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Working Hours" sheetId="3" state="visible" r:id="rId3"/>
    <sheet xmlns:r="http://schemas.openxmlformats.org/officeDocument/2006/relationships" name="Daily Totals" sheetId="4" state="visible" r:id="rId4"/>
    <sheet xmlns:r="http://schemas.openxmlformats.org/officeDocument/2006/relationships" name="Weekly Totals" sheetId="5" state="visible" r:id="rId5"/>
    <sheet xmlns:r="http://schemas.openxmlformats.org/officeDocument/2006/relationships" name="Baseload" sheetId="6" state="visible" r:id="rId6"/>
    <sheet xmlns:r="http://schemas.openxmlformats.org/officeDocument/2006/relationships" name="Out of Hours" sheetId="7" state="visible" r:id="rId7"/>
    <sheet xmlns:r="http://schemas.openxmlformats.org/officeDocument/2006/relationships" name="Peak Demand" sheetId="8" state="visible" r:id="rId8"/>
    <sheet xmlns:r="http://schemas.openxmlformats.org/officeDocument/2006/relationships" name="Day Profile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"/>
    <numFmt numFmtId="166" formatCode="0.0%"/>
  </numFmts>
  <fonts count="15">
    <font>
      <name val="Calibri"/>
      <family val="2"/>
      <color theme="1"/>
      <sz val="11"/>
      <scheme val="minor"/>
    </font>
    <font>
      <name val="Calibri"/>
      <b val="1"/>
      <color rgb="00122510"/>
      <sz val="18"/>
    </font>
    <font>
      <name val="Calibri"/>
      <i val="1"/>
      <color rgb="004B5845"/>
      <sz val="11"/>
    </font>
    <font>
      <name val="Calibri"/>
      <b val="1"/>
      <color rgb="00122510"/>
      <sz val="12"/>
    </font>
    <font>
      <name val="Calibri"/>
      <color rgb="004B5845"/>
      <sz val="10"/>
    </font>
    <font>
      <name val="Calibri"/>
      <i val="1"/>
      <color rgb="004B5845"/>
      <sz val="9"/>
    </font>
    <font>
      <name val="Calibri"/>
      <b val="1"/>
      <color rgb="00FFFFFF"/>
      <sz val="10"/>
    </font>
    <font>
      <name val="Calibri"/>
      <b val="1"/>
      <color rgb="00122510"/>
      <sz val="11"/>
    </font>
    <font>
      <name val="Calibri"/>
      <i val="1"/>
      <color rgb="00122510"/>
      <sz val="10"/>
    </font>
    <font>
      <color rgb="00B0B0A0"/>
      <sz val="8"/>
    </font>
    <font>
      <i val="1"/>
      <color rgb="004B5845"/>
      <sz val="9"/>
    </font>
    <font>
      <name val="Calibri"/>
      <b val="1"/>
      <color rgb="00122510"/>
      <sz val="16"/>
    </font>
    <font>
      <name val="Calibri"/>
      <i val="1"/>
      <color rgb="004B5845"/>
      <sz val="10"/>
    </font>
    <font>
      <name val="Calibri"/>
      <b val="1"/>
      <color rgb="00122510"/>
      <sz val="10"/>
    </font>
    <font>
      <name val="Calibri"/>
      <color rgb="00122510"/>
      <sz val="10"/>
    </font>
  </fonts>
  <fills count="6">
    <fill>
      <patternFill/>
    </fill>
    <fill>
      <patternFill patternType="gray125"/>
    </fill>
    <fill>
      <patternFill patternType="solid">
        <fgColor rgb="00122510"/>
      </patternFill>
    </fill>
    <fill>
      <patternFill patternType="solid">
        <fgColor rgb="00F4F2E5"/>
      </patternFill>
    </fill>
    <fill>
      <patternFill patternType="solid">
        <fgColor rgb="00E7E4D4"/>
      </patternFill>
    </fill>
    <fill>
      <patternFill patternType="solid">
        <fgColor rgb="00FAF9F0"/>
      </patternFill>
    </fill>
  </fills>
  <borders count="5">
    <border>
      <left/>
      <right/>
      <top/>
      <bottom/>
      <diagonal/>
    </border>
    <border>
      <left style="thin">
        <color rgb="00122510"/>
      </left>
      <right style="thin">
        <color rgb="00122510"/>
      </right>
      <top style="thin">
        <color rgb="00122510"/>
      </top>
      <bottom style="thin">
        <color rgb="00122510"/>
      </bottom>
    </border>
    <border>
      <left style="thin">
        <color rgb="00A8C93A"/>
      </left>
      <right style="thin">
        <color rgb="00A8C93A"/>
      </right>
      <top style="thin">
        <color rgb="00A8C93A"/>
      </top>
      <bottom style="thin">
        <color rgb="00A8C93A"/>
      </bottom>
    </border>
    <border>
      <top style="thin">
        <color rgb="00E7E4D4"/>
      </top>
    </border>
    <border>
      <left style="thin">
        <color rgb="00D0CDBD"/>
      </left>
      <right style="thin">
        <color rgb="00D0CDBD"/>
      </right>
      <top style="thin">
        <color rgb="00D0CDBD"/>
      </top>
      <bottom style="thin">
        <color rgb="00D0CDBD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8" fillId="3" borderId="2" pivotButton="0" quotePrefix="0" xfId="0"/>
    <xf numFmtId="0" fontId="5" fillId="4" borderId="0" pivotButton="0" quotePrefix="0" xfId="0"/>
    <xf numFmtId="0" fontId="0" fillId="5" borderId="3" pivotButton="0" quotePrefix="0" xfId="0"/>
    <xf numFmtId="0" fontId="9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applyAlignment="1" pivotButton="0" quotePrefix="0" xfId="0">
      <alignment vertical="center" wrapText="1"/>
    </xf>
    <xf numFmtId="1" fontId="14" fillId="0" borderId="4" applyAlignment="1" pivotButton="0" quotePrefix="0" xfId="0">
      <alignment horizontal="center" vertical="center"/>
    </xf>
    <xf numFmtId="164" fontId="8" fillId="3" borderId="2" pivotButton="0" quotePrefix="0" xfId="0"/>
    <xf numFmtId="164" fontId="14" fillId="0" borderId="4" applyAlignment="1" pivotButton="0" quotePrefix="0" xfId="0">
      <alignment horizontal="center" vertical="center"/>
    </xf>
    <xf numFmtId="165" fontId="14" fillId="0" borderId="4" applyAlignment="1" pivotButton="0" quotePrefix="0" xfId="0">
      <alignment horizontal="center" vertical="center"/>
    </xf>
    <xf numFmtId="4" fontId="14" fillId="0" borderId="4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  <xf numFmtId="2" fontId="14" fillId="0" borderId="4" applyAlignment="1" pivotButton="0" quotePrefix="0" xfId="0">
      <alignment horizontal="center" vertical="center"/>
    </xf>
    <xf numFmtId="2" fontId="8" fillId="3" borderId="2" pivotButton="0" quotePrefix="0" xfId="0"/>
    <xf numFmtId="166" fontId="14" fillId="0" borderId="4" applyAlignment="1" pivotButton="0" quotePrefix="0" xfId="0">
      <alignment horizontal="center" vertical="center"/>
    </xf>
    <xf numFmtId="0" fontId="14" fillId="0" borderId="4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kWh per day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'Daily Totals'!B4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'Daily Totals'!$A$5:$A$370</f>
            </numRef>
          </cat>
          <val>
            <numRef>
              <f>'Daily Totals'!$B$5:$B$370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kWh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Peak interval kWh per day</a:t>
            </a:r>
          </a:p>
        </rich>
      </tx>
    </title>
    <plotArea>
      <lineChart>
        <grouping val="standard"/>
        <ser>
          <idx val="0"/>
          <order val="0"/>
          <tx>
            <strRef>
              <f>'Daily Totals'!C4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'Daily Totals'!$A$5:$A$370</f>
            </numRef>
          </cat>
          <val>
            <numRef>
              <f>'Daily Totals'!$C$5:$C$370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Peak interval kWh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kWh per week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'Weekly Totals'!B4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'Weekly Totals'!$A$5:$A$57</f>
            </numRef>
          </cat>
          <val>
            <numRef>
              <f>'Weekly Totals'!$B$5:$B$57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kWh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kWh by half-hour: weekdays vs weekends</a:t>
            </a:r>
          </a:p>
        </rich>
      </tx>
    </title>
    <plotArea>
      <lineChart>
        <grouping val="standard"/>
        <ser>
          <idx val="0"/>
          <order val="0"/>
          <tx>
            <strRef>
              <f>'Day Profile'!B4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'Day Profile'!$A$5:$A$52</f>
            </numRef>
          </cat>
          <val>
            <numRef>
              <f>'Day Profile'!$B$5:$B$52</f>
            </numRef>
          </val>
        </ser>
        <ser>
          <idx val="1"/>
          <order val="1"/>
          <tx>
            <strRef>
              <f>'Day Profile'!C4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'Day Profile'!$A$5:$A$52</f>
            </numRef>
          </cat>
          <val>
            <numRef>
              <f>'Day Profile'!$C$5:$C$52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Interval start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Average kWh per interval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8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26</row>
      <rowOff>0</rowOff>
    </from>
    <ext cx="79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5</col>
      <colOff>0</colOff>
      <row>8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4</col>
      <colOff>0</colOff>
      <row>3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8" customWidth="1" min="2" max="2"/>
  </cols>
  <sheetData>
    <row r="2">
      <c r="B2" s="1" t="inlineStr">
        <is>
          <t>Half-Hourly Electricity Data Analyser</t>
        </is>
      </c>
    </row>
    <row r="3">
      <c r="B3" s="2" t="inlineStr">
        <is>
          <t>For manufacturers: understand where your electricity goes before spending money on it.</t>
        </is>
      </c>
    </row>
    <row r="5">
      <c r="B5" s="3" t="inlineStr">
        <is>
          <t>1. Get your half-hourly (HH) data</t>
        </is>
      </c>
    </row>
    <row r="6">
      <c r="B6" s="4" t="inlineStr">
        <is>
          <t>Most suppliers can provide half-hourly electricity data where a meter is HH-settled. Common routes:</t>
        </is>
      </c>
    </row>
    <row r="7">
      <c r="B7" s="4" t="inlineStr">
        <is>
          <t xml:space="preserve">   a. Ask your supplier or broker for a CSV export of half-hourly consumption (kWh per 30 minutes).</t>
        </is>
      </c>
    </row>
    <row r="8">
      <c r="B8" s="4" t="inlineStr">
        <is>
          <t xml:space="preserve">   b. In a supplier web portal, look for 'Consumption', 'Half-hourly data' or 'Reports' and export as CSV.</t>
        </is>
      </c>
    </row>
    <row r="9">
      <c r="B9" s="4" t="inlineStr">
        <is>
          <t xml:space="preserve">   c. Not sure if your meter is HH-settled? Ask your supplier: 'Is my meter half-hourly settled, and can I get the HH export?'</t>
        </is>
      </c>
    </row>
    <row r="11">
      <c r="B11" s="3" t="inlineStr">
        <is>
          <t>2. Paste the data</t>
        </is>
      </c>
    </row>
    <row r="12">
      <c r="B12" s="4" t="inlineStr">
        <is>
          <t>Paste into the 'Data' sheet, columns A to C, one row per 30-minute interval:</t>
        </is>
      </c>
    </row>
    <row r="13">
      <c r="B13" s="4" t="inlineStr">
        <is>
          <t xml:space="preserve">   Column A = Date (e.g. 01/10/2026)   Column B = Interval start time (e.g. 00:00)   Column C = kWh for that interval.</t>
        </is>
      </c>
    </row>
    <row r="14">
      <c r="B14" s="4" t="inlineStr">
        <is>
          <t xml:space="preserve">   The data area is rows 8 to 17527, sized for 12 months (17,520 intervals). Overtype ONLY columns A, B and C.</t>
        </is>
      </c>
    </row>
    <row r="15">
      <c r="B15" s="4" t="inlineStr">
        <is>
          <t xml:space="preserve">   When you paste, Excel should convert the date column to real dates; if it does not, select the column, set the format to Date</t>
        </is>
      </c>
    </row>
    <row r="16">
      <c r="B16" s="4" t="inlineStr">
        <is>
          <t xml:space="preserve">   and use 'Text to Columns' with a comma delimiter to force conversion. Dates must be consistent down the column.</t>
        </is>
      </c>
    </row>
    <row r="17">
      <c r="B17" s="4" t="inlineStr">
        <is>
          <t xml:space="preserve">   If your data starts later than row 8, that is fine: empty rows are ignored.</t>
        </is>
      </c>
    </row>
    <row r="19">
      <c r="B19" s="3" t="inlineStr">
        <is>
          <t>3. Sample rows</t>
        </is>
      </c>
    </row>
    <row r="20">
      <c r="B20" s="4" t="inlineStr">
        <is>
          <t>Rows 4 to 7 of the Data sheet are marked SAMPLE in column D. They show the expected layout but are NOT counted in any analysis.</t>
        </is>
      </c>
    </row>
    <row r="21">
      <c r="B21" s="4" t="inlineStr">
        <is>
          <t>Delete or overtype them with your real data.</t>
        </is>
      </c>
    </row>
    <row r="23">
      <c r="B23" s="3" t="inlineStr">
        <is>
          <t>4. Working hours input</t>
        </is>
      </c>
    </row>
    <row r="24">
      <c r="B24" s="4" t="inlineStr">
        <is>
          <t>The 'Working Hours' sheet has one input block: your weekday working window (default suggestion 07:00 to 18:00, Monday to Friday).</t>
        </is>
      </c>
    </row>
    <row r="25">
      <c r="B25" s="4" t="inlineStr">
        <is>
          <t>Cream cells with a lime border are yours to edit. Everything on the analysis sheets recalculates from these cells.</t>
        </is>
      </c>
    </row>
    <row r="27">
      <c r="B27" s="3" t="inlineStr">
        <is>
          <t>5. Analysis sheets</t>
        </is>
      </c>
    </row>
    <row r="28">
      <c r="B28" s="4" t="inlineStr">
        <is>
          <t>Daily Totals: kWh per day and peak interval per day.       Weekly Totals: kWh and peak interval per week.</t>
        </is>
      </c>
    </row>
    <row r="29">
      <c r="B29" s="4" t="inlineStr">
        <is>
          <t>Baseload: minimum and low-percentile interval kWh, and an indicative annual cost at that level using a rate you enter.</t>
        </is>
      </c>
    </row>
    <row r="30">
      <c r="B30" s="4" t="inlineStr">
        <is>
          <t>Out of Hours: kWh inside versus outside your working window, with the percentage split.</t>
        </is>
      </c>
    </row>
    <row r="31">
      <c r="B31" s="4" t="inlineStr">
        <is>
          <t>Peak Demand: highest interval in your data and per week, with a note on converting to kW.</t>
        </is>
      </c>
    </row>
    <row r="32">
      <c r="B32" s="4" t="inlineStr">
        <is>
          <t>Day Profile: average kWh by half-hour across weekdays versus weekends, with a line chart.</t>
        </is>
      </c>
    </row>
    <row r="34">
      <c r="B34" s="3" t="inlineStr">
        <is>
          <t>6. Before you act on any number</t>
        </is>
      </c>
    </row>
    <row r="35">
      <c r="B35" s="4" t="inlineStr">
        <is>
          <t>Every figure in this workbook comes from the data you paste in. Treat outputs as estimates for discussion.</t>
        </is>
      </c>
    </row>
    <row r="36">
      <c r="B36" s="4" t="inlineStr">
        <is>
          <t>Confirm with your supplier whether your export is kWh per half-hour interval, and whether capacity is billed in kW or kVA.</t>
        </is>
      </c>
    </row>
    <row r="37">
      <c r="B37" s="4" t="inlineStr">
        <is>
          <t>Check current official guidance before relying on any figure for compliance or investment decisions.</t>
        </is>
      </c>
    </row>
    <row r="40">
      <c r="B40" s="5" t="inlineStr">
        <is>
          <t>Hawley Energy: independent energy consultancy. www.hawleyenergy.co.uk, 01484 958761, hello@hawleyenergy.co.uk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5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24" customWidth="1" min="4" max="4"/>
    <col hidden="1" outlineLevel="1" width="13" customWidth="1" min="5" max="8"/>
  </cols>
  <sheetData>
    <row r="1">
      <c r="A1" s="6" t="inlineStr">
        <is>
          <t>ENTER DATA HERE: paste half-hourly data in columns A to C. Rows 4 to 7 are samples and are not counted.</t>
        </is>
      </c>
    </row>
    <row r="3">
      <c r="A3" s="7" t="inlineStr">
        <is>
          <t>Date</t>
        </is>
      </c>
      <c r="B3" s="7" t="inlineStr">
        <is>
          <t>Time</t>
        </is>
      </c>
      <c r="C3" s="7" t="inlineStr">
        <is>
          <t>kWh</t>
        </is>
      </c>
      <c r="D3" s="7" t="inlineStr">
        <is>
          <t>Note</t>
        </is>
      </c>
      <c r="E3" s="8" t="inlineStr">
        <is>
          <t>Helper columns (calculated, do not edit)</t>
        </is>
      </c>
    </row>
    <row r="4">
      <c r="A4" s="9" t="inlineStr">
        <is>
          <t>01/10/2026</t>
        </is>
      </c>
      <c r="B4" s="9" t="inlineStr">
        <is>
          <t>07:00</t>
        </is>
      </c>
      <c r="C4" s="9" t="n">
        <v>42</v>
      </c>
      <c r="D4" s="10" t="inlineStr">
        <is>
          <t>SAMPLE: not counted</t>
        </is>
      </c>
    </row>
    <row r="5">
      <c r="A5" s="9" t="inlineStr">
        <is>
          <t>01/10/2026</t>
        </is>
      </c>
      <c r="B5" s="9" t="inlineStr">
        <is>
          <t>07:30</t>
        </is>
      </c>
      <c r="C5" s="9" t="n">
        <v>44.5</v>
      </c>
      <c r="D5" s="10" t="inlineStr">
        <is>
          <t>SAMPLE: not counted</t>
        </is>
      </c>
    </row>
    <row r="6">
      <c r="A6" s="9" t="inlineStr">
        <is>
          <t>01/10/2026</t>
        </is>
      </c>
      <c r="B6" s="9" t="inlineStr">
        <is>
          <t>08:00</t>
        </is>
      </c>
      <c r="C6" s="9" t="n">
        <v>48.2</v>
      </c>
      <c r="D6" s="10" t="inlineStr">
        <is>
          <t>SAMPLE: not counted</t>
        </is>
      </c>
    </row>
    <row r="7">
      <c r="A7" s="9" t="inlineStr">
        <is>
          <t>01/10/2026</t>
        </is>
      </c>
      <c r="B7" s="9" t="inlineStr">
        <is>
          <t>08:30</t>
        </is>
      </c>
      <c r="C7" s="9" t="n">
        <v>51</v>
      </c>
      <c r="D7" s="10" t="inlineStr">
        <is>
          <t>SAMPLE: not counted</t>
        </is>
      </c>
    </row>
    <row r="8">
      <c r="A8" s="11" t="n"/>
      <c r="B8" s="11" t="n"/>
      <c r="C8" s="11" t="n"/>
      <c r="E8" s="12">
        <f>IF($A8="","",IF(ISNUMBER($A8),$A8,IFERROR(DATEVALUE($A8),"")))</f>
        <v/>
      </c>
      <c r="F8" s="12">
        <f>IF($B8="","",IF(ISNUMBER($B8),HOUR($B8)*2+MINUTE($B8)/30,IFERROR(VALUE(LEFT($B8,FIND(":",$B8)-1))*2+VALUE(MID($B8,FIND(":",$B8)+1,2))/30,"")))</f>
        <v/>
      </c>
      <c r="G8" s="12">
        <f>IF($E8="","",IF(WEEKDAY($E8,2)&lt;6,1,0))</f>
        <v/>
      </c>
      <c r="H8" s="12">
        <f>IF(OR($E8="",$F8=""),"",IF(AND($G8=1,$F8&gt;='Working Hours'!$C$8,$F8&lt;'Working Hours'!$C$9),1,0))</f>
        <v/>
      </c>
    </row>
    <row r="9">
      <c r="A9" s="11" t="n"/>
      <c r="B9" s="11" t="n"/>
      <c r="C9" s="11" t="n"/>
      <c r="E9" s="12">
        <f>IF($A9="","",IF(ISNUMBER($A9),$A9,IFERROR(DATEVALUE($A9),"")))</f>
        <v/>
      </c>
      <c r="F9" s="12">
        <f>IF($B9="","",IF(ISNUMBER($B9),HOUR($B9)*2+MINUTE($B9)/30,IFERROR(VALUE(LEFT($B9,FIND(":",$B9)-1))*2+VALUE(MID($B9,FIND(":",$B9)+1,2))/30,"")))</f>
        <v/>
      </c>
      <c r="G9" s="12">
        <f>IF($E9="","",IF(WEEKDAY($E9,2)&lt;6,1,0))</f>
        <v/>
      </c>
      <c r="H9" s="12">
        <f>IF(OR($E9="",$F9=""),"",IF(AND($G9=1,$F9&gt;='Working Hours'!$C$8,$F9&lt;'Working Hours'!$C$9),1,0))</f>
        <v/>
      </c>
    </row>
    <row r="10">
      <c r="A10" s="11" t="n"/>
      <c r="B10" s="11" t="n"/>
      <c r="C10" s="11" t="n"/>
      <c r="E10" s="12">
        <f>IF($A10="","",IF(ISNUMBER($A10),$A10,IFERROR(DATEVALUE($A10),"")))</f>
        <v/>
      </c>
      <c r="F10" s="12">
        <f>IF($B10="","",IF(ISNUMBER($B10),HOUR($B10)*2+MINUTE($B10)/30,IFERROR(VALUE(LEFT($B10,FIND(":",$B10)-1))*2+VALUE(MID($B10,FIND(":",$B10)+1,2))/30,"")))</f>
        <v/>
      </c>
      <c r="G10" s="12">
        <f>IF($E10="","",IF(WEEKDAY($E10,2)&lt;6,1,0))</f>
        <v/>
      </c>
      <c r="H10" s="12">
        <f>IF(OR($E10="",$F10=""),"",IF(AND($G10=1,$F10&gt;='Working Hours'!$C$8,$F10&lt;'Working Hours'!$C$9),1,0))</f>
        <v/>
      </c>
    </row>
    <row r="11">
      <c r="A11" s="11" t="n"/>
      <c r="B11" s="11" t="n"/>
      <c r="C11" s="11" t="n"/>
      <c r="E11" s="12">
        <f>IF($A11="","",IF(ISNUMBER($A11),$A11,IFERROR(DATEVALUE($A11),"")))</f>
        <v/>
      </c>
      <c r="F11" s="12">
        <f>IF($B11="","",IF(ISNUMBER($B11),HOUR($B11)*2+MINUTE($B11)/30,IFERROR(VALUE(LEFT($B11,FIND(":",$B11)-1))*2+VALUE(MID($B11,FIND(":",$B11)+1,2))/30,"")))</f>
        <v/>
      </c>
      <c r="G11" s="12">
        <f>IF($E11="","",IF(WEEKDAY($E11,2)&lt;6,1,0))</f>
        <v/>
      </c>
      <c r="H11" s="12">
        <f>IF(OR($E11="",$F11=""),"",IF(AND($G11=1,$F11&gt;='Working Hours'!$C$8,$F11&lt;'Working Hours'!$C$9),1,0))</f>
        <v/>
      </c>
    </row>
    <row r="12">
      <c r="A12" s="11" t="n"/>
      <c r="B12" s="11" t="n"/>
      <c r="C12" s="11" t="n"/>
      <c r="E12" s="12">
        <f>IF($A12="","",IF(ISNUMBER($A12),$A12,IFERROR(DATEVALUE($A12),"")))</f>
        <v/>
      </c>
      <c r="F12" s="12">
        <f>IF($B12="","",IF(ISNUMBER($B12),HOUR($B12)*2+MINUTE($B12)/30,IFERROR(VALUE(LEFT($B12,FIND(":",$B12)-1))*2+VALUE(MID($B12,FIND(":",$B12)+1,2))/30,"")))</f>
        <v/>
      </c>
      <c r="G12" s="12">
        <f>IF($E12="","",IF(WEEKDAY($E12,2)&lt;6,1,0))</f>
        <v/>
      </c>
      <c r="H12" s="12">
        <f>IF(OR($E12="",$F12=""),"",IF(AND($G12=1,$F12&gt;='Working Hours'!$C$8,$F12&lt;'Working Hours'!$C$9),1,0))</f>
        <v/>
      </c>
    </row>
    <row r="13">
      <c r="A13" s="11" t="n"/>
      <c r="B13" s="11" t="n"/>
      <c r="C13" s="11" t="n"/>
      <c r="E13" s="12">
        <f>IF($A13="","",IF(ISNUMBER($A13),$A13,IFERROR(DATEVALUE($A13),"")))</f>
        <v/>
      </c>
      <c r="F13" s="12">
        <f>IF($B13="","",IF(ISNUMBER($B13),HOUR($B13)*2+MINUTE($B13)/30,IFERROR(VALUE(LEFT($B13,FIND(":",$B13)-1))*2+VALUE(MID($B13,FIND(":",$B13)+1,2))/30,"")))</f>
        <v/>
      </c>
      <c r="G13" s="12">
        <f>IF($E13="","",IF(WEEKDAY($E13,2)&lt;6,1,0))</f>
        <v/>
      </c>
      <c r="H13" s="12">
        <f>IF(OR($E13="",$F13=""),"",IF(AND($G13=1,$F13&gt;='Working Hours'!$C$8,$F13&lt;'Working Hours'!$C$9),1,0))</f>
        <v/>
      </c>
    </row>
    <row r="14">
      <c r="A14" s="11" t="n"/>
      <c r="B14" s="11" t="n"/>
      <c r="C14" s="11" t="n"/>
      <c r="E14" s="12">
        <f>IF($A14="","",IF(ISNUMBER($A14),$A14,IFERROR(DATEVALUE($A14),"")))</f>
        <v/>
      </c>
      <c r="F14" s="12">
        <f>IF($B14="","",IF(ISNUMBER($B14),HOUR($B14)*2+MINUTE($B14)/30,IFERROR(VALUE(LEFT($B14,FIND(":",$B14)-1))*2+VALUE(MID($B14,FIND(":",$B14)+1,2))/30,"")))</f>
        <v/>
      </c>
      <c r="G14" s="12">
        <f>IF($E14="","",IF(WEEKDAY($E14,2)&lt;6,1,0))</f>
        <v/>
      </c>
      <c r="H14" s="12">
        <f>IF(OR($E14="",$F14=""),"",IF(AND($G14=1,$F14&gt;='Working Hours'!$C$8,$F14&lt;'Working Hours'!$C$9),1,0))</f>
        <v/>
      </c>
    </row>
    <row r="15">
      <c r="A15" s="11" t="n"/>
      <c r="B15" s="11" t="n"/>
      <c r="C15" s="11" t="n"/>
      <c r="E15" s="12">
        <f>IF($A15="","",IF(ISNUMBER($A15),$A15,IFERROR(DATEVALUE($A15),"")))</f>
        <v/>
      </c>
      <c r="F15" s="12">
        <f>IF($B15="","",IF(ISNUMBER($B15),HOUR($B15)*2+MINUTE($B15)/30,IFERROR(VALUE(LEFT($B15,FIND(":",$B15)-1))*2+VALUE(MID($B15,FIND(":",$B15)+1,2))/30,"")))</f>
        <v/>
      </c>
      <c r="G15" s="12">
        <f>IF($E15="","",IF(WEEKDAY($E15,2)&lt;6,1,0))</f>
        <v/>
      </c>
      <c r="H15" s="12">
        <f>IF(OR($E15="",$F15=""),"",IF(AND($G15=1,$F15&gt;='Working Hours'!$C$8,$F15&lt;'Working Hours'!$C$9),1,0))</f>
        <v/>
      </c>
    </row>
    <row r="16">
      <c r="A16" s="11" t="n"/>
      <c r="B16" s="11" t="n"/>
      <c r="C16" s="11" t="n"/>
      <c r="E16" s="12">
        <f>IF($A16="","",IF(ISNUMBER($A16),$A16,IFERROR(DATEVALUE($A16),"")))</f>
        <v/>
      </c>
      <c r="F16" s="12">
        <f>IF($B16="","",IF(ISNUMBER($B16),HOUR($B16)*2+MINUTE($B16)/30,IFERROR(VALUE(LEFT($B16,FIND(":",$B16)-1))*2+VALUE(MID($B16,FIND(":",$B16)+1,2))/30,"")))</f>
        <v/>
      </c>
      <c r="G16" s="12">
        <f>IF($E16="","",IF(WEEKDAY($E16,2)&lt;6,1,0))</f>
        <v/>
      </c>
      <c r="H16" s="12">
        <f>IF(OR($E16="",$F16=""),"",IF(AND($G16=1,$F16&gt;='Working Hours'!$C$8,$F16&lt;'Working Hours'!$C$9),1,0))</f>
        <v/>
      </c>
    </row>
    <row r="17">
      <c r="A17" s="11" t="n"/>
      <c r="B17" s="11" t="n"/>
      <c r="C17" s="11" t="n"/>
      <c r="E17" s="12">
        <f>IF($A17="","",IF(ISNUMBER($A17),$A17,IFERROR(DATEVALUE($A17),"")))</f>
        <v/>
      </c>
      <c r="F17" s="12">
        <f>IF($B17="","",IF(ISNUMBER($B17),HOUR($B17)*2+MINUTE($B17)/30,IFERROR(VALUE(LEFT($B17,FIND(":",$B17)-1))*2+VALUE(MID($B17,FIND(":",$B17)+1,2))/30,"")))</f>
        <v/>
      </c>
      <c r="G17" s="12">
        <f>IF($E17="","",IF(WEEKDAY($E17,2)&lt;6,1,0))</f>
        <v/>
      </c>
      <c r="H17" s="12">
        <f>IF(OR($E17="",$F17=""),"",IF(AND($G17=1,$F17&gt;='Working Hours'!$C$8,$F17&lt;'Working Hours'!$C$9),1,0))</f>
        <v/>
      </c>
    </row>
    <row r="18">
      <c r="A18" s="11" t="n"/>
      <c r="B18" s="11" t="n"/>
      <c r="C18" s="11" t="n"/>
      <c r="E18" s="12">
        <f>IF($A18="","",IF(ISNUMBER($A18),$A18,IFERROR(DATEVALUE($A18),"")))</f>
        <v/>
      </c>
      <c r="F18" s="12">
        <f>IF($B18="","",IF(ISNUMBER($B18),HOUR($B18)*2+MINUTE($B18)/30,IFERROR(VALUE(LEFT($B18,FIND(":",$B18)-1))*2+VALUE(MID($B18,FIND(":",$B18)+1,2))/30,"")))</f>
        <v/>
      </c>
      <c r="G18" s="12">
        <f>IF($E18="","",IF(WEEKDAY($E18,2)&lt;6,1,0))</f>
        <v/>
      </c>
      <c r="H18" s="12">
        <f>IF(OR($E18="",$F18=""),"",IF(AND($G18=1,$F18&gt;='Working Hours'!$C$8,$F18&lt;'Working Hours'!$C$9),1,0))</f>
        <v/>
      </c>
    </row>
    <row r="19">
      <c r="A19" s="11" t="n"/>
      <c r="B19" s="11" t="n"/>
      <c r="C19" s="11" t="n"/>
      <c r="E19" s="12">
        <f>IF($A19="","",IF(ISNUMBER($A19),$A19,IFERROR(DATEVALUE($A19),"")))</f>
        <v/>
      </c>
      <c r="F19" s="12">
        <f>IF($B19="","",IF(ISNUMBER($B19),HOUR($B19)*2+MINUTE($B19)/30,IFERROR(VALUE(LEFT($B19,FIND(":",$B19)-1))*2+VALUE(MID($B19,FIND(":",$B19)+1,2))/30,"")))</f>
        <v/>
      </c>
      <c r="G19" s="12">
        <f>IF($E19="","",IF(WEEKDAY($E19,2)&lt;6,1,0))</f>
        <v/>
      </c>
      <c r="H19" s="12">
        <f>IF(OR($E19="",$F19=""),"",IF(AND($G19=1,$F19&gt;='Working Hours'!$C$8,$F19&lt;'Working Hours'!$C$9),1,0))</f>
        <v/>
      </c>
    </row>
    <row r="20">
      <c r="A20" s="11" t="n"/>
      <c r="B20" s="11" t="n"/>
      <c r="C20" s="11" t="n"/>
      <c r="E20" s="12">
        <f>IF($A20="","",IF(ISNUMBER($A20),$A20,IFERROR(DATEVALUE($A20),"")))</f>
        <v/>
      </c>
      <c r="F20" s="12">
        <f>IF($B20="","",IF(ISNUMBER($B20),HOUR($B20)*2+MINUTE($B20)/30,IFERROR(VALUE(LEFT($B20,FIND(":",$B20)-1))*2+VALUE(MID($B20,FIND(":",$B20)+1,2))/30,"")))</f>
        <v/>
      </c>
      <c r="G20" s="12">
        <f>IF($E20="","",IF(WEEKDAY($E20,2)&lt;6,1,0))</f>
        <v/>
      </c>
      <c r="H20" s="12">
        <f>IF(OR($E20="",$F20=""),"",IF(AND($G20=1,$F20&gt;='Working Hours'!$C$8,$F20&lt;'Working Hours'!$C$9),1,0))</f>
        <v/>
      </c>
    </row>
    <row r="21">
      <c r="A21" s="11" t="n"/>
      <c r="B21" s="11" t="n"/>
      <c r="C21" s="11" t="n"/>
      <c r="E21" s="12">
        <f>IF($A21="","",IF(ISNUMBER($A21),$A21,IFERROR(DATEVALUE($A21),"")))</f>
        <v/>
      </c>
      <c r="F21" s="12">
        <f>IF($B21="","",IF(ISNUMBER($B21),HOUR($B21)*2+MINUTE($B21)/30,IFERROR(VALUE(LEFT($B21,FIND(":",$B21)-1))*2+VALUE(MID($B21,FIND(":",$B21)+1,2))/30,"")))</f>
        <v/>
      </c>
      <c r="G21" s="12">
        <f>IF($E21="","",IF(WEEKDAY($E21,2)&lt;6,1,0))</f>
        <v/>
      </c>
      <c r="H21" s="12">
        <f>IF(OR($E21="",$F21=""),"",IF(AND($G21=1,$F21&gt;='Working Hours'!$C$8,$F21&lt;'Working Hours'!$C$9),1,0))</f>
        <v/>
      </c>
    </row>
    <row r="22">
      <c r="A22" s="11" t="n"/>
      <c r="B22" s="11" t="n"/>
      <c r="C22" s="11" t="n"/>
      <c r="E22" s="12">
        <f>IF($A22="","",IF(ISNUMBER($A22),$A22,IFERROR(DATEVALUE($A22),"")))</f>
        <v/>
      </c>
      <c r="F22" s="12">
        <f>IF($B22="","",IF(ISNUMBER($B22),HOUR($B22)*2+MINUTE($B22)/30,IFERROR(VALUE(LEFT($B22,FIND(":",$B22)-1))*2+VALUE(MID($B22,FIND(":",$B22)+1,2))/30,"")))</f>
        <v/>
      </c>
      <c r="G22" s="12">
        <f>IF($E22="","",IF(WEEKDAY($E22,2)&lt;6,1,0))</f>
        <v/>
      </c>
      <c r="H22" s="12">
        <f>IF(OR($E22="",$F22=""),"",IF(AND($G22=1,$F22&gt;='Working Hours'!$C$8,$F22&lt;'Working Hours'!$C$9),1,0))</f>
        <v/>
      </c>
    </row>
    <row r="23">
      <c r="A23" s="11" t="n"/>
      <c r="B23" s="11" t="n"/>
      <c r="C23" s="11" t="n"/>
      <c r="E23" s="12">
        <f>IF($A23="","",IF(ISNUMBER($A23),$A23,IFERROR(DATEVALUE($A23),"")))</f>
        <v/>
      </c>
      <c r="F23" s="12">
        <f>IF($B23="","",IF(ISNUMBER($B23),HOUR($B23)*2+MINUTE($B23)/30,IFERROR(VALUE(LEFT($B23,FIND(":",$B23)-1))*2+VALUE(MID($B23,FIND(":",$B23)+1,2))/30,"")))</f>
        <v/>
      </c>
      <c r="G23" s="12">
        <f>IF($E23="","",IF(WEEKDAY($E23,2)&lt;6,1,0))</f>
        <v/>
      </c>
      <c r="H23" s="12">
        <f>IF(OR($E23="",$F23=""),"",IF(AND($G23=1,$F23&gt;='Working Hours'!$C$8,$F23&lt;'Working Hours'!$C$9),1,0))</f>
        <v/>
      </c>
    </row>
    <row r="24">
      <c r="A24" s="11" t="n"/>
      <c r="B24" s="11" t="n"/>
      <c r="C24" s="11" t="n"/>
      <c r="E24" s="12">
        <f>IF($A24="","",IF(ISNUMBER($A24),$A24,IFERROR(DATEVALUE($A24),"")))</f>
        <v/>
      </c>
      <c r="F24" s="12">
        <f>IF($B24="","",IF(ISNUMBER($B24),HOUR($B24)*2+MINUTE($B24)/30,IFERROR(VALUE(LEFT($B24,FIND(":",$B24)-1))*2+VALUE(MID($B24,FIND(":",$B24)+1,2))/30,"")))</f>
        <v/>
      </c>
      <c r="G24" s="12">
        <f>IF($E24="","",IF(WEEKDAY($E24,2)&lt;6,1,0))</f>
        <v/>
      </c>
      <c r="H24" s="12">
        <f>IF(OR($E24="",$F24=""),"",IF(AND($G24=1,$F24&gt;='Working Hours'!$C$8,$F24&lt;'Working Hours'!$C$9),1,0))</f>
        <v/>
      </c>
    </row>
    <row r="25">
      <c r="A25" s="11" t="n"/>
      <c r="B25" s="11" t="n"/>
      <c r="C25" s="11" t="n"/>
      <c r="E25" s="12">
        <f>IF($A25="","",IF(ISNUMBER($A25),$A25,IFERROR(DATEVALUE($A25),"")))</f>
        <v/>
      </c>
      <c r="F25" s="12">
        <f>IF($B25="","",IF(ISNUMBER($B25),HOUR($B25)*2+MINUTE($B25)/30,IFERROR(VALUE(LEFT($B25,FIND(":",$B25)-1))*2+VALUE(MID($B25,FIND(":",$B25)+1,2))/30,"")))</f>
        <v/>
      </c>
      <c r="G25" s="12">
        <f>IF($E25="","",IF(WEEKDAY($E25,2)&lt;6,1,0))</f>
        <v/>
      </c>
      <c r="H25" s="12">
        <f>IF(OR($E25="",$F25=""),"",IF(AND($G25=1,$F25&gt;='Working Hours'!$C$8,$F25&lt;'Working Hours'!$C$9),1,0))</f>
        <v/>
      </c>
    </row>
    <row r="26">
      <c r="A26" s="11" t="n"/>
      <c r="B26" s="11" t="n"/>
      <c r="C26" s="11" t="n"/>
      <c r="E26" s="12">
        <f>IF($A26="","",IF(ISNUMBER($A26),$A26,IFERROR(DATEVALUE($A26),"")))</f>
        <v/>
      </c>
      <c r="F26" s="12">
        <f>IF($B26="","",IF(ISNUMBER($B26),HOUR($B26)*2+MINUTE($B26)/30,IFERROR(VALUE(LEFT($B26,FIND(":",$B26)-1))*2+VALUE(MID($B26,FIND(":",$B26)+1,2))/30,"")))</f>
        <v/>
      </c>
      <c r="G26" s="12">
        <f>IF($E26="","",IF(WEEKDAY($E26,2)&lt;6,1,0))</f>
        <v/>
      </c>
      <c r="H26" s="12">
        <f>IF(OR($E26="",$F26=""),"",IF(AND($G26=1,$F26&gt;='Working Hours'!$C$8,$F26&lt;'Working Hours'!$C$9),1,0))</f>
        <v/>
      </c>
    </row>
    <row r="27">
      <c r="A27" s="11" t="n"/>
      <c r="B27" s="11" t="n"/>
      <c r="C27" s="11" t="n"/>
      <c r="E27" s="12">
        <f>IF($A27="","",IF(ISNUMBER($A27),$A27,IFERROR(DATEVALUE($A27),"")))</f>
        <v/>
      </c>
      <c r="F27" s="12">
        <f>IF($B27="","",IF(ISNUMBER($B27),HOUR($B27)*2+MINUTE($B27)/30,IFERROR(VALUE(LEFT($B27,FIND(":",$B27)-1))*2+VALUE(MID($B27,FIND(":",$B27)+1,2))/30,"")))</f>
        <v/>
      </c>
      <c r="G27" s="12">
        <f>IF($E27="","",IF(WEEKDAY($E27,2)&lt;6,1,0))</f>
        <v/>
      </c>
      <c r="H27" s="12">
        <f>IF(OR($E27="",$F27=""),"",IF(AND($G27=1,$F27&gt;='Working Hours'!$C$8,$F27&lt;'Working Hours'!$C$9),1,0))</f>
        <v/>
      </c>
    </row>
    <row r="28">
      <c r="A28" s="11" t="n"/>
      <c r="B28" s="11" t="n"/>
      <c r="C28" s="11" t="n"/>
      <c r="E28" s="12">
        <f>IF($A28="","",IF(ISNUMBER($A28),$A28,IFERROR(DATEVALUE($A28),"")))</f>
        <v/>
      </c>
      <c r="F28" s="12">
        <f>IF($B28="","",IF(ISNUMBER($B28),HOUR($B28)*2+MINUTE($B28)/30,IFERROR(VALUE(LEFT($B28,FIND(":",$B28)-1))*2+VALUE(MID($B28,FIND(":",$B28)+1,2))/30,"")))</f>
        <v/>
      </c>
      <c r="G28" s="12">
        <f>IF($E28="","",IF(WEEKDAY($E28,2)&lt;6,1,0))</f>
        <v/>
      </c>
      <c r="H28" s="12">
        <f>IF(OR($E28="",$F28=""),"",IF(AND($G28=1,$F28&gt;='Working Hours'!$C$8,$F28&lt;'Working Hours'!$C$9),1,0))</f>
        <v/>
      </c>
    </row>
    <row r="29">
      <c r="A29" s="11" t="n"/>
      <c r="B29" s="11" t="n"/>
      <c r="C29" s="11" t="n"/>
      <c r="E29" s="12">
        <f>IF($A29="","",IF(ISNUMBER($A29),$A29,IFERROR(DATEVALUE($A29),"")))</f>
        <v/>
      </c>
      <c r="F29" s="12">
        <f>IF($B29="","",IF(ISNUMBER($B29),HOUR($B29)*2+MINUTE($B29)/30,IFERROR(VALUE(LEFT($B29,FIND(":",$B29)-1))*2+VALUE(MID($B29,FIND(":",$B29)+1,2))/30,"")))</f>
        <v/>
      </c>
      <c r="G29" s="12">
        <f>IF($E29="","",IF(WEEKDAY($E29,2)&lt;6,1,0))</f>
        <v/>
      </c>
      <c r="H29" s="12">
        <f>IF(OR($E29="",$F29=""),"",IF(AND($G29=1,$F29&gt;='Working Hours'!$C$8,$F29&lt;'Working Hours'!$C$9),1,0))</f>
        <v/>
      </c>
    </row>
    <row r="30">
      <c r="A30" s="11" t="n"/>
      <c r="B30" s="11" t="n"/>
      <c r="C30" s="11" t="n"/>
      <c r="E30" s="12">
        <f>IF($A30="","",IF(ISNUMBER($A30),$A30,IFERROR(DATEVALUE($A30),"")))</f>
        <v/>
      </c>
      <c r="F30" s="12">
        <f>IF($B30="","",IF(ISNUMBER($B30),HOUR($B30)*2+MINUTE($B30)/30,IFERROR(VALUE(LEFT($B30,FIND(":",$B30)-1))*2+VALUE(MID($B30,FIND(":",$B30)+1,2))/30,"")))</f>
        <v/>
      </c>
      <c r="G30" s="12">
        <f>IF($E30="","",IF(WEEKDAY($E30,2)&lt;6,1,0))</f>
        <v/>
      </c>
      <c r="H30" s="12">
        <f>IF(OR($E30="",$F30=""),"",IF(AND($G30=1,$F30&gt;='Working Hours'!$C$8,$F30&lt;'Working Hours'!$C$9),1,0))</f>
        <v/>
      </c>
    </row>
    <row r="31">
      <c r="A31" s="11" t="n"/>
      <c r="B31" s="11" t="n"/>
      <c r="C31" s="11" t="n"/>
      <c r="E31" s="12">
        <f>IF($A31="","",IF(ISNUMBER($A31),$A31,IFERROR(DATEVALUE($A31),"")))</f>
        <v/>
      </c>
      <c r="F31" s="12">
        <f>IF($B31="","",IF(ISNUMBER($B31),HOUR($B31)*2+MINUTE($B31)/30,IFERROR(VALUE(LEFT($B31,FIND(":",$B31)-1))*2+VALUE(MID($B31,FIND(":",$B31)+1,2))/30,"")))</f>
        <v/>
      </c>
      <c r="G31" s="12">
        <f>IF($E31="","",IF(WEEKDAY($E31,2)&lt;6,1,0))</f>
        <v/>
      </c>
      <c r="H31" s="12">
        <f>IF(OR($E31="",$F31=""),"",IF(AND($G31=1,$F31&gt;='Working Hours'!$C$8,$F31&lt;'Working Hours'!$C$9),1,0))</f>
        <v/>
      </c>
    </row>
    <row r="32">
      <c r="A32" s="11" t="n"/>
      <c r="B32" s="11" t="n"/>
      <c r="C32" s="11" t="n"/>
      <c r="E32" s="12">
        <f>IF($A32="","",IF(ISNUMBER($A32),$A32,IFERROR(DATEVALUE($A32),"")))</f>
        <v/>
      </c>
      <c r="F32" s="12">
        <f>IF($B32="","",IF(ISNUMBER($B32),HOUR($B32)*2+MINUTE($B32)/30,IFERROR(VALUE(LEFT($B32,FIND(":",$B32)-1))*2+VALUE(MID($B32,FIND(":",$B32)+1,2))/30,"")))</f>
        <v/>
      </c>
      <c r="G32" s="12">
        <f>IF($E32="","",IF(WEEKDAY($E32,2)&lt;6,1,0))</f>
        <v/>
      </c>
      <c r="H32" s="12">
        <f>IF(OR($E32="",$F32=""),"",IF(AND($G32=1,$F32&gt;='Working Hours'!$C$8,$F32&lt;'Working Hours'!$C$9),1,0))</f>
        <v/>
      </c>
    </row>
    <row r="33">
      <c r="A33" s="11" t="n"/>
      <c r="B33" s="11" t="n"/>
      <c r="C33" s="11" t="n"/>
      <c r="E33" s="12">
        <f>IF($A33="","",IF(ISNUMBER($A33),$A33,IFERROR(DATEVALUE($A33),"")))</f>
        <v/>
      </c>
      <c r="F33" s="12">
        <f>IF($B33="","",IF(ISNUMBER($B33),HOUR($B33)*2+MINUTE($B33)/30,IFERROR(VALUE(LEFT($B33,FIND(":",$B33)-1))*2+VALUE(MID($B33,FIND(":",$B33)+1,2))/30,"")))</f>
        <v/>
      </c>
      <c r="G33" s="12">
        <f>IF($E33="","",IF(WEEKDAY($E33,2)&lt;6,1,0))</f>
        <v/>
      </c>
      <c r="H33" s="12">
        <f>IF(OR($E33="",$F33=""),"",IF(AND($G33=1,$F33&gt;='Working Hours'!$C$8,$F33&lt;'Working Hours'!$C$9),1,0))</f>
        <v/>
      </c>
    </row>
    <row r="34">
      <c r="A34" s="11" t="n"/>
      <c r="B34" s="11" t="n"/>
      <c r="C34" s="11" t="n"/>
      <c r="E34" s="12">
        <f>IF($A34="","",IF(ISNUMBER($A34),$A34,IFERROR(DATEVALUE($A34),"")))</f>
        <v/>
      </c>
      <c r="F34" s="12">
        <f>IF($B34="","",IF(ISNUMBER($B34),HOUR($B34)*2+MINUTE($B34)/30,IFERROR(VALUE(LEFT($B34,FIND(":",$B34)-1))*2+VALUE(MID($B34,FIND(":",$B34)+1,2))/30,"")))</f>
        <v/>
      </c>
      <c r="G34" s="12">
        <f>IF($E34="","",IF(WEEKDAY($E34,2)&lt;6,1,0))</f>
        <v/>
      </c>
      <c r="H34" s="12">
        <f>IF(OR($E34="",$F34=""),"",IF(AND($G34=1,$F34&gt;='Working Hours'!$C$8,$F34&lt;'Working Hours'!$C$9),1,0))</f>
        <v/>
      </c>
    </row>
    <row r="35">
      <c r="A35" s="11" t="n"/>
      <c r="B35" s="11" t="n"/>
      <c r="C35" s="11" t="n"/>
      <c r="E35" s="12">
        <f>IF($A35="","",IF(ISNUMBER($A35),$A35,IFERROR(DATEVALUE($A35),"")))</f>
        <v/>
      </c>
      <c r="F35" s="12">
        <f>IF($B35="","",IF(ISNUMBER($B35),HOUR($B35)*2+MINUTE($B35)/30,IFERROR(VALUE(LEFT($B35,FIND(":",$B35)-1))*2+VALUE(MID($B35,FIND(":",$B35)+1,2))/30,"")))</f>
        <v/>
      </c>
      <c r="G35" s="12">
        <f>IF($E35="","",IF(WEEKDAY($E35,2)&lt;6,1,0))</f>
        <v/>
      </c>
      <c r="H35" s="12">
        <f>IF(OR($E35="",$F35=""),"",IF(AND($G35=1,$F35&gt;='Working Hours'!$C$8,$F35&lt;'Working Hours'!$C$9),1,0))</f>
        <v/>
      </c>
    </row>
    <row r="36">
      <c r="A36" s="11" t="n"/>
      <c r="B36" s="11" t="n"/>
      <c r="C36" s="11" t="n"/>
      <c r="E36" s="12">
        <f>IF($A36="","",IF(ISNUMBER($A36),$A36,IFERROR(DATEVALUE($A36),"")))</f>
        <v/>
      </c>
      <c r="F36" s="12">
        <f>IF($B36="","",IF(ISNUMBER($B36),HOUR($B36)*2+MINUTE($B36)/30,IFERROR(VALUE(LEFT($B36,FIND(":",$B36)-1))*2+VALUE(MID($B36,FIND(":",$B36)+1,2))/30,"")))</f>
        <v/>
      </c>
      <c r="G36" s="12">
        <f>IF($E36="","",IF(WEEKDAY($E36,2)&lt;6,1,0))</f>
        <v/>
      </c>
      <c r="H36" s="12">
        <f>IF(OR($E36="",$F36=""),"",IF(AND($G36=1,$F36&gt;='Working Hours'!$C$8,$F36&lt;'Working Hours'!$C$9),1,0))</f>
        <v/>
      </c>
    </row>
    <row r="37">
      <c r="A37" s="11" t="n"/>
      <c r="B37" s="11" t="n"/>
      <c r="C37" s="11" t="n"/>
      <c r="E37" s="12">
        <f>IF($A37="","",IF(ISNUMBER($A37),$A37,IFERROR(DATEVALUE($A37),"")))</f>
        <v/>
      </c>
      <c r="F37" s="12">
        <f>IF($B37="","",IF(ISNUMBER($B37),HOUR($B37)*2+MINUTE($B37)/30,IFERROR(VALUE(LEFT($B37,FIND(":",$B37)-1))*2+VALUE(MID($B37,FIND(":",$B37)+1,2))/30,"")))</f>
        <v/>
      </c>
      <c r="G37" s="12">
        <f>IF($E37="","",IF(WEEKDAY($E37,2)&lt;6,1,0))</f>
        <v/>
      </c>
      <c r="H37" s="12">
        <f>IF(OR($E37="",$F37=""),"",IF(AND($G37=1,$F37&gt;='Working Hours'!$C$8,$F37&lt;'Working Hours'!$C$9),1,0))</f>
        <v/>
      </c>
    </row>
    <row r="38">
      <c r="A38" s="11" t="n"/>
      <c r="B38" s="11" t="n"/>
      <c r="C38" s="11" t="n"/>
      <c r="E38" s="12">
        <f>IF($A38="","",IF(ISNUMBER($A38),$A38,IFERROR(DATEVALUE($A38),"")))</f>
        <v/>
      </c>
      <c r="F38" s="12">
        <f>IF($B38="","",IF(ISNUMBER($B38),HOUR($B38)*2+MINUTE($B38)/30,IFERROR(VALUE(LEFT($B38,FIND(":",$B38)-1))*2+VALUE(MID($B38,FIND(":",$B38)+1,2))/30,"")))</f>
        <v/>
      </c>
      <c r="G38" s="12">
        <f>IF($E38="","",IF(WEEKDAY($E38,2)&lt;6,1,0))</f>
        <v/>
      </c>
      <c r="H38" s="12">
        <f>IF(OR($E38="",$F38=""),"",IF(AND($G38=1,$F38&gt;='Working Hours'!$C$8,$F38&lt;'Working Hours'!$C$9),1,0))</f>
        <v/>
      </c>
    </row>
    <row r="39">
      <c r="A39" s="11" t="n"/>
      <c r="B39" s="11" t="n"/>
      <c r="C39" s="11" t="n"/>
      <c r="E39" s="12">
        <f>IF($A39="","",IF(ISNUMBER($A39),$A39,IFERROR(DATEVALUE($A39),"")))</f>
        <v/>
      </c>
      <c r="F39" s="12">
        <f>IF($B39="","",IF(ISNUMBER($B39),HOUR($B39)*2+MINUTE($B39)/30,IFERROR(VALUE(LEFT($B39,FIND(":",$B39)-1))*2+VALUE(MID($B39,FIND(":",$B39)+1,2))/30,"")))</f>
        <v/>
      </c>
      <c r="G39" s="12">
        <f>IF($E39="","",IF(WEEKDAY($E39,2)&lt;6,1,0))</f>
        <v/>
      </c>
      <c r="H39" s="12">
        <f>IF(OR($E39="",$F39=""),"",IF(AND($G39=1,$F39&gt;='Working Hours'!$C$8,$F39&lt;'Working Hours'!$C$9),1,0))</f>
        <v/>
      </c>
    </row>
    <row r="40">
      <c r="A40" s="11" t="n"/>
      <c r="B40" s="11" t="n"/>
      <c r="C40" s="11" t="n"/>
      <c r="E40" s="12">
        <f>IF($A40="","",IF(ISNUMBER($A40),$A40,IFERROR(DATEVALUE($A40),"")))</f>
        <v/>
      </c>
      <c r="F40" s="12">
        <f>IF($B40="","",IF(ISNUMBER($B40),HOUR($B40)*2+MINUTE($B40)/30,IFERROR(VALUE(LEFT($B40,FIND(":",$B40)-1))*2+VALUE(MID($B40,FIND(":",$B40)+1,2))/30,"")))</f>
        <v/>
      </c>
      <c r="G40" s="12">
        <f>IF($E40="","",IF(WEEKDAY($E40,2)&lt;6,1,0))</f>
        <v/>
      </c>
      <c r="H40" s="12">
        <f>IF(OR($E40="",$F40=""),"",IF(AND($G40=1,$F40&gt;='Working Hours'!$C$8,$F40&lt;'Working Hours'!$C$9),1,0))</f>
        <v/>
      </c>
    </row>
    <row r="41">
      <c r="A41" s="11" t="n"/>
      <c r="B41" s="11" t="n"/>
      <c r="C41" s="11" t="n"/>
      <c r="E41" s="12">
        <f>IF($A41="","",IF(ISNUMBER($A41),$A41,IFERROR(DATEVALUE($A41),"")))</f>
        <v/>
      </c>
      <c r="F41" s="12">
        <f>IF($B41="","",IF(ISNUMBER($B41),HOUR($B41)*2+MINUTE($B41)/30,IFERROR(VALUE(LEFT($B41,FIND(":",$B41)-1))*2+VALUE(MID($B41,FIND(":",$B41)+1,2))/30,"")))</f>
        <v/>
      </c>
      <c r="G41" s="12">
        <f>IF($E41="","",IF(WEEKDAY($E41,2)&lt;6,1,0))</f>
        <v/>
      </c>
      <c r="H41" s="12">
        <f>IF(OR($E41="",$F41=""),"",IF(AND($G41=1,$F41&gt;='Working Hours'!$C$8,$F41&lt;'Working Hours'!$C$9),1,0))</f>
        <v/>
      </c>
    </row>
    <row r="42">
      <c r="A42" s="11" t="n"/>
      <c r="B42" s="11" t="n"/>
      <c r="C42" s="11" t="n"/>
      <c r="E42" s="12">
        <f>IF($A42="","",IF(ISNUMBER($A42),$A42,IFERROR(DATEVALUE($A42),"")))</f>
        <v/>
      </c>
      <c r="F42" s="12">
        <f>IF($B42="","",IF(ISNUMBER($B42),HOUR($B42)*2+MINUTE($B42)/30,IFERROR(VALUE(LEFT($B42,FIND(":",$B42)-1))*2+VALUE(MID($B42,FIND(":",$B42)+1,2))/30,"")))</f>
        <v/>
      </c>
      <c r="G42" s="12">
        <f>IF($E42="","",IF(WEEKDAY($E42,2)&lt;6,1,0))</f>
        <v/>
      </c>
      <c r="H42" s="12">
        <f>IF(OR($E42="",$F42=""),"",IF(AND($G42=1,$F42&gt;='Working Hours'!$C$8,$F42&lt;'Working Hours'!$C$9),1,0))</f>
        <v/>
      </c>
    </row>
    <row r="43">
      <c r="A43" s="11" t="n"/>
      <c r="B43" s="11" t="n"/>
      <c r="C43" s="11" t="n"/>
      <c r="E43" s="12">
        <f>IF($A43="","",IF(ISNUMBER($A43),$A43,IFERROR(DATEVALUE($A43),"")))</f>
        <v/>
      </c>
      <c r="F43" s="12">
        <f>IF($B43="","",IF(ISNUMBER($B43),HOUR($B43)*2+MINUTE($B43)/30,IFERROR(VALUE(LEFT($B43,FIND(":",$B43)-1))*2+VALUE(MID($B43,FIND(":",$B43)+1,2))/30,"")))</f>
        <v/>
      </c>
      <c r="G43" s="12">
        <f>IF($E43="","",IF(WEEKDAY($E43,2)&lt;6,1,0))</f>
        <v/>
      </c>
      <c r="H43" s="12">
        <f>IF(OR($E43="",$F43=""),"",IF(AND($G43=1,$F43&gt;='Working Hours'!$C$8,$F43&lt;'Working Hours'!$C$9),1,0))</f>
        <v/>
      </c>
    </row>
    <row r="44">
      <c r="A44" s="11" t="n"/>
      <c r="B44" s="11" t="n"/>
      <c r="C44" s="11" t="n"/>
      <c r="E44" s="12">
        <f>IF($A44="","",IF(ISNUMBER($A44),$A44,IFERROR(DATEVALUE($A44),"")))</f>
        <v/>
      </c>
      <c r="F44" s="12">
        <f>IF($B44="","",IF(ISNUMBER($B44),HOUR($B44)*2+MINUTE($B44)/30,IFERROR(VALUE(LEFT($B44,FIND(":",$B44)-1))*2+VALUE(MID($B44,FIND(":",$B44)+1,2))/30,"")))</f>
        <v/>
      </c>
      <c r="G44" s="12">
        <f>IF($E44="","",IF(WEEKDAY($E44,2)&lt;6,1,0))</f>
        <v/>
      </c>
      <c r="H44" s="12">
        <f>IF(OR($E44="",$F44=""),"",IF(AND($G44=1,$F44&gt;='Working Hours'!$C$8,$F44&lt;'Working Hours'!$C$9),1,0))</f>
        <v/>
      </c>
    </row>
    <row r="45">
      <c r="A45" s="11" t="n"/>
      <c r="B45" s="11" t="n"/>
      <c r="C45" s="11" t="n"/>
      <c r="E45" s="12">
        <f>IF($A45="","",IF(ISNUMBER($A45),$A45,IFERROR(DATEVALUE($A45),"")))</f>
        <v/>
      </c>
      <c r="F45" s="12">
        <f>IF($B45="","",IF(ISNUMBER($B45),HOUR($B45)*2+MINUTE($B45)/30,IFERROR(VALUE(LEFT($B45,FIND(":",$B45)-1))*2+VALUE(MID($B45,FIND(":",$B45)+1,2))/30,"")))</f>
        <v/>
      </c>
      <c r="G45" s="12">
        <f>IF($E45="","",IF(WEEKDAY($E45,2)&lt;6,1,0))</f>
        <v/>
      </c>
      <c r="H45" s="12">
        <f>IF(OR($E45="",$F45=""),"",IF(AND($G45=1,$F45&gt;='Working Hours'!$C$8,$F45&lt;'Working Hours'!$C$9),1,0))</f>
        <v/>
      </c>
    </row>
    <row r="46">
      <c r="A46" s="11" t="n"/>
      <c r="B46" s="11" t="n"/>
      <c r="C46" s="11" t="n"/>
      <c r="E46" s="12">
        <f>IF($A46="","",IF(ISNUMBER($A46),$A46,IFERROR(DATEVALUE($A46),"")))</f>
        <v/>
      </c>
      <c r="F46" s="12">
        <f>IF($B46="","",IF(ISNUMBER($B46),HOUR($B46)*2+MINUTE($B46)/30,IFERROR(VALUE(LEFT($B46,FIND(":",$B46)-1))*2+VALUE(MID($B46,FIND(":",$B46)+1,2))/30,"")))</f>
        <v/>
      </c>
      <c r="G46" s="12">
        <f>IF($E46="","",IF(WEEKDAY($E46,2)&lt;6,1,0))</f>
        <v/>
      </c>
      <c r="H46" s="12">
        <f>IF(OR($E46="",$F46=""),"",IF(AND($G46=1,$F46&gt;='Working Hours'!$C$8,$F46&lt;'Working Hours'!$C$9),1,0))</f>
        <v/>
      </c>
    </row>
    <row r="47">
      <c r="A47" s="11" t="n"/>
      <c r="B47" s="11" t="n"/>
      <c r="C47" s="11" t="n"/>
      <c r="E47" s="12">
        <f>IF($A47="","",IF(ISNUMBER($A47),$A47,IFERROR(DATEVALUE($A47),"")))</f>
        <v/>
      </c>
      <c r="F47" s="12">
        <f>IF($B47="","",IF(ISNUMBER($B47),HOUR($B47)*2+MINUTE($B47)/30,IFERROR(VALUE(LEFT($B47,FIND(":",$B47)-1))*2+VALUE(MID($B47,FIND(":",$B47)+1,2))/30,"")))</f>
        <v/>
      </c>
      <c r="G47" s="12">
        <f>IF($E47="","",IF(WEEKDAY($E47,2)&lt;6,1,0))</f>
        <v/>
      </c>
      <c r="H47" s="12">
        <f>IF(OR($E47="",$F47=""),"",IF(AND($G47=1,$F47&gt;='Working Hours'!$C$8,$F47&lt;'Working Hours'!$C$9),1,0))</f>
        <v/>
      </c>
    </row>
    <row r="48">
      <c r="A48" s="11" t="n"/>
      <c r="B48" s="11" t="n"/>
      <c r="C48" s="11" t="n"/>
      <c r="E48" s="12">
        <f>IF($A48="","",IF(ISNUMBER($A48),$A48,IFERROR(DATEVALUE($A48),"")))</f>
        <v/>
      </c>
      <c r="F48" s="12">
        <f>IF($B48="","",IF(ISNUMBER($B48),HOUR($B48)*2+MINUTE($B48)/30,IFERROR(VALUE(LEFT($B48,FIND(":",$B48)-1))*2+VALUE(MID($B48,FIND(":",$B48)+1,2))/30,"")))</f>
        <v/>
      </c>
      <c r="G48" s="12">
        <f>IF($E48="","",IF(WEEKDAY($E48,2)&lt;6,1,0))</f>
        <v/>
      </c>
      <c r="H48" s="12">
        <f>IF(OR($E48="",$F48=""),"",IF(AND($G48=1,$F48&gt;='Working Hours'!$C$8,$F48&lt;'Working Hours'!$C$9),1,0))</f>
        <v/>
      </c>
    </row>
    <row r="49">
      <c r="A49" s="11" t="n"/>
      <c r="B49" s="11" t="n"/>
      <c r="C49" s="11" t="n"/>
      <c r="E49" s="12">
        <f>IF($A49="","",IF(ISNUMBER($A49),$A49,IFERROR(DATEVALUE($A49),"")))</f>
        <v/>
      </c>
      <c r="F49" s="12">
        <f>IF($B49="","",IF(ISNUMBER($B49),HOUR($B49)*2+MINUTE($B49)/30,IFERROR(VALUE(LEFT($B49,FIND(":",$B49)-1))*2+VALUE(MID($B49,FIND(":",$B49)+1,2))/30,"")))</f>
        <v/>
      </c>
      <c r="G49" s="12">
        <f>IF($E49="","",IF(WEEKDAY($E49,2)&lt;6,1,0))</f>
        <v/>
      </c>
      <c r="H49" s="12">
        <f>IF(OR($E49="",$F49=""),"",IF(AND($G49=1,$F49&gt;='Working Hours'!$C$8,$F49&lt;'Working Hours'!$C$9),1,0))</f>
        <v/>
      </c>
    </row>
    <row r="50">
      <c r="A50" s="11" t="n"/>
      <c r="B50" s="11" t="n"/>
      <c r="C50" s="11" t="n"/>
      <c r="E50" s="12">
        <f>IF($A50="","",IF(ISNUMBER($A50),$A50,IFERROR(DATEVALUE($A50),"")))</f>
        <v/>
      </c>
      <c r="F50" s="12">
        <f>IF($B50="","",IF(ISNUMBER($B50),HOUR($B50)*2+MINUTE($B50)/30,IFERROR(VALUE(LEFT($B50,FIND(":",$B50)-1))*2+VALUE(MID($B50,FIND(":",$B50)+1,2))/30,"")))</f>
        <v/>
      </c>
      <c r="G50" s="12">
        <f>IF($E50="","",IF(WEEKDAY($E50,2)&lt;6,1,0))</f>
        <v/>
      </c>
      <c r="H50" s="12">
        <f>IF(OR($E50="",$F50=""),"",IF(AND($G50=1,$F50&gt;='Working Hours'!$C$8,$F50&lt;'Working Hours'!$C$9),1,0))</f>
        <v/>
      </c>
    </row>
    <row r="51">
      <c r="A51" s="11" t="n"/>
      <c r="B51" s="11" t="n"/>
      <c r="C51" s="11" t="n"/>
      <c r="E51" s="12">
        <f>IF($A51="","",IF(ISNUMBER($A51),$A51,IFERROR(DATEVALUE($A51),"")))</f>
        <v/>
      </c>
      <c r="F51" s="12">
        <f>IF($B51="","",IF(ISNUMBER($B51),HOUR($B51)*2+MINUTE($B51)/30,IFERROR(VALUE(LEFT($B51,FIND(":",$B51)-1))*2+VALUE(MID($B51,FIND(":",$B51)+1,2))/30,"")))</f>
        <v/>
      </c>
      <c r="G51" s="12">
        <f>IF($E51="","",IF(WEEKDAY($E51,2)&lt;6,1,0))</f>
        <v/>
      </c>
      <c r="H51" s="12">
        <f>IF(OR($E51="",$F51=""),"",IF(AND($G51=1,$F51&gt;='Working Hours'!$C$8,$F51&lt;'Working Hours'!$C$9),1,0))</f>
        <v/>
      </c>
    </row>
    <row r="52">
      <c r="A52" s="11" t="n"/>
      <c r="B52" s="11" t="n"/>
      <c r="C52" s="11" t="n"/>
      <c r="E52" s="12">
        <f>IF($A52="","",IF(ISNUMBER($A52),$A52,IFERROR(DATEVALUE($A52),"")))</f>
        <v/>
      </c>
      <c r="F52" s="12">
        <f>IF($B52="","",IF(ISNUMBER($B52),HOUR($B52)*2+MINUTE($B52)/30,IFERROR(VALUE(LEFT($B52,FIND(":",$B52)-1))*2+VALUE(MID($B52,FIND(":",$B52)+1,2))/30,"")))</f>
        <v/>
      </c>
      <c r="G52" s="12">
        <f>IF($E52="","",IF(WEEKDAY($E52,2)&lt;6,1,0))</f>
        <v/>
      </c>
      <c r="H52" s="12">
        <f>IF(OR($E52="",$F52=""),"",IF(AND($G52=1,$F52&gt;='Working Hours'!$C$8,$F52&lt;'Working Hours'!$C$9),1,0))</f>
        <v/>
      </c>
    </row>
    <row r="53">
      <c r="A53" s="11" t="n"/>
      <c r="B53" s="11" t="n"/>
      <c r="C53" s="11" t="n"/>
      <c r="E53" s="12">
        <f>IF($A53="","",IF(ISNUMBER($A53),$A53,IFERROR(DATEVALUE($A53),"")))</f>
        <v/>
      </c>
      <c r="F53" s="12">
        <f>IF($B53="","",IF(ISNUMBER($B53),HOUR($B53)*2+MINUTE($B53)/30,IFERROR(VALUE(LEFT($B53,FIND(":",$B53)-1))*2+VALUE(MID($B53,FIND(":",$B53)+1,2))/30,"")))</f>
        <v/>
      </c>
      <c r="G53" s="12">
        <f>IF($E53="","",IF(WEEKDAY($E53,2)&lt;6,1,0))</f>
        <v/>
      </c>
      <c r="H53" s="12">
        <f>IF(OR($E53="",$F53=""),"",IF(AND($G53=1,$F53&gt;='Working Hours'!$C$8,$F53&lt;'Working Hours'!$C$9),1,0))</f>
        <v/>
      </c>
    </row>
    <row r="54">
      <c r="A54" s="11" t="n"/>
      <c r="B54" s="11" t="n"/>
      <c r="C54" s="11" t="n"/>
      <c r="E54" s="12">
        <f>IF($A54="","",IF(ISNUMBER($A54),$A54,IFERROR(DATEVALUE($A54),"")))</f>
        <v/>
      </c>
      <c r="F54" s="12">
        <f>IF($B54="","",IF(ISNUMBER($B54),HOUR($B54)*2+MINUTE($B54)/30,IFERROR(VALUE(LEFT($B54,FIND(":",$B54)-1))*2+VALUE(MID($B54,FIND(":",$B54)+1,2))/30,"")))</f>
        <v/>
      </c>
      <c r="G54" s="12">
        <f>IF($E54="","",IF(WEEKDAY($E54,2)&lt;6,1,0))</f>
        <v/>
      </c>
      <c r="H54" s="12">
        <f>IF(OR($E54="",$F54=""),"",IF(AND($G54=1,$F54&gt;='Working Hours'!$C$8,$F54&lt;'Working Hours'!$C$9),1,0))</f>
        <v/>
      </c>
    </row>
    <row r="55">
      <c r="A55" s="11" t="n"/>
      <c r="B55" s="11" t="n"/>
      <c r="C55" s="11" t="n"/>
      <c r="E55" s="12">
        <f>IF($A55="","",IF(ISNUMBER($A55),$A55,IFERROR(DATEVALUE($A55),"")))</f>
        <v/>
      </c>
      <c r="F55" s="12">
        <f>IF($B55="","",IF(ISNUMBER($B55),HOUR($B55)*2+MINUTE($B55)/30,IFERROR(VALUE(LEFT($B55,FIND(":",$B55)-1))*2+VALUE(MID($B55,FIND(":",$B55)+1,2))/30,"")))</f>
        <v/>
      </c>
      <c r="G55" s="12">
        <f>IF($E55="","",IF(WEEKDAY($E55,2)&lt;6,1,0))</f>
        <v/>
      </c>
      <c r="H55" s="12">
        <f>IF(OR($E55="",$F55=""),"",IF(AND($G55=1,$F55&gt;='Working Hours'!$C$8,$F55&lt;'Working Hours'!$C$9),1,0))</f>
        <v/>
      </c>
    </row>
    <row r="56">
      <c r="A56" s="11" t="n"/>
      <c r="B56" s="11" t="n"/>
      <c r="C56" s="11" t="n"/>
      <c r="E56" s="12">
        <f>IF($A56="","",IF(ISNUMBER($A56),$A56,IFERROR(DATEVALUE($A56),"")))</f>
        <v/>
      </c>
      <c r="F56" s="12">
        <f>IF($B56="","",IF(ISNUMBER($B56),HOUR($B56)*2+MINUTE($B56)/30,IFERROR(VALUE(LEFT($B56,FIND(":",$B56)-1))*2+VALUE(MID($B56,FIND(":",$B56)+1,2))/30,"")))</f>
        <v/>
      </c>
      <c r="G56" s="12">
        <f>IF($E56="","",IF(WEEKDAY($E56,2)&lt;6,1,0))</f>
        <v/>
      </c>
      <c r="H56" s="12">
        <f>IF(OR($E56="",$F56=""),"",IF(AND($G56=1,$F56&gt;='Working Hours'!$C$8,$F56&lt;'Working Hours'!$C$9),1,0))</f>
        <v/>
      </c>
    </row>
    <row r="57">
      <c r="A57" s="11" t="n"/>
      <c r="B57" s="11" t="n"/>
      <c r="C57" s="11" t="n"/>
      <c r="E57" s="12">
        <f>IF($A57="","",IF(ISNUMBER($A57),$A57,IFERROR(DATEVALUE($A57),"")))</f>
        <v/>
      </c>
      <c r="F57" s="12">
        <f>IF($B57="","",IF(ISNUMBER($B57),HOUR($B57)*2+MINUTE($B57)/30,IFERROR(VALUE(LEFT($B57,FIND(":",$B57)-1))*2+VALUE(MID($B57,FIND(":",$B57)+1,2))/30,"")))</f>
        <v/>
      </c>
      <c r="G57" s="12">
        <f>IF($E57="","",IF(WEEKDAY($E57,2)&lt;6,1,0))</f>
        <v/>
      </c>
      <c r="H57" s="12">
        <f>IF(OR($E57="",$F57=""),"",IF(AND($G57=1,$F57&gt;='Working Hours'!$C$8,$F57&lt;'Working Hours'!$C$9),1,0))</f>
        <v/>
      </c>
    </row>
    <row r="58">
      <c r="A58" s="11" t="n"/>
      <c r="B58" s="11" t="n"/>
      <c r="C58" s="11" t="n"/>
      <c r="E58" s="12">
        <f>IF($A58="","",IF(ISNUMBER($A58),$A58,IFERROR(DATEVALUE($A58),"")))</f>
        <v/>
      </c>
      <c r="F58" s="12">
        <f>IF($B58="","",IF(ISNUMBER($B58),HOUR($B58)*2+MINUTE($B58)/30,IFERROR(VALUE(LEFT($B58,FIND(":",$B58)-1))*2+VALUE(MID($B58,FIND(":",$B58)+1,2))/30,"")))</f>
        <v/>
      </c>
      <c r="G58" s="12">
        <f>IF($E58="","",IF(WEEKDAY($E58,2)&lt;6,1,0))</f>
        <v/>
      </c>
      <c r="H58" s="12">
        <f>IF(OR($E58="",$F58=""),"",IF(AND($G58=1,$F58&gt;='Working Hours'!$C$8,$F58&lt;'Working Hours'!$C$9),1,0))</f>
        <v/>
      </c>
    </row>
    <row r="59">
      <c r="A59" s="11" t="n"/>
      <c r="B59" s="11" t="n"/>
      <c r="C59" s="11" t="n"/>
      <c r="E59" s="12">
        <f>IF($A59="","",IF(ISNUMBER($A59),$A59,IFERROR(DATEVALUE($A59),"")))</f>
        <v/>
      </c>
      <c r="F59" s="12">
        <f>IF($B59="","",IF(ISNUMBER($B59),HOUR($B59)*2+MINUTE($B59)/30,IFERROR(VALUE(LEFT($B59,FIND(":",$B59)-1))*2+VALUE(MID($B59,FIND(":",$B59)+1,2))/30,"")))</f>
        <v/>
      </c>
      <c r="G59" s="12">
        <f>IF($E59="","",IF(WEEKDAY($E59,2)&lt;6,1,0))</f>
        <v/>
      </c>
      <c r="H59" s="12">
        <f>IF(OR($E59="",$F59=""),"",IF(AND($G59=1,$F59&gt;='Working Hours'!$C$8,$F59&lt;'Working Hours'!$C$9),1,0))</f>
        <v/>
      </c>
    </row>
    <row r="60">
      <c r="A60" s="11" t="n"/>
      <c r="B60" s="11" t="n"/>
      <c r="C60" s="11" t="n"/>
      <c r="E60" s="12">
        <f>IF($A60="","",IF(ISNUMBER($A60),$A60,IFERROR(DATEVALUE($A60),"")))</f>
        <v/>
      </c>
      <c r="F60" s="12">
        <f>IF($B60="","",IF(ISNUMBER($B60),HOUR($B60)*2+MINUTE($B60)/30,IFERROR(VALUE(LEFT($B60,FIND(":",$B60)-1))*2+VALUE(MID($B60,FIND(":",$B60)+1,2))/30,"")))</f>
        <v/>
      </c>
      <c r="G60" s="12">
        <f>IF($E60="","",IF(WEEKDAY($E60,2)&lt;6,1,0))</f>
        <v/>
      </c>
      <c r="H60" s="12">
        <f>IF(OR($E60="",$F60=""),"",IF(AND($G60=1,$F60&gt;='Working Hours'!$C$8,$F60&lt;'Working Hours'!$C$9),1,0))</f>
        <v/>
      </c>
    </row>
    <row r="61">
      <c r="A61" s="11" t="n"/>
      <c r="B61" s="11" t="n"/>
      <c r="C61" s="11" t="n"/>
      <c r="E61" s="12">
        <f>IF($A61="","",IF(ISNUMBER($A61),$A61,IFERROR(DATEVALUE($A61),"")))</f>
        <v/>
      </c>
      <c r="F61" s="12">
        <f>IF($B61="","",IF(ISNUMBER($B61),HOUR($B61)*2+MINUTE($B61)/30,IFERROR(VALUE(LEFT($B61,FIND(":",$B61)-1))*2+VALUE(MID($B61,FIND(":",$B61)+1,2))/30,"")))</f>
        <v/>
      </c>
      <c r="G61" s="12">
        <f>IF($E61="","",IF(WEEKDAY($E61,2)&lt;6,1,0))</f>
        <v/>
      </c>
      <c r="H61" s="12">
        <f>IF(OR($E61="",$F61=""),"",IF(AND($G61=1,$F61&gt;='Working Hours'!$C$8,$F61&lt;'Working Hours'!$C$9),1,0))</f>
        <v/>
      </c>
    </row>
    <row r="62">
      <c r="A62" s="11" t="n"/>
      <c r="B62" s="11" t="n"/>
      <c r="C62" s="11" t="n"/>
      <c r="E62" s="12">
        <f>IF($A62="","",IF(ISNUMBER($A62),$A62,IFERROR(DATEVALUE($A62),"")))</f>
        <v/>
      </c>
      <c r="F62" s="12">
        <f>IF($B62="","",IF(ISNUMBER($B62),HOUR($B62)*2+MINUTE($B62)/30,IFERROR(VALUE(LEFT($B62,FIND(":",$B62)-1))*2+VALUE(MID($B62,FIND(":",$B62)+1,2))/30,"")))</f>
        <v/>
      </c>
      <c r="G62" s="12">
        <f>IF($E62="","",IF(WEEKDAY($E62,2)&lt;6,1,0))</f>
        <v/>
      </c>
      <c r="H62" s="12">
        <f>IF(OR($E62="",$F62=""),"",IF(AND($G62=1,$F62&gt;='Working Hours'!$C$8,$F62&lt;'Working Hours'!$C$9),1,0))</f>
        <v/>
      </c>
    </row>
    <row r="63">
      <c r="A63" s="11" t="n"/>
      <c r="B63" s="11" t="n"/>
      <c r="C63" s="11" t="n"/>
      <c r="E63" s="12">
        <f>IF($A63="","",IF(ISNUMBER($A63),$A63,IFERROR(DATEVALUE($A63),"")))</f>
        <v/>
      </c>
      <c r="F63" s="12">
        <f>IF($B63="","",IF(ISNUMBER($B63),HOUR($B63)*2+MINUTE($B63)/30,IFERROR(VALUE(LEFT($B63,FIND(":",$B63)-1))*2+VALUE(MID($B63,FIND(":",$B63)+1,2))/30,"")))</f>
        <v/>
      </c>
      <c r="G63" s="12">
        <f>IF($E63="","",IF(WEEKDAY($E63,2)&lt;6,1,0))</f>
        <v/>
      </c>
      <c r="H63" s="12">
        <f>IF(OR($E63="",$F63=""),"",IF(AND($G63=1,$F63&gt;='Working Hours'!$C$8,$F63&lt;'Working Hours'!$C$9),1,0))</f>
        <v/>
      </c>
    </row>
    <row r="64">
      <c r="A64" s="11" t="n"/>
      <c r="B64" s="11" t="n"/>
      <c r="C64" s="11" t="n"/>
      <c r="E64" s="12">
        <f>IF($A64="","",IF(ISNUMBER($A64),$A64,IFERROR(DATEVALUE($A64),"")))</f>
        <v/>
      </c>
      <c r="F64" s="12">
        <f>IF($B64="","",IF(ISNUMBER($B64),HOUR($B64)*2+MINUTE($B64)/30,IFERROR(VALUE(LEFT($B64,FIND(":",$B64)-1))*2+VALUE(MID($B64,FIND(":",$B64)+1,2))/30,"")))</f>
        <v/>
      </c>
      <c r="G64" s="12">
        <f>IF($E64="","",IF(WEEKDAY($E64,2)&lt;6,1,0))</f>
        <v/>
      </c>
      <c r="H64" s="12">
        <f>IF(OR($E64="",$F64=""),"",IF(AND($G64=1,$F64&gt;='Working Hours'!$C$8,$F64&lt;'Working Hours'!$C$9),1,0))</f>
        <v/>
      </c>
    </row>
    <row r="65">
      <c r="A65" s="11" t="n"/>
      <c r="B65" s="11" t="n"/>
      <c r="C65" s="11" t="n"/>
      <c r="E65" s="12">
        <f>IF($A65="","",IF(ISNUMBER($A65),$A65,IFERROR(DATEVALUE($A65),"")))</f>
        <v/>
      </c>
      <c r="F65" s="12">
        <f>IF($B65="","",IF(ISNUMBER($B65),HOUR($B65)*2+MINUTE($B65)/30,IFERROR(VALUE(LEFT($B65,FIND(":",$B65)-1))*2+VALUE(MID($B65,FIND(":",$B65)+1,2))/30,"")))</f>
        <v/>
      </c>
      <c r="G65" s="12">
        <f>IF($E65="","",IF(WEEKDAY($E65,2)&lt;6,1,0))</f>
        <v/>
      </c>
      <c r="H65" s="12">
        <f>IF(OR($E65="",$F65=""),"",IF(AND($G65=1,$F65&gt;='Working Hours'!$C$8,$F65&lt;'Working Hours'!$C$9),1,0))</f>
        <v/>
      </c>
    </row>
    <row r="66">
      <c r="A66" s="11" t="n"/>
      <c r="B66" s="11" t="n"/>
      <c r="C66" s="11" t="n"/>
      <c r="E66" s="12">
        <f>IF($A66="","",IF(ISNUMBER($A66),$A66,IFERROR(DATEVALUE($A66),"")))</f>
        <v/>
      </c>
      <c r="F66" s="12">
        <f>IF($B66="","",IF(ISNUMBER($B66),HOUR($B66)*2+MINUTE($B66)/30,IFERROR(VALUE(LEFT($B66,FIND(":",$B66)-1))*2+VALUE(MID($B66,FIND(":",$B66)+1,2))/30,"")))</f>
        <v/>
      </c>
      <c r="G66" s="12">
        <f>IF($E66="","",IF(WEEKDAY($E66,2)&lt;6,1,0))</f>
        <v/>
      </c>
      <c r="H66" s="12">
        <f>IF(OR($E66="",$F66=""),"",IF(AND($G66=1,$F66&gt;='Working Hours'!$C$8,$F66&lt;'Working Hours'!$C$9),1,0))</f>
        <v/>
      </c>
    </row>
    <row r="67">
      <c r="A67" s="11" t="n"/>
      <c r="B67" s="11" t="n"/>
      <c r="C67" s="11" t="n"/>
      <c r="E67" s="12">
        <f>IF($A67="","",IF(ISNUMBER($A67),$A67,IFERROR(DATEVALUE($A67),"")))</f>
        <v/>
      </c>
      <c r="F67" s="12">
        <f>IF($B67="","",IF(ISNUMBER($B67),HOUR($B67)*2+MINUTE($B67)/30,IFERROR(VALUE(LEFT($B67,FIND(":",$B67)-1))*2+VALUE(MID($B67,FIND(":",$B67)+1,2))/30,"")))</f>
        <v/>
      </c>
      <c r="G67" s="12">
        <f>IF($E67="","",IF(WEEKDAY($E67,2)&lt;6,1,0))</f>
        <v/>
      </c>
      <c r="H67" s="12">
        <f>IF(OR($E67="",$F67=""),"",IF(AND($G67=1,$F67&gt;='Working Hours'!$C$8,$F67&lt;'Working Hours'!$C$9),1,0))</f>
        <v/>
      </c>
    </row>
    <row r="68">
      <c r="A68" s="11" t="n"/>
      <c r="B68" s="11" t="n"/>
      <c r="C68" s="11" t="n"/>
      <c r="E68" s="12">
        <f>IF($A68="","",IF(ISNUMBER($A68),$A68,IFERROR(DATEVALUE($A68),"")))</f>
        <v/>
      </c>
      <c r="F68" s="12">
        <f>IF($B68="","",IF(ISNUMBER($B68),HOUR($B68)*2+MINUTE($B68)/30,IFERROR(VALUE(LEFT($B68,FIND(":",$B68)-1))*2+VALUE(MID($B68,FIND(":",$B68)+1,2))/30,"")))</f>
        <v/>
      </c>
      <c r="G68" s="12">
        <f>IF($E68="","",IF(WEEKDAY($E68,2)&lt;6,1,0))</f>
        <v/>
      </c>
      <c r="H68" s="12">
        <f>IF(OR($E68="",$F68=""),"",IF(AND($G68=1,$F68&gt;='Working Hours'!$C$8,$F68&lt;'Working Hours'!$C$9),1,0))</f>
        <v/>
      </c>
    </row>
    <row r="69">
      <c r="A69" s="11" t="n"/>
      <c r="B69" s="11" t="n"/>
      <c r="C69" s="11" t="n"/>
      <c r="E69" s="12">
        <f>IF($A69="","",IF(ISNUMBER($A69),$A69,IFERROR(DATEVALUE($A69),"")))</f>
        <v/>
      </c>
      <c r="F69" s="12">
        <f>IF($B69="","",IF(ISNUMBER($B69),HOUR($B69)*2+MINUTE($B69)/30,IFERROR(VALUE(LEFT($B69,FIND(":",$B69)-1))*2+VALUE(MID($B69,FIND(":",$B69)+1,2))/30,"")))</f>
        <v/>
      </c>
      <c r="G69" s="12">
        <f>IF($E69="","",IF(WEEKDAY($E69,2)&lt;6,1,0))</f>
        <v/>
      </c>
      <c r="H69" s="12">
        <f>IF(OR($E69="",$F69=""),"",IF(AND($G69=1,$F69&gt;='Working Hours'!$C$8,$F69&lt;'Working Hours'!$C$9),1,0))</f>
        <v/>
      </c>
    </row>
    <row r="70">
      <c r="A70" s="11" t="n"/>
      <c r="B70" s="11" t="n"/>
      <c r="C70" s="11" t="n"/>
      <c r="E70" s="12">
        <f>IF($A70="","",IF(ISNUMBER($A70),$A70,IFERROR(DATEVALUE($A70),"")))</f>
        <v/>
      </c>
      <c r="F70" s="12">
        <f>IF($B70="","",IF(ISNUMBER($B70),HOUR($B70)*2+MINUTE($B70)/30,IFERROR(VALUE(LEFT($B70,FIND(":",$B70)-1))*2+VALUE(MID($B70,FIND(":",$B70)+1,2))/30,"")))</f>
        <v/>
      </c>
      <c r="G70" s="12">
        <f>IF($E70="","",IF(WEEKDAY($E70,2)&lt;6,1,0))</f>
        <v/>
      </c>
      <c r="H70" s="12">
        <f>IF(OR($E70="",$F70=""),"",IF(AND($G70=1,$F70&gt;='Working Hours'!$C$8,$F70&lt;'Working Hours'!$C$9),1,0))</f>
        <v/>
      </c>
    </row>
    <row r="71">
      <c r="A71" s="11" t="n"/>
      <c r="B71" s="11" t="n"/>
      <c r="C71" s="11" t="n"/>
      <c r="E71" s="12">
        <f>IF($A71="","",IF(ISNUMBER($A71),$A71,IFERROR(DATEVALUE($A71),"")))</f>
        <v/>
      </c>
      <c r="F71" s="12">
        <f>IF($B71="","",IF(ISNUMBER($B71),HOUR($B71)*2+MINUTE($B71)/30,IFERROR(VALUE(LEFT($B71,FIND(":",$B71)-1))*2+VALUE(MID($B71,FIND(":",$B71)+1,2))/30,"")))</f>
        <v/>
      </c>
      <c r="G71" s="12">
        <f>IF($E71="","",IF(WEEKDAY($E71,2)&lt;6,1,0))</f>
        <v/>
      </c>
      <c r="H71" s="12">
        <f>IF(OR($E71="",$F71=""),"",IF(AND($G71=1,$F71&gt;='Working Hours'!$C$8,$F71&lt;'Working Hours'!$C$9),1,0))</f>
        <v/>
      </c>
    </row>
    <row r="72">
      <c r="A72" s="11" t="n"/>
      <c r="B72" s="11" t="n"/>
      <c r="C72" s="11" t="n"/>
      <c r="E72" s="12">
        <f>IF($A72="","",IF(ISNUMBER($A72),$A72,IFERROR(DATEVALUE($A72),"")))</f>
        <v/>
      </c>
      <c r="F72" s="12">
        <f>IF($B72="","",IF(ISNUMBER($B72),HOUR($B72)*2+MINUTE($B72)/30,IFERROR(VALUE(LEFT($B72,FIND(":",$B72)-1))*2+VALUE(MID($B72,FIND(":",$B72)+1,2))/30,"")))</f>
        <v/>
      </c>
      <c r="G72" s="12">
        <f>IF($E72="","",IF(WEEKDAY($E72,2)&lt;6,1,0))</f>
        <v/>
      </c>
      <c r="H72" s="12">
        <f>IF(OR($E72="",$F72=""),"",IF(AND($G72=1,$F72&gt;='Working Hours'!$C$8,$F72&lt;'Working Hours'!$C$9),1,0))</f>
        <v/>
      </c>
    </row>
    <row r="73">
      <c r="A73" s="11" t="n"/>
      <c r="B73" s="11" t="n"/>
      <c r="C73" s="11" t="n"/>
      <c r="E73" s="12">
        <f>IF($A73="","",IF(ISNUMBER($A73),$A73,IFERROR(DATEVALUE($A73),"")))</f>
        <v/>
      </c>
      <c r="F73" s="12">
        <f>IF($B73="","",IF(ISNUMBER($B73),HOUR($B73)*2+MINUTE($B73)/30,IFERROR(VALUE(LEFT($B73,FIND(":",$B73)-1))*2+VALUE(MID($B73,FIND(":",$B73)+1,2))/30,"")))</f>
        <v/>
      </c>
      <c r="G73" s="12">
        <f>IF($E73="","",IF(WEEKDAY($E73,2)&lt;6,1,0))</f>
        <v/>
      </c>
      <c r="H73" s="12">
        <f>IF(OR($E73="",$F73=""),"",IF(AND($G73=1,$F73&gt;='Working Hours'!$C$8,$F73&lt;'Working Hours'!$C$9),1,0))</f>
        <v/>
      </c>
    </row>
    <row r="74">
      <c r="A74" s="11" t="n"/>
      <c r="B74" s="11" t="n"/>
      <c r="C74" s="11" t="n"/>
      <c r="E74" s="12">
        <f>IF($A74="","",IF(ISNUMBER($A74),$A74,IFERROR(DATEVALUE($A74),"")))</f>
        <v/>
      </c>
      <c r="F74" s="12">
        <f>IF($B74="","",IF(ISNUMBER($B74),HOUR($B74)*2+MINUTE($B74)/30,IFERROR(VALUE(LEFT($B74,FIND(":",$B74)-1))*2+VALUE(MID($B74,FIND(":",$B74)+1,2))/30,"")))</f>
        <v/>
      </c>
      <c r="G74" s="12">
        <f>IF($E74="","",IF(WEEKDAY($E74,2)&lt;6,1,0))</f>
        <v/>
      </c>
      <c r="H74" s="12">
        <f>IF(OR($E74="",$F74=""),"",IF(AND($G74=1,$F74&gt;='Working Hours'!$C$8,$F74&lt;'Working Hours'!$C$9),1,0))</f>
        <v/>
      </c>
    </row>
    <row r="75">
      <c r="A75" s="11" t="n"/>
      <c r="B75" s="11" t="n"/>
      <c r="C75" s="11" t="n"/>
      <c r="E75" s="12">
        <f>IF($A75="","",IF(ISNUMBER($A75),$A75,IFERROR(DATEVALUE($A75),"")))</f>
        <v/>
      </c>
      <c r="F75" s="12">
        <f>IF($B75="","",IF(ISNUMBER($B75),HOUR($B75)*2+MINUTE($B75)/30,IFERROR(VALUE(LEFT($B75,FIND(":",$B75)-1))*2+VALUE(MID($B75,FIND(":",$B75)+1,2))/30,"")))</f>
        <v/>
      </c>
      <c r="G75" s="12">
        <f>IF($E75="","",IF(WEEKDAY($E75,2)&lt;6,1,0))</f>
        <v/>
      </c>
      <c r="H75" s="12">
        <f>IF(OR($E75="",$F75=""),"",IF(AND($G75=1,$F75&gt;='Working Hours'!$C$8,$F75&lt;'Working Hours'!$C$9),1,0))</f>
        <v/>
      </c>
    </row>
    <row r="76">
      <c r="A76" s="11" t="n"/>
      <c r="B76" s="11" t="n"/>
      <c r="C76" s="11" t="n"/>
      <c r="E76" s="12">
        <f>IF($A76="","",IF(ISNUMBER($A76),$A76,IFERROR(DATEVALUE($A76),"")))</f>
        <v/>
      </c>
      <c r="F76" s="12">
        <f>IF($B76="","",IF(ISNUMBER($B76),HOUR($B76)*2+MINUTE($B76)/30,IFERROR(VALUE(LEFT($B76,FIND(":",$B76)-1))*2+VALUE(MID($B76,FIND(":",$B76)+1,2))/30,"")))</f>
        <v/>
      </c>
      <c r="G76" s="12">
        <f>IF($E76="","",IF(WEEKDAY($E76,2)&lt;6,1,0))</f>
        <v/>
      </c>
      <c r="H76" s="12">
        <f>IF(OR($E76="",$F76=""),"",IF(AND($G76=1,$F76&gt;='Working Hours'!$C$8,$F76&lt;'Working Hours'!$C$9),1,0))</f>
        <v/>
      </c>
    </row>
    <row r="77">
      <c r="A77" s="11" t="n"/>
      <c r="B77" s="11" t="n"/>
      <c r="C77" s="11" t="n"/>
      <c r="E77" s="12">
        <f>IF($A77="","",IF(ISNUMBER($A77),$A77,IFERROR(DATEVALUE($A77),"")))</f>
        <v/>
      </c>
      <c r="F77" s="12">
        <f>IF($B77="","",IF(ISNUMBER($B77),HOUR($B77)*2+MINUTE($B77)/30,IFERROR(VALUE(LEFT($B77,FIND(":",$B77)-1))*2+VALUE(MID($B77,FIND(":",$B77)+1,2))/30,"")))</f>
        <v/>
      </c>
      <c r="G77" s="12">
        <f>IF($E77="","",IF(WEEKDAY($E77,2)&lt;6,1,0))</f>
        <v/>
      </c>
      <c r="H77" s="12">
        <f>IF(OR($E77="",$F77=""),"",IF(AND($G77=1,$F77&gt;='Working Hours'!$C$8,$F77&lt;'Working Hours'!$C$9),1,0))</f>
        <v/>
      </c>
    </row>
    <row r="78">
      <c r="A78" s="11" t="n"/>
      <c r="B78" s="11" t="n"/>
      <c r="C78" s="11" t="n"/>
      <c r="E78" s="12">
        <f>IF($A78="","",IF(ISNUMBER($A78),$A78,IFERROR(DATEVALUE($A78),"")))</f>
        <v/>
      </c>
      <c r="F78" s="12">
        <f>IF($B78="","",IF(ISNUMBER($B78),HOUR($B78)*2+MINUTE($B78)/30,IFERROR(VALUE(LEFT($B78,FIND(":",$B78)-1))*2+VALUE(MID($B78,FIND(":",$B78)+1,2))/30,"")))</f>
        <v/>
      </c>
      <c r="G78" s="12">
        <f>IF($E78="","",IF(WEEKDAY($E78,2)&lt;6,1,0))</f>
        <v/>
      </c>
      <c r="H78" s="12">
        <f>IF(OR($E78="",$F78=""),"",IF(AND($G78=1,$F78&gt;='Working Hours'!$C$8,$F78&lt;'Working Hours'!$C$9),1,0))</f>
        <v/>
      </c>
    </row>
    <row r="79">
      <c r="A79" s="11" t="n"/>
      <c r="B79" s="11" t="n"/>
      <c r="C79" s="11" t="n"/>
      <c r="E79" s="12">
        <f>IF($A79="","",IF(ISNUMBER($A79),$A79,IFERROR(DATEVALUE($A79),"")))</f>
        <v/>
      </c>
      <c r="F79" s="12">
        <f>IF($B79="","",IF(ISNUMBER($B79),HOUR($B79)*2+MINUTE($B79)/30,IFERROR(VALUE(LEFT($B79,FIND(":",$B79)-1))*2+VALUE(MID($B79,FIND(":",$B79)+1,2))/30,"")))</f>
        <v/>
      </c>
      <c r="G79" s="12">
        <f>IF($E79="","",IF(WEEKDAY($E79,2)&lt;6,1,0))</f>
        <v/>
      </c>
      <c r="H79" s="12">
        <f>IF(OR($E79="",$F79=""),"",IF(AND($G79=1,$F79&gt;='Working Hours'!$C$8,$F79&lt;'Working Hours'!$C$9),1,0))</f>
        <v/>
      </c>
    </row>
    <row r="80">
      <c r="A80" s="11" t="n"/>
      <c r="B80" s="11" t="n"/>
      <c r="C80" s="11" t="n"/>
      <c r="E80" s="12">
        <f>IF($A80="","",IF(ISNUMBER($A80),$A80,IFERROR(DATEVALUE($A80),"")))</f>
        <v/>
      </c>
      <c r="F80" s="12">
        <f>IF($B80="","",IF(ISNUMBER($B80),HOUR($B80)*2+MINUTE($B80)/30,IFERROR(VALUE(LEFT($B80,FIND(":",$B80)-1))*2+VALUE(MID($B80,FIND(":",$B80)+1,2))/30,"")))</f>
        <v/>
      </c>
      <c r="G80" s="12">
        <f>IF($E80="","",IF(WEEKDAY($E80,2)&lt;6,1,0))</f>
        <v/>
      </c>
      <c r="H80" s="12">
        <f>IF(OR($E80="",$F80=""),"",IF(AND($G80=1,$F80&gt;='Working Hours'!$C$8,$F80&lt;'Working Hours'!$C$9),1,0))</f>
        <v/>
      </c>
    </row>
    <row r="81">
      <c r="A81" s="11" t="n"/>
      <c r="B81" s="11" t="n"/>
      <c r="C81" s="11" t="n"/>
      <c r="E81" s="12">
        <f>IF($A81="","",IF(ISNUMBER($A81),$A81,IFERROR(DATEVALUE($A81),"")))</f>
        <v/>
      </c>
      <c r="F81" s="12">
        <f>IF($B81="","",IF(ISNUMBER($B81),HOUR($B81)*2+MINUTE($B81)/30,IFERROR(VALUE(LEFT($B81,FIND(":",$B81)-1))*2+VALUE(MID($B81,FIND(":",$B81)+1,2))/30,"")))</f>
        <v/>
      </c>
      <c r="G81" s="12">
        <f>IF($E81="","",IF(WEEKDAY($E81,2)&lt;6,1,0))</f>
        <v/>
      </c>
      <c r="H81" s="12">
        <f>IF(OR($E81="",$F81=""),"",IF(AND($G81=1,$F81&gt;='Working Hours'!$C$8,$F81&lt;'Working Hours'!$C$9),1,0))</f>
        <v/>
      </c>
    </row>
    <row r="82">
      <c r="A82" s="11" t="n"/>
      <c r="B82" s="11" t="n"/>
      <c r="C82" s="11" t="n"/>
      <c r="E82" s="12">
        <f>IF($A82="","",IF(ISNUMBER($A82),$A82,IFERROR(DATEVALUE($A82),"")))</f>
        <v/>
      </c>
      <c r="F82" s="12">
        <f>IF($B82="","",IF(ISNUMBER($B82),HOUR($B82)*2+MINUTE($B82)/30,IFERROR(VALUE(LEFT($B82,FIND(":",$B82)-1))*2+VALUE(MID($B82,FIND(":",$B82)+1,2))/30,"")))</f>
        <v/>
      </c>
      <c r="G82" s="12">
        <f>IF($E82="","",IF(WEEKDAY($E82,2)&lt;6,1,0))</f>
        <v/>
      </c>
      <c r="H82" s="12">
        <f>IF(OR($E82="",$F82=""),"",IF(AND($G82=1,$F82&gt;='Working Hours'!$C$8,$F82&lt;'Working Hours'!$C$9),1,0))</f>
        <v/>
      </c>
    </row>
    <row r="83">
      <c r="A83" s="11" t="n"/>
      <c r="B83" s="11" t="n"/>
      <c r="C83" s="11" t="n"/>
      <c r="E83" s="12">
        <f>IF($A83="","",IF(ISNUMBER($A83),$A83,IFERROR(DATEVALUE($A83),"")))</f>
        <v/>
      </c>
      <c r="F83" s="12">
        <f>IF($B83="","",IF(ISNUMBER($B83),HOUR($B83)*2+MINUTE($B83)/30,IFERROR(VALUE(LEFT($B83,FIND(":",$B83)-1))*2+VALUE(MID($B83,FIND(":",$B83)+1,2))/30,"")))</f>
        <v/>
      </c>
      <c r="G83" s="12">
        <f>IF($E83="","",IF(WEEKDAY($E83,2)&lt;6,1,0))</f>
        <v/>
      </c>
      <c r="H83" s="12">
        <f>IF(OR($E83="",$F83=""),"",IF(AND($G83=1,$F83&gt;='Working Hours'!$C$8,$F83&lt;'Working Hours'!$C$9),1,0))</f>
        <v/>
      </c>
    </row>
    <row r="84">
      <c r="A84" s="11" t="n"/>
      <c r="B84" s="11" t="n"/>
      <c r="C84" s="11" t="n"/>
      <c r="E84" s="12">
        <f>IF($A84="","",IF(ISNUMBER($A84),$A84,IFERROR(DATEVALUE($A84),"")))</f>
        <v/>
      </c>
      <c r="F84" s="12">
        <f>IF($B84="","",IF(ISNUMBER($B84),HOUR($B84)*2+MINUTE($B84)/30,IFERROR(VALUE(LEFT($B84,FIND(":",$B84)-1))*2+VALUE(MID($B84,FIND(":",$B84)+1,2))/30,"")))</f>
        <v/>
      </c>
      <c r="G84" s="12">
        <f>IF($E84="","",IF(WEEKDAY($E84,2)&lt;6,1,0))</f>
        <v/>
      </c>
      <c r="H84" s="12">
        <f>IF(OR($E84="",$F84=""),"",IF(AND($G84=1,$F84&gt;='Working Hours'!$C$8,$F84&lt;'Working Hours'!$C$9),1,0))</f>
        <v/>
      </c>
    </row>
    <row r="85">
      <c r="A85" s="11" t="n"/>
      <c r="B85" s="11" t="n"/>
      <c r="C85" s="11" t="n"/>
      <c r="E85" s="12">
        <f>IF($A85="","",IF(ISNUMBER($A85),$A85,IFERROR(DATEVALUE($A85),"")))</f>
        <v/>
      </c>
      <c r="F85" s="12">
        <f>IF($B85="","",IF(ISNUMBER($B85),HOUR($B85)*2+MINUTE($B85)/30,IFERROR(VALUE(LEFT($B85,FIND(":",$B85)-1))*2+VALUE(MID($B85,FIND(":",$B85)+1,2))/30,"")))</f>
        <v/>
      </c>
      <c r="G85" s="12">
        <f>IF($E85="","",IF(WEEKDAY($E85,2)&lt;6,1,0))</f>
        <v/>
      </c>
      <c r="H85" s="12">
        <f>IF(OR($E85="",$F85=""),"",IF(AND($G85=1,$F85&gt;='Working Hours'!$C$8,$F85&lt;'Working Hours'!$C$9),1,0))</f>
        <v/>
      </c>
    </row>
    <row r="86">
      <c r="A86" s="11" t="n"/>
      <c r="B86" s="11" t="n"/>
      <c r="C86" s="11" t="n"/>
      <c r="E86" s="12">
        <f>IF($A86="","",IF(ISNUMBER($A86),$A86,IFERROR(DATEVALUE($A86),"")))</f>
        <v/>
      </c>
      <c r="F86" s="12">
        <f>IF($B86="","",IF(ISNUMBER($B86),HOUR($B86)*2+MINUTE($B86)/30,IFERROR(VALUE(LEFT($B86,FIND(":",$B86)-1))*2+VALUE(MID($B86,FIND(":",$B86)+1,2))/30,"")))</f>
        <v/>
      </c>
      <c r="G86" s="12">
        <f>IF($E86="","",IF(WEEKDAY($E86,2)&lt;6,1,0))</f>
        <v/>
      </c>
      <c r="H86" s="12">
        <f>IF(OR($E86="",$F86=""),"",IF(AND($G86=1,$F86&gt;='Working Hours'!$C$8,$F86&lt;'Working Hours'!$C$9),1,0))</f>
        <v/>
      </c>
    </row>
    <row r="87">
      <c r="A87" s="11" t="n"/>
      <c r="B87" s="11" t="n"/>
      <c r="C87" s="11" t="n"/>
      <c r="E87" s="12">
        <f>IF($A87="","",IF(ISNUMBER($A87),$A87,IFERROR(DATEVALUE($A87),"")))</f>
        <v/>
      </c>
      <c r="F87" s="12">
        <f>IF($B87="","",IF(ISNUMBER($B87),HOUR($B87)*2+MINUTE($B87)/30,IFERROR(VALUE(LEFT($B87,FIND(":",$B87)-1))*2+VALUE(MID($B87,FIND(":",$B87)+1,2))/30,"")))</f>
        <v/>
      </c>
      <c r="G87" s="12">
        <f>IF($E87="","",IF(WEEKDAY($E87,2)&lt;6,1,0))</f>
        <v/>
      </c>
      <c r="H87" s="12">
        <f>IF(OR($E87="",$F87=""),"",IF(AND($G87=1,$F87&gt;='Working Hours'!$C$8,$F87&lt;'Working Hours'!$C$9),1,0))</f>
        <v/>
      </c>
    </row>
    <row r="88">
      <c r="A88" s="11" t="n"/>
      <c r="B88" s="11" t="n"/>
      <c r="C88" s="11" t="n"/>
      <c r="E88" s="12">
        <f>IF($A88="","",IF(ISNUMBER($A88),$A88,IFERROR(DATEVALUE($A88),"")))</f>
        <v/>
      </c>
      <c r="F88" s="12">
        <f>IF($B88="","",IF(ISNUMBER($B88),HOUR($B88)*2+MINUTE($B88)/30,IFERROR(VALUE(LEFT($B88,FIND(":",$B88)-1))*2+VALUE(MID($B88,FIND(":",$B88)+1,2))/30,"")))</f>
        <v/>
      </c>
      <c r="G88" s="12">
        <f>IF($E88="","",IF(WEEKDAY($E88,2)&lt;6,1,0))</f>
        <v/>
      </c>
      <c r="H88" s="12">
        <f>IF(OR($E88="",$F88=""),"",IF(AND($G88=1,$F88&gt;='Working Hours'!$C$8,$F88&lt;'Working Hours'!$C$9),1,0))</f>
        <v/>
      </c>
    </row>
    <row r="89">
      <c r="A89" s="11" t="n"/>
      <c r="B89" s="11" t="n"/>
      <c r="C89" s="11" t="n"/>
      <c r="E89" s="12">
        <f>IF($A89="","",IF(ISNUMBER($A89),$A89,IFERROR(DATEVALUE($A89),"")))</f>
        <v/>
      </c>
      <c r="F89" s="12">
        <f>IF($B89="","",IF(ISNUMBER($B89),HOUR($B89)*2+MINUTE($B89)/30,IFERROR(VALUE(LEFT($B89,FIND(":",$B89)-1))*2+VALUE(MID($B89,FIND(":",$B89)+1,2))/30,"")))</f>
        <v/>
      </c>
      <c r="G89" s="12">
        <f>IF($E89="","",IF(WEEKDAY($E89,2)&lt;6,1,0))</f>
        <v/>
      </c>
      <c r="H89" s="12">
        <f>IF(OR($E89="",$F89=""),"",IF(AND($G89=1,$F89&gt;='Working Hours'!$C$8,$F89&lt;'Working Hours'!$C$9),1,0))</f>
        <v/>
      </c>
    </row>
    <row r="90">
      <c r="A90" s="11" t="n"/>
      <c r="B90" s="11" t="n"/>
      <c r="C90" s="11" t="n"/>
      <c r="E90" s="12">
        <f>IF($A90="","",IF(ISNUMBER($A90),$A90,IFERROR(DATEVALUE($A90),"")))</f>
        <v/>
      </c>
      <c r="F90" s="12">
        <f>IF($B90="","",IF(ISNUMBER($B90),HOUR($B90)*2+MINUTE($B90)/30,IFERROR(VALUE(LEFT($B90,FIND(":",$B90)-1))*2+VALUE(MID($B90,FIND(":",$B90)+1,2))/30,"")))</f>
        <v/>
      </c>
      <c r="G90" s="12">
        <f>IF($E90="","",IF(WEEKDAY($E90,2)&lt;6,1,0))</f>
        <v/>
      </c>
      <c r="H90" s="12">
        <f>IF(OR($E90="",$F90=""),"",IF(AND($G90=1,$F90&gt;='Working Hours'!$C$8,$F90&lt;'Working Hours'!$C$9),1,0))</f>
        <v/>
      </c>
    </row>
    <row r="91">
      <c r="A91" s="11" t="n"/>
      <c r="B91" s="11" t="n"/>
      <c r="C91" s="11" t="n"/>
      <c r="E91" s="12">
        <f>IF($A91="","",IF(ISNUMBER($A91),$A91,IFERROR(DATEVALUE($A91),"")))</f>
        <v/>
      </c>
      <c r="F91" s="12">
        <f>IF($B91="","",IF(ISNUMBER($B91),HOUR($B91)*2+MINUTE($B91)/30,IFERROR(VALUE(LEFT($B91,FIND(":",$B91)-1))*2+VALUE(MID($B91,FIND(":",$B91)+1,2))/30,"")))</f>
        <v/>
      </c>
      <c r="G91" s="12">
        <f>IF($E91="","",IF(WEEKDAY($E91,2)&lt;6,1,0))</f>
        <v/>
      </c>
      <c r="H91" s="12">
        <f>IF(OR($E91="",$F91=""),"",IF(AND($G91=1,$F91&gt;='Working Hours'!$C$8,$F91&lt;'Working Hours'!$C$9),1,0))</f>
        <v/>
      </c>
    </row>
    <row r="92">
      <c r="A92" s="11" t="n"/>
      <c r="B92" s="11" t="n"/>
      <c r="C92" s="11" t="n"/>
      <c r="E92" s="12">
        <f>IF($A92="","",IF(ISNUMBER($A92),$A92,IFERROR(DATEVALUE($A92),"")))</f>
        <v/>
      </c>
      <c r="F92" s="12">
        <f>IF($B92="","",IF(ISNUMBER($B92),HOUR($B92)*2+MINUTE($B92)/30,IFERROR(VALUE(LEFT($B92,FIND(":",$B92)-1))*2+VALUE(MID($B92,FIND(":",$B92)+1,2))/30,"")))</f>
        <v/>
      </c>
      <c r="G92" s="12">
        <f>IF($E92="","",IF(WEEKDAY($E92,2)&lt;6,1,0))</f>
        <v/>
      </c>
      <c r="H92" s="12">
        <f>IF(OR($E92="",$F92=""),"",IF(AND($G92=1,$F92&gt;='Working Hours'!$C$8,$F92&lt;'Working Hours'!$C$9),1,0))</f>
        <v/>
      </c>
    </row>
    <row r="93">
      <c r="A93" s="11" t="n"/>
      <c r="B93" s="11" t="n"/>
      <c r="C93" s="11" t="n"/>
      <c r="E93" s="12">
        <f>IF($A93="","",IF(ISNUMBER($A93),$A93,IFERROR(DATEVALUE($A93),"")))</f>
        <v/>
      </c>
      <c r="F93" s="12">
        <f>IF($B93="","",IF(ISNUMBER($B93),HOUR($B93)*2+MINUTE($B93)/30,IFERROR(VALUE(LEFT($B93,FIND(":",$B93)-1))*2+VALUE(MID($B93,FIND(":",$B93)+1,2))/30,"")))</f>
        <v/>
      </c>
      <c r="G93" s="12">
        <f>IF($E93="","",IF(WEEKDAY($E93,2)&lt;6,1,0))</f>
        <v/>
      </c>
      <c r="H93" s="12">
        <f>IF(OR($E93="",$F93=""),"",IF(AND($G93=1,$F93&gt;='Working Hours'!$C$8,$F93&lt;'Working Hours'!$C$9),1,0))</f>
        <v/>
      </c>
    </row>
    <row r="94">
      <c r="A94" s="11" t="n"/>
      <c r="B94" s="11" t="n"/>
      <c r="C94" s="11" t="n"/>
      <c r="E94" s="12">
        <f>IF($A94="","",IF(ISNUMBER($A94),$A94,IFERROR(DATEVALUE($A94),"")))</f>
        <v/>
      </c>
      <c r="F94" s="12">
        <f>IF($B94="","",IF(ISNUMBER($B94),HOUR($B94)*2+MINUTE($B94)/30,IFERROR(VALUE(LEFT($B94,FIND(":",$B94)-1))*2+VALUE(MID($B94,FIND(":",$B94)+1,2))/30,"")))</f>
        <v/>
      </c>
      <c r="G94" s="12">
        <f>IF($E94="","",IF(WEEKDAY($E94,2)&lt;6,1,0))</f>
        <v/>
      </c>
      <c r="H94" s="12">
        <f>IF(OR($E94="",$F94=""),"",IF(AND($G94=1,$F94&gt;='Working Hours'!$C$8,$F94&lt;'Working Hours'!$C$9),1,0))</f>
        <v/>
      </c>
    </row>
    <row r="95">
      <c r="A95" s="11" t="n"/>
      <c r="B95" s="11" t="n"/>
      <c r="C95" s="11" t="n"/>
      <c r="E95" s="12">
        <f>IF($A95="","",IF(ISNUMBER($A95),$A95,IFERROR(DATEVALUE($A95),"")))</f>
        <v/>
      </c>
      <c r="F95" s="12">
        <f>IF($B95="","",IF(ISNUMBER($B95),HOUR($B95)*2+MINUTE($B95)/30,IFERROR(VALUE(LEFT($B95,FIND(":",$B95)-1))*2+VALUE(MID($B95,FIND(":",$B95)+1,2))/30,"")))</f>
        <v/>
      </c>
      <c r="G95" s="12">
        <f>IF($E95="","",IF(WEEKDAY($E95,2)&lt;6,1,0))</f>
        <v/>
      </c>
      <c r="H95" s="12">
        <f>IF(OR($E95="",$F95=""),"",IF(AND($G95=1,$F95&gt;='Working Hours'!$C$8,$F95&lt;'Working Hours'!$C$9),1,0))</f>
        <v/>
      </c>
    </row>
    <row r="96">
      <c r="A96" s="11" t="n"/>
      <c r="B96" s="11" t="n"/>
      <c r="C96" s="11" t="n"/>
      <c r="E96" s="12">
        <f>IF($A96="","",IF(ISNUMBER($A96),$A96,IFERROR(DATEVALUE($A96),"")))</f>
        <v/>
      </c>
      <c r="F96" s="12">
        <f>IF($B96="","",IF(ISNUMBER($B96),HOUR($B96)*2+MINUTE($B96)/30,IFERROR(VALUE(LEFT($B96,FIND(":",$B96)-1))*2+VALUE(MID($B96,FIND(":",$B96)+1,2))/30,"")))</f>
        <v/>
      </c>
      <c r="G96" s="12">
        <f>IF($E96="","",IF(WEEKDAY($E96,2)&lt;6,1,0))</f>
        <v/>
      </c>
      <c r="H96" s="12">
        <f>IF(OR($E96="",$F96=""),"",IF(AND($G96=1,$F96&gt;='Working Hours'!$C$8,$F96&lt;'Working Hours'!$C$9),1,0))</f>
        <v/>
      </c>
    </row>
    <row r="97">
      <c r="A97" s="11" t="n"/>
      <c r="B97" s="11" t="n"/>
      <c r="C97" s="11" t="n"/>
      <c r="E97" s="12">
        <f>IF($A97="","",IF(ISNUMBER($A97),$A97,IFERROR(DATEVALUE($A97),"")))</f>
        <v/>
      </c>
      <c r="F97" s="12">
        <f>IF($B97="","",IF(ISNUMBER($B97),HOUR($B97)*2+MINUTE($B97)/30,IFERROR(VALUE(LEFT($B97,FIND(":",$B97)-1))*2+VALUE(MID($B97,FIND(":",$B97)+1,2))/30,"")))</f>
        <v/>
      </c>
      <c r="G97" s="12">
        <f>IF($E97="","",IF(WEEKDAY($E97,2)&lt;6,1,0))</f>
        <v/>
      </c>
      <c r="H97" s="12">
        <f>IF(OR($E97="",$F97=""),"",IF(AND($G97=1,$F97&gt;='Working Hours'!$C$8,$F97&lt;'Working Hours'!$C$9),1,0))</f>
        <v/>
      </c>
    </row>
    <row r="98">
      <c r="A98" s="11" t="n"/>
      <c r="B98" s="11" t="n"/>
      <c r="C98" s="11" t="n"/>
      <c r="E98" s="12">
        <f>IF($A98="","",IF(ISNUMBER($A98),$A98,IFERROR(DATEVALUE($A98),"")))</f>
        <v/>
      </c>
      <c r="F98" s="12">
        <f>IF($B98="","",IF(ISNUMBER($B98),HOUR($B98)*2+MINUTE($B98)/30,IFERROR(VALUE(LEFT($B98,FIND(":",$B98)-1))*2+VALUE(MID($B98,FIND(":",$B98)+1,2))/30,"")))</f>
        <v/>
      </c>
      <c r="G98" s="12">
        <f>IF($E98="","",IF(WEEKDAY($E98,2)&lt;6,1,0))</f>
        <v/>
      </c>
      <c r="H98" s="12">
        <f>IF(OR($E98="",$F98=""),"",IF(AND($G98=1,$F98&gt;='Working Hours'!$C$8,$F98&lt;'Working Hours'!$C$9),1,0))</f>
        <v/>
      </c>
    </row>
    <row r="99">
      <c r="A99" s="11" t="n"/>
      <c r="B99" s="11" t="n"/>
      <c r="C99" s="11" t="n"/>
      <c r="E99" s="12">
        <f>IF($A99="","",IF(ISNUMBER($A99),$A99,IFERROR(DATEVALUE($A99),"")))</f>
        <v/>
      </c>
      <c r="F99" s="12">
        <f>IF($B99="","",IF(ISNUMBER($B99),HOUR($B99)*2+MINUTE($B99)/30,IFERROR(VALUE(LEFT($B99,FIND(":",$B99)-1))*2+VALUE(MID($B99,FIND(":",$B99)+1,2))/30,"")))</f>
        <v/>
      </c>
      <c r="G99" s="12">
        <f>IF($E99="","",IF(WEEKDAY($E99,2)&lt;6,1,0))</f>
        <v/>
      </c>
      <c r="H99" s="12">
        <f>IF(OR($E99="",$F99=""),"",IF(AND($G99=1,$F99&gt;='Working Hours'!$C$8,$F99&lt;'Working Hours'!$C$9),1,0))</f>
        <v/>
      </c>
    </row>
    <row r="100">
      <c r="A100" s="11" t="n"/>
      <c r="B100" s="11" t="n"/>
      <c r="C100" s="11" t="n"/>
      <c r="E100" s="12">
        <f>IF($A100="","",IF(ISNUMBER($A100),$A100,IFERROR(DATEVALUE($A100),"")))</f>
        <v/>
      </c>
      <c r="F100" s="12">
        <f>IF($B100="","",IF(ISNUMBER($B100),HOUR($B100)*2+MINUTE($B100)/30,IFERROR(VALUE(LEFT($B100,FIND(":",$B100)-1))*2+VALUE(MID($B100,FIND(":",$B100)+1,2))/30,"")))</f>
        <v/>
      </c>
      <c r="G100" s="12">
        <f>IF($E100="","",IF(WEEKDAY($E100,2)&lt;6,1,0))</f>
        <v/>
      </c>
      <c r="H100" s="12">
        <f>IF(OR($E100="",$F100=""),"",IF(AND($G100=1,$F100&gt;='Working Hours'!$C$8,$F100&lt;'Working Hours'!$C$9),1,0))</f>
        <v/>
      </c>
    </row>
    <row r="101">
      <c r="A101" s="11" t="n"/>
      <c r="B101" s="11" t="n"/>
      <c r="C101" s="11" t="n"/>
      <c r="E101" s="12">
        <f>IF($A101="","",IF(ISNUMBER($A101),$A101,IFERROR(DATEVALUE($A101),"")))</f>
        <v/>
      </c>
      <c r="F101" s="12">
        <f>IF($B101="","",IF(ISNUMBER($B101),HOUR($B101)*2+MINUTE($B101)/30,IFERROR(VALUE(LEFT($B101,FIND(":",$B101)-1))*2+VALUE(MID($B101,FIND(":",$B101)+1,2))/30,"")))</f>
        <v/>
      </c>
      <c r="G101" s="12">
        <f>IF($E101="","",IF(WEEKDAY($E101,2)&lt;6,1,0))</f>
        <v/>
      </c>
      <c r="H101" s="12">
        <f>IF(OR($E101="",$F101=""),"",IF(AND($G101=1,$F101&gt;='Working Hours'!$C$8,$F101&lt;'Working Hours'!$C$9),1,0))</f>
        <v/>
      </c>
    </row>
    <row r="102">
      <c r="A102" s="11" t="n"/>
      <c r="B102" s="11" t="n"/>
      <c r="C102" s="11" t="n"/>
      <c r="E102" s="12">
        <f>IF($A102="","",IF(ISNUMBER($A102),$A102,IFERROR(DATEVALUE($A102),"")))</f>
        <v/>
      </c>
      <c r="F102" s="12">
        <f>IF($B102="","",IF(ISNUMBER($B102),HOUR($B102)*2+MINUTE($B102)/30,IFERROR(VALUE(LEFT($B102,FIND(":",$B102)-1))*2+VALUE(MID($B102,FIND(":",$B102)+1,2))/30,"")))</f>
        <v/>
      </c>
      <c r="G102" s="12">
        <f>IF($E102="","",IF(WEEKDAY($E102,2)&lt;6,1,0))</f>
        <v/>
      </c>
      <c r="H102" s="12">
        <f>IF(OR($E102="",$F102=""),"",IF(AND($G102=1,$F102&gt;='Working Hours'!$C$8,$F102&lt;'Working Hours'!$C$9),1,0))</f>
        <v/>
      </c>
    </row>
    <row r="103">
      <c r="A103" s="11" t="n"/>
      <c r="B103" s="11" t="n"/>
      <c r="C103" s="11" t="n"/>
      <c r="E103" s="12">
        <f>IF($A103="","",IF(ISNUMBER($A103),$A103,IFERROR(DATEVALUE($A103),"")))</f>
        <v/>
      </c>
      <c r="F103" s="12">
        <f>IF($B103="","",IF(ISNUMBER($B103),HOUR($B103)*2+MINUTE($B103)/30,IFERROR(VALUE(LEFT($B103,FIND(":",$B103)-1))*2+VALUE(MID($B103,FIND(":",$B103)+1,2))/30,"")))</f>
        <v/>
      </c>
      <c r="G103" s="12">
        <f>IF($E103="","",IF(WEEKDAY($E103,2)&lt;6,1,0))</f>
        <v/>
      </c>
      <c r="H103" s="12">
        <f>IF(OR($E103="",$F103=""),"",IF(AND($G103=1,$F103&gt;='Working Hours'!$C$8,$F103&lt;'Working Hours'!$C$9),1,0))</f>
        <v/>
      </c>
    </row>
    <row r="104">
      <c r="A104" s="11" t="n"/>
      <c r="B104" s="11" t="n"/>
      <c r="C104" s="11" t="n"/>
      <c r="E104" s="12">
        <f>IF($A104="","",IF(ISNUMBER($A104),$A104,IFERROR(DATEVALUE($A104),"")))</f>
        <v/>
      </c>
      <c r="F104" s="12">
        <f>IF($B104="","",IF(ISNUMBER($B104),HOUR($B104)*2+MINUTE($B104)/30,IFERROR(VALUE(LEFT($B104,FIND(":",$B104)-1))*2+VALUE(MID($B104,FIND(":",$B104)+1,2))/30,"")))</f>
        <v/>
      </c>
      <c r="G104" s="12">
        <f>IF($E104="","",IF(WEEKDAY($E104,2)&lt;6,1,0))</f>
        <v/>
      </c>
      <c r="H104" s="12">
        <f>IF(OR($E104="",$F104=""),"",IF(AND($G104=1,$F104&gt;='Working Hours'!$C$8,$F104&lt;'Working Hours'!$C$9),1,0))</f>
        <v/>
      </c>
    </row>
    <row r="105">
      <c r="A105" s="11" t="n"/>
      <c r="B105" s="11" t="n"/>
      <c r="C105" s="11" t="n"/>
      <c r="E105" s="12">
        <f>IF($A105="","",IF(ISNUMBER($A105),$A105,IFERROR(DATEVALUE($A105),"")))</f>
        <v/>
      </c>
      <c r="F105" s="12">
        <f>IF($B105="","",IF(ISNUMBER($B105),HOUR($B105)*2+MINUTE($B105)/30,IFERROR(VALUE(LEFT($B105,FIND(":",$B105)-1))*2+VALUE(MID($B105,FIND(":",$B105)+1,2))/30,"")))</f>
        <v/>
      </c>
      <c r="G105" s="12">
        <f>IF($E105="","",IF(WEEKDAY($E105,2)&lt;6,1,0))</f>
        <v/>
      </c>
      <c r="H105" s="12">
        <f>IF(OR($E105="",$F105=""),"",IF(AND($G105=1,$F105&gt;='Working Hours'!$C$8,$F105&lt;'Working Hours'!$C$9),1,0))</f>
        <v/>
      </c>
    </row>
    <row r="106">
      <c r="A106" s="11" t="n"/>
      <c r="B106" s="11" t="n"/>
      <c r="C106" s="11" t="n"/>
      <c r="E106" s="12">
        <f>IF($A106="","",IF(ISNUMBER($A106),$A106,IFERROR(DATEVALUE($A106),"")))</f>
        <v/>
      </c>
      <c r="F106" s="12">
        <f>IF($B106="","",IF(ISNUMBER($B106),HOUR($B106)*2+MINUTE($B106)/30,IFERROR(VALUE(LEFT($B106,FIND(":",$B106)-1))*2+VALUE(MID($B106,FIND(":",$B106)+1,2))/30,"")))</f>
        <v/>
      </c>
      <c r="G106" s="12">
        <f>IF($E106="","",IF(WEEKDAY($E106,2)&lt;6,1,0))</f>
        <v/>
      </c>
      <c r="H106" s="12">
        <f>IF(OR($E106="",$F106=""),"",IF(AND($G106=1,$F106&gt;='Working Hours'!$C$8,$F106&lt;'Working Hours'!$C$9),1,0))</f>
        <v/>
      </c>
    </row>
    <row r="107">
      <c r="A107" s="11" t="n"/>
      <c r="B107" s="11" t="n"/>
      <c r="C107" s="11" t="n"/>
      <c r="E107" s="12">
        <f>IF($A107="","",IF(ISNUMBER($A107),$A107,IFERROR(DATEVALUE($A107),"")))</f>
        <v/>
      </c>
      <c r="F107" s="12">
        <f>IF($B107="","",IF(ISNUMBER($B107),HOUR($B107)*2+MINUTE($B107)/30,IFERROR(VALUE(LEFT($B107,FIND(":",$B107)-1))*2+VALUE(MID($B107,FIND(":",$B107)+1,2))/30,"")))</f>
        <v/>
      </c>
      <c r="G107" s="12">
        <f>IF($E107="","",IF(WEEKDAY($E107,2)&lt;6,1,0))</f>
        <v/>
      </c>
      <c r="H107" s="12">
        <f>IF(OR($E107="",$F107=""),"",IF(AND($G107=1,$F107&gt;='Working Hours'!$C$8,$F107&lt;'Working Hours'!$C$9),1,0))</f>
        <v/>
      </c>
    </row>
    <row r="108">
      <c r="A108" s="11" t="n"/>
      <c r="B108" s="11" t="n"/>
      <c r="C108" s="11" t="n"/>
      <c r="E108" s="12">
        <f>IF($A108="","",IF(ISNUMBER($A108),$A108,IFERROR(DATEVALUE($A108),"")))</f>
        <v/>
      </c>
      <c r="F108" s="12">
        <f>IF($B108="","",IF(ISNUMBER($B108),HOUR($B108)*2+MINUTE($B108)/30,IFERROR(VALUE(LEFT($B108,FIND(":",$B108)-1))*2+VALUE(MID($B108,FIND(":",$B108)+1,2))/30,"")))</f>
        <v/>
      </c>
      <c r="G108" s="12">
        <f>IF($E108="","",IF(WEEKDAY($E108,2)&lt;6,1,0))</f>
        <v/>
      </c>
      <c r="H108" s="12">
        <f>IF(OR($E108="",$F108=""),"",IF(AND($G108=1,$F108&gt;='Working Hours'!$C$8,$F108&lt;'Working Hours'!$C$9),1,0))</f>
        <v/>
      </c>
    </row>
    <row r="109">
      <c r="A109" s="11" t="n"/>
      <c r="B109" s="11" t="n"/>
      <c r="C109" s="11" t="n"/>
      <c r="E109" s="12">
        <f>IF($A109="","",IF(ISNUMBER($A109),$A109,IFERROR(DATEVALUE($A109),"")))</f>
        <v/>
      </c>
      <c r="F109" s="12">
        <f>IF($B109="","",IF(ISNUMBER($B109),HOUR($B109)*2+MINUTE($B109)/30,IFERROR(VALUE(LEFT($B109,FIND(":",$B109)-1))*2+VALUE(MID($B109,FIND(":",$B109)+1,2))/30,"")))</f>
        <v/>
      </c>
      <c r="G109" s="12">
        <f>IF($E109="","",IF(WEEKDAY($E109,2)&lt;6,1,0))</f>
        <v/>
      </c>
      <c r="H109" s="12">
        <f>IF(OR($E109="",$F109=""),"",IF(AND($G109=1,$F109&gt;='Working Hours'!$C$8,$F109&lt;'Working Hours'!$C$9),1,0))</f>
        <v/>
      </c>
    </row>
    <row r="110">
      <c r="A110" s="11" t="n"/>
      <c r="B110" s="11" t="n"/>
      <c r="C110" s="11" t="n"/>
      <c r="E110" s="12">
        <f>IF($A110="","",IF(ISNUMBER($A110),$A110,IFERROR(DATEVALUE($A110),"")))</f>
        <v/>
      </c>
      <c r="F110" s="12">
        <f>IF($B110="","",IF(ISNUMBER($B110),HOUR($B110)*2+MINUTE($B110)/30,IFERROR(VALUE(LEFT($B110,FIND(":",$B110)-1))*2+VALUE(MID($B110,FIND(":",$B110)+1,2))/30,"")))</f>
        <v/>
      </c>
      <c r="G110" s="12">
        <f>IF($E110="","",IF(WEEKDAY($E110,2)&lt;6,1,0))</f>
        <v/>
      </c>
      <c r="H110" s="12">
        <f>IF(OR($E110="",$F110=""),"",IF(AND($G110=1,$F110&gt;='Working Hours'!$C$8,$F110&lt;'Working Hours'!$C$9),1,0))</f>
        <v/>
      </c>
    </row>
    <row r="111">
      <c r="A111" s="11" t="n"/>
      <c r="B111" s="11" t="n"/>
      <c r="C111" s="11" t="n"/>
      <c r="E111" s="12">
        <f>IF($A111="","",IF(ISNUMBER($A111),$A111,IFERROR(DATEVALUE($A111),"")))</f>
        <v/>
      </c>
      <c r="F111" s="12">
        <f>IF($B111="","",IF(ISNUMBER($B111),HOUR($B111)*2+MINUTE($B111)/30,IFERROR(VALUE(LEFT($B111,FIND(":",$B111)-1))*2+VALUE(MID($B111,FIND(":",$B111)+1,2))/30,"")))</f>
        <v/>
      </c>
      <c r="G111" s="12">
        <f>IF($E111="","",IF(WEEKDAY($E111,2)&lt;6,1,0))</f>
        <v/>
      </c>
      <c r="H111" s="12">
        <f>IF(OR($E111="",$F111=""),"",IF(AND($G111=1,$F111&gt;='Working Hours'!$C$8,$F111&lt;'Working Hours'!$C$9),1,0))</f>
        <v/>
      </c>
    </row>
    <row r="112">
      <c r="A112" s="11" t="n"/>
      <c r="B112" s="11" t="n"/>
      <c r="C112" s="11" t="n"/>
      <c r="E112" s="12">
        <f>IF($A112="","",IF(ISNUMBER($A112),$A112,IFERROR(DATEVALUE($A112),"")))</f>
        <v/>
      </c>
      <c r="F112" s="12">
        <f>IF($B112="","",IF(ISNUMBER($B112),HOUR($B112)*2+MINUTE($B112)/30,IFERROR(VALUE(LEFT($B112,FIND(":",$B112)-1))*2+VALUE(MID($B112,FIND(":",$B112)+1,2))/30,"")))</f>
        <v/>
      </c>
      <c r="G112" s="12">
        <f>IF($E112="","",IF(WEEKDAY($E112,2)&lt;6,1,0))</f>
        <v/>
      </c>
      <c r="H112" s="12">
        <f>IF(OR($E112="",$F112=""),"",IF(AND($G112=1,$F112&gt;='Working Hours'!$C$8,$F112&lt;'Working Hours'!$C$9),1,0))</f>
        <v/>
      </c>
    </row>
    <row r="113">
      <c r="A113" s="11" t="n"/>
      <c r="B113" s="11" t="n"/>
      <c r="C113" s="11" t="n"/>
      <c r="E113" s="12">
        <f>IF($A113="","",IF(ISNUMBER($A113),$A113,IFERROR(DATEVALUE($A113),"")))</f>
        <v/>
      </c>
      <c r="F113" s="12">
        <f>IF($B113="","",IF(ISNUMBER($B113),HOUR($B113)*2+MINUTE($B113)/30,IFERROR(VALUE(LEFT($B113,FIND(":",$B113)-1))*2+VALUE(MID($B113,FIND(":",$B113)+1,2))/30,"")))</f>
        <v/>
      </c>
      <c r="G113" s="12">
        <f>IF($E113="","",IF(WEEKDAY($E113,2)&lt;6,1,0))</f>
        <v/>
      </c>
      <c r="H113" s="12">
        <f>IF(OR($E113="",$F113=""),"",IF(AND($G113=1,$F113&gt;='Working Hours'!$C$8,$F113&lt;'Working Hours'!$C$9),1,0))</f>
        <v/>
      </c>
    </row>
    <row r="114">
      <c r="A114" s="11" t="n"/>
      <c r="B114" s="11" t="n"/>
      <c r="C114" s="11" t="n"/>
      <c r="E114" s="12">
        <f>IF($A114="","",IF(ISNUMBER($A114),$A114,IFERROR(DATEVALUE($A114),"")))</f>
        <v/>
      </c>
      <c r="F114" s="12">
        <f>IF($B114="","",IF(ISNUMBER($B114),HOUR($B114)*2+MINUTE($B114)/30,IFERROR(VALUE(LEFT($B114,FIND(":",$B114)-1))*2+VALUE(MID($B114,FIND(":",$B114)+1,2))/30,"")))</f>
        <v/>
      </c>
      <c r="G114" s="12">
        <f>IF($E114="","",IF(WEEKDAY($E114,2)&lt;6,1,0))</f>
        <v/>
      </c>
      <c r="H114" s="12">
        <f>IF(OR($E114="",$F114=""),"",IF(AND($G114=1,$F114&gt;='Working Hours'!$C$8,$F114&lt;'Working Hours'!$C$9),1,0))</f>
        <v/>
      </c>
    </row>
    <row r="115">
      <c r="A115" s="11" t="n"/>
      <c r="B115" s="11" t="n"/>
      <c r="C115" s="11" t="n"/>
      <c r="E115" s="12">
        <f>IF($A115="","",IF(ISNUMBER($A115),$A115,IFERROR(DATEVALUE($A115),"")))</f>
        <v/>
      </c>
      <c r="F115" s="12">
        <f>IF($B115="","",IF(ISNUMBER($B115),HOUR($B115)*2+MINUTE($B115)/30,IFERROR(VALUE(LEFT($B115,FIND(":",$B115)-1))*2+VALUE(MID($B115,FIND(":",$B115)+1,2))/30,"")))</f>
        <v/>
      </c>
      <c r="G115" s="12">
        <f>IF($E115="","",IF(WEEKDAY($E115,2)&lt;6,1,0))</f>
        <v/>
      </c>
      <c r="H115" s="12">
        <f>IF(OR($E115="",$F115=""),"",IF(AND($G115=1,$F115&gt;='Working Hours'!$C$8,$F115&lt;'Working Hours'!$C$9),1,0))</f>
        <v/>
      </c>
    </row>
    <row r="116">
      <c r="A116" s="11" t="n"/>
      <c r="B116" s="11" t="n"/>
      <c r="C116" s="11" t="n"/>
      <c r="E116" s="12">
        <f>IF($A116="","",IF(ISNUMBER($A116),$A116,IFERROR(DATEVALUE($A116),"")))</f>
        <v/>
      </c>
      <c r="F116" s="12">
        <f>IF($B116="","",IF(ISNUMBER($B116),HOUR($B116)*2+MINUTE($B116)/30,IFERROR(VALUE(LEFT($B116,FIND(":",$B116)-1))*2+VALUE(MID($B116,FIND(":",$B116)+1,2))/30,"")))</f>
        <v/>
      </c>
      <c r="G116" s="12">
        <f>IF($E116="","",IF(WEEKDAY($E116,2)&lt;6,1,0))</f>
        <v/>
      </c>
      <c r="H116" s="12">
        <f>IF(OR($E116="",$F116=""),"",IF(AND($G116=1,$F116&gt;='Working Hours'!$C$8,$F116&lt;'Working Hours'!$C$9),1,0))</f>
        <v/>
      </c>
    </row>
    <row r="117">
      <c r="A117" s="11" t="n"/>
      <c r="B117" s="11" t="n"/>
      <c r="C117" s="11" t="n"/>
      <c r="E117" s="12">
        <f>IF($A117="","",IF(ISNUMBER($A117),$A117,IFERROR(DATEVALUE($A117),"")))</f>
        <v/>
      </c>
      <c r="F117" s="12">
        <f>IF($B117="","",IF(ISNUMBER($B117),HOUR($B117)*2+MINUTE($B117)/30,IFERROR(VALUE(LEFT($B117,FIND(":",$B117)-1))*2+VALUE(MID($B117,FIND(":",$B117)+1,2))/30,"")))</f>
        <v/>
      </c>
      <c r="G117" s="12">
        <f>IF($E117="","",IF(WEEKDAY($E117,2)&lt;6,1,0))</f>
        <v/>
      </c>
      <c r="H117" s="12">
        <f>IF(OR($E117="",$F117=""),"",IF(AND($G117=1,$F117&gt;='Working Hours'!$C$8,$F117&lt;'Working Hours'!$C$9),1,0))</f>
        <v/>
      </c>
    </row>
    <row r="118">
      <c r="A118" s="11" t="n"/>
      <c r="B118" s="11" t="n"/>
      <c r="C118" s="11" t="n"/>
      <c r="E118" s="12">
        <f>IF($A118="","",IF(ISNUMBER($A118),$A118,IFERROR(DATEVALUE($A118),"")))</f>
        <v/>
      </c>
      <c r="F118" s="12">
        <f>IF($B118="","",IF(ISNUMBER($B118),HOUR($B118)*2+MINUTE($B118)/30,IFERROR(VALUE(LEFT($B118,FIND(":",$B118)-1))*2+VALUE(MID($B118,FIND(":",$B118)+1,2))/30,"")))</f>
        <v/>
      </c>
      <c r="G118" s="12">
        <f>IF($E118="","",IF(WEEKDAY($E118,2)&lt;6,1,0))</f>
        <v/>
      </c>
      <c r="H118" s="12">
        <f>IF(OR($E118="",$F118=""),"",IF(AND($G118=1,$F118&gt;='Working Hours'!$C$8,$F118&lt;'Working Hours'!$C$9),1,0))</f>
        <v/>
      </c>
    </row>
    <row r="119">
      <c r="A119" s="11" t="n"/>
      <c r="B119" s="11" t="n"/>
      <c r="C119" s="11" t="n"/>
      <c r="E119" s="12">
        <f>IF($A119="","",IF(ISNUMBER($A119),$A119,IFERROR(DATEVALUE($A119),"")))</f>
        <v/>
      </c>
      <c r="F119" s="12">
        <f>IF($B119="","",IF(ISNUMBER($B119),HOUR($B119)*2+MINUTE($B119)/30,IFERROR(VALUE(LEFT($B119,FIND(":",$B119)-1))*2+VALUE(MID($B119,FIND(":",$B119)+1,2))/30,"")))</f>
        <v/>
      </c>
      <c r="G119" s="12">
        <f>IF($E119="","",IF(WEEKDAY($E119,2)&lt;6,1,0))</f>
        <v/>
      </c>
      <c r="H119" s="12">
        <f>IF(OR($E119="",$F119=""),"",IF(AND($G119=1,$F119&gt;='Working Hours'!$C$8,$F119&lt;'Working Hours'!$C$9),1,0))</f>
        <v/>
      </c>
    </row>
    <row r="120">
      <c r="A120" s="11" t="n"/>
      <c r="B120" s="11" t="n"/>
      <c r="C120" s="11" t="n"/>
      <c r="E120" s="12">
        <f>IF($A120="","",IF(ISNUMBER($A120),$A120,IFERROR(DATEVALUE($A120),"")))</f>
        <v/>
      </c>
      <c r="F120" s="12">
        <f>IF($B120="","",IF(ISNUMBER($B120),HOUR($B120)*2+MINUTE($B120)/30,IFERROR(VALUE(LEFT($B120,FIND(":",$B120)-1))*2+VALUE(MID($B120,FIND(":",$B120)+1,2))/30,"")))</f>
        <v/>
      </c>
      <c r="G120" s="12">
        <f>IF($E120="","",IF(WEEKDAY($E120,2)&lt;6,1,0))</f>
        <v/>
      </c>
      <c r="H120" s="12">
        <f>IF(OR($E120="",$F120=""),"",IF(AND($G120=1,$F120&gt;='Working Hours'!$C$8,$F120&lt;'Working Hours'!$C$9),1,0))</f>
        <v/>
      </c>
    </row>
    <row r="121">
      <c r="A121" s="11" t="n"/>
      <c r="B121" s="11" t="n"/>
      <c r="C121" s="11" t="n"/>
      <c r="E121" s="12">
        <f>IF($A121="","",IF(ISNUMBER($A121),$A121,IFERROR(DATEVALUE($A121),"")))</f>
        <v/>
      </c>
      <c r="F121" s="12">
        <f>IF($B121="","",IF(ISNUMBER($B121),HOUR($B121)*2+MINUTE($B121)/30,IFERROR(VALUE(LEFT($B121,FIND(":",$B121)-1))*2+VALUE(MID($B121,FIND(":",$B121)+1,2))/30,"")))</f>
        <v/>
      </c>
      <c r="G121" s="12">
        <f>IF($E121="","",IF(WEEKDAY($E121,2)&lt;6,1,0))</f>
        <v/>
      </c>
      <c r="H121" s="12">
        <f>IF(OR($E121="",$F121=""),"",IF(AND($G121=1,$F121&gt;='Working Hours'!$C$8,$F121&lt;'Working Hours'!$C$9),1,0))</f>
        <v/>
      </c>
    </row>
    <row r="122">
      <c r="A122" s="11" t="n"/>
      <c r="B122" s="11" t="n"/>
      <c r="C122" s="11" t="n"/>
      <c r="E122" s="12">
        <f>IF($A122="","",IF(ISNUMBER($A122),$A122,IFERROR(DATEVALUE($A122),"")))</f>
        <v/>
      </c>
      <c r="F122" s="12">
        <f>IF($B122="","",IF(ISNUMBER($B122),HOUR($B122)*2+MINUTE($B122)/30,IFERROR(VALUE(LEFT($B122,FIND(":",$B122)-1))*2+VALUE(MID($B122,FIND(":",$B122)+1,2))/30,"")))</f>
        <v/>
      </c>
      <c r="G122" s="12">
        <f>IF($E122="","",IF(WEEKDAY($E122,2)&lt;6,1,0))</f>
        <v/>
      </c>
      <c r="H122" s="12">
        <f>IF(OR($E122="",$F122=""),"",IF(AND($G122=1,$F122&gt;='Working Hours'!$C$8,$F122&lt;'Working Hours'!$C$9),1,0))</f>
        <v/>
      </c>
    </row>
    <row r="123">
      <c r="A123" s="11" t="n"/>
      <c r="B123" s="11" t="n"/>
      <c r="C123" s="11" t="n"/>
      <c r="E123" s="12">
        <f>IF($A123="","",IF(ISNUMBER($A123),$A123,IFERROR(DATEVALUE($A123),"")))</f>
        <v/>
      </c>
      <c r="F123" s="12">
        <f>IF($B123="","",IF(ISNUMBER($B123),HOUR($B123)*2+MINUTE($B123)/30,IFERROR(VALUE(LEFT($B123,FIND(":",$B123)-1))*2+VALUE(MID($B123,FIND(":",$B123)+1,2))/30,"")))</f>
        <v/>
      </c>
      <c r="G123" s="12">
        <f>IF($E123="","",IF(WEEKDAY($E123,2)&lt;6,1,0))</f>
        <v/>
      </c>
      <c r="H123" s="12">
        <f>IF(OR($E123="",$F123=""),"",IF(AND($G123=1,$F123&gt;='Working Hours'!$C$8,$F123&lt;'Working Hours'!$C$9),1,0))</f>
        <v/>
      </c>
    </row>
    <row r="124">
      <c r="A124" s="11" t="n"/>
      <c r="B124" s="11" t="n"/>
      <c r="C124" s="11" t="n"/>
      <c r="E124" s="12">
        <f>IF($A124="","",IF(ISNUMBER($A124),$A124,IFERROR(DATEVALUE($A124),"")))</f>
        <v/>
      </c>
      <c r="F124" s="12">
        <f>IF($B124="","",IF(ISNUMBER($B124),HOUR($B124)*2+MINUTE($B124)/30,IFERROR(VALUE(LEFT($B124,FIND(":",$B124)-1))*2+VALUE(MID($B124,FIND(":",$B124)+1,2))/30,"")))</f>
        <v/>
      </c>
      <c r="G124" s="12">
        <f>IF($E124="","",IF(WEEKDAY($E124,2)&lt;6,1,0))</f>
        <v/>
      </c>
      <c r="H124" s="12">
        <f>IF(OR($E124="",$F124=""),"",IF(AND($G124=1,$F124&gt;='Working Hours'!$C$8,$F124&lt;'Working Hours'!$C$9),1,0))</f>
        <v/>
      </c>
    </row>
    <row r="125">
      <c r="A125" s="11" t="n"/>
      <c r="B125" s="11" t="n"/>
      <c r="C125" s="11" t="n"/>
      <c r="E125" s="12">
        <f>IF($A125="","",IF(ISNUMBER($A125),$A125,IFERROR(DATEVALUE($A125),"")))</f>
        <v/>
      </c>
      <c r="F125" s="12">
        <f>IF($B125="","",IF(ISNUMBER($B125),HOUR($B125)*2+MINUTE($B125)/30,IFERROR(VALUE(LEFT($B125,FIND(":",$B125)-1))*2+VALUE(MID($B125,FIND(":",$B125)+1,2))/30,"")))</f>
        <v/>
      </c>
      <c r="G125" s="12">
        <f>IF($E125="","",IF(WEEKDAY($E125,2)&lt;6,1,0))</f>
        <v/>
      </c>
      <c r="H125" s="12">
        <f>IF(OR($E125="",$F125=""),"",IF(AND($G125=1,$F125&gt;='Working Hours'!$C$8,$F125&lt;'Working Hours'!$C$9),1,0))</f>
        <v/>
      </c>
    </row>
    <row r="126">
      <c r="A126" s="11" t="n"/>
      <c r="B126" s="11" t="n"/>
      <c r="C126" s="11" t="n"/>
      <c r="E126" s="12">
        <f>IF($A126="","",IF(ISNUMBER($A126),$A126,IFERROR(DATEVALUE($A126),"")))</f>
        <v/>
      </c>
      <c r="F126" s="12">
        <f>IF($B126="","",IF(ISNUMBER($B126),HOUR($B126)*2+MINUTE($B126)/30,IFERROR(VALUE(LEFT($B126,FIND(":",$B126)-1))*2+VALUE(MID($B126,FIND(":",$B126)+1,2))/30,"")))</f>
        <v/>
      </c>
      <c r="G126" s="12">
        <f>IF($E126="","",IF(WEEKDAY($E126,2)&lt;6,1,0))</f>
        <v/>
      </c>
      <c r="H126" s="12">
        <f>IF(OR($E126="",$F126=""),"",IF(AND($G126=1,$F126&gt;='Working Hours'!$C$8,$F126&lt;'Working Hours'!$C$9),1,0))</f>
        <v/>
      </c>
    </row>
    <row r="127">
      <c r="A127" s="11" t="n"/>
      <c r="B127" s="11" t="n"/>
      <c r="C127" s="11" t="n"/>
      <c r="E127" s="12">
        <f>IF($A127="","",IF(ISNUMBER($A127),$A127,IFERROR(DATEVALUE($A127),"")))</f>
        <v/>
      </c>
      <c r="F127" s="12">
        <f>IF($B127="","",IF(ISNUMBER($B127),HOUR($B127)*2+MINUTE($B127)/30,IFERROR(VALUE(LEFT($B127,FIND(":",$B127)-1))*2+VALUE(MID($B127,FIND(":",$B127)+1,2))/30,"")))</f>
        <v/>
      </c>
      <c r="G127" s="12">
        <f>IF($E127="","",IF(WEEKDAY($E127,2)&lt;6,1,0))</f>
        <v/>
      </c>
      <c r="H127" s="12">
        <f>IF(OR($E127="",$F127=""),"",IF(AND($G127=1,$F127&gt;='Working Hours'!$C$8,$F127&lt;'Working Hours'!$C$9),1,0))</f>
        <v/>
      </c>
    </row>
    <row r="128">
      <c r="A128" s="11" t="n"/>
      <c r="B128" s="11" t="n"/>
      <c r="C128" s="11" t="n"/>
      <c r="E128" s="12">
        <f>IF($A128="","",IF(ISNUMBER($A128),$A128,IFERROR(DATEVALUE($A128),"")))</f>
        <v/>
      </c>
      <c r="F128" s="12">
        <f>IF($B128="","",IF(ISNUMBER($B128),HOUR($B128)*2+MINUTE($B128)/30,IFERROR(VALUE(LEFT($B128,FIND(":",$B128)-1))*2+VALUE(MID($B128,FIND(":",$B128)+1,2))/30,"")))</f>
        <v/>
      </c>
      <c r="G128" s="12">
        <f>IF($E128="","",IF(WEEKDAY($E128,2)&lt;6,1,0))</f>
        <v/>
      </c>
      <c r="H128" s="12">
        <f>IF(OR($E128="",$F128=""),"",IF(AND($G128=1,$F128&gt;='Working Hours'!$C$8,$F128&lt;'Working Hours'!$C$9),1,0))</f>
        <v/>
      </c>
    </row>
    <row r="129">
      <c r="A129" s="11" t="n"/>
      <c r="B129" s="11" t="n"/>
      <c r="C129" s="11" t="n"/>
      <c r="E129" s="12">
        <f>IF($A129="","",IF(ISNUMBER($A129),$A129,IFERROR(DATEVALUE($A129),"")))</f>
        <v/>
      </c>
      <c r="F129" s="12">
        <f>IF($B129="","",IF(ISNUMBER($B129),HOUR($B129)*2+MINUTE($B129)/30,IFERROR(VALUE(LEFT($B129,FIND(":",$B129)-1))*2+VALUE(MID($B129,FIND(":",$B129)+1,2))/30,"")))</f>
        <v/>
      </c>
      <c r="G129" s="12">
        <f>IF($E129="","",IF(WEEKDAY($E129,2)&lt;6,1,0))</f>
        <v/>
      </c>
      <c r="H129" s="12">
        <f>IF(OR($E129="",$F129=""),"",IF(AND($G129=1,$F129&gt;='Working Hours'!$C$8,$F129&lt;'Working Hours'!$C$9),1,0))</f>
        <v/>
      </c>
    </row>
    <row r="130">
      <c r="A130" s="11" t="n"/>
      <c r="B130" s="11" t="n"/>
      <c r="C130" s="11" t="n"/>
      <c r="E130" s="12">
        <f>IF($A130="","",IF(ISNUMBER($A130),$A130,IFERROR(DATEVALUE($A130),"")))</f>
        <v/>
      </c>
      <c r="F130" s="12">
        <f>IF($B130="","",IF(ISNUMBER($B130),HOUR($B130)*2+MINUTE($B130)/30,IFERROR(VALUE(LEFT($B130,FIND(":",$B130)-1))*2+VALUE(MID($B130,FIND(":",$B130)+1,2))/30,"")))</f>
        <v/>
      </c>
      <c r="G130" s="12">
        <f>IF($E130="","",IF(WEEKDAY($E130,2)&lt;6,1,0))</f>
        <v/>
      </c>
      <c r="H130" s="12">
        <f>IF(OR($E130="",$F130=""),"",IF(AND($G130=1,$F130&gt;='Working Hours'!$C$8,$F130&lt;'Working Hours'!$C$9),1,0))</f>
        <v/>
      </c>
    </row>
    <row r="131">
      <c r="A131" s="11" t="n"/>
      <c r="B131" s="11" t="n"/>
      <c r="C131" s="11" t="n"/>
      <c r="E131" s="12">
        <f>IF($A131="","",IF(ISNUMBER($A131),$A131,IFERROR(DATEVALUE($A131),"")))</f>
        <v/>
      </c>
      <c r="F131" s="12">
        <f>IF($B131="","",IF(ISNUMBER($B131),HOUR($B131)*2+MINUTE($B131)/30,IFERROR(VALUE(LEFT($B131,FIND(":",$B131)-1))*2+VALUE(MID($B131,FIND(":",$B131)+1,2))/30,"")))</f>
        <v/>
      </c>
      <c r="G131" s="12">
        <f>IF($E131="","",IF(WEEKDAY($E131,2)&lt;6,1,0))</f>
        <v/>
      </c>
      <c r="H131" s="12">
        <f>IF(OR($E131="",$F131=""),"",IF(AND($G131=1,$F131&gt;='Working Hours'!$C$8,$F131&lt;'Working Hours'!$C$9),1,0))</f>
        <v/>
      </c>
    </row>
    <row r="132">
      <c r="A132" s="11" t="n"/>
      <c r="B132" s="11" t="n"/>
      <c r="C132" s="11" t="n"/>
      <c r="E132" s="12">
        <f>IF($A132="","",IF(ISNUMBER($A132),$A132,IFERROR(DATEVALUE($A132),"")))</f>
        <v/>
      </c>
      <c r="F132" s="12">
        <f>IF($B132="","",IF(ISNUMBER($B132),HOUR($B132)*2+MINUTE($B132)/30,IFERROR(VALUE(LEFT($B132,FIND(":",$B132)-1))*2+VALUE(MID($B132,FIND(":",$B132)+1,2))/30,"")))</f>
        <v/>
      </c>
      <c r="G132" s="12">
        <f>IF($E132="","",IF(WEEKDAY($E132,2)&lt;6,1,0))</f>
        <v/>
      </c>
      <c r="H132" s="12">
        <f>IF(OR($E132="",$F132=""),"",IF(AND($G132=1,$F132&gt;='Working Hours'!$C$8,$F132&lt;'Working Hours'!$C$9),1,0))</f>
        <v/>
      </c>
    </row>
    <row r="133">
      <c r="A133" s="11" t="n"/>
      <c r="B133" s="11" t="n"/>
      <c r="C133" s="11" t="n"/>
      <c r="E133" s="12">
        <f>IF($A133="","",IF(ISNUMBER($A133),$A133,IFERROR(DATEVALUE($A133),"")))</f>
        <v/>
      </c>
      <c r="F133" s="12">
        <f>IF($B133="","",IF(ISNUMBER($B133),HOUR($B133)*2+MINUTE($B133)/30,IFERROR(VALUE(LEFT($B133,FIND(":",$B133)-1))*2+VALUE(MID($B133,FIND(":",$B133)+1,2))/30,"")))</f>
        <v/>
      </c>
      <c r="G133" s="12">
        <f>IF($E133="","",IF(WEEKDAY($E133,2)&lt;6,1,0))</f>
        <v/>
      </c>
      <c r="H133" s="12">
        <f>IF(OR($E133="",$F133=""),"",IF(AND($G133=1,$F133&gt;='Working Hours'!$C$8,$F133&lt;'Working Hours'!$C$9),1,0))</f>
        <v/>
      </c>
    </row>
    <row r="134">
      <c r="A134" s="11" t="n"/>
      <c r="B134" s="11" t="n"/>
      <c r="C134" s="11" t="n"/>
      <c r="E134" s="12">
        <f>IF($A134="","",IF(ISNUMBER($A134),$A134,IFERROR(DATEVALUE($A134),"")))</f>
        <v/>
      </c>
      <c r="F134" s="12">
        <f>IF($B134="","",IF(ISNUMBER($B134),HOUR($B134)*2+MINUTE($B134)/30,IFERROR(VALUE(LEFT($B134,FIND(":",$B134)-1))*2+VALUE(MID($B134,FIND(":",$B134)+1,2))/30,"")))</f>
        <v/>
      </c>
      <c r="G134" s="12">
        <f>IF($E134="","",IF(WEEKDAY($E134,2)&lt;6,1,0))</f>
        <v/>
      </c>
      <c r="H134" s="12">
        <f>IF(OR($E134="",$F134=""),"",IF(AND($G134=1,$F134&gt;='Working Hours'!$C$8,$F134&lt;'Working Hours'!$C$9),1,0))</f>
        <v/>
      </c>
    </row>
    <row r="135">
      <c r="A135" s="11" t="n"/>
      <c r="B135" s="11" t="n"/>
      <c r="C135" s="11" t="n"/>
      <c r="E135" s="12">
        <f>IF($A135="","",IF(ISNUMBER($A135),$A135,IFERROR(DATEVALUE($A135),"")))</f>
        <v/>
      </c>
      <c r="F135" s="12">
        <f>IF($B135="","",IF(ISNUMBER($B135),HOUR($B135)*2+MINUTE($B135)/30,IFERROR(VALUE(LEFT($B135,FIND(":",$B135)-1))*2+VALUE(MID($B135,FIND(":",$B135)+1,2))/30,"")))</f>
        <v/>
      </c>
      <c r="G135" s="12">
        <f>IF($E135="","",IF(WEEKDAY($E135,2)&lt;6,1,0))</f>
        <v/>
      </c>
      <c r="H135" s="12">
        <f>IF(OR($E135="",$F135=""),"",IF(AND($G135=1,$F135&gt;='Working Hours'!$C$8,$F135&lt;'Working Hours'!$C$9),1,0))</f>
        <v/>
      </c>
    </row>
    <row r="136">
      <c r="A136" s="11" t="n"/>
      <c r="B136" s="11" t="n"/>
      <c r="C136" s="11" t="n"/>
      <c r="E136" s="12">
        <f>IF($A136="","",IF(ISNUMBER($A136),$A136,IFERROR(DATEVALUE($A136),"")))</f>
        <v/>
      </c>
      <c r="F136" s="12">
        <f>IF($B136="","",IF(ISNUMBER($B136),HOUR($B136)*2+MINUTE($B136)/30,IFERROR(VALUE(LEFT($B136,FIND(":",$B136)-1))*2+VALUE(MID($B136,FIND(":",$B136)+1,2))/30,"")))</f>
        <v/>
      </c>
      <c r="G136" s="12">
        <f>IF($E136="","",IF(WEEKDAY($E136,2)&lt;6,1,0))</f>
        <v/>
      </c>
      <c r="H136" s="12">
        <f>IF(OR($E136="",$F136=""),"",IF(AND($G136=1,$F136&gt;='Working Hours'!$C$8,$F136&lt;'Working Hours'!$C$9),1,0))</f>
        <v/>
      </c>
    </row>
    <row r="137">
      <c r="A137" s="11" t="n"/>
      <c r="B137" s="11" t="n"/>
      <c r="C137" s="11" t="n"/>
      <c r="E137" s="12">
        <f>IF($A137="","",IF(ISNUMBER($A137),$A137,IFERROR(DATEVALUE($A137),"")))</f>
        <v/>
      </c>
      <c r="F137" s="12">
        <f>IF($B137="","",IF(ISNUMBER($B137),HOUR($B137)*2+MINUTE($B137)/30,IFERROR(VALUE(LEFT($B137,FIND(":",$B137)-1))*2+VALUE(MID($B137,FIND(":",$B137)+1,2))/30,"")))</f>
        <v/>
      </c>
      <c r="G137" s="12">
        <f>IF($E137="","",IF(WEEKDAY($E137,2)&lt;6,1,0))</f>
        <v/>
      </c>
      <c r="H137" s="12">
        <f>IF(OR($E137="",$F137=""),"",IF(AND($G137=1,$F137&gt;='Working Hours'!$C$8,$F137&lt;'Working Hours'!$C$9),1,0))</f>
        <v/>
      </c>
    </row>
    <row r="138">
      <c r="A138" s="11" t="n"/>
      <c r="B138" s="11" t="n"/>
      <c r="C138" s="11" t="n"/>
      <c r="E138" s="12">
        <f>IF($A138="","",IF(ISNUMBER($A138),$A138,IFERROR(DATEVALUE($A138),"")))</f>
        <v/>
      </c>
      <c r="F138" s="12">
        <f>IF($B138="","",IF(ISNUMBER($B138),HOUR($B138)*2+MINUTE($B138)/30,IFERROR(VALUE(LEFT($B138,FIND(":",$B138)-1))*2+VALUE(MID($B138,FIND(":",$B138)+1,2))/30,"")))</f>
        <v/>
      </c>
      <c r="G138" s="12">
        <f>IF($E138="","",IF(WEEKDAY($E138,2)&lt;6,1,0))</f>
        <v/>
      </c>
      <c r="H138" s="12">
        <f>IF(OR($E138="",$F138=""),"",IF(AND($G138=1,$F138&gt;='Working Hours'!$C$8,$F138&lt;'Working Hours'!$C$9),1,0))</f>
        <v/>
      </c>
    </row>
    <row r="139">
      <c r="A139" s="11" t="n"/>
      <c r="B139" s="11" t="n"/>
      <c r="C139" s="11" t="n"/>
      <c r="E139" s="12">
        <f>IF($A139="","",IF(ISNUMBER($A139),$A139,IFERROR(DATEVALUE($A139),"")))</f>
        <v/>
      </c>
      <c r="F139" s="12">
        <f>IF($B139="","",IF(ISNUMBER($B139),HOUR($B139)*2+MINUTE($B139)/30,IFERROR(VALUE(LEFT($B139,FIND(":",$B139)-1))*2+VALUE(MID($B139,FIND(":",$B139)+1,2))/30,"")))</f>
        <v/>
      </c>
      <c r="G139" s="12">
        <f>IF($E139="","",IF(WEEKDAY($E139,2)&lt;6,1,0))</f>
        <v/>
      </c>
      <c r="H139" s="12">
        <f>IF(OR($E139="",$F139=""),"",IF(AND($G139=1,$F139&gt;='Working Hours'!$C$8,$F139&lt;'Working Hours'!$C$9),1,0))</f>
        <v/>
      </c>
    </row>
    <row r="140">
      <c r="A140" s="11" t="n"/>
      <c r="B140" s="11" t="n"/>
      <c r="C140" s="11" t="n"/>
      <c r="E140" s="12">
        <f>IF($A140="","",IF(ISNUMBER($A140),$A140,IFERROR(DATEVALUE($A140),"")))</f>
        <v/>
      </c>
      <c r="F140" s="12">
        <f>IF($B140="","",IF(ISNUMBER($B140),HOUR($B140)*2+MINUTE($B140)/30,IFERROR(VALUE(LEFT($B140,FIND(":",$B140)-1))*2+VALUE(MID($B140,FIND(":",$B140)+1,2))/30,"")))</f>
        <v/>
      </c>
      <c r="G140" s="12">
        <f>IF($E140="","",IF(WEEKDAY($E140,2)&lt;6,1,0))</f>
        <v/>
      </c>
      <c r="H140" s="12">
        <f>IF(OR($E140="",$F140=""),"",IF(AND($G140=1,$F140&gt;='Working Hours'!$C$8,$F140&lt;'Working Hours'!$C$9),1,0))</f>
        <v/>
      </c>
    </row>
    <row r="141">
      <c r="A141" s="11" t="n"/>
      <c r="B141" s="11" t="n"/>
      <c r="C141" s="11" t="n"/>
      <c r="E141" s="12">
        <f>IF($A141="","",IF(ISNUMBER($A141),$A141,IFERROR(DATEVALUE($A141),"")))</f>
        <v/>
      </c>
      <c r="F141" s="12">
        <f>IF($B141="","",IF(ISNUMBER($B141),HOUR($B141)*2+MINUTE($B141)/30,IFERROR(VALUE(LEFT($B141,FIND(":",$B141)-1))*2+VALUE(MID($B141,FIND(":",$B141)+1,2))/30,"")))</f>
        <v/>
      </c>
      <c r="G141" s="12">
        <f>IF($E141="","",IF(WEEKDAY($E141,2)&lt;6,1,0))</f>
        <v/>
      </c>
      <c r="H141" s="12">
        <f>IF(OR($E141="",$F141=""),"",IF(AND($G141=1,$F141&gt;='Working Hours'!$C$8,$F141&lt;'Working Hours'!$C$9),1,0))</f>
        <v/>
      </c>
    </row>
    <row r="142">
      <c r="A142" s="11" t="n"/>
      <c r="B142" s="11" t="n"/>
      <c r="C142" s="11" t="n"/>
      <c r="E142" s="12">
        <f>IF($A142="","",IF(ISNUMBER($A142),$A142,IFERROR(DATEVALUE($A142),"")))</f>
        <v/>
      </c>
      <c r="F142" s="12">
        <f>IF($B142="","",IF(ISNUMBER($B142),HOUR($B142)*2+MINUTE($B142)/30,IFERROR(VALUE(LEFT($B142,FIND(":",$B142)-1))*2+VALUE(MID($B142,FIND(":",$B142)+1,2))/30,"")))</f>
        <v/>
      </c>
      <c r="G142" s="12">
        <f>IF($E142="","",IF(WEEKDAY($E142,2)&lt;6,1,0))</f>
        <v/>
      </c>
      <c r="H142" s="12">
        <f>IF(OR($E142="",$F142=""),"",IF(AND($G142=1,$F142&gt;='Working Hours'!$C$8,$F142&lt;'Working Hours'!$C$9),1,0))</f>
        <v/>
      </c>
    </row>
    <row r="143">
      <c r="A143" s="11" t="n"/>
      <c r="B143" s="11" t="n"/>
      <c r="C143" s="11" t="n"/>
      <c r="E143" s="12">
        <f>IF($A143="","",IF(ISNUMBER($A143),$A143,IFERROR(DATEVALUE($A143),"")))</f>
        <v/>
      </c>
      <c r="F143" s="12">
        <f>IF($B143="","",IF(ISNUMBER($B143),HOUR($B143)*2+MINUTE($B143)/30,IFERROR(VALUE(LEFT($B143,FIND(":",$B143)-1))*2+VALUE(MID($B143,FIND(":",$B143)+1,2))/30,"")))</f>
        <v/>
      </c>
      <c r="G143" s="12">
        <f>IF($E143="","",IF(WEEKDAY($E143,2)&lt;6,1,0))</f>
        <v/>
      </c>
      <c r="H143" s="12">
        <f>IF(OR($E143="",$F143=""),"",IF(AND($G143=1,$F143&gt;='Working Hours'!$C$8,$F143&lt;'Working Hours'!$C$9),1,0))</f>
        <v/>
      </c>
    </row>
    <row r="144">
      <c r="A144" s="11" t="n"/>
      <c r="B144" s="11" t="n"/>
      <c r="C144" s="11" t="n"/>
      <c r="E144" s="12">
        <f>IF($A144="","",IF(ISNUMBER($A144),$A144,IFERROR(DATEVALUE($A144),"")))</f>
        <v/>
      </c>
      <c r="F144" s="12">
        <f>IF($B144="","",IF(ISNUMBER($B144),HOUR($B144)*2+MINUTE($B144)/30,IFERROR(VALUE(LEFT($B144,FIND(":",$B144)-1))*2+VALUE(MID($B144,FIND(":",$B144)+1,2))/30,"")))</f>
        <v/>
      </c>
      <c r="G144" s="12">
        <f>IF($E144="","",IF(WEEKDAY($E144,2)&lt;6,1,0))</f>
        <v/>
      </c>
      <c r="H144" s="12">
        <f>IF(OR($E144="",$F144=""),"",IF(AND($G144=1,$F144&gt;='Working Hours'!$C$8,$F144&lt;'Working Hours'!$C$9),1,0))</f>
        <v/>
      </c>
    </row>
    <row r="145">
      <c r="A145" s="11" t="n"/>
      <c r="B145" s="11" t="n"/>
      <c r="C145" s="11" t="n"/>
      <c r="E145" s="12">
        <f>IF($A145="","",IF(ISNUMBER($A145),$A145,IFERROR(DATEVALUE($A145),"")))</f>
        <v/>
      </c>
      <c r="F145" s="12">
        <f>IF($B145="","",IF(ISNUMBER($B145),HOUR($B145)*2+MINUTE($B145)/30,IFERROR(VALUE(LEFT($B145,FIND(":",$B145)-1))*2+VALUE(MID($B145,FIND(":",$B145)+1,2))/30,"")))</f>
        <v/>
      </c>
      <c r="G145" s="12">
        <f>IF($E145="","",IF(WEEKDAY($E145,2)&lt;6,1,0))</f>
        <v/>
      </c>
      <c r="H145" s="12">
        <f>IF(OR($E145="",$F145=""),"",IF(AND($G145=1,$F145&gt;='Working Hours'!$C$8,$F145&lt;'Working Hours'!$C$9),1,0))</f>
        <v/>
      </c>
    </row>
    <row r="146">
      <c r="A146" s="11" t="n"/>
      <c r="B146" s="11" t="n"/>
      <c r="C146" s="11" t="n"/>
      <c r="E146" s="12">
        <f>IF($A146="","",IF(ISNUMBER($A146),$A146,IFERROR(DATEVALUE($A146),"")))</f>
        <v/>
      </c>
      <c r="F146" s="12">
        <f>IF($B146="","",IF(ISNUMBER($B146),HOUR($B146)*2+MINUTE($B146)/30,IFERROR(VALUE(LEFT($B146,FIND(":",$B146)-1))*2+VALUE(MID($B146,FIND(":",$B146)+1,2))/30,"")))</f>
        <v/>
      </c>
      <c r="G146" s="12">
        <f>IF($E146="","",IF(WEEKDAY($E146,2)&lt;6,1,0))</f>
        <v/>
      </c>
      <c r="H146" s="12">
        <f>IF(OR($E146="",$F146=""),"",IF(AND($G146=1,$F146&gt;='Working Hours'!$C$8,$F146&lt;'Working Hours'!$C$9),1,0))</f>
        <v/>
      </c>
    </row>
    <row r="147">
      <c r="A147" s="11" t="n"/>
      <c r="B147" s="11" t="n"/>
      <c r="C147" s="11" t="n"/>
      <c r="E147" s="12">
        <f>IF($A147="","",IF(ISNUMBER($A147),$A147,IFERROR(DATEVALUE($A147),"")))</f>
        <v/>
      </c>
      <c r="F147" s="12">
        <f>IF($B147="","",IF(ISNUMBER($B147),HOUR($B147)*2+MINUTE($B147)/30,IFERROR(VALUE(LEFT($B147,FIND(":",$B147)-1))*2+VALUE(MID($B147,FIND(":",$B147)+1,2))/30,"")))</f>
        <v/>
      </c>
      <c r="G147" s="12">
        <f>IF($E147="","",IF(WEEKDAY($E147,2)&lt;6,1,0))</f>
        <v/>
      </c>
      <c r="H147" s="12">
        <f>IF(OR($E147="",$F147=""),"",IF(AND($G147=1,$F147&gt;='Working Hours'!$C$8,$F147&lt;'Working Hours'!$C$9),1,0))</f>
        <v/>
      </c>
    </row>
    <row r="148">
      <c r="A148" s="11" t="n"/>
      <c r="B148" s="11" t="n"/>
      <c r="C148" s="11" t="n"/>
      <c r="E148" s="12">
        <f>IF($A148="","",IF(ISNUMBER($A148),$A148,IFERROR(DATEVALUE($A148),"")))</f>
        <v/>
      </c>
      <c r="F148" s="12">
        <f>IF($B148="","",IF(ISNUMBER($B148),HOUR($B148)*2+MINUTE($B148)/30,IFERROR(VALUE(LEFT($B148,FIND(":",$B148)-1))*2+VALUE(MID($B148,FIND(":",$B148)+1,2))/30,"")))</f>
        <v/>
      </c>
      <c r="G148" s="12">
        <f>IF($E148="","",IF(WEEKDAY($E148,2)&lt;6,1,0))</f>
        <v/>
      </c>
      <c r="H148" s="12">
        <f>IF(OR($E148="",$F148=""),"",IF(AND($G148=1,$F148&gt;='Working Hours'!$C$8,$F148&lt;'Working Hours'!$C$9),1,0))</f>
        <v/>
      </c>
    </row>
    <row r="149">
      <c r="A149" s="11" t="n"/>
      <c r="B149" s="11" t="n"/>
      <c r="C149" s="11" t="n"/>
      <c r="E149" s="12">
        <f>IF($A149="","",IF(ISNUMBER($A149),$A149,IFERROR(DATEVALUE($A149),"")))</f>
        <v/>
      </c>
      <c r="F149" s="12">
        <f>IF($B149="","",IF(ISNUMBER($B149),HOUR($B149)*2+MINUTE($B149)/30,IFERROR(VALUE(LEFT($B149,FIND(":",$B149)-1))*2+VALUE(MID($B149,FIND(":",$B149)+1,2))/30,"")))</f>
        <v/>
      </c>
      <c r="G149" s="12">
        <f>IF($E149="","",IF(WEEKDAY($E149,2)&lt;6,1,0))</f>
        <v/>
      </c>
      <c r="H149" s="12">
        <f>IF(OR($E149="",$F149=""),"",IF(AND($G149=1,$F149&gt;='Working Hours'!$C$8,$F149&lt;'Working Hours'!$C$9),1,0))</f>
        <v/>
      </c>
    </row>
    <row r="150">
      <c r="A150" s="11" t="n"/>
      <c r="B150" s="11" t="n"/>
      <c r="C150" s="11" t="n"/>
      <c r="E150" s="12">
        <f>IF($A150="","",IF(ISNUMBER($A150),$A150,IFERROR(DATEVALUE($A150),"")))</f>
        <v/>
      </c>
      <c r="F150" s="12">
        <f>IF($B150="","",IF(ISNUMBER($B150),HOUR($B150)*2+MINUTE($B150)/30,IFERROR(VALUE(LEFT($B150,FIND(":",$B150)-1))*2+VALUE(MID($B150,FIND(":",$B150)+1,2))/30,"")))</f>
        <v/>
      </c>
      <c r="G150" s="12">
        <f>IF($E150="","",IF(WEEKDAY($E150,2)&lt;6,1,0))</f>
        <v/>
      </c>
      <c r="H150" s="12">
        <f>IF(OR($E150="",$F150=""),"",IF(AND($G150=1,$F150&gt;='Working Hours'!$C$8,$F150&lt;'Working Hours'!$C$9),1,0))</f>
        <v/>
      </c>
    </row>
    <row r="151">
      <c r="A151" s="11" t="n"/>
      <c r="B151" s="11" t="n"/>
      <c r="C151" s="11" t="n"/>
      <c r="E151" s="12">
        <f>IF($A151="","",IF(ISNUMBER($A151),$A151,IFERROR(DATEVALUE($A151),"")))</f>
        <v/>
      </c>
      <c r="F151" s="12">
        <f>IF($B151="","",IF(ISNUMBER($B151),HOUR($B151)*2+MINUTE($B151)/30,IFERROR(VALUE(LEFT($B151,FIND(":",$B151)-1))*2+VALUE(MID($B151,FIND(":",$B151)+1,2))/30,"")))</f>
        <v/>
      </c>
      <c r="G151" s="12">
        <f>IF($E151="","",IF(WEEKDAY($E151,2)&lt;6,1,0))</f>
        <v/>
      </c>
      <c r="H151" s="12">
        <f>IF(OR($E151="",$F151=""),"",IF(AND($G151=1,$F151&gt;='Working Hours'!$C$8,$F151&lt;'Working Hours'!$C$9),1,0))</f>
        <v/>
      </c>
    </row>
    <row r="152">
      <c r="A152" s="11" t="n"/>
      <c r="B152" s="11" t="n"/>
      <c r="C152" s="11" t="n"/>
      <c r="E152" s="12">
        <f>IF($A152="","",IF(ISNUMBER($A152),$A152,IFERROR(DATEVALUE($A152),"")))</f>
        <v/>
      </c>
      <c r="F152" s="12">
        <f>IF($B152="","",IF(ISNUMBER($B152),HOUR($B152)*2+MINUTE($B152)/30,IFERROR(VALUE(LEFT($B152,FIND(":",$B152)-1))*2+VALUE(MID($B152,FIND(":",$B152)+1,2))/30,"")))</f>
        <v/>
      </c>
      <c r="G152" s="12">
        <f>IF($E152="","",IF(WEEKDAY($E152,2)&lt;6,1,0))</f>
        <v/>
      </c>
      <c r="H152" s="12">
        <f>IF(OR($E152="",$F152=""),"",IF(AND($G152=1,$F152&gt;='Working Hours'!$C$8,$F152&lt;'Working Hours'!$C$9),1,0))</f>
        <v/>
      </c>
    </row>
    <row r="153">
      <c r="A153" s="11" t="n"/>
      <c r="B153" s="11" t="n"/>
      <c r="C153" s="11" t="n"/>
      <c r="E153" s="12">
        <f>IF($A153="","",IF(ISNUMBER($A153),$A153,IFERROR(DATEVALUE($A153),"")))</f>
        <v/>
      </c>
      <c r="F153" s="12">
        <f>IF($B153="","",IF(ISNUMBER($B153),HOUR($B153)*2+MINUTE($B153)/30,IFERROR(VALUE(LEFT($B153,FIND(":",$B153)-1))*2+VALUE(MID($B153,FIND(":",$B153)+1,2))/30,"")))</f>
        <v/>
      </c>
      <c r="G153" s="12">
        <f>IF($E153="","",IF(WEEKDAY($E153,2)&lt;6,1,0))</f>
        <v/>
      </c>
      <c r="H153" s="12">
        <f>IF(OR($E153="",$F153=""),"",IF(AND($G153=1,$F153&gt;='Working Hours'!$C$8,$F153&lt;'Working Hours'!$C$9),1,0))</f>
        <v/>
      </c>
    </row>
    <row r="154">
      <c r="A154" s="11" t="n"/>
      <c r="B154" s="11" t="n"/>
      <c r="C154" s="11" t="n"/>
      <c r="E154" s="12">
        <f>IF($A154="","",IF(ISNUMBER($A154),$A154,IFERROR(DATEVALUE($A154),"")))</f>
        <v/>
      </c>
      <c r="F154" s="12">
        <f>IF($B154="","",IF(ISNUMBER($B154),HOUR($B154)*2+MINUTE($B154)/30,IFERROR(VALUE(LEFT($B154,FIND(":",$B154)-1))*2+VALUE(MID($B154,FIND(":",$B154)+1,2))/30,"")))</f>
        <v/>
      </c>
      <c r="G154" s="12">
        <f>IF($E154="","",IF(WEEKDAY($E154,2)&lt;6,1,0))</f>
        <v/>
      </c>
      <c r="H154" s="12">
        <f>IF(OR($E154="",$F154=""),"",IF(AND($G154=1,$F154&gt;='Working Hours'!$C$8,$F154&lt;'Working Hours'!$C$9),1,0))</f>
        <v/>
      </c>
    </row>
    <row r="155">
      <c r="A155" s="11" t="n"/>
      <c r="B155" s="11" t="n"/>
      <c r="C155" s="11" t="n"/>
      <c r="E155" s="12">
        <f>IF($A155="","",IF(ISNUMBER($A155),$A155,IFERROR(DATEVALUE($A155),"")))</f>
        <v/>
      </c>
      <c r="F155" s="12">
        <f>IF($B155="","",IF(ISNUMBER($B155),HOUR($B155)*2+MINUTE($B155)/30,IFERROR(VALUE(LEFT($B155,FIND(":",$B155)-1))*2+VALUE(MID($B155,FIND(":",$B155)+1,2))/30,"")))</f>
        <v/>
      </c>
      <c r="G155" s="12">
        <f>IF($E155="","",IF(WEEKDAY($E155,2)&lt;6,1,0))</f>
        <v/>
      </c>
      <c r="H155" s="12">
        <f>IF(OR($E155="",$F155=""),"",IF(AND($G155=1,$F155&gt;='Working Hours'!$C$8,$F155&lt;'Working Hours'!$C$9),1,0))</f>
        <v/>
      </c>
    </row>
    <row r="156">
      <c r="A156" s="11" t="n"/>
      <c r="B156" s="11" t="n"/>
      <c r="C156" s="11" t="n"/>
      <c r="E156" s="12">
        <f>IF($A156="","",IF(ISNUMBER($A156),$A156,IFERROR(DATEVALUE($A156),"")))</f>
        <v/>
      </c>
      <c r="F156" s="12">
        <f>IF($B156="","",IF(ISNUMBER($B156),HOUR($B156)*2+MINUTE($B156)/30,IFERROR(VALUE(LEFT($B156,FIND(":",$B156)-1))*2+VALUE(MID($B156,FIND(":",$B156)+1,2))/30,"")))</f>
        <v/>
      </c>
      <c r="G156" s="12">
        <f>IF($E156="","",IF(WEEKDAY($E156,2)&lt;6,1,0))</f>
        <v/>
      </c>
      <c r="H156" s="12">
        <f>IF(OR($E156="",$F156=""),"",IF(AND($G156=1,$F156&gt;='Working Hours'!$C$8,$F156&lt;'Working Hours'!$C$9),1,0))</f>
        <v/>
      </c>
    </row>
    <row r="157">
      <c r="A157" s="11" t="n"/>
      <c r="B157" s="11" t="n"/>
      <c r="C157" s="11" t="n"/>
      <c r="E157" s="12">
        <f>IF($A157="","",IF(ISNUMBER($A157),$A157,IFERROR(DATEVALUE($A157),"")))</f>
        <v/>
      </c>
      <c r="F157" s="12">
        <f>IF($B157="","",IF(ISNUMBER($B157),HOUR($B157)*2+MINUTE($B157)/30,IFERROR(VALUE(LEFT($B157,FIND(":",$B157)-1))*2+VALUE(MID($B157,FIND(":",$B157)+1,2))/30,"")))</f>
        <v/>
      </c>
      <c r="G157" s="12">
        <f>IF($E157="","",IF(WEEKDAY($E157,2)&lt;6,1,0))</f>
        <v/>
      </c>
      <c r="H157" s="12">
        <f>IF(OR($E157="",$F157=""),"",IF(AND($G157=1,$F157&gt;='Working Hours'!$C$8,$F157&lt;'Working Hours'!$C$9),1,0))</f>
        <v/>
      </c>
    </row>
    <row r="158">
      <c r="A158" s="11" t="n"/>
      <c r="B158" s="11" t="n"/>
      <c r="C158" s="11" t="n"/>
      <c r="E158" s="12">
        <f>IF($A158="","",IF(ISNUMBER($A158),$A158,IFERROR(DATEVALUE($A158),"")))</f>
        <v/>
      </c>
      <c r="F158" s="12">
        <f>IF($B158="","",IF(ISNUMBER($B158),HOUR($B158)*2+MINUTE($B158)/30,IFERROR(VALUE(LEFT($B158,FIND(":",$B158)-1))*2+VALUE(MID($B158,FIND(":",$B158)+1,2))/30,"")))</f>
        <v/>
      </c>
      <c r="G158" s="12">
        <f>IF($E158="","",IF(WEEKDAY($E158,2)&lt;6,1,0))</f>
        <v/>
      </c>
      <c r="H158" s="12">
        <f>IF(OR($E158="",$F158=""),"",IF(AND($G158=1,$F158&gt;='Working Hours'!$C$8,$F158&lt;'Working Hours'!$C$9),1,0))</f>
        <v/>
      </c>
    </row>
    <row r="159">
      <c r="A159" s="11" t="n"/>
      <c r="B159" s="11" t="n"/>
      <c r="C159" s="11" t="n"/>
      <c r="E159" s="12">
        <f>IF($A159="","",IF(ISNUMBER($A159),$A159,IFERROR(DATEVALUE($A159),"")))</f>
        <v/>
      </c>
      <c r="F159" s="12">
        <f>IF($B159="","",IF(ISNUMBER($B159),HOUR($B159)*2+MINUTE($B159)/30,IFERROR(VALUE(LEFT($B159,FIND(":",$B159)-1))*2+VALUE(MID($B159,FIND(":",$B159)+1,2))/30,"")))</f>
        <v/>
      </c>
      <c r="G159" s="12">
        <f>IF($E159="","",IF(WEEKDAY($E159,2)&lt;6,1,0))</f>
        <v/>
      </c>
      <c r="H159" s="12">
        <f>IF(OR($E159="",$F159=""),"",IF(AND($G159=1,$F159&gt;='Working Hours'!$C$8,$F159&lt;'Working Hours'!$C$9),1,0))</f>
        <v/>
      </c>
    </row>
    <row r="160">
      <c r="A160" s="11" t="n"/>
      <c r="B160" s="11" t="n"/>
      <c r="C160" s="11" t="n"/>
      <c r="E160" s="12">
        <f>IF($A160="","",IF(ISNUMBER($A160),$A160,IFERROR(DATEVALUE($A160),"")))</f>
        <v/>
      </c>
      <c r="F160" s="12">
        <f>IF($B160="","",IF(ISNUMBER($B160),HOUR($B160)*2+MINUTE($B160)/30,IFERROR(VALUE(LEFT($B160,FIND(":",$B160)-1))*2+VALUE(MID($B160,FIND(":",$B160)+1,2))/30,"")))</f>
        <v/>
      </c>
      <c r="G160" s="12">
        <f>IF($E160="","",IF(WEEKDAY($E160,2)&lt;6,1,0))</f>
        <v/>
      </c>
      <c r="H160" s="12">
        <f>IF(OR($E160="",$F160=""),"",IF(AND($G160=1,$F160&gt;='Working Hours'!$C$8,$F160&lt;'Working Hours'!$C$9),1,0))</f>
        <v/>
      </c>
    </row>
    <row r="161">
      <c r="A161" s="11" t="n"/>
      <c r="B161" s="11" t="n"/>
      <c r="C161" s="11" t="n"/>
      <c r="E161" s="12">
        <f>IF($A161="","",IF(ISNUMBER($A161),$A161,IFERROR(DATEVALUE($A161),"")))</f>
        <v/>
      </c>
      <c r="F161" s="12">
        <f>IF($B161="","",IF(ISNUMBER($B161),HOUR($B161)*2+MINUTE($B161)/30,IFERROR(VALUE(LEFT($B161,FIND(":",$B161)-1))*2+VALUE(MID($B161,FIND(":",$B161)+1,2))/30,"")))</f>
        <v/>
      </c>
      <c r="G161" s="12">
        <f>IF($E161="","",IF(WEEKDAY($E161,2)&lt;6,1,0))</f>
        <v/>
      </c>
      <c r="H161" s="12">
        <f>IF(OR($E161="",$F161=""),"",IF(AND($G161=1,$F161&gt;='Working Hours'!$C$8,$F161&lt;'Working Hours'!$C$9),1,0))</f>
        <v/>
      </c>
    </row>
    <row r="162">
      <c r="A162" s="11" t="n"/>
      <c r="B162" s="11" t="n"/>
      <c r="C162" s="11" t="n"/>
      <c r="E162" s="12">
        <f>IF($A162="","",IF(ISNUMBER($A162),$A162,IFERROR(DATEVALUE($A162),"")))</f>
        <v/>
      </c>
      <c r="F162" s="12">
        <f>IF($B162="","",IF(ISNUMBER($B162),HOUR($B162)*2+MINUTE($B162)/30,IFERROR(VALUE(LEFT($B162,FIND(":",$B162)-1))*2+VALUE(MID($B162,FIND(":",$B162)+1,2))/30,"")))</f>
        <v/>
      </c>
      <c r="G162" s="12">
        <f>IF($E162="","",IF(WEEKDAY($E162,2)&lt;6,1,0))</f>
        <v/>
      </c>
      <c r="H162" s="12">
        <f>IF(OR($E162="",$F162=""),"",IF(AND($G162=1,$F162&gt;='Working Hours'!$C$8,$F162&lt;'Working Hours'!$C$9),1,0))</f>
        <v/>
      </c>
    </row>
    <row r="163">
      <c r="A163" s="11" t="n"/>
      <c r="B163" s="11" t="n"/>
      <c r="C163" s="11" t="n"/>
      <c r="E163" s="12">
        <f>IF($A163="","",IF(ISNUMBER($A163),$A163,IFERROR(DATEVALUE($A163),"")))</f>
        <v/>
      </c>
      <c r="F163" s="12">
        <f>IF($B163="","",IF(ISNUMBER($B163),HOUR($B163)*2+MINUTE($B163)/30,IFERROR(VALUE(LEFT($B163,FIND(":",$B163)-1))*2+VALUE(MID($B163,FIND(":",$B163)+1,2))/30,"")))</f>
        <v/>
      </c>
      <c r="G163" s="12">
        <f>IF($E163="","",IF(WEEKDAY($E163,2)&lt;6,1,0))</f>
        <v/>
      </c>
      <c r="H163" s="12">
        <f>IF(OR($E163="",$F163=""),"",IF(AND($G163=1,$F163&gt;='Working Hours'!$C$8,$F163&lt;'Working Hours'!$C$9),1,0))</f>
        <v/>
      </c>
    </row>
    <row r="164">
      <c r="A164" s="11" t="n"/>
      <c r="B164" s="11" t="n"/>
      <c r="C164" s="11" t="n"/>
      <c r="E164" s="12">
        <f>IF($A164="","",IF(ISNUMBER($A164),$A164,IFERROR(DATEVALUE($A164),"")))</f>
        <v/>
      </c>
      <c r="F164" s="12">
        <f>IF($B164="","",IF(ISNUMBER($B164),HOUR($B164)*2+MINUTE($B164)/30,IFERROR(VALUE(LEFT($B164,FIND(":",$B164)-1))*2+VALUE(MID($B164,FIND(":",$B164)+1,2))/30,"")))</f>
        <v/>
      </c>
      <c r="G164" s="12">
        <f>IF($E164="","",IF(WEEKDAY($E164,2)&lt;6,1,0))</f>
        <v/>
      </c>
      <c r="H164" s="12">
        <f>IF(OR($E164="",$F164=""),"",IF(AND($G164=1,$F164&gt;='Working Hours'!$C$8,$F164&lt;'Working Hours'!$C$9),1,0))</f>
        <v/>
      </c>
    </row>
    <row r="165">
      <c r="A165" s="11" t="n"/>
      <c r="B165" s="11" t="n"/>
      <c r="C165" s="11" t="n"/>
      <c r="E165" s="12">
        <f>IF($A165="","",IF(ISNUMBER($A165),$A165,IFERROR(DATEVALUE($A165),"")))</f>
        <v/>
      </c>
      <c r="F165" s="12">
        <f>IF($B165="","",IF(ISNUMBER($B165),HOUR($B165)*2+MINUTE($B165)/30,IFERROR(VALUE(LEFT($B165,FIND(":",$B165)-1))*2+VALUE(MID($B165,FIND(":",$B165)+1,2))/30,"")))</f>
        <v/>
      </c>
      <c r="G165" s="12">
        <f>IF($E165="","",IF(WEEKDAY($E165,2)&lt;6,1,0))</f>
        <v/>
      </c>
      <c r="H165" s="12">
        <f>IF(OR($E165="",$F165=""),"",IF(AND($G165=1,$F165&gt;='Working Hours'!$C$8,$F165&lt;'Working Hours'!$C$9),1,0))</f>
        <v/>
      </c>
    </row>
    <row r="166">
      <c r="A166" s="11" t="n"/>
      <c r="B166" s="11" t="n"/>
      <c r="C166" s="11" t="n"/>
      <c r="E166" s="12">
        <f>IF($A166="","",IF(ISNUMBER($A166),$A166,IFERROR(DATEVALUE($A166),"")))</f>
        <v/>
      </c>
      <c r="F166" s="12">
        <f>IF($B166="","",IF(ISNUMBER($B166),HOUR($B166)*2+MINUTE($B166)/30,IFERROR(VALUE(LEFT($B166,FIND(":",$B166)-1))*2+VALUE(MID($B166,FIND(":",$B166)+1,2))/30,"")))</f>
        <v/>
      </c>
      <c r="G166" s="12">
        <f>IF($E166="","",IF(WEEKDAY($E166,2)&lt;6,1,0))</f>
        <v/>
      </c>
      <c r="H166" s="12">
        <f>IF(OR($E166="",$F166=""),"",IF(AND($G166=1,$F166&gt;='Working Hours'!$C$8,$F166&lt;'Working Hours'!$C$9),1,0))</f>
        <v/>
      </c>
    </row>
    <row r="167">
      <c r="A167" s="11" t="n"/>
      <c r="B167" s="11" t="n"/>
      <c r="C167" s="11" t="n"/>
      <c r="E167" s="12">
        <f>IF($A167="","",IF(ISNUMBER($A167),$A167,IFERROR(DATEVALUE($A167),"")))</f>
        <v/>
      </c>
      <c r="F167" s="12">
        <f>IF($B167="","",IF(ISNUMBER($B167),HOUR($B167)*2+MINUTE($B167)/30,IFERROR(VALUE(LEFT($B167,FIND(":",$B167)-1))*2+VALUE(MID($B167,FIND(":",$B167)+1,2))/30,"")))</f>
        <v/>
      </c>
      <c r="G167" s="12">
        <f>IF($E167="","",IF(WEEKDAY($E167,2)&lt;6,1,0))</f>
        <v/>
      </c>
      <c r="H167" s="12">
        <f>IF(OR($E167="",$F167=""),"",IF(AND($G167=1,$F167&gt;='Working Hours'!$C$8,$F167&lt;'Working Hours'!$C$9),1,0))</f>
        <v/>
      </c>
    </row>
    <row r="168">
      <c r="A168" s="11" t="n"/>
      <c r="B168" s="11" t="n"/>
      <c r="C168" s="11" t="n"/>
      <c r="E168" s="12">
        <f>IF($A168="","",IF(ISNUMBER($A168),$A168,IFERROR(DATEVALUE($A168),"")))</f>
        <v/>
      </c>
      <c r="F168" s="12">
        <f>IF($B168="","",IF(ISNUMBER($B168),HOUR($B168)*2+MINUTE($B168)/30,IFERROR(VALUE(LEFT($B168,FIND(":",$B168)-1))*2+VALUE(MID($B168,FIND(":",$B168)+1,2))/30,"")))</f>
        <v/>
      </c>
      <c r="G168" s="12">
        <f>IF($E168="","",IF(WEEKDAY($E168,2)&lt;6,1,0))</f>
        <v/>
      </c>
      <c r="H168" s="12">
        <f>IF(OR($E168="",$F168=""),"",IF(AND($G168=1,$F168&gt;='Working Hours'!$C$8,$F168&lt;'Working Hours'!$C$9),1,0))</f>
        <v/>
      </c>
    </row>
    <row r="169">
      <c r="A169" s="11" t="n"/>
      <c r="B169" s="11" t="n"/>
      <c r="C169" s="11" t="n"/>
      <c r="E169" s="12">
        <f>IF($A169="","",IF(ISNUMBER($A169),$A169,IFERROR(DATEVALUE($A169),"")))</f>
        <v/>
      </c>
      <c r="F169" s="12">
        <f>IF($B169="","",IF(ISNUMBER($B169),HOUR($B169)*2+MINUTE($B169)/30,IFERROR(VALUE(LEFT($B169,FIND(":",$B169)-1))*2+VALUE(MID($B169,FIND(":",$B169)+1,2))/30,"")))</f>
        <v/>
      </c>
      <c r="G169" s="12">
        <f>IF($E169="","",IF(WEEKDAY($E169,2)&lt;6,1,0))</f>
        <v/>
      </c>
      <c r="H169" s="12">
        <f>IF(OR($E169="",$F169=""),"",IF(AND($G169=1,$F169&gt;='Working Hours'!$C$8,$F169&lt;'Working Hours'!$C$9),1,0))</f>
        <v/>
      </c>
    </row>
    <row r="170">
      <c r="A170" s="11" t="n"/>
      <c r="B170" s="11" t="n"/>
      <c r="C170" s="11" t="n"/>
      <c r="E170" s="12">
        <f>IF($A170="","",IF(ISNUMBER($A170),$A170,IFERROR(DATEVALUE($A170),"")))</f>
        <v/>
      </c>
      <c r="F170" s="12">
        <f>IF($B170="","",IF(ISNUMBER($B170),HOUR($B170)*2+MINUTE($B170)/30,IFERROR(VALUE(LEFT($B170,FIND(":",$B170)-1))*2+VALUE(MID($B170,FIND(":",$B170)+1,2))/30,"")))</f>
        <v/>
      </c>
      <c r="G170" s="12">
        <f>IF($E170="","",IF(WEEKDAY($E170,2)&lt;6,1,0))</f>
        <v/>
      </c>
      <c r="H170" s="12">
        <f>IF(OR($E170="",$F170=""),"",IF(AND($G170=1,$F170&gt;='Working Hours'!$C$8,$F170&lt;'Working Hours'!$C$9),1,0))</f>
        <v/>
      </c>
    </row>
    <row r="171">
      <c r="A171" s="11" t="n"/>
      <c r="B171" s="11" t="n"/>
      <c r="C171" s="11" t="n"/>
      <c r="E171" s="12">
        <f>IF($A171="","",IF(ISNUMBER($A171),$A171,IFERROR(DATEVALUE($A171),"")))</f>
        <v/>
      </c>
      <c r="F171" s="12">
        <f>IF($B171="","",IF(ISNUMBER($B171),HOUR($B171)*2+MINUTE($B171)/30,IFERROR(VALUE(LEFT($B171,FIND(":",$B171)-1))*2+VALUE(MID($B171,FIND(":",$B171)+1,2))/30,"")))</f>
        <v/>
      </c>
      <c r="G171" s="12">
        <f>IF($E171="","",IF(WEEKDAY($E171,2)&lt;6,1,0))</f>
        <v/>
      </c>
      <c r="H171" s="12">
        <f>IF(OR($E171="",$F171=""),"",IF(AND($G171=1,$F171&gt;='Working Hours'!$C$8,$F171&lt;'Working Hours'!$C$9),1,0))</f>
        <v/>
      </c>
    </row>
    <row r="172">
      <c r="A172" s="11" t="n"/>
      <c r="B172" s="11" t="n"/>
      <c r="C172" s="11" t="n"/>
      <c r="E172" s="12">
        <f>IF($A172="","",IF(ISNUMBER($A172),$A172,IFERROR(DATEVALUE($A172),"")))</f>
        <v/>
      </c>
      <c r="F172" s="12">
        <f>IF($B172="","",IF(ISNUMBER($B172),HOUR($B172)*2+MINUTE($B172)/30,IFERROR(VALUE(LEFT($B172,FIND(":",$B172)-1))*2+VALUE(MID($B172,FIND(":",$B172)+1,2))/30,"")))</f>
        <v/>
      </c>
      <c r="G172" s="12">
        <f>IF($E172="","",IF(WEEKDAY($E172,2)&lt;6,1,0))</f>
        <v/>
      </c>
      <c r="H172" s="12">
        <f>IF(OR($E172="",$F172=""),"",IF(AND($G172=1,$F172&gt;='Working Hours'!$C$8,$F172&lt;'Working Hours'!$C$9),1,0))</f>
        <v/>
      </c>
    </row>
    <row r="173">
      <c r="A173" s="11" t="n"/>
      <c r="B173" s="11" t="n"/>
      <c r="C173" s="11" t="n"/>
      <c r="E173" s="12">
        <f>IF($A173="","",IF(ISNUMBER($A173),$A173,IFERROR(DATEVALUE($A173),"")))</f>
        <v/>
      </c>
      <c r="F173" s="12">
        <f>IF($B173="","",IF(ISNUMBER($B173),HOUR($B173)*2+MINUTE($B173)/30,IFERROR(VALUE(LEFT($B173,FIND(":",$B173)-1))*2+VALUE(MID($B173,FIND(":",$B173)+1,2))/30,"")))</f>
        <v/>
      </c>
      <c r="G173" s="12">
        <f>IF($E173="","",IF(WEEKDAY($E173,2)&lt;6,1,0))</f>
        <v/>
      </c>
      <c r="H173" s="12">
        <f>IF(OR($E173="",$F173=""),"",IF(AND($G173=1,$F173&gt;='Working Hours'!$C$8,$F173&lt;'Working Hours'!$C$9),1,0))</f>
        <v/>
      </c>
    </row>
    <row r="174">
      <c r="A174" s="11" t="n"/>
      <c r="B174" s="11" t="n"/>
      <c r="C174" s="11" t="n"/>
      <c r="E174" s="12">
        <f>IF($A174="","",IF(ISNUMBER($A174),$A174,IFERROR(DATEVALUE($A174),"")))</f>
        <v/>
      </c>
      <c r="F174" s="12">
        <f>IF($B174="","",IF(ISNUMBER($B174),HOUR($B174)*2+MINUTE($B174)/30,IFERROR(VALUE(LEFT($B174,FIND(":",$B174)-1))*2+VALUE(MID($B174,FIND(":",$B174)+1,2))/30,"")))</f>
        <v/>
      </c>
      <c r="G174" s="12">
        <f>IF($E174="","",IF(WEEKDAY($E174,2)&lt;6,1,0))</f>
        <v/>
      </c>
      <c r="H174" s="12">
        <f>IF(OR($E174="",$F174=""),"",IF(AND($G174=1,$F174&gt;='Working Hours'!$C$8,$F174&lt;'Working Hours'!$C$9),1,0))</f>
        <v/>
      </c>
    </row>
    <row r="175">
      <c r="A175" s="11" t="n"/>
      <c r="B175" s="11" t="n"/>
      <c r="C175" s="11" t="n"/>
      <c r="E175" s="12">
        <f>IF($A175="","",IF(ISNUMBER($A175),$A175,IFERROR(DATEVALUE($A175),"")))</f>
        <v/>
      </c>
      <c r="F175" s="12">
        <f>IF($B175="","",IF(ISNUMBER($B175),HOUR($B175)*2+MINUTE($B175)/30,IFERROR(VALUE(LEFT($B175,FIND(":",$B175)-1))*2+VALUE(MID($B175,FIND(":",$B175)+1,2))/30,"")))</f>
        <v/>
      </c>
      <c r="G175" s="12">
        <f>IF($E175="","",IF(WEEKDAY($E175,2)&lt;6,1,0))</f>
        <v/>
      </c>
      <c r="H175" s="12">
        <f>IF(OR($E175="",$F175=""),"",IF(AND($G175=1,$F175&gt;='Working Hours'!$C$8,$F175&lt;'Working Hours'!$C$9),1,0))</f>
        <v/>
      </c>
    </row>
    <row r="176">
      <c r="A176" s="11" t="n"/>
      <c r="B176" s="11" t="n"/>
      <c r="C176" s="11" t="n"/>
      <c r="E176" s="12">
        <f>IF($A176="","",IF(ISNUMBER($A176),$A176,IFERROR(DATEVALUE($A176),"")))</f>
        <v/>
      </c>
      <c r="F176" s="12">
        <f>IF($B176="","",IF(ISNUMBER($B176),HOUR($B176)*2+MINUTE($B176)/30,IFERROR(VALUE(LEFT($B176,FIND(":",$B176)-1))*2+VALUE(MID($B176,FIND(":",$B176)+1,2))/30,"")))</f>
        <v/>
      </c>
      <c r="G176" s="12">
        <f>IF($E176="","",IF(WEEKDAY($E176,2)&lt;6,1,0))</f>
        <v/>
      </c>
      <c r="H176" s="12">
        <f>IF(OR($E176="",$F176=""),"",IF(AND($G176=1,$F176&gt;='Working Hours'!$C$8,$F176&lt;'Working Hours'!$C$9),1,0))</f>
        <v/>
      </c>
    </row>
    <row r="177">
      <c r="A177" s="11" t="n"/>
      <c r="B177" s="11" t="n"/>
      <c r="C177" s="11" t="n"/>
      <c r="E177" s="12">
        <f>IF($A177="","",IF(ISNUMBER($A177),$A177,IFERROR(DATEVALUE($A177),"")))</f>
        <v/>
      </c>
      <c r="F177" s="12">
        <f>IF($B177="","",IF(ISNUMBER($B177),HOUR($B177)*2+MINUTE($B177)/30,IFERROR(VALUE(LEFT($B177,FIND(":",$B177)-1))*2+VALUE(MID($B177,FIND(":",$B177)+1,2))/30,"")))</f>
        <v/>
      </c>
      <c r="G177" s="12">
        <f>IF($E177="","",IF(WEEKDAY($E177,2)&lt;6,1,0))</f>
        <v/>
      </c>
      <c r="H177" s="12">
        <f>IF(OR($E177="",$F177=""),"",IF(AND($G177=1,$F177&gt;='Working Hours'!$C$8,$F177&lt;'Working Hours'!$C$9),1,0))</f>
        <v/>
      </c>
    </row>
    <row r="178">
      <c r="A178" s="11" t="n"/>
      <c r="B178" s="11" t="n"/>
      <c r="C178" s="11" t="n"/>
      <c r="E178" s="12">
        <f>IF($A178="","",IF(ISNUMBER($A178),$A178,IFERROR(DATEVALUE($A178),"")))</f>
        <v/>
      </c>
      <c r="F178" s="12">
        <f>IF($B178="","",IF(ISNUMBER($B178),HOUR($B178)*2+MINUTE($B178)/30,IFERROR(VALUE(LEFT($B178,FIND(":",$B178)-1))*2+VALUE(MID($B178,FIND(":",$B178)+1,2))/30,"")))</f>
        <v/>
      </c>
      <c r="G178" s="12">
        <f>IF($E178="","",IF(WEEKDAY($E178,2)&lt;6,1,0))</f>
        <v/>
      </c>
      <c r="H178" s="12">
        <f>IF(OR($E178="",$F178=""),"",IF(AND($G178=1,$F178&gt;='Working Hours'!$C$8,$F178&lt;'Working Hours'!$C$9),1,0))</f>
        <v/>
      </c>
    </row>
    <row r="179">
      <c r="A179" s="11" t="n"/>
      <c r="B179" s="11" t="n"/>
      <c r="C179" s="11" t="n"/>
      <c r="E179" s="12">
        <f>IF($A179="","",IF(ISNUMBER($A179),$A179,IFERROR(DATEVALUE($A179),"")))</f>
        <v/>
      </c>
      <c r="F179" s="12">
        <f>IF($B179="","",IF(ISNUMBER($B179),HOUR($B179)*2+MINUTE($B179)/30,IFERROR(VALUE(LEFT($B179,FIND(":",$B179)-1))*2+VALUE(MID($B179,FIND(":",$B179)+1,2))/30,"")))</f>
        <v/>
      </c>
      <c r="G179" s="12">
        <f>IF($E179="","",IF(WEEKDAY($E179,2)&lt;6,1,0))</f>
        <v/>
      </c>
      <c r="H179" s="12">
        <f>IF(OR($E179="",$F179=""),"",IF(AND($G179=1,$F179&gt;='Working Hours'!$C$8,$F179&lt;'Working Hours'!$C$9),1,0))</f>
        <v/>
      </c>
    </row>
    <row r="180">
      <c r="A180" s="11" t="n"/>
      <c r="B180" s="11" t="n"/>
      <c r="C180" s="11" t="n"/>
      <c r="E180" s="12">
        <f>IF($A180="","",IF(ISNUMBER($A180),$A180,IFERROR(DATEVALUE($A180),"")))</f>
        <v/>
      </c>
      <c r="F180" s="12">
        <f>IF($B180="","",IF(ISNUMBER($B180),HOUR($B180)*2+MINUTE($B180)/30,IFERROR(VALUE(LEFT($B180,FIND(":",$B180)-1))*2+VALUE(MID($B180,FIND(":",$B180)+1,2))/30,"")))</f>
        <v/>
      </c>
      <c r="G180" s="12">
        <f>IF($E180="","",IF(WEEKDAY($E180,2)&lt;6,1,0))</f>
        <v/>
      </c>
      <c r="H180" s="12">
        <f>IF(OR($E180="",$F180=""),"",IF(AND($G180=1,$F180&gt;='Working Hours'!$C$8,$F180&lt;'Working Hours'!$C$9),1,0))</f>
        <v/>
      </c>
    </row>
    <row r="181">
      <c r="A181" s="11" t="n"/>
      <c r="B181" s="11" t="n"/>
      <c r="C181" s="11" t="n"/>
      <c r="E181" s="12">
        <f>IF($A181="","",IF(ISNUMBER($A181),$A181,IFERROR(DATEVALUE($A181),"")))</f>
        <v/>
      </c>
      <c r="F181" s="12">
        <f>IF($B181="","",IF(ISNUMBER($B181),HOUR($B181)*2+MINUTE($B181)/30,IFERROR(VALUE(LEFT($B181,FIND(":",$B181)-1))*2+VALUE(MID($B181,FIND(":",$B181)+1,2))/30,"")))</f>
        <v/>
      </c>
      <c r="G181" s="12">
        <f>IF($E181="","",IF(WEEKDAY($E181,2)&lt;6,1,0))</f>
        <v/>
      </c>
      <c r="H181" s="12">
        <f>IF(OR($E181="",$F181=""),"",IF(AND($G181=1,$F181&gt;='Working Hours'!$C$8,$F181&lt;'Working Hours'!$C$9),1,0))</f>
        <v/>
      </c>
    </row>
    <row r="182">
      <c r="A182" s="11" t="n"/>
      <c r="B182" s="11" t="n"/>
      <c r="C182" s="11" t="n"/>
      <c r="E182" s="12">
        <f>IF($A182="","",IF(ISNUMBER($A182),$A182,IFERROR(DATEVALUE($A182),"")))</f>
        <v/>
      </c>
      <c r="F182" s="12">
        <f>IF($B182="","",IF(ISNUMBER($B182),HOUR($B182)*2+MINUTE($B182)/30,IFERROR(VALUE(LEFT($B182,FIND(":",$B182)-1))*2+VALUE(MID($B182,FIND(":",$B182)+1,2))/30,"")))</f>
        <v/>
      </c>
      <c r="G182" s="12">
        <f>IF($E182="","",IF(WEEKDAY($E182,2)&lt;6,1,0))</f>
        <v/>
      </c>
      <c r="H182" s="12">
        <f>IF(OR($E182="",$F182=""),"",IF(AND($G182=1,$F182&gt;='Working Hours'!$C$8,$F182&lt;'Working Hours'!$C$9),1,0))</f>
        <v/>
      </c>
    </row>
    <row r="183">
      <c r="A183" s="11" t="n"/>
      <c r="B183" s="11" t="n"/>
      <c r="C183" s="11" t="n"/>
      <c r="E183" s="12">
        <f>IF($A183="","",IF(ISNUMBER($A183),$A183,IFERROR(DATEVALUE($A183),"")))</f>
        <v/>
      </c>
      <c r="F183" s="12">
        <f>IF($B183="","",IF(ISNUMBER($B183),HOUR($B183)*2+MINUTE($B183)/30,IFERROR(VALUE(LEFT($B183,FIND(":",$B183)-1))*2+VALUE(MID($B183,FIND(":",$B183)+1,2))/30,"")))</f>
        <v/>
      </c>
      <c r="G183" s="12">
        <f>IF($E183="","",IF(WEEKDAY($E183,2)&lt;6,1,0))</f>
        <v/>
      </c>
      <c r="H183" s="12">
        <f>IF(OR($E183="",$F183=""),"",IF(AND($G183=1,$F183&gt;='Working Hours'!$C$8,$F183&lt;'Working Hours'!$C$9),1,0))</f>
        <v/>
      </c>
    </row>
    <row r="184">
      <c r="A184" s="11" t="n"/>
      <c r="B184" s="11" t="n"/>
      <c r="C184" s="11" t="n"/>
      <c r="E184" s="12">
        <f>IF($A184="","",IF(ISNUMBER($A184),$A184,IFERROR(DATEVALUE($A184),"")))</f>
        <v/>
      </c>
      <c r="F184" s="12">
        <f>IF($B184="","",IF(ISNUMBER($B184),HOUR($B184)*2+MINUTE($B184)/30,IFERROR(VALUE(LEFT($B184,FIND(":",$B184)-1))*2+VALUE(MID($B184,FIND(":",$B184)+1,2))/30,"")))</f>
        <v/>
      </c>
      <c r="G184" s="12">
        <f>IF($E184="","",IF(WEEKDAY($E184,2)&lt;6,1,0))</f>
        <v/>
      </c>
      <c r="H184" s="12">
        <f>IF(OR($E184="",$F184=""),"",IF(AND($G184=1,$F184&gt;='Working Hours'!$C$8,$F184&lt;'Working Hours'!$C$9),1,0))</f>
        <v/>
      </c>
    </row>
    <row r="185">
      <c r="A185" s="11" t="n"/>
      <c r="B185" s="11" t="n"/>
      <c r="C185" s="11" t="n"/>
      <c r="E185" s="12">
        <f>IF($A185="","",IF(ISNUMBER($A185),$A185,IFERROR(DATEVALUE($A185),"")))</f>
        <v/>
      </c>
      <c r="F185" s="12">
        <f>IF($B185="","",IF(ISNUMBER($B185),HOUR($B185)*2+MINUTE($B185)/30,IFERROR(VALUE(LEFT($B185,FIND(":",$B185)-1))*2+VALUE(MID($B185,FIND(":",$B185)+1,2))/30,"")))</f>
        <v/>
      </c>
      <c r="G185" s="12">
        <f>IF($E185="","",IF(WEEKDAY($E185,2)&lt;6,1,0))</f>
        <v/>
      </c>
      <c r="H185" s="12">
        <f>IF(OR($E185="",$F185=""),"",IF(AND($G185=1,$F185&gt;='Working Hours'!$C$8,$F185&lt;'Working Hours'!$C$9),1,0))</f>
        <v/>
      </c>
    </row>
    <row r="186">
      <c r="A186" s="11" t="n"/>
      <c r="B186" s="11" t="n"/>
      <c r="C186" s="11" t="n"/>
      <c r="E186" s="12">
        <f>IF($A186="","",IF(ISNUMBER($A186),$A186,IFERROR(DATEVALUE($A186),"")))</f>
        <v/>
      </c>
      <c r="F186" s="12">
        <f>IF($B186="","",IF(ISNUMBER($B186),HOUR($B186)*2+MINUTE($B186)/30,IFERROR(VALUE(LEFT($B186,FIND(":",$B186)-1))*2+VALUE(MID($B186,FIND(":",$B186)+1,2))/30,"")))</f>
        <v/>
      </c>
      <c r="G186" s="12">
        <f>IF($E186="","",IF(WEEKDAY($E186,2)&lt;6,1,0))</f>
        <v/>
      </c>
      <c r="H186" s="12">
        <f>IF(OR($E186="",$F186=""),"",IF(AND($G186=1,$F186&gt;='Working Hours'!$C$8,$F186&lt;'Working Hours'!$C$9),1,0))</f>
        <v/>
      </c>
    </row>
    <row r="187">
      <c r="A187" s="11" t="n"/>
      <c r="B187" s="11" t="n"/>
      <c r="C187" s="11" t="n"/>
      <c r="E187" s="12">
        <f>IF($A187="","",IF(ISNUMBER($A187),$A187,IFERROR(DATEVALUE($A187),"")))</f>
        <v/>
      </c>
      <c r="F187" s="12">
        <f>IF($B187="","",IF(ISNUMBER($B187),HOUR($B187)*2+MINUTE($B187)/30,IFERROR(VALUE(LEFT($B187,FIND(":",$B187)-1))*2+VALUE(MID($B187,FIND(":",$B187)+1,2))/30,"")))</f>
        <v/>
      </c>
      <c r="G187" s="12">
        <f>IF($E187="","",IF(WEEKDAY($E187,2)&lt;6,1,0))</f>
        <v/>
      </c>
      <c r="H187" s="12">
        <f>IF(OR($E187="",$F187=""),"",IF(AND($G187=1,$F187&gt;='Working Hours'!$C$8,$F187&lt;'Working Hours'!$C$9),1,0))</f>
        <v/>
      </c>
    </row>
    <row r="188">
      <c r="A188" s="11" t="n"/>
      <c r="B188" s="11" t="n"/>
      <c r="C188" s="11" t="n"/>
      <c r="E188" s="12">
        <f>IF($A188="","",IF(ISNUMBER($A188),$A188,IFERROR(DATEVALUE($A188),"")))</f>
        <v/>
      </c>
      <c r="F188" s="12">
        <f>IF($B188="","",IF(ISNUMBER($B188),HOUR($B188)*2+MINUTE($B188)/30,IFERROR(VALUE(LEFT($B188,FIND(":",$B188)-1))*2+VALUE(MID($B188,FIND(":",$B188)+1,2))/30,"")))</f>
        <v/>
      </c>
      <c r="G188" s="12">
        <f>IF($E188="","",IF(WEEKDAY($E188,2)&lt;6,1,0))</f>
        <v/>
      </c>
      <c r="H188" s="12">
        <f>IF(OR($E188="",$F188=""),"",IF(AND($G188=1,$F188&gt;='Working Hours'!$C$8,$F188&lt;'Working Hours'!$C$9),1,0))</f>
        <v/>
      </c>
    </row>
    <row r="189">
      <c r="A189" s="11" t="n"/>
      <c r="B189" s="11" t="n"/>
      <c r="C189" s="11" t="n"/>
      <c r="E189" s="12">
        <f>IF($A189="","",IF(ISNUMBER($A189),$A189,IFERROR(DATEVALUE($A189),"")))</f>
        <v/>
      </c>
      <c r="F189" s="12">
        <f>IF($B189="","",IF(ISNUMBER($B189),HOUR($B189)*2+MINUTE($B189)/30,IFERROR(VALUE(LEFT($B189,FIND(":",$B189)-1))*2+VALUE(MID($B189,FIND(":",$B189)+1,2))/30,"")))</f>
        <v/>
      </c>
      <c r="G189" s="12">
        <f>IF($E189="","",IF(WEEKDAY($E189,2)&lt;6,1,0))</f>
        <v/>
      </c>
      <c r="H189" s="12">
        <f>IF(OR($E189="",$F189=""),"",IF(AND($G189=1,$F189&gt;='Working Hours'!$C$8,$F189&lt;'Working Hours'!$C$9),1,0))</f>
        <v/>
      </c>
    </row>
    <row r="190">
      <c r="A190" s="11" t="n"/>
      <c r="B190" s="11" t="n"/>
      <c r="C190" s="11" t="n"/>
      <c r="E190" s="12">
        <f>IF($A190="","",IF(ISNUMBER($A190),$A190,IFERROR(DATEVALUE($A190),"")))</f>
        <v/>
      </c>
      <c r="F190" s="12">
        <f>IF($B190="","",IF(ISNUMBER($B190),HOUR($B190)*2+MINUTE($B190)/30,IFERROR(VALUE(LEFT($B190,FIND(":",$B190)-1))*2+VALUE(MID($B190,FIND(":",$B190)+1,2))/30,"")))</f>
        <v/>
      </c>
      <c r="G190" s="12">
        <f>IF($E190="","",IF(WEEKDAY($E190,2)&lt;6,1,0))</f>
        <v/>
      </c>
      <c r="H190" s="12">
        <f>IF(OR($E190="",$F190=""),"",IF(AND($G190=1,$F190&gt;='Working Hours'!$C$8,$F190&lt;'Working Hours'!$C$9),1,0))</f>
        <v/>
      </c>
    </row>
    <row r="191">
      <c r="A191" s="11" t="n"/>
      <c r="B191" s="11" t="n"/>
      <c r="C191" s="11" t="n"/>
      <c r="E191" s="12">
        <f>IF($A191="","",IF(ISNUMBER($A191),$A191,IFERROR(DATEVALUE($A191),"")))</f>
        <v/>
      </c>
      <c r="F191" s="12">
        <f>IF($B191="","",IF(ISNUMBER($B191),HOUR($B191)*2+MINUTE($B191)/30,IFERROR(VALUE(LEFT($B191,FIND(":",$B191)-1))*2+VALUE(MID($B191,FIND(":",$B191)+1,2))/30,"")))</f>
        <v/>
      </c>
      <c r="G191" s="12">
        <f>IF($E191="","",IF(WEEKDAY($E191,2)&lt;6,1,0))</f>
        <v/>
      </c>
      <c r="H191" s="12">
        <f>IF(OR($E191="",$F191=""),"",IF(AND($G191=1,$F191&gt;='Working Hours'!$C$8,$F191&lt;'Working Hours'!$C$9),1,0))</f>
        <v/>
      </c>
    </row>
    <row r="192">
      <c r="A192" s="11" t="n"/>
      <c r="B192" s="11" t="n"/>
      <c r="C192" s="11" t="n"/>
      <c r="E192" s="12">
        <f>IF($A192="","",IF(ISNUMBER($A192),$A192,IFERROR(DATEVALUE($A192),"")))</f>
        <v/>
      </c>
      <c r="F192" s="12">
        <f>IF($B192="","",IF(ISNUMBER($B192),HOUR($B192)*2+MINUTE($B192)/30,IFERROR(VALUE(LEFT($B192,FIND(":",$B192)-1))*2+VALUE(MID($B192,FIND(":",$B192)+1,2))/30,"")))</f>
        <v/>
      </c>
      <c r="G192" s="12">
        <f>IF($E192="","",IF(WEEKDAY($E192,2)&lt;6,1,0))</f>
        <v/>
      </c>
      <c r="H192" s="12">
        <f>IF(OR($E192="",$F192=""),"",IF(AND($G192=1,$F192&gt;='Working Hours'!$C$8,$F192&lt;'Working Hours'!$C$9),1,0))</f>
        <v/>
      </c>
    </row>
    <row r="193">
      <c r="A193" s="11" t="n"/>
      <c r="B193" s="11" t="n"/>
      <c r="C193" s="11" t="n"/>
      <c r="E193" s="12">
        <f>IF($A193="","",IF(ISNUMBER($A193),$A193,IFERROR(DATEVALUE($A193),"")))</f>
        <v/>
      </c>
      <c r="F193" s="12">
        <f>IF($B193="","",IF(ISNUMBER($B193),HOUR($B193)*2+MINUTE($B193)/30,IFERROR(VALUE(LEFT($B193,FIND(":",$B193)-1))*2+VALUE(MID($B193,FIND(":",$B193)+1,2))/30,"")))</f>
        <v/>
      </c>
      <c r="G193" s="12">
        <f>IF($E193="","",IF(WEEKDAY($E193,2)&lt;6,1,0))</f>
        <v/>
      </c>
      <c r="H193" s="12">
        <f>IF(OR($E193="",$F193=""),"",IF(AND($G193=1,$F193&gt;='Working Hours'!$C$8,$F193&lt;'Working Hours'!$C$9),1,0))</f>
        <v/>
      </c>
    </row>
    <row r="194">
      <c r="A194" s="11" t="n"/>
      <c r="B194" s="11" t="n"/>
      <c r="C194" s="11" t="n"/>
      <c r="E194" s="12">
        <f>IF($A194="","",IF(ISNUMBER($A194),$A194,IFERROR(DATEVALUE($A194),"")))</f>
        <v/>
      </c>
      <c r="F194" s="12">
        <f>IF($B194="","",IF(ISNUMBER($B194),HOUR($B194)*2+MINUTE($B194)/30,IFERROR(VALUE(LEFT($B194,FIND(":",$B194)-1))*2+VALUE(MID($B194,FIND(":",$B194)+1,2))/30,"")))</f>
        <v/>
      </c>
      <c r="G194" s="12">
        <f>IF($E194="","",IF(WEEKDAY($E194,2)&lt;6,1,0))</f>
        <v/>
      </c>
      <c r="H194" s="12">
        <f>IF(OR($E194="",$F194=""),"",IF(AND($G194=1,$F194&gt;='Working Hours'!$C$8,$F194&lt;'Working Hours'!$C$9),1,0))</f>
        <v/>
      </c>
    </row>
    <row r="195">
      <c r="A195" s="11" t="n"/>
      <c r="B195" s="11" t="n"/>
      <c r="C195" s="11" t="n"/>
      <c r="E195" s="12">
        <f>IF($A195="","",IF(ISNUMBER($A195),$A195,IFERROR(DATEVALUE($A195),"")))</f>
        <v/>
      </c>
      <c r="F195" s="12">
        <f>IF($B195="","",IF(ISNUMBER($B195),HOUR($B195)*2+MINUTE($B195)/30,IFERROR(VALUE(LEFT($B195,FIND(":",$B195)-1))*2+VALUE(MID($B195,FIND(":",$B195)+1,2))/30,"")))</f>
        <v/>
      </c>
      <c r="G195" s="12">
        <f>IF($E195="","",IF(WEEKDAY($E195,2)&lt;6,1,0))</f>
        <v/>
      </c>
      <c r="H195" s="12">
        <f>IF(OR($E195="",$F195=""),"",IF(AND($G195=1,$F195&gt;='Working Hours'!$C$8,$F195&lt;'Working Hours'!$C$9),1,0))</f>
        <v/>
      </c>
    </row>
    <row r="196">
      <c r="A196" s="11" t="n"/>
      <c r="B196" s="11" t="n"/>
      <c r="C196" s="11" t="n"/>
      <c r="E196" s="12">
        <f>IF($A196="","",IF(ISNUMBER($A196),$A196,IFERROR(DATEVALUE($A196),"")))</f>
        <v/>
      </c>
      <c r="F196" s="12">
        <f>IF($B196="","",IF(ISNUMBER($B196),HOUR($B196)*2+MINUTE($B196)/30,IFERROR(VALUE(LEFT($B196,FIND(":",$B196)-1))*2+VALUE(MID($B196,FIND(":",$B196)+1,2))/30,"")))</f>
        <v/>
      </c>
      <c r="G196" s="12">
        <f>IF($E196="","",IF(WEEKDAY($E196,2)&lt;6,1,0))</f>
        <v/>
      </c>
      <c r="H196" s="12">
        <f>IF(OR($E196="",$F196=""),"",IF(AND($G196=1,$F196&gt;='Working Hours'!$C$8,$F196&lt;'Working Hours'!$C$9),1,0))</f>
        <v/>
      </c>
    </row>
    <row r="197">
      <c r="A197" s="11" t="n"/>
      <c r="B197" s="11" t="n"/>
      <c r="C197" s="11" t="n"/>
      <c r="E197" s="12">
        <f>IF($A197="","",IF(ISNUMBER($A197),$A197,IFERROR(DATEVALUE($A197),"")))</f>
        <v/>
      </c>
      <c r="F197" s="12">
        <f>IF($B197="","",IF(ISNUMBER($B197),HOUR($B197)*2+MINUTE($B197)/30,IFERROR(VALUE(LEFT($B197,FIND(":",$B197)-1))*2+VALUE(MID($B197,FIND(":",$B197)+1,2))/30,"")))</f>
        <v/>
      </c>
      <c r="G197" s="12">
        <f>IF($E197="","",IF(WEEKDAY($E197,2)&lt;6,1,0))</f>
        <v/>
      </c>
      <c r="H197" s="12">
        <f>IF(OR($E197="",$F197=""),"",IF(AND($G197=1,$F197&gt;='Working Hours'!$C$8,$F197&lt;'Working Hours'!$C$9),1,0))</f>
        <v/>
      </c>
    </row>
    <row r="198">
      <c r="A198" s="11" t="n"/>
      <c r="B198" s="11" t="n"/>
      <c r="C198" s="11" t="n"/>
      <c r="E198" s="12">
        <f>IF($A198="","",IF(ISNUMBER($A198),$A198,IFERROR(DATEVALUE($A198),"")))</f>
        <v/>
      </c>
      <c r="F198" s="12">
        <f>IF($B198="","",IF(ISNUMBER($B198),HOUR($B198)*2+MINUTE($B198)/30,IFERROR(VALUE(LEFT($B198,FIND(":",$B198)-1))*2+VALUE(MID($B198,FIND(":",$B198)+1,2))/30,"")))</f>
        <v/>
      </c>
      <c r="G198" s="12">
        <f>IF($E198="","",IF(WEEKDAY($E198,2)&lt;6,1,0))</f>
        <v/>
      </c>
      <c r="H198" s="12">
        <f>IF(OR($E198="",$F198=""),"",IF(AND($G198=1,$F198&gt;='Working Hours'!$C$8,$F198&lt;'Working Hours'!$C$9),1,0))</f>
        <v/>
      </c>
    </row>
    <row r="199">
      <c r="A199" s="11" t="n"/>
      <c r="B199" s="11" t="n"/>
      <c r="C199" s="11" t="n"/>
      <c r="E199" s="12">
        <f>IF($A199="","",IF(ISNUMBER($A199),$A199,IFERROR(DATEVALUE($A199),"")))</f>
        <v/>
      </c>
      <c r="F199" s="12">
        <f>IF($B199="","",IF(ISNUMBER($B199),HOUR($B199)*2+MINUTE($B199)/30,IFERROR(VALUE(LEFT($B199,FIND(":",$B199)-1))*2+VALUE(MID($B199,FIND(":",$B199)+1,2))/30,"")))</f>
        <v/>
      </c>
      <c r="G199" s="12">
        <f>IF($E199="","",IF(WEEKDAY($E199,2)&lt;6,1,0))</f>
        <v/>
      </c>
      <c r="H199" s="12">
        <f>IF(OR($E199="",$F199=""),"",IF(AND($G199=1,$F199&gt;='Working Hours'!$C$8,$F199&lt;'Working Hours'!$C$9),1,0))</f>
        <v/>
      </c>
    </row>
    <row r="200">
      <c r="A200" s="11" t="n"/>
      <c r="B200" s="11" t="n"/>
      <c r="C200" s="11" t="n"/>
      <c r="E200" s="12">
        <f>IF($A200="","",IF(ISNUMBER($A200),$A200,IFERROR(DATEVALUE($A200),"")))</f>
        <v/>
      </c>
      <c r="F200" s="12">
        <f>IF($B200="","",IF(ISNUMBER($B200),HOUR($B200)*2+MINUTE($B200)/30,IFERROR(VALUE(LEFT($B200,FIND(":",$B200)-1))*2+VALUE(MID($B200,FIND(":",$B200)+1,2))/30,"")))</f>
        <v/>
      </c>
      <c r="G200" s="12">
        <f>IF($E200="","",IF(WEEKDAY($E200,2)&lt;6,1,0))</f>
        <v/>
      </c>
      <c r="H200" s="12">
        <f>IF(OR($E200="",$F200=""),"",IF(AND($G200=1,$F200&gt;='Working Hours'!$C$8,$F200&lt;'Working Hours'!$C$9),1,0))</f>
        <v/>
      </c>
    </row>
    <row r="201">
      <c r="A201" s="11" t="n"/>
      <c r="B201" s="11" t="n"/>
      <c r="C201" s="11" t="n"/>
      <c r="E201" s="12">
        <f>IF($A201="","",IF(ISNUMBER($A201),$A201,IFERROR(DATEVALUE($A201),"")))</f>
        <v/>
      </c>
      <c r="F201" s="12">
        <f>IF($B201="","",IF(ISNUMBER($B201),HOUR($B201)*2+MINUTE($B201)/30,IFERROR(VALUE(LEFT($B201,FIND(":",$B201)-1))*2+VALUE(MID($B201,FIND(":",$B201)+1,2))/30,"")))</f>
        <v/>
      </c>
      <c r="G201" s="12">
        <f>IF($E201="","",IF(WEEKDAY($E201,2)&lt;6,1,0))</f>
        <v/>
      </c>
      <c r="H201" s="12">
        <f>IF(OR($E201="",$F201=""),"",IF(AND($G201=1,$F201&gt;='Working Hours'!$C$8,$F201&lt;'Working Hours'!$C$9),1,0))</f>
        <v/>
      </c>
    </row>
    <row r="202">
      <c r="A202" s="11" t="n"/>
      <c r="B202" s="11" t="n"/>
      <c r="C202" s="11" t="n"/>
      <c r="E202" s="12">
        <f>IF($A202="","",IF(ISNUMBER($A202),$A202,IFERROR(DATEVALUE($A202),"")))</f>
        <v/>
      </c>
      <c r="F202" s="12">
        <f>IF($B202="","",IF(ISNUMBER($B202),HOUR($B202)*2+MINUTE($B202)/30,IFERROR(VALUE(LEFT($B202,FIND(":",$B202)-1))*2+VALUE(MID($B202,FIND(":",$B202)+1,2))/30,"")))</f>
        <v/>
      </c>
      <c r="G202" s="12">
        <f>IF($E202="","",IF(WEEKDAY($E202,2)&lt;6,1,0))</f>
        <v/>
      </c>
      <c r="H202" s="12">
        <f>IF(OR($E202="",$F202=""),"",IF(AND($G202=1,$F202&gt;='Working Hours'!$C$8,$F202&lt;'Working Hours'!$C$9),1,0))</f>
        <v/>
      </c>
    </row>
    <row r="203">
      <c r="A203" s="11" t="n"/>
      <c r="B203" s="11" t="n"/>
      <c r="C203" s="11" t="n"/>
      <c r="E203" s="12">
        <f>IF($A203="","",IF(ISNUMBER($A203),$A203,IFERROR(DATEVALUE($A203),"")))</f>
        <v/>
      </c>
      <c r="F203" s="12">
        <f>IF($B203="","",IF(ISNUMBER($B203),HOUR($B203)*2+MINUTE($B203)/30,IFERROR(VALUE(LEFT($B203,FIND(":",$B203)-1))*2+VALUE(MID($B203,FIND(":",$B203)+1,2))/30,"")))</f>
        <v/>
      </c>
      <c r="G203" s="12">
        <f>IF($E203="","",IF(WEEKDAY($E203,2)&lt;6,1,0))</f>
        <v/>
      </c>
      <c r="H203" s="12">
        <f>IF(OR($E203="",$F203=""),"",IF(AND($G203=1,$F203&gt;='Working Hours'!$C$8,$F203&lt;'Working Hours'!$C$9),1,0))</f>
        <v/>
      </c>
    </row>
    <row r="204">
      <c r="A204" s="11" t="n"/>
      <c r="B204" s="11" t="n"/>
      <c r="C204" s="11" t="n"/>
      <c r="E204" s="12">
        <f>IF($A204="","",IF(ISNUMBER($A204),$A204,IFERROR(DATEVALUE($A204),"")))</f>
        <v/>
      </c>
      <c r="F204" s="12">
        <f>IF($B204="","",IF(ISNUMBER($B204),HOUR($B204)*2+MINUTE($B204)/30,IFERROR(VALUE(LEFT($B204,FIND(":",$B204)-1))*2+VALUE(MID($B204,FIND(":",$B204)+1,2))/30,"")))</f>
        <v/>
      </c>
      <c r="G204" s="12">
        <f>IF($E204="","",IF(WEEKDAY($E204,2)&lt;6,1,0))</f>
        <v/>
      </c>
      <c r="H204" s="12">
        <f>IF(OR($E204="",$F204=""),"",IF(AND($G204=1,$F204&gt;='Working Hours'!$C$8,$F204&lt;'Working Hours'!$C$9),1,0))</f>
        <v/>
      </c>
    </row>
    <row r="205">
      <c r="A205" s="11" t="n"/>
      <c r="B205" s="11" t="n"/>
      <c r="C205" s="11" t="n"/>
      <c r="E205" s="12">
        <f>IF($A205="","",IF(ISNUMBER($A205),$A205,IFERROR(DATEVALUE($A205),"")))</f>
        <v/>
      </c>
      <c r="F205" s="12">
        <f>IF($B205="","",IF(ISNUMBER($B205),HOUR($B205)*2+MINUTE($B205)/30,IFERROR(VALUE(LEFT($B205,FIND(":",$B205)-1))*2+VALUE(MID($B205,FIND(":",$B205)+1,2))/30,"")))</f>
        <v/>
      </c>
      <c r="G205" s="12">
        <f>IF($E205="","",IF(WEEKDAY($E205,2)&lt;6,1,0))</f>
        <v/>
      </c>
      <c r="H205" s="12">
        <f>IF(OR($E205="",$F205=""),"",IF(AND($G205=1,$F205&gt;='Working Hours'!$C$8,$F205&lt;'Working Hours'!$C$9),1,0))</f>
        <v/>
      </c>
    </row>
    <row r="206">
      <c r="A206" s="11" t="n"/>
      <c r="B206" s="11" t="n"/>
      <c r="C206" s="11" t="n"/>
      <c r="E206" s="12">
        <f>IF($A206="","",IF(ISNUMBER($A206),$A206,IFERROR(DATEVALUE($A206),"")))</f>
        <v/>
      </c>
      <c r="F206" s="12">
        <f>IF($B206="","",IF(ISNUMBER($B206),HOUR($B206)*2+MINUTE($B206)/30,IFERROR(VALUE(LEFT($B206,FIND(":",$B206)-1))*2+VALUE(MID($B206,FIND(":",$B206)+1,2))/30,"")))</f>
        <v/>
      </c>
      <c r="G206" s="12">
        <f>IF($E206="","",IF(WEEKDAY($E206,2)&lt;6,1,0))</f>
        <v/>
      </c>
      <c r="H206" s="12">
        <f>IF(OR($E206="",$F206=""),"",IF(AND($G206=1,$F206&gt;='Working Hours'!$C$8,$F206&lt;'Working Hours'!$C$9),1,0))</f>
        <v/>
      </c>
    </row>
    <row r="207">
      <c r="A207" s="11" t="n"/>
      <c r="B207" s="11" t="n"/>
      <c r="C207" s="11" t="n"/>
      <c r="E207" s="12">
        <f>IF($A207="","",IF(ISNUMBER($A207),$A207,IFERROR(DATEVALUE($A207),"")))</f>
        <v/>
      </c>
      <c r="F207" s="12">
        <f>IF($B207="","",IF(ISNUMBER($B207),HOUR($B207)*2+MINUTE($B207)/30,IFERROR(VALUE(LEFT($B207,FIND(":",$B207)-1))*2+VALUE(MID($B207,FIND(":",$B207)+1,2))/30,"")))</f>
        <v/>
      </c>
      <c r="G207" s="12">
        <f>IF($E207="","",IF(WEEKDAY($E207,2)&lt;6,1,0))</f>
        <v/>
      </c>
      <c r="H207" s="12">
        <f>IF(OR($E207="",$F207=""),"",IF(AND($G207=1,$F207&gt;='Working Hours'!$C$8,$F207&lt;'Working Hours'!$C$9),1,0))</f>
        <v/>
      </c>
    </row>
    <row r="208">
      <c r="A208" s="11" t="n"/>
      <c r="B208" s="11" t="n"/>
      <c r="C208" s="11" t="n"/>
      <c r="E208" s="12">
        <f>IF($A208="","",IF(ISNUMBER($A208),$A208,IFERROR(DATEVALUE($A208),"")))</f>
        <v/>
      </c>
      <c r="F208" s="12">
        <f>IF($B208="","",IF(ISNUMBER($B208),HOUR($B208)*2+MINUTE($B208)/30,IFERROR(VALUE(LEFT($B208,FIND(":",$B208)-1))*2+VALUE(MID($B208,FIND(":",$B208)+1,2))/30,"")))</f>
        <v/>
      </c>
      <c r="G208" s="12">
        <f>IF($E208="","",IF(WEEKDAY($E208,2)&lt;6,1,0))</f>
        <v/>
      </c>
      <c r="H208" s="12">
        <f>IF(OR($E208="",$F208=""),"",IF(AND($G208=1,$F208&gt;='Working Hours'!$C$8,$F208&lt;'Working Hours'!$C$9),1,0))</f>
        <v/>
      </c>
    </row>
    <row r="209">
      <c r="A209" s="11" t="n"/>
      <c r="B209" s="11" t="n"/>
      <c r="C209" s="11" t="n"/>
      <c r="E209" s="12">
        <f>IF($A209="","",IF(ISNUMBER($A209),$A209,IFERROR(DATEVALUE($A209),"")))</f>
        <v/>
      </c>
      <c r="F209" s="12">
        <f>IF($B209="","",IF(ISNUMBER($B209),HOUR($B209)*2+MINUTE($B209)/30,IFERROR(VALUE(LEFT($B209,FIND(":",$B209)-1))*2+VALUE(MID($B209,FIND(":",$B209)+1,2))/30,"")))</f>
        <v/>
      </c>
      <c r="G209" s="12">
        <f>IF($E209="","",IF(WEEKDAY($E209,2)&lt;6,1,0))</f>
        <v/>
      </c>
      <c r="H209" s="12">
        <f>IF(OR($E209="",$F209=""),"",IF(AND($G209=1,$F209&gt;='Working Hours'!$C$8,$F209&lt;'Working Hours'!$C$9),1,0))</f>
        <v/>
      </c>
    </row>
    <row r="210">
      <c r="A210" s="11" t="n"/>
      <c r="B210" s="11" t="n"/>
      <c r="C210" s="11" t="n"/>
      <c r="E210" s="12">
        <f>IF($A210="","",IF(ISNUMBER($A210),$A210,IFERROR(DATEVALUE($A210),"")))</f>
        <v/>
      </c>
      <c r="F210" s="12">
        <f>IF($B210="","",IF(ISNUMBER($B210),HOUR($B210)*2+MINUTE($B210)/30,IFERROR(VALUE(LEFT($B210,FIND(":",$B210)-1))*2+VALUE(MID($B210,FIND(":",$B210)+1,2))/30,"")))</f>
        <v/>
      </c>
      <c r="G210" s="12">
        <f>IF($E210="","",IF(WEEKDAY($E210,2)&lt;6,1,0))</f>
        <v/>
      </c>
      <c r="H210" s="12">
        <f>IF(OR($E210="",$F210=""),"",IF(AND($G210=1,$F210&gt;='Working Hours'!$C$8,$F210&lt;'Working Hours'!$C$9),1,0))</f>
        <v/>
      </c>
    </row>
    <row r="211">
      <c r="A211" s="11" t="n"/>
      <c r="B211" s="11" t="n"/>
      <c r="C211" s="11" t="n"/>
      <c r="E211" s="12">
        <f>IF($A211="","",IF(ISNUMBER($A211),$A211,IFERROR(DATEVALUE($A211),"")))</f>
        <v/>
      </c>
      <c r="F211" s="12">
        <f>IF($B211="","",IF(ISNUMBER($B211),HOUR($B211)*2+MINUTE($B211)/30,IFERROR(VALUE(LEFT($B211,FIND(":",$B211)-1))*2+VALUE(MID($B211,FIND(":",$B211)+1,2))/30,"")))</f>
        <v/>
      </c>
      <c r="G211" s="12">
        <f>IF($E211="","",IF(WEEKDAY($E211,2)&lt;6,1,0))</f>
        <v/>
      </c>
      <c r="H211" s="12">
        <f>IF(OR($E211="",$F211=""),"",IF(AND($G211=1,$F211&gt;='Working Hours'!$C$8,$F211&lt;'Working Hours'!$C$9),1,0))</f>
        <v/>
      </c>
    </row>
    <row r="212">
      <c r="A212" s="11" t="n"/>
      <c r="B212" s="11" t="n"/>
      <c r="C212" s="11" t="n"/>
      <c r="E212" s="12">
        <f>IF($A212="","",IF(ISNUMBER($A212),$A212,IFERROR(DATEVALUE($A212),"")))</f>
        <v/>
      </c>
      <c r="F212" s="12">
        <f>IF($B212="","",IF(ISNUMBER($B212),HOUR($B212)*2+MINUTE($B212)/30,IFERROR(VALUE(LEFT($B212,FIND(":",$B212)-1))*2+VALUE(MID($B212,FIND(":",$B212)+1,2))/30,"")))</f>
        <v/>
      </c>
      <c r="G212" s="12">
        <f>IF($E212="","",IF(WEEKDAY($E212,2)&lt;6,1,0))</f>
        <v/>
      </c>
      <c r="H212" s="12">
        <f>IF(OR($E212="",$F212=""),"",IF(AND($G212=1,$F212&gt;='Working Hours'!$C$8,$F212&lt;'Working Hours'!$C$9),1,0))</f>
        <v/>
      </c>
    </row>
    <row r="213">
      <c r="A213" s="11" t="n"/>
      <c r="B213" s="11" t="n"/>
      <c r="C213" s="11" t="n"/>
      <c r="E213" s="12">
        <f>IF($A213="","",IF(ISNUMBER($A213),$A213,IFERROR(DATEVALUE($A213),"")))</f>
        <v/>
      </c>
      <c r="F213" s="12">
        <f>IF($B213="","",IF(ISNUMBER($B213),HOUR($B213)*2+MINUTE($B213)/30,IFERROR(VALUE(LEFT($B213,FIND(":",$B213)-1))*2+VALUE(MID($B213,FIND(":",$B213)+1,2))/30,"")))</f>
        <v/>
      </c>
      <c r="G213" s="12">
        <f>IF($E213="","",IF(WEEKDAY($E213,2)&lt;6,1,0))</f>
        <v/>
      </c>
      <c r="H213" s="12">
        <f>IF(OR($E213="",$F213=""),"",IF(AND($G213=1,$F213&gt;='Working Hours'!$C$8,$F213&lt;'Working Hours'!$C$9),1,0))</f>
        <v/>
      </c>
    </row>
    <row r="214">
      <c r="A214" s="11" t="n"/>
      <c r="B214" s="11" t="n"/>
      <c r="C214" s="11" t="n"/>
      <c r="E214" s="12">
        <f>IF($A214="","",IF(ISNUMBER($A214),$A214,IFERROR(DATEVALUE($A214),"")))</f>
        <v/>
      </c>
      <c r="F214" s="12">
        <f>IF($B214="","",IF(ISNUMBER($B214),HOUR($B214)*2+MINUTE($B214)/30,IFERROR(VALUE(LEFT($B214,FIND(":",$B214)-1))*2+VALUE(MID($B214,FIND(":",$B214)+1,2))/30,"")))</f>
        <v/>
      </c>
      <c r="G214" s="12">
        <f>IF($E214="","",IF(WEEKDAY($E214,2)&lt;6,1,0))</f>
        <v/>
      </c>
      <c r="H214" s="12">
        <f>IF(OR($E214="",$F214=""),"",IF(AND($G214=1,$F214&gt;='Working Hours'!$C$8,$F214&lt;'Working Hours'!$C$9),1,0))</f>
        <v/>
      </c>
    </row>
    <row r="215">
      <c r="A215" s="11" t="n"/>
      <c r="B215" s="11" t="n"/>
      <c r="C215" s="11" t="n"/>
      <c r="E215" s="12">
        <f>IF($A215="","",IF(ISNUMBER($A215),$A215,IFERROR(DATEVALUE($A215),"")))</f>
        <v/>
      </c>
      <c r="F215" s="12">
        <f>IF($B215="","",IF(ISNUMBER($B215),HOUR($B215)*2+MINUTE($B215)/30,IFERROR(VALUE(LEFT($B215,FIND(":",$B215)-1))*2+VALUE(MID($B215,FIND(":",$B215)+1,2))/30,"")))</f>
        <v/>
      </c>
      <c r="G215" s="12">
        <f>IF($E215="","",IF(WEEKDAY($E215,2)&lt;6,1,0))</f>
        <v/>
      </c>
      <c r="H215" s="12">
        <f>IF(OR($E215="",$F215=""),"",IF(AND($G215=1,$F215&gt;='Working Hours'!$C$8,$F215&lt;'Working Hours'!$C$9),1,0))</f>
        <v/>
      </c>
    </row>
    <row r="216">
      <c r="A216" s="11" t="n"/>
      <c r="B216" s="11" t="n"/>
      <c r="C216" s="11" t="n"/>
      <c r="E216" s="12">
        <f>IF($A216="","",IF(ISNUMBER($A216),$A216,IFERROR(DATEVALUE($A216),"")))</f>
        <v/>
      </c>
      <c r="F216" s="12">
        <f>IF($B216="","",IF(ISNUMBER($B216),HOUR($B216)*2+MINUTE($B216)/30,IFERROR(VALUE(LEFT($B216,FIND(":",$B216)-1))*2+VALUE(MID($B216,FIND(":",$B216)+1,2))/30,"")))</f>
        <v/>
      </c>
      <c r="G216" s="12">
        <f>IF($E216="","",IF(WEEKDAY($E216,2)&lt;6,1,0))</f>
        <v/>
      </c>
      <c r="H216" s="12">
        <f>IF(OR($E216="",$F216=""),"",IF(AND($G216=1,$F216&gt;='Working Hours'!$C$8,$F216&lt;'Working Hours'!$C$9),1,0))</f>
        <v/>
      </c>
    </row>
    <row r="217">
      <c r="A217" s="11" t="n"/>
      <c r="B217" s="11" t="n"/>
      <c r="C217" s="11" t="n"/>
      <c r="E217" s="12">
        <f>IF($A217="","",IF(ISNUMBER($A217),$A217,IFERROR(DATEVALUE($A217),"")))</f>
        <v/>
      </c>
      <c r="F217" s="12">
        <f>IF($B217="","",IF(ISNUMBER($B217),HOUR($B217)*2+MINUTE($B217)/30,IFERROR(VALUE(LEFT($B217,FIND(":",$B217)-1))*2+VALUE(MID($B217,FIND(":",$B217)+1,2))/30,"")))</f>
        <v/>
      </c>
      <c r="G217" s="12">
        <f>IF($E217="","",IF(WEEKDAY($E217,2)&lt;6,1,0))</f>
        <v/>
      </c>
      <c r="H217" s="12">
        <f>IF(OR($E217="",$F217=""),"",IF(AND($G217=1,$F217&gt;='Working Hours'!$C$8,$F217&lt;'Working Hours'!$C$9),1,0))</f>
        <v/>
      </c>
    </row>
    <row r="218">
      <c r="A218" s="11" t="n"/>
      <c r="B218" s="11" t="n"/>
      <c r="C218" s="11" t="n"/>
      <c r="E218" s="12">
        <f>IF($A218="","",IF(ISNUMBER($A218),$A218,IFERROR(DATEVALUE($A218),"")))</f>
        <v/>
      </c>
      <c r="F218" s="12">
        <f>IF($B218="","",IF(ISNUMBER($B218),HOUR($B218)*2+MINUTE($B218)/30,IFERROR(VALUE(LEFT($B218,FIND(":",$B218)-1))*2+VALUE(MID($B218,FIND(":",$B218)+1,2))/30,"")))</f>
        <v/>
      </c>
      <c r="G218" s="12">
        <f>IF($E218="","",IF(WEEKDAY($E218,2)&lt;6,1,0))</f>
        <v/>
      </c>
      <c r="H218" s="12">
        <f>IF(OR($E218="",$F218=""),"",IF(AND($G218=1,$F218&gt;='Working Hours'!$C$8,$F218&lt;'Working Hours'!$C$9),1,0))</f>
        <v/>
      </c>
    </row>
    <row r="219">
      <c r="A219" s="11" t="n"/>
      <c r="B219" s="11" t="n"/>
      <c r="C219" s="11" t="n"/>
      <c r="E219" s="12">
        <f>IF($A219="","",IF(ISNUMBER($A219),$A219,IFERROR(DATEVALUE($A219),"")))</f>
        <v/>
      </c>
      <c r="F219" s="12">
        <f>IF($B219="","",IF(ISNUMBER($B219),HOUR($B219)*2+MINUTE($B219)/30,IFERROR(VALUE(LEFT($B219,FIND(":",$B219)-1))*2+VALUE(MID($B219,FIND(":",$B219)+1,2))/30,"")))</f>
        <v/>
      </c>
      <c r="G219" s="12">
        <f>IF($E219="","",IF(WEEKDAY($E219,2)&lt;6,1,0))</f>
        <v/>
      </c>
      <c r="H219" s="12">
        <f>IF(OR($E219="",$F219=""),"",IF(AND($G219=1,$F219&gt;='Working Hours'!$C$8,$F219&lt;'Working Hours'!$C$9),1,0))</f>
        <v/>
      </c>
    </row>
    <row r="220">
      <c r="A220" s="11" t="n"/>
      <c r="B220" s="11" t="n"/>
      <c r="C220" s="11" t="n"/>
      <c r="E220" s="12">
        <f>IF($A220="","",IF(ISNUMBER($A220),$A220,IFERROR(DATEVALUE($A220),"")))</f>
        <v/>
      </c>
      <c r="F220" s="12">
        <f>IF($B220="","",IF(ISNUMBER($B220),HOUR($B220)*2+MINUTE($B220)/30,IFERROR(VALUE(LEFT($B220,FIND(":",$B220)-1))*2+VALUE(MID($B220,FIND(":",$B220)+1,2))/30,"")))</f>
        <v/>
      </c>
      <c r="G220" s="12">
        <f>IF($E220="","",IF(WEEKDAY($E220,2)&lt;6,1,0))</f>
        <v/>
      </c>
      <c r="H220" s="12">
        <f>IF(OR($E220="",$F220=""),"",IF(AND($G220=1,$F220&gt;='Working Hours'!$C$8,$F220&lt;'Working Hours'!$C$9),1,0))</f>
        <v/>
      </c>
    </row>
    <row r="221">
      <c r="A221" s="11" t="n"/>
      <c r="B221" s="11" t="n"/>
      <c r="C221" s="11" t="n"/>
      <c r="E221" s="12">
        <f>IF($A221="","",IF(ISNUMBER($A221),$A221,IFERROR(DATEVALUE($A221),"")))</f>
        <v/>
      </c>
      <c r="F221" s="12">
        <f>IF($B221="","",IF(ISNUMBER($B221),HOUR($B221)*2+MINUTE($B221)/30,IFERROR(VALUE(LEFT($B221,FIND(":",$B221)-1))*2+VALUE(MID($B221,FIND(":",$B221)+1,2))/30,"")))</f>
        <v/>
      </c>
      <c r="G221" s="12">
        <f>IF($E221="","",IF(WEEKDAY($E221,2)&lt;6,1,0))</f>
        <v/>
      </c>
      <c r="H221" s="12">
        <f>IF(OR($E221="",$F221=""),"",IF(AND($G221=1,$F221&gt;='Working Hours'!$C$8,$F221&lt;'Working Hours'!$C$9),1,0))</f>
        <v/>
      </c>
    </row>
    <row r="222">
      <c r="A222" s="11" t="n"/>
      <c r="B222" s="11" t="n"/>
      <c r="C222" s="11" t="n"/>
      <c r="E222" s="12">
        <f>IF($A222="","",IF(ISNUMBER($A222),$A222,IFERROR(DATEVALUE($A222),"")))</f>
        <v/>
      </c>
      <c r="F222" s="12">
        <f>IF($B222="","",IF(ISNUMBER($B222),HOUR($B222)*2+MINUTE($B222)/30,IFERROR(VALUE(LEFT($B222,FIND(":",$B222)-1))*2+VALUE(MID($B222,FIND(":",$B222)+1,2))/30,"")))</f>
        <v/>
      </c>
      <c r="G222" s="12">
        <f>IF($E222="","",IF(WEEKDAY($E222,2)&lt;6,1,0))</f>
        <v/>
      </c>
      <c r="H222" s="12">
        <f>IF(OR($E222="",$F222=""),"",IF(AND($G222=1,$F222&gt;='Working Hours'!$C$8,$F222&lt;'Working Hours'!$C$9),1,0))</f>
        <v/>
      </c>
    </row>
    <row r="223">
      <c r="A223" s="11" t="n"/>
      <c r="B223" s="11" t="n"/>
      <c r="C223" s="11" t="n"/>
      <c r="E223" s="12">
        <f>IF($A223="","",IF(ISNUMBER($A223),$A223,IFERROR(DATEVALUE($A223),"")))</f>
        <v/>
      </c>
      <c r="F223" s="12">
        <f>IF($B223="","",IF(ISNUMBER($B223),HOUR($B223)*2+MINUTE($B223)/30,IFERROR(VALUE(LEFT($B223,FIND(":",$B223)-1))*2+VALUE(MID($B223,FIND(":",$B223)+1,2))/30,"")))</f>
        <v/>
      </c>
      <c r="G223" s="12">
        <f>IF($E223="","",IF(WEEKDAY($E223,2)&lt;6,1,0))</f>
        <v/>
      </c>
      <c r="H223" s="12">
        <f>IF(OR($E223="",$F223=""),"",IF(AND($G223=1,$F223&gt;='Working Hours'!$C$8,$F223&lt;'Working Hours'!$C$9),1,0))</f>
        <v/>
      </c>
    </row>
    <row r="224">
      <c r="A224" s="11" t="n"/>
      <c r="B224" s="11" t="n"/>
      <c r="C224" s="11" t="n"/>
      <c r="E224" s="12">
        <f>IF($A224="","",IF(ISNUMBER($A224),$A224,IFERROR(DATEVALUE($A224),"")))</f>
        <v/>
      </c>
      <c r="F224" s="12">
        <f>IF($B224="","",IF(ISNUMBER($B224),HOUR($B224)*2+MINUTE($B224)/30,IFERROR(VALUE(LEFT($B224,FIND(":",$B224)-1))*2+VALUE(MID($B224,FIND(":",$B224)+1,2))/30,"")))</f>
        <v/>
      </c>
      <c r="G224" s="12">
        <f>IF($E224="","",IF(WEEKDAY($E224,2)&lt;6,1,0))</f>
        <v/>
      </c>
      <c r="H224" s="12">
        <f>IF(OR($E224="",$F224=""),"",IF(AND($G224=1,$F224&gt;='Working Hours'!$C$8,$F224&lt;'Working Hours'!$C$9),1,0))</f>
        <v/>
      </c>
    </row>
    <row r="225">
      <c r="A225" s="11" t="n"/>
      <c r="B225" s="11" t="n"/>
      <c r="C225" s="11" t="n"/>
      <c r="E225" s="12">
        <f>IF($A225="","",IF(ISNUMBER($A225),$A225,IFERROR(DATEVALUE($A225),"")))</f>
        <v/>
      </c>
      <c r="F225" s="12">
        <f>IF($B225="","",IF(ISNUMBER($B225),HOUR($B225)*2+MINUTE($B225)/30,IFERROR(VALUE(LEFT($B225,FIND(":",$B225)-1))*2+VALUE(MID($B225,FIND(":",$B225)+1,2))/30,"")))</f>
        <v/>
      </c>
      <c r="G225" s="12">
        <f>IF($E225="","",IF(WEEKDAY($E225,2)&lt;6,1,0))</f>
        <v/>
      </c>
      <c r="H225" s="12">
        <f>IF(OR($E225="",$F225=""),"",IF(AND($G225=1,$F225&gt;='Working Hours'!$C$8,$F225&lt;'Working Hours'!$C$9),1,0))</f>
        <v/>
      </c>
    </row>
    <row r="226">
      <c r="A226" s="11" t="n"/>
      <c r="B226" s="11" t="n"/>
      <c r="C226" s="11" t="n"/>
      <c r="E226" s="12">
        <f>IF($A226="","",IF(ISNUMBER($A226),$A226,IFERROR(DATEVALUE($A226),"")))</f>
        <v/>
      </c>
      <c r="F226" s="12">
        <f>IF($B226="","",IF(ISNUMBER($B226),HOUR($B226)*2+MINUTE($B226)/30,IFERROR(VALUE(LEFT($B226,FIND(":",$B226)-1))*2+VALUE(MID($B226,FIND(":",$B226)+1,2))/30,"")))</f>
        <v/>
      </c>
      <c r="G226" s="12">
        <f>IF($E226="","",IF(WEEKDAY($E226,2)&lt;6,1,0))</f>
        <v/>
      </c>
      <c r="H226" s="12">
        <f>IF(OR($E226="",$F226=""),"",IF(AND($G226=1,$F226&gt;='Working Hours'!$C$8,$F226&lt;'Working Hours'!$C$9),1,0))</f>
        <v/>
      </c>
    </row>
    <row r="227">
      <c r="A227" s="11" t="n"/>
      <c r="B227" s="11" t="n"/>
      <c r="C227" s="11" t="n"/>
      <c r="E227" s="12">
        <f>IF($A227="","",IF(ISNUMBER($A227),$A227,IFERROR(DATEVALUE($A227),"")))</f>
        <v/>
      </c>
      <c r="F227" s="12">
        <f>IF($B227="","",IF(ISNUMBER($B227),HOUR($B227)*2+MINUTE($B227)/30,IFERROR(VALUE(LEFT($B227,FIND(":",$B227)-1))*2+VALUE(MID($B227,FIND(":",$B227)+1,2))/30,"")))</f>
        <v/>
      </c>
      <c r="G227" s="12">
        <f>IF($E227="","",IF(WEEKDAY($E227,2)&lt;6,1,0))</f>
        <v/>
      </c>
      <c r="H227" s="12">
        <f>IF(OR($E227="",$F227=""),"",IF(AND($G227=1,$F227&gt;='Working Hours'!$C$8,$F227&lt;'Working Hours'!$C$9),1,0))</f>
        <v/>
      </c>
    </row>
    <row r="228">
      <c r="A228" s="11" t="n"/>
      <c r="B228" s="11" t="n"/>
      <c r="C228" s="11" t="n"/>
      <c r="E228" s="12">
        <f>IF($A228="","",IF(ISNUMBER($A228),$A228,IFERROR(DATEVALUE($A228),"")))</f>
        <v/>
      </c>
      <c r="F228" s="12">
        <f>IF($B228="","",IF(ISNUMBER($B228),HOUR($B228)*2+MINUTE($B228)/30,IFERROR(VALUE(LEFT($B228,FIND(":",$B228)-1))*2+VALUE(MID($B228,FIND(":",$B228)+1,2))/30,"")))</f>
        <v/>
      </c>
      <c r="G228" s="12">
        <f>IF($E228="","",IF(WEEKDAY($E228,2)&lt;6,1,0))</f>
        <v/>
      </c>
      <c r="H228" s="12">
        <f>IF(OR($E228="",$F228=""),"",IF(AND($G228=1,$F228&gt;='Working Hours'!$C$8,$F228&lt;'Working Hours'!$C$9),1,0))</f>
        <v/>
      </c>
    </row>
    <row r="229">
      <c r="A229" s="11" t="n"/>
      <c r="B229" s="11" t="n"/>
      <c r="C229" s="11" t="n"/>
      <c r="E229" s="12">
        <f>IF($A229="","",IF(ISNUMBER($A229),$A229,IFERROR(DATEVALUE($A229),"")))</f>
        <v/>
      </c>
      <c r="F229" s="12">
        <f>IF($B229="","",IF(ISNUMBER($B229),HOUR($B229)*2+MINUTE($B229)/30,IFERROR(VALUE(LEFT($B229,FIND(":",$B229)-1))*2+VALUE(MID($B229,FIND(":",$B229)+1,2))/30,"")))</f>
        <v/>
      </c>
      <c r="G229" s="12">
        <f>IF($E229="","",IF(WEEKDAY($E229,2)&lt;6,1,0))</f>
        <v/>
      </c>
      <c r="H229" s="12">
        <f>IF(OR($E229="",$F229=""),"",IF(AND($G229=1,$F229&gt;='Working Hours'!$C$8,$F229&lt;'Working Hours'!$C$9),1,0))</f>
        <v/>
      </c>
    </row>
    <row r="230">
      <c r="A230" s="11" t="n"/>
      <c r="B230" s="11" t="n"/>
      <c r="C230" s="11" t="n"/>
      <c r="E230" s="12">
        <f>IF($A230="","",IF(ISNUMBER($A230),$A230,IFERROR(DATEVALUE($A230),"")))</f>
        <v/>
      </c>
      <c r="F230" s="12">
        <f>IF($B230="","",IF(ISNUMBER($B230),HOUR($B230)*2+MINUTE($B230)/30,IFERROR(VALUE(LEFT($B230,FIND(":",$B230)-1))*2+VALUE(MID($B230,FIND(":",$B230)+1,2))/30,"")))</f>
        <v/>
      </c>
      <c r="G230" s="12">
        <f>IF($E230="","",IF(WEEKDAY($E230,2)&lt;6,1,0))</f>
        <v/>
      </c>
      <c r="H230" s="12">
        <f>IF(OR($E230="",$F230=""),"",IF(AND($G230=1,$F230&gt;='Working Hours'!$C$8,$F230&lt;'Working Hours'!$C$9),1,0))</f>
        <v/>
      </c>
    </row>
    <row r="231">
      <c r="A231" s="11" t="n"/>
      <c r="B231" s="11" t="n"/>
      <c r="C231" s="11" t="n"/>
      <c r="E231" s="12">
        <f>IF($A231="","",IF(ISNUMBER($A231),$A231,IFERROR(DATEVALUE($A231),"")))</f>
        <v/>
      </c>
      <c r="F231" s="12">
        <f>IF($B231="","",IF(ISNUMBER($B231),HOUR($B231)*2+MINUTE($B231)/30,IFERROR(VALUE(LEFT($B231,FIND(":",$B231)-1))*2+VALUE(MID($B231,FIND(":",$B231)+1,2))/30,"")))</f>
        <v/>
      </c>
      <c r="G231" s="12">
        <f>IF($E231="","",IF(WEEKDAY($E231,2)&lt;6,1,0))</f>
        <v/>
      </c>
      <c r="H231" s="12">
        <f>IF(OR($E231="",$F231=""),"",IF(AND($G231=1,$F231&gt;='Working Hours'!$C$8,$F231&lt;'Working Hours'!$C$9),1,0))</f>
        <v/>
      </c>
    </row>
    <row r="232">
      <c r="A232" s="11" t="n"/>
      <c r="B232" s="11" t="n"/>
      <c r="C232" s="11" t="n"/>
      <c r="E232" s="12">
        <f>IF($A232="","",IF(ISNUMBER($A232),$A232,IFERROR(DATEVALUE($A232),"")))</f>
        <v/>
      </c>
      <c r="F232" s="12">
        <f>IF($B232="","",IF(ISNUMBER($B232),HOUR($B232)*2+MINUTE($B232)/30,IFERROR(VALUE(LEFT($B232,FIND(":",$B232)-1))*2+VALUE(MID($B232,FIND(":",$B232)+1,2))/30,"")))</f>
        <v/>
      </c>
      <c r="G232" s="12">
        <f>IF($E232="","",IF(WEEKDAY($E232,2)&lt;6,1,0))</f>
        <v/>
      </c>
      <c r="H232" s="12">
        <f>IF(OR($E232="",$F232=""),"",IF(AND($G232=1,$F232&gt;='Working Hours'!$C$8,$F232&lt;'Working Hours'!$C$9),1,0))</f>
        <v/>
      </c>
    </row>
    <row r="233">
      <c r="A233" s="11" t="n"/>
      <c r="B233" s="11" t="n"/>
      <c r="C233" s="11" t="n"/>
      <c r="E233" s="12">
        <f>IF($A233="","",IF(ISNUMBER($A233),$A233,IFERROR(DATEVALUE($A233),"")))</f>
        <v/>
      </c>
      <c r="F233" s="12">
        <f>IF($B233="","",IF(ISNUMBER($B233),HOUR($B233)*2+MINUTE($B233)/30,IFERROR(VALUE(LEFT($B233,FIND(":",$B233)-1))*2+VALUE(MID($B233,FIND(":",$B233)+1,2))/30,"")))</f>
        <v/>
      </c>
      <c r="G233" s="12">
        <f>IF($E233="","",IF(WEEKDAY($E233,2)&lt;6,1,0))</f>
        <v/>
      </c>
      <c r="H233" s="12">
        <f>IF(OR($E233="",$F233=""),"",IF(AND($G233=1,$F233&gt;='Working Hours'!$C$8,$F233&lt;'Working Hours'!$C$9),1,0))</f>
        <v/>
      </c>
    </row>
    <row r="234">
      <c r="A234" s="11" t="n"/>
      <c r="B234" s="11" t="n"/>
      <c r="C234" s="11" t="n"/>
      <c r="E234" s="12">
        <f>IF($A234="","",IF(ISNUMBER($A234),$A234,IFERROR(DATEVALUE($A234),"")))</f>
        <v/>
      </c>
      <c r="F234" s="12">
        <f>IF($B234="","",IF(ISNUMBER($B234),HOUR($B234)*2+MINUTE($B234)/30,IFERROR(VALUE(LEFT($B234,FIND(":",$B234)-1))*2+VALUE(MID($B234,FIND(":",$B234)+1,2))/30,"")))</f>
        <v/>
      </c>
      <c r="G234" s="12">
        <f>IF($E234="","",IF(WEEKDAY($E234,2)&lt;6,1,0))</f>
        <v/>
      </c>
      <c r="H234" s="12">
        <f>IF(OR($E234="",$F234=""),"",IF(AND($G234=1,$F234&gt;='Working Hours'!$C$8,$F234&lt;'Working Hours'!$C$9),1,0))</f>
        <v/>
      </c>
    </row>
    <row r="235">
      <c r="A235" s="11" t="n"/>
      <c r="B235" s="11" t="n"/>
      <c r="C235" s="11" t="n"/>
      <c r="E235" s="12">
        <f>IF($A235="","",IF(ISNUMBER($A235),$A235,IFERROR(DATEVALUE($A235),"")))</f>
        <v/>
      </c>
      <c r="F235" s="12">
        <f>IF($B235="","",IF(ISNUMBER($B235),HOUR($B235)*2+MINUTE($B235)/30,IFERROR(VALUE(LEFT($B235,FIND(":",$B235)-1))*2+VALUE(MID($B235,FIND(":",$B235)+1,2))/30,"")))</f>
        <v/>
      </c>
      <c r="G235" s="12">
        <f>IF($E235="","",IF(WEEKDAY($E235,2)&lt;6,1,0))</f>
        <v/>
      </c>
      <c r="H235" s="12">
        <f>IF(OR($E235="",$F235=""),"",IF(AND($G235=1,$F235&gt;='Working Hours'!$C$8,$F235&lt;'Working Hours'!$C$9),1,0))</f>
        <v/>
      </c>
    </row>
    <row r="236">
      <c r="A236" s="11" t="n"/>
      <c r="B236" s="11" t="n"/>
      <c r="C236" s="11" t="n"/>
      <c r="E236" s="12">
        <f>IF($A236="","",IF(ISNUMBER($A236),$A236,IFERROR(DATEVALUE($A236),"")))</f>
        <v/>
      </c>
      <c r="F236" s="12">
        <f>IF($B236="","",IF(ISNUMBER($B236),HOUR($B236)*2+MINUTE($B236)/30,IFERROR(VALUE(LEFT($B236,FIND(":",$B236)-1))*2+VALUE(MID($B236,FIND(":",$B236)+1,2))/30,"")))</f>
        <v/>
      </c>
      <c r="G236" s="12">
        <f>IF($E236="","",IF(WEEKDAY($E236,2)&lt;6,1,0))</f>
        <v/>
      </c>
      <c r="H236" s="12">
        <f>IF(OR($E236="",$F236=""),"",IF(AND($G236=1,$F236&gt;='Working Hours'!$C$8,$F236&lt;'Working Hours'!$C$9),1,0))</f>
        <v/>
      </c>
    </row>
    <row r="237">
      <c r="A237" s="11" t="n"/>
      <c r="B237" s="11" t="n"/>
      <c r="C237" s="11" t="n"/>
      <c r="E237" s="12">
        <f>IF($A237="","",IF(ISNUMBER($A237),$A237,IFERROR(DATEVALUE($A237),"")))</f>
        <v/>
      </c>
      <c r="F237" s="12">
        <f>IF($B237="","",IF(ISNUMBER($B237),HOUR($B237)*2+MINUTE($B237)/30,IFERROR(VALUE(LEFT($B237,FIND(":",$B237)-1))*2+VALUE(MID($B237,FIND(":",$B237)+1,2))/30,"")))</f>
        <v/>
      </c>
      <c r="G237" s="12">
        <f>IF($E237="","",IF(WEEKDAY($E237,2)&lt;6,1,0))</f>
        <v/>
      </c>
      <c r="H237" s="12">
        <f>IF(OR($E237="",$F237=""),"",IF(AND($G237=1,$F237&gt;='Working Hours'!$C$8,$F237&lt;'Working Hours'!$C$9),1,0))</f>
        <v/>
      </c>
    </row>
    <row r="238">
      <c r="A238" s="11" t="n"/>
      <c r="B238" s="11" t="n"/>
      <c r="C238" s="11" t="n"/>
      <c r="E238" s="12">
        <f>IF($A238="","",IF(ISNUMBER($A238),$A238,IFERROR(DATEVALUE($A238),"")))</f>
        <v/>
      </c>
      <c r="F238" s="12">
        <f>IF($B238="","",IF(ISNUMBER($B238),HOUR($B238)*2+MINUTE($B238)/30,IFERROR(VALUE(LEFT($B238,FIND(":",$B238)-1))*2+VALUE(MID($B238,FIND(":",$B238)+1,2))/30,"")))</f>
        <v/>
      </c>
      <c r="G238" s="12">
        <f>IF($E238="","",IF(WEEKDAY($E238,2)&lt;6,1,0))</f>
        <v/>
      </c>
      <c r="H238" s="12">
        <f>IF(OR($E238="",$F238=""),"",IF(AND($G238=1,$F238&gt;='Working Hours'!$C$8,$F238&lt;'Working Hours'!$C$9),1,0))</f>
        <v/>
      </c>
    </row>
    <row r="239">
      <c r="A239" s="11" t="n"/>
      <c r="B239" s="11" t="n"/>
      <c r="C239" s="11" t="n"/>
      <c r="E239" s="12">
        <f>IF($A239="","",IF(ISNUMBER($A239),$A239,IFERROR(DATEVALUE($A239),"")))</f>
        <v/>
      </c>
      <c r="F239" s="12">
        <f>IF($B239="","",IF(ISNUMBER($B239),HOUR($B239)*2+MINUTE($B239)/30,IFERROR(VALUE(LEFT($B239,FIND(":",$B239)-1))*2+VALUE(MID($B239,FIND(":",$B239)+1,2))/30,"")))</f>
        <v/>
      </c>
      <c r="G239" s="12">
        <f>IF($E239="","",IF(WEEKDAY($E239,2)&lt;6,1,0))</f>
        <v/>
      </c>
      <c r="H239" s="12">
        <f>IF(OR($E239="",$F239=""),"",IF(AND($G239=1,$F239&gt;='Working Hours'!$C$8,$F239&lt;'Working Hours'!$C$9),1,0))</f>
        <v/>
      </c>
    </row>
    <row r="240">
      <c r="A240" s="11" t="n"/>
      <c r="B240" s="11" t="n"/>
      <c r="C240" s="11" t="n"/>
      <c r="E240" s="12">
        <f>IF($A240="","",IF(ISNUMBER($A240),$A240,IFERROR(DATEVALUE($A240),"")))</f>
        <v/>
      </c>
      <c r="F240" s="12">
        <f>IF($B240="","",IF(ISNUMBER($B240),HOUR($B240)*2+MINUTE($B240)/30,IFERROR(VALUE(LEFT($B240,FIND(":",$B240)-1))*2+VALUE(MID($B240,FIND(":",$B240)+1,2))/30,"")))</f>
        <v/>
      </c>
      <c r="G240" s="12">
        <f>IF($E240="","",IF(WEEKDAY($E240,2)&lt;6,1,0))</f>
        <v/>
      </c>
      <c r="H240" s="12">
        <f>IF(OR($E240="",$F240=""),"",IF(AND($G240=1,$F240&gt;='Working Hours'!$C$8,$F240&lt;'Working Hours'!$C$9),1,0))</f>
        <v/>
      </c>
    </row>
    <row r="241">
      <c r="A241" s="11" t="n"/>
      <c r="B241" s="11" t="n"/>
      <c r="C241" s="11" t="n"/>
      <c r="E241" s="12">
        <f>IF($A241="","",IF(ISNUMBER($A241),$A241,IFERROR(DATEVALUE($A241),"")))</f>
        <v/>
      </c>
      <c r="F241" s="12">
        <f>IF($B241="","",IF(ISNUMBER($B241),HOUR($B241)*2+MINUTE($B241)/30,IFERROR(VALUE(LEFT($B241,FIND(":",$B241)-1))*2+VALUE(MID($B241,FIND(":",$B241)+1,2))/30,"")))</f>
        <v/>
      </c>
      <c r="G241" s="12">
        <f>IF($E241="","",IF(WEEKDAY($E241,2)&lt;6,1,0))</f>
        <v/>
      </c>
      <c r="H241" s="12">
        <f>IF(OR($E241="",$F241=""),"",IF(AND($G241=1,$F241&gt;='Working Hours'!$C$8,$F241&lt;'Working Hours'!$C$9),1,0))</f>
        <v/>
      </c>
    </row>
    <row r="242">
      <c r="A242" s="11" t="n"/>
      <c r="B242" s="11" t="n"/>
      <c r="C242" s="11" t="n"/>
      <c r="E242" s="12">
        <f>IF($A242="","",IF(ISNUMBER($A242),$A242,IFERROR(DATEVALUE($A242),"")))</f>
        <v/>
      </c>
      <c r="F242" s="12">
        <f>IF($B242="","",IF(ISNUMBER($B242),HOUR($B242)*2+MINUTE($B242)/30,IFERROR(VALUE(LEFT($B242,FIND(":",$B242)-1))*2+VALUE(MID($B242,FIND(":",$B242)+1,2))/30,"")))</f>
        <v/>
      </c>
      <c r="G242" s="12">
        <f>IF($E242="","",IF(WEEKDAY($E242,2)&lt;6,1,0))</f>
        <v/>
      </c>
      <c r="H242" s="12">
        <f>IF(OR($E242="",$F242=""),"",IF(AND($G242=1,$F242&gt;='Working Hours'!$C$8,$F242&lt;'Working Hours'!$C$9),1,0))</f>
        <v/>
      </c>
    </row>
    <row r="243">
      <c r="A243" s="11" t="n"/>
      <c r="B243" s="11" t="n"/>
      <c r="C243" s="11" t="n"/>
      <c r="E243" s="12">
        <f>IF($A243="","",IF(ISNUMBER($A243),$A243,IFERROR(DATEVALUE($A243),"")))</f>
        <v/>
      </c>
      <c r="F243" s="12">
        <f>IF($B243="","",IF(ISNUMBER($B243),HOUR($B243)*2+MINUTE($B243)/30,IFERROR(VALUE(LEFT($B243,FIND(":",$B243)-1))*2+VALUE(MID($B243,FIND(":",$B243)+1,2))/30,"")))</f>
        <v/>
      </c>
      <c r="G243" s="12">
        <f>IF($E243="","",IF(WEEKDAY($E243,2)&lt;6,1,0))</f>
        <v/>
      </c>
      <c r="H243" s="12">
        <f>IF(OR($E243="",$F243=""),"",IF(AND($G243=1,$F243&gt;='Working Hours'!$C$8,$F243&lt;'Working Hours'!$C$9),1,0))</f>
        <v/>
      </c>
    </row>
    <row r="244">
      <c r="A244" s="11" t="n"/>
      <c r="B244" s="11" t="n"/>
      <c r="C244" s="11" t="n"/>
      <c r="E244" s="12">
        <f>IF($A244="","",IF(ISNUMBER($A244),$A244,IFERROR(DATEVALUE($A244),"")))</f>
        <v/>
      </c>
      <c r="F244" s="12">
        <f>IF($B244="","",IF(ISNUMBER($B244),HOUR($B244)*2+MINUTE($B244)/30,IFERROR(VALUE(LEFT($B244,FIND(":",$B244)-1))*2+VALUE(MID($B244,FIND(":",$B244)+1,2))/30,"")))</f>
        <v/>
      </c>
      <c r="G244" s="12">
        <f>IF($E244="","",IF(WEEKDAY($E244,2)&lt;6,1,0))</f>
        <v/>
      </c>
      <c r="H244" s="12">
        <f>IF(OR($E244="",$F244=""),"",IF(AND($G244=1,$F244&gt;='Working Hours'!$C$8,$F244&lt;'Working Hours'!$C$9),1,0))</f>
        <v/>
      </c>
    </row>
    <row r="245">
      <c r="A245" s="11" t="n"/>
      <c r="B245" s="11" t="n"/>
      <c r="C245" s="11" t="n"/>
      <c r="E245" s="12">
        <f>IF($A245="","",IF(ISNUMBER($A245),$A245,IFERROR(DATEVALUE($A245),"")))</f>
        <v/>
      </c>
      <c r="F245" s="12">
        <f>IF($B245="","",IF(ISNUMBER($B245),HOUR($B245)*2+MINUTE($B245)/30,IFERROR(VALUE(LEFT($B245,FIND(":",$B245)-1))*2+VALUE(MID($B245,FIND(":",$B245)+1,2))/30,"")))</f>
        <v/>
      </c>
      <c r="G245" s="12">
        <f>IF($E245="","",IF(WEEKDAY($E245,2)&lt;6,1,0))</f>
        <v/>
      </c>
      <c r="H245" s="12">
        <f>IF(OR($E245="",$F245=""),"",IF(AND($G245=1,$F245&gt;='Working Hours'!$C$8,$F245&lt;'Working Hours'!$C$9),1,0))</f>
        <v/>
      </c>
    </row>
    <row r="246">
      <c r="A246" s="11" t="n"/>
      <c r="B246" s="11" t="n"/>
      <c r="C246" s="11" t="n"/>
      <c r="E246" s="12">
        <f>IF($A246="","",IF(ISNUMBER($A246),$A246,IFERROR(DATEVALUE($A246),"")))</f>
        <v/>
      </c>
      <c r="F246" s="12">
        <f>IF($B246="","",IF(ISNUMBER($B246),HOUR($B246)*2+MINUTE($B246)/30,IFERROR(VALUE(LEFT($B246,FIND(":",$B246)-1))*2+VALUE(MID($B246,FIND(":",$B246)+1,2))/30,"")))</f>
        <v/>
      </c>
      <c r="G246" s="12">
        <f>IF($E246="","",IF(WEEKDAY($E246,2)&lt;6,1,0))</f>
        <v/>
      </c>
      <c r="H246" s="12">
        <f>IF(OR($E246="",$F246=""),"",IF(AND($G246=1,$F246&gt;='Working Hours'!$C$8,$F246&lt;'Working Hours'!$C$9),1,0))</f>
        <v/>
      </c>
    </row>
    <row r="247">
      <c r="A247" s="11" t="n"/>
      <c r="B247" s="11" t="n"/>
      <c r="C247" s="11" t="n"/>
      <c r="E247" s="12">
        <f>IF($A247="","",IF(ISNUMBER($A247),$A247,IFERROR(DATEVALUE($A247),"")))</f>
        <v/>
      </c>
      <c r="F247" s="12">
        <f>IF($B247="","",IF(ISNUMBER($B247),HOUR($B247)*2+MINUTE($B247)/30,IFERROR(VALUE(LEFT($B247,FIND(":",$B247)-1))*2+VALUE(MID($B247,FIND(":",$B247)+1,2))/30,"")))</f>
        <v/>
      </c>
      <c r="G247" s="12">
        <f>IF($E247="","",IF(WEEKDAY($E247,2)&lt;6,1,0))</f>
        <v/>
      </c>
      <c r="H247" s="12">
        <f>IF(OR($E247="",$F247=""),"",IF(AND($G247=1,$F247&gt;='Working Hours'!$C$8,$F247&lt;'Working Hours'!$C$9),1,0))</f>
        <v/>
      </c>
    </row>
    <row r="248">
      <c r="A248" s="11" t="n"/>
      <c r="B248" s="11" t="n"/>
      <c r="C248" s="11" t="n"/>
      <c r="E248" s="12">
        <f>IF($A248="","",IF(ISNUMBER($A248),$A248,IFERROR(DATEVALUE($A248),"")))</f>
        <v/>
      </c>
      <c r="F248" s="12">
        <f>IF($B248="","",IF(ISNUMBER($B248),HOUR($B248)*2+MINUTE($B248)/30,IFERROR(VALUE(LEFT($B248,FIND(":",$B248)-1))*2+VALUE(MID($B248,FIND(":",$B248)+1,2))/30,"")))</f>
        <v/>
      </c>
      <c r="G248" s="12">
        <f>IF($E248="","",IF(WEEKDAY($E248,2)&lt;6,1,0))</f>
        <v/>
      </c>
      <c r="H248" s="12">
        <f>IF(OR($E248="",$F248=""),"",IF(AND($G248=1,$F248&gt;='Working Hours'!$C$8,$F248&lt;'Working Hours'!$C$9),1,0))</f>
        <v/>
      </c>
    </row>
    <row r="249">
      <c r="A249" s="11" t="n"/>
      <c r="B249" s="11" t="n"/>
      <c r="C249" s="11" t="n"/>
      <c r="E249" s="12">
        <f>IF($A249="","",IF(ISNUMBER($A249),$A249,IFERROR(DATEVALUE($A249),"")))</f>
        <v/>
      </c>
      <c r="F249" s="12">
        <f>IF($B249="","",IF(ISNUMBER($B249),HOUR($B249)*2+MINUTE($B249)/30,IFERROR(VALUE(LEFT($B249,FIND(":",$B249)-1))*2+VALUE(MID($B249,FIND(":",$B249)+1,2))/30,"")))</f>
        <v/>
      </c>
      <c r="G249" s="12">
        <f>IF($E249="","",IF(WEEKDAY($E249,2)&lt;6,1,0))</f>
        <v/>
      </c>
      <c r="H249" s="12">
        <f>IF(OR($E249="",$F249=""),"",IF(AND($G249=1,$F249&gt;='Working Hours'!$C$8,$F249&lt;'Working Hours'!$C$9),1,0))</f>
        <v/>
      </c>
    </row>
    <row r="250">
      <c r="A250" s="11" t="n"/>
      <c r="B250" s="11" t="n"/>
      <c r="C250" s="11" t="n"/>
      <c r="E250" s="12">
        <f>IF($A250="","",IF(ISNUMBER($A250),$A250,IFERROR(DATEVALUE($A250),"")))</f>
        <v/>
      </c>
      <c r="F250" s="12">
        <f>IF($B250="","",IF(ISNUMBER($B250),HOUR($B250)*2+MINUTE($B250)/30,IFERROR(VALUE(LEFT($B250,FIND(":",$B250)-1))*2+VALUE(MID($B250,FIND(":",$B250)+1,2))/30,"")))</f>
        <v/>
      </c>
      <c r="G250" s="12">
        <f>IF($E250="","",IF(WEEKDAY($E250,2)&lt;6,1,0))</f>
        <v/>
      </c>
      <c r="H250" s="12">
        <f>IF(OR($E250="",$F250=""),"",IF(AND($G250=1,$F250&gt;='Working Hours'!$C$8,$F250&lt;'Working Hours'!$C$9),1,0))</f>
        <v/>
      </c>
    </row>
    <row r="251">
      <c r="A251" s="11" t="n"/>
      <c r="B251" s="11" t="n"/>
      <c r="C251" s="11" t="n"/>
      <c r="E251" s="12">
        <f>IF($A251="","",IF(ISNUMBER($A251),$A251,IFERROR(DATEVALUE($A251),"")))</f>
        <v/>
      </c>
      <c r="F251" s="12">
        <f>IF($B251="","",IF(ISNUMBER($B251),HOUR($B251)*2+MINUTE($B251)/30,IFERROR(VALUE(LEFT($B251,FIND(":",$B251)-1))*2+VALUE(MID($B251,FIND(":",$B251)+1,2))/30,"")))</f>
        <v/>
      </c>
      <c r="G251" s="12">
        <f>IF($E251="","",IF(WEEKDAY($E251,2)&lt;6,1,0))</f>
        <v/>
      </c>
      <c r="H251" s="12">
        <f>IF(OR($E251="",$F251=""),"",IF(AND($G251=1,$F251&gt;='Working Hours'!$C$8,$F251&lt;'Working Hours'!$C$9),1,0))</f>
        <v/>
      </c>
    </row>
    <row r="252">
      <c r="A252" s="11" t="n"/>
      <c r="B252" s="11" t="n"/>
      <c r="C252" s="11" t="n"/>
      <c r="E252" s="12">
        <f>IF($A252="","",IF(ISNUMBER($A252),$A252,IFERROR(DATEVALUE($A252),"")))</f>
        <v/>
      </c>
      <c r="F252" s="12">
        <f>IF($B252="","",IF(ISNUMBER($B252),HOUR($B252)*2+MINUTE($B252)/30,IFERROR(VALUE(LEFT($B252,FIND(":",$B252)-1))*2+VALUE(MID($B252,FIND(":",$B252)+1,2))/30,"")))</f>
        <v/>
      </c>
      <c r="G252" s="12">
        <f>IF($E252="","",IF(WEEKDAY($E252,2)&lt;6,1,0))</f>
        <v/>
      </c>
      <c r="H252" s="12">
        <f>IF(OR($E252="",$F252=""),"",IF(AND($G252=1,$F252&gt;='Working Hours'!$C$8,$F252&lt;'Working Hours'!$C$9),1,0))</f>
        <v/>
      </c>
    </row>
    <row r="253">
      <c r="A253" s="11" t="n"/>
      <c r="B253" s="11" t="n"/>
      <c r="C253" s="11" t="n"/>
      <c r="E253" s="12">
        <f>IF($A253="","",IF(ISNUMBER($A253),$A253,IFERROR(DATEVALUE($A253),"")))</f>
        <v/>
      </c>
      <c r="F253" s="12">
        <f>IF($B253="","",IF(ISNUMBER($B253),HOUR($B253)*2+MINUTE($B253)/30,IFERROR(VALUE(LEFT($B253,FIND(":",$B253)-1))*2+VALUE(MID($B253,FIND(":",$B253)+1,2))/30,"")))</f>
        <v/>
      </c>
      <c r="G253" s="12">
        <f>IF($E253="","",IF(WEEKDAY($E253,2)&lt;6,1,0))</f>
        <v/>
      </c>
      <c r="H253" s="12">
        <f>IF(OR($E253="",$F253=""),"",IF(AND($G253=1,$F253&gt;='Working Hours'!$C$8,$F253&lt;'Working Hours'!$C$9),1,0))</f>
        <v/>
      </c>
    </row>
    <row r="254">
      <c r="A254" s="11" t="n"/>
      <c r="B254" s="11" t="n"/>
      <c r="C254" s="11" t="n"/>
      <c r="E254" s="12">
        <f>IF($A254="","",IF(ISNUMBER($A254),$A254,IFERROR(DATEVALUE($A254),"")))</f>
        <v/>
      </c>
      <c r="F254" s="12">
        <f>IF($B254="","",IF(ISNUMBER($B254),HOUR($B254)*2+MINUTE($B254)/30,IFERROR(VALUE(LEFT($B254,FIND(":",$B254)-1))*2+VALUE(MID($B254,FIND(":",$B254)+1,2))/30,"")))</f>
        <v/>
      </c>
      <c r="G254" s="12">
        <f>IF($E254="","",IF(WEEKDAY($E254,2)&lt;6,1,0))</f>
        <v/>
      </c>
      <c r="H254" s="12">
        <f>IF(OR($E254="",$F254=""),"",IF(AND($G254=1,$F254&gt;='Working Hours'!$C$8,$F254&lt;'Working Hours'!$C$9),1,0))</f>
        <v/>
      </c>
    </row>
    <row r="255">
      <c r="A255" s="11" t="n"/>
      <c r="B255" s="11" t="n"/>
      <c r="C255" s="11" t="n"/>
      <c r="E255" s="12">
        <f>IF($A255="","",IF(ISNUMBER($A255),$A255,IFERROR(DATEVALUE($A255),"")))</f>
        <v/>
      </c>
      <c r="F255" s="12">
        <f>IF($B255="","",IF(ISNUMBER($B255),HOUR($B255)*2+MINUTE($B255)/30,IFERROR(VALUE(LEFT($B255,FIND(":",$B255)-1))*2+VALUE(MID($B255,FIND(":",$B255)+1,2))/30,"")))</f>
        <v/>
      </c>
      <c r="G255" s="12">
        <f>IF($E255="","",IF(WEEKDAY($E255,2)&lt;6,1,0))</f>
        <v/>
      </c>
      <c r="H255" s="12">
        <f>IF(OR($E255="",$F255=""),"",IF(AND($G255=1,$F255&gt;='Working Hours'!$C$8,$F255&lt;'Working Hours'!$C$9),1,0))</f>
        <v/>
      </c>
    </row>
    <row r="256">
      <c r="A256" s="11" t="n"/>
      <c r="B256" s="11" t="n"/>
      <c r="C256" s="11" t="n"/>
      <c r="E256" s="12">
        <f>IF($A256="","",IF(ISNUMBER($A256),$A256,IFERROR(DATEVALUE($A256),"")))</f>
        <v/>
      </c>
      <c r="F256" s="12">
        <f>IF($B256="","",IF(ISNUMBER($B256),HOUR($B256)*2+MINUTE($B256)/30,IFERROR(VALUE(LEFT($B256,FIND(":",$B256)-1))*2+VALUE(MID($B256,FIND(":",$B256)+1,2))/30,"")))</f>
        <v/>
      </c>
      <c r="G256" s="12">
        <f>IF($E256="","",IF(WEEKDAY($E256,2)&lt;6,1,0))</f>
        <v/>
      </c>
      <c r="H256" s="12">
        <f>IF(OR($E256="",$F256=""),"",IF(AND($G256=1,$F256&gt;='Working Hours'!$C$8,$F256&lt;'Working Hours'!$C$9),1,0))</f>
        <v/>
      </c>
    </row>
    <row r="257">
      <c r="A257" s="11" t="n"/>
      <c r="B257" s="11" t="n"/>
      <c r="C257" s="11" t="n"/>
      <c r="E257" s="12">
        <f>IF($A257="","",IF(ISNUMBER($A257),$A257,IFERROR(DATEVALUE($A257),"")))</f>
        <v/>
      </c>
      <c r="F257" s="12">
        <f>IF($B257="","",IF(ISNUMBER($B257),HOUR($B257)*2+MINUTE($B257)/30,IFERROR(VALUE(LEFT($B257,FIND(":",$B257)-1))*2+VALUE(MID($B257,FIND(":",$B257)+1,2))/30,"")))</f>
        <v/>
      </c>
      <c r="G257" s="12">
        <f>IF($E257="","",IF(WEEKDAY($E257,2)&lt;6,1,0))</f>
        <v/>
      </c>
      <c r="H257" s="12">
        <f>IF(OR($E257="",$F257=""),"",IF(AND($G257=1,$F257&gt;='Working Hours'!$C$8,$F257&lt;'Working Hours'!$C$9),1,0))</f>
        <v/>
      </c>
    </row>
    <row r="258">
      <c r="A258" s="11" t="n"/>
      <c r="B258" s="11" t="n"/>
      <c r="C258" s="11" t="n"/>
      <c r="E258" s="12">
        <f>IF($A258="","",IF(ISNUMBER($A258),$A258,IFERROR(DATEVALUE($A258),"")))</f>
        <v/>
      </c>
      <c r="F258" s="12">
        <f>IF($B258="","",IF(ISNUMBER($B258),HOUR($B258)*2+MINUTE($B258)/30,IFERROR(VALUE(LEFT($B258,FIND(":",$B258)-1))*2+VALUE(MID($B258,FIND(":",$B258)+1,2))/30,"")))</f>
        <v/>
      </c>
      <c r="G258" s="12">
        <f>IF($E258="","",IF(WEEKDAY($E258,2)&lt;6,1,0))</f>
        <v/>
      </c>
      <c r="H258" s="12">
        <f>IF(OR($E258="",$F258=""),"",IF(AND($G258=1,$F258&gt;='Working Hours'!$C$8,$F258&lt;'Working Hours'!$C$9),1,0))</f>
        <v/>
      </c>
    </row>
    <row r="259">
      <c r="A259" s="11" t="n"/>
      <c r="B259" s="11" t="n"/>
      <c r="C259" s="11" t="n"/>
      <c r="E259" s="12">
        <f>IF($A259="","",IF(ISNUMBER($A259),$A259,IFERROR(DATEVALUE($A259),"")))</f>
        <v/>
      </c>
      <c r="F259" s="12">
        <f>IF($B259="","",IF(ISNUMBER($B259),HOUR($B259)*2+MINUTE($B259)/30,IFERROR(VALUE(LEFT($B259,FIND(":",$B259)-1))*2+VALUE(MID($B259,FIND(":",$B259)+1,2))/30,"")))</f>
        <v/>
      </c>
      <c r="G259" s="12">
        <f>IF($E259="","",IF(WEEKDAY($E259,2)&lt;6,1,0))</f>
        <v/>
      </c>
      <c r="H259" s="12">
        <f>IF(OR($E259="",$F259=""),"",IF(AND($G259=1,$F259&gt;='Working Hours'!$C$8,$F259&lt;'Working Hours'!$C$9),1,0))</f>
        <v/>
      </c>
    </row>
    <row r="260">
      <c r="A260" s="11" t="n"/>
      <c r="B260" s="11" t="n"/>
      <c r="C260" s="11" t="n"/>
      <c r="E260" s="12">
        <f>IF($A260="","",IF(ISNUMBER($A260),$A260,IFERROR(DATEVALUE($A260),"")))</f>
        <v/>
      </c>
      <c r="F260" s="12">
        <f>IF($B260="","",IF(ISNUMBER($B260),HOUR($B260)*2+MINUTE($B260)/30,IFERROR(VALUE(LEFT($B260,FIND(":",$B260)-1))*2+VALUE(MID($B260,FIND(":",$B260)+1,2))/30,"")))</f>
        <v/>
      </c>
      <c r="G260" s="12">
        <f>IF($E260="","",IF(WEEKDAY($E260,2)&lt;6,1,0))</f>
        <v/>
      </c>
      <c r="H260" s="12">
        <f>IF(OR($E260="",$F260=""),"",IF(AND($G260=1,$F260&gt;='Working Hours'!$C$8,$F260&lt;'Working Hours'!$C$9),1,0))</f>
        <v/>
      </c>
    </row>
    <row r="261">
      <c r="A261" s="11" t="n"/>
      <c r="B261" s="11" t="n"/>
      <c r="C261" s="11" t="n"/>
      <c r="E261" s="12">
        <f>IF($A261="","",IF(ISNUMBER($A261),$A261,IFERROR(DATEVALUE($A261),"")))</f>
        <v/>
      </c>
      <c r="F261" s="12">
        <f>IF($B261="","",IF(ISNUMBER($B261),HOUR($B261)*2+MINUTE($B261)/30,IFERROR(VALUE(LEFT($B261,FIND(":",$B261)-1))*2+VALUE(MID($B261,FIND(":",$B261)+1,2))/30,"")))</f>
        <v/>
      </c>
      <c r="G261" s="12">
        <f>IF($E261="","",IF(WEEKDAY($E261,2)&lt;6,1,0))</f>
        <v/>
      </c>
      <c r="H261" s="12">
        <f>IF(OR($E261="",$F261=""),"",IF(AND($G261=1,$F261&gt;='Working Hours'!$C$8,$F261&lt;'Working Hours'!$C$9),1,0))</f>
        <v/>
      </c>
    </row>
    <row r="262">
      <c r="A262" s="11" t="n"/>
      <c r="B262" s="11" t="n"/>
      <c r="C262" s="11" t="n"/>
      <c r="E262" s="12">
        <f>IF($A262="","",IF(ISNUMBER($A262),$A262,IFERROR(DATEVALUE($A262),"")))</f>
        <v/>
      </c>
      <c r="F262" s="12">
        <f>IF($B262="","",IF(ISNUMBER($B262),HOUR($B262)*2+MINUTE($B262)/30,IFERROR(VALUE(LEFT($B262,FIND(":",$B262)-1))*2+VALUE(MID($B262,FIND(":",$B262)+1,2))/30,"")))</f>
        <v/>
      </c>
      <c r="G262" s="12">
        <f>IF($E262="","",IF(WEEKDAY($E262,2)&lt;6,1,0))</f>
        <v/>
      </c>
      <c r="H262" s="12">
        <f>IF(OR($E262="",$F262=""),"",IF(AND($G262=1,$F262&gt;='Working Hours'!$C$8,$F262&lt;'Working Hours'!$C$9),1,0))</f>
        <v/>
      </c>
    </row>
    <row r="263">
      <c r="A263" s="11" t="n"/>
      <c r="B263" s="11" t="n"/>
      <c r="C263" s="11" t="n"/>
      <c r="E263" s="12">
        <f>IF($A263="","",IF(ISNUMBER($A263),$A263,IFERROR(DATEVALUE($A263),"")))</f>
        <v/>
      </c>
      <c r="F263" s="12">
        <f>IF($B263="","",IF(ISNUMBER($B263),HOUR($B263)*2+MINUTE($B263)/30,IFERROR(VALUE(LEFT($B263,FIND(":",$B263)-1))*2+VALUE(MID($B263,FIND(":",$B263)+1,2))/30,"")))</f>
        <v/>
      </c>
      <c r="G263" s="12">
        <f>IF($E263="","",IF(WEEKDAY($E263,2)&lt;6,1,0))</f>
        <v/>
      </c>
      <c r="H263" s="12">
        <f>IF(OR($E263="",$F263=""),"",IF(AND($G263=1,$F263&gt;='Working Hours'!$C$8,$F263&lt;'Working Hours'!$C$9),1,0))</f>
        <v/>
      </c>
    </row>
    <row r="264">
      <c r="A264" s="11" t="n"/>
      <c r="B264" s="11" t="n"/>
      <c r="C264" s="11" t="n"/>
      <c r="E264" s="12">
        <f>IF($A264="","",IF(ISNUMBER($A264),$A264,IFERROR(DATEVALUE($A264),"")))</f>
        <v/>
      </c>
      <c r="F264" s="12">
        <f>IF($B264="","",IF(ISNUMBER($B264),HOUR($B264)*2+MINUTE($B264)/30,IFERROR(VALUE(LEFT($B264,FIND(":",$B264)-1))*2+VALUE(MID($B264,FIND(":",$B264)+1,2))/30,"")))</f>
        <v/>
      </c>
      <c r="G264" s="12">
        <f>IF($E264="","",IF(WEEKDAY($E264,2)&lt;6,1,0))</f>
        <v/>
      </c>
      <c r="H264" s="12">
        <f>IF(OR($E264="",$F264=""),"",IF(AND($G264=1,$F264&gt;='Working Hours'!$C$8,$F264&lt;'Working Hours'!$C$9),1,0))</f>
        <v/>
      </c>
    </row>
    <row r="265">
      <c r="A265" s="11" t="n"/>
      <c r="B265" s="11" t="n"/>
      <c r="C265" s="11" t="n"/>
      <c r="E265" s="12">
        <f>IF($A265="","",IF(ISNUMBER($A265),$A265,IFERROR(DATEVALUE($A265),"")))</f>
        <v/>
      </c>
      <c r="F265" s="12">
        <f>IF($B265="","",IF(ISNUMBER($B265),HOUR($B265)*2+MINUTE($B265)/30,IFERROR(VALUE(LEFT($B265,FIND(":",$B265)-1))*2+VALUE(MID($B265,FIND(":",$B265)+1,2))/30,"")))</f>
        <v/>
      </c>
      <c r="G265" s="12">
        <f>IF($E265="","",IF(WEEKDAY($E265,2)&lt;6,1,0))</f>
        <v/>
      </c>
      <c r="H265" s="12">
        <f>IF(OR($E265="",$F265=""),"",IF(AND($G265=1,$F265&gt;='Working Hours'!$C$8,$F265&lt;'Working Hours'!$C$9),1,0))</f>
        <v/>
      </c>
    </row>
    <row r="266">
      <c r="A266" s="11" t="n"/>
      <c r="B266" s="11" t="n"/>
      <c r="C266" s="11" t="n"/>
      <c r="E266" s="12">
        <f>IF($A266="","",IF(ISNUMBER($A266),$A266,IFERROR(DATEVALUE($A266),"")))</f>
        <v/>
      </c>
      <c r="F266" s="12">
        <f>IF($B266="","",IF(ISNUMBER($B266),HOUR($B266)*2+MINUTE($B266)/30,IFERROR(VALUE(LEFT($B266,FIND(":",$B266)-1))*2+VALUE(MID($B266,FIND(":",$B266)+1,2))/30,"")))</f>
        <v/>
      </c>
      <c r="G266" s="12">
        <f>IF($E266="","",IF(WEEKDAY($E266,2)&lt;6,1,0))</f>
        <v/>
      </c>
      <c r="H266" s="12">
        <f>IF(OR($E266="",$F266=""),"",IF(AND($G266=1,$F266&gt;='Working Hours'!$C$8,$F266&lt;'Working Hours'!$C$9),1,0))</f>
        <v/>
      </c>
    </row>
    <row r="267">
      <c r="A267" s="11" t="n"/>
      <c r="B267" s="11" t="n"/>
      <c r="C267" s="11" t="n"/>
      <c r="E267" s="12">
        <f>IF($A267="","",IF(ISNUMBER($A267),$A267,IFERROR(DATEVALUE($A267),"")))</f>
        <v/>
      </c>
      <c r="F267" s="12">
        <f>IF($B267="","",IF(ISNUMBER($B267),HOUR($B267)*2+MINUTE($B267)/30,IFERROR(VALUE(LEFT($B267,FIND(":",$B267)-1))*2+VALUE(MID($B267,FIND(":",$B267)+1,2))/30,"")))</f>
        <v/>
      </c>
      <c r="G267" s="12">
        <f>IF($E267="","",IF(WEEKDAY($E267,2)&lt;6,1,0))</f>
        <v/>
      </c>
      <c r="H267" s="12">
        <f>IF(OR($E267="",$F267=""),"",IF(AND($G267=1,$F267&gt;='Working Hours'!$C$8,$F267&lt;'Working Hours'!$C$9),1,0))</f>
        <v/>
      </c>
    </row>
    <row r="268">
      <c r="A268" s="11" t="n"/>
      <c r="B268" s="11" t="n"/>
      <c r="C268" s="11" t="n"/>
      <c r="E268" s="12">
        <f>IF($A268="","",IF(ISNUMBER($A268),$A268,IFERROR(DATEVALUE($A268),"")))</f>
        <v/>
      </c>
      <c r="F268" s="12">
        <f>IF($B268="","",IF(ISNUMBER($B268),HOUR($B268)*2+MINUTE($B268)/30,IFERROR(VALUE(LEFT($B268,FIND(":",$B268)-1))*2+VALUE(MID($B268,FIND(":",$B268)+1,2))/30,"")))</f>
        <v/>
      </c>
      <c r="G268" s="12">
        <f>IF($E268="","",IF(WEEKDAY($E268,2)&lt;6,1,0))</f>
        <v/>
      </c>
      <c r="H268" s="12">
        <f>IF(OR($E268="",$F268=""),"",IF(AND($G268=1,$F268&gt;='Working Hours'!$C$8,$F268&lt;'Working Hours'!$C$9),1,0))</f>
        <v/>
      </c>
    </row>
    <row r="269">
      <c r="A269" s="11" t="n"/>
      <c r="B269" s="11" t="n"/>
      <c r="C269" s="11" t="n"/>
      <c r="E269" s="12">
        <f>IF($A269="","",IF(ISNUMBER($A269),$A269,IFERROR(DATEVALUE($A269),"")))</f>
        <v/>
      </c>
      <c r="F269" s="12">
        <f>IF($B269="","",IF(ISNUMBER($B269),HOUR($B269)*2+MINUTE($B269)/30,IFERROR(VALUE(LEFT($B269,FIND(":",$B269)-1))*2+VALUE(MID($B269,FIND(":",$B269)+1,2))/30,"")))</f>
        <v/>
      </c>
      <c r="G269" s="12">
        <f>IF($E269="","",IF(WEEKDAY($E269,2)&lt;6,1,0))</f>
        <v/>
      </c>
      <c r="H269" s="12">
        <f>IF(OR($E269="",$F269=""),"",IF(AND($G269=1,$F269&gt;='Working Hours'!$C$8,$F269&lt;'Working Hours'!$C$9),1,0))</f>
        <v/>
      </c>
    </row>
    <row r="270">
      <c r="A270" s="11" t="n"/>
      <c r="B270" s="11" t="n"/>
      <c r="C270" s="11" t="n"/>
      <c r="E270" s="12">
        <f>IF($A270="","",IF(ISNUMBER($A270),$A270,IFERROR(DATEVALUE($A270),"")))</f>
        <v/>
      </c>
      <c r="F270" s="12">
        <f>IF($B270="","",IF(ISNUMBER($B270),HOUR($B270)*2+MINUTE($B270)/30,IFERROR(VALUE(LEFT($B270,FIND(":",$B270)-1))*2+VALUE(MID($B270,FIND(":",$B270)+1,2))/30,"")))</f>
        <v/>
      </c>
      <c r="G270" s="12">
        <f>IF($E270="","",IF(WEEKDAY($E270,2)&lt;6,1,0))</f>
        <v/>
      </c>
      <c r="H270" s="12">
        <f>IF(OR($E270="",$F270=""),"",IF(AND($G270=1,$F270&gt;='Working Hours'!$C$8,$F270&lt;'Working Hours'!$C$9),1,0))</f>
        <v/>
      </c>
    </row>
    <row r="271">
      <c r="A271" s="11" t="n"/>
      <c r="B271" s="11" t="n"/>
      <c r="C271" s="11" t="n"/>
      <c r="E271" s="12">
        <f>IF($A271="","",IF(ISNUMBER($A271),$A271,IFERROR(DATEVALUE($A271),"")))</f>
        <v/>
      </c>
      <c r="F271" s="12">
        <f>IF($B271="","",IF(ISNUMBER($B271),HOUR($B271)*2+MINUTE($B271)/30,IFERROR(VALUE(LEFT($B271,FIND(":",$B271)-1))*2+VALUE(MID($B271,FIND(":",$B271)+1,2))/30,"")))</f>
        <v/>
      </c>
      <c r="G271" s="12">
        <f>IF($E271="","",IF(WEEKDAY($E271,2)&lt;6,1,0))</f>
        <v/>
      </c>
      <c r="H271" s="12">
        <f>IF(OR($E271="",$F271=""),"",IF(AND($G271=1,$F271&gt;='Working Hours'!$C$8,$F271&lt;'Working Hours'!$C$9),1,0))</f>
        <v/>
      </c>
    </row>
    <row r="272">
      <c r="A272" s="11" t="n"/>
      <c r="B272" s="11" t="n"/>
      <c r="C272" s="11" t="n"/>
      <c r="E272" s="12">
        <f>IF($A272="","",IF(ISNUMBER($A272),$A272,IFERROR(DATEVALUE($A272),"")))</f>
        <v/>
      </c>
      <c r="F272" s="12">
        <f>IF($B272="","",IF(ISNUMBER($B272),HOUR($B272)*2+MINUTE($B272)/30,IFERROR(VALUE(LEFT($B272,FIND(":",$B272)-1))*2+VALUE(MID($B272,FIND(":",$B272)+1,2))/30,"")))</f>
        <v/>
      </c>
      <c r="G272" s="12">
        <f>IF($E272="","",IF(WEEKDAY($E272,2)&lt;6,1,0))</f>
        <v/>
      </c>
      <c r="H272" s="12">
        <f>IF(OR($E272="",$F272=""),"",IF(AND($G272=1,$F272&gt;='Working Hours'!$C$8,$F272&lt;'Working Hours'!$C$9),1,0))</f>
        <v/>
      </c>
    </row>
    <row r="273">
      <c r="A273" s="11" t="n"/>
      <c r="B273" s="11" t="n"/>
      <c r="C273" s="11" t="n"/>
      <c r="E273" s="12">
        <f>IF($A273="","",IF(ISNUMBER($A273),$A273,IFERROR(DATEVALUE($A273),"")))</f>
        <v/>
      </c>
      <c r="F273" s="12">
        <f>IF($B273="","",IF(ISNUMBER($B273),HOUR($B273)*2+MINUTE($B273)/30,IFERROR(VALUE(LEFT($B273,FIND(":",$B273)-1))*2+VALUE(MID($B273,FIND(":",$B273)+1,2))/30,"")))</f>
        <v/>
      </c>
      <c r="G273" s="12">
        <f>IF($E273="","",IF(WEEKDAY($E273,2)&lt;6,1,0))</f>
        <v/>
      </c>
      <c r="H273" s="12">
        <f>IF(OR($E273="",$F273=""),"",IF(AND($G273=1,$F273&gt;='Working Hours'!$C$8,$F273&lt;'Working Hours'!$C$9),1,0))</f>
        <v/>
      </c>
    </row>
    <row r="274">
      <c r="A274" s="11" t="n"/>
      <c r="B274" s="11" t="n"/>
      <c r="C274" s="11" t="n"/>
      <c r="E274" s="12">
        <f>IF($A274="","",IF(ISNUMBER($A274),$A274,IFERROR(DATEVALUE($A274),"")))</f>
        <v/>
      </c>
      <c r="F274" s="12">
        <f>IF($B274="","",IF(ISNUMBER($B274),HOUR($B274)*2+MINUTE($B274)/30,IFERROR(VALUE(LEFT($B274,FIND(":",$B274)-1))*2+VALUE(MID($B274,FIND(":",$B274)+1,2))/30,"")))</f>
        <v/>
      </c>
      <c r="G274" s="12">
        <f>IF($E274="","",IF(WEEKDAY($E274,2)&lt;6,1,0))</f>
        <v/>
      </c>
      <c r="H274" s="12">
        <f>IF(OR($E274="",$F274=""),"",IF(AND($G274=1,$F274&gt;='Working Hours'!$C$8,$F274&lt;'Working Hours'!$C$9),1,0))</f>
        <v/>
      </c>
    </row>
    <row r="275">
      <c r="A275" s="11" t="n"/>
      <c r="B275" s="11" t="n"/>
      <c r="C275" s="11" t="n"/>
      <c r="E275" s="12">
        <f>IF($A275="","",IF(ISNUMBER($A275),$A275,IFERROR(DATEVALUE($A275),"")))</f>
        <v/>
      </c>
      <c r="F275" s="12">
        <f>IF($B275="","",IF(ISNUMBER($B275),HOUR($B275)*2+MINUTE($B275)/30,IFERROR(VALUE(LEFT($B275,FIND(":",$B275)-1))*2+VALUE(MID($B275,FIND(":",$B275)+1,2))/30,"")))</f>
        <v/>
      </c>
      <c r="G275" s="12">
        <f>IF($E275="","",IF(WEEKDAY($E275,2)&lt;6,1,0))</f>
        <v/>
      </c>
      <c r="H275" s="12">
        <f>IF(OR($E275="",$F275=""),"",IF(AND($G275=1,$F275&gt;='Working Hours'!$C$8,$F275&lt;'Working Hours'!$C$9),1,0))</f>
        <v/>
      </c>
    </row>
    <row r="276">
      <c r="A276" s="11" t="n"/>
      <c r="B276" s="11" t="n"/>
      <c r="C276" s="11" t="n"/>
      <c r="E276" s="12">
        <f>IF($A276="","",IF(ISNUMBER($A276),$A276,IFERROR(DATEVALUE($A276),"")))</f>
        <v/>
      </c>
      <c r="F276" s="12">
        <f>IF($B276="","",IF(ISNUMBER($B276),HOUR($B276)*2+MINUTE($B276)/30,IFERROR(VALUE(LEFT($B276,FIND(":",$B276)-1))*2+VALUE(MID($B276,FIND(":",$B276)+1,2))/30,"")))</f>
        <v/>
      </c>
      <c r="G276" s="12">
        <f>IF($E276="","",IF(WEEKDAY($E276,2)&lt;6,1,0))</f>
        <v/>
      </c>
      <c r="H276" s="12">
        <f>IF(OR($E276="",$F276=""),"",IF(AND($G276=1,$F276&gt;='Working Hours'!$C$8,$F276&lt;'Working Hours'!$C$9),1,0))</f>
        <v/>
      </c>
    </row>
    <row r="277">
      <c r="A277" s="11" t="n"/>
      <c r="B277" s="11" t="n"/>
      <c r="C277" s="11" t="n"/>
      <c r="E277" s="12">
        <f>IF($A277="","",IF(ISNUMBER($A277),$A277,IFERROR(DATEVALUE($A277),"")))</f>
        <v/>
      </c>
      <c r="F277" s="12">
        <f>IF($B277="","",IF(ISNUMBER($B277),HOUR($B277)*2+MINUTE($B277)/30,IFERROR(VALUE(LEFT($B277,FIND(":",$B277)-1))*2+VALUE(MID($B277,FIND(":",$B277)+1,2))/30,"")))</f>
        <v/>
      </c>
      <c r="G277" s="12">
        <f>IF($E277="","",IF(WEEKDAY($E277,2)&lt;6,1,0))</f>
        <v/>
      </c>
      <c r="H277" s="12">
        <f>IF(OR($E277="",$F277=""),"",IF(AND($G277=1,$F277&gt;='Working Hours'!$C$8,$F277&lt;'Working Hours'!$C$9),1,0))</f>
        <v/>
      </c>
    </row>
    <row r="278">
      <c r="A278" s="11" t="n"/>
      <c r="B278" s="11" t="n"/>
      <c r="C278" s="11" t="n"/>
      <c r="E278" s="12">
        <f>IF($A278="","",IF(ISNUMBER($A278),$A278,IFERROR(DATEVALUE($A278),"")))</f>
        <v/>
      </c>
      <c r="F278" s="12">
        <f>IF($B278="","",IF(ISNUMBER($B278),HOUR($B278)*2+MINUTE($B278)/30,IFERROR(VALUE(LEFT($B278,FIND(":",$B278)-1))*2+VALUE(MID($B278,FIND(":",$B278)+1,2))/30,"")))</f>
        <v/>
      </c>
      <c r="G278" s="12">
        <f>IF($E278="","",IF(WEEKDAY($E278,2)&lt;6,1,0))</f>
        <v/>
      </c>
      <c r="H278" s="12">
        <f>IF(OR($E278="",$F278=""),"",IF(AND($G278=1,$F278&gt;='Working Hours'!$C$8,$F278&lt;'Working Hours'!$C$9),1,0))</f>
        <v/>
      </c>
    </row>
    <row r="279">
      <c r="A279" s="11" t="n"/>
      <c r="B279" s="11" t="n"/>
      <c r="C279" s="11" t="n"/>
      <c r="E279" s="12">
        <f>IF($A279="","",IF(ISNUMBER($A279),$A279,IFERROR(DATEVALUE($A279),"")))</f>
        <v/>
      </c>
      <c r="F279" s="12">
        <f>IF($B279="","",IF(ISNUMBER($B279),HOUR($B279)*2+MINUTE($B279)/30,IFERROR(VALUE(LEFT($B279,FIND(":",$B279)-1))*2+VALUE(MID($B279,FIND(":",$B279)+1,2))/30,"")))</f>
        <v/>
      </c>
      <c r="G279" s="12">
        <f>IF($E279="","",IF(WEEKDAY($E279,2)&lt;6,1,0))</f>
        <v/>
      </c>
      <c r="H279" s="12">
        <f>IF(OR($E279="",$F279=""),"",IF(AND($G279=1,$F279&gt;='Working Hours'!$C$8,$F279&lt;'Working Hours'!$C$9),1,0))</f>
        <v/>
      </c>
    </row>
    <row r="280">
      <c r="A280" s="11" t="n"/>
      <c r="B280" s="11" t="n"/>
      <c r="C280" s="11" t="n"/>
      <c r="E280" s="12">
        <f>IF($A280="","",IF(ISNUMBER($A280),$A280,IFERROR(DATEVALUE($A280),"")))</f>
        <v/>
      </c>
      <c r="F280" s="12">
        <f>IF($B280="","",IF(ISNUMBER($B280),HOUR($B280)*2+MINUTE($B280)/30,IFERROR(VALUE(LEFT($B280,FIND(":",$B280)-1))*2+VALUE(MID($B280,FIND(":",$B280)+1,2))/30,"")))</f>
        <v/>
      </c>
      <c r="G280" s="12">
        <f>IF($E280="","",IF(WEEKDAY($E280,2)&lt;6,1,0))</f>
        <v/>
      </c>
      <c r="H280" s="12">
        <f>IF(OR($E280="",$F280=""),"",IF(AND($G280=1,$F280&gt;='Working Hours'!$C$8,$F280&lt;'Working Hours'!$C$9),1,0))</f>
        <v/>
      </c>
    </row>
    <row r="281">
      <c r="A281" s="11" t="n"/>
      <c r="B281" s="11" t="n"/>
      <c r="C281" s="11" t="n"/>
      <c r="E281" s="12">
        <f>IF($A281="","",IF(ISNUMBER($A281),$A281,IFERROR(DATEVALUE($A281),"")))</f>
        <v/>
      </c>
      <c r="F281" s="12">
        <f>IF($B281="","",IF(ISNUMBER($B281),HOUR($B281)*2+MINUTE($B281)/30,IFERROR(VALUE(LEFT($B281,FIND(":",$B281)-1))*2+VALUE(MID($B281,FIND(":",$B281)+1,2))/30,"")))</f>
        <v/>
      </c>
      <c r="G281" s="12">
        <f>IF($E281="","",IF(WEEKDAY($E281,2)&lt;6,1,0))</f>
        <v/>
      </c>
      <c r="H281" s="12">
        <f>IF(OR($E281="",$F281=""),"",IF(AND($G281=1,$F281&gt;='Working Hours'!$C$8,$F281&lt;'Working Hours'!$C$9),1,0))</f>
        <v/>
      </c>
    </row>
    <row r="282">
      <c r="A282" s="11" t="n"/>
      <c r="B282" s="11" t="n"/>
      <c r="C282" s="11" t="n"/>
      <c r="E282" s="12">
        <f>IF($A282="","",IF(ISNUMBER($A282),$A282,IFERROR(DATEVALUE($A282),"")))</f>
        <v/>
      </c>
      <c r="F282" s="12">
        <f>IF($B282="","",IF(ISNUMBER($B282),HOUR($B282)*2+MINUTE($B282)/30,IFERROR(VALUE(LEFT($B282,FIND(":",$B282)-1))*2+VALUE(MID($B282,FIND(":",$B282)+1,2))/30,"")))</f>
        <v/>
      </c>
      <c r="G282" s="12">
        <f>IF($E282="","",IF(WEEKDAY($E282,2)&lt;6,1,0))</f>
        <v/>
      </c>
      <c r="H282" s="12">
        <f>IF(OR($E282="",$F282=""),"",IF(AND($G282=1,$F282&gt;='Working Hours'!$C$8,$F282&lt;'Working Hours'!$C$9),1,0))</f>
        <v/>
      </c>
    </row>
    <row r="283">
      <c r="A283" s="11" t="n"/>
      <c r="B283" s="11" t="n"/>
      <c r="C283" s="11" t="n"/>
      <c r="E283" s="12">
        <f>IF($A283="","",IF(ISNUMBER($A283),$A283,IFERROR(DATEVALUE($A283),"")))</f>
        <v/>
      </c>
      <c r="F283" s="12">
        <f>IF($B283="","",IF(ISNUMBER($B283),HOUR($B283)*2+MINUTE($B283)/30,IFERROR(VALUE(LEFT($B283,FIND(":",$B283)-1))*2+VALUE(MID($B283,FIND(":",$B283)+1,2))/30,"")))</f>
        <v/>
      </c>
      <c r="G283" s="12">
        <f>IF($E283="","",IF(WEEKDAY($E283,2)&lt;6,1,0))</f>
        <v/>
      </c>
      <c r="H283" s="12">
        <f>IF(OR($E283="",$F283=""),"",IF(AND($G283=1,$F283&gt;='Working Hours'!$C$8,$F283&lt;'Working Hours'!$C$9),1,0))</f>
        <v/>
      </c>
    </row>
    <row r="284">
      <c r="A284" s="11" t="n"/>
      <c r="B284" s="11" t="n"/>
      <c r="C284" s="11" t="n"/>
      <c r="E284" s="12">
        <f>IF($A284="","",IF(ISNUMBER($A284),$A284,IFERROR(DATEVALUE($A284),"")))</f>
        <v/>
      </c>
      <c r="F284" s="12">
        <f>IF($B284="","",IF(ISNUMBER($B284),HOUR($B284)*2+MINUTE($B284)/30,IFERROR(VALUE(LEFT($B284,FIND(":",$B284)-1))*2+VALUE(MID($B284,FIND(":",$B284)+1,2))/30,"")))</f>
        <v/>
      </c>
      <c r="G284" s="12">
        <f>IF($E284="","",IF(WEEKDAY($E284,2)&lt;6,1,0))</f>
        <v/>
      </c>
      <c r="H284" s="12">
        <f>IF(OR($E284="",$F284=""),"",IF(AND($G284=1,$F284&gt;='Working Hours'!$C$8,$F284&lt;'Working Hours'!$C$9),1,0))</f>
        <v/>
      </c>
    </row>
    <row r="285">
      <c r="A285" s="11" t="n"/>
      <c r="B285" s="11" t="n"/>
      <c r="C285" s="11" t="n"/>
      <c r="E285" s="12">
        <f>IF($A285="","",IF(ISNUMBER($A285),$A285,IFERROR(DATEVALUE($A285),"")))</f>
        <v/>
      </c>
      <c r="F285" s="12">
        <f>IF($B285="","",IF(ISNUMBER($B285),HOUR($B285)*2+MINUTE($B285)/30,IFERROR(VALUE(LEFT($B285,FIND(":",$B285)-1))*2+VALUE(MID($B285,FIND(":",$B285)+1,2))/30,"")))</f>
        <v/>
      </c>
      <c r="G285" s="12">
        <f>IF($E285="","",IF(WEEKDAY($E285,2)&lt;6,1,0))</f>
        <v/>
      </c>
      <c r="H285" s="12">
        <f>IF(OR($E285="",$F285=""),"",IF(AND($G285=1,$F285&gt;='Working Hours'!$C$8,$F285&lt;'Working Hours'!$C$9),1,0))</f>
        <v/>
      </c>
    </row>
    <row r="286">
      <c r="A286" s="11" t="n"/>
      <c r="B286" s="11" t="n"/>
      <c r="C286" s="11" t="n"/>
      <c r="E286" s="12">
        <f>IF($A286="","",IF(ISNUMBER($A286),$A286,IFERROR(DATEVALUE($A286),"")))</f>
        <v/>
      </c>
      <c r="F286" s="12">
        <f>IF($B286="","",IF(ISNUMBER($B286),HOUR($B286)*2+MINUTE($B286)/30,IFERROR(VALUE(LEFT($B286,FIND(":",$B286)-1))*2+VALUE(MID($B286,FIND(":",$B286)+1,2))/30,"")))</f>
        <v/>
      </c>
      <c r="G286" s="12">
        <f>IF($E286="","",IF(WEEKDAY($E286,2)&lt;6,1,0))</f>
        <v/>
      </c>
      <c r="H286" s="12">
        <f>IF(OR($E286="",$F286=""),"",IF(AND($G286=1,$F286&gt;='Working Hours'!$C$8,$F286&lt;'Working Hours'!$C$9),1,0))</f>
        <v/>
      </c>
    </row>
    <row r="287">
      <c r="A287" s="11" t="n"/>
      <c r="B287" s="11" t="n"/>
      <c r="C287" s="11" t="n"/>
      <c r="E287" s="12">
        <f>IF($A287="","",IF(ISNUMBER($A287),$A287,IFERROR(DATEVALUE($A287),"")))</f>
        <v/>
      </c>
      <c r="F287" s="12">
        <f>IF($B287="","",IF(ISNUMBER($B287),HOUR($B287)*2+MINUTE($B287)/30,IFERROR(VALUE(LEFT($B287,FIND(":",$B287)-1))*2+VALUE(MID($B287,FIND(":",$B287)+1,2))/30,"")))</f>
        <v/>
      </c>
      <c r="G287" s="12">
        <f>IF($E287="","",IF(WEEKDAY($E287,2)&lt;6,1,0))</f>
        <v/>
      </c>
      <c r="H287" s="12">
        <f>IF(OR($E287="",$F287=""),"",IF(AND($G287=1,$F287&gt;='Working Hours'!$C$8,$F287&lt;'Working Hours'!$C$9),1,0))</f>
        <v/>
      </c>
    </row>
    <row r="288">
      <c r="A288" s="11" t="n"/>
      <c r="B288" s="11" t="n"/>
      <c r="C288" s="11" t="n"/>
      <c r="E288" s="12">
        <f>IF($A288="","",IF(ISNUMBER($A288),$A288,IFERROR(DATEVALUE($A288),"")))</f>
        <v/>
      </c>
      <c r="F288" s="12">
        <f>IF($B288="","",IF(ISNUMBER($B288),HOUR($B288)*2+MINUTE($B288)/30,IFERROR(VALUE(LEFT($B288,FIND(":",$B288)-1))*2+VALUE(MID($B288,FIND(":",$B288)+1,2))/30,"")))</f>
        <v/>
      </c>
      <c r="G288" s="12">
        <f>IF($E288="","",IF(WEEKDAY($E288,2)&lt;6,1,0))</f>
        <v/>
      </c>
      <c r="H288" s="12">
        <f>IF(OR($E288="",$F288=""),"",IF(AND($G288=1,$F288&gt;='Working Hours'!$C$8,$F288&lt;'Working Hours'!$C$9),1,0))</f>
        <v/>
      </c>
    </row>
    <row r="289">
      <c r="A289" s="11" t="n"/>
      <c r="B289" s="11" t="n"/>
      <c r="C289" s="11" t="n"/>
      <c r="E289" s="12">
        <f>IF($A289="","",IF(ISNUMBER($A289),$A289,IFERROR(DATEVALUE($A289),"")))</f>
        <v/>
      </c>
      <c r="F289" s="12">
        <f>IF($B289="","",IF(ISNUMBER($B289),HOUR($B289)*2+MINUTE($B289)/30,IFERROR(VALUE(LEFT($B289,FIND(":",$B289)-1))*2+VALUE(MID($B289,FIND(":",$B289)+1,2))/30,"")))</f>
        <v/>
      </c>
      <c r="G289" s="12">
        <f>IF($E289="","",IF(WEEKDAY($E289,2)&lt;6,1,0))</f>
        <v/>
      </c>
      <c r="H289" s="12">
        <f>IF(OR($E289="",$F289=""),"",IF(AND($G289=1,$F289&gt;='Working Hours'!$C$8,$F289&lt;'Working Hours'!$C$9),1,0))</f>
        <v/>
      </c>
    </row>
    <row r="290">
      <c r="A290" s="11" t="n"/>
      <c r="B290" s="11" t="n"/>
      <c r="C290" s="11" t="n"/>
      <c r="E290" s="12">
        <f>IF($A290="","",IF(ISNUMBER($A290),$A290,IFERROR(DATEVALUE($A290),"")))</f>
        <v/>
      </c>
      <c r="F290" s="12">
        <f>IF($B290="","",IF(ISNUMBER($B290),HOUR($B290)*2+MINUTE($B290)/30,IFERROR(VALUE(LEFT($B290,FIND(":",$B290)-1))*2+VALUE(MID($B290,FIND(":",$B290)+1,2))/30,"")))</f>
        <v/>
      </c>
      <c r="G290" s="12">
        <f>IF($E290="","",IF(WEEKDAY($E290,2)&lt;6,1,0))</f>
        <v/>
      </c>
      <c r="H290" s="12">
        <f>IF(OR($E290="",$F290=""),"",IF(AND($G290=1,$F290&gt;='Working Hours'!$C$8,$F290&lt;'Working Hours'!$C$9),1,0))</f>
        <v/>
      </c>
    </row>
    <row r="291">
      <c r="A291" s="11" t="n"/>
      <c r="B291" s="11" t="n"/>
      <c r="C291" s="11" t="n"/>
      <c r="E291" s="12">
        <f>IF($A291="","",IF(ISNUMBER($A291),$A291,IFERROR(DATEVALUE($A291),"")))</f>
        <v/>
      </c>
      <c r="F291" s="12">
        <f>IF($B291="","",IF(ISNUMBER($B291),HOUR($B291)*2+MINUTE($B291)/30,IFERROR(VALUE(LEFT($B291,FIND(":",$B291)-1))*2+VALUE(MID($B291,FIND(":",$B291)+1,2))/30,"")))</f>
        <v/>
      </c>
      <c r="G291" s="12">
        <f>IF($E291="","",IF(WEEKDAY($E291,2)&lt;6,1,0))</f>
        <v/>
      </c>
      <c r="H291" s="12">
        <f>IF(OR($E291="",$F291=""),"",IF(AND($G291=1,$F291&gt;='Working Hours'!$C$8,$F291&lt;'Working Hours'!$C$9),1,0))</f>
        <v/>
      </c>
    </row>
    <row r="292">
      <c r="A292" s="11" t="n"/>
      <c r="B292" s="11" t="n"/>
      <c r="C292" s="11" t="n"/>
      <c r="E292" s="12">
        <f>IF($A292="","",IF(ISNUMBER($A292),$A292,IFERROR(DATEVALUE($A292),"")))</f>
        <v/>
      </c>
      <c r="F292" s="12">
        <f>IF($B292="","",IF(ISNUMBER($B292),HOUR($B292)*2+MINUTE($B292)/30,IFERROR(VALUE(LEFT($B292,FIND(":",$B292)-1))*2+VALUE(MID($B292,FIND(":",$B292)+1,2))/30,"")))</f>
        <v/>
      </c>
      <c r="G292" s="12">
        <f>IF($E292="","",IF(WEEKDAY($E292,2)&lt;6,1,0))</f>
        <v/>
      </c>
      <c r="H292" s="12">
        <f>IF(OR($E292="",$F292=""),"",IF(AND($G292=1,$F292&gt;='Working Hours'!$C$8,$F292&lt;'Working Hours'!$C$9),1,0))</f>
        <v/>
      </c>
    </row>
    <row r="293">
      <c r="A293" s="11" t="n"/>
      <c r="B293" s="11" t="n"/>
      <c r="C293" s="11" t="n"/>
      <c r="E293" s="12">
        <f>IF($A293="","",IF(ISNUMBER($A293),$A293,IFERROR(DATEVALUE($A293),"")))</f>
        <v/>
      </c>
      <c r="F293" s="12">
        <f>IF($B293="","",IF(ISNUMBER($B293),HOUR($B293)*2+MINUTE($B293)/30,IFERROR(VALUE(LEFT($B293,FIND(":",$B293)-1))*2+VALUE(MID($B293,FIND(":",$B293)+1,2))/30,"")))</f>
        <v/>
      </c>
      <c r="G293" s="12">
        <f>IF($E293="","",IF(WEEKDAY($E293,2)&lt;6,1,0))</f>
        <v/>
      </c>
      <c r="H293" s="12">
        <f>IF(OR($E293="",$F293=""),"",IF(AND($G293=1,$F293&gt;='Working Hours'!$C$8,$F293&lt;'Working Hours'!$C$9),1,0))</f>
        <v/>
      </c>
    </row>
    <row r="294">
      <c r="A294" s="11" t="n"/>
      <c r="B294" s="11" t="n"/>
      <c r="C294" s="11" t="n"/>
      <c r="E294" s="12">
        <f>IF($A294="","",IF(ISNUMBER($A294),$A294,IFERROR(DATEVALUE($A294),"")))</f>
        <v/>
      </c>
      <c r="F294" s="12">
        <f>IF($B294="","",IF(ISNUMBER($B294),HOUR($B294)*2+MINUTE($B294)/30,IFERROR(VALUE(LEFT($B294,FIND(":",$B294)-1))*2+VALUE(MID($B294,FIND(":",$B294)+1,2))/30,"")))</f>
        <v/>
      </c>
      <c r="G294" s="12">
        <f>IF($E294="","",IF(WEEKDAY($E294,2)&lt;6,1,0))</f>
        <v/>
      </c>
      <c r="H294" s="12">
        <f>IF(OR($E294="",$F294=""),"",IF(AND($G294=1,$F294&gt;='Working Hours'!$C$8,$F294&lt;'Working Hours'!$C$9),1,0))</f>
        <v/>
      </c>
    </row>
    <row r="295">
      <c r="A295" s="11" t="n"/>
      <c r="B295" s="11" t="n"/>
      <c r="C295" s="11" t="n"/>
      <c r="E295" s="12">
        <f>IF($A295="","",IF(ISNUMBER($A295),$A295,IFERROR(DATEVALUE($A295),"")))</f>
        <v/>
      </c>
      <c r="F295" s="12">
        <f>IF($B295="","",IF(ISNUMBER($B295),HOUR($B295)*2+MINUTE($B295)/30,IFERROR(VALUE(LEFT($B295,FIND(":",$B295)-1))*2+VALUE(MID($B295,FIND(":",$B295)+1,2))/30,"")))</f>
        <v/>
      </c>
      <c r="G295" s="12">
        <f>IF($E295="","",IF(WEEKDAY($E295,2)&lt;6,1,0))</f>
        <v/>
      </c>
      <c r="H295" s="12">
        <f>IF(OR($E295="",$F295=""),"",IF(AND($G295=1,$F295&gt;='Working Hours'!$C$8,$F295&lt;'Working Hours'!$C$9),1,0))</f>
        <v/>
      </c>
    </row>
    <row r="296">
      <c r="A296" s="11" t="n"/>
      <c r="B296" s="11" t="n"/>
      <c r="C296" s="11" t="n"/>
      <c r="E296" s="12">
        <f>IF($A296="","",IF(ISNUMBER($A296),$A296,IFERROR(DATEVALUE($A296),"")))</f>
        <v/>
      </c>
      <c r="F296" s="12">
        <f>IF($B296="","",IF(ISNUMBER($B296),HOUR($B296)*2+MINUTE($B296)/30,IFERROR(VALUE(LEFT($B296,FIND(":",$B296)-1))*2+VALUE(MID($B296,FIND(":",$B296)+1,2))/30,"")))</f>
        <v/>
      </c>
      <c r="G296" s="12">
        <f>IF($E296="","",IF(WEEKDAY($E296,2)&lt;6,1,0))</f>
        <v/>
      </c>
      <c r="H296" s="12">
        <f>IF(OR($E296="",$F296=""),"",IF(AND($G296=1,$F296&gt;='Working Hours'!$C$8,$F296&lt;'Working Hours'!$C$9),1,0))</f>
        <v/>
      </c>
    </row>
    <row r="297">
      <c r="A297" s="11" t="n"/>
      <c r="B297" s="11" t="n"/>
      <c r="C297" s="11" t="n"/>
      <c r="E297" s="12">
        <f>IF($A297="","",IF(ISNUMBER($A297),$A297,IFERROR(DATEVALUE($A297),"")))</f>
        <v/>
      </c>
      <c r="F297" s="12">
        <f>IF($B297="","",IF(ISNUMBER($B297),HOUR($B297)*2+MINUTE($B297)/30,IFERROR(VALUE(LEFT($B297,FIND(":",$B297)-1))*2+VALUE(MID($B297,FIND(":",$B297)+1,2))/30,"")))</f>
        <v/>
      </c>
      <c r="G297" s="12">
        <f>IF($E297="","",IF(WEEKDAY($E297,2)&lt;6,1,0))</f>
        <v/>
      </c>
      <c r="H297" s="12">
        <f>IF(OR($E297="",$F297=""),"",IF(AND($G297=1,$F297&gt;='Working Hours'!$C$8,$F297&lt;'Working Hours'!$C$9),1,0))</f>
        <v/>
      </c>
    </row>
    <row r="298">
      <c r="A298" s="11" t="n"/>
      <c r="B298" s="11" t="n"/>
      <c r="C298" s="11" t="n"/>
      <c r="E298" s="12">
        <f>IF($A298="","",IF(ISNUMBER($A298),$A298,IFERROR(DATEVALUE($A298),"")))</f>
        <v/>
      </c>
      <c r="F298" s="12">
        <f>IF($B298="","",IF(ISNUMBER($B298),HOUR($B298)*2+MINUTE($B298)/30,IFERROR(VALUE(LEFT($B298,FIND(":",$B298)-1))*2+VALUE(MID($B298,FIND(":",$B298)+1,2))/30,"")))</f>
        <v/>
      </c>
      <c r="G298" s="12">
        <f>IF($E298="","",IF(WEEKDAY($E298,2)&lt;6,1,0))</f>
        <v/>
      </c>
      <c r="H298" s="12">
        <f>IF(OR($E298="",$F298=""),"",IF(AND($G298=1,$F298&gt;='Working Hours'!$C$8,$F298&lt;'Working Hours'!$C$9),1,0))</f>
        <v/>
      </c>
    </row>
    <row r="299">
      <c r="A299" s="11" t="n"/>
      <c r="B299" s="11" t="n"/>
      <c r="C299" s="11" t="n"/>
      <c r="E299" s="12">
        <f>IF($A299="","",IF(ISNUMBER($A299),$A299,IFERROR(DATEVALUE($A299),"")))</f>
        <v/>
      </c>
      <c r="F299" s="12">
        <f>IF($B299="","",IF(ISNUMBER($B299),HOUR($B299)*2+MINUTE($B299)/30,IFERROR(VALUE(LEFT($B299,FIND(":",$B299)-1))*2+VALUE(MID($B299,FIND(":",$B299)+1,2))/30,"")))</f>
        <v/>
      </c>
      <c r="G299" s="12">
        <f>IF($E299="","",IF(WEEKDAY($E299,2)&lt;6,1,0))</f>
        <v/>
      </c>
      <c r="H299" s="12">
        <f>IF(OR($E299="",$F299=""),"",IF(AND($G299=1,$F299&gt;='Working Hours'!$C$8,$F299&lt;'Working Hours'!$C$9),1,0))</f>
        <v/>
      </c>
    </row>
    <row r="300">
      <c r="A300" s="11" t="n"/>
      <c r="B300" s="11" t="n"/>
      <c r="C300" s="11" t="n"/>
      <c r="E300" s="12">
        <f>IF($A300="","",IF(ISNUMBER($A300),$A300,IFERROR(DATEVALUE($A300),"")))</f>
        <v/>
      </c>
      <c r="F300" s="12">
        <f>IF($B300="","",IF(ISNUMBER($B300),HOUR($B300)*2+MINUTE($B300)/30,IFERROR(VALUE(LEFT($B300,FIND(":",$B300)-1))*2+VALUE(MID($B300,FIND(":",$B300)+1,2))/30,"")))</f>
        <v/>
      </c>
      <c r="G300" s="12">
        <f>IF($E300="","",IF(WEEKDAY($E300,2)&lt;6,1,0))</f>
        <v/>
      </c>
      <c r="H300" s="12">
        <f>IF(OR($E300="",$F300=""),"",IF(AND($G300=1,$F300&gt;='Working Hours'!$C$8,$F300&lt;'Working Hours'!$C$9),1,0))</f>
        <v/>
      </c>
    </row>
    <row r="301">
      <c r="A301" s="11" t="n"/>
      <c r="B301" s="11" t="n"/>
      <c r="C301" s="11" t="n"/>
      <c r="E301" s="12">
        <f>IF($A301="","",IF(ISNUMBER($A301),$A301,IFERROR(DATEVALUE($A301),"")))</f>
        <v/>
      </c>
      <c r="F301" s="12">
        <f>IF($B301="","",IF(ISNUMBER($B301),HOUR($B301)*2+MINUTE($B301)/30,IFERROR(VALUE(LEFT($B301,FIND(":",$B301)-1))*2+VALUE(MID($B301,FIND(":",$B301)+1,2))/30,"")))</f>
        <v/>
      </c>
      <c r="G301" s="12">
        <f>IF($E301="","",IF(WEEKDAY($E301,2)&lt;6,1,0))</f>
        <v/>
      </c>
      <c r="H301" s="12">
        <f>IF(OR($E301="",$F301=""),"",IF(AND($G301=1,$F301&gt;='Working Hours'!$C$8,$F301&lt;'Working Hours'!$C$9),1,0))</f>
        <v/>
      </c>
    </row>
    <row r="302">
      <c r="A302" s="11" t="n"/>
      <c r="B302" s="11" t="n"/>
      <c r="C302" s="11" t="n"/>
      <c r="E302" s="12">
        <f>IF($A302="","",IF(ISNUMBER($A302),$A302,IFERROR(DATEVALUE($A302),"")))</f>
        <v/>
      </c>
      <c r="F302" s="12">
        <f>IF($B302="","",IF(ISNUMBER($B302),HOUR($B302)*2+MINUTE($B302)/30,IFERROR(VALUE(LEFT($B302,FIND(":",$B302)-1))*2+VALUE(MID($B302,FIND(":",$B302)+1,2))/30,"")))</f>
        <v/>
      </c>
      <c r="G302" s="12">
        <f>IF($E302="","",IF(WEEKDAY($E302,2)&lt;6,1,0))</f>
        <v/>
      </c>
      <c r="H302" s="12">
        <f>IF(OR($E302="",$F302=""),"",IF(AND($G302=1,$F302&gt;='Working Hours'!$C$8,$F302&lt;'Working Hours'!$C$9),1,0))</f>
        <v/>
      </c>
    </row>
    <row r="303">
      <c r="A303" s="11" t="n"/>
      <c r="B303" s="11" t="n"/>
      <c r="C303" s="11" t="n"/>
      <c r="E303" s="12">
        <f>IF($A303="","",IF(ISNUMBER($A303),$A303,IFERROR(DATEVALUE($A303),"")))</f>
        <v/>
      </c>
      <c r="F303" s="12">
        <f>IF($B303="","",IF(ISNUMBER($B303),HOUR($B303)*2+MINUTE($B303)/30,IFERROR(VALUE(LEFT($B303,FIND(":",$B303)-1))*2+VALUE(MID($B303,FIND(":",$B303)+1,2))/30,"")))</f>
        <v/>
      </c>
      <c r="G303" s="12">
        <f>IF($E303="","",IF(WEEKDAY($E303,2)&lt;6,1,0))</f>
        <v/>
      </c>
      <c r="H303" s="12">
        <f>IF(OR($E303="",$F303=""),"",IF(AND($G303=1,$F303&gt;='Working Hours'!$C$8,$F303&lt;'Working Hours'!$C$9),1,0))</f>
        <v/>
      </c>
    </row>
    <row r="304">
      <c r="A304" s="11" t="n"/>
      <c r="B304" s="11" t="n"/>
      <c r="C304" s="11" t="n"/>
      <c r="E304" s="12">
        <f>IF($A304="","",IF(ISNUMBER($A304),$A304,IFERROR(DATEVALUE($A304),"")))</f>
        <v/>
      </c>
      <c r="F304" s="12">
        <f>IF($B304="","",IF(ISNUMBER($B304),HOUR($B304)*2+MINUTE($B304)/30,IFERROR(VALUE(LEFT($B304,FIND(":",$B304)-1))*2+VALUE(MID($B304,FIND(":",$B304)+1,2))/30,"")))</f>
        <v/>
      </c>
      <c r="G304" s="12">
        <f>IF($E304="","",IF(WEEKDAY($E304,2)&lt;6,1,0))</f>
        <v/>
      </c>
      <c r="H304" s="12">
        <f>IF(OR($E304="",$F304=""),"",IF(AND($G304=1,$F304&gt;='Working Hours'!$C$8,$F304&lt;'Working Hours'!$C$9),1,0))</f>
        <v/>
      </c>
    </row>
    <row r="305">
      <c r="A305" s="11" t="n"/>
      <c r="B305" s="11" t="n"/>
      <c r="C305" s="11" t="n"/>
      <c r="E305" s="12">
        <f>IF($A305="","",IF(ISNUMBER($A305),$A305,IFERROR(DATEVALUE($A305),"")))</f>
        <v/>
      </c>
      <c r="F305" s="12">
        <f>IF($B305="","",IF(ISNUMBER($B305),HOUR($B305)*2+MINUTE($B305)/30,IFERROR(VALUE(LEFT($B305,FIND(":",$B305)-1))*2+VALUE(MID($B305,FIND(":",$B305)+1,2))/30,"")))</f>
        <v/>
      </c>
      <c r="G305" s="12">
        <f>IF($E305="","",IF(WEEKDAY($E305,2)&lt;6,1,0))</f>
        <v/>
      </c>
      <c r="H305" s="12">
        <f>IF(OR($E305="",$F305=""),"",IF(AND($G305=1,$F305&gt;='Working Hours'!$C$8,$F305&lt;'Working Hours'!$C$9),1,0))</f>
        <v/>
      </c>
    </row>
    <row r="306">
      <c r="A306" s="11" t="n"/>
      <c r="B306" s="11" t="n"/>
      <c r="C306" s="11" t="n"/>
      <c r="E306" s="12">
        <f>IF($A306="","",IF(ISNUMBER($A306),$A306,IFERROR(DATEVALUE($A306),"")))</f>
        <v/>
      </c>
      <c r="F306" s="12">
        <f>IF($B306="","",IF(ISNUMBER($B306),HOUR($B306)*2+MINUTE($B306)/30,IFERROR(VALUE(LEFT($B306,FIND(":",$B306)-1))*2+VALUE(MID($B306,FIND(":",$B306)+1,2))/30,"")))</f>
        <v/>
      </c>
      <c r="G306" s="12">
        <f>IF($E306="","",IF(WEEKDAY($E306,2)&lt;6,1,0))</f>
        <v/>
      </c>
      <c r="H306" s="12">
        <f>IF(OR($E306="",$F306=""),"",IF(AND($G306=1,$F306&gt;='Working Hours'!$C$8,$F306&lt;'Working Hours'!$C$9),1,0))</f>
        <v/>
      </c>
    </row>
    <row r="307">
      <c r="A307" s="11" t="n"/>
      <c r="B307" s="11" t="n"/>
      <c r="C307" s="11" t="n"/>
      <c r="E307" s="12">
        <f>IF($A307="","",IF(ISNUMBER($A307),$A307,IFERROR(DATEVALUE($A307),"")))</f>
        <v/>
      </c>
      <c r="F307" s="12">
        <f>IF($B307="","",IF(ISNUMBER($B307),HOUR($B307)*2+MINUTE($B307)/30,IFERROR(VALUE(LEFT($B307,FIND(":",$B307)-1))*2+VALUE(MID($B307,FIND(":",$B307)+1,2))/30,"")))</f>
        <v/>
      </c>
      <c r="G307" s="12">
        <f>IF($E307="","",IF(WEEKDAY($E307,2)&lt;6,1,0))</f>
        <v/>
      </c>
      <c r="H307" s="12">
        <f>IF(OR($E307="",$F307=""),"",IF(AND($G307=1,$F307&gt;='Working Hours'!$C$8,$F307&lt;'Working Hours'!$C$9),1,0))</f>
        <v/>
      </c>
    </row>
    <row r="308">
      <c r="A308" s="11" t="n"/>
      <c r="B308" s="11" t="n"/>
      <c r="C308" s="11" t="n"/>
      <c r="E308" s="12">
        <f>IF($A308="","",IF(ISNUMBER($A308),$A308,IFERROR(DATEVALUE($A308),"")))</f>
        <v/>
      </c>
      <c r="F308" s="12">
        <f>IF($B308="","",IF(ISNUMBER($B308),HOUR($B308)*2+MINUTE($B308)/30,IFERROR(VALUE(LEFT($B308,FIND(":",$B308)-1))*2+VALUE(MID($B308,FIND(":",$B308)+1,2))/30,"")))</f>
        <v/>
      </c>
      <c r="G308" s="12">
        <f>IF($E308="","",IF(WEEKDAY($E308,2)&lt;6,1,0))</f>
        <v/>
      </c>
      <c r="H308" s="12">
        <f>IF(OR($E308="",$F308=""),"",IF(AND($G308=1,$F308&gt;='Working Hours'!$C$8,$F308&lt;'Working Hours'!$C$9),1,0))</f>
        <v/>
      </c>
    </row>
    <row r="309">
      <c r="A309" s="11" t="n"/>
      <c r="B309" s="11" t="n"/>
      <c r="C309" s="11" t="n"/>
      <c r="E309" s="12">
        <f>IF($A309="","",IF(ISNUMBER($A309),$A309,IFERROR(DATEVALUE($A309),"")))</f>
        <v/>
      </c>
      <c r="F309" s="12">
        <f>IF($B309="","",IF(ISNUMBER($B309),HOUR($B309)*2+MINUTE($B309)/30,IFERROR(VALUE(LEFT($B309,FIND(":",$B309)-1))*2+VALUE(MID($B309,FIND(":",$B309)+1,2))/30,"")))</f>
        <v/>
      </c>
      <c r="G309" s="12">
        <f>IF($E309="","",IF(WEEKDAY($E309,2)&lt;6,1,0))</f>
        <v/>
      </c>
      <c r="H309" s="12">
        <f>IF(OR($E309="",$F309=""),"",IF(AND($G309=1,$F309&gt;='Working Hours'!$C$8,$F309&lt;'Working Hours'!$C$9),1,0))</f>
        <v/>
      </c>
    </row>
    <row r="310">
      <c r="A310" s="11" t="n"/>
      <c r="B310" s="11" t="n"/>
      <c r="C310" s="11" t="n"/>
      <c r="E310" s="12">
        <f>IF($A310="","",IF(ISNUMBER($A310),$A310,IFERROR(DATEVALUE($A310),"")))</f>
        <v/>
      </c>
      <c r="F310" s="12">
        <f>IF($B310="","",IF(ISNUMBER($B310),HOUR($B310)*2+MINUTE($B310)/30,IFERROR(VALUE(LEFT($B310,FIND(":",$B310)-1))*2+VALUE(MID($B310,FIND(":",$B310)+1,2))/30,"")))</f>
        <v/>
      </c>
      <c r="G310" s="12">
        <f>IF($E310="","",IF(WEEKDAY($E310,2)&lt;6,1,0))</f>
        <v/>
      </c>
      <c r="H310" s="12">
        <f>IF(OR($E310="",$F310=""),"",IF(AND($G310=1,$F310&gt;='Working Hours'!$C$8,$F310&lt;'Working Hours'!$C$9),1,0))</f>
        <v/>
      </c>
    </row>
    <row r="311">
      <c r="A311" s="11" t="n"/>
      <c r="B311" s="11" t="n"/>
      <c r="C311" s="11" t="n"/>
      <c r="E311" s="12">
        <f>IF($A311="","",IF(ISNUMBER($A311),$A311,IFERROR(DATEVALUE($A311),"")))</f>
        <v/>
      </c>
      <c r="F311" s="12">
        <f>IF($B311="","",IF(ISNUMBER($B311),HOUR($B311)*2+MINUTE($B311)/30,IFERROR(VALUE(LEFT($B311,FIND(":",$B311)-1))*2+VALUE(MID($B311,FIND(":",$B311)+1,2))/30,"")))</f>
        <v/>
      </c>
      <c r="G311" s="12">
        <f>IF($E311="","",IF(WEEKDAY($E311,2)&lt;6,1,0))</f>
        <v/>
      </c>
      <c r="H311" s="12">
        <f>IF(OR($E311="",$F311=""),"",IF(AND($G311=1,$F311&gt;='Working Hours'!$C$8,$F311&lt;'Working Hours'!$C$9),1,0))</f>
        <v/>
      </c>
    </row>
    <row r="312">
      <c r="A312" s="11" t="n"/>
      <c r="B312" s="11" t="n"/>
      <c r="C312" s="11" t="n"/>
      <c r="E312" s="12">
        <f>IF($A312="","",IF(ISNUMBER($A312),$A312,IFERROR(DATEVALUE($A312),"")))</f>
        <v/>
      </c>
      <c r="F312" s="12">
        <f>IF($B312="","",IF(ISNUMBER($B312),HOUR($B312)*2+MINUTE($B312)/30,IFERROR(VALUE(LEFT($B312,FIND(":",$B312)-1))*2+VALUE(MID($B312,FIND(":",$B312)+1,2))/30,"")))</f>
        <v/>
      </c>
      <c r="G312" s="12">
        <f>IF($E312="","",IF(WEEKDAY($E312,2)&lt;6,1,0))</f>
        <v/>
      </c>
      <c r="H312" s="12">
        <f>IF(OR($E312="",$F312=""),"",IF(AND($G312=1,$F312&gt;='Working Hours'!$C$8,$F312&lt;'Working Hours'!$C$9),1,0))</f>
        <v/>
      </c>
    </row>
    <row r="313">
      <c r="A313" s="11" t="n"/>
      <c r="B313" s="11" t="n"/>
      <c r="C313" s="11" t="n"/>
      <c r="E313" s="12">
        <f>IF($A313="","",IF(ISNUMBER($A313),$A313,IFERROR(DATEVALUE($A313),"")))</f>
        <v/>
      </c>
      <c r="F313" s="12">
        <f>IF($B313="","",IF(ISNUMBER($B313),HOUR($B313)*2+MINUTE($B313)/30,IFERROR(VALUE(LEFT($B313,FIND(":",$B313)-1))*2+VALUE(MID($B313,FIND(":",$B313)+1,2))/30,"")))</f>
        <v/>
      </c>
      <c r="G313" s="12">
        <f>IF($E313="","",IF(WEEKDAY($E313,2)&lt;6,1,0))</f>
        <v/>
      </c>
      <c r="H313" s="12">
        <f>IF(OR($E313="",$F313=""),"",IF(AND($G313=1,$F313&gt;='Working Hours'!$C$8,$F313&lt;'Working Hours'!$C$9),1,0))</f>
        <v/>
      </c>
    </row>
    <row r="314">
      <c r="A314" s="11" t="n"/>
      <c r="B314" s="11" t="n"/>
      <c r="C314" s="11" t="n"/>
      <c r="E314" s="12">
        <f>IF($A314="","",IF(ISNUMBER($A314),$A314,IFERROR(DATEVALUE($A314),"")))</f>
        <v/>
      </c>
      <c r="F314" s="12">
        <f>IF($B314="","",IF(ISNUMBER($B314),HOUR($B314)*2+MINUTE($B314)/30,IFERROR(VALUE(LEFT($B314,FIND(":",$B314)-1))*2+VALUE(MID($B314,FIND(":",$B314)+1,2))/30,"")))</f>
        <v/>
      </c>
      <c r="G314" s="12">
        <f>IF($E314="","",IF(WEEKDAY($E314,2)&lt;6,1,0))</f>
        <v/>
      </c>
      <c r="H314" s="12">
        <f>IF(OR($E314="",$F314=""),"",IF(AND($G314=1,$F314&gt;='Working Hours'!$C$8,$F314&lt;'Working Hours'!$C$9),1,0))</f>
        <v/>
      </c>
    </row>
    <row r="315">
      <c r="A315" s="11" t="n"/>
      <c r="B315" s="11" t="n"/>
      <c r="C315" s="11" t="n"/>
      <c r="E315" s="12">
        <f>IF($A315="","",IF(ISNUMBER($A315),$A315,IFERROR(DATEVALUE($A315),"")))</f>
        <v/>
      </c>
      <c r="F315" s="12">
        <f>IF($B315="","",IF(ISNUMBER($B315),HOUR($B315)*2+MINUTE($B315)/30,IFERROR(VALUE(LEFT($B315,FIND(":",$B315)-1))*2+VALUE(MID($B315,FIND(":",$B315)+1,2))/30,"")))</f>
        <v/>
      </c>
      <c r="G315" s="12">
        <f>IF($E315="","",IF(WEEKDAY($E315,2)&lt;6,1,0))</f>
        <v/>
      </c>
      <c r="H315" s="12">
        <f>IF(OR($E315="",$F315=""),"",IF(AND($G315=1,$F315&gt;='Working Hours'!$C$8,$F315&lt;'Working Hours'!$C$9),1,0))</f>
        <v/>
      </c>
    </row>
    <row r="316">
      <c r="A316" s="11" t="n"/>
      <c r="B316" s="11" t="n"/>
      <c r="C316" s="11" t="n"/>
      <c r="E316" s="12">
        <f>IF($A316="","",IF(ISNUMBER($A316),$A316,IFERROR(DATEVALUE($A316),"")))</f>
        <v/>
      </c>
      <c r="F316" s="12">
        <f>IF($B316="","",IF(ISNUMBER($B316),HOUR($B316)*2+MINUTE($B316)/30,IFERROR(VALUE(LEFT($B316,FIND(":",$B316)-1))*2+VALUE(MID($B316,FIND(":",$B316)+1,2))/30,"")))</f>
        <v/>
      </c>
      <c r="G316" s="12">
        <f>IF($E316="","",IF(WEEKDAY($E316,2)&lt;6,1,0))</f>
        <v/>
      </c>
      <c r="H316" s="12">
        <f>IF(OR($E316="",$F316=""),"",IF(AND($G316=1,$F316&gt;='Working Hours'!$C$8,$F316&lt;'Working Hours'!$C$9),1,0))</f>
        <v/>
      </c>
    </row>
    <row r="317">
      <c r="A317" s="11" t="n"/>
      <c r="B317" s="11" t="n"/>
      <c r="C317" s="11" t="n"/>
      <c r="E317" s="12">
        <f>IF($A317="","",IF(ISNUMBER($A317),$A317,IFERROR(DATEVALUE($A317),"")))</f>
        <v/>
      </c>
      <c r="F317" s="12">
        <f>IF($B317="","",IF(ISNUMBER($B317),HOUR($B317)*2+MINUTE($B317)/30,IFERROR(VALUE(LEFT($B317,FIND(":",$B317)-1))*2+VALUE(MID($B317,FIND(":",$B317)+1,2))/30,"")))</f>
        <v/>
      </c>
      <c r="G317" s="12">
        <f>IF($E317="","",IF(WEEKDAY($E317,2)&lt;6,1,0))</f>
        <v/>
      </c>
      <c r="H317" s="12">
        <f>IF(OR($E317="",$F317=""),"",IF(AND($G317=1,$F317&gt;='Working Hours'!$C$8,$F317&lt;'Working Hours'!$C$9),1,0))</f>
        <v/>
      </c>
    </row>
    <row r="318">
      <c r="A318" s="11" t="n"/>
      <c r="B318" s="11" t="n"/>
      <c r="C318" s="11" t="n"/>
      <c r="E318" s="12">
        <f>IF($A318="","",IF(ISNUMBER($A318),$A318,IFERROR(DATEVALUE($A318),"")))</f>
        <v/>
      </c>
      <c r="F318" s="12">
        <f>IF($B318="","",IF(ISNUMBER($B318),HOUR($B318)*2+MINUTE($B318)/30,IFERROR(VALUE(LEFT($B318,FIND(":",$B318)-1))*2+VALUE(MID($B318,FIND(":",$B318)+1,2))/30,"")))</f>
        <v/>
      </c>
      <c r="G318" s="12">
        <f>IF($E318="","",IF(WEEKDAY($E318,2)&lt;6,1,0))</f>
        <v/>
      </c>
      <c r="H318" s="12">
        <f>IF(OR($E318="",$F318=""),"",IF(AND($G318=1,$F318&gt;='Working Hours'!$C$8,$F318&lt;'Working Hours'!$C$9),1,0))</f>
        <v/>
      </c>
    </row>
    <row r="319">
      <c r="A319" s="11" t="n"/>
      <c r="B319" s="11" t="n"/>
      <c r="C319" s="11" t="n"/>
      <c r="E319" s="12">
        <f>IF($A319="","",IF(ISNUMBER($A319),$A319,IFERROR(DATEVALUE($A319),"")))</f>
        <v/>
      </c>
      <c r="F319" s="12">
        <f>IF($B319="","",IF(ISNUMBER($B319),HOUR($B319)*2+MINUTE($B319)/30,IFERROR(VALUE(LEFT($B319,FIND(":",$B319)-1))*2+VALUE(MID($B319,FIND(":",$B319)+1,2))/30,"")))</f>
        <v/>
      </c>
      <c r="G319" s="12">
        <f>IF($E319="","",IF(WEEKDAY($E319,2)&lt;6,1,0))</f>
        <v/>
      </c>
      <c r="H319" s="12">
        <f>IF(OR($E319="",$F319=""),"",IF(AND($G319=1,$F319&gt;='Working Hours'!$C$8,$F319&lt;'Working Hours'!$C$9),1,0))</f>
        <v/>
      </c>
    </row>
    <row r="320">
      <c r="A320" s="11" t="n"/>
      <c r="B320" s="11" t="n"/>
      <c r="C320" s="11" t="n"/>
      <c r="E320" s="12">
        <f>IF($A320="","",IF(ISNUMBER($A320),$A320,IFERROR(DATEVALUE($A320),"")))</f>
        <v/>
      </c>
      <c r="F320" s="12">
        <f>IF($B320="","",IF(ISNUMBER($B320),HOUR($B320)*2+MINUTE($B320)/30,IFERROR(VALUE(LEFT($B320,FIND(":",$B320)-1))*2+VALUE(MID($B320,FIND(":",$B320)+1,2))/30,"")))</f>
        <v/>
      </c>
      <c r="G320" s="12">
        <f>IF($E320="","",IF(WEEKDAY($E320,2)&lt;6,1,0))</f>
        <v/>
      </c>
      <c r="H320" s="12">
        <f>IF(OR($E320="",$F320=""),"",IF(AND($G320=1,$F320&gt;='Working Hours'!$C$8,$F320&lt;'Working Hours'!$C$9),1,0))</f>
        <v/>
      </c>
    </row>
    <row r="321">
      <c r="A321" s="11" t="n"/>
      <c r="B321" s="11" t="n"/>
      <c r="C321" s="11" t="n"/>
      <c r="E321" s="12">
        <f>IF($A321="","",IF(ISNUMBER($A321),$A321,IFERROR(DATEVALUE($A321),"")))</f>
        <v/>
      </c>
      <c r="F321" s="12">
        <f>IF($B321="","",IF(ISNUMBER($B321),HOUR($B321)*2+MINUTE($B321)/30,IFERROR(VALUE(LEFT($B321,FIND(":",$B321)-1))*2+VALUE(MID($B321,FIND(":",$B321)+1,2))/30,"")))</f>
        <v/>
      </c>
      <c r="G321" s="12">
        <f>IF($E321="","",IF(WEEKDAY($E321,2)&lt;6,1,0))</f>
        <v/>
      </c>
      <c r="H321" s="12">
        <f>IF(OR($E321="",$F321=""),"",IF(AND($G321=1,$F321&gt;='Working Hours'!$C$8,$F321&lt;'Working Hours'!$C$9),1,0))</f>
        <v/>
      </c>
    </row>
    <row r="322">
      <c r="A322" s="11" t="n"/>
      <c r="B322" s="11" t="n"/>
      <c r="C322" s="11" t="n"/>
      <c r="E322" s="12">
        <f>IF($A322="","",IF(ISNUMBER($A322),$A322,IFERROR(DATEVALUE($A322),"")))</f>
        <v/>
      </c>
      <c r="F322" s="12">
        <f>IF($B322="","",IF(ISNUMBER($B322),HOUR($B322)*2+MINUTE($B322)/30,IFERROR(VALUE(LEFT($B322,FIND(":",$B322)-1))*2+VALUE(MID($B322,FIND(":",$B322)+1,2))/30,"")))</f>
        <v/>
      </c>
      <c r="G322" s="12">
        <f>IF($E322="","",IF(WEEKDAY($E322,2)&lt;6,1,0))</f>
        <v/>
      </c>
      <c r="H322" s="12">
        <f>IF(OR($E322="",$F322=""),"",IF(AND($G322=1,$F322&gt;='Working Hours'!$C$8,$F322&lt;'Working Hours'!$C$9),1,0))</f>
        <v/>
      </c>
    </row>
    <row r="323">
      <c r="A323" s="11" t="n"/>
      <c r="B323" s="11" t="n"/>
      <c r="C323" s="11" t="n"/>
      <c r="E323" s="12">
        <f>IF($A323="","",IF(ISNUMBER($A323),$A323,IFERROR(DATEVALUE($A323),"")))</f>
        <v/>
      </c>
      <c r="F323" s="12">
        <f>IF($B323="","",IF(ISNUMBER($B323),HOUR($B323)*2+MINUTE($B323)/30,IFERROR(VALUE(LEFT($B323,FIND(":",$B323)-1))*2+VALUE(MID($B323,FIND(":",$B323)+1,2))/30,"")))</f>
        <v/>
      </c>
      <c r="G323" s="12">
        <f>IF($E323="","",IF(WEEKDAY($E323,2)&lt;6,1,0))</f>
        <v/>
      </c>
      <c r="H323" s="12">
        <f>IF(OR($E323="",$F323=""),"",IF(AND($G323=1,$F323&gt;='Working Hours'!$C$8,$F323&lt;'Working Hours'!$C$9),1,0))</f>
        <v/>
      </c>
    </row>
    <row r="324">
      <c r="A324" s="11" t="n"/>
      <c r="B324" s="11" t="n"/>
      <c r="C324" s="11" t="n"/>
      <c r="E324" s="12">
        <f>IF($A324="","",IF(ISNUMBER($A324),$A324,IFERROR(DATEVALUE($A324),"")))</f>
        <v/>
      </c>
      <c r="F324" s="12">
        <f>IF($B324="","",IF(ISNUMBER($B324),HOUR($B324)*2+MINUTE($B324)/30,IFERROR(VALUE(LEFT($B324,FIND(":",$B324)-1))*2+VALUE(MID($B324,FIND(":",$B324)+1,2))/30,"")))</f>
        <v/>
      </c>
      <c r="G324" s="12">
        <f>IF($E324="","",IF(WEEKDAY($E324,2)&lt;6,1,0))</f>
        <v/>
      </c>
      <c r="H324" s="12">
        <f>IF(OR($E324="",$F324=""),"",IF(AND($G324=1,$F324&gt;='Working Hours'!$C$8,$F324&lt;'Working Hours'!$C$9),1,0))</f>
        <v/>
      </c>
    </row>
    <row r="325">
      <c r="A325" s="11" t="n"/>
      <c r="B325" s="11" t="n"/>
      <c r="C325" s="11" t="n"/>
      <c r="E325" s="12">
        <f>IF($A325="","",IF(ISNUMBER($A325),$A325,IFERROR(DATEVALUE($A325),"")))</f>
        <v/>
      </c>
      <c r="F325" s="12">
        <f>IF($B325="","",IF(ISNUMBER($B325),HOUR($B325)*2+MINUTE($B325)/30,IFERROR(VALUE(LEFT($B325,FIND(":",$B325)-1))*2+VALUE(MID($B325,FIND(":",$B325)+1,2))/30,"")))</f>
        <v/>
      </c>
      <c r="G325" s="12">
        <f>IF($E325="","",IF(WEEKDAY($E325,2)&lt;6,1,0))</f>
        <v/>
      </c>
      <c r="H325" s="12">
        <f>IF(OR($E325="",$F325=""),"",IF(AND($G325=1,$F325&gt;='Working Hours'!$C$8,$F325&lt;'Working Hours'!$C$9),1,0))</f>
        <v/>
      </c>
    </row>
    <row r="326">
      <c r="A326" s="11" t="n"/>
      <c r="B326" s="11" t="n"/>
      <c r="C326" s="11" t="n"/>
      <c r="E326" s="12">
        <f>IF($A326="","",IF(ISNUMBER($A326),$A326,IFERROR(DATEVALUE($A326),"")))</f>
        <v/>
      </c>
      <c r="F326" s="12">
        <f>IF($B326="","",IF(ISNUMBER($B326),HOUR($B326)*2+MINUTE($B326)/30,IFERROR(VALUE(LEFT($B326,FIND(":",$B326)-1))*2+VALUE(MID($B326,FIND(":",$B326)+1,2))/30,"")))</f>
        <v/>
      </c>
      <c r="G326" s="12">
        <f>IF($E326="","",IF(WEEKDAY($E326,2)&lt;6,1,0))</f>
        <v/>
      </c>
      <c r="H326" s="12">
        <f>IF(OR($E326="",$F326=""),"",IF(AND($G326=1,$F326&gt;='Working Hours'!$C$8,$F326&lt;'Working Hours'!$C$9),1,0))</f>
        <v/>
      </c>
    </row>
    <row r="327">
      <c r="A327" s="11" t="n"/>
      <c r="B327" s="11" t="n"/>
      <c r="C327" s="11" t="n"/>
      <c r="E327" s="12">
        <f>IF($A327="","",IF(ISNUMBER($A327),$A327,IFERROR(DATEVALUE($A327),"")))</f>
        <v/>
      </c>
      <c r="F327" s="12">
        <f>IF($B327="","",IF(ISNUMBER($B327),HOUR($B327)*2+MINUTE($B327)/30,IFERROR(VALUE(LEFT($B327,FIND(":",$B327)-1))*2+VALUE(MID($B327,FIND(":",$B327)+1,2))/30,"")))</f>
        <v/>
      </c>
      <c r="G327" s="12">
        <f>IF($E327="","",IF(WEEKDAY($E327,2)&lt;6,1,0))</f>
        <v/>
      </c>
      <c r="H327" s="12">
        <f>IF(OR($E327="",$F327=""),"",IF(AND($G327=1,$F327&gt;='Working Hours'!$C$8,$F327&lt;'Working Hours'!$C$9),1,0))</f>
        <v/>
      </c>
    </row>
    <row r="328">
      <c r="A328" s="11" t="n"/>
      <c r="B328" s="11" t="n"/>
      <c r="C328" s="11" t="n"/>
      <c r="E328" s="12">
        <f>IF($A328="","",IF(ISNUMBER($A328),$A328,IFERROR(DATEVALUE($A328),"")))</f>
        <v/>
      </c>
      <c r="F328" s="12">
        <f>IF($B328="","",IF(ISNUMBER($B328),HOUR($B328)*2+MINUTE($B328)/30,IFERROR(VALUE(LEFT($B328,FIND(":",$B328)-1))*2+VALUE(MID($B328,FIND(":",$B328)+1,2))/30,"")))</f>
        <v/>
      </c>
      <c r="G328" s="12">
        <f>IF($E328="","",IF(WEEKDAY($E328,2)&lt;6,1,0))</f>
        <v/>
      </c>
      <c r="H328" s="12">
        <f>IF(OR($E328="",$F328=""),"",IF(AND($G328=1,$F328&gt;='Working Hours'!$C$8,$F328&lt;'Working Hours'!$C$9),1,0))</f>
        <v/>
      </c>
    </row>
    <row r="329">
      <c r="A329" s="11" t="n"/>
      <c r="B329" s="11" t="n"/>
      <c r="C329" s="11" t="n"/>
      <c r="E329" s="12">
        <f>IF($A329="","",IF(ISNUMBER($A329),$A329,IFERROR(DATEVALUE($A329),"")))</f>
        <v/>
      </c>
      <c r="F329" s="12">
        <f>IF($B329="","",IF(ISNUMBER($B329),HOUR($B329)*2+MINUTE($B329)/30,IFERROR(VALUE(LEFT($B329,FIND(":",$B329)-1))*2+VALUE(MID($B329,FIND(":",$B329)+1,2))/30,"")))</f>
        <v/>
      </c>
      <c r="G329" s="12">
        <f>IF($E329="","",IF(WEEKDAY($E329,2)&lt;6,1,0))</f>
        <v/>
      </c>
      <c r="H329" s="12">
        <f>IF(OR($E329="",$F329=""),"",IF(AND($G329=1,$F329&gt;='Working Hours'!$C$8,$F329&lt;'Working Hours'!$C$9),1,0))</f>
        <v/>
      </c>
    </row>
    <row r="330">
      <c r="A330" s="11" t="n"/>
      <c r="B330" s="11" t="n"/>
      <c r="C330" s="11" t="n"/>
      <c r="E330" s="12">
        <f>IF($A330="","",IF(ISNUMBER($A330),$A330,IFERROR(DATEVALUE($A330),"")))</f>
        <v/>
      </c>
      <c r="F330" s="12">
        <f>IF($B330="","",IF(ISNUMBER($B330),HOUR($B330)*2+MINUTE($B330)/30,IFERROR(VALUE(LEFT($B330,FIND(":",$B330)-1))*2+VALUE(MID($B330,FIND(":",$B330)+1,2))/30,"")))</f>
        <v/>
      </c>
      <c r="G330" s="12">
        <f>IF($E330="","",IF(WEEKDAY($E330,2)&lt;6,1,0))</f>
        <v/>
      </c>
      <c r="H330" s="12">
        <f>IF(OR($E330="",$F330=""),"",IF(AND($G330=1,$F330&gt;='Working Hours'!$C$8,$F330&lt;'Working Hours'!$C$9),1,0))</f>
        <v/>
      </c>
    </row>
    <row r="331">
      <c r="A331" s="11" t="n"/>
      <c r="B331" s="11" t="n"/>
      <c r="C331" s="11" t="n"/>
      <c r="E331" s="12">
        <f>IF($A331="","",IF(ISNUMBER($A331),$A331,IFERROR(DATEVALUE($A331),"")))</f>
        <v/>
      </c>
      <c r="F331" s="12">
        <f>IF($B331="","",IF(ISNUMBER($B331),HOUR($B331)*2+MINUTE($B331)/30,IFERROR(VALUE(LEFT($B331,FIND(":",$B331)-1))*2+VALUE(MID($B331,FIND(":",$B331)+1,2))/30,"")))</f>
        <v/>
      </c>
      <c r="G331" s="12">
        <f>IF($E331="","",IF(WEEKDAY($E331,2)&lt;6,1,0))</f>
        <v/>
      </c>
      <c r="H331" s="12">
        <f>IF(OR($E331="",$F331=""),"",IF(AND($G331=1,$F331&gt;='Working Hours'!$C$8,$F331&lt;'Working Hours'!$C$9),1,0))</f>
        <v/>
      </c>
    </row>
    <row r="332">
      <c r="A332" s="11" t="n"/>
      <c r="B332" s="11" t="n"/>
      <c r="C332" s="11" t="n"/>
      <c r="E332" s="12">
        <f>IF($A332="","",IF(ISNUMBER($A332),$A332,IFERROR(DATEVALUE($A332),"")))</f>
        <v/>
      </c>
      <c r="F332" s="12">
        <f>IF($B332="","",IF(ISNUMBER($B332),HOUR($B332)*2+MINUTE($B332)/30,IFERROR(VALUE(LEFT($B332,FIND(":",$B332)-1))*2+VALUE(MID($B332,FIND(":",$B332)+1,2))/30,"")))</f>
        <v/>
      </c>
      <c r="G332" s="12">
        <f>IF($E332="","",IF(WEEKDAY($E332,2)&lt;6,1,0))</f>
        <v/>
      </c>
      <c r="H332" s="12">
        <f>IF(OR($E332="",$F332=""),"",IF(AND($G332=1,$F332&gt;='Working Hours'!$C$8,$F332&lt;'Working Hours'!$C$9),1,0))</f>
        <v/>
      </c>
    </row>
    <row r="333">
      <c r="A333" s="11" t="n"/>
      <c r="B333" s="11" t="n"/>
      <c r="C333" s="11" t="n"/>
      <c r="E333" s="12">
        <f>IF($A333="","",IF(ISNUMBER($A333),$A333,IFERROR(DATEVALUE($A333),"")))</f>
        <v/>
      </c>
      <c r="F333" s="12">
        <f>IF($B333="","",IF(ISNUMBER($B333),HOUR($B333)*2+MINUTE($B333)/30,IFERROR(VALUE(LEFT($B333,FIND(":",$B333)-1))*2+VALUE(MID($B333,FIND(":",$B333)+1,2))/30,"")))</f>
        <v/>
      </c>
      <c r="G333" s="12">
        <f>IF($E333="","",IF(WEEKDAY($E333,2)&lt;6,1,0))</f>
        <v/>
      </c>
      <c r="H333" s="12">
        <f>IF(OR($E333="",$F333=""),"",IF(AND($G333=1,$F333&gt;='Working Hours'!$C$8,$F333&lt;'Working Hours'!$C$9),1,0))</f>
        <v/>
      </c>
    </row>
    <row r="334">
      <c r="A334" s="11" t="n"/>
      <c r="B334" s="11" t="n"/>
      <c r="C334" s="11" t="n"/>
      <c r="E334" s="12">
        <f>IF($A334="","",IF(ISNUMBER($A334),$A334,IFERROR(DATEVALUE($A334),"")))</f>
        <v/>
      </c>
      <c r="F334" s="12">
        <f>IF($B334="","",IF(ISNUMBER($B334),HOUR($B334)*2+MINUTE($B334)/30,IFERROR(VALUE(LEFT($B334,FIND(":",$B334)-1))*2+VALUE(MID($B334,FIND(":",$B334)+1,2))/30,"")))</f>
        <v/>
      </c>
      <c r="G334" s="12">
        <f>IF($E334="","",IF(WEEKDAY($E334,2)&lt;6,1,0))</f>
        <v/>
      </c>
      <c r="H334" s="12">
        <f>IF(OR($E334="",$F334=""),"",IF(AND($G334=1,$F334&gt;='Working Hours'!$C$8,$F334&lt;'Working Hours'!$C$9),1,0))</f>
        <v/>
      </c>
    </row>
    <row r="335">
      <c r="A335" s="11" t="n"/>
      <c r="B335" s="11" t="n"/>
      <c r="C335" s="11" t="n"/>
      <c r="E335" s="12">
        <f>IF($A335="","",IF(ISNUMBER($A335),$A335,IFERROR(DATEVALUE($A335),"")))</f>
        <v/>
      </c>
      <c r="F335" s="12">
        <f>IF($B335="","",IF(ISNUMBER($B335),HOUR($B335)*2+MINUTE($B335)/30,IFERROR(VALUE(LEFT($B335,FIND(":",$B335)-1))*2+VALUE(MID($B335,FIND(":",$B335)+1,2))/30,"")))</f>
        <v/>
      </c>
      <c r="G335" s="12">
        <f>IF($E335="","",IF(WEEKDAY($E335,2)&lt;6,1,0))</f>
        <v/>
      </c>
      <c r="H335" s="12">
        <f>IF(OR($E335="",$F335=""),"",IF(AND($G335=1,$F335&gt;='Working Hours'!$C$8,$F335&lt;'Working Hours'!$C$9),1,0))</f>
        <v/>
      </c>
    </row>
    <row r="336">
      <c r="A336" s="11" t="n"/>
      <c r="B336" s="11" t="n"/>
      <c r="C336" s="11" t="n"/>
      <c r="E336" s="12">
        <f>IF($A336="","",IF(ISNUMBER($A336),$A336,IFERROR(DATEVALUE($A336),"")))</f>
        <v/>
      </c>
      <c r="F336" s="12">
        <f>IF($B336="","",IF(ISNUMBER($B336),HOUR($B336)*2+MINUTE($B336)/30,IFERROR(VALUE(LEFT($B336,FIND(":",$B336)-1))*2+VALUE(MID($B336,FIND(":",$B336)+1,2))/30,"")))</f>
        <v/>
      </c>
      <c r="G336" s="12">
        <f>IF($E336="","",IF(WEEKDAY($E336,2)&lt;6,1,0))</f>
        <v/>
      </c>
      <c r="H336" s="12">
        <f>IF(OR($E336="",$F336=""),"",IF(AND($G336=1,$F336&gt;='Working Hours'!$C$8,$F336&lt;'Working Hours'!$C$9),1,0))</f>
        <v/>
      </c>
    </row>
    <row r="337">
      <c r="A337" s="11" t="n"/>
      <c r="B337" s="11" t="n"/>
      <c r="C337" s="11" t="n"/>
      <c r="E337" s="12">
        <f>IF($A337="","",IF(ISNUMBER($A337),$A337,IFERROR(DATEVALUE($A337),"")))</f>
        <v/>
      </c>
      <c r="F337" s="12">
        <f>IF($B337="","",IF(ISNUMBER($B337),HOUR($B337)*2+MINUTE($B337)/30,IFERROR(VALUE(LEFT($B337,FIND(":",$B337)-1))*2+VALUE(MID($B337,FIND(":",$B337)+1,2))/30,"")))</f>
        <v/>
      </c>
      <c r="G337" s="12">
        <f>IF($E337="","",IF(WEEKDAY($E337,2)&lt;6,1,0))</f>
        <v/>
      </c>
      <c r="H337" s="12">
        <f>IF(OR($E337="",$F337=""),"",IF(AND($G337=1,$F337&gt;='Working Hours'!$C$8,$F337&lt;'Working Hours'!$C$9),1,0))</f>
        <v/>
      </c>
    </row>
    <row r="338">
      <c r="A338" s="11" t="n"/>
      <c r="B338" s="11" t="n"/>
      <c r="C338" s="11" t="n"/>
      <c r="E338" s="12">
        <f>IF($A338="","",IF(ISNUMBER($A338),$A338,IFERROR(DATEVALUE($A338),"")))</f>
        <v/>
      </c>
      <c r="F338" s="12">
        <f>IF($B338="","",IF(ISNUMBER($B338),HOUR($B338)*2+MINUTE($B338)/30,IFERROR(VALUE(LEFT($B338,FIND(":",$B338)-1))*2+VALUE(MID($B338,FIND(":",$B338)+1,2))/30,"")))</f>
        <v/>
      </c>
      <c r="G338" s="12">
        <f>IF($E338="","",IF(WEEKDAY($E338,2)&lt;6,1,0))</f>
        <v/>
      </c>
      <c r="H338" s="12">
        <f>IF(OR($E338="",$F338=""),"",IF(AND($G338=1,$F338&gt;='Working Hours'!$C$8,$F338&lt;'Working Hours'!$C$9),1,0))</f>
        <v/>
      </c>
    </row>
    <row r="339">
      <c r="A339" s="11" t="n"/>
      <c r="B339" s="11" t="n"/>
      <c r="C339" s="11" t="n"/>
      <c r="E339" s="12">
        <f>IF($A339="","",IF(ISNUMBER($A339),$A339,IFERROR(DATEVALUE($A339),"")))</f>
        <v/>
      </c>
      <c r="F339" s="12">
        <f>IF($B339="","",IF(ISNUMBER($B339),HOUR($B339)*2+MINUTE($B339)/30,IFERROR(VALUE(LEFT($B339,FIND(":",$B339)-1))*2+VALUE(MID($B339,FIND(":",$B339)+1,2))/30,"")))</f>
        <v/>
      </c>
      <c r="G339" s="12">
        <f>IF($E339="","",IF(WEEKDAY($E339,2)&lt;6,1,0))</f>
        <v/>
      </c>
      <c r="H339" s="12">
        <f>IF(OR($E339="",$F339=""),"",IF(AND($G339=1,$F339&gt;='Working Hours'!$C$8,$F339&lt;'Working Hours'!$C$9),1,0))</f>
        <v/>
      </c>
    </row>
    <row r="340">
      <c r="A340" s="11" t="n"/>
      <c r="B340" s="11" t="n"/>
      <c r="C340" s="11" t="n"/>
      <c r="E340" s="12">
        <f>IF($A340="","",IF(ISNUMBER($A340),$A340,IFERROR(DATEVALUE($A340),"")))</f>
        <v/>
      </c>
      <c r="F340" s="12">
        <f>IF($B340="","",IF(ISNUMBER($B340),HOUR($B340)*2+MINUTE($B340)/30,IFERROR(VALUE(LEFT($B340,FIND(":",$B340)-1))*2+VALUE(MID($B340,FIND(":",$B340)+1,2))/30,"")))</f>
        <v/>
      </c>
      <c r="G340" s="12">
        <f>IF($E340="","",IF(WEEKDAY($E340,2)&lt;6,1,0))</f>
        <v/>
      </c>
      <c r="H340" s="12">
        <f>IF(OR($E340="",$F340=""),"",IF(AND($G340=1,$F340&gt;='Working Hours'!$C$8,$F340&lt;'Working Hours'!$C$9),1,0))</f>
        <v/>
      </c>
    </row>
    <row r="341">
      <c r="A341" s="11" t="n"/>
      <c r="B341" s="11" t="n"/>
      <c r="C341" s="11" t="n"/>
      <c r="E341" s="12">
        <f>IF($A341="","",IF(ISNUMBER($A341),$A341,IFERROR(DATEVALUE($A341),"")))</f>
        <v/>
      </c>
      <c r="F341" s="12">
        <f>IF($B341="","",IF(ISNUMBER($B341),HOUR($B341)*2+MINUTE($B341)/30,IFERROR(VALUE(LEFT($B341,FIND(":",$B341)-1))*2+VALUE(MID($B341,FIND(":",$B341)+1,2))/30,"")))</f>
        <v/>
      </c>
      <c r="G341" s="12">
        <f>IF($E341="","",IF(WEEKDAY($E341,2)&lt;6,1,0))</f>
        <v/>
      </c>
      <c r="H341" s="12">
        <f>IF(OR($E341="",$F341=""),"",IF(AND($G341=1,$F341&gt;='Working Hours'!$C$8,$F341&lt;'Working Hours'!$C$9),1,0))</f>
        <v/>
      </c>
    </row>
    <row r="342">
      <c r="A342" s="11" t="n"/>
      <c r="B342" s="11" t="n"/>
      <c r="C342" s="11" t="n"/>
      <c r="E342" s="12">
        <f>IF($A342="","",IF(ISNUMBER($A342),$A342,IFERROR(DATEVALUE($A342),"")))</f>
        <v/>
      </c>
      <c r="F342" s="12">
        <f>IF($B342="","",IF(ISNUMBER($B342),HOUR($B342)*2+MINUTE($B342)/30,IFERROR(VALUE(LEFT($B342,FIND(":",$B342)-1))*2+VALUE(MID($B342,FIND(":",$B342)+1,2))/30,"")))</f>
        <v/>
      </c>
      <c r="G342" s="12">
        <f>IF($E342="","",IF(WEEKDAY($E342,2)&lt;6,1,0))</f>
        <v/>
      </c>
      <c r="H342" s="12">
        <f>IF(OR($E342="",$F342=""),"",IF(AND($G342=1,$F342&gt;='Working Hours'!$C$8,$F342&lt;'Working Hours'!$C$9),1,0))</f>
        <v/>
      </c>
    </row>
    <row r="343">
      <c r="A343" s="11" t="n"/>
      <c r="B343" s="11" t="n"/>
      <c r="C343" s="11" t="n"/>
      <c r="E343" s="12">
        <f>IF($A343="","",IF(ISNUMBER($A343),$A343,IFERROR(DATEVALUE($A343),"")))</f>
        <v/>
      </c>
      <c r="F343" s="12">
        <f>IF($B343="","",IF(ISNUMBER($B343),HOUR($B343)*2+MINUTE($B343)/30,IFERROR(VALUE(LEFT($B343,FIND(":",$B343)-1))*2+VALUE(MID($B343,FIND(":",$B343)+1,2))/30,"")))</f>
        <v/>
      </c>
      <c r="G343" s="12">
        <f>IF($E343="","",IF(WEEKDAY($E343,2)&lt;6,1,0))</f>
        <v/>
      </c>
      <c r="H343" s="12">
        <f>IF(OR($E343="",$F343=""),"",IF(AND($G343=1,$F343&gt;='Working Hours'!$C$8,$F343&lt;'Working Hours'!$C$9),1,0))</f>
        <v/>
      </c>
    </row>
    <row r="344">
      <c r="A344" s="11" t="n"/>
      <c r="B344" s="11" t="n"/>
      <c r="C344" s="11" t="n"/>
      <c r="E344" s="12">
        <f>IF($A344="","",IF(ISNUMBER($A344),$A344,IFERROR(DATEVALUE($A344),"")))</f>
        <v/>
      </c>
      <c r="F344" s="12">
        <f>IF($B344="","",IF(ISNUMBER($B344),HOUR($B344)*2+MINUTE($B344)/30,IFERROR(VALUE(LEFT($B344,FIND(":",$B344)-1))*2+VALUE(MID($B344,FIND(":",$B344)+1,2))/30,"")))</f>
        <v/>
      </c>
      <c r="G344" s="12">
        <f>IF($E344="","",IF(WEEKDAY($E344,2)&lt;6,1,0))</f>
        <v/>
      </c>
      <c r="H344" s="12">
        <f>IF(OR($E344="",$F344=""),"",IF(AND($G344=1,$F344&gt;='Working Hours'!$C$8,$F344&lt;'Working Hours'!$C$9),1,0))</f>
        <v/>
      </c>
    </row>
    <row r="345">
      <c r="A345" s="11" t="n"/>
      <c r="B345" s="11" t="n"/>
      <c r="C345" s="11" t="n"/>
      <c r="E345" s="12">
        <f>IF($A345="","",IF(ISNUMBER($A345),$A345,IFERROR(DATEVALUE($A345),"")))</f>
        <v/>
      </c>
      <c r="F345" s="12">
        <f>IF($B345="","",IF(ISNUMBER($B345),HOUR($B345)*2+MINUTE($B345)/30,IFERROR(VALUE(LEFT($B345,FIND(":",$B345)-1))*2+VALUE(MID($B345,FIND(":",$B345)+1,2))/30,"")))</f>
        <v/>
      </c>
      <c r="G345" s="12">
        <f>IF($E345="","",IF(WEEKDAY($E345,2)&lt;6,1,0))</f>
        <v/>
      </c>
      <c r="H345" s="12">
        <f>IF(OR($E345="",$F345=""),"",IF(AND($G345=1,$F345&gt;='Working Hours'!$C$8,$F345&lt;'Working Hours'!$C$9),1,0))</f>
        <v/>
      </c>
    </row>
    <row r="346">
      <c r="A346" s="11" t="n"/>
      <c r="B346" s="11" t="n"/>
      <c r="C346" s="11" t="n"/>
      <c r="E346" s="12">
        <f>IF($A346="","",IF(ISNUMBER($A346),$A346,IFERROR(DATEVALUE($A346),"")))</f>
        <v/>
      </c>
      <c r="F346" s="12">
        <f>IF($B346="","",IF(ISNUMBER($B346),HOUR($B346)*2+MINUTE($B346)/30,IFERROR(VALUE(LEFT($B346,FIND(":",$B346)-1))*2+VALUE(MID($B346,FIND(":",$B346)+1,2))/30,"")))</f>
        <v/>
      </c>
      <c r="G346" s="12">
        <f>IF($E346="","",IF(WEEKDAY($E346,2)&lt;6,1,0))</f>
        <v/>
      </c>
      <c r="H346" s="12">
        <f>IF(OR($E346="",$F346=""),"",IF(AND($G346=1,$F346&gt;='Working Hours'!$C$8,$F346&lt;'Working Hours'!$C$9),1,0))</f>
        <v/>
      </c>
    </row>
    <row r="347">
      <c r="A347" s="11" t="n"/>
      <c r="B347" s="11" t="n"/>
      <c r="C347" s="11" t="n"/>
      <c r="E347" s="12">
        <f>IF($A347="","",IF(ISNUMBER($A347),$A347,IFERROR(DATEVALUE($A347),"")))</f>
        <v/>
      </c>
      <c r="F347" s="12">
        <f>IF($B347="","",IF(ISNUMBER($B347),HOUR($B347)*2+MINUTE($B347)/30,IFERROR(VALUE(LEFT($B347,FIND(":",$B347)-1))*2+VALUE(MID($B347,FIND(":",$B347)+1,2))/30,"")))</f>
        <v/>
      </c>
      <c r="G347" s="12">
        <f>IF($E347="","",IF(WEEKDAY($E347,2)&lt;6,1,0))</f>
        <v/>
      </c>
      <c r="H347" s="12">
        <f>IF(OR($E347="",$F347=""),"",IF(AND($G347=1,$F347&gt;='Working Hours'!$C$8,$F347&lt;'Working Hours'!$C$9),1,0))</f>
        <v/>
      </c>
    </row>
    <row r="348">
      <c r="A348" s="11" t="n"/>
      <c r="B348" s="11" t="n"/>
      <c r="C348" s="11" t="n"/>
      <c r="E348" s="12">
        <f>IF($A348="","",IF(ISNUMBER($A348),$A348,IFERROR(DATEVALUE($A348),"")))</f>
        <v/>
      </c>
      <c r="F348" s="12">
        <f>IF($B348="","",IF(ISNUMBER($B348),HOUR($B348)*2+MINUTE($B348)/30,IFERROR(VALUE(LEFT($B348,FIND(":",$B348)-1))*2+VALUE(MID($B348,FIND(":",$B348)+1,2))/30,"")))</f>
        <v/>
      </c>
      <c r="G348" s="12">
        <f>IF($E348="","",IF(WEEKDAY($E348,2)&lt;6,1,0))</f>
        <v/>
      </c>
      <c r="H348" s="12">
        <f>IF(OR($E348="",$F348=""),"",IF(AND($G348=1,$F348&gt;='Working Hours'!$C$8,$F348&lt;'Working Hours'!$C$9),1,0))</f>
        <v/>
      </c>
    </row>
    <row r="349">
      <c r="A349" s="11" t="n"/>
      <c r="B349" s="11" t="n"/>
      <c r="C349" s="11" t="n"/>
      <c r="E349" s="12">
        <f>IF($A349="","",IF(ISNUMBER($A349),$A349,IFERROR(DATEVALUE($A349),"")))</f>
        <v/>
      </c>
      <c r="F349" s="12">
        <f>IF($B349="","",IF(ISNUMBER($B349),HOUR($B349)*2+MINUTE($B349)/30,IFERROR(VALUE(LEFT($B349,FIND(":",$B349)-1))*2+VALUE(MID($B349,FIND(":",$B349)+1,2))/30,"")))</f>
        <v/>
      </c>
      <c r="G349" s="12">
        <f>IF($E349="","",IF(WEEKDAY($E349,2)&lt;6,1,0))</f>
        <v/>
      </c>
      <c r="H349" s="12">
        <f>IF(OR($E349="",$F349=""),"",IF(AND($G349=1,$F349&gt;='Working Hours'!$C$8,$F349&lt;'Working Hours'!$C$9),1,0))</f>
        <v/>
      </c>
    </row>
    <row r="350">
      <c r="A350" s="11" t="n"/>
      <c r="B350" s="11" t="n"/>
      <c r="C350" s="11" t="n"/>
      <c r="E350" s="12">
        <f>IF($A350="","",IF(ISNUMBER($A350),$A350,IFERROR(DATEVALUE($A350),"")))</f>
        <v/>
      </c>
      <c r="F350" s="12">
        <f>IF($B350="","",IF(ISNUMBER($B350),HOUR($B350)*2+MINUTE($B350)/30,IFERROR(VALUE(LEFT($B350,FIND(":",$B350)-1))*2+VALUE(MID($B350,FIND(":",$B350)+1,2))/30,"")))</f>
        <v/>
      </c>
      <c r="G350" s="12">
        <f>IF($E350="","",IF(WEEKDAY($E350,2)&lt;6,1,0))</f>
        <v/>
      </c>
      <c r="H350" s="12">
        <f>IF(OR($E350="",$F350=""),"",IF(AND($G350=1,$F350&gt;='Working Hours'!$C$8,$F350&lt;'Working Hours'!$C$9),1,0))</f>
        <v/>
      </c>
    </row>
    <row r="351">
      <c r="A351" s="11" t="n"/>
      <c r="B351" s="11" t="n"/>
      <c r="C351" s="11" t="n"/>
      <c r="E351" s="12">
        <f>IF($A351="","",IF(ISNUMBER($A351),$A351,IFERROR(DATEVALUE($A351),"")))</f>
        <v/>
      </c>
      <c r="F351" s="12">
        <f>IF($B351="","",IF(ISNUMBER($B351),HOUR($B351)*2+MINUTE($B351)/30,IFERROR(VALUE(LEFT($B351,FIND(":",$B351)-1))*2+VALUE(MID($B351,FIND(":",$B351)+1,2))/30,"")))</f>
        <v/>
      </c>
      <c r="G351" s="12">
        <f>IF($E351="","",IF(WEEKDAY($E351,2)&lt;6,1,0))</f>
        <v/>
      </c>
      <c r="H351" s="12">
        <f>IF(OR($E351="",$F351=""),"",IF(AND($G351=1,$F351&gt;='Working Hours'!$C$8,$F351&lt;'Working Hours'!$C$9),1,0))</f>
        <v/>
      </c>
    </row>
    <row r="352">
      <c r="A352" s="11" t="n"/>
      <c r="B352" s="11" t="n"/>
      <c r="C352" s="11" t="n"/>
      <c r="E352" s="12">
        <f>IF($A352="","",IF(ISNUMBER($A352),$A352,IFERROR(DATEVALUE($A352),"")))</f>
        <v/>
      </c>
      <c r="F352" s="12">
        <f>IF($B352="","",IF(ISNUMBER($B352),HOUR($B352)*2+MINUTE($B352)/30,IFERROR(VALUE(LEFT($B352,FIND(":",$B352)-1))*2+VALUE(MID($B352,FIND(":",$B352)+1,2))/30,"")))</f>
        <v/>
      </c>
      <c r="G352" s="12">
        <f>IF($E352="","",IF(WEEKDAY($E352,2)&lt;6,1,0))</f>
        <v/>
      </c>
      <c r="H352" s="12">
        <f>IF(OR($E352="",$F352=""),"",IF(AND($G352=1,$F352&gt;='Working Hours'!$C$8,$F352&lt;'Working Hours'!$C$9),1,0))</f>
        <v/>
      </c>
    </row>
    <row r="353">
      <c r="A353" s="11" t="n"/>
      <c r="B353" s="11" t="n"/>
      <c r="C353" s="11" t="n"/>
      <c r="E353" s="12">
        <f>IF($A353="","",IF(ISNUMBER($A353),$A353,IFERROR(DATEVALUE($A353),"")))</f>
        <v/>
      </c>
      <c r="F353" s="12">
        <f>IF($B353="","",IF(ISNUMBER($B353),HOUR($B353)*2+MINUTE($B353)/30,IFERROR(VALUE(LEFT($B353,FIND(":",$B353)-1))*2+VALUE(MID($B353,FIND(":",$B353)+1,2))/30,"")))</f>
        <v/>
      </c>
      <c r="G353" s="12">
        <f>IF($E353="","",IF(WEEKDAY($E353,2)&lt;6,1,0))</f>
        <v/>
      </c>
      <c r="H353" s="12">
        <f>IF(OR($E353="",$F353=""),"",IF(AND($G353=1,$F353&gt;='Working Hours'!$C$8,$F353&lt;'Working Hours'!$C$9),1,0))</f>
        <v/>
      </c>
    </row>
    <row r="354">
      <c r="A354" s="11" t="n"/>
      <c r="B354" s="11" t="n"/>
      <c r="C354" s="11" t="n"/>
      <c r="E354" s="12">
        <f>IF($A354="","",IF(ISNUMBER($A354),$A354,IFERROR(DATEVALUE($A354),"")))</f>
        <v/>
      </c>
      <c r="F354" s="12">
        <f>IF($B354="","",IF(ISNUMBER($B354),HOUR($B354)*2+MINUTE($B354)/30,IFERROR(VALUE(LEFT($B354,FIND(":",$B354)-1))*2+VALUE(MID($B354,FIND(":",$B354)+1,2))/30,"")))</f>
        <v/>
      </c>
      <c r="G354" s="12">
        <f>IF($E354="","",IF(WEEKDAY($E354,2)&lt;6,1,0))</f>
        <v/>
      </c>
      <c r="H354" s="12">
        <f>IF(OR($E354="",$F354=""),"",IF(AND($G354=1,$F354&gt;='Working Hours'!$C$8,$F354&lt;'Working Hours'!$C$9),1,0))</f>
        <v/>
      </c>
    </row>
    <row r="355">
      <c r="A355" s="11" t="n"/>
      <c r="B355" s="11" t="n"/>
      <c r="C355" s="11" t="n"/>
      <c r="E355" s="12">
        <f>IF($A355="","",IF(ISNUMBER($A355),$A355,IFERROR(DATEVALUE($A355),"")))</f>
        <v/>
      </c>
      <c r="F355" s="12">
        <f>IF($B355="","",IF(ISNUMBER($B355),HOUR($B355)*2+MINUTE($B355)/30,IFERROR(VALUE(LEFT($B355,FIND(":",$B355)-1))*2+VALUE(MID($B355,FIND(":",$B355)+1,2))/30,"")))</f>
        <v/>
      </c>
      <c r="G355" s="12">
        <f>IF($E355="","",IF(WEEKDAY($E355,2)&lt;6,1,0))</f>
        <v/>
      </c>
      <c r="H355" s="12">
        <f>IF(OR($E355="",$F355=""),"",IF(AND($G355=1,$F355&gt;='Working Hours'!$C$8,$F355&lt;'Working Hours'!$C$9),1,0))</f>
        <v/>
      </c>
    </row>
    <row r="356">
      <c r="A356" s="11" t="n"/>
      <c r="B356" s="11" t="n"/>
      <c r="C356" s="11" t="n"/>
      <c r="E356" s="12">
        <f>IF($A356="","",IF(ISNUMBER($A356),$A356,IFERROR(DATEVALUE($A356),"")))</f>
        <v/>
      </c>
      <c r="F356" s="12">
        <f>IF($B356="","",IF(ISNUMBER($B356),HOUR($B356)*2+MINUTE($B356)/30,IFERROR(VALUE(LEFT($B356,FIND(":",$B356)-1))*2+VALUE(MID($B356,FIND(":",$B356)+1,2))/30,"")))</f>
        <v/>
      </c>
      <c r="G356" s="12">
        <f>IF($E356="","",IF(WEEKDAY($E356,2)&lt;6,1,0))</f>
        <v/>
      </c>
      <c r="H356" s="12">
        <f>IF(OR($E356="",$F356=""),"",IF(AND($G356=1,$F356&gt;='Working Hours'!$C$8,$F356&lt;'Working Hours'!$C$9),1,0))</f>
        <v/>
      </c>
    </row>
    <row r="357">
      <c r="A357" s="11" t="n"/>
      <c r="B357" s="11" t="n"/>
      <c r="C357" s="11" t="n"/>
      <c r="E357" s="12">
        <f>IF($A357="","",IF(ISNUMBER($A357),$A357,IFERROR(DATEVALUE($A357),"")))</f>
        <v/>
      </c>
      <c r="F357" s="12">
        <f>IF($B357="","",IF(ISNUMBER($B357),HOUR($B357)*2+MINUTE($B357)/30,IFERROR(VALUE(LEFT($B357,FIND(":",$B357)-1))*2+VALUE(MID($B357,FIND(":",$B357)+1,2))/30,"")))</f>
        <v/>
      </c>
      <c r="G357" s="12">
        <f>IF($E357="","",IF(WEEKDAY($E357,2)&lt;6,1,0))</f>
        <v/>
      </c>
      <c r="H357" s="12">
        <f>IF(OR($E357="",$F357=""),"",IF(AND($G357=1,$F357&gt;='Working Hours'!$C$8,$F357&lt;'Working Hours'!$C$9),1,0))</f>
        <v/>
      </c>
    </row>
    <row r="358">
      <c r="A358" s="11" t="n"/>
      <c r="B358" s="11" t="n"/>
      <c r="C358" s="11" t="n"/>
      <c r="E358" s="12">
        <f>IF($A358="","",IF(ISNUMBER($A358),$A358,IFERROR(DATEVALUE($A358),"")))</f>
        <v/>
      </c>
      <c r="F358" s="12">
        <f>IF($B358="","",IF(ISNUMBER($B358),HOUR($B358)*2+MINUTE($B358)/30,IFERROR(VALUE(LEFT($B358,FIND(":",$B358)-1))*2+VALUE(MID($B358,FIND(":",$B358)+1,2))/30,"")))</f>
        <v/>
      </c>
      <c r="G358" s="12">
        <f>IF($E358="","",IF(WEEKDAY($E358,2)&lt;6,1,0))</f>
        <v/>
      </c>
      <c r="H358" s="12">
        <f>IF(OR($E358="",$F358=""),"",IF(AND($G358=1,$F358&gt;='Working Hours'!$C$8,$F358&lt;'Working Hours'!$C$9),1,0))</f>
        <v/>
      </c>
    </row>
    <row r="359">
      <c r="A359" s="11" t="n"/>
      <c r="B359" s="11" t="n"/>
      <c r="C359" s="11" t="n"/>
      <c r="E359" s="12">
        <f>IF($A359="","",IF(ISNUMBER($A359),$A359,IFERROR(DATEVALUE($A359),"")))</f>
        <v/>
      </c>
      <c r="F359" s="12">
        <f>IF($B359="","",IF(ISNUMBER($B359),HOUR($B359)*2+MINUTE($B359)/30,IFERROR(VALUE(LEFT($B359,FIND(":",$B359)-1))*2+VALUE(MID($B359,FIND(":",$B359)+1,2))/30,"")))</f>
        <v/>
      </c>
      <c r="G359" s="12">
        <f>IF($E359="","",IF(WEEKDAY($E359,2)&lt;6,1,0))</f>
        <v/>
      </c>
      <c r="H359" s="12">
        <f>IF(OR($E359="",$F359=""),"",IF(AND($G359=1,$F359&gt;='Working Hours'!$C$8,$F359&lt;'Working Hours'!$C$9),1,0))</f>
        <v/>
      </c>
    </row>
    <row r="360">
      <c r="A360" s="11" t="n"/>
      <c r="B360" s="11" t="n"/>
      <c r="C360" s="11" t="n"/>
      <c r="E360" s="12">
        <f>IF($A360="","",IF(ISNUMBER($A360),$A360,IFERROR(DATEVALUE($A360),"")))</f>
        <v/>
      </c>
      <c r="F360" s="12">
        <f>IF($B360="","",IF(ISNUMBER($B360),HOUR($B360)*2+MINUTE($B360)/30,IFERROR(VALUE(LEFT($B360,FIND(":",$B360)-1))*2+VALUE(MID($B360,FIND(":",$B360)+1,2))/30,"")))</f>
        <v/>
      </c>
      <c r="G360" s="12">
        <f>IF($E360="","",IF(WEEKDAY($E360,2)&lt;6,1,0))</f>
        <v/>
      </c>
      <c r="H360" s="12">
        <f>IF(OR($E360="",$F360=""),"",IF(AND($G360=1,$F360&gt;='Working Hours'!$C$8,$F360&lt;'Working Hours'!$C$9),1,0))</f>
        <v/>
      </c>
    </row>
    <row r="361">
      <c r="A361" s="11" t="n"/>
      <c r="B361" s="11" t="n"/>
      <c r="C361" s="11" t="n"/>
      <c r="E361" s="12">
        <f>IF($A361="","",IF(ISNUMBER($A361),$A361,IFERROR(DATEVALUE($A361),"")))</f>
        <v/>
      </c>
      <c r="F361" s="12">
        <f>IF($B361="","",IF(ISNUMBER($B361),HOUR($B361)*2+MINUTE($B361)/30,IFERROR(VALUE(LEFT($B361,FIND(":",$B361)-1))*2+VALUE(MID($B361,FIND(":",$B361)+1,2))/30,"")))</f>
        <v/>
      </c>
      <c r="G361" s="12">
        <f>IF($E361="","",IF(WEEKDAY($E361,2)&lt;6,1,0))</f>
        <v/>
      </c>
      <c r="H361" s="12">
        <f>IF(OR($E361="",$F361=""),"",IF(AND($G361=1,$F361&gt;='Working Hours'!$C$8,$F361&lt;'Working Hours'!$C$9),1,0))</f>
        <v/>
      </c>
    </row>
    <row r="362">
      <c r="A362" s="11" t="n"/>
      <c r="B362" s="11" t="n"/>
      <c r="C362" s="11" t="n"/>
      <c r="E362" s="12">
        <f>IF($A362="","",IF(ISNUMBER($A362),$A362,IFERROR(DATEVALUE($A362),"")))</f>
        <v/>
      </c>
      <c r="F362" s="12">
        <f>IF($B362="","",IF(ISNUMBER($B362),HOUR($B362)*2+MINUTE($B362)/30,IFERROR(VALUE(LEFT($B362,FIND(":",$B362)-1))*2+VALUE(MID($B362,FIND(":",$B362)+1,2))/30,"")))</f>
        <v/>
      </c>
      <c r="G362" s="12">
        <f>IF($E362="","",IF(WEEKDAY($E362,2)&lt;6,1,0))</f>
        <v/>
      </c>
      <c r="H362" s="12">
        <f>IF(OR($E362="",$F362=""),"",IF(AND($G362=1,$F362&gt;='Working Hours'!$C$8,$F362&lt;'Working Hours'!$C$9),1,0))</f>
        <v/>
      </c>
    </row>
    <row r="363">
      <c r="A363" s="11" t="n"/>
      <c r="B363" s="11" t="n"/>
      <c r="C363" s="11" t="n"/>
      <c r="E363" s="12">
        <f>IF($A363="","",IF(ISNUMBER($A363),$A363,IFERROR(DATEVALUE($A363),"")))</f>
        <v/>
      </c>
      <c r="F363" s="12">
        <f>IF($B363="","",IF(ISNUMBER($B363),HOUR($B363)*2+MINUTE($B363)/30,IFERROR(VALUE(LEFT($B363,FIND(":",$B363)-1))*2+VALUE(MID($B363,FIND(":",$B363)+1,2))/30,"")))</f>
        <v/>
      </c>
      <c r="G363" s="12">
        <f>IF($E363="","",IF(WEEKDAY($E363,2)&lt;6,1,0))</f>
        <v/>
      </c>
      <c r="H363" s="12">
        <f>IF(OR($E363="",$F363=""),"",IF(AND($G363=1,$F363&gt;='Working Hours'!$C$8,$F363&lt;'Working Hours'!$C$9),1,0))</f>
        <v/>
      </c>
    </row>
    <row r="364">
      <c r="A364" s="11" t="n"/>
      <c r="B364" s="11" t="n"/>
      <c r="C364" s="11" t="n"/>
      <c r="E364" s="12">
        <f>IF($A364="","",IF(ISNUMBER($A364),$A364,IFERROR(DATEVALUE($A364),"")))</f>
        <v/>
      </c>
      <c r="F364" s="12">
        <f>IF($B364="","",IF(ISNUMBER($B364),HOUR($B364)*2+MINUTE($B364)/30,IFERROR(VALUE(LEFT($B364,FIND(":",$B364)-1))*2+VALUE(MID($B364,FIND(":",$B364)+1,2))/30,"")))</f>
        <v/>
      </c>
      <c r="G364" s="12">
        <f>IF($E364="","",IF(WEEKDAY($E364,2)&lt;6,1,0))</f>
        <v/>
      </c>
      <c r="H364" s="12">
        <f>IF(OR($E364="",$F364=""),"",IF(AND($G364=1,$F364&gt;='Working Hours'!$C$8,$F364&lt;'Working Hours'!$C$9),1,0))</f>
        <v/>
      </c>
    </row>
    <row r="365">
      <c r="A365" s="11" t="n"/>
      <c r="B365" s="11" t="n"/>
      <c r="C365" s="11" t="n"/>
      <c r="E365" s="12">
        <f>IF($A365="","",IF(ISNUMBER($A365),$A365,IFERROR(DATEVALUE($A365),"")))</f>
        <v/>
      </c>
      <c r="F365" s="12">
        <f>IF($B365="","",IF(ISNUMBER($B365),HOUR($B365)*2+MINUTE($B365)/30,IFERROR(VALUE(LEFT($B365,FIND(":",$B365)-1))*2+VALUE(MID($B365,FIND(":",$B365)+1,2))/30,"")))</f>
        <v/>
      </c>
      <c r="G365" s="12">
        <f>IF($E365="","",IF(WEEKDAY($E365,2)&lt;6,1,0))</f>
        <v/>
      </c>
      <c r="H365" s="12">
        <f>IF(OR($E365="",$F365=""),"",IF(AND($G365=1,$F365&gt;='Working Hours'!$C$8,$F365&lt;'Working Hours'!$C$9),1,0))</f>
        <v/>
      </c>
    </row>
    <row r="366">
      <c r="A366" s="11" t="n"/>
      <c r="B366" s="11" t="n"/>
      <c r="C366" s="11" t="n"/>
      <c r="E366" s="12">
        <f>IF($A366="","",IF(ISNUMBER($A366),$A366,IFERROR(DATEVALUE($A366),"")))</f>
        <v/>
      </c>
      <c r="F366" s="12">
        <f>IF($B366="","",IF(ISNUMBER($B366),HOUR($B366)*2+MINUTE($B366)/30,IFERROR(VALUE(LEFT($B366,FIND(":",$B366)-1))*2+VALUE(MID($B366,FIND(":",$B366)+1,2))/30,"")))</f>
        <v/>
      </c>
      <c r="G366" s="12">
        <f>IF($E366="","",IF(WEEKDAY($E366,2)&lt;6,1,0))</f>
        <v/>
      </c>
      <c r="H366" s="12">
        <f>IF(OR($E366="",$F366=""),"",IF(AND($G366=1,$F366&gt;='Working Hours'!$C$8,$F366&lt;'Working Hours'!$C$9),1,0))</f>
        <v/>
      </c>
    </row>
    <row r="367">
      <c r="A367" s="11" t="n"/>
      <c r="B367" s="11" t="n"/>
      <c r="C367" s="11" t="n"/>
      <c r="E367" s="12">
        <f>IF($A367="","",IF(ISNUMBER($A367),$A367,IFERROR(DATEVALUE($A367),"")))</f>
        <v/>
      </c>
      <c r="F367" s="12">
        <f>IF($B367="","",IF(ISNUMBER($B367),HOUR($B367)*2+MINUTE($B367)/30,IFERROR(VALUE(LEFT($B367,FIND(":",$B367)-1))*2+VALUE(MID($B367,FIND(":",$B367)+1,2))/30,"")))</f>
        <v/>
      </c>
      <c r="G367" s="12">
        <f>IF($E367="","",IF(WEEKDAY($E367,2)&lt;6,1,0))</f>
        <v/>
      </c>
      <c r="H367" s="12">
        <f>IF(OR($E367="",$F367=""),"",IF(AND($G367=1,$F367&gt;='Working Hours'!$C$8,$F367&lt;'Working Hours'!$C$9),1,0))</f>
        <v/>
      </c>
    </row>
    <row r="368">
      <c r="A368" s="11" t="n"/>
      <c r="B368" s="11" t="n"/>
      <c r="C368" s="11" t="n"/>
      <c r="E368" s="12">
        <f>IF($A368="","",IF(ISNUMBER($A368),$A368,IFERROR(DATEVALUE($A368),"")))</f>
        <v/>
      </c>
      <c r="F368" s="12">
        <f>IF($B368="","",IF(ISNUMBER($B368),HOUR($B368)*2+MINUTE($B368)/30,IFERROR(VALUE(LEFT($B368,FIND(":",$B368)-1))*2+VALUE(MID($B368,FIND(":",$B368)+1,2))/30,"")))</f>
        <v/>
      </c>
      <c r="G368" s="12">
        <f>IF($E368="","",IF(WEEKDAY($E368,2)&lt;6,1,0))</f>
        <v/>
      </c>
      <c r="H368" s="12">
        <f>IF(OR($E368="",$F368=""),"",IF(AND($G368=1,$F368&gt;='Working Hours'!$C$8,$F368&lt;'Working Hours'!$C$9),1,0))</f>
        <v/>
      </c>
    </row>
    <row r="369">
      <c r="A369" s="11" t="n"/>
      <c r="B369" s="11" t="n"/>
      <c r="C369" s="11" t="n"/>
      <c r="E369" s="12">
        <f>IF($A369="","",IF(ISNUMBER($A369),$A369,IFERROR(DATEVALUE($A369),"")))</f>
        <v/>
      </c>
      <c r="F369" s="12">
        <f>IF($B369="","",IF(ISNUMBER($B369),HOUR($B369)*2+MINUTE($B369)/30,IFERROR(VALUE(LEFT($B369,FIND(":",$B369)-1))*2+VALUE(MID($B369,FIND(":",$B369)+1,2))/30,"")))</f>
        <v/>
      </c>
      <c r="G369" s="12">
        <f>IF($E369="","",IF(WEEKDAY($E369,2)&lt;6,1,0))</f>
        <v/>
      </c>
      <c r="H369" s="12">
        <f>IF(OR($E369="",$F369=""),"",IF(AND($G369=1,$F369&gt;='Working Hours'!$C$8,$F369&lt;'Working Hours'!$C$9),1,0))</f>
        <v/>
      </c>
    </row>
    <row r="370">
      <c r="A370" s="11" t="n"/>
      <c r="B370" s="11" t="n"/>
      <c r="C370" s="11" t="n"/>
      <c r="E370" s="12">
        <f>IF($A370="","",IF(ISNUMBER($A370),$A370,IFERROR(DATEVALUE($A370),"")))</f>
        <v/>
      </c>
      <c r="F370" s="12">
        <f>IF($B370="","",IF(ISNUMBER($B370),HOUR($B370)*2+MINUTE($B370)/30,IFERROR(VALUE(LEFT($B370,FIND(":",$B370)-1))*2+VALUE(MID($B370,FIND(":",$B370)+1,2))/30,"")))</f>
        <v/>
      </c>
      <c r="G370" s="12">
        <f>IF($E370="","",IF(WEEKDAY($E370,2)&lt;6,1,0))</f>
        <v/>
      </c>
      <c r="H370" s="12">
        <f>IF(OR($E370="",$F370=""),"",IF(AND($G370=1,$F370&gt;='Working Hours'!$C$8,$F370&lt;'Working Hours'!$C$9),1,0))</f>
        <v/>
      </c>
    </row>
    <row r="371">
      <c r="A371" s="11" t="n"/>
      <c r="B371" s="11" t="n"/>
      <c r="C371" s="11" t="n"/>
      <c r="E371" s="12">
        <f>IF($A371="","",IF(ISNUMBER($A371),$A371,IFERROR(DATEVALUE($A371),"")))</f>
        <v/>
      </c>
      <c r="F371" s="12">
        <f>IF($B371="","",IF(ISNUMBER($B371),HOUR($B371)*2+MINUTE($B371)/30,IFERROR(VALUE(LEFT($B371,FIND(":",$B371)-1))*2+VALUE(MID($B371,FIND(":",$B371)+1,2))/30,"")))</f>
        <v/>
      </c>
      <c r="G371" s="12">
        <f>IF($E371="","",IF(WEEKDAY($E371,2)&lt;6,1,0))</f>
        <v/>
      </c>
      <c r="H371" s="12">
        <f>IF(OR($E371="",$F371=""),"",IF(AND($G371=1,$F371&gt;='Working Hours'!$C$8,$F371&lt;'Working Hours'!$C$9),1,0))</f>
        <v/>
      </c>
    </row>
    <row r="372">
      <c r="A372" s="11" t="n"/>
      <c r="B372" s="11" t="n"/>
      <c r="C372" s="11" t="n"/>
      <c r="E372" s="12">
        <f>IF($A372="","",IF(ISNUMBER($A372),$A372,IFERROR(DATEVALUE($A372),"")))</f>
        <v/>
      </c>
      <c r="F372" s="12">
        <f>IF($B372="","",IF(ISNUMBER($B372),HOUR($B372)*2+MINUTE($B372)/30,IFERROR(VALUE(LEFT($B372,FIND(":",$B372)-1))*2+VALUE(MID($B372,FIND(":",$B372)+1,2))/30,"")))</f>
        <v/>
      </c>
      <c r="G372" s="12">
        <f>IF($E372="","",IF(WEEKDAY($E372,2)&lt;6,1,0))</f>
        <v/>
      </c>
      <c r="H372" s="12">
        <f>IF(OR($E372="",$F372=""),"",IF(AND($G372=1,$F372&gt;='Working Hours'!$C$8,$F372&lt;'Working Hours'!$C$9),1,0))</f>
        <v/>
      </c>
    </row>
    <row r="373">
      <c r="A373" s="11" t="n"/>
      <c r="B373" s="11" t="n"/>
      <c r="C373" s="11" t="n"/>
      <c r="E373" s="12">
        <f>IF($A373="","",IF(ISNUMBER($A373),$A373,IFERROR(DATEVALUE($A373),"")))</f>
        <v/>
      </c>
      <c r="F373" s="12">
        <f>IF($B373="","",IF(ISNUMBER($B373),HOUR($B373)*2+MINUTE($B373)/30,IFERROR(VALUE(LEFT($B373,FIND(":",$B373)-1))*2+VALUE(MID($B373,FIND(":",$B373)+1,2))/30,"")))</f>
        <v/>
      </c>
      <c r="G373" s="12">
        <f>IF($E373="","",IF(WEEKDAY($E373,2)&lt;6,1,0))</f>
        <v/>
      </c>
      <c r="H373" s="12">
        <f>IF(OR($E373="",$F373=""),"",IF(AND($G373=1,$F373&gt;='Working Hours'!$C$8,$F373&lt;'Working Hours'!$C$9),1,0))</f>
        <v/>
      </c>
    </row>
    <row r="374">
      <c r="A374" s="11" t="n"/>
      <c r="B374" s="11" t="n"/>
      <c r="C374" s="11" t="n"/>
      <c r="E374" s="12">
        <f>IF($A374="","",IF(ISNUMBER($A374),$A374,IFERROR(DATEVALUE($A374),"")))</f>
        <v/>
      </c>
      <c r="F374" s="12">
        <f>IF($B374="","",IF(ISNUMBER($B374),HOUR($B374)*2+MINUTE($B374)/30,IFERROR(VALUE(LEFT($B374,FIND(":",$B374)-1))*2+VALUE(MID($B374,FIND(":",$B374)+1,2))/30,"")))</f>
        <v/>
      </c>
      <c r="G374" s="12">
        <f>IF($E374="","",IF(WEEKDAY($E374,2)&lt;6,1,0))</f>
        <v/>
      </c>
      <c r="H374" s="12">
        <f>IF(OR($E374="",$F374=""),"",IF(AND($G374=1,$F374&gt;='Working Hours'!$C$8,$F374&lt;'Working Hours'!$C$9),1,0))</f>
        <v/>
      </c>
    </row>
    <row r="375">
      <c r="A375" s="11" t="n"/>
      <c r="B375" s="11" t="n"/>
      <c r="C375" s="11" t="n"/>
      <c r="E375" s="12">
        <f>IF($A375="","",IF(ISNUMBER($A375),$A375,IFERROR(DATEVALUE($A375),"")))</f>
        <v/>
      </c>
      <c r="F375" s="12">
        <f>IF($B375="","",IF(ISNUMBER($B375),HOUR($B375)*2+MINUTE($B375)/30,IFERROR(VALUE(LEFT($B375,FIND(":",$B375)-1))*2+VALUE(MID($B375,FIND(":",$B375)+1,2))/30,"")))</f>
        <v/>
      </c>
      <c r="G375" s="12">
        <f>IF($E375="","",IF(WEEKDAY($E375,2)&lt;6,1,0))</f>
        <v/>
      </c>
      <c r="H375" s="12">
        <f>IF(OR($E375="",$F375=""),"",IF(AND($G375=1,$F375&gt;='Working Hours'!$C$8,$F375&lt;'Working Hours'!$C$9),1,0))</f>
        <v/>
      </c>
    </row>
    <row r="376">
      <c r="A376" s="11" t="n"/>
      <c r="B376" s="11" t="n"/>
      <c r="C376" s="11" t="n"/>
      <c r="E376" s="12">
        <f>IF($A376="","",IF(ISNUMBER($A376),$A376,IFERROR(DATEVALUE($A376),"")))</f>
        <v/>
      </c>
      <c r="F376" s="12">
        <f>IF($B376="","",IF(ISNUMBER($B376),HOUR($B376)*2+MINUTE($B376)/30,IFERROR(VALUE(LEFT($B376,FIND(":",$B376)-1))*2+VALUE(MID($B376,FIND(":",$B376)+1,2))/30,"")))</f>
        <v/>
      </c>
      <c r="G376" s="12">
        <f>IF($E376="","",IF(WEEKDAY($E376,2)&lt;6,1,0))</f>
        <v/>
      </c>
      <c r="H376" s="12">
        <f>IF(OR($E376="",$F376=""),"",IF(AND($G376=1,$F376&gt;='Working Hours'!$C$8,$F376&lt;'Working Hours'!$C$9),1,0))</f>
        <v/>
      </c>
    </row>
    <row r="377">
      <c r="A377" s="11" t="n"/>
      <c r="B377" s="11" t="n"/>
      <c r="C377" s="11" t="n"/>
      <c r="E377" s="12">
        <f>IF($A377="","",IF(ISNUMBER($A377),$A377,IFERROR(DATEVALUE($A377),"")))</f>
        <v/>
      </c>
      <c r="F377" s="12">
        <f>IF($B377="","",IF(ISNUMBER($B377),HOUR($B377)*2+MINUTE($B377)/30,IFERROR(VALUE(LEFT($B377,FIND(":",$B377)-1))*2+VALUE(MID($B377,FIND(":",$B377)+1,2))/30,"")))</f>
        <v/>
      </c>
      <c r="G377" s="12">
        <f>IF($E377="","",IF(WEEKDAY($E377,2)&lt;6,1,0))</f>
        <v/>
      </c>
      <c r="H377" s="12">
        <f>IF(OR($E377="",$F377=""),"",IF(AND($G377=1,$F377&gt;='Working Hours'!$C$8,$F377&lt;'Working Hours'!$C$9),1,0))</f>
        <v/>
      </c>
    </row>
    <row r="378">
      <c r="A378" s="11" t="n"/>
      <c r="B378" s="11" t="n"/>
      <c r="C378" s="11" t="n"/>
      <c r="E378" s="12">
        <f>IF($A378="","",IF(ISNUMBER($A378),$A378,IFERROR(DATEVALUE($A378),"")))</f>
        <v/>
      </c>
      <c r="F378" s="12">
        <f>IF($B378="","",IF(ISNUMBER($B378),HOUR($B378)*2+MINUTE($B378)/30,IFERROR(VALUE(LEFT($B378,FIND(":",$B378)-1))*2+VALUE(MID($B378,FIND(":",$B378)+1,2))/30,"")))</f>
        <v/>
      </c>
      <c r="G378" s="12">
        <f>IF($E378="","",IF(WEEKDAY($E378,2)&lt;6,1,0))</f>
        <v/>
      </c>
      <c r="H378" s="12">
        <f>IF(OR($E378="",$F378=""),"",IF(AND($G378=1,$F378&gt;='Working Hours'!$C$8,$F378&lt;'Working Hours'!$C$9),1,0))</f>
        <v/>
      </c>
    </row>
    <row r="379">
      <c r="A379" s="11" t="n"/>
      <c r="B379" s="11" t="n"/>
      <c r="C379" s="11" t="n"/>
      <c r="E379" s="12">
        <f>IF($A379="","",IF(ISNUMBER($A379),$A379,IFERROR(DATEVALUE($A379),"")))</f>
        <v/>
      </c>
      <c r="F379" s="12">
        <f>IF($B379="","",IF(ISNUMBER($B379),HOUR($B379)*2+MINUTE($B379)/30,IFERROR(VALUE(LEFT($B379,FIND(":",$B379)-1))*2+VALUE(MID($B379,FIND(":",$B379)+1,2))/30,"")))</f>
        <v/>
      </c>
      <c r="G379" s="12">
        <f>IF($E379="","",IF(WEEKDAY($E379,2)&lt;6,1,0))</f>
        <v/>
      </c>
      <c r="H379" s="12">
        <f>IF(OR($E379="",$F379=""),"",IF(AND($G379=1,$F379&gt;='Working Hours'!$C$8,$F379&lt;'Working Hours'!$C$9),1,0))</f>
        <v/>
      </c>
    </row>
    <row r="380">
      <c r="A380" s="11" t="n"/>
      <c r="B380" s="11" t="n"/>
      <c r="C380" s="11" t="n"/>
      <c r="E380" s="12">
        <f>IF($A380="","",IF(ISNUMBER($A380),$A380,IFERROR(DATEVALUE($A380),"")))</f>
        <v/>
      </c>
      <c r="F380" s="12">
        <f>IF($B380="","",IF(ISNUMBER($B380),HOUR($B380)*2+MINUTE($B380)/30,IFERROR(VALUE(LEFT($B380,FIND(":",$B380)-1))*2+VALUE(MID($B380,FIND(":",$B380)+1,2))/30,"")))</f>
        <v/>
      </c>
      <c r="G380" s="12">
        <f>IF($E380="","",IF(WEEKDAY($E380,2)&lt;6,1,0))</f>
        <v/>
      </c>
      <c r="H380" s="12">
        <f>IF(OR($E380="",$F380=""),"",IF(AND($G380=1,$F380&gt;='Working Hours'!$C$8,$F380&lt;'Working Hours'!$C$9),1,0))</f>
        <v/>
      </c>
    </row>
    <row r="381">
      <c r="A381" s="11" t="n"/>
      <c r="B381" s="11" t="n"/>
      <c r="C381" s="11" t="n"/>
      <c r="E381" s="12">
        <f>IF($A381="","",IF(ISNUMBER($A381),$A381,IFERROR(DATEVALUE($A381),"")))</f>
        <v/>
      </c>
      <c r="F381" s="12">
        <f>IF($B381="","",IF(ISNUMBER($B381),HOUR($B381)*2+MINUTE($B381)/30,IFERROR(VALUE(LEFT($B381,FIND(":",$B381)-1))*2+VALUE(MID($B381,FIND(":",$B381)+1,2))/30,"")))</f>
        <v/>
      </c>
      <c r="G381" s="12">
        <f>IF($E381="","",IF(WEEKDAY($E381,2)&lt;6,1,0))</f>
        <v/>
      </c>
      <c r="H381" s="12">
        <f>IF(OR($E381="",$F381=""),"",IF(AND($G381=1,$F381&gt;='Working Hours'!$C$8,$F381&lt;'Working Hours'!$C$9),1,0))</f>
        <v/>
      </c>
    </row>
    <row r="382">
      <c r="A382" s="11" t="n"/>
      <c r="B382" s="11" t="n"/>
      <c r="C382" s="11" t="n"/>
      <c r="E382" s="12">
        <f>IF($A382="","",IF(ISNUMBER($A382),$A382,IFERROR(DATEVALUE($A382),"")))</f>
        <v/>
      </c>
      <c r="F382" s="12">
        <f>IF($B382="","",IF(ISNUMBER($B382),HOUR($B382)*2+MINUTE($B382)/30,IFERROR(VALUE(LEFT($B382,FIND(":",$B382)-1))*2+VALUE(MID($B382,FIND(":",$B382)+1,2))/30,"")))</f>
        <v/>
      </c>
      <c r="G382" s="12">
        <f>IF($E382="","",IF(WEEKDAY($E382,2)&lt;6,1,0))</f>
        <v/>
      </c>
      <c r="H382" s="12">
        <f>IF(OR($E382="",$F382=""),"",IF(AND($G382=1,$F382&gt;='Working Hours'!$C$8,$F382&lt;'Working Hours'!$C$9),1,0))</f>
        <v/>
      </c>
    </row>
    <row r="383">
      <c r="A383" s="11" t="n"/>
      <c r="B383" s="11" t="n"/>
      <c r="C383" s="11" t="n"/>
      <c r="E383" s="12">
        <f>IF($A383="","",IF(ISNUMBER($A383),$A383,IFERROR(DATEVALUE($A383),"")))</f>
        <v/>
      </c>
      <c r="F383" s="12">
        <f>IF($B383="","",IF(ISNUMBER($B383),HOUR($B383)*2+MINUTE($B383)/30,IFERROR(VALUE(LEFT($B383,FIND(":",$B383)-1))*2+VALUE(MID($B383,FIND(":",$B383)+1,2))/30,"")))</f>
        <v/>
      </c>
      <c r="G383" s="12">
        <f>IF($E383="","",IF(WEEKDAY($E383,2)&lt;6,1,0))</f>
        <v/>
      </c>
      <c r="H383" s="12">
        <f>IF(OR($E383="",$F383=""),"",IF(AND($G383=1,$F383&gt;='Working Hours'!$C$8,$F383&lt;'Working Hours'!$C$9),1,0))</f>
        <v/>
      </c>
    </row>
    <row r="384">
      <c r="A384" s="11" t="n"/>
      <c r="B384" s="11" t="n"/>
      <c r="C384" s="11" t="n"/>
      <c r="E384" s="12">
        <f>IF($A384="","",IF(ISNUMBER($A384),$A384,IFERROR(DATEVALUE($A384),"")))</f>
        <v/>
      </c>
      <c r="F384" s="12">
        <f>IF($B384="","",IF(ISNUMBER($B384),HOUR($B384)*2+MINUTE($B384)/30,IFERROR(VALUE(LEFT($B384,FIND(":",$B384)-1))*2+VALUE(MID($B384,FIND(":",$B384)+1,2))/30,"")))</f>
        <v/>
      </c>
      <c r="G384" s="12">
        <f>IF($E384="","",IF(WEEKDAY($E384,2)&lt;6,1,0))</f>
        <v/>
      </c>
      <c r="H384" s="12">
        <f>IF(OR($E384="",$F384=""),"",IF(AND($G384=1,$F384&gt;='Working Hours'!$C$8,$F384&lt;'Working Hours'!$C$9),1,0))</f>
        <v/>
      </c>
    </row>
    <row r="385">
      <c r="A385" s="11" t="n"/>
      <c r="B385" s="11" t="n"/>
      <c r="C385" s="11" t="n"/>
      <c r="E385" s="12">
        <f>IF($A385="","",IF(ISNUMBER($A385),$A385,IFERROR(DATEVALUE($A385),"")))</f>
        <v/>
      </c>
      <c r="F385" s="12">
        <f>IF($B385="","",IF(ISNUMBER($B385),HOUR($B385)*2+MINUTE($B385)/30,IFERROR(VALUE(LEFT($B385,FIND(":",$B385)-1))*2+VALUE(MID($B385,FIND(":",$B385)+1,2))/30,"")))</f>
        <v/>
      </c>
      <c r="G385" s="12">
        <f>IF($E385="","",IF(WEEKDAY($E385,2)&lt;6,1,0))</f>
        <v/>
      </c>
      <c r="H385" s="12">
        <f>IF(OR($E385="",$F385=""),"",IF(AND($G385=1,$F385&gt;='Working Hours'!$C$8,$F385&lt;'Working Hours'!$C$9),1,0))</f>
        <v/>
      </c>
    </row>
    <row r="386">
      <c r="A386" s="11" t="n"/>
      <c r="B386" s="11" t="n"/>
      <c r="C386" s="11" t="n"/>
      <c r="E386" s="12">
        <f>IF($A386="","",IF(ISNUMBER($A386),$A386,IFERROR(DATEVALUE($A386),"")))</f>
        <v/>
      </c>
      <c r="F386" s="12">
        <f>IF($B386="","",IF(ISNUMBER($B386),HOUR($B386)*2+MINUTE($B386)/30,IFERROR(VALUE(LEFT($B386,FIND(":",$B386)-1))*2+VALUE(MID($B386,FIND(":",$B386)+1,2))/30,"")))</f>
        <v/>
      </c>
      <c r="G386" s="12">
        <f>IF($E386="","",IF(WEEKDAY($E386,2)&lt;6,1,0))</f>
        <v/>
      </c>
      <c r="H386" s="12">
        <f>IF(OR($E386="",$F386=""),"",IF(AND($G386=1,$F386&gt;='Working Hours'!$C$8,$F386&lt;'Working Hours'!$C$9),1,0))</f>
        <v/>
      </c>
    </row>
    <row r="387">
      <c r="A387" s="11" t="n"/>
      <c r="B387" s="11" t="n"/>
      <c r="C387" s="11" t="n"/>
      <c r="E387" s="12">
        <f>IF($A387="","",IF(ISNUMBER($A387),$A387,IFERROR(DATEVALUE($A387),"")))</f>
        <v/>
      </c>
      <c r="F387" s="12">
        <f>IF($B387="","",IF(ISNUMBER($B387),HOUR($B387)*2+MINUTE($B387)/30,IFERROR(VALUE(LEFT($B387,FIND(":",$B387)-1))*2+VALUE(MID($B387,FIND(":",$B387)+1,2))/30,"")))</f>
        <v/>
      </c>
      <c r="G387" s="12">
        <f>IF($E387="","",IF(WEEKDAY($E387,2)&lt;6,1,0))</f>
        <v/>
      </c>
      <c r="H387" s="12">
        <f>IF(OR($E387="",$F387=""),"",IF(AND($G387=1,$F387&gt;='Working Hours'!$C$8,$F387&lt;'Working Hours'!$C$9),1,0))</f>
        <v/>
      </c>
    </row>
    <row r="388">
      <c r="A388" s="11" t="n"/>
      <c r="B388" s="11" t="n"/>
      <c r="C388" s="11" t="n"/>
      <c r="E388" s="12">
        <f>IF($A388="","",IF(ISNUMBER($A388),$A388,IFERROR(DATEVALUE($A388),"")))</f>
        <v/>
      </c>
      <c r="F388" s="12">
        <f>IF($B388="","",IF(ISNUMBER($B388),HOUR($B388)*2+MINUTE($B388)/30,IFERROR(VALUE(LEFT($B388,FIND(":",$B388)-1))*2+VALUE(MID($B388,FIND(":",$B388)+1,2))/30,"")))</f>
        <v/>
      </c>
      <c r="G388" s="12">
        <f>IF($E388="","",IF(WEEKDAY($E388,2)&lt;6,1,0))</f>
        <v/>
      </c>
      <c r="H388" s="12">
        <f>IF(OR($E388="",$F388=""),"",IF(AND($G388=1,$F388&gt;='Working Hours'!$C$8,$F388&lt;'Working Hours'!$C$9),1,0))</f>
        <v/>
      </c>
    </row>
    <row r="389">
      <c r="A389" s="11" t="n"/>
      <c r="B389" s="11" t="n"/>
      <c r="C389" s="11" t="n"/>
      <c r="E389" s="12">
        <f>IF($A389="","",IF(ISNUMBER($A389),$A389,IFERROR(DATEVALUE($A389),"")))</f>
        <v/>
      </c>
      <c r="F389" s="12">
        <f>IF($B389="","",IF(ISNUMBER($B389),HOUR($B389)*2+MINUTE($B389)/30,IFERROR(VALUE(LEFT($B389,FIND(":",$B389)-1))*2+VALUE(MID($B389,FIND(":",$B389)+1,2))/30,"")))</f>
        <v/>
      </c>
      <c r="G389" s="12">
        <f>IF($E389="","",IF(WEEKDAY($E389,2)&lt;6,1,0))</f>
        <v/>
      </c>
      <c r="H389" s="12">
        <f>IF(OR($E389="",$F389=""),"",IF(AND($G389=1,$F389&gt;='Working Hours'!$C$8,$F389&lt;'Working Hours'!$C$9),1,0))</f>
        <v/>
      </c>
    </row>
    <row r="390">
      <c r="A390" s="11" t="n"/>
      <c r="B390" s="11" t="n"/>
      <c r="C390" s="11" t="n"/>
      <c r="E390" s="12">
        <f>IF($A390="","",IF(ISNUMBER($A390),$A390,IFERROR(DATEVALUE($A390),"")))</f>
        <v/>
      </c>
      <c r="F390" s="12">
        <f>IF($B390="","",IF(ISNUMBER($B390),HOUR($B390)*2+MINUTE($B390)/30,IFERROR(VALUE(LEFT($B390,FIND(":",$B390)-1))*2+VALUE(MID($B390,FIND(":",$B390)+1,2))/30,"")))</f>
        <v/>
      </c>
      <c r="G390" s="12">
        <f>IF($E390="","",IF(WEEKDAY($E390,2)&lt;6,1,0))</f>
        <v/>
      </c>
      <c r="H390" s="12">
        <f>IF(OR($E390="",$F390=""),"",IF(AND($G390=1,$F390&gt;='Working Hours'!$C$8,$F390&lt;'Working Hours'!$C$9),1,0))</f>
        <v/>
      </c>
    </row>
    <row r="391">
      <c r="A391" s="11" t="n"/>
      <c r="B391" s="11" t="n"/>
      <c r="C391" s="11" t="n"/>
      <c r="E391" s="12">
        <f>IF($A391="","",IF(ISNUMBER($A391),$A391,IFERROR(DATEVALUE($A391),"")))</f>
        <v/>
      </c>
      <c r="F391" s="12">
        <f>IF($B391="","",IF(ISNUMBER($B391),HOUR($B391)*2+MINUTE($B391)/30,IFERROR(VALUE(LEFT($B391,FIND(":",$B391)-1))*2+VALUE(MID($B391,FIND(":",$B391)+1,2))/30,"")))</f>
        <v/>
      </c>
      <c r="G391" s="12">
        <f>IF($E391="","",IF(WEEKDAY($E391,2)&lt;6,1,0))</f>
        <v/>
      </c>
      <c r="H391" s="12">
        <f>IF(OR($E391="",$F391=""),"",IF(AND($G391=1,$F391&gt;='Working Hours'!$C$8,$F391&lt;'Working Hours'!$C$9),1,0))</f>
        <v/>
      </c>
    </row>
    <row r="392">
      <c r="A392" s="11" t="n"/>
      <c r="B392" s="11" t="n"/>
      <c r="C392" s="11" t="n"/>
      <c r="E392" s="12">
        <f>IF($A392="","",IF(ISNUMBER($A392),$A392,IFERROR(DATEVALUE($A392),"")))</f>
        <v/>
      </c>
      <c r="F392" s="12">
        <f>IF($B392="","",IF(ISNUMBER($B392),HOUR($B392)*2+MINUTE($B392)/30,IFERROR(VALUE(LEFT($B392,FIND(":",$B392)-1))*2+VALUE(MID($B392,FIND(":",$B392)+1,2))/30,"")))</f>
        <v/>
      </c>
      <c r="G392" s="12">
        <f>IF($E392="","",IF(WEEKDAY($E392,2)&lt;6,1,0))</f>
        <v/>
      </c>
      <c r="H392" s="12">
        <f>IF(OR($E392="",$F392=""),"",IF(AND($G392=1,$F392&gt;='Working Hours'!$C$8,$F392&lt;'Working Hours'!$C$9),1,0))</f>
        <v/>
      </c>
    </row>
    <row r="393">
      <c r="A393" s="11" t="n"/>
      <c r="B393" s="11" t="n"/>
      <c r="C393" s="11" t="n"/>
      <c r="E393" s="12">
        <f>IF($A393="","",IF(ISNUMBER($A393),$A393,IFERROR(DATEVALUE($A393),"")))</f>
        <v/>
      </c>
      <c r="F393" s="12">
        <f>IF($B393="","",IF(ISNUMBER($B393),HOUR($B393)*2+MINUTE($B393)/30,IFERROR(VALUE(LEFT($B393,FIND(":",$B393)-1))*2+VALUE(MID($B393,FIND(":",$B393)+1,2))/30,"")))</f>
        <v/>
      </c>
      <c r="G393" s="12">
        <f>IF($E393="","",IF(WEEKDAY($E393,2)&lt;6,1,0))</f>
        <v/>
      </c>
      <c r="H393" s="12">
        <f>IF(OR($E393="",$F393=""),"",IF(AND($G393=1,$F393&gt;='Working Hours'!$C$8,$F393&lt;'Working Hours'!$C$9),1,0))</f>
        <v/>
      </c>
    </row>
    <row r="394">
      <c r="A394" s="11" t="n"/>
      <c r="B394" s="11" t="n"/>
      <c r="C394" s="11" t="n"/>
      <c r="E394" s="12">
        <f>IF($A394="","",IF(ISNUMBER($A394),$A394,IFERROR(DATEVALUE($A394),"")))</f>
        <v/>
      </c>
      <c r="F394" s="12">
        <f>IF($B394="","",IF(ISNUMBER($B394),HOUR($B394)*2+MINUTE($B394)/30,IFERROR(VALUE(LEFT($B394,FIND(":",$B394)-1))*2+VALUE(MID($B394,FIND(":",$B394)+1,2))/30,"")))</f>
        <v/>
      </c>
      <c r="G394" s="12">
        <f>IF($E394="","",IF(WEEKDAY($E394,2)&lt;6,1,0))</f>
        <v/>
      </c>
      <c r="H394" s="12">
        <f>IF(OR($E394="",$F394=""),"",IF(AND($G394=1,$F394&gt;='Working Hours'!$C$8,$F394&lt;'Working Hours'!$C$9),1,0))</f>
        <v/>
      </c>
    </row>
    <row r="395">
      <c r="A395" s="11" t="n"/>
      <c r="B395" s="11" t="n"/>
      <c r="C395" s="11" t="n"/>
      <c r="E395" s="12">
        <f>IF($A395="","",IF(ISNUMBER($A395),$A395,IFERROR(DATEVALUE($A395),"")))</f>
        <v/>
      </c>
      <c r="F395" s="12">
        <f>IF($B395="","",IF(ISNUMBER($B395),HOUR($B395)*2+MINUTE($B395)/30,IFERROR(VALUE(LEFT($B395,FIND(":",$B395)-1))*2+VALUE(MID($B395,FIND(":",$B395)+1,2))/30,"")))</f>
        <v/>
      </c>
      <c r="G395" s="12">
        <f>IF($E395="","",IF(WEEKDAY($E395,2)&lt;6,1,0))</f>
        <v/>
      </c>
      <c r="H395" s="12">
        <f>IF(OR($E395="",$F395=""),"",IF(AND($G395=1,$F395&gt;='Working Hours'!$C$8,$F395&lt;'Working Hours'!$C$9),1,0))</f>
        <v/>
      </c>
    </row>
    <row r="396">
      <c r="A396" s="11" t="n"/>
      <c r="B396" s="11" t="n"/>
      <c r="C396" s="11" t="n"/>
      <c r="E396" s="12">
        <f>IF($A396="","",IF(ISNUMBER($A396),$A396,IFERROR(DATEVALUE($A396),"")))</f>
        <v/>
      </c>
      <c r="F396" s="12">
        <f>IF($B396="","",IF(ISNUMBER($B396),HOUR($B396)*2+MINUTE($B396)/30,IFERROR(VALUE(LEFT($B396,FIND(":",$B396)-1))*2+VALUE(MID($B396,FIND(":",$B396)+1,2))/30,"")))</f>
        <v/>
      </c>
      <c r="G396" s="12">
        <f>IF($E396="","",IF(WEEKDAY($E396,2)&lt;6,1,0))</f>
        <v/>
      </c>
      <c r="H396" s="12">
        <f>IF(OR($E396="",$F396=""),"",IF(AND($G396=1,$F396&gt;='Working Hours'!$C$8,$F396&lt;'Working Hours'!$C$9),1,0))</f>
        <v/>
      </c>
    </row>
    <row r="397">
      <c r="A397" s="11" t="n"/>
      <c r="B397" s="11" t="n"/>
      <c r="C397" s="11" t="n"/>
      <c r="E397" s="12">
        <f>IF($A397="","",IF(ISNUMBER($A397),$A397,IFERROR(DATEVALUE($A397),"")))</f>
        <v/>
      </c>
      <c r="F397" s="12">
        <f>IF($B397="","",IF(ISNUMBER($B397),HOUR($B397)*2+MINUTE($B397)/30,IFERROR(VALUE(LEFT($B397,FIND(":",$B397)-1))*2+VALUE(MID($B397,FIND(":",$B397)+1,2))/30,"")))</f>
        <v/>
      </c>
      <c r="G397" s="12">
        <f>IF($E397="","",IF(WEEKDAY($E397,2)&lt;6,1,0))</f>
        <v/>
      </c>
      <c r="H397" s="12">
        <f>IF(OR($E397="",$F397=""),"",IF(AND($G397=1,$F397&gt;='Working Hours'!$C$8,$F397&lt;'Working Hours'!$C$9),1,0))</f>
        <v/>
      </c>
    </row>
    <row r="398">
      <c r="A398" s="11" t="n"/>
      <c r="B398" s="11" t="n"/>
      <c r="C398" s="11" t="n"/>
      <c r="E398" s="12">
        <f>IF($A398="","",IF(ISNUMBER($A398),$A398,IFERROR(DATEVALUE($A398),"")))</f>
        <v/>
      </c>
      <c r="F398" s="12">
        <f>IF($B398="","",IF(ISNUMBER($B398),HOUR($B398)*2+MINUTE($B398)/30,IFERROR(VALUE(LEFT($B398,FIND(":",$B398)-1))*2+VALUE(MID($B398,FIND(":",$B398)+1,2))/30,"")))</f>
        <v/>
      </c>
      <c r="G398" s="12">
        <f>IF($E398="","",IF(WEEKDAY($E398,2)&lt;6,1,0))</f>
        <v/>
      </c>
      <c r="H398" s="12">
        <f>IF(OR($E398="",$F398=""),"",IF(AND($G398=1,$F398&gt;='Working Hours'!$C$8,$F398&lt;'Working Hours'!$C$9),1,0))</f>
        <v/>
      </c>
    </row>
    <row r="399">
      <c r="A399" s="11" t="n"/>
      <c r="B399" s="11" t="n"/>
      <c r="C399" s="11" t="n"/>
      <c r="E399" s="12">
        <f>IF($A399="","",IF(ISNUMBER($A399),$A399,IFERROR(DATEVALUE($A399),"")))</f>
        <v/>
      </c>
      <c r="F399" s="12">
        <f>IF($B399="","",IF(ISNUMBER($B399),HOUR($B399)*2+MINUTE($B399)/30,IFERROR(VALUE(LEFT($B399,FIND(":",$B399)-1))*2+VALUE(MID($B399,FIND(":",$B399)+1,2))/30,"")))</f>
        <v/>
      </c>
      <c r="G399" s="12">
        <f>IF($E399="","",IF(WEEKDAY($E399,2)&lt;6,1,0))</f>
        <v/>
      </c>
      <c r="H399" s="12">
        <f>IF(OR($E399="",$F399=""),"",IF(AND($G399=1,$F399&gt;='Working Hours'!$C$8,$F399&lt;'Working Hours'!$C$9),1,0))</f>
        <v/>
      </c>
    </row>
    <row r="400">
      <c r="A400" s="11" t="n"/>
      <c r="B400" s="11" t="n"/>
      <c r="C400" s="11" t="n"/>
      <c r="E400" s="12">
        <f>IF($A400="","",IF(ISNUMBER($A400),$A400,IFERROR(DATEVALUE($A400),"")))</f>
        <v/>
      </c>
      <c r="F400" s="12">
        <f>IF($B400="","",IF(ISNUMBER($B400),HOUR($B400)*2+MINUTE($B400)/30,IFERROR(VALUE(LEFT($B400,FIND(":",$B400)-1))*2+VALUE(MID($B400,FIND(":",$B400)+1,2))/30,"")))</f>
        <v/>
      </c>
      <c r="G400" s="12">
        <f>IF($E400="","",IF(WEEKDAY($E400,2)&lt;6,1,0))</f>
        <v/>
      </c>
      <c r="H400" s="12">
        <f>IF(OR($E400="",$F400=""),"",IF(AND($G400=1,$F400&gt;='Working Hours'!$C$8,$F400&lt;'Working Hours'!$C$9),1,0))</f>
        <v/>
      </c>
    </row>
    <row r="401">
      <c r="A401" s="11" t="n"/>
      <c r="B401" s="11" t="n"/>
      <c r="C401" s="11" t="n"/>
      <c r="E401" s="12">
        <f>IF($A401="","",IF(ISNUMBER($A401),$A401,IFERROR(DATEVALUE($A401),"")))</f>
        <v/>
      </c>
      <c r="F401" s="12">
        <f>IF($B401="","",IF(ISNUMBER($B401),HOUR($B401)*2+MINUTE($B401)/30,IFERROR(VALUE(LEFT($B401,FIND(":",$B401)-1))*2+VALUE(MID($B401,FIND(":",$B401)+1,2))/30,"")))</f>
        <v/>
      </c>
      <c r="G401" s="12">
        <f>IF($E401="","",IF(WEEKDAY($E401,2)&lt;6,1,0))</f>
        <v/>
      </c>
      <c r="H401" s="12">
        <f>IF(OR($E401="",$F401=""),"",IF(AND($G401=1,$F401&gt;='Working Hours'!$C$8,$F401&lt;'Working Hours'!$C$9),1,0))</f>
        <v/>
      </c>
    </row>
    <row r="402">
      <c r="A402" s="11" t="n"/>
      <c r="B402" s="11" t="n"/>
      <c r="C402" s="11" t="n"/>
      <c r="E402" s="12">
        <f>IF($A402="","",IF(ISNUMBER($A402),$A402,IFERROR(DATEVALUE($A402),"")))</f>
        <v/>
      </c>
      <c r="F402" s="12">
        <f>IF($B402="","",IF(ISNUMBER($B402),HOUR($B402)*2+MINUTE($B402)/30,IFERROR(VALUE(LEFT($B402,FIND(":",$B402)-1))*2+VALUE(MID($B402,FIND(":",$B402)+1,2))/30,"")))</f>
        <v/>
      </c>
      <c r="G402" s="12">
        <f>IF($E402="","",IF(WEEKDAY($E402,2)&lt;6,1,0))</f>
        <v/>
      </c>
      <c r="H402" s="12">
        <f>IF(OR($E402="",$F402=""),"",IF(AND($G402=1,$F402&gt;='Working Hours'!$C$8,$F402&lt;'Working Hours'!$C$9),1,0))</f>
        <v/>
      </c>
    </row>
    <row r="403">
      <c r="A403" s="11" t="n"/>
      <c r="B403" s="11" t="n"/>
      <c r="C403" s="11" t="n"/>
      <c r="E403" s="12">
        <f>IF($A403="","",IF(ISNUMBER($A403),$A403,IFERROR(DATEVALUE($A403),"")))</f>
        <v/>
      </c>
      <c r="F403" s="12">
        <f>IF($B403="","",IF(ISNUMBER($B403),HOUR($B403)*2+MINUTE($B403)/30,IFERROR(VALUE(LEFT($B403,FIND(":",$B403)-1))*2+VALUE(MID($B403,FIND(":",$B403)+1,2))/30,"")))</f>
        <v/>
      </c>
      <c r="G403" s="12">
        <f>IF($E403="","",IF(WEEKDAY($E403,2)&lt;6,1,0))</f>
        <v/>
      </c>
      <c r="H403" s="12">
        <f>IF(OR($E403="",$F403=""),"",IF(AND($G403=1,$F403&gt;='Working Hours'!$C$8,$F403&lt;'Working Hours'!$C$9),1,0))</f>
        <v/>
      </c>
    </row>
    <row r="404">
      <c r="A404" s="11" t="n"/>
      <c r="B404" s="11" t="n"/>
      <c r="C404" s="11" t="n"/>
      <c r="E404" s="12">
        <f>IF($A404="","",IF(ISNUMBER($A404),$A404,IFERROR(DATEVALUE($A404),"")))</f>
        <v/>
      </c>
      <c r="F404" s="12">
        <f>IF($B404="","",IF(ISNUMBER($B404),HOUR($B404)*2+MINUTE($B404)/30,IFERROR(VALUE(LEFT($B404,FIND(":",$B404)-1))*2+VALUE(MID($B404,FIND(":",$B404)+1,2))/30,"")))</f>
        <v/>
      </c>
      <c r="G404" s="12">
        <f>IF($E404="","",IF(WEEKDAY($E404,2)&lt;6,1,0))</f>
        <v/>
      </c>
      <c r="H404" s="12">
        <f>IF(OR($E404="",$F404=""),"",IF(AND($G404=1,$F404&gt;='Working Hours'!$C$8,$F404&lt;'Working Hours'!$C$9),1,0))</f>
        <v/>
      </c>
    </row>
    <row r="405">
      <c r="A405" s="11" t="n"/>
      <c r="B405" s="11" t="n"/>
      <c r="C405" s="11" t="n"/>
      <c r="E405" s="12">
        <f>IF($A405="","",IF(ISNUMBER($A405),$A405,IFERROR(DATEVALUE($A405),"")))</f>
        <v/>
      </c>
      <c r="F405" s="12">
        <f>IF($B405="","",IF(ISNUMBER($B405),HOUR($B405)*2+MINUTE($B405)/30,IFERROR(VALUE(LEFT($B405,FIND(":",$B405)-1))*2+VALUE(MID($B405,FIND(":",$B405)+1,2))/30,"")))</f>
        <v/>
      </c>
      <c r="G405" s="12">
        <f>IF($E405="","",IF(WEEKDAY($E405,2)&lt;6,1,0))</f>
        <v/>
      </c>
      <c r="H405" s="12">
        <f>IF(OR($E405="",$F405=""),"",IF(AND($G405=1,$F405&gt;='Working Hours'!$C$8,$F405&lt;'Working Hours'!$C$9),1,0))</f>
        <v/>
      </c>
    </row>
    <row r="406">
      <c r="A406" s="11" t="n"/>
      <c r="B406" s="11" t="n"/>
      <c r="C406" s="11" t="n"/>
      <c r="E406" s="12">
        <f>IF($A406="","",IF(ISNUMBER($A406),$A406,IFERROR(DATEVALUE($A406),"")))</f>
        <v/>
      </c>
      <c r="F406" s="12">
        <f>IF($B406="","",IF(ISNUMBER($B406),HOUR($B406)*2+MINUTE($B406)/30,IFERROR(VALUE(LEFT($B406,FIND(":",$B406)-1))*2+VALUE(MID($B406,FIND(":",$B406)+1,2))/30,"")))</f>
        <v/>
      </c>
      <c r="G406" s="12">
        <f>IF($E406="","",IF(WEEKDAY($E406,2)&lt;6,1,0))</f>
        <v/>
      </c>
      <c r="H406" s="12">
        <f>IF(OR($E406="",$F406=""),"",IF(AND($G406=1,$F406&gt;='Working Hours'!$C$8,$F406&lt;'Working Hours'!$C$9),1,0))</f>
        <v/>
      </c>
    </row>
    <row r="407">
      <c r="A407" s="11" t="n"/>
      <c r="B407" s="11" t="n"/>
      <c r="C407" s="11" t="n"/>
      <c r="E407" s="12">
        <f>IF($A407="","",IF(ISNUMBER($A407),$A407,IFERROR(DATEVALUE($A407),"")))</f>
        <v/>
      </c>
      <c r="F407" s="12">
        <f>IF($B407="","",IF(ISNUMBER($B407),HOUR($B407)*2+MINUTE($B407)/30,IFERROR(VALUE(LEFT($B407,FIND(":",$B407)-1))*2+VALUE(MID($B407,FIND(":",$B407)+1,2))/30,"")))</f>
        <v/>
      </c>
      <c r="G407" s="12">
        <f>IF($E407="","",IF(WEEKDAY($E407,2)&lt;6,1,0))</f>
        <v/>
      </c>
      <c r="H407" s="12">
        <f>IF(OR($E407="",$F407=""),"",IF(AND($G407=1,$F407&gt;='Working Hours'!$C$8,$F407&lt;'Working Hours'!$C$9),1,0))</f>
        <v/>
      </c>
    </row>
    <row r="408">
      <c r="A408" s="11" t="n"/>
      <c r="B408" s="11" t="n"/>
      <c r="C408" s="11" t="n"/>
      <c r="E408" s="12">
        <f>IF($A408="","",IF(ISNUMBER($A408),$A408,IFERROR(DATEVALUE($A408),"")))</f>
        <v/>
      </c>
      <c r="F408" s="12">
        <f>IF($B408="","",IF(ISNUMBER($B408),HOUR($B408)*2+MINUTE($B408)/30,IFERROR(VALUE(LEFT($B408,FIND(":",$B408)-1))*2+VALUE(MID($B408,FIND(":",$B408)+1,2))/30,"")))</f>
        <v/>
      </c>
      <c r="G408" s="12">
        <f>IF($E408="","",IF(WEEKDAY($E408,2)&lt;6,1,0))</f>
        <v/>
      </c>
      <c r="H408" s="12">
        <f>IF(OR($E408="",$F408=""),"",IF(AND($G408=1,$F408&gt;='Working Hours'!$C$8,$F408&lt;'Working Hours'!$C$9),1,0))</f>
        <v/>
      </c>
    </row>
    <row r="409">
      <c r="A409" s="11" t="n"/>
      <c r="B409" s="11" t="n"/>
      <c r="C409" s="11" t="n"/>
      <c r="E409" s="12">
        <f>IF($A409="","",IF(ISNUMBER($A409),$A409,IFERROR(DATEVALUE($A409),"")))</f>
        <v/>
      </c>
      <c r="F409" s="12">
        <f>IF($B409="","",IF(ISNUMBER($B409),HOUR($B409)*2+MINUTE($B409)/30,IFERROR(VALUE(LEFT($B409,FIND(":",$B409)-1))*2+VALUE(MID($B409,FIND(":",$B409)+1,2))/30,"")))</f>
        <v/>
      </c>
      <c r="G409" s="12">
        <f>IF($E409="","",IF(WEEKDAY($E409,2)&lt;6,1,0))</f>
        <v/>
      </c>
      <c r="H409" s="12">
        <f>IF(OR($E409="",$F409=""),"",IF(AND($G409=1,$F409&gt;='Working Hours'!$C$8,$F409&lt;'Working Hours'!$C$9),1,0))</f>
        <v/>
      </c>
    </row>
    <row r="410">
      <c r="A410" s="11" t="n"/>
      <c r="B410" s="11" t="n"/>
      <c r="C410" s="11" t="n"/>
      <c r="E410" s="12">
        <f>IF($A410="","",IF(ISNUMBER($A410),$A410,IFERROR(DATEVALUE($A410),"")))</f>
        <v/>
      </c>
      <c r="F410" s="12">
        <f>IF($B410="","",IF(ISNUMBER($B410),HOUR($B410)*2+MINUTE($B410)/30,IFERROR(VALUE(LEFT($B410,FIND(":",$B410)-1))*2+VALUE(MID($B410,FIND(":",$B410)+1,2))/30,"")))</f>
        <v/>
      </c>
      <c r="G410" s="12">
        <f>IF($E410="","",IF(WEEKDAY($E410,2)&lt;6,1,0))</f>
        <v/>
      </c>
      <c r="H410" s="12">
        <f>IF(OR($E410="",$F410=""),"",IF(AND($G410=1,$F410&gt;='Working Hours'!$C$8,$F410&lt;'Working Hours'!$C$9),1,0))</f>
        <v/>
      </c>
    </row>
    <row r="411">
      <c r="A411" s="11" t="n"/>
      <c r="B411" s="11" t="n"/>
      <c r="C411" s="11" t="n"/>
      <c r="E411" s="12">
        <f>IF($A411="","",IF(ISNUMBER($A411),$A411,IFERROR(DATEVALUE($A411),"")))</f>
        <v/>
      </c>
      <c r="F411" s="12">
        <f>IF($B411="","",IF(ISNUMBER($B411),HOUR($B411)*2+MINUTE($B411)/30,IFERROR(VALUE(LEFT($B411,FIND(":",$B411)-1))*2+VALUE(MID($B411,FIND(":",$B411)+1,2))/30,"")))</f>
        <v/>
      </c>
      <c r="G411" s="12">
        <f>IF($E411="","",IF(WEEKDAY($E411,2)&lt;6,1,0))</f>
        <v/>
      </c>
      <c r="H411" s="12">
        <f>IF(OR($E411="",$F411=""),"",IF(AND($G411=1,$F411&gt;='Working Hours'!$C$8,$F411&lt;'Working Hours'!$C$9),1,0))</f>
        <v/>
      </c>
    </row>
    <row r="412">
      <c r="A412" s="11" t="n"/>
      <c r="B412" s="11" t="n"/>
      <c r="C412" s="11" t="n"/>
      <c r="E412" s="12">
        <f>IF($A412="","",IF(ISNUMBER($A412),$A412,IFERROR(DATEVALUE($A412),"")))</f>
        <v/>
      </c>
      <c r="F412" s="12">
        <f>IF($B412="","",IF(ISNUMBER($B412),HOUR($B412)*2+MINUTE($B412)/30,IFERROR(VALUE(LEFT($B412,FIND(":",$B412)-1))*2+VALUE(MID($B412,FIND(":",$B412)+1,2))/30,"")))</f>
        <v/>
      </c>
      <c r="G412" s="12">
        <f>IF($E412="","",IF(WEEKDAY($E412,2)&lt;6,1,0))</f>
        <v/>
      </c>
      <c r="H412" s="12">
        <f>IF(OR($E412="",$F412=""),"",IF(AND($G412=1,$F412&gt;='Working Hours'!$C$8,$F412&lt;'Working Hours'!$C$9),1,0))</f>
        <v/>
      </c>
    </row>
    <row r="413">
      <c r="A413" s="11" t="n"/>
      <c r="B413" s="11" t="n"/>
      <c r="C413" s="11" t="n"/>
      <c r="E413" s="12">
        <f>IF($A413="","",IF(ISNUMBER($A413),$A413,IFERROR(DATEVALUE($A413),"")))</f>
        <v/>
      </c>
      <c r="F413" s="12">
        <f>IF($B413="","",IF(ISNUMBER($B413),HOUR($B413)*2+MINUTE($B413)/30,IFERROR(VALUE(LEFT($B413,FIND(":",$B413)-1))*2+VALUE(MID($B413,FIND(":",$B413)+1,2))/30,"")))</f>
        <v/>
      </c>
      <c r="G413" s="12">
        <f>IF($E413="","",IF(WEEKDAY($E413,2)&lt;6,1,0))</f>
        <v/>
      </c>
      <c r="H413" s="12">
        <f>IF(OR($E413="",$F413=""),"",IF(AND($G413=1,$F413&gt;='Working Hours'!$C$8,$F413&lt;'Working Hours'!$C$9),1,0))</f>
        <v/>
      </c>
    </row>
    <row r="414">
      <c r="A414" s="11" t="n"/>
      <c r="B414" s="11" t="n"/>
      <c r="C414" s="11" t="n"/>
      <c r="E414" s="12">
        <f>IF($A414="","",IF(ISNUMBER($A414),$A414,IFERROR(DATEVALUE($A414),"")))</f>
        <v/>
      </c>
      <c r="F414" s="12">
        <f>IF($B414="","",IF(ISNUMBER($B414),HOUR($B414)*2+MINUTE($B414)/30,IFERROR(VALUE(LEFT($B414,FIND(":",$B414)-1))*2+VALUE(MID($B414,FIND(":",$B414)+1,2))/30,"")))</f>
        <v/>
      </c>
      <c r="G414" s="12">
        <f>IF($E414="","",IF(WEEKDAY($E414,2)&lt;6,1,0))</f>
        <v/>
      </c>
      <c r="H414" s="12">
        <f>IF(OR($E414="",$F414=""),"",IF(AND($G414=1,$F414&gt;='Working Hours'!$C$8,$F414&lt;'Working Hours'!$C$9),1,0))</f>
        <v/>
      </c>
    </row>
    <row r="415">
      <c r="A415" s="11" t="n"/>
      <c r="B415" s="11" t="n"/>
      <c r="C415" s="11" t="n"/>
      <c r="E415" s="12">
        <f>IF($A415="","",IF(ISNUMBER($A415),$A415,IFERROR(DATEVALUE($A415),"")))</f>
        <v/>
      </c>
      <c r="F415" s="12">
        <f>IF($B415="","",IF(ISNUMBER($B415),HOUR($B415)*2+MINUTE($B415)/30,IFERROR(VALUE(LEFT($B415,FIND(":",$B415)-1))*2+VALUE(MID($B415,FIND(":",$B415)+1,2))/30,"")))</f>
        <v/>
      </c>
      <c r="G415" s="12">
        <f>IF($E415="","",IF(WEEKDAY($E415,2)&lt;6,1,0))</f>
        <v/>
      </c>
      <c r="H415" s="12">
        <f>IF(OR($E415="",$F415=""),"",IF(AND($G415=1,$F415&gt;='Working Hours'!$C$8,$F415&lt;'Working Hours'!$C$9),1,0))</f>
        <v/>
      </c>
    </row>
    <row r="416">
      <c r="A416" s="11" t="n"/>
      <c r="B416" s="11" t="n"/>
      <c r="C416" s="11" t="n"/>
      <c r="E416" s="12">
        <f>IF($A416="","",IF(ISNUMBER($A416),$A416,IFERROR(DATEVALUE($A416),"")))</f>
        <v/>
      </c>
      <c r="F416" s="12">
        <f>IF($B416="","",IF(ISNUMBER($B416),HOUR($B416)*2+MINUTE($B416)/30,IFERROR(VALUE(LEFT($B416,FIND(":",$B416)-1))*2+VALUE(MID($B416,FIND(":",$B416)+1,2))/30,"")))</f>
        <v/>
      </c>
      <c r="G416" s="12">
        <f>IF($E416="","",IF(WEEKDAY($E416,2)&lt;6,1,0))</f>
        <v/>
      </c>
      <c r="H416" s="12">
        <f>IF(OR($E416="",$F416=""),"",IF(AND($G416=1,$F416&gt;='Working Hours'!$C$8,$F416&lt;'Working Hours'!$C$9),1,0))</f>
        <v/>
      </c>
    </row>
    <row r="417">
      <c r="A417" s="11" t="n"/>
      <c r="B417" s="11" t="n"/>
      <c r="C417" s="11" t="n"/>
      <c r="E417" s="12">
        <f>IF($A417="","",IF(ISNUMBER($A417),$A417,IFERROR(DATEVALUE($A417),"")))</f>
        <v/>
      </c>
      <c r="F417" s="12">
        <f>IF($B417="","",IF(ISNUMBER($B417),HOUR($B417)*2+MINUTE($B417)/30,IFERROR(VALUE(LEFT($B417,FIND(":",$B417)-1))*2+VALUE(MID($B417,FIND(":",$B417)+1,2))/30,"")))</f>
        <v/>
      </c>
      <c r="G417" s="12">
        <f>IF($E417="","",IF(WEEKDAY($E417,2)&lt;6,1,0))</f>
        <v/>
      </c>
      <c r="H417" s="12">
        <f>IF(OR($E417="",$F417=""),"",IF(AND($G417=1,$F417&gt;='Working Hours'!$C$8,$F417&lt;'Working Hours'!$C$9),1,0))</f>
        <v/>
      </c>
    </row>
    <row r="418">
      <c r="A418" s="11" t="n"/>
      <c r="B418" s="11" t="n"/>
      <c r="C418" s="11" t="n"/>
      <c r="E418" s="12">
        <f>IF($A418="","",IF(ISNUMBER($A418),$A418,IFERROR(DATEVALUE($A418),"")))</f>
        <v/>
      </c>
      <c r="F418" s="12">
        <f>IF($B418="","",IF(ISNUMBER($B418),HOUR($B418)*2+MINUTE($B418)/30,IFERROR(VALUE(LEFT($B418,FIND(":",$B418)-1))*2+VALUE(MID($B418,FIND(":",$B418)+1,2))/30,"")))</f>
        <v/>
      </c>
      <c r="G418" s="12">
        <f>IF($E418="","",IF(WEEKDAY($E418,2)&lt;6,1,0))</f>
        <v/>
      </c>
      <c r="H418" s="12">
        <f>IF(OR($E418="",$F418=""),"",IF(AND($G418=1,$F418&gt;='Working Hours'!$C$8,$F418&lt;'Working Hours'!$C$9),1,0))</f>
        <v/>
      </c>
    </row>
    <row r="419">
      <c r="A419" s="11" t="n"/>
      <c r="B419" s="11" t="n"/>
      <c r="C419" s="11" t="n"/>
      <c r="E419" s="12">
        <f>IF($A419="","",IF(ISNUMBER($A419),$A419,IFERROR(DATEVALUE($A419),"")))</f>
        <v/>
      </c>
      <c r="F419" s="12">
        <f>IF($B419="","",IF(ISNUMBER($B419),HOUR($B419)*2+MINUTE($B419)/30,IFERROR(VALUE(LEFT($B419,FIND(":",$B419)-1))*2+VALUE(MID($B419,FIND(":",$B419)+1,2))/30,"")))</f>
        <v/>
      </c>
      <c r="G419" s="12">
        <f>IF($E419="","",IF(WEEKDAY($E419,2)&lt;6,1,0))</f>
        <v/>
      </c>
      <c r="H419" s="12">
        <f>IF(OR($E419="",$F419=""),"",IF(AND($G419=1,$F419&gt;='Working Hours'!$C$8,$F419&lt;'Working Hours'!$C$9),1,0))</f>
        <v/>
      </c>
    </row>
    <row r="420">
      <c r="A420" s="11" t="n"/>
      <c r="B420" s="11" t="n"/>
      <c r="C420" s="11" t="n"/>
      <c r="E420" s="12">
        <f>IF($A420="","",IF(ISNUMBER($A420),$A420,IFERROR(DATEVALUE($A420),"")))</f>
        <v/>
      </c>
      <c r="F420" s="12">
        <f>IF($B420="","",IF(ISNUMBER($B420),HOUR($B420)*2+MINUTE($B420)/30,IFERROR(VALUE(LEFT($B420,FIND(":",$B420)-1))*2+VALUE(MID($B420,FIND(":",$B420)+1,2))/30,"")))</f>
        <v/>
      </c>
      <c r="G420" s="12">
        <f>IF($E420="","",IF(WEEKDAY($E420,2)&lt;6,1,0))</f>
        <v/>
      </c>
      <c r="H420" s="12">
        <f>IF(OR($E420="",$F420=""),"",IF(AND($G420=1,$F420&gt;='Working Hours'!$C$8,$F420&lt;'Working Hours'!$C$9),1,0))</f>
        <v/>
      </c>
    </row>
    <row r="421">
      <c r="A421" s="11" t="n"/>
      <c r="B421" s="11" t="n"/>
      <c r="C421" s="11" t="n"/>
      <c r="E421" s="12">
        <f>IF($A421="","",IF(ISNUMBER($A421),$A421,IFERROR(DATEVALUE($A421),"")))</f>
        <v/>
      </c>
      <c r="F421" s="12">
        <f>IF($B421="","",IF(ISNUMBER($B421),HOUR($B421)*2+MINUTE($B421)/30,IFERROR(VALUE(LEFT($B421,FIND(":",$B421)-1))*2+VALUE(MID($B421,FIND(":",$B421)+1,2))/30,"")))</f>
        <v/>
      </c>
      <c r="G421" s="12">
        <f>IF($E421="","",IF(WEEKDAY($E421,2)&lt;6,1,0))</f>
        <v/>
      </c>
      <c r="H421" s="12">
        <f>IF(OR($E421="",$F421=""),"",IF(AND($G421=1,$F421&gt;='Working Hours'!$C$8,$F421&lt;'Working Hours'!$C$9),1,0))</f>
        <v/>
      </c>
    </row>
    <row r="422">
      <c r="A422" s="11" t="n"/>
      <c r="B422" s="11" t="n"/>
      <c r="C422" s="11" t="n"/>
      <c r="E422" s="12">
        <f>IF($A422="","",IF(ISNUMBER($A422),$A422,IFERROR(DATEVALUE($A422),"")))</f>
        <v/>
      </c>
      <c r="F422" s="12">
        <f>IF($B422="","",IF(ISNUMBER($B422),HOUR($B422)*2+MINUTE($B422)/30,IFERROR(VALUE(LEFT($B422,FIND(":",$B422)-1))*2+VALUE(MID($B422,FIND(":",$B422)+1,2))/30,"")))</f>
        <v/>
      </c>
      <c r="G422" s="12">
        <f>IF($E422="","",IF(WEEKDAY($E422,2)&lt;6,1,0))</f>
        <v/>
      </c>
      <c r="H422" s="12">
        <f>IF(OR($E422="",$F422=""),"",IF(AND($G422=1,$F422&gt;='Working Hours'!$C$8,$F422&lt;'Working Hours'!$C$9),1,0))</f>
        <v/>
      </c>
    </row>
    <row r="423">
      <c r="A423" s="11" t="n"/>
      <c r="B423" s="11" t="n"/>
      <c r="C423" s="11" t="n"/>
      <c r="E423" s="12">
        <f>IF($A423="","",IF(ISNUMBER($A423),$A423,IFERROR(DATEVALUE($A423),"")))</f>
        <v/>
      </c>
      <c r="F423" s="12">
        <f>IF($B423="","",IF(ISNUMBER($B423),HOUR($B423)*2+MINUTE($B423)/30,IFERROR(VALUE(LEFT($B423,FIND(":",$B423)-1))*2+VALUE(MID($B423,FIND(":",$B423)+1,2))/30,"")))</f>
        <v/>
      </c>
      <c r="G423" s="12">
        <f>IF($E423="","",IF(WEEKDAY($E423,2)&lt;6,1,0))</f>
        <v/>
      </c>
      <c r="H423" s="12">
        <f>IF(OR($E423="",$F423=""),"",IF(AND($G423=1,$F423&gt;='Working Hours'!$C$8,$F423&lt;'Working Hours'!$C$9),1,0))</f>
        <v/>
      </c>
    </row>
    <row r="424">
      <c r="A424" s="11" t="n"/>
      <c r="B424" s="11" t="n"/>
      <c r="C424" s="11" t="n"/>
      <c r="E424" s="12">
        <f>IF($A424="","",IF(ISNUMBER($A424),$A424,IFERROR(DATEVALUE($A424),"")))</f>
        <v/>
      </c>
      <c r="F424" s="12">
        <f>IF($B424="","",IF(ISNUMBER($B424),HOUR($B424)*2+MINUTE($B424)/30,IFERROR(VALUE(LEFT($B424,FIND(":",$B424)-1))*2+VALUE(MID($B424,FIND(":",$B424)+1,2))/30,"")))</f>
        <v/>
      </c>
      <c r="G424" s="12">
        <f>IF($E424="","",IF(WEEKDAY($E424,2)&lt;6,1,0))</f>
        <v/>
      </c>
      <c r="H424" s="12">
        <f>IF(OR($E424="",$F424=""),"",IF(AND($G424=1,$F424&gt;='Working Hours'!$C$8,$F424&lt;'Working Hours'!$C$9),1,0))</f>
        <v/>
      </c>
    </row>
    <row r="425">
      <c r="A425" s="11" t="n"/>
      <c r="B425" s="11" t="n"/>
      <c r="C425" s="11" t="n"/>
      <c r="E425" s="12">
        <f>IF($A425="","",IF(ISNUMBER($A425),$A425,IFERROR(DATEVALUE($A425),"")))</f>
        <v/>
      </c>
      <c r="F425" s="12">
        <f>IF($B425="","",IF(ISNUMBER($B425),HOUR($B425)*2+MINUTE($B425)/30,IFERROR(VALUE(LEFT($B425,FIND(":",$B425)-1))*2+VALUE(MID($B425,FIND(":",$B425)+1,2))/30,"")))</f>
        <v/>
      </c>
      <c r="G425" s="12">
        <f>IF($E425="","",IF(WEEKDAY($E425,2)&lt;6,1,0))</f>
        <v/>
      </c>
      <c r="H425" s="12">
        <f>IF(OR($E425="",$F425=""),"",IF(AND($G425=1,$F425&gt;='Working Hours'!$C$8,$F425&lt;'Working Hours'!$C$9),1,0))</f>
        <v/>
      </c>
    </row>
    <row r="426">
      <c r="A426" s="11" t="n"/>
      <c r="B426" s="11" t="n"/>
      <c r="C426" s="11" t="n"/>
      <c r="E426" s="12">
        <f>IF($A426="","",IF(ISNUMBER($A426),$A426,IFERROR(DATEVALUE($A426),"")))</f>
        <v/>
      </c>
      <c r="F426" s="12">
        <f>IF($B426="","",IF(ISNUMBER($B426),HOUR($B426)*2+MINUTE($B426)/30,IFERROR(VALUE(LEFT($B426,FIND(":",$B426)-1))*2+VALUE(MID($B426,FIND(":",$B426)+1,2))/30,"")))</f>
        <v/>
      </c>
      <c r="G426" s="12">
        <f>IF($E426="","",IF(WEEKDAY($E426,2)&lt;6,1,0))</f>
        <v/>
      </c>
      <c r="H426" s="12">
        <f>IF(OR($E426="",$F426=""),"",IF(AND($G426=1,$F426&gt;='Working Hours'!$C$8,$F426&lt;'Working Hours'!$C$9),1,0))</f>
        <v/>
      </c>
    </row>
    <row r="427">
      <c r="A427" s="11" t="n"/>
      <c r="B427" s="11" t="n"/>
      <c r="C427" s="11" t="n"/>
      <c r="E427" s="12">
        <f>IF($A427="","",IF(ISNUMBER($A427),$A427,IFERROR(DATEVALUE($A427),"")))</f>
        <v/>
      </c>
      <c r="F427" s="12">
        <f>IF($B427="","",IF(ISNUMBER($B427),HOUR($B427)*2+MINUTE($B427)/30,IFERROR(VALUE(LEFT($B427,FIND(":",$B427)-1))*2+VALUE(MID($B427,FIND(":",$B427)+1,2))/30,"")))</f>
        <v/>
      </c>
      <c r="G427" s="12">
        <f>IF($E427="","",IF(WEEKDAY($E427,2)&lt;6,1,0))</f>
        <v/>
      </c>
      <c r="H427" s="12">
        <f>IF(OR($E427="",$F427=""),"",IF(AND($G427=1,$F427&gt;='Working Hours'!$C$8,$F427&lt;'Working Hours'!$C$9),1,0))</f>
        <v/>
      </c>
    </row>
    <row r="428">
      <c r="A428" s="11" t="n"/>
      <c r="B428" s="11" t="n"/>
      <c r="C428" s="11" t="n"/>
      <c r="E428" s="12">
        <f>IF($A428="","",IF(ISNUMBER($A428),$A428,IFERROR(DATEVALUE($A428),"")))</f>
        <v/>
      </c>
      <c r="F428" s="12">
        <f>IF($B428="","",IF(ISNUMBER($B428),HOUR($B428)*2+MINUTE($B428)/30,IFERROR(VALUE(LEFT($B428,FIND(":",$B428)-1))*2+VALUE(MID($B428,FIND(":",$B428)+1,2))/30,"")))</f>
        <v/>
      </c>
      <c r="G428" s="12">
        <f>IF($E428="","",IF(WEEKDAY($E428,2)&lt;6,1,0))</f>
        <v/>
      </c>
      <c r="H428" s="12">
        <f>IF(OR($E428="",$F428=""),"",IF(AND($G428=1,$F428&gt;='Working Hours'!$C$8,$F428&lt;'Working Hours'!$C$9),1,0))</f>
        <v/>
      </c>
    </row>
    <row r="429">
      <c r="A429" s="11" t="n"/>
      <c r="B429" s="11" t="n"/>
      <c r="C429" s="11" t="n"/>
      <c r="E429" s="12">
        <f>IF($A429="","",IF(ISNUMBER($A429),$A429,IFERROR(DATEVALUE($A429),"")))</f>
        <v/>
      </c>
      <c r="F429" s="12">
        <f>IF($B429="","",IF(ISNUMBER($B429),HOUR($B429)*2+MINUTE($B429)/30,IFERROR(VALUE(LEFT($B429,FIND(":",$B429)-1))*2+VALUE(MID($B429,FIND(":",$B429)+1,2))/30,"")))</f>
        <v/>
      </c>
      <c r="G429" s="12">
        <f>IF($E429="","",IF(WEEKDAY($E429,2)&lt;6,1,0))</f>
        <v/>
      </c>
      <c r="H429" s="12">
        <f>IF(OR($E429="",$F429=""),"",IF(AND($G429=1,$F429&gt;='Working Hours'!$C$8,$F429&lt;'Working Hours'!$C$9),1,0))</f>
        <v/>
      </c>
    </row>
    <row r="430">
      <c r="A430" s="11" t="n"/>
      <c r="B430" s="11" t="n"/>
      <c r="C430" s="11" t="n"/>
      <c r="E430" s="12">
        <f>IF($A430="","",IF(ISNUMBER($A430),$A430,IFERROR(DATEVALUE($A430),"")))</f>
        <v/>
      </c>
      <c r="F430" s="12">
        <f>IF($B430="","",IF(ISNUMBER($B430),HOUR($B430)*2+MINUTE($B430)/30,IFERROR(VALUE(LEFT($B430,FIND(":",$B430)-1))*2+VALUE(MID($B430,FIND(":",$B430)+1,2))/30,"")))</f>
        <v/>
      </c>
      <c r="G430" s="12">
        <f>IF($E430="","",IF(WEEKDAY($E430,2)&lt;6,1,0))</f>
        <v/>
      </c>
      <c r="H430" s="12">
        <f>IF(OR($E430="",$F430=""),"",IF(AND($G430=1,$F430&gt;='Working Hours'!$C$8,$F430&lt;'Working Hours'!$C$9),1,0))</f>
        <v/>
      </c>
    </row>
    <row r="431">
      <c r="A431" s="11" t="n"/>
      <c r="B431" s="11" t="n"/>
      <c r="C431" s="11" t="n"/>
      <c r="E431" s="12">
        <f>IF($A431="","",IF(ISNUMBER($A431),$A431,IFERROR(DATEVALUE($A431),"")))</f>
        <v/>
      </c>
      <c r="F431" s="12">
        <f>IF($B431="","",IF(ISNUMBER($B431),HOUR($B431)*2+MINUTE($B431)/30,IFERROR(VALUE(LEFT($B431,FIND(":",$B431)-1))*2+VALUE(MID($B431,FIND(":",$B431)+1,2))/30,"")))</f>
        <v/>
      </c>
      <c r="G431" s="12">
        <f>IF($E431="","",IF(WEEKDAY($E431,2)&lt;6,1,0))</f>
        <v/>
      </c>
      <c r="H431" s="12">
        <f>IF(OR($E431="",$F431=""),"",IF(AND($G431=1,$F431&gt;='Working Hours'!$C$8,$F431&lt;'Working Hours'!$C$9),1,0))</f>
        <v/>
      </c>
    </row>
    <row r="432">
      <c r="A432" s="11" t="n"/>
      <c r="B432" s="11" t="n"/>
      <c r="C432" s="11" t="n"/>
      <c r="E432" s="12">
        <f>IF($A432="","",IF(ISNUMBER($A432),$A432,IFERROR(DATEVALUE($A432),"")))</f>
        <v/>
      </c>
      <c r="F432" s="12">
        <f>IF($B432="","",IF(ISNUMBER($B432),HOUR($B432)*2+MINUTE($B432)/30,IFERROR(VALUE(LEFT($B432,FIND(":",$B432)-1))*2+VALUE(MID($B432,FIND(":",$B432)+1,2))/30,"")))</f>
        <v/>
      </c>
      <c r="G432" s="12">
        <f>IF($E432="","",IF(WEEKDAY($E432,2)&lt;6,1,0))</f>
        <v/>
      </c>
      <c r="H432" s="12">
        <f>IF(OR($E432="",$F432=""),"",IF(AND($G432=1,$F432&gt;='Working Hours'!$C$8,$F432&lt;'Working Hours'!$C$9),1,0))</f>
        <v/>
      </c>
    </row>
    <row r="433">
      <c r="A433" s="11" t="n"/>
      <c r="B433" s="11" t="n"/>
      <c r="C433" s="11" t="n"/>
      <c r="E433" s="12">
        <f>IF($A433="","",IF(ISNUMBER($A433),$A433,IFERROR(DATEVALUE($A433),"")))</f>
        <v/>
      </c>
      <c r="F433" s="12">
        <f>IF($B433="","",IF(ISNUMBER($B433),HOUR($B433)*2+MINUTE($B433)/30,IFERROR(VALUE(LEFT($B433,FIND(":",$B433)-1))*2+VALUE(MID($B433,FIND(":",$B433)+1,2))/30,"")))</f>
        <v/>
      </c>
      <c r="G433" s="12">
        <f>IF($E433="","",IF(WEEKDAY($E433,2)&lt;6,1,0))</f>
        <v/>
      </c>
      <c r="H433" s="12">
        <f>IF(OR($E433="",$F433=""),"",IF(AND($G433=1,$F433&gt;='Working Hours'!$C$8,$F433&lt;'Working Hours'!$C$9),1,0))</f>
        <v/>
      </c>
    </row>
    <row r="434">
      <c r="A434" s="11" t="n"/>
      <c r="B434" s="11" t="n"/>
      <c r="C434" s="11" t="n"/>
      <c r="E434" s="12">
        <f>IF($A434="","",IF(ISNUMBER($A434),$A434,IFERROR(DATEVALUE($A434),"")))</f>
        <v/>
      </c>
      <c r="F434" s="12">
        <f>IF($B434="","",IF(ISNUMBER($B434),HOUR($B434)*2+MINUTE($B434)/30,IFERROR(VALUE(LEFT($B434,FIND(":",$B434)-1))*2+VALUE(MID($B434,FIND(":",$B434)+1,2))/30,"")))</f>
        <v/>
      </c>
      <c r="G434" s="12">
        <f>IF($E434="","",IF(WEEKDAY($E434,2)&lt;6,1,0))</f>
        <v/>
      </c>
      <c r="H434" s="12">
        <f>IF(OR($E434="",$F434=""),"",IF(AND($G434=1,$F434&gt;='Working Hours'!$C$8,$F434&lt;'Working Hours'!$C$9),1,0))</f>
        <v/>
      </c>
    </row>
    <row r="435">
      <c r="A435" s="11" t="n"/>
      <c r="B435" s="11" t="n"/>
      <c r="C435" s="11" t="n"/>
      <c r="E435" s="12">
        <f>IF($A435="","",IF(ISNUMBER($A435),$A435,IFERROR(DATEVALUE($A435),"")))</f>
        <v/>
      </c>
      <c r="F435" s="12">
        <f>IF($B435="","",IF(ISNUMBER($B435),HOUR($B435)*2+MINUTE($B435)/30,IFERROR(VALUE(LEFT($B435,FIND(":",$B435)-1))*2+VALUE(MID($B435,FIND(":",$B435)+1,2))/30,"")))</f>
        <v/>
      </c>
      <c r="G435" s="12">
        <f>IF($E435="","",IF(WEEKDAY($E435,2)&lt;6,1,0))</f>
        <v/>
      </c>
      <c r="H435" s="12">
        <f>IF(OR($E435="",$F435=""),"",IF(AND($G435=1,$F435&gt;='Working Hours'!$C$8,$F435&lt;'Working Hours'!$C$9),1,0))</f>
        <v/>
      </c>
    </row>
    <row r="436">
      <c r="A436" s="11" t="n"/>
      <c r="B436" s="11" t="n"/>
      <c r="C436" s="11" t="n"/>
      <c r="E436" s="12">
        <f>IF($A436="","",IF(ISNUMBER($A436),$A436,IFERROR(DATEVALUE($A436),"")))</f>
        <v/>
      </c>
      <c r="F436" s="12">
        <f>IF($B436="","",IF(ISNUMBER($B436),HOUR($B436)*2+MINUTE($B436)/30,IFERROR(VALUE(LEFT($B436,FIND(":",$B436)-1))*2+VALUE(MID($B436,FIND(":",$B436)+1,2))/30,"")))</f>
        <v/>
      </c>
      <c r="G436" s="12">
        <f>IF($E436="","",IF(WEEKDAY($E436,2)&lt;6,1,0))</f>
        <v/>
      </c>
      <c r="H436" s="12">
        <f>IF(OR($E436="",$F436=""),"",IF(AND($G436=1,$F436&gt;='Working Hours'!$C$8,$F436&lt;'Working Hours'!$C$9),1,0))</f>
        <v/>
      </c>
    </row>
    <row r="437">
      <c r="A437" s="11" t="n"/>
      <c r="B437" s="11" t="n"/>
      <c r="C437" s="11" t="n"/>
      <c r="E437" s="12">
        <f>IF($A437="","",IF(ISNUMBER($A437),$A437,IFERROR(DATEVALUE($A437),"")))</f>
        <v/>
      </c>
      <c r="F437" s="12">
        <f>IF($B437="","",IF(ISNUMBER($B437),HOUR($B437)*2+MINUTE($B437)/30,IFERROR(VALUE(LEFT($B437,FIND(":",$B437)-1))*2+VALUE(MID($B437,FIND(":",$B437)+1,2))/30,"")))</f>
        <v/>
      </c>
      <c r="G437" s="12">
        <f>IF($E437="","",IF(WEEKDAY($E437,2)&lt;6,1,0))</f>
        <v/>
      </c>
      <c r="H437" s="12">
        <f>IF(OR($E437="",$F437=""),"",IF(AND($G437=1,$F437&gt;='Working Hours'!$C$8,$F437&lt;'Working Hours'!$C$9),1,0))</f>
        <v/>
      </c>
    </row>
    <row r="438">
      <c r="A438" s="11" t="n"/>
      <c r="B438" s="11" t="n"/>
      <c r="C438" s="11" t="n"/>
      <c r="E438" s="12">
        <f>IF($A438="","",IF(ISNUMBER($A438),$A438,IFERROR(DATEVALUE($A438),"")))</f>
        <v/>
      </c>
      <c r="F438" s="12">
        <f>IF($B438="","",IF(ISNUMBER($B438),HOUR($B438)*2+MINUTE($B438)/30,IFERROR(VALUE(LEFT($B438,FIND(":",$B438)-1))*2+VALUE(MID($B438,FIND(":",$B438)+1,2))/30,"")))</f>
        <v/>
      </c>
      <c r="G438" s="12">
        <f>IF($E438="","",IF(WEEKDAY($E438,2)&lt;6,1,0))</f>
        <v/>
      </c>
      <c r="H438" s="12">
        <f>IF(OR($E438="",$F438=""),"",IF(AND($G438=1,$F438&gt;='Working Hours'!$C$8,$F438&lt;'Working Hours'!$C$9),1,0))</f>
        <v/>
      </c>
    </row>
    <row r="439">
      <c r="A439" s="11" t="n"/>
      <c r="B439" s="11" t="n"/>
      <c r="C439" s="11" t="n"/>
      <c r="E439" s="12">
        <f>IF($A439="","",IF(ISNUMBER($A439),$A439,IFERROR(DATEVALUE($A439),"")))</f>
        <v/>
      </c>
      <c r="F439" s="12">
        <f>IF($B439="","",IF(ISNUMBER($B439),HOUR($B439)*2+MINUTE($B439)/30,IFERROR(VALUE(LEFT($B439,FIND(":",$B439)-1))*2+VALUE(MID($B439,FIND(":",$B439)+1,2))/30,"")))</f>
        <v/>
      </c>
      <c r="G439" s="12">
        <f>IF($E439="","",IF(WEEKDAY($E439,2)&lt;6,1,0))</f>
        <v/>
      </c>
      <c r="H439" s="12">
        <f>IF(OR($E439="",$F439=""),"",IF(AND($G439=1,$F439&gt;='Working Hours'!$C$8,$F439&lt;'Working Hours'!$C$9),1,0))</f>
        <v/>
      </c>
    </row>
    <row r="440">
      <c r="A440" s="11" t="n"/>
      <c r="B440" s="11" t="n"/>
      <c r="C440" s="11" t="n"/>
      <c r="E440" s="12">
        <f>IF($A440="","",IF(ISNUMBER($A440),$A440,IFERROR(DATEVALUE($A440),"")))</f>
        <v/>
      </c>
      <c r="F440" s="12">
        <f>IF($B440="","",IF(ISNUMBER($B440),HOUR($B440)*2+MINUTE($B440)/30,IFERROR(VALUE(LEFT($B440,FIND(":",$B440)-1))*2+VALUE(MID($B440,FIND(":",$B440)+1,2))/30,"")))</f>
        <v/>
      </c>
      <c r="G440" s="12">
        <f>IF($E440="","",IF(WEEKDAY($E440,2)&lt;6,1,0))</f>
        <v/>
      </c>
      <c r="H440" s="12">
        <f>IF(OR($E440="",$F440=""),"",IF(AND($G440=1,$F440&gt;='Working Hours'!$C$8,$F440&lt;'Working Hours'!$C$9),1,0))</f>
        <v/>
      </c>
    </row>
    <row r="441">
      <c r="A441" s="11" t="n"/>
      <c r="B441" s="11" t="n"/>
      <c r="C441" s="11" t="n"/>
      <c r="E441" s="12">
        <f>IF($A441="","",IF(ISNUMBER($A441),$A441,IFERROR(DATEVALUE($A441),"")))</f>
        <v/>
      </c>
      <c r="F441" s="12">
        <f>IF($B441="","",IF(ISNUMBER($B441),HOUR($B441)*2+MINUTE($B441)/30,IFERROR(VALUE(LEFT($B441,FIND(":",$B441)-1))*2+VALUE(MID($B441,FIND(":",$B441)+1,2))/30,"")))</f>
        <v/>
      </c>
      <c r="G441" s="12">
        <f>IF($E441="","",IF(WEEKDAY($E441,2)&lt;6,1,0))</f>
        <v/>
      </c>
      <c r="H441" s="12">
        <f>IF(OR($E441="",$F441=""),"",IF(AND($G441=1,$F441&gt;='Working Hours'!$C$8,$F441&lt;'Working Hours'!$C$9),1,0))</f>
        <v/>
      </c>
    </row>
    <row r="442">
      <c r="A442" s="11" t="n"/>
      <c r="B442" s="11" t="n"/>
      <c r="C442" s="11" t="n"/>
      <c r="E442" s="12">
        <f>IF($A442="","",IF(ISNUMBER($A442),$A442,IFERROR(DATEVALUE($A442),"")))</f>
        <v/>
      </c>
      <c r="F442" s="12">
        <f>IF($B442="","",IF(ISNUMBER($B442),HOUR($B442)*2+MINUTE($B442)/30,IFERROR(VALUE(LEFT($B442,FIND(":",$B442)-1))*2+VALUE(MID($B442,FIND(":",$B442)+1,2))/30,"")))</f>
        <v/>
      </c>
      <c r="G442" s="12">
        <f>IF($E442="","",IF(WEEKDAY($E442,2)&lt;6,1,0))</f>
        <v/>
      </c>
      <c r="H442" s="12">
        <f>IF(OR($E442="",$F442=""),"",IF(AND($G442=1,$F442&gt;='Working Hours'!$C$8,$F442&lt;'Working Hours'!$C$9),1,0))</f>
        <v/>
      </c>
    </row>
    <row r="443">
      <c r="A443" s="11" t="n"/>
      <c r="B443" s="11" t="n"/>
      <c r="C443" s="11" t="n"/>
      <c r="E443" s="12">
        <f>IF($A443="","",IF(ISNUMBER($A443),$A443,IFERROR(DATEVALUE($A443),"")))</f>
        <v/>
      </c>
      <c r="F443" s="12">
        <f>IF($B443="","",IF(ISNUMBER($B443),HOUR($B443)*2+MINUTE($B443)/30,IFERROR(VALUE(LEFT($B443,FIND(":",$B443)-1))*2+VALUE(MID($B443,FIND(":",$B443)+1,2))/30,"")))</f>
        <v/>
      </c>
      <c r="G443" s="12">
        <f>IF($E443="","",IF(WEEKDAY($E443,2)&lt;6,1,0))</f>
        <v/>
      </c>
      <c r="H443" s="12">
        <f>IF(OR($E443="",$F443=""),"",IF(AND($G443=1,$F443&gt;='Working Hours'!$C$8,$F443&lt;'Working Hours'!$C$9),1,0))</f>
        <v/>
      </c>
    </row>
    <row r="444">
      <c r="A444" s="11" t="n"/>
      <c r="B444" s="11" t="n"/>
      <c r="C444" s="11" t="n"/>
      <c r="E444" s="12">
        <f>IF($A444="","",IF(ISNUMBER($A444),$A444,IFERROR(DATEVALUE($A444),"")))</f>
        <v/>
      </c>
      <c r="F444" s="12">
        <f>IF($B444="","",IF(ISNUMBER($B444),HOUR($B444)*2+MINUTE($B444)/30,IFERROR(VALUE(LEFT($B444,FIND(":",$B444)-1))*2+VALUE(MID($B444,FIND(":",$B444)+1,2))/30,"")))</f>
        <v/>
      </c>
      <c r="G444" s="12">
        <f>IF($E444="","",IF(WEEKDAY($E444,2)&lt;6,1,0))</f>
        <v/>
      </c>
      <c r="H444" s="12">
        <f>IF(OR($E444="",$F444=""),"",IF(AND($G444=1,$F444&gt;='Working Hours'!$C$8,$F444&lt;'Working Hours'!$C$9),1,0))</f>
        <v/>
      </c>
    </row>
    <row r="445">
      <c r="A445" s="11" t="n"/>
      <c r="B445" s="11" t="n"/>
      <c r="C445" s="11" t="n"/>
      <c r="E445" s="12">
        <f>IF($A445="","",IF(ISNUMBER($A445),$A445,IFERROR(DATEVALUE($A445),"")))</f>
        <v/>
      </c>
      <c r="F445" s="12">
        <f>IF($B445="","",IF(ISNUMBER($B445),HOUR($B445)*2+MINUTE($B445)/30,IFERROR(VALUE(LEFT($B445,FIND(":",$B445)-1))*2+VALUE(MID($B445,FIND(":",$B445)+1,2))/30,"")))</f>
        <v/>
      </c>
      <c r="G445" s="12">
        <f>IF($E445="","",IF(WEEKDAY($E445,2)&lt;6,1,0))</f>
        <v/>
      </c>
      <c r="H445" s="12">
        <f>IF(OR($E445="",$F445=""),"",IF(AND($G445=1,$F445&gt;='Working Hours'!$C$8,$F445&lt;'Working Hours'!$C$9),1,0))</f>
        <v/>
      </c>
    </row>
    <row r="446">
      <c r="A446" s="11" t="n"/>
      <c r="B446" s="11" t="n"/>
      <c r="C446" s="11" t="n"/>
      <c r="E446" s="12">
        <f>IF($A446="","",IF(ISNUMBER($A446),$A446,IFERROR(DATEVALUE($A446),"")))</f>
        <v/>
      </c>
      <c r="F446" s="12">
        <f>IF($B446="","",IF(ISNUMBER($B446),HOUR($B446)*2+MINUTE($B446)/30,IFERROR(VALUE(LEFT($B446,FIND(":",$B446)-1))*2+VALUE(MID($B446,FIND(":",$B446)+1,2))/30,"")))</f>
        <v/>
      </c>
      <c r="G446" s="12">
        <f>IF($E446="","",IF(WEEKDAY($E446,2)&lt;6,1,0))</f>
        <v/>
      </c>
      <c r="H446" s="12">
        <f>IF(OR($E446="",$F446=""),"",IF(AND($G446=1,$F446&gt;='Working Hours'!$C$8,$F446&lt;'Working Hours'!$C$9),1,0))</f>
        <v/>
      </c>
    </row>
    <row r="447">
      <c r="A447" s="11" t="n"/>
      <c r="B447" s="11" t="n"/>
      <c r="C447" s="11" t="n"/>
      <c r="E447" s="12">
        <f>IF($A447="","",IF(ISNUMBER($A447),$A447,IFERROR(DATEVALUE($A447),"")))</f>
        <v/>
      </c>
      <c r="F447" s="12">
        <f>IF($B447="","",IF(ISNUMBER($B447),HOUR($B447)*2+MINUTE($B447)/30,IFERROR(VALUE(LEFT($B447,FIND(":",$B447)-1))*2+VALUE(MID($B447,FIND(":",$B447)+1,2))/30,"")))</f>
        <v/>
      </c>
      <c r="G447" s="12">
        <f>IF($E447="","",IF(WEEKDAY($E447,2)&lt;6,1,0))</f>
        <v/>
      </c>
      <c r="H447" s="12">
        <f>IF(OR($E447="",$F447=""),"",IF(AND($G447=1,$F447&gt;='Working Hours'!$C$8,$F447&lt;'Working Hours'!$C$9),1,0))</f>
        <v/>
      </c>
    </row>
    <row r="448">
      <c r="A448" s="11" t="n"/>
      <c r="B448" s="11" t="n"/>
      <c r="C448" s="11" t="n"/>
      <c r="E448" s="12">
        <f>IF($A448="","",IF(ISNUMBER($A448),$A448,IFERROR(DATEVALUE($A448),"")))</f>
        <v/>
      </c>
      <c r="F448" s="12">
        <f>IF($B448="","",IF(ISNUMBER($B448),HOUR($B448)*2+MINUTE($B448)/30,IFERROR(VALUE(LEFT($B448,FIND(":",$B448)-1))*2+VALUE(MID($B448,FIND(":",$B448)+1,2))/30,"")))</f>
        <v/>
      </c>
      <c r="G448" s="12">
        <f>IF($E448="","",IF(WEEKDAY($E448,2)&lt;6,1,0))</f>
        <v/>
      </c>
      <c r="H448" s="12">
        <f>IF(OR($E448="",$F448=""),"",IF(AND($G448=1,$F448&gt;='Working Hours'!$C$8,$F448&lt;'Working Hours'!$C$9),1,0))</f>
        <v/>
      </c>
    </row>
    <row r="449">
      <c r="A449" s="11" t="n"/>
      <c r="B449" s="11" t="n"/>
      <c r="C449" s="11" t="n"/>
      <c r="E449" s="12">
        <f>IF($A449="","",IF(ISNUMBER($A449),$A449,IFERROR(DATEVALUE($A449),"")))</f>
        <v/>
      </c>
      <c r="F449" s="12">
        <f>IF($B449="","",IF(ISNUMBER($B449),HOUR($B449)*2+MINUTE($B449)/30,IFERROR(VALUE(LEFT($B449,FIND(":",$B449)-1))*2+VALUE(MID($B449,FIND(":",$B449)+1,2))/30,"")))</f>
        <v/>
      </c>
      <c r="G449" s="12">
        <f>IF($E449="","",IF(WEEKDAY($E449,2)&lt;6,1,0))</f>
        <v/>
      </c>
      <c r="H449" s="12">
        <f>IF(OR($E449="",$F449=""),"",IF(AND($G449=1,$F449&gt;='Working Hours'!$C$8,$F449&lt;'Working Hours'!$C$9),1,0))</f>
        <v/>
      </c>
    </row>
    <row r="450">
      <c r="A450" s="11" t="n"/>
      <c r="B450" s="11" t="n"/>
      <c r="C450" s="11" t="n"/>
      <c r="E450" s="12">
        <f>IF($A450="","",IF(ISNUMBER($A450),$A450,IFERROR(DATEVALUE($A450),"")))</f>
        <v/>
      </c>
      <c r="F450" s="12">
        <f>IF($B450="","",IF(ISNUMBER($B450),HOUR($B450)*2+MINUTE($B450)/30,IFERROR(VALUE(LEFT($B450,FIND(":",$B450)-1))*2+VALUE(MID($B450,FIND(":",$B450)+1,2))/30,"")))</f>
        <v/>
      </c>
      <c r="G450" s="12">
        <f>IF($E450="","",IF(WEEKDAY($E450,2)&lt;6,1,0))</f>
        <v/>
      </c>
      <c r="H450" s="12">
        <f>IF(OR($E450="",$F450=""),"",IF(AND($G450=1,$F450&gt;='Working Hours'!$C$8,$F450&lt;'Working Hours'!$C$9),1,0))</f>
        <v/>
      </c>
    </row>
    <row r="451">
      <c r="A451" s="11" t="n"/>
      <c r="B451" s="11" t="n"/>
      <c r="C451" s="11" t="n"/>
      <c r="E451" s="12">
        <f>IF($A451="","",IF(ISNUMBER($A451),$A451,IFERROR(DATEVALUE($A451),"")))</f>
        <v/>
      </c>
      <c r="F451" s="12">
        <f>IF($B451="","",IF(ISNUMBER($B451),HOUR($B451)*2+MINUTE($B451)/30,IFERROR(VALUE(LEFT($B451,FIND(":",$B451)-1))*2+VALUE(MID($B451,FIND(":",$B451)+1,2))/30,"")))</f>
        <v/>
      </c>
      <c r="G451" s="12">
        <f>IF($E451="","",IF(WEEKDAY($E451,2)&lt;6,1,0))</f>
        <v/>
      </c>
      <c r="H451" s="12">
        <f>IF(OR($E451="",$F451=""),"",IF(AND($G451=1,$F451&gt;='Working Hours'!$C$8,$F451&lt;'Working Hours'!$C$9),1,0))</f>
        <v/>
      </c>
    </row>
    <row r="452">
      <c r="A452" s="11" t="n"/>
      <c r="B452" s="11" t="n"/>
      <c r="C452" s="11" t="n"/>
      <c r="E452" s="12">
        <f>IF($A452="","",IF(ISNUMBER($A452),$A452,IFERROR(DATEVALUE($A452),"")))</f>
        <v/>
      </c>
      <c r="F452" s="12">
        <f>IF($B452="","",IF(ISNUMBER($B452),HOUR($B452)*2+MINUTE($B452)/30,IFERROR(VALUE(LEFT($B452,FIND(":",$B452)-1))*2+VALUE(MID($B452,FIND(":",$B452)+1,2))/30,"")))</f>
        <v/>
      </c>
      <c r="G452" s="12">
        <f>IF($E452="","",IF(WEEKDAY($E452,2)&lt;6,1,0))</f>
        <v/>
      </c>
      <c r="H452" s="12">
        <f>IF(OR($E452="",$F452=""),"",IF(AND($G452=1,$F452&gt;='Working Hours'!$C$8,$F452&lt;'Working Hours'!$C$9),1,0))</f>
        <v/>
      </c>
    </row>
    <row r="453">
      <c r="A453" s="11" t="n"/>
      <c r="B453" s="11" t="n"/>
      <c r="C453" s="11" t="n"/>
      <c r="E453" s="12">
        <f>IF($A453="","",IF(ISNUMBER($A453),$A453,IFERROR(DATEVALUE($A453),"")))</f>
        <v/>
      </c>
      <c r="F453" s="12">
        <f>IF($B453="","",IF(ISNUMBER($B453),HOUR($B453)*2+MINUTE($B453)/30,IFERROR(VALUE(LEFT($B453,FIND(":",$B453)-1))*2+VALUE(MID($B453,FIND(":",$B453)+1,2))/30,"")))</f>
        <v/>
      </c>
      <c r="G453" s="12">
        <f>IF($E453="","",IF(WEEKDAY($E453,2)&lt;6,1,0))</f>
        <v/>
      </c>
      <c r="H453" s="12">
        <f>IF(OR($E453="",$F453=""),"",IF(AND($G453=1,$F453&gt;='Working Hours'!$C$8,$F453&lt;'Working Hours'!$C$9),1,0))</f>
        <v/>
      </c>
    </row>
    <row r="454">
      <c r="A454" s="11" t="n"/>
      <c r="B454" s="11" t="n"/>
      <c r="C454" s="11" t="n"/>
      <c r="E454" s="12">
        <f>IF($A454="","",IF(ISNUMBER($A454),$A454,IFERROR(DATEVALUE($A454),"")))</f>
        <v/>
      </c>
      <c r="F454" s="12">
        <f>IF($B454="","",IF(ISNUMBER($B454),HOUR($B454)*2+MINUTE($B454)/30,IFERROR(VALUE(LEFT($B454,FIND(":",$B454)-1))*2+VALUE(MID($B454,FIND(":",$B454)+1,2))/30,"")))</f>
        <v/>
      </c>
      <c r="G454" s="12">
        <f>IF($E454="","",IF(WEEKDAY($E454,2)&lt;6,1,0))</f>
        <v/>
      </c>
      <c r="H454" s="12">
        <f>IF(OR($E454="",$F454=""),"",IF(AND($G454=1,$F454&gt;='Working Hours'!$C$8,$F454&lt;'Working Hours'!$C$9),1,0))</f>
        <v/>
      </c>
    </row>
    <row r="455">
      <c r="A455" s="11" t="n"/>
      <c r="B455" s="11" t="n"/>
      <c r="C455" s="11" t="n"/>
      <c r="E455" s="12">
        <f>IF($A455="","",IF(ISNUMBER($A455),$A455,IFERROR(DATEVALUE($A455),"")))</f>
        <v/>
      </c>
      <c r="F455" s="12">
        <f>IF($B455="","",IF(ISNUMBER($B455),HOUR($B455)*2+MINUTE($B455)/30,IFERROR(VALUE(LEFT($B455,FIND(":",$B455)-1))*2+VALUE(MID($B455,FIND(":",$B455)+1,2))/30,"")))</f>
        <v/>
      </c>
      <c r="G455" s="12">
        <f>IF($E455="","",IF(WEEKDAY($E455,2)&lt;6,1,0))</f>
        <v/>
      </c>
      <c r="H455" s="12">
        <f>IF(OR($E455="",$F455=""),"",IF(AND($G455=1,$F455&gt;='Working Hours'!$C$8,$F455&lt;'Working Hours'!$C$9),1,0))</f>
        <v/>
      </c>
    </row>
    <row r="456">
      <c r="A456" s="11" t="n"/>
      <c r="B456" s="11" t="n"/>
      <c r="C456" s="11" t="n"/>
      <c r="E456" s="12">
        <f>IF($A456="","",IF(ISNUMBER($A456),$A456,IFERROR(DATEVALUE($A456),"")))</f>
        <v/>
      </c>
      <c r="F456" s="12">
        <f>IF($B456="","",IF(ISNUMBER($B456),HOUR($B456)*2+MINUTE($B456)/30,IFERROR(VALUE(LEFT($B456,FIND(":",$B456)-1))*2+VALUE(MID($B456,FIND(":",$B456)+1,2))/30,"")))</f>
        <v/>
      </c>
      <c r="G456" s="12">
        <f>IF($E456="","",IF(WEEKDAY($E456,2)&lt;6,1,0))</f>
        <v/>
      </c>
      <c r="H456" s="12">
        <f>IF(OR($E456="",$F456=""),"",IF(AND($G456=1,$F456&gt;='Working Hours'!$C$8,$F456&lt;'Working Hours'!$C$9),1,0))</f>
        <v/>
      </c>
    </row>
    <row r="457">
      <c r="A457" s="11" t="n"/>
      <c r="B457" s="11" t="n"/>
      <c r="C457" s="11" t="n"/>
      <c r="E457" s="12">
        <f>IF($A457="","",IF(ISNUMBER($A457),$A457,IFERROR(DATEVALUE($A457),"")))</f>
        <v/>
      </c>
      <c r="F457" s="12">
        <f>IF($B457="","",IF(ISNUMBER($B457),HOUR($B457)*2+MINUTE($B457)/30,IFERROR(VALUE(LEFT($B457,FIND(":",$B457)-1))*2+VALUE(MID($B457,FIND(":",$B457)+1,2))/30,"")))</f>
        <v/>
      </c>
      <c r="G457" s="12">
        <f>IF($E457="","",IF(WEEKDAY($E457,2)&lt;6,1,0))</f>
        <v/>
      </c>
      <c r="H457" s="12">
        <f>IF(OR($E457="",$F457=""),"",IF(AND($G457=1,$F457&gt;='Working Hours'!$C$8,$F457&lt;'Working Hours'!$C$9),1,0))</f>
        <v/>
      </c>
    </row>
    <row r="458">
      <c r="A458" s="11" t="n"/>
      <c r="B458" s="11" t="n"/>
      <c r="C458" s="11" t="n"/>
      <c r="E458" s="12">
        <f>IF($A458="","",IF(ISNUMBER($A458),$A458,IFERROR(DATEVALUE($A458),"")))</f>
        <v/>
      </c>
      <c r="F458" s="12">
        <f>IF($B458="","",IF(ISNUMBER($B458),HOUR($B458)*2+MINUTE($B458)/30,IFERROR(VALUE(LEFT($B458,FIND(":",$B458)-1))*2+VALUE(MID($B458,FIND(":",$B458)+1,2))/30,"")))</f>
        <v/>
      </c>
      <c r="G458" s="12">
        <f>IF($E458="","",IF(WEEKDAY($E458,2)&lt;6,1,0))</f>
        <v/>
      </c>
      <c r="H458" s="12">
        <f>IF(OR($E458="",$F458=""),"",IF(AND($G458=1,$F458&gt;='Working Hours'!$C$8,$F458&lt;'Working Hours'!$C$9),1,0))</f>
        <v/>
      </c>
    </row>
    <row r="459">
      <c r="A459" s="11" t="n"/>
      <c r="B459" s="11" t="n"/>
      <c r="C459" s="11" t="n"/>
      <c r="E459" s="12">
        <f>IF($A459="","",IF(ISNUMBER($A459),$A459,IFERROR(DATEVALUE($A459),"")))</f>
        <v/>
      </c>
      <c r="F459" s="12">
        <f>IF($B459="","",IF(ISNUMBER($B459),HOUR($B459)*2+MINUTE($B459)/30,IFERROR(VALUE(LEFT($B459,FIND(":",$B459)-1))*2+VALUE(MID($B459,FIND(":",$B459)+1,2))/30,"")))</f>
        <v/>
      </c>
      <c r="G459" s="12">
        <f>IF($E459="","",IF(WEEKDAY($E459,2)&lt;6,1,0))</f>
        <v/>
      </c>
      <c r="H459" s="12">
        <f>IF(OR($E459="",$F459=""),"",IF(AND($G459=1,$F459&gt;='Working Hours'!$C$8,$F459&lt;'Working Hours'!$C$9),1,0))</f>
        <v/>
      </c>
    </row>
    <row r="460">
      <c r="A460" s="11" t="n"/>
      <c r="B460" s="11" t="n"/>
      <c r="C460" s="11" t="n"/>
      <c r="E460" s="12">
        <f>IF($A460="","",IF(ISNUMBER($A460),$A460,IFERROR(DATEVALUE($A460),"")))</f>
        <v/>
      </c>
      <c r="F460" s="12">
        <f>IF($B460="","",IF(ISNUMBER($B460),HOUR($B460)*2+MINUTE($B460)/30,IFERROR(VALUE(LEFT($B460,FIND(":",$B460)-1))*2+VALUE(MID($B460,FIND(":",$B460)+1,2))/30,"")))</f>
        <v/>
      </c>
      <c r="G460" s="12">
        <f>IF($E460="","",IF(WEEKDAY($E460,2)&lt;6,1,0))</f>
        <v/>
      </c>
      <c r="H460" s="12">
        <f>IF(OR($E460="",$F460=""),"",IF(AND($G460=1,$F460&gt;='Working Hours'!$C$8,$F460&lt;'Working Hours'!$C$9),1,0))</f>
        <v/>
      </c>
    </row>
    <row r="461">
      <c r="A461" s="11" t="n"/>
      <c r="B461" s="11" t="n"/>
      <c r="C461" s="11" t="n"/>
      <c r="E461" s="12">
        <f>IF($A461="","",IF(ISNUMBER($A461),$A461,IFERROR(DATEVALUE($A461),"")))</f>
        <v/>
      </c>
      <c r="F461" s="12">
        <f>IF($B461="","",IF(ISNUMBER($B461),HOUR($B461)*2+MINUTE($B461)/30,IFERROR(VALUE(LEFT($B461,FIND(":",$B461)-1))*2+VALUE(MID($B461,FIND(":",$B461)+1,2))/30,"")))</f>
        <v/>
      </c>
      <c r="G461" s="12">
        <f>IF($E461="","",IF(WEEKDAY($E461,2)&lt;6,1,0))</f>
        <v/>
      </c>
      <c r="H461" s="12">
        <f>IF(OR($E461="",$F461=""),"",IF(AND($G461=1,$F461&gt;='Working Hours'!$C$8,$F461&lt;'Working Hours'!$C$9),1,0))</f>
        <v/>
      </c>
    </row>
    <row r="462">
      <c r="A462" s="11" t="n"/>
      <c r="B462" s="11" t="n"/>
      <c r="C462" s="11" t="n"/>
      <c r="E462" s="12">
        <f>IF($A462="","",IF(ISNUMBER($A462),$A462,IFERROR(DATEVALUE($A462),"")))</f>
        <v/>
      </c>
      <c r="F462" s="12">
        <f>IF($B462="","",IF(ISNUMBER($B462),HOUR($B462)*2+MINUTE($B462)/30,IFERROR(VALUE(LEFT($B462,FIND(":",$B462)-1))*2+VALUE(MID($B462,FIND(":",$B462)+1,2))/30,"")))</f>
        <v/>
      </c>
      <c r="G462" s="12">
        <f>IF($E462="","",IF(WEEKDAY($E462,2)&lt;6,1,0))</f>
        <v/>
      </c>
      <c r="H462" s="12">
        <f>IF(OR($E462="",$F462=""),"",IF(AND($G462=1,$F462&gt;='Working Hours'!$C$8,$F462&lt;'Working Hours'!$C$9),1,0))</f>
        <v/>
      </c>
    </row>
    <row r="463">
      <c r="A463" s="11" t="n"/>
      <c r="B463" s="11" t="n"/>
      <c r="C463" s="11" t="n"/>
      <c r="E463" s="12">
        <f>IF($A463="","",IF(ISNUMBER($A463),$A463,IFERROR(DATEVALUE($A463),"")))</f>
        <v/>
      </c>
      <c r="F463" s="12">
        <f>IF($B463="","",IF(ISNUMBER($B463),HOUR($B463)*2+MINUTE($B463)/30,IFERROR(VALUE(LEFT($B463,FIND(":",$B463)-1))*2+VALUE(MID($B463,FIND(":",$B463)+1,2))/30,"")))</f>
        <v/>
      </c>
      <c r="G463" s="12">
        <f>IF($E463="","",IF(WEEKDAY($E463,2)&lt;6,1,0))</f>
        <v/>
      </c>
      <c r="H463" s="12">
        <f>IF(OR($E463="",$F463=""),"",IF(AND($G463=1,$F463&gt;='Working Hours'!$C$8,$F463&lt;'Working Hours'!$C$9),1,0))</f>
        <v/>
      </c>
    </row>
    <row r="464">
      <c r="A464" s="11" t="n"/>
      <c r="B464" s="11" t="n"/>
      <c r="C464" s="11" t="n"/>
      <c r="E464" s="12">
        <f>IF($A464="","",IF(ISNUMBER($A464),$A464,IFERROR(DATEVALUE($A464),"")))</f>
        <v/>
      </c>
      <c r="F464" s="12">
        <f>IF($B464="","",IF(ISNUMBER($B464),HOUR($B464)*2+MINUTE($B464)/30,IFERROR(VALUE(LEFT($B464,FIND(":",$B464)-1))*2+VALUE(MID($B464,FIND(":",$B464)+1,2))/30,"")))</f>
        <v/>
      </c>
      <c r="G464" s="12">
        <f>IF($E464="","",IF(WEEKDAY($E464,2)&lt;6,1,0))</f>
        <v/>
      </c>
      <c r="H464" s="12">
        <f>IF(OR($E464="",$F464=""),"",IF(AND($G464=1,$F464&gt;='Working Hours'!$C$8,$F464&lt;'Working Hours'!$C$9),1,0))</f>
        <v/>
      </c>
    </row>
    <row r="465">
      <c r="A465" s="11" t="n"/>
      <c r="B465" s="11" t="n"/>
      <c r="C465" s="11" t="n"/>
      <c r="E465" s="12">
        <f>IF($A465="","",IF(ISNUMBER($A465),$A465,IFERROR(DATEVALUE($A465),"")))</f>
        <v/>
      </c>
      <c r="F465" s="12">
        <f>IF($B465="","",IF(ISNUMBER($B465),HOUR($B465)*2+MINUTE($B465)/30,IFERROR(VALUE(LEFT($B465,FIND(":",$B465)-1))*2+VALUE(MID($B465,FIND(":",$B465)+1,2))/30,"")))</f>
        <v/>
      </c>
      <c r="G465" s="12">
        <f>IF($E465="","",IF(WEEKDAY($E465,2)&lt;6,1,0))</f>
        <v/>
      </c>
      <c r="H465" s="12">
        <f>IF(OR($E465="",$F465=""),"",IF(AND($G465=1,$F465&gt;='Working Hours'!$C$8,$F465&lt;'Working Hours'!$C$9),1,0))</f>
        <v/>
      </c>
    </row>
    <row r="466">
      <c r="A466" s="11" t="n"/>
      <c r="B466" s="11" t="n"/>
      <c r="C466" s="11" t="n"/>
      <c r="E466" s="12">
        <f>IF($A466="","",IF(ISNUMBER($A466),$A466,IFERROR(DATEVALUE($A466),"")))</f>
        <v/>
      </c>
      <c r="F466" s="12">
        <f>IF($B466="","",IF(ISNUMBER($B466),HOUR($B466)*2+MINUTE($B466)/30,IFERROR(VALUE(LEFT($B466,FIND(":",$B466)-1))*2+VALUE(MID($B466,FIND(":",$B466)+1,2))/30,"")))</f>
        <v/>
      </c>
      <c r="G466" s="12">
        <f>IF($E466="","",IF(WEEKDAY($E466,2)&lt;6,1,0))</f>
        <v/>
      </c>
      <c r="H466" s="12">
        <f>IF(OR($E466="",$F466=""),"",IF(AND($G466=1,$F466&gt;='Working Hours'!$C$8,$F466&lt;'Working Hours'!$C$9),1,0))</f>
        <v/>
      </c>
    </row>
    <row r="467">
      <c r="A467" s="11" t="n"/>
      <c r="B467" s="11" t="n"/>
      <c r="C467" s="11" t="n"/>
      <c r="E467" s="12">
        <f>IF($A467="","",IF(ISNUMBER($A467),$A467,IFERROR(DATEVALUE($A467),"")))</f>
        <v/>
      </c>
      <c r="F467" s="12">
        <f>IF($B467="","",IF(ISNUMBER($B467),HOUR($B467)*2+MINUTE($B467)/30,IFERROR(VALUE(LEFT($B467,FIND(":",$B467)-1))*2+VALUE(MID($B467,FIND(":",$B467)+1,2))/30,"")))</f>
        <v/>
      </c>
      <c r="G467" s="12">
        <f>IF($E467="","",IF(WEEKDAY($E467,2)&lt;6,1,0))</f>
        <v/>
      </c>
      <c r="H467" s="12">
        <f>IF(OR($E467="",$F467=""),"",IF(AND($G467=1,$F467&gt;='Working Hours'!$C$8,$F467&lt;'Working Hours'!$C$9),1,0))</f>
        <v/>
      </c>
    </row>
    <row r="468">
      <c r="A468" s="11" t="n"/>
      <c r="B468" s="11" t="n"/>
      <c r="C468" s="11" t="n"/>
      <c r="E468" s="12">
        <f>IF($A468="","",IF(ISNUMBER($A468),$A468,IFERROR(DATEVALUE($A468),"")))</f>
        <v/>
      </c>
      <c r="F468" s="12">
        <f>IF($B468="","",IF(ISNUMBER($B468),HOUR($B468)*2+MINUTE($B468)/30,IFERROR(VALUE(LEFT($B468,FIND(":",$B468)-1))*2+VALUE(MID($B468,FIND(":",$B468)+1,2))/30,"")))</f>
        <v/>
      </c>
      <c r="G468" s="12">
        <f>IF($E468="","",IF(WEEKDAY($E468,2)&lt;6,1,0))</f>
        <v/>
      </c>
      <c r="H468" s="12">
        <f>IF(OR($E468="",$F468=""),"",IF(AND($G468=1,$F468&gt;='Working Hours'!$C$8,$F468&lt;'Working Hours'!$C$9),1,0))</f>
        <v/>
      </c>
    </row>
    <row r="469">
      <c r="A469" s="11" t="n"/>
      <c r="B469" s="11" t="n"/>
      <c r="C469" s="11" t="n"/>
      <c r="E469" s="12">
        <f>IF($A469="","",IF(ISNUMBER($A469),$A469,IFERROR(DATEVALUE($A469),"")))</f>
        <v/>
      </c>
      <c r="F469" s="12">
        <f>IF($B469="","",IF(ISNUMBER($B469),HOUR($B469)*2+MINUTE($B469)/30,IFERROR(VALUE(LEFT($B469,FIND(":",$B469)-1))*2+VALUE(MID($B469,FIND(":",$B469)+1,2))/30,"")))</f>
        <v/>
      </c>
      <c r="G469" s="12">
        <f>IF($E469="","",IF(WEEKDAY($E469,2)&lt;6,1,0))</f>
        <v/>
      </c>
      <c r="H469" s="12">
        <f>IF(OR($E469="",$F469=""),"",IF(AND($G469=1,$F469&gt;='Working Hours'!$C$8,$F469&lt;'Working Hours'!$C$9),1,0))</f>
        <v/>
      </c>
    </row>
    <row r="470">
      <c r="A470" s="11" t="n"/>
      <c r="B470" s="11" t="n"/>
      <c r="C470" s="11" t="n"/>
      <c r="E470" s="12">
        <f>IF($A470="","",IF(ISNUMBER($A470),$A470,IFERROR(DATEVALUE($A470),"")))</f>
        <v/>
      </c>
      <c r="F470" s="12">
        <f>IF($B470="","",IF(ISNUMBER($B470),HOUR($B470)*2+MINUTE($B470)/30,IFERROR(VALUE(LEFT($B470,FIND(":",$B470)-1))*2+VALUE(MID($B470,FIND(":",$B470)+1,2))/30,"")))</f>
        <v/>
      </c>
      <c r="G470" s="12">
        <f>IF($E470="","",IF(WEEKDAY($E470,2)&lt;6,1,0))</f>
        <v/>
      </c>
      <c r="H470" s="12">
        <f>IF(OR($E470="",$F470=""),"",IF(AND($G470=1,$F470&gt;='Working Hours'!$C$8,$F470&lt;'Working Hours'!$C$9),1,0))</f>
        <v/>
      </c>
    </row>
    <row r="471">
      <c r="A471" s="11" t="n"/>
      <c r="B471" s="11" t="n"/>
      <c r="C471" s="11" t="n"/>
      <c r="E471" s="12">
        <f>IF($A471="","",IF(ISNUMBER($A471),$A471,IFERROR(DATEVALUE($A471),"")))</f>
        <v/>
      </c>
      <c r="F471" s="12">
        <f>IF($B471="","",IF(ISNUMBER($B471),HOUR($B471)*2+MINUTE($B471)/30,IFERROR(VALUE(LEFT($B471,FIND(":",$B471)-1))*2+VALUE(MID($B471,FIND(":",$B471)+1,2))/30,"")))</f>
        <v/>
      </c>
      <c r="G471" s="12">
        <f>IF($E471="","",IF(WEEKDAY($E471,2)&lt;6,1,0))</f>
        <v/>
      </c>
      <c r="H471" s="12">
        <f>IF(OR($E471="",$F471=""),"",IF(AND($G471=1,$F471&gt;='Working Hours'!$C$8,$F471&lt;'Working Hours'!$C$9),1,0))</f>
        <v/>
      </c>
    </row>
    <row r="472">
      <c r="A472" s="11" t="n"/>
      <c r="B472" s="11" t="n"/>
      <c r="C472" s="11" t="n"/>
      <c r="E472" s="12">
        <f>IF($A472="","",IF(ISNUMBER($A472),$A472,IFERROR(DATEVALUE($A472),"")))</f>
        <v/>
      </c>
      <c r="F472" s="12">
        <f>IF($B472="","",IF(ISNUMBER($B472),HOUR($B472)*2+MINUTE($B472)/30,IFERROR(VALUE(LEFT($B472,FIND(":",$B472)-1))*2+VALUE(MID($B472,FIND(":",$B472)+1,2))/30,"")))</f>
        <v/>
      </c>
      <c r="G472" s="12">
        <f>IF($E472="","",IF(WEEKDAY($E472,2)&lt;6,1,0))</f>
        <v/>
      </c>
      <c r="H472" s="12">
        <f>IF(OR($E472="",$F472=""),"",IF(AND($G472=1,$F472&gt;='Working Hours'!$C$8,$F472&lt;'Working Hours'!$C$9),1,0))</f>
        <v/>
      </c>
    </row>
    <row r="473">
      <c r="A473" s="11" t="n"/>
      <c r="B473" s="11" t="n"/>
      <c r="C473" s="11" t="n"/>
      <c r="E473" s="12">
        <f>IF($A473="","",IF(ISNUMBER($A473),$A473,IFERROR(DATEVALUE($A473),"")))</f>
        <v/>
      </c>
      <c r="F473" s="12">
        <f>IF($B473="","",IF(ISNUMBER($B473),HOUR($B473)*2+MINUTE($B473)/30,IFERROR(VALUE(LEFT($B473,FIND(":",$B473)-1))*2+VALUE(MID($B473,FIND(":",$B473)+1,2))/30,"")))</f>
        <v/>
      </c>
      <c r="G473" s="12">
        <f>IF($E473="","",IF(WEEKDAY($E473,2)&lt;6,1,0))</f>
        <v/>
      </c>
      <c r="H473" s="12">
        <f>IF(OR($E473="",$F473=""),"",IF(AND($G473=1,$F473&gt;='Working Hours'!$C$8,$F473&lt;'Working Hours'!$C$9),1,0))</f>
        <v/>
      </c>
    </row>
    <row r="474">
      <c r="A474" s="11" t="n"/>
      <c r="B474" s="11" t="n"/>
      <c r="C474" s="11" t="n"/>
      <c r="E474" s="12">
        <f>IF($A474="","",IF(ISNUMBER($A474),$A474,IFERROR(DATEVALUE($A474),"")))</f>
        <v/>
      </c>
      <c r="F474" s="12">
        <f>IF($B474="","",IF(ISNUMBER($B474),HOUR($B474)*2+MINUTE($B474)/30,IFERROR(VALUE(LEFT($B474,FIND(":",$B474)-1))*2+VALUE(MID($B474,FIND(":",$B474)+1,2))/30,"")))</f>
        <v/>
      </c>
      <c r="G474" s="12">
        <f>IF($E474="","",IF(WEEKDAY($E474,2)&lt;6,1,0))</f>
        <v/>
      </c>
      <c r="H474" s="12">
        <f>IF(OR($E474="",$F474=""),"",IF(AND($G474=1,$F474&gt;='Working Hours'!$C$8,$F474&lt;'Working Hours'!$C$9),1,0))</f>
        <v/>
      </c>
    </row>
    <row r="475">
      <c r="A475" s="11" t="n"/>
      <c r="B475" s="11" t="n"/>
      <c r="C475" s="11" t="n"/>
      <c r="E475" s="12">
        <f>IF($A475="","",IF(ISNUMBER($A475),$A475,IFERROR(DATEVALUE($A475),"")))</f>
        <v/>
      </c>
      <c r="F475" s="12">
        <f>IF($B475="","",IF(ISNUMBER($B475),HOUR($B475)*2+MINUTE($B475)/30,IFERROR(VALUE(LEFT($B475,FIND(":",$B475)-1))*2+VALUE(MID($B475,FIND(":",$B475)+1,2))/30,"")))</f>
        <v/>
      </c>
      <c r="G475" s="12">
        <f>IF($E475="","",IF(WEEKDAY($E475,2)&lt;6,1,0))</f>
        <v/>
      </c>
      <c r="H475" s="12">
        <f>IF(OR($E475="",$F475=""),"",IF(AND($G475=1,$F475&gt;='Working Hours'!$C$8,$F475&lt;'Working Hours'!$C$9),1,0))</f>
        <v/>
      </c>
    </row>
    <row r="476">
      <c r="A476" s="11" t="n"/>
      <c r="B476" s="11" t="n"/>
      <c r="C476" s="11" t="n"/>
      <c r="E476" s="12">
        <f>IF($A476="","",IF(ISNUMBER($A476),$A476,IFERROR(DATEVALUE($A476),"")))</f>
        <v/>
      </c>
      <c r="F476" s="12">
        <f>IF($B476="","",IF(ISNUMBER($B476),HOUR($B476)*2+MINUTE($B476)/30,IFERROR(VALUE(LEFT($B476,FIND(":",$B476)-1))*2+VALUE(MID($B476,FIND(":",$B476)+1,2))/30,"")))</f>
        <v/>
      </c>
      <c r="G476" s="12">
        <f>IF($E476="","",IF(WEEKDAY($E476,2)&lt;6,1,0))</f>
        <v/>
      </c>
      <c r="H476" s="12">
        <f>IF(OR($E476="",$F476=""),"",IF(AND($G476=1,$F476&gt;='Working Hours'!$C$8,$F476&lt;'Working Hours'!$C$9),1,0))</f>
        <v/>
      </c>
    </row>
    <row r="477">
      <c r="A477" s="11" t="n"/>
      <c r="B477" s="11" t="n"/>
      <c r="C477" s="11" t="n"/>
      <c r="E477" s="12">
        <f>IF($A477="","",IF(ISNUMBER($A477),$A477,IFERROR(DATEVALUE($A477),"")))</f>
        <v/>
      </c>
      <c r="F477" s="12">
        <f>IF($B477="","",IF(ISNUMBER($B477),HOUR($B477)*2+MINUTE($B477)/30,IFERROR(VALUE(LEFT($B477,FIND(":",$B477)-1))*2+VALUE(MID($B477,FIND(":",$B477)+1,2))/30,"")))</f>
        <v/>
      </c>
      <c r="G477" s="12">
        <f>IF($E477="","",IF(WEEKDAY($E477,2)&lt;6,1,0))</f>
        <v/>
      </c>
      <c r="H477" s="12">
        <f>IF(OR($E477="",$F477=""),"",IF(AND($G477=1,$F477&gt;='Working Hours'!$C$8,$F477&lt;'Working Hours'!$C$9),1,0))</f>
        <v/>
      </c>
    </row>
    <row r="478">
      <c r="A478" s="11" t="n"/>
      <c r="B478" s="11" t="n"/>
      <c r="C478" s="11" t="n"/>
      <c r="E478" s="12">
        <f>IF($A478="","",IF(ISNUMBER($A478),$A478,IFERROR(DATEVALUE($A478),"")))</f>
        <v/>
      </c>
      <c r="F478" s="12">
        <f>IF($B478="","",IF(ISNUMBER($B478),HOUR($B478)*2+MINUTE($B478)/30,IFERROR(VALUE(LEFT($B478,FIND(":",$B478)-1))*2+VALUE(MID($B478,FIND(":",$B478)+1,2))/30,"")))</f>
        <v/>
      </c>
      <c r="G478" s="12">
        <f>IF($E478="","",IF(WEEKDAY($E478,2)&lt;6,1,0))</f>
        <v/>
      </c>
      <c r="H478" s="12">
        <f>IF(OR($E478="",$F478=""),"",IF(AND($G478=1,$F478&gt;='Working Hours'!$C$8,$F478&lt;'Working Hours'!$C$9),1,0))</f>
        <v/>
      </c>
    </row>
    <row r="479">
      <c r="A479" s="11" t="n"/>
      <c r="B479" s="11" t="n"/>
      <c r="C479" s="11" t="n"/>
      <c r="E479" s="12">
        <f>IF($A479="","",IF(ISNUMBER($A479),$A479,IFERROR(DATEVALUE($A479),"")))</f>
        <v/>
      </c>
      <c r="F479" s="12">
        <f>IF($B479="","",IF(ISNUMBER($B479),HOUR($B479)*2+MINUTE($B479)/30,IFERROR(VALUE(LEFT($B479,FIND(":",$B479)-1))*2+VALUE(MID($B479,FIND(":",$B479)+1,2))/30,"")))</f>
        <v/>
      </c>
      <c r="G479" s="12">
        <f>IF($E479="","",IF(WEEKDAY($E479,2)&lt;6,1,0))</f>
        <v/>
      </c>
      <c r="H479" s="12">
        <f>IF(OR($E479="",$F479=""),"",IF(AND($G479=1,$F479&gt;='Working Hours'!$C$8,$F479&lt;'Working Hours'!$C$9),1,0))</f>
        <v/>
      </c>
    </row>
    <row r="480">
      <c r="A480" s="11" t="n"/>
      <c r="B480" s="11" t="n"/>
      <c r="C480" s="11" t="n"/>
      <c r="E480" s="12">
        <f>IF($A480="","",IF(ISNUMBER($A480),$A480,IFERROR(DATEVALUE($A480),"")))</f>
        <v/>
      </c>
      <c r="F480" s="12">
        <f>IF($B480="","",IF(ISNUMBER($B480),HOUR($B480)*2+MINUTE($B480)/30,IFERROR(VALUE(LEFT($B480,FIND(":",$B480)-1))*2+VALUE(MID($B480,FIND(":",$B480)+1,2))/30,"")))</f>
        <v/>
      </c>
      <c r="G480" s="12">
        <f>IF($E480="","",IF(WEEKDAY($E480,2)&lt;6,1,0))</f>
        <v/>
      </c>
      <c r="H480" s="12">
        <f>IF(OR($E480="",$F480=""),"",IF(AND($G480=1,$F480&gt;='Working Hours'!$C$8,$F480&lt;'Working Hours'!$C$9),1,0))</f>
        <v/>
      </c>
    </row>
    <row r="481">
      <c r="A481" s="11" t="n"/>
      <c r="B481" s="11" t="n"/>
      <c r="C481" s="11" t="n"/>
      <c r="E481" s="12">
        <f>IF($A481="","",IF(ISNUMBER($A481),$A481,IFERROR(DATEVALUE($A481),"")))</f>
        <v/>
      </c>
      <c r="F481" s="12">
        <f>IF($B481="","",IF(ISNUMBER($B481),HOUR($B481)*2+MINUTE($B481)/30,IFERROR(VALUE(LEFT($B481,FIND(":",$B481)-1))*2+VALUE(MID($B481,FIND(":",$B481)+1,2))/30,"")))</f>
        <v/>
      </c>
      <c r="G481" s="12">
        <f>IF($E481="","",IF(WEEKDAY($E481,2)&lt;6,1,0))</f>
        <v/>
      </c>
      <c r="H481" s="12">
        <f>IF(OR($E481="",$F481=""),"",IF(AND($G481=1,$F481&gt;='Working Hours'!$C$8,$F481&lt;'Working Hours'!$C$9),1,0))</f>
        <v/>
      </c>
    </row>
    <row r="482">
      <c r="A482" s="11" t="n"/>
      <c r="B482" s="11" t="n"/>
      <c r="C482" s="11" t="n"/>
      <c r="E482" s="12">
        <f>IF($A482="","",IF(ISNUMBER($A482),$A482,IFERROR(DATEVALUE($A482),"")))</f>
        <v/>
      </c>
      <c r="F482" s="12">
        <f>IF($B482="","",IF(ISNUMBER($B482),HOUR($B482)*2+MINUTE($B482)/30,IFERROR(VALUE(LEFT($B482,FIND(":",$B482)-1))*2+VALUE(MID($B482,FIND(":",$B482)+1,2))/30,"")))</f>
        <v/>
      </c>
      <c r="G482" s="12">
        <f>IF($E482="","",IF(WEEKDAY($E482,2)&lt;6,1,0))</f>
        <v/>
      </c>
      <c r="H482" s="12">
        <f>IF(OR($E482="",$F482=""),"",IF(AND($G482=1,$F482&gt;='Working Hours'!$C$8,$F482&lt;'Working Hours'!$C$9),1,0))</f>
        <v/>
      </c>
    </row>
    <row r="483">
      <c r="A483" s="11" t="n"/>
      <c r="B483" s="11" t="n"/>
      <c r="C483" s="11" t="n"/>
      <c r="E483" s="12">
        <f>IF($A483="","",IF(ISNUMBER($A483),$A483,IFERROR(DATEVALUE($A483),"")))</f>
        <v/>
      </c>
      <c r="F483" s="12">
        <f>IF($B483="","",IF(ISNUMBER($B483),HOUR($B483)*2+MINUTE($B483)/30,IFERROR(VALUE(LEFT($B483,FIND(":",$B483)-1))*2+VALUE(MID($B483,FIND(":",$B483)+1,2))/30,"")))</f>
        <v/>
      </c>
      <c r="G483" s="12">
        <f>IF($E483="","",IF(WEEKDAY($E483,2)&lt;6,1,0))</f>
        <v/>
      </c>
      <c r="H483" s="12">
        <f>IF(OR($E483="",$F483=""),"",IF(AND($G483=1,$F483&gt;='Working Hours'!$C$8,$F483&lt;'Working Hours'!$C$9),1,0))</f>
        <v/>
      </c>
    </row>
    <row r="484">
      <c r="A484" s="11" t="n"/>
      <c r="B484" s="11" t="n"/>
      <c r="C484" s="11" t="n"/>
      <c r="E484" s="12">
        <f>IF($A484="","",IF(ISNUMBER($A484),$A484,IFERROR(DATEVALUE($A484),"")))</f>
        <v/>
      </c>
      <c r="F484" s="12">
        <f>IF($B484="","",IF(ISNUMBER($B484),HOUR($B484)*2+MINUTE($B484)/30,IFERROR(VALUE(LEFT($B484,FIND(":",$B484)-1))*2+VALUE(MID($B484,FIND(":",$B484)+1,2))/30,"")))</f>
        <v/>
      </c>
      <c r="G484" s="12">
        <f>IF($E484="","",IF(WEEKDAY($E484,2)&lt;6,1,0))</f>
        <v/>
      </c>
      <c r="H484" s="12">
        <f>IF(OR($E484="",$F484=""),"",IF(AND($G484=1,$F484&gt;='Working Hours'!$C$8,$F484&lt;'Working Hours'!$C$9),1,0))</f>
        <v/>
      </c>
    </row>
    <row r="485">
      <c r="A485" s="11" t="n"/>
      <c r="B485" s="11" t="n"/>
      <c r="C485" s="11" t="n"/>
      <c r="E485" s="12">
        <f>IF($A485="","",IF(ISNUMBER($A485),$A485,IFERROR(DATEVALUE($A485),"")))</f>
        <v/>
      </c>
      <c r="F485" s="12">
        <f>IF($B485="","",IF(ISNUMBER($B485),HOUR($B485)*2+MINUTE($B485)/30,IFERROR(VALUE(LEFT($B485,FIND(":",$B485)-1))*2+VALUE(MID($B485,FIND(":",$B485)+1,2))/30,"")))</f>
        <v/>
      </c>
      <c r="G485" s="12">
        <f>IF($E485="","",IF(WEEKDAY($E485,2)&lt;6,1,0))</f>
        <v/>
      </c>
      <c r="H485" s="12">
        <f>IF(OR($E485="",$F485=""),"",IF(AND($G485=1,$F485&gt;='Working Hours'!$C$8,$F485&lt;'Working Hours'!$C$9),1,0))</f>
        <v/>
      </c>
    </row>
    <row r="486">
      <c r="A486" s="11" t="n"/>
      <c r="B486" s="11" t="n"/>
      <c r="C486" s="11" t="n"/>
      <c r="E486" s="12">
        <f>IF($A486="","",IF(ISNUMBER($A486),$A486,IFERROR(DATEVALUE($A486),"")))</f>
        <v/>
      </c>
      <c r="F486" s="12">
        <f>IF($B486="","",IF(ISNUMBER($B486),HOUR($B486)*2+MINUTE($B486)/30,IFERROR(VALUE(LEFT($B486,FIND(":",$B486)-1))*2+VALUE(MID($B486,FIND(":",$B486)+1,2))/30,"")))</f>
        <v/>
      </c>
      <c r="G486" s="12">
        <f>IF($E486="","",IF(WEEKDAY($E486,2)&lt;6,1,0))</f>
        <v/>
      </c>
      <c r="H486" s="12">
        <f>IF(OR($E486="",$F486=""),"",IF(AND($G486=1,$F486&gt;='Working Hours'!$C$8,$F486&lt;'Working Hours'!$C$9),1,0))</f>
        <v/>
      </c>
    </row>
    <row r="487">
      <c r="A487" s="11" t="n"/>
      <c r="B487" s="11" t="n"/>
      <c r="C487" s="11" t="n"/>
      <c r="E487" s="12">
        <f>IF($A487="","",IF(ISNUMBER($A487),$A487,IFERROR(DATEVALUE($A487),"")))</f>
        <v/>
      </c>
      <c r="F487" s="12">
        <f>IF($B487="","",IF(ISNUMBER($B487),HOUR($B487)*2+MINUTE($B487)/30,IFERROR(VALUE(LEFT($B487,FIND(":",$B487)-1))*2+VALUE(MID($B487,FIND(":",$B487)+1,2))/30,"")))</f>
        <v/>
      </c>
      <c r="G487" s="12">
        <f>IF($E487="","",IF(WEEKDAY($E487,2)&lt;6,1,0))</f>
        <v/>
      </c>
      <c r="H487" s="12">
        <f>IF(OR($E487="",$F487=""),"",IF(AND($G487=1,$F487&gt;='Working Hours'!$C$8,$F487&lt;'Working Hours'!$C$9),1,0))</f>
        <v/>
      </c>
    </row>
    <row r="488">
      <c r="A488" s="11" t="n"/>
      <c r="B488" s="11" t="n"/>
      <c r="C488" s="11" t="n"/>
      <c r="E488" s="12">
        <f>IF($A488="","",IF(ISNUMBER($A488),$A488,IFERROR(DATEVALUE($A488),"")))</f>
        <v/>
      </c>
      <c r="F488" s="12">
        <f>IF($B488="","",IF(ISNUMBER($B488),HOUR($B488)*2+MINUTE($B488)/30,IFERROR(VALUE(LEFT($B488,FIND(":",$B488)-1))*2+VALUE(MID($B488,FIND(":",$B488)+1,2))/30,"")))</f>
        <v/>
      </c>
      <c r="G488" s="12">
        <f>IF($E488="","",IF(WEEKDAY($E488,2)&lt;6,1,0))</f>
        <v/>
      </c>
      <c r="H488" s="12">
        <f>IF(OR($E488="",$F488=""),"",IF(AND($G488=1,$F488&gt;='Working Hours'!$C$8,$F488&lt;'Working Hours'!$C$9),1,0))</f>
        <v/>
      </c>
    </row>
    <row r="489">
      <c r="A489" s="11" t="n"/>
      <c r="B489" s="11" t="n"/>
      <c r="C489" s="11" t="n"/>
      <c r="E489" s="12">
        <f>IF($A489="","",IF(ISNUMBER($A489),$A489,IFERROR(DATEVALUE($A489),"")))</f>
        <v/>
      </c>
      <c r="F489" s="12">
        <f>IF($B489="","",IF(ISNUMBER($B489),HOUR($B489)*2+MINUTE($B489)/30,IFERROR(VALUE(LEFT($B489,FIND(":",$B489)-1))*2+VALUE(MID($B489,FIND(":",$B489)+1,2))/30,"")))</f>
        <v/>
      </c>
      <c r="G489" s="12">
        <f>IF($E489="","",IF(WEEKDAY($E489,2)&lt;6,1,0))</f>
        <v/>
      </c>
      <c r="H489" s="12">
        <f>IF(OR($E489="",$F489=""),"",IF(AND($G489=1,$F489&gt;='Working Hours'!$C$8,$F489&lt;'Working Hours'!$C$9),1,0))</f>
        <v/>
      </c>
    </row>
    <row r="490">
      <c r="A490" s="11" t="n"/>
      <c r="B490" s="11" t="n"/>
      <c r="C490" s="11" t="n"/>
      <c r="E490" s="12">
        <f>IF($A490="","",IF(ISNUMBER($A490),$A490,IFERROR(DATEVALUE($A490),"")))</f>
        <v/>
      </c>
      <c r="F490" s="12">
        <f>IF($B490="","",IF(ISNUMBER($B490),HOUR($B490)*2+MINUTE($B490)/30,IFERROR(VALUE(LEFT($B490,FIND(":",$B490)-1))*2+VALUE(MID($B490,FIND(":",$B490)+1,2))/30,"")))</f>
        <v/>
      </c>
      <c r="G490" s="12">
        <f>IF($E490="","",IF(WEEKDAY($E490,2)&lt;6,1,0))</f>
        <v/>
      </c>
      <c r="H490" s="12">
        <f>IF(OR($E490="",$F490=""),"",IF(AND($G490=1,$F490&gt;='Working Hours'!$C$8,$F490&lt;'Working Hours'!$C$9),1,0))</f>
        <v/>
      </c>
    </row>
    <row r="491">
      <c r="A491" s="11" t="n"/>
      <c r="B491" s="11" t="n"/>
      <c r="C491" s="11" t="n"/>
      <c r="E491" s="12">
        <f>IF($A491="","",IF(ISNUMBER($A491),$A491,IFERROR(DATEVALUE($A491),"")))</f>
        <v/>
      </c>
      <c r="F491" s="12">
        <f>IF($B491="","",IF(ISNUMBER($B491),HOUR($B491)*2+MINUTE($B491)/30,IFERROR(VALUE(LEFT($B491,FIND(":",$B491)-1))*2+VALUE(MID($B491,FIND(":",$B491)+1,2))/30,"")))</f>
        <v/>
      </c>
      <c r="G491" s="12">
        <f>IF($E491="","",IF(WEEKDAY($E491,2)&lt;6,1,0))</f>
        <v/>
      </c>
      <c r="H491" s="12">
        <f>IF(OR($E491="",$F491=""),"",IF(AND($G491=1,$F491&gt;='Working Hours'!$C$8,$F491&lt;'Working Hours'!$C$9),1,0))</f>
        <v/>
      </c>
    </row>
    <row r="492">
      <c r="A492" s="11" t="n"/>
      <c r="B492" s="11" t="n"/>
      <c r="C492" s="11" t="n"/>
      <c r="E492" s="12">
        <f>IF($A492="","",IF(ISNUMBER($A492),$A492,IFERROR(DATEVALUE($A492),"")))</f>
        <v/>
      </c>
      <c r="F492" s="12">
        <f>IF($B492="","",IF(ISNUMBER($B492),HOUR($B492)*2+MINUTE($B492)/30,IFERROR(VALUE(LEFT($B492,FIND(":",$B492)-1))*2+VALUE(MID($B492,FIND(":",$B492)+1,2))/30,"")))</f>
        <v/>
      </c>
      <c r="G492" s="12">
        <f>IF($E492="","",IF(WEEKDAY($E492,2)&lt;6,1,0))</f>
        <v/>
      </c>
      <c r="H492" s="12">
        <f>IF(OR($E492="",$F492=""),"",IF(AND($G492=1,$F492&gt;='Working Hours'!$C$8,$F492&lt;'Working Hours'!$C$9),1,0))</f>
        <v/>
      </c>
    </row>
    <row r="493">
      <c r="A493" s="11" t="n"/>
      <c r="B493" s="11" t="n"/>
      <c r="C493" s="11" t="n"/>
      <c r="E493" s="12">
        <f>IF($A493="","",IF(ISNUMBER($A493),$A493,IFERROR(DATEVALUE($A493),"")))</f>
        <v/>
      </c>
      <c r="F493" s="12">
        <f>IF($B493="","",IF(ISNUMBER($B493),HOUR($B493)*2+MINUTE($B493)/30,IFERROR(VALUE(LEFT($B493,FIND(":",$B493)-1))*2+VALUE(MID($B493,FIND(":",$B493)+1,2))/30,"")))</f>
        <v/>
      </c>
      <c r="G493" s="12">
        <f>IF($E493="","",IF(WEEKDAY($E493,2)&lt;6,1,0))</f>
        <v/>
      </c>
      <c r="H493" s="12">
        <f>IF(OR($E493="",$F493=""),"",IF(AND($G493=1,$F493&gt;='Working Hours'!$C$8,$F493&lt;'Working Hours'!$C$9),1,0))</f>
        <v/>
      </c>
    </row>
    <row r="494">
      <c r="A494" s="11" t="n"/>
      <c r="B494" s="11" t="n"/>
      <c r="C494" s="11" t="n"/>
      <c r="E494" s="12">
        <f>IF($A494="","",IF(ISNUMBER($A494),$A494,IFERROR(DATEVALUE($A494),"")))</f>
        <v/>
      </c>
      <c r="F494" s="12">
        <f>IF($B494="","",IF(ISNUMBER($B494),HOUR($B494)*2+MINUTE($B494)/30,IFERROR(VALUE(LEFT($B494,FIND(":",$B494)-1))*2+VALUE(MID($B494,FIND(":",$B494)+1,2))/30,"")))</f>
        <v/>
      </c>
      <c r="G494" s="12">
        <f>IF($E494="","",IF(WEEKDAY($E494,2)&lt;6,1,0))</f>
        <v/>
      </c>
      <c r="H494" s="12">
        <f>IF(OR($E494="",$F494=""),"",IF(AND($G494=1,$F494&gt;='Working Hours'!$C$8,$F494&lt;'Working Hours'!$C$9),1,0))</f>
        <v/>
      </c>
    </row>
    <row r="495">
      <c r="A495" s="11" t="n"/>
      <c r="B495" s="11" t="n"/>
      <c r="C495" s="11" t="n"/>
      <c r="E495" s="12">
        <f>IF($A495="","",IF(ISNUMBER($A495),$A495,IFERROR(DATEVALUE($A495),"")))</f>
        <v/>
      </c>
      <c r="F495" s="12">
        <f>IF($B495="","",IF(ISNUMBER($B495),HOUR($B495)*2+MINUTE($B495)/30,IFERROR(VALUE(LEFT($B495,FIND(":",$B495)-1))*2+VALUE(MID($B495,FIND(":",$B495)+1,2))/30,"")))</f>
        <v/>
      </c>
      <c r="G495" s="12">
        <f>IF($E495="","",IF(WEEKDAY($E495,2)&lt;6,1,0))</f>
        <v/>
      </c>
      <c r="H495" s="12">
        <f>IF(OR($E495="",$F495=""),"",IF(AND($G495=1,$F495&gt;='Working Hours'!$C$8,$F495&lt;'Working Hours'!$C$9),1,0))</f>
        <v/>
      </c>
    </row>
    <row r="496">
      <c r="A496" s="11" t="n"/>
      <c r="B496" s="11" t="n"/>
      <c r="C496" s="11" t="n"/>
      <c r="E496" s="12">
        <f>IF($A496="","",IF(ISNUMBER($A496),$A496,IFERROR(DATEVALUE($A496),"")))</f>
        <v/>
      </c>
      <c r="F496" s="12">
        <f>IF($B496="","",IF(ISNUMBER($B496),HOUR($B496)*2+MINUTE($B496)/30,IFERROR(VALUE(LEFT($B496,FIND(":",$B496)-1))*2+VALUE(MID($B496,FIND(":",$B496)+1,2))/30,"")))</f>
        <v/>
      </c>
      <c r="G496" s="12">
        <f>IF($E496="","",IF(WEEKDAY($E496,2)&lt;6,1,0))</f>
        <v/>
      </c>
      <c r="H496" s="12">
        <f>IF(OR($E496="",$F496=""),"",IF(AND($G496=1,$F496&gt;='Working Hours'!$C$8,$F496&lt;'Working Hours'!$C$9),1,0))</f>
        <v/>
      </c>
    </row>
    <row r="497">
      <c r="A497" s="11" t="n"/>
      <c r="B497" s="11" t="n"/>
      <c r="C497" s="11" t="n"/>
      <c r="E497" s="12">
        <f>IF($A497="","",IF(ISNUMBER($A497),$A497,IFERROR(DATEVALUE($A497),"")))</f>
        <v/>
      </c>
      <c r="F497" s="12">
        <f>IF($B497="","",IF(ISNUMBER($B497),HOUR($B497)*2+MINUTE($B497)/30,IFERROR(VALUE(LEFT($B497,FIND(":",$B497)-1))*2+VALUE(MID($B497,FIND(":",$B497)+1,2))/30,"")))</f>
        <v/>
      </c>
      <c r="G497" s="12">
        <f>IF($E497="","",IF(WEEKDAY($E497,2)&lt;6,1,0))</f>
        <v/>
      </c>
      <c r="H497" s="12">
        <f>IF(OR($E497="",$F497=""),"",IF(AND($G497=1,$F497&gt;='Working Hours'!$C$8,$F497&lt;'Working Hours'!$C$9),1,0))</f>
        <v/>
      </c>
    </row>
    <row r="498">
      <c r="A498" s="11" t="n"/>
      <c r="B498" s="11" t="n"/>
      <c r="C498" s="11" t="n"/>
      <c r="E498" s="12">
        <f>IF($A498="","",IF(ISNUMBER($A498),$A498,IFERROR(DATEVALUE($A498),"")))</f>
        <v/>
      </c>
      <c r="F498" s="12">
        <f>IF($B498="","",IF(ISNUMBER($B498),HOUR($B498)*2+MINUTE($B498)/30,IFERROR(VALUE(LEFT($B498,FIND(":",$B498)-1))*2+VALUE(MID($B498,FIND(":",$B498)+1,2))/30,"")))</f>
        <v/>
      </c>
      <c r="G498" s="12">
        <f>IF($E498="","",IF(WEEKDAY($E498,2)&lt;6,1,0))</f>
        <v/>
      </c>
      <c r="H498" s="12">
        <f>IF(OR($E498="",$F498=""),"",IF(AND($G498=1,$F498&gt;='Working Hours'!$C$8,$F498&lt;'Working Hours'!$C$9),1,0))</f>
        <v/>
      </c>
    </row>
    <row r="499">
      <c r="A499" s="11" t="n"/>
      <c r="B499" s="11" t="n"/>
      <c r="C499" s="11" t="n"/>
      <c r="E499" s="12">
        <f>IF($A499="","",IF(ISNUMBER($A499),$A499,IFERROR(DATEVALUE($A499),"")))</f>
        <v/>
      </c>
      <c r="F499" s="12">
        <f>IF($B499="","",IF(ISNUMBER($B499),HOUR($B499)*2+MINUTE($B499)/30,IFERROR(VALUE(LEFT($B499,FIND(":",$B499)-1))*2+VALUE(MID($B499,FIND(":",$B499)+1,2))/30,"")))</f>
        <v/>
      </c>
      <c r="G499" s="12">
        <f>IF($E499="","",IF(WEEKDAY($E499,2)&lt;6,1,0))</f>
        <v/>
      </c>
      <c r="H499" s="12">
        <f>IF(OR($E499="",$F499=""),"",IF(AND($G499=1,$F499&gt;='Working Hours'!$C$8,$F499&lt;'Working Hours'!$C$9),1,0))</f>
        <v/>
      </c>
    </row>
    <row r="500">
      <c r="A500" s="11" t="n"/>
      <c r="B500" s="11" t="n"/>
      <c r="C500" s="11" t="n"/>
      <c r="E500" s="12">
        <f>IF($A500="","",IF(ISNUMBER($A500),$A500,IFERROR(DATEVALUE($A500),"")))</f>
        <v/>
      </c>
      <c r="F500" s="12">
        <f>IF($B500="","",IF(ISNUMBER($B500),HOUR($B500)*2+MINUTE($B500)/30,IFERROR(VALUE(LEFT($B500,FIND(":",$B500)-1))*2+VALUE(MID($B500,FIND(":",$B500)+1,2))/30,"")))</f>
        <v/>
      </c>
      <c r="G500" s="12">
        <f>IF($E500="","",IF(WEEKDAY($E500,2)&lt;6,1,0))</f>
        <v/>
      </c>
      <c r="H500" s="12">
        <f>IF(OR($E500="",$F500=""),"",IF(AND($G500=1,$F500&gt;='Working Hours'!$C$8,$F500&lt;'Working Hours'!$C$9),1,0))</f>
        <v/>
      </c>
    </row>
    <row r="501">
      <c r="A501" s="11" t="n"/>
      <c r="B501" s="11" t="n"/>
      <c r="C501" s="11" t="n"/>
      <c r="E501" s="12">
        <f>IF($A501="","",IF(ISNUMBER($A501),$A501,IFERROR(DATEVALUE($A501),"")))</f>
        <v/>
      </c>
      <c r="F501" s="12">
        <f>IF($B501="","",IF(ISNUMBER($B501),HOUR($B501)*2+MINUTE($B501)/30,IFERROR(VALUE(LEFT($B501,FIND(":",$B501)-1))*2+VALUE(MID($B501,FIND(":",$B501)+1,2))/30,"")))</f>
        <v/>
      </c>
      <c r="G501" s="12">
        <f>IF($E501="","",IF(WEEKDAY($E501,2)&lt;6,1,0))</f>
        <v/>
      </c>
      <c r="H501" s="12">
        <f>IF(OR($E501="",$F501=""),"",IF(AND($G501=1,$F501&gt;='Working Hours'!$C$8,$F501&lt;'Working Hours'!$C$9),1,0))</f>
        <v/>
      </c>
    </row>
    <row r="502">
      <c r="A502" s="11" t="n"/>
      <c r="B502" s="11" t="n"/>
      <c r="C502" s="11" t="n"/>
      <c r="E502" s="12">
        <f>IF($A502="","",IF(ISNUMBER($A502),$A502,IFERROR(DATEVALUE($A502),"")))</f>
        <v/>
      </c>
      <c r="F502" s="12">
        <f>IF($B502="","",IF(ISNUMBER($B502),HOUR($B502)*2+MINUTE($B502)/30,IFERROR(VALUE(LEFT($B502,FIND(":",$B502)-1))*2+VALUE(MID($B502,FIND(":",$B502)+1,2))/30,"")))</f>
        <v/>
      </c>
      <c r="G502" s="12">
        <f>IF($E502="","",IF(WEEKDAY($E502,2)&lt;6,1,0))</f>
        <v/>
      </c>
      <c r="H502" s="12">
        <f>IF(OR($E502="",$F502=""),"",IF(AND($G502=1,$F502&gt;='Working Hours'!$C$8,$F502&lt;'Working Hours'!$C$9),1,0))</f>
        <v/>
      </c>
    </row>
    <row r="503">
      <c r="A503" s="11" t="n"/>
      <c r="B503" s="11" t="n"/>
      <c r="C503" s="11" t="n"/>
      <c r="E503" s="12">
        <f>IF($A503="","",IF(ISNUMBER($A503),$A503,IFERROR(DATEVALUE($A503),"")))</f>
        <v/>
      </c>
      <c r="F503" s="12">
        <f>IF($B503="","",IF(ISNUMBER($B503),HOUR($B503)*2+MINUTE($B503)/30,IFERROR(VALUE(LEFT($B503,FIND(":",$B503)-1))*2+VALUE(MID($B503,FIND(":",$B503)+1,2))/30,"")))</f>
        <v/>
      </c>
      <c r="G503" s="12">
        <f>IF($E503="","",IF(WEEKDAY($E503,2)&lt;6,1,0))</f>
        <v/>
      </c>
      <c r="H503" s="12">
        <f>IF(OR($E503="",$F503=""),"",IF(AND($G503=1,$F503&gt;='Working Hours'!$C$8,$F503&lt;'Working Hours'!$C$9),1,0))</f>
        <v/>
      </c>
    </row>
    <row r="504">
      <c r="A504" s="11" t="n"/>
      <c r="B504" s="11" t="n"/>
      <c r="C504" s="11" t="n"/>
      <c r="E504" s="12">
        <f>IF($A504="","",IF(ISNUMBER($A504),$A504,IFERROR(DATEVALUE($A504),"")))</f>
        <v/>
      </c>
      <c r="F504" s="12">
        <f>IF($B504="","",IF(ISNUMBER($B504),HOUR($B504)*2+MINUTE($B504)/30,IFERROR(VALUE(LEFT($B504,FIND(":",$B504)-1))*2+VALUE(MID($B504,FIND(":",$B504)+1,2))/30,"")))</f>
        <v/>
      </c>
      <c r="G504" s="12">
        <f>IF($E504="","",IF(WEEKDAY($E504,2)&lt;6,1,0))</f>
        <v/>
      </c>
      <c r="H504" s="12">
        <f>IF(OR($E504="",$F504=""),"",IF(AND($G504=1,$F504&gt;='Working Hours'!$C$8,$F504&lt;'Working Hours'!$C$9),1,0))</f>
        <v/>
      </c>
    </row>
    <row r="505">
      <c r="A505" s="11" t="n"/>
      <c r="B505" s="11" t="n"/>
      <c r="C505" s="11" t="n"/>
      <c r="E505" s="12">
        <f>IF($A505="","",IF(ISNUMBER($A505),$A505,IFERROR(DATEVALUE($A505),"")))</f>
        <v/>
      </c>
      <c r="F505" s="12">
        <f>IF($B505="","",IF(ISNUMBER($B505),HOUR($B505)*2+MINUTE($B505)/30,IFERROR(VALUE(LEFT($B505,FIND(":",$B505)-1))*2+VALUE(MID($B505,FIND(":",$B505)+1,2))/30,"")))</f>
        <v/>
      </c>
      <c r="G505" s="12">
        <f>IF($E505="","",IF(WEEKDAY($E505,2)&lt;6,1,0))</f>
        <v/>
      </c>
      <c r="H505" s="12">
        <f>IF(OR($E505="",$F505=""),"",IF(AND($G505=1,$F505&gt;='Working Hours'!$C$8,$F505&lt;'Working Hours'!$C$9),1,0))</f>
        <v/>
      </c>
    </row>
    <row r="506">
      <c r="A506" s="11" t="n"/>
      <c r="B506" s="11" t="n"/>
      <c r="C506" s="11" t="n"/>
      <c r="E506" s="12">
        <f>IF($A506="","",IF(ISNUMBER($A506),$A506,IFERROR(DATEVALUE($A506),"")))</f>
        <v/>
      </c>
      <c r="F506" s="12">
        <f>IF($B506="","",IF(ISNUMBER($B506),HOUR($B506)*2+MINUTE($B506)/30,IFERROR(VALUE(LEFT($B506,FIND(":",$B506)-1))*2+VALUE(MID($B506,FIND(":",$B506)+1,2))/30,"")))</f>
        <v/>
      </c>
      <c r="G506" s="12">
        <f>IF($E506="","",IF(WEEKDAY($E506,2)&lt;6,1,0))</f>
        <v/>
      </c>
      <c r="H506" s="12">
        <f>IF(OR($E506="",$F506=""),"",IF(AND($G506=1,$F506&gt;='Working Hours'!$C$8,$F506&lt;'Working Hours'!$C$9),1,0))</f>
        <v/>
      </c>
    </row>
    <row r="507">
      <c r="A507" s="11" t="n"/>
      <c r="B507" s="11" t="n"/>
      <c r="C507" s="11" t="n"/>
      <c r="E507" s="12">
        <f>IF($A507="","",IF(ISNUMBER($A507),$A507,IFERROR(DATEVALUE($A507),"")))</f>
        <v/>
      </c>
      <c r="F507" s="12">
        <f>IF($B507="","",IF(ISNUMBER($B507),HOUR($B507)*2+MINUTE($B507)/30,IFERROR(VALUE(LEFT($B507,FIND(":",$B507)-1))*2+VALUE(MID($B507,FIND(":",$B507)+1,2))/30,"")))</f>
        <v/>
      </c>
      <c r="G507" s="12">
        <f>IF($E507="","",IF(WEEKDAY($E507,2)&lt;6,1,0))</f>
        <v/>
      </c>
      <c r="H507" s="12">
        <f>IF(OR($E507="",$F507=""),"",IF(AND($G507=1,$F507&gt;='Working Hours'!$C$8,$F507&lt;'Working Hours'!$C$9),1,0))</f>
        <v/>
      </c>
    </row>
    <row r="508">
      <c r="A508" s="11" t="n"/>
      <c r="B508" s="11" t="n"/>
      <c r="C508" s="11" t="n"/>
      <c r="E508" s="12">
        <f>IF($A508="","",IF(ISNUMBER($A508),$A508,IFERROR(DATEVALUE($A508),"")))</f>
        <v/>
      </c>
      <c r="F508" s="12">
        <f>IF($B508="","",IF(ISNUMBER($B508),HOUR($B508)*2+MINUTE($B508)/30,IFERROR(VALUE(LEFT($B508,FIND(":",$B508)-1))*2+VALUE(MID($B508,FIND(":",$B508)+1,2))/30,"")))</f>
        <v/>
      </c>
      <c r="G508" s="12">
        <f>IF($E508="","",IF(WEEKDAY($E508,2)&lt;6,1,0))</f>
        <v/>
      </c>
      <c r="H508" s="12">
        <f>IF(OR($E508="",$F508=""),"",IF(AND($G508=1,$F508&gt;='Working Hours'!$C$8,$F508&lt;'Working Hours'!$C$9),1,0))</f>
        <v/>
      </c>
    </row>
    <row r="509">
      <c r="A509" s="11" t="n"/>
      <c r="B509" s="11" t="n"/>
      <c r="C509" s="11" t="n"/>
      <c r="E509" s="12">
        <f>IF($A509="","",IF(ISNUMBER($A509),$A509,IFERROR(DATEVALUE($A509),"")))</f>
        <v/>
      </c>
      <c r="F509" s="12">
        <f>IF($B509="","",IF(ISNUMBER($B509),HOUR($B509)*2+MINUTE($B509)/30,IFERROR(VALUE(LEFT($B509,FIND(":",$B509)-1))*2+VALUE(MID($B509,FIND(":",$B509)+1,2))/30,"")))</f>
        <v/>
      </c>
      <c r="G509" s="12">
        <f>IF($E509="","",IF(WEEKDAY($E509,2)&lt;6,1,0))</f>
        <v/>
      </c>
      <c r="H509" s="12">
        <f>IF(OR($E509="",$F509=""),"",IF(AND($G509=1,$F509&gt;='Working Hours'!$C$8,$F509&lt;'Working Hours'!$C$9),1,0))</f>
        <v/>
      </c>
    </row>
    <row r="510">
      <c r="A510" s="11" t="n"/>
      <c r="B510" s="11" t="n"/>
      <c r="C510" s="11" t="n"/>
      <c r="E510" s="12">
        <f>IF($A510="","",IF(ISNUMBER($A510),$A510,IFERROR(DATEVALUE($A510),"")))</f>
        <v/>
      </c>
      <c r="F510" s="12">
        <f>IF($B510="","",IF(ISNUMBER($B510),HOUR($B510)*2+MINUTE($B510)/30,IFERROR(VALUE(LEFT($B510,FIND(":",$B510)-1))*2+VALUE(MID($B510,FIND(":",$B510)+1,2))/30,"")))</f>
        <v/>
      </c>
      <c r="G510" s="12">
        <f>IF($E510="","",IF(WEEKDAY($E510,2)&lt;6,1,0))</f>
        <v/>
      </c>
      <c r="H510" s="12">
        <f>IF(OR($E510="",$F510=""),"",IF(AND($G510=1,$F510&gt;='Working Hours'!$C$8,$F510&lt;'Working Hours'!$C$9),1,0))</f>
        <v/>
      </c>
    </row>
    <row r="511">
      <c r="A511" s="11" t="n"/>
      <c r="B511" s="11" t="n"/>
      <c r="C511" s="11" t="n"/>
      <c r="E511" s="12">
        <f>IF($A511="","",IF(ISNUMBER($A511),$A511,IFERROR(DATEVALUE($A511),"")))</f>
        <v/>
      </c>
      <c r="F511" s="12">
        <f>IF($B511="","",IF(ISNUMBER($B511),HOUR($B511)*2+MINUTE($B511)/30,IFERROR(VALUE(LEFT($B511,FIND(":",$B511)-1))*2+VALUE(MID($B511,FIND(":",$B511)+1,2))/30,"")))</f>
        <v/>
      </c>
      <c r="G511" s="12">
        <f>IF($E511="","",IF(WEEKDAY($E511,2)&lt;6,1,0))</f>
        <v/>
      </c>
      <c r="H511" s="12">
        <f>IF(OR($E511="",$F511=""),"",IF(AND($G511=1,$F511&gt;='Working Hours'!$C$8,$F511&lt;'Working Hours'!$C$9),1,0))</f>
        <v/>
      </c>
    </row>
    <row r="512">
      <c r="A512" s="11" t="n"/>
      <c r="B512" s="11" t="n"/>
      <c r="C512" s="11" t="n"/>
      <c r="E512" s="12">
        <f>IF($A512="","",IF(ISNUMBER($A512),$A512,IFERROR(DATEVALUE($A512),"")))</f>
        <v/>
      </c>
      <c r="F512" s="12">
        <f>IF($B512="","",IF(ISNUMBER($B512),HOUR($B512)*2+MINUTE($B512)/30,IFERROR(VALUE(LEFT($B512,FIND(":",$B512)-1))*2+VALUE(MID($B512,FIND(":",$B512)+1,2))/30,"")))</f>
        <v/>
      </c>
      <c r="G512" s="12">
        <f>IF($E512="","",IF(WEEKDAY($E512,2)&lt;6,1,0))</f>
        <v/>
      </c>
      <c r="H512" s="12">
        <f>IF(OR($E512="",$F512=""),"",IF(AND($G512=1,$F512&gt;='Working Hours'!$C$8,$F512&lt;'Working Hours'!$C$9),1,0))</f>
        <v/>
      </c>
    </row>
    <row r="513">
      <c r="A513" s="11" t="n"/>
      <c r="B513" s="11" t="n"/>
      <c r="C513" s="11" t="n"/>
      <c r="E513" s="12">
        <f>IF($A513="","",IF(ISNUMBER($A513),$A513,IFERROR(DATEVALUE($A513),"")))</f>
        <v/>
      </c>
      <c r="F513" s="12">
        <f>IF($B513="","",IF(ISNUMBER($B513),HOUR($B513)*2+MINUTE($B513)/30,IFERROR(VALUE(LEFT($B513,FIND(":",$B513)-1))*2+VALUE(MID($B513,FIND(":",$B513)+1,2))/30,"")))</f>
        <v/>
      </c>
      <c r="G513" s="12">
        <f>IF($E513="","",IF(WEEKDAY($E513,2)&lt;6,1,0))</f>
        <v/>
      </c>
      <c r="H513" s="12">
        <f>IF(OR($E513="",$F513=""),"",IF(AND($G513=1,$F513&gt;='Working Hours'!$C$8,$F513&lt;'Working Hours'!$C$9),1,0))</f>
        <v/>
      </c>
    </row>
    <row r="514">
      <c r="A514" s="11" t="n"/>
      <c r="B514" s="11" t="n"/>
      <c r="C514" s="11" t="n"/>
      <c r="E514" s="12">
        <f>IF($A514="","",IF(ISNUMBER($A514),$A514,IFERROR(DATEVALUE($A514),"")))</f>
        <v/>
      </c>
      <c r="F514" s="12">
        <f>IF($B514="","",IF(ISNUMBER($B514),HOUR($B514)*2+MINUTE($B514)/30,IFERROR(VALUE(LEFT($B514,FIND(":",$B514)-1))*2+VALUE(MID($B514,FIND(":",$B514)+1,2))/30,"")))</f>
        <v/>
      </c>
      <c r="G514" s="12">
        <f>IF($E514="","",IF(WEEKDAY($E514,2)&lt;6,1,0))</f>
        <v/>
      </c>
      <c r="H514" s="12">
        <f>IF(OR($E514="",$F514=""),"",IF(AND($G514=1,$F514&gt;='Working Hours'!$C$8,$F514&lt;'Working Hours'!$C$9),1,0))</f>
        <v/>
      </c>
    </row>
    <row r="515">
      <c r="A515" s="11" t="n"/>
      <c r="B515" s="11" t="n"/>
      <c r="C515" s="11" t="n"/>
      <c r="E515" s="12">
        <f>IF($A515="","",IF(ISNUMBER($A515),$A515,IFERROR(DATEVALUE($A515),"")))</f>
        <v/>
      </c>
      <c r="F515" s="12">
        <f>IF($B515="","",IF(ISNUMBER($B515),HOUR($B515)*2+MINUTE($B515)/30,IFERROR(VALUE(LEFT($B515,FIND(":",$B515)-1))*2+VALUE(MID($B515,FIND(":",$B515)+1,2))/30,"")))</f>
        <v/>
      </c>
      <c r="G515" s="12">
        <f>IF($E515="","",IF(WEEKDAY($E515,2)&lt;6,1,0))</f>
        <v/>
      </c>
      <c r="H515" s="12">
        <f>IF(OR($E515="",$F515=""),"",IF(AND($G515=1,$F515&gt;='Working Hours'!$C$8,$F515&lt;'Working Hours'!$C$9),1,0))</f>
        <v/>
      </c>
    </row>
    <row r="516">
      <c r="A516" s="11" t="n"/>
      <c r="B516" s="11" t="n"/>
      <c r="C516" s="11" t="n"/>
      <c r="E516" s="12">
        <f>IF($A516="","",IF(ISNUMBER($A516),$A516,IFERROR(DATEVALUE($A516),"")))</f>
        <v/>
      </c>
      <c r="F516" s="12">
        <f>IF($B516="","",IF(ISNUMBER($B516),HOUR($B516)*2+MINUTE($B516)/30,IFERROR(VALUE(LEFT($B516,FIND(":",$B516)-1))*2+VALUE(MID($B516,FIND(":",$B516)+1,2))/30,"")))</f>
        <v/>
      </c>
      <c r="G516" s="12">
        <f>IF($E516="","",IF(WEEKDAY($E516,2)&lt;6,1,0))</f>
        <v/>
      </c>
      <c r="H516" s="12">
        <f>IF(OR($E516="",$F516=""),"",IF(AND($G516=1,$F516&gt;='Working Hours'!$C$8,$F516&lt;'Working Hours'!$C$9),1,0))</f>
        <v/>
      </c>
    </row>
    <row r="517">
      <c r="A517" s="11" t="n"/>
      <c r="B517" s="11" t="n"/>
      <c r="C517" s="11" t="n"/>
      <c r="E517" s="12">
        <f>IF($A517="","",IF(ISNUMBER($A517),$A517,IFERROR(DATEVALUE($A517),"")))</f>
        <v/>
      </c>
      <c r="F517" s="12">
        <f>IF($B517="","",IF(ISNUMBER($B517),HOUR($B517)*2+MINUTE($B517)/30,IFERROR(VALUE(LEFT($B517,FIND(":",$B517)-1))*2+VALUE(MID($B517,FIND(":",$B517)+1,2))/30,"")))</f>
        <v/>
      </c>
      <c r="G517" s="12">
        <f>IF($E517="","",IF(WEEKDAY($E517,2)&lt;6,1,0))</f>
        <v/>
      </c>
      <c r="H517" s="12">
        <f>IF(OR($E517="",$F517=""),"",IF(AND($G517=1,$F517&gt;='Working Hours'!$C$8,$F517&lt;'Working Hours'!$C$9),1,0))</f>
        <v/>
      </c>
    </row>
    <row r="518">
      <c r="A518" s="11" t="n"/>
      <c r="B518" s="11" t="n"/>
      <c r="C518" s="11" t="n"/>
      <c r="E518" s="12">
        <f>IF($A518="","",IF(ISNUMBER($A518),$A518,IFERROR(DATEVALUE($A518),"")))</f>
        <v/>
      </c>
      <c r="F518" s="12">
        <f>IF($B518="","",IF(ISNUMBER($B518),HOUR($B518)*2+MINUTE($B518)/30,IFERROR(VALUE(LEFT($B518,FIND(":",$B518)-1))*2+VALUE(MID($B518,FIND(":",$B518)+1,2))/30,"")))</f>
        <v/>
      </c>
      <c r="G518" s="12">
        <f>IF($E518="","",IF(WEEKDAY($E518,2)&lt;6,1,0))</f>
        <v/>
      </c>
      <c r="H518" s="12">
        <f>IF(OR($E518="",$F518=""),"",IF(AND($G518=1,$F518&gt;='Working Hours'!$C$8,$F518&lt;'Working Hours'!$C$9),1,0))</f>
        <v/>
      </c>
    </row>
    <row r="519">
      <c r="A519" s="11" t="n"/>
      <c r="B519" s="11" t="n"/>
      <c r="C519" s="11" t="n"/>
      <c r="E519" s="12">
        <f>IF($A519="","",IF(ISNUMBER($A519),$A519,IFERROR(DATEVALUE($A519),"")))</f>
        <v/>
      </c>
      <c r="F519" s="12">
        <f>IF($B519="","",IF(ISNUMBER($B519),HOUR($B519)*2+MINUTE($B519)/30,IFERROR(VALUE(LEFT($B519,FIND(":",$B519)-1))*2+VALUE(MID($B519,FIND(":",$B519)+1,2))/30,"")))</f>
        <v/>
      </c>
      <c r="G519" s="12">
        <f>IF($E519="","",IF(WEEKDAY($E519,2)&lt;6,1,0))</f>
        <v/>
      </c>
      <c r="H519" s="12">
        <f>IF(OR($E519="",$F519=""),"",IF(AND($G519=1,$F519&gt;='Working Hours'!$C$8,$F519&lt;'Working Hours'!$C$9),1,0))</f>
        <v/>
      </c>
    </row>
    <row r="520">
      <c r="A520" s="11" t="n"/>
      <c r="B520" s="11" t="n"/>
      <c r="C520" s="11" t="n"/>
      <c r="E520" s="12">
        <f>IF($A520="","",IF(ISNUMBER($A520),$A520,IFERROR(DATEVALUE($A520),"")))</f>
        <v/>
      </c>
      <c r="F520" s="12">
        <f>IF($B520="","",IF(ISNUMBER($B520),HOUR($B520)*2+MINUTE($B520)/30,IFERROR(VALUE(LEFT($B520,FIND(":",$B520)-1))*2+VALUE(MID($B520,FIND(":",$B520)+1,2))/30,"")))</f>
        <v/>
      </c>
      <c r="G520" s="12">
        <f>IF($E520="","",IF(WEEKDAY($E520,2)&lt;6,1,0))</f>
        <v/>
      </c>
      <c r="H520" s="12">
        <f>IF(OR($E520="",$F520=""),"",IF(AND($G520=1,$F520&gt;='Working Hours'!$C$8,$F520&lt;'Working Hours'!$C$9),1,0))</f>
        <v/>
      </c>
    </row>
    <row r="521">
      <c r="A521" s="11" t="n"/>
      <c r="B521" s="11" t="n"/>
      <c r="C521" s="11" t="n"/>
      <c r="E521" s="12">
        <f>IF($A521="","",IF(ISNUMBER($A521),$A521,IFERROR(DATEVALUE($A521),"")))</f>
        <v/>
      </c>
      <c r="F521" s="12">
        <f>IF($B521="","",IF(ISNUMBER($B521),HOUR($B521)*2+MINUTE($B521)/30,IFERROR(VALUE(LEFT($B521,FIND(":",$B521)-1))*2+VALUE(MID($B521,FIND(":",$B521)+1,2))/30,"")))</f>
        <v/>
      </c>
      <c r="G521" s="12">
        <f>IF($E521="","",IF(WEEKDAY($E521,2)&lt;6,1,0))</f>
        <v/>
      </c>
      <c r="H521" s="12">
        <f>IF(OR($E521="",$F521=""),"",IF(AND($G521=1,$F521&gt;='Working Hours'!$C$8,$F521&lt;'Working Hours'!$C$9),1,0))</f>
        <v/>
      </c>
    </row>
    <row r="522">
      <c r="A522" s="11" t="n"/>
      <c r="B522" s="11" t="n"/>
      <c r="C522" s="11" t="n"/>
      <c r="E522" s="12">
        <f>IF($A522="","",IF(ISNUMBER($A522),$A522,IFERROR(DATEVALUE($A522),"")))</f>
        <v/>
      </c>
      <c r="F522" s="12">
        <f>IF($B522="","",IF(ISNUMBER($B522),HOUR($B522)*2+MINUTE($B522)/30,IFERROR(VALUE(LEFT($B522,FIND(":",$B522)-1))*2+VALUE(MID($B522,FIND(":",$B522)+1,2))/30,"")))</f>
        <v/>
      </c>
      <c r="G522" s="12">
        <f>IF($E522="","",IF(WEEKDAY($E522,2)&lt;6,1,0))</f>
        <v/>
      </c>
      <c r="H522" s="12">
        <f>IF(OR($E522="",$F522=""),"",IF(AND($G522=1,$F522&gt;='Working Hours'!$C$8,$F522&lt;'Working Hours'!$C$9),1,0))</f>
        <v/>
      </c>
    </row>
    <row r="523">
      <c r="A523" s="11" t="n"/>
      <c r="B523" s="11" t="n"/>
      <c r="C523" s="11" t="n"/>
      <c r="E523" s="12">
        <f>IF($A523="","",IF(ISNUMBER($A523),$A523,IFERROR(DATEVALUE($A523),"")))</f>
        <v/>
      </c>
      <c r="F523" s="12">
        <f>IF($B523="","",IF(ISNUMBER($B523),HOUR($B523)*2+MINUTE($B523)/30,IFERROR(VALUE(LEFT($B523,FIND(":",$B523)-1))*2+VALUE(MID($B523,FIND(":",$B523)+1,2))/30,"")))</f>
        <v/>
      </c>
      <c r="G523" s="12">
        <f>IF($E523="","",IF(WEEKDAY($E523,2)&lt;6,1,0))</f>
        <v/>
      </c>
      <c r="H523" s="12">
        <f>IF(OR($E523="",$F523=""),"",IF(AND($G523=1,$F523&gt;='Working Hours'!$C$8,$F523&lt;'Working Hours'!$C$9),1,0))</f>
        <v/>
      </c>
    </row>
    <row r="524">
      <c r="A524" s="11" t="n"/>
      <c r="B524" s="11" t="n"/>
      <c r="C524" s="11" t="n"/>
      <c r="E524" s="12">
        <f>IF($A524="","",IF(ISNUMBER($A524),$A524,IFERROR(DATEVALUE($A524),"")))</f>
        <v/>
      </c>
      <c r="F524" s="12">
        <f>IF($B524="","",IF(ISNUMBER($B524),HOUR($B524)*2+MINUTE($B524)/30,IFERROR(VALUE(LEFT($B524,FIND(":",$B524)-1))*2+VALUE(MID($B524,FIND(":",$B524)+1,2))/30,"")))</f>
        <v/>
      </c>
      <c r="G524" s="12">
        <f>IF($E524="","",IF(WEEKDAY($E524,2)&lt;6,1,0))</f>
        <v/>
      </c>
      <c r="H524" s="12">
        <f>IF(OR($E524="",$F524=""),"",IF(AND($G524=1,$F524&gt;='Working Hours'!$C$8,$F524&lt;'Working Hours'!$C$9),1,0))</f>
        <v/>
      </c>
    </row>
    <row r="525">
      <c r="A525" s="11" t="n"/>
      <c r="B525" s="11" t="n"/>
      <c r="C525" s="11" t="n"/>
      <c r="E525" s="12">
        <f>IF($A525="","",IF(ISNUMBER($A525),$A525,IFERROR(DATEVALUE($A525),"")))</f>
        <v/>
      </c>
      <c r="F525" s="12">
        <f>IF($B525="","",IF(ISNUMBER($B525),HOUR($B525)*2+MINUTE($B525)/30,IFERROR(VALUE(LEFT($B525,FIND(":",$B525)-1))*2+VALUE(MID($B525,FIND(":",$B525)+1,2))/30,"")))</f>
        <v/>
      </c>
      <c r="G525" s="12">
        <f>IF($E525="","",IF(WEEKDAY($E525,2)&lt;6,1,0))</f>
        <v/>
      </c>
      <c r="H525" s="12">
        <f>IF(OR($E525="",$F525=""),"",IF(AND($G525=1,$F525&gt;='Working Hours'!$C$8,$F525&lt;'Working Hours'!$C$9),1,0))</f>
        <v/>
      </c>
    </row>
    <row r="526">
      <c r="A526" s="11" t="n"/>
      <c r="B526" s="11" t="n"/>
      <c r="C526" s="11" t="n"/>
      <c r="E526" s="12">
        <f>IF($A526="","",IF(ISNUMBER($A526),$A526,IFERROR(DATEVALUE($A526),"")))</f>
        <v/>
      </c>
      <c r="F526" s="12">
        <f>IF($B526="","",IF(ISNUMBER($B526),HOUR($B526)*2+MINUTE($B526)/30,IFERROR(VALUE(LEFT($B526,FIND(":",$B526)-1))*2+VALUE(MID($B526,FIND(":",$B526)+1,2))/30,"")))</f>
        <v/>
      </c>
      <c r="G526" s="12">
        <f>IF($E526="","",IF(WEEKDAY($E526,2)&lt;6,1,0))</f>
        <v/>
      </c>
      <c r="H526" s="12">
        <f>IF(OR($E526="",$F526=""),"",IF(AND($G526=1,$F526&gt;='Working Hours'!$C$8,$F526&lt;'Working Hours'!$C$9),1,0))</f>
        <v/>
      </c>
    </row>
    <row r="527">
      <c r="A527" s="11" t="n"/>
      <c r="B527" s="11" t="n"/>
      <c r="C527" s="11" t="n"/>
      <c r="E527" s="12">
        <f>IF($A527="","",IF(ISNUMBER($A527),$A527,IFERROR(DATEVALUE($A527),"")))</f>
        <v/>
      </c>
      <c r="F527" s="12">
        <f>IF($B527="","",IF(ISNUMBER($B527),HOUR($B527)*2+MINUTE($B527)/30,IFERROR(VALUE(LEFT($B527,FIND(":",$B527)-1))*2+VALUE(MID($B527,FIND(":",$B527)+1,2))/30,"")))</f>
        <v/>
      </c>
      <c r="G527" s="12">
        <f>IF($E527="","",IF(WEEKDAY($E527,2)&lt;6,1,0))</f>
        <v/>
      </c>
      <c r="H527" s="12">
        <f>IF(OR($E527="",$F527=""),"",IF(AND($G527=1,$F527&gt;='Working Hours'!$C$8,$F527&lt;'Working Hours'!$C$9),1,0))</f>
        <v/>
      </c>
    </row>
    <row r="528">
      <c r="A528" s="11" t="n"/>
      <c r="B528" s="11" t="n"/>
      <c r="C528" s="11" t="n"/>
      <c r="E528" s="12">
        <f>IF($A528="","",IF(ISNUMBER($A528),$A528,IFERROR(DATEVALUE($A528),"")))</f>
        <v/>
      </c>
      <c r="F528" s="12">
        <f>IF($B528="","",IF(ISNUMBER($B528),HOUR($B528)*2+MINUTE($B528)/30,IFERROR(VALUE(LEFT($B528,FIND(":",$B528)-1))*2+VALUE(MID($B528,FIND(":",$B528)+1,2))/30,"")))</f>
        <v/>
      </c>
      <c r="G528" s="12">
        <f>IF($E528="","",IF(WEEKDAY($E528,2)&lt;6,1,0))</f>
        <v/>
      </c>
      <c r="H528" s="12">
        <f>IF(OR($E528="",$F528=""),"",IF(AND($G528=1,$F528&gt;='Working Hours'!$C$8,$F528&lt;'Working Hours'!$C$9),1,0))</f>
        <v/>
      </c>
    </row>
    <row r="529">
      <c r="A529" s="11" t="n"/>
      <c r="B529" s="11" t="n"/>
      <c r="C529" s="11" t="n"/>
      <c r="E529" s="12">
        <f>IF($A529="","",IF(ISNUMBER($A529),$A529,IFERROR(DATEVALUE($A529),"")))</f>
        <v/>
      </c>
      <c r="F529" s="12">
        <f>IF($B529="","",IF(ISNUMBER($B529),HOUR($B529)*2+MINUTE($B529)/30,IFERROR(VALUE(LEFT($B529,FIND(":",$B529)-1))*2+VALUE(MID($B529,FIND(":",$B529)+1,2))/30,"")))</f>
        <v/>
      </c>
      <c r="G529" s="12">
        <f>IF($E529="","",IF(WEEKDAY($E529,2)&lt;6,1,0))</f>
        <v/>
      </c>
      <c r="H529" s="12">
        <f>IF(OR($E529="",$F529=""),"",IF(AND($G529=1,$F529&gt;='Working Hours'!$C$8,$F529&lt;'Working Hours'!$C$9),1,0))</f>
        <v/>
      </c>
    </row>
    <row r="530">
      <c r="A530" s="11" t="n"/>
      <c r="B530" s="11" t="n"/>
      <c r="C530" s="11" t="n"/>
      <c r="E530" s="12">
        <f>IF($A530="","",IF(ISNUMBER($A530),$A530,IFERROR(DATEVALUE($A530),"")))</f>
        <v/>
      </c>
      <c r="F530" s="12">
        <f>IF($B530="","",IF(ISNUMBER($B530),HOUR($B530)*2+MINUTE($B530)/30,IFERROR(VALUE(LEFT($B530,FIND(":",$B530)-1))*2+VALUE(MID($B530,FIND(":",$B530)+1,2))/30,"")))</f>
        <v/>
      </c>
      <c r="G530" s="12">
        <f>IF($E530="","",IF(WEEKDAY($E530,2)&lt;6,1,0))</f>
        <v/>
      </c>
      <c r="H530" s="12">
        <f>IF(OR($E530="",$F530=""),"",IF(AND($G530=1,$F530&gt;='Working Hours'!$C$8,$F530&lt;'Working Hours'!$C$9),1,0))</f>
        <v/>
      </c>
    </row>
    <row r="531">
      <c r="A531" s="11" t="n"/>
      <c r="B531" s="11" t="n"/>
      <c r="C531" s="11" t="n"/>
      <c r="E531" s="12">
        <f>IF($A531="","",IF(ISNUMBER($A531),$A531,IFERROR(DATEVALUE($A531),"")))</f>
        <v/>
      </c>
      <c r="F531" s="12">
        <f>IF($B531="","",IF(ISNUMBER($B531),HOUR($B531)*2+MINUTE($B531)/30,IFERROR(VALUE(LEFT($B531,FIND(":",$B531)-1))*2+VALUE(MID($B531,FIND(":",$B531)+1,2))/30,"")))</f>
        <v/>
      </c>
      <c r="G531" s="12">
        <f>IF($E531="","",IF(WEEKDAY($E531,2)&lt;6,1,0))</f>
        <v/>
      </c>
      <c r="H531" s="12">
        <f>IF(OR($E531="",$F531=""),"",IF(AND($G531=1,$F531&gt;='Working Hours'!$C$8,$F531&lt;'Working Hours'!$C$9),1,0))</f>
        <v/>
      </c>
    </row>
    <row r="532">
      <c r="A532" s="11" t="n"/>
      <c r="B532" s="11" t="n"/>
      <c r="C532" s="11" t="n"/>
      <c r="E532" s="12">
        <f>IF($A532="","",IF(ISNUMBER($A532),$A532,IFERROR(DATEVALUE($A532),"")))</f>
        <v/>
      </c>
      <c r="F532" s="12">
        <f>IF($B532="","",IF(ISNUMBER($B532),HOUR($B532)*2+MINUTE($B532)/30,IFERROR(VALUE(LEFT($B532,FIND(":",$B532)-1))*2+VALUE(MID($B532,FIND(":",$B532)+1,2))/30,"")))</f>
        <v/>
      </c>
      <c r="G532" s="12">
        <f>IF($E532="","",IF(WEEKDAY($E532,2)&lt;6,1,0))</f>
        <v/>
      </c>
      <c r="H532" s="12">
        <f>IF(OR($E532="",$F532=""),"",IF(AND($G532=1,$F532&gt;='Working Hours'!$C$8,$F532&lt;'Working Hours'!$C$9),1,0))</f>
        <v/>
      </c>
    </row>
    <row r="533">
      <c r="A533" s="11" t="n"/>
      <c r="B533" s="11" t="n"/>
      <c r="C533" s="11" t="n"/>
      <c r="E533" s="12">
        <f>IF($A533="","",IF(ISNUMBER($A533),$A533,IFERROR(DATEVALUE($A533),"")))</f>
        <v/>
      </c>
      <c r="F533" s="12">
        <f>IF($B533="","",IF(ISNUMBER($B533),HOUR($B533)*2+MINUTE($B533)/30,IFERROR(VALUE(LEFT($B533,FIND(":",$B533)-1))*2+VALUE(MID($B533,FIND(":",$B533)+1,2))/30,"")))</f>
        <v/>
      </c>
      <c r="G533" s="12">
        <f>IF($E533="","",IF(WEEKDAY($E533,2)&lt;6,1,0))</f>
        <v/>
      </c>
      <c r="H533" s="12">
        <f>IF(OR($E533="",$F533=""),"",IF(AND($G533=1,$F533&gt;='Working Hours'!$C$8,$F533&lt;'Working Hours'!$C$9),1,0))</f>
        <v/>
      </c>
    </row>
    <row r="534">
      <c r="A534" s="11" t="n"/>
      <c r="B534" s="11" t="n"/>
      <c r="C534" s="11" t="n"/>
      <c r="E534" s="12">
        <f>IF($A534="","",IF(ISNUMBER($A534),$A534,IFERROR(DATEVALUE($A534),"")))</f>
        <v/>
      </c>
      <c r="F534" s="12">
        <f>IF($B534="","",IF(ISNUMBER($B534),HOUR($B534)*2+MINUTE($B534)/30,IFERROR(VALUE(LEFT($B534,FIND(":",$B534)-1))*2+VALUE(MID($B534,FIND(":",$B534)+1,2))/30,"")))</f>
        <v/>
      </c>
      <c r="G534" s="12">
        <f>IF($E534="","",IF(WEEKDAY($E534,2)&lt;6,1,0))</f>
        <v/>
      </c>
      <c r="H534" s="12">
        <f>IF(OR($E534="",$F534=""),"",IF(AND($G534=1,$F534&gt;='Working Hours'!$C$8,$F534&lt;'Working Hours'!$C$9),1,0))</f>
        <v/>
      </c>
    </row>
    <row r="535">
      <c r="A535" s="11" t="n"/>
      <c r="B535" s="11" t="n"/>
      <c r="C535" s="11" t="n"/>
      <c r="E535" s="12">
        <f>IF($A535="","",IF(ISNUMBER($A535),$A535,IFERROR(DATEVALUE($A535),"")))</f>
        <v/>
      </c>
      <c r="F535" s="12">
        <f>IF($B535="","",IF(ISNUMBER($B535),HOUR($B535)*2+MINUTE($B535)/30,IFERROR(VALUE(LEFT($B535,FIND(":",$B535)-1))*2+VALUE(MID($B535,FIND(":",$B535)+1,2))/30,"")))</f>
        <v/>
      </c>
      <c r="G535" s="12">
        <f>IF($E535="","",IF(WEEKDAY($E535,2)&lt;6,1,0))</f>
        <v/>
      </c>
      <c r="H535" s="12">
        <f>IF(OR($E535="",$F535=""),"",IF(AND($G535=1,$F535&gt;='Working Hours'!$C$8,$F535&lt;'Working Hours'!$C$9),1,0))</f>
        <v/>
      </c>
    </row>
    <row r="536">
      <c r="A536" s="11" t="n"/>
      <c r="B536" s="11" t="n"/>
      <c r="C536" s="11" t="n"/>
      <c r="E536" s="12">
        <f>IF($A536="","",IF(ISNUMBER($A536),$A536,IFERROR(DATEVALUE($A536),"")))</f>
        <v/>
      </c>
      <c r="F536" s="12">
        <f>IF($B536="","",IF(ISNUMBER($B536),HOUR($B536)*2+MINUTE($B536)/30,IFERROR(VALUE(LEFT($B536,FIND(":",$B536)-1))*2+VALUE(MID($B536,FIND(":",$B536)+1,2))/30,"")))</f>
        <v/>
      </c>
      <c r="G536" s="12">
        <f>IF($E536="","",IF(WEEKDAY($E536,2)&lt;6,1,0))</f>
        <v/>
      </c>
      <c r="H536" s="12">
        <f>IF(OR($E536="",$F536=""),"",IF(AND($G536=1,$F536&gt;='Working Hours'!$C$8,$F536&lt;'Working Hours'!$C$9),1,0))</f>
        <v/>
      </c>
    </row>
    <row r="537">
      <c r="A537" s="11" t="n"/>
      <c r="B537" s="11" t="n"/>
      <c r="C537" s="11" t="n"/>
      <c r="E537" s="12">
        <f>IF($A537="","",IF(ISNUMBER($A537),$A537,IFERROR(DATEVALUE($A537),"")))</f>
        <v/>
      </c>
      <c r="F537" s="12">
        <f>IF($B537="","",IF(ISNUMBER($B537),HOUR($B537)*2+MINUTE($B537)/30,IFERROR(VALUE(LEFT($B537,FIND(":",$B537)-1))*2+VALUE(MID($B537,FIND(":",$B537)+1,2))/30,"")))</f>
        <v/>
      </c>
      <c r="G537" s="12">
        <f>IF($E537="","",IF(WEEKDAY($E537,2)&lt;6,1,0))</f>
        <v/>
      </c>
      <c r="H537" s="12">
        <f>IF(OR($E537="",$F537=""),"",IF(AND($G537=1,$F537&gt;='Working Hours'!$C$8,$F537&lt;'Working Hours'!$C$9),1,0))</f>
        <v/>
      </c>
    </row>
    <row r="538">
      <c r="A538" s="11" t="n"/>
      <c r="B538" s="11" t="n"/>
      <c r="C538" s="11" t="n"/>
      <c r="E538" s="12">
        <f>IF($A538="","",IF(ISNUMBER($A538),$A538,IFERROR(DATEVALUE($A538),"")))</f>
        <v/>
      </c>
      <c r="F538" s="12">
        <f>IF($B538="","",IF(ISNUMBER($B538),HOUR($B538)*2+MINUTE($B538)/30,IFERROR(VALUE(LEFT($B538,FIND(":",$B538)-1))*2+VALUE(MID($B538,FIND(":",$B538)+1,2))/30,"")))</f>
        <v/>
      </c>
      <c r="G538" s="12">
        <f>IF($E538="","",IF(WEEKDAY($E538,2)&lt;6,1,0))</f>
        <v/>
      </c>
      <c r="H538" s="12">
        <f>IF(OR($E538="",$F538=""),"",IF(AND($G538=1,$F538&gt;='Working Hours'!$C$8,$F538&lt;'Working Hours'!$C$9),1,0))</f>
        <v/>
      </c>
    </row>
    <row r="539">
      <c r="A539" s="11" t="n"/>
      <c r="B539" s="11" t="n"/>
      <c r="C539" s="11" t="n"/>
      <c r="E539" s="12">
        <f>IF($A539="","",IF(ISNUMBER($A539),$A539,IFERROR(DATEVALUE($A539),"")))</f>
        <v/>
      </c>
      <c r="F539" s="12">
        <f>IF($B539="","",IF(ISNUMBER($B539),HOUR($B539)*2+MINUTE($B539)/30,IFERROR(VALUE(LEFT($B539,FIND(":",$B539)-1))*2+VALUE(MID($B539,FIND(":",$B539)+1,2))/30,"")))</f>
        <v/>
      </c>
      <c r="G539" s="12">
        <f>IF($E539="","",IF(WEEKDAY($E539,2)&lt;6,1,0))</f>
        <v/>
      </c>
      <c r="H539" s="12">
        <f>IF(OR($E539="",$F539=""),"",IF(AND($G539=1,$F539&gt;='Working Hours'!$C$8,$F539&lt;'Working Hours'!$C$9),1,0))</f>
        <v/>
      </c>
    </row>
    <row r="540">
      <c r="A540" s="11" t="n"/>
      <c r="B540" s="11" t="n"/>
      <c r="C540" s="11" t="n"/>
      <c r="E540" s="12">
        <f>IF($A540="","",IF(ISNUMBER($A540),$A540,IFERROR(DATEVALUE($A540),"")))</f>
        <v/>
      </c>
      <c r="F540" s="12">
        <f>IF($B540="","",IF(ISNUMBER($B540),HOUR($B540)*2+MINUTE($B540)/30,IFERROR(VALUE(LEFT($B540,FIND(":",$B540)-1))*2+VALUE(MID($B540,FIND(":",$B540)+1,2))/30,"")))</f>
        <v/>
      </c>
      <c r="G540" s="12">
        <f>IF($E540="","",IF(WEEKDAY($E540,2)&lt;6,1,0))</f>
        <v/>
      </c>
      <c r="H540" s="12">
        <f>IF(OR($E540="",$F540=""),"",IF(AND($G540=1,$F540&gt;='Working Hours'!$C$8,$F540&lt;'Working Hours'!$C$9),1,0))</f>
        <v/>
      </c>
    </row>
    <row r="541">
      <c r="A541" s="11" t="n"/>
      <c r="B541" s="11" t="n"/>
      <c r="C541" s="11" t="n"/>
      <c r="E541" s="12">
        <f>IF($A541="","",IF(ISNUMBER($A541),$A541,IFERROR(DATEVALUE($A541),"")))</f>
        <v/>
      </c>
      <c r="F541" s="12">
        <f>IF($B541="","",IF(ISNUMBER($B541),HOUR($B541)*2+MINUTE($B541)/30,IFERROR(VALUE(LEFT($B541,FIND(":",$B541)-1))*2+VALUE(MID($B541,FIND(":",$B541)+1,2))/30,"")))</f>
        <v/>
      </c>
      <c r="G541" s="12">
        <f>IF($E541="","",IF(WEEKDAY($E541,2)&lt;6,1,0))</f>
        <v/>
      </c>
      <c r="H541" s="12">
        <f>IF(OR($E541="",$F541=""),"",IF(AND($G541=1,$F541&gt;='Working Hours'!$C$8,$F541&lt;'Working Hours'!$C$9),1,0))</f>
        <v/>
      </c>
    </row>
    <row r="542">
      <c r="A542" s="11" t="n"/>
      <c r="B542" s="11" t="n"/>
      <c r="C542" s="11" t="n"/>
      <c r="E542" s="12">
        <f>IF($A542="","",IF(ISNUMBER($A542),$A542,IFERROR(DATEVALUE($A542),"")))</f>
        <v/>
      </c>
      <c r="F542" s="12">
        <f>IF($B542="","",IF(ISNUMBER($B542),HOUR($B542)*2+MINUTE($B542)/30,IFERROR(VALUE(LEFT($B542,FIND(":",$B542)-1))*2+VALUE(MID($B542,FIND(":",$B542)+1,2))/30,"")))</f>
        <v/>
      </c>
      <c r="G542" s="12">
        <f>IF($E542="","",IF(WEEKDAY($E542,2)&lt;6,1,0))</f>
        <v/>
      </c>
      <c r="H542" s="12">
        <f>IF(OR($E542="",$F542=""),"",IF(AND($G542=1,$F542&gt;='Working Hours'!$C$8,$F542&lt;'Working Hours'!$C$9),1,0))</f>
        <v/>
      </c>
    </row>
    <row r="543">
      <c r="A543" s="11" t="n"/>
      <c r="B543" s="11" t="n"/>
      <c r="C543" s="11" t="n"/>
      <c r="E543" s="12">
        <f>IF($A543="","",IF(ISNUMBER($A543),$A543,IFERROR(DATEVALUE($A543),"")))</f>
        <v/>
      </c>
      <c r="F543" s="12">
        <f>IF($B543="","",IF(ISNUMBER($B543),HOUR($B543)*2+MINUTE($B543)/30,IFERROR(VALUE(LEFT($B543,FIND(":",$B543)-1))*2+VALUE(MID($B543,FIND(":",$B543)+1,2))/30,"")))</f>
        <v/>
      </c>
      <c r="G543" s="12">
        <f>IF($E543="","",IF(WEEKDAY($E543,2)&lt;6,1,0))</f>
        <v/>
      </c>
      <c r="H543" s="12">
        <f>IF(OR($E543="",$F543=""),"",IF(AND($G543=1,$F543&gt;='Working Hours'!$C$8,$F543&lt;'Working Hours'!$C$9),1,0))</f>
        <v/>
      </c>
    </row>
    <row r="544">
      <c r="A544" s="11" t="n"/>
      <c r="B544" s="11" t="n"/>
      <c r="C544" s="11" t="n"/>
      <c r="E544" s="12">
        <f>IF($A544="","",IF(ISNUMBER($A544),$A544,IFERROR(DATEVALUE($A544),"")))</f>
        <v/>
      </c>
      <c r="F544" s="12">
        <f>IF($B544="","",IF(ISNUMBER($B544),HOUR($B544)*2+MINUTE($B544)/30,IFERROR(VALUE(LEFT($B544,FIND(":",$B544)-1))*2+VALUE(MID($B544,FIND(":",$B544)+1,2))/30,"")))</f>
        <v/>
      </c>
      <c r="G544" s="12">
        <f>IF($E544="","",IF(WEEKDAY($E544,2)&lt;6,1,0))</f>
        <v/>
      </c>
      <c r="H544" s="12">
        <f>IF(OR($E544="",$F544=""),"",IF(AND($G544=1,$F544&gt;='Working Hours'!$C$8,$F544&lt;'Working Hours'!$C$9),1,0))</f>
        <v/>
      </c>
    </row>
    <row r="545">
      <c r="A545" s="11" t="n"/>
      <c r="B545" s="11" t="n"/>
      <c r="C545" s="11" t="n"/>
      <c r="E545" s="12">
        <f>IF($A545="","",IF(ISNUMBER($A545),$A545,IFERROR(DATEVALUE($A545),"")))</f>
        <v/>
      </c>
      <c r="F545" s="12">
        <f>IF($B545="","",IF(ISNUMBER($B545),HOUR($B545)*2+MINUTE($B545)/30,IFERROR(VALUE(LEFT($B545,FIND(":",$B545)-1))*2+VALUE(MID($B545,FIND(":",$B545)+1,2))/30,"")))</f>
        <v/>
      </c>
      <c r="G545" s="12">
        <f>IF($E545="","",IF(WEEKDAY($E545,2)&lt;6,1,0))</f>
        <v/>
      </c>
      <c r="H545" s="12">
        <f>IF(OR($E545="",$F545=""),"",IF(AND($G545=1,$F545&gt;='Working Hours'!$C$8,$F545&lt;'Working Hours'!$C$9),1,0))</f>
        <v/>
      </c>
    </row>
    <row r="546">
      <c r="A546" s="11" t="n"/>
      <c r="B546" s="11" t="n"/>
      <c r="C546" s="11" t="n"/>
      <c r="E546" s="12">
        <f>IF($A546="","",IF(ISNUMBER($A546),$A546,IFERROR(DATEVALUE($A546),"")))</f>
        <v/>
      </c>
      <c r="F546" s="12">
        <f>IF($B546="","",IF(ISNUMBER($B546),HOUR($B546)*2+MINUTE($B546)/30,IFERROR(VALUE(LEFT($B546,FIND(":",$B546)-1))*2+VALUE(MID($B546,FIND(":",$B546)+1,2))/30,"")))</f>
        <v/>
      </c>
      <c r="G546" s="12">
        <f>IF($E546="","",IF(WEEKDAY($E546,2)&lt;6,1,0))</f>
        <v/>
      </c>
      <c r="H546" s="12">
        <f>IF(OR($E546="",$F546=""),"",IF(AND($G546=1,$F546&gt;='Working Hours'!$C$8,$F546&lt;'Working Hours'!$C$9),1,0))</f>
        <v/>
      </c>
    </row>
    <row r="547">
      <c r="A547" s="11" t="n"/>
      <c r="B547" s="11" t="n"/>
      <c r="C547" s="11" t="n"/>
      <c r="E547" s="12">
        <f>IF($A547="","",IF(ISNUMBER($A547),$A547,IFERROR(DATEVALUE($A547),"")))</f>
        <v/>
      </c>
      <c r="F547" s="12">
        <f>IF($B547="","",IF(ISNUMBER($B547),HOUR($B547)*2+MINUTE($B547)/30,IFERROR(VALUE(LEFT($B547,FIND(":",$B547)-1))*2+VALUE(MID($B547,FIND(":",$B547)+1,2))/30,"")))</f>
        <v/>
      </c>
      <c r="G547" s="12">
        <f>IF($E547="","",IF(WEEKDAY($E547,2)&lt;6,1,0))</f>
        <v/>
      </c>
      <c r="H547" s="12">
        <f>IF(OR($E547="",$F547=""),"",IF(AND($G547=1,$F547&gt;='Working Hours'!$C$8,$F547&lt;'Working Hours'!$C$9),1,0))</f>
        <v/>
      </c>
    </row>
    <row r="548">
      <c r="A548" s="11" t="n"/>
      <c r="B548" s="11" t="n"/>
      <c r="C548" s="11" t="n"/>
      <c r="E548" s="12">
        <f>IF($A548="","",IF(ISNUMBER($A548),$A548,IFERROR(DATEVALUE($A548),"")))</f>
        <v/>
      </c>
      <c r="F548" s="12">
        <f>IF($B548="","",IF(ISNUMBER($B548),HOUR($B548)*2+MINUTE($B548)/30,IFERROR(VALUE(LEFT($B548,FIND(":",$B548)-1))*2+VALUE(MID($B548,FIND(":",$B548)+1,2))/30,"")))</f>
        <v/>
      </c>
      <c r="G548" s="12">
        <f>IF($E548="","",IF(WEEKDAY($E548,2)&lt;6,1,0))</f>
        <v/>
      </c>
      <c r="H548" s="12">
        <f>IF(OR($E548="",$F548=""),"",IF(AND($G548=1,$F548&gt;='Working Hours'!$C$8,$F548&lt;'Working Hours'!$C$9),1,0))</f>
        <v/>
      </c>
    </row>
    <row r="549">
      <c r="A549" s="11" t="n"/>
      <c r="B549" s="11" t="n"/>
      <c r="C549" s="11" t="n"/>
      <c r="E549" s="12">
        <f>IF($A549="","",IF(ISNUMBER($A549),$A549,IFERROR(DATEVALUE($A549),"")))</f>
        <v/>
      </c>
      <c r="F549" s="12">
        <f>IF($B549="","",IF(ISNUMBER($B549),HOUR($B549)*2+MINUTE($B549)/30,IFERROR(VALUE(LEFT($B549,FIND(":",$B549)-1))*2+VALUE(MID($B549,FIND(":",$B549)+1,2))/30,"")))</f>
        <v/>
      </c>
      <c r="G549" s="12">
        <f>IF($E549="","",IF(WEEKDAY($E549,2)&lt;6,1,0))</f>
        <v/>
      </c>
      <c r="H549" s="12">
        <f>IF(OR($E549="",$F549=""),"",IF(AND($G549=1,$F549&gt;='Working Hours'!$C$8,$F549&lt;'Working Hours'!$C$9),1,0))</f>
        <v/>
      </c>
    </row>
    <row r="550">
      <c r="A550" s="11" t="n"/>
      <c r="B550" s="11" t="n"/>
      <c r="C550" s="11" t="n"/>
      <c r="E550" s="12">
        <f>IF($A550="","",IF(ISNUMBER($A550),$A550,IFERROR(DATEVALUE($A550),"")))</f>
        <v/>
      </c>
      <c r="F550" s="12">
        <f>IF($B550="","",IF(ISNUMBER($B550),HOUR($B550)*2+MINUTE($B550)/30,IFERROR(VALUE(LEFT($B550,FIND(":",$B550)-1))*2+VALUE(MID($B550,FIND(":",$B550)+1,2))/30,"")))</f>
        <v/>
      </c>
      <c r="G550" s="12">
        <f>IF($E550="","",IF(WEEKDAY($E550,2)&lt;6,1,0))</f>
        <v/>
      </c>
      <c r="H550" s="12">
        <f>IF(OR($E550="",$F550=""),"",IF(AND($G550=1,$F550&gt;='Working Hours'!$C$8,$F550&lt;'Working Hours'!$C$9),1,0))</f>
        <v/>
      </c>
    </row>
    <row r="551">
      <c r="A551" s="11" t="n"/>
      <c r="B551" s="11" t="n"/>
      <c r="C551" s="11" t="n"/>
      <c r="E551" s="12">
        <f>IF($A551="","",IF(ISNUMBER($A551),$A551,IFERROR(DATEVALUE($A551),"")))</f>
        <v/>
      </c>
      <c r="F551" s="12">
        <f>IF($B551="","",IF(ISNUMBER($B551),HOUR($B551)*2+MINUTE($B551)/30,IFERROR(VALUE(LEFT($B551,FIND(":",$B551)-1))*2+VALUE(MID($B551,FIND(":",$B551)+1,2))/30,"")))</f>
        <v/>
      </c>
      <c r="G551" s="12">
        <f>IF($E551="","",IF(WEEKDAY($E551,2)&lt;6,1,0))</f>
        <v/>
      </c>
      <c r="H551" s="12">
        <f>IF(OR($E551="",$F551=""),"",IF(AND($G551=1,$F551&gt;='Working Hours'!$C$8,$F551&lt;'Working Hours'!$C$9),1,0))</f>
        <v/>
      </c>
    </row>
    <row r="552">
      <c r="A552" s="11" t="n"/>
      <c r="B552" s="11" t="n"/>
      <c r="C552" s="11" t="n"/>
      <c r="E552" s="12">
        <f>IF($A552="","",IF(ISNUMBER($A552),$A552,IFERROR(DATEVALUE($A552),"")))</f>
        <v/>
      </c>
      <c r="F552" s="12">
        <f>IF($B552="","",IF(ISNUMBER($B552),HOUR($B552)*2+MINUTE($B552)/30,IFERROR(VALUE(LEFT($B552,FIND(":",$B552)-1))*2+VALUE(MID($B552,FIND(":",$B552)+1,2))/30,"")))</f>
        <v/>
      </c>
      <c r="G552" s="12">
        <f>IF($E552="","",IF(WEEKDAY($E552,2)&lt;6,1,0))</f>
        <v/>
      </c>
      <c r="H552" s="12">
        <f>IF(OR($E552="",$F552=""),"",IF(AND($G552=1,$F552&gt;='Working Hours'!$C$8,$F552&lt;'Working Hours'!$C$9),1,0))</f>
        <v/>
      </c>
    </row>
    <row r="553">
      <c r="A553" s="11" t="n"/>
      <c r="B553" s="11" t="n"/>
      <c r="C553" s="11" t="n"/>
      <c r="E553" s="12">
        <f>IF($A553="","",IF(ISNUMBER($A553),$A553,IFERROR(DATEVALUE($A553),"")))</f>
        <v/>
      </c>
      <c r="F553" s="12">
        <f>IF($B553="","",IF(ISNUMBER($B553),HOUR($B553)*2+MINUTE($B553)/30,IFERROR(VALUE(LEFT($B553,FIND(":",$B553)-1))*2+VALUE(MID($B553,FIND(":",$B553)+1,2))/30,"")))</f>
        <v/>
      </c>
      <c r="G553" s="12">
        <f>IF($E553="","",IF(WEEKDAY($E553,2)&lt;6,1,0))</f>
        <v/>
      </c>
      <c r="H553" s="12">
        <f>IF(OR($E553="",$F553=""),"",IF(AND($G553=1,$F553&gt;='Working Hours'!$C$8,$F553&lt;'Working Hours'!$C$9),1,0))</f>
        <v/>
      </c>
    </row>
    <row r="554">
      <c r="A554" s="11" t="n"/>
      <c r="B554" s="11" t="n"/>
      <c r="C554" s="11" t="n"/>
      <c r="E554" s="12">
        <f>IF($A554="","",IF(ISNUMBER($A554),$A554,IFERROR(DATEVALUE($A554),"")))</f>
        <v/>
      </c>
      <c r="F554" s="12">
        <f>IF($B554="","",IF(ISNUMBER($B554),HOUR($B554)*2+MINUTE($B554)/30,IFERROR(VALUE(LEFT($B554,FIND(":",$B554)-1))*2+VALUE(MID($B554,FIND(":",$B554)+1,2))/30,"")))</f>
        <v/>
      </c>
      <c r="G554" s="12">
        <f>IF($E554="","",IF(WEEKDAY($E554,2)&lt;6,1,0))</f>
        <v/>
      </c>
      <c r="H554" s="12">
        <f>IF(OR($E554="",$F554=""),"",IF(AND($G554=1,$F554&gt;='Working Hours'!$C$8,$F554&lt;'Working Hours'!$C$9),1,0))</f>
        <v/>
      </c>
    </row>
    <row r="555">
      <c r="A555" s="11" t="n"/>
      <c r="B555" s="11" t="n"/>
      <c r="C555" s="11" t="n"/>
      <c r="E555" s="12">
        <f>IF($A555="","",IF(ISNUMBER($A555),$A555,IFERROR(DATEVALUE($A555),"")))</f>
        <v/>
      </c>
      <c r="F555" s="12">
        <f>IF($B555="","",IF(ISNUMBER($B555),HOUR($B555)*2+MINUTE($B555)/30,IFERROR(VALUE(LEFT($B555,FIND(":",$B555)-1))*2+VALUE(MID($B555,FIND(":",$B555)+1,2))/30,"")))</f>
        <v/>
      </c>
      <c r="G555" s="12">
        <f>IF($E555="","",IF(WEEKDAY($E555,2)&lt;6,1,0))</f>
        <v/>
      </c>
      <c r="H555" s="12">
        <f>IF(OR($E555="",$F555=""),"",IF(AND($G555=1,$F555&gt;='Working Hours'!$C$8,$F555&lt;'Working Hours'!$C$9),1,0))</f>
        <v/>
      </c>
    </row>
    <row r="556">
      <c r="A556" s="11" t="n"/>
      <c r="B556" s="11" t="n"/>
      <c r="C556" s="11" t="n"/>
      <c r="E556" s="12">
        <f>IF($A556="","",IF(ISNUMBER($A556),$A556,IFERROR(DATEVALUE($A556),"")))</f>
        <v/>
      </c>
      <c r="F556" s="12">
        <f>IF($B556="","",IF(ISNUMBER($B556),HOUR($B556)*2+MINUTE($B556)/30,IFERROR(VALUE(LEFT($B556,FIND(":",$B556)-1))*2+VALUE(MID($B556,FIND(":",$B556)+1,2))/30,"")))</f>
        <v/>
      </c>
      <c r="G556" s="12">
        <f>IF($E556="","",IF(WEEKDAY($E556,2)&lt;6,1,0))</f>
        <v/>
      </c>
      <c r="H556" s="12">
        <f>IF(OR($E556="",$F556=""),"",IF(AND($G556=1,$F556&gt;='Working Hours'!$C$8,$F556&lt;'Working Hours'!$C$9),1,0))</f>
        <v/>
      </c>
    </row>
    <row r="557">
      <c r="A557" s="11" t="n"/>
      <c r="B557" s="11" t="n"/>
      <c r="C557" s="11" t="n"/>
      <c r="E557" s="12">
        <f>IF($A557="","",IF(ISNUMBER($A557),$A557,IFERROR(DATEVALUE($A557),"")))</f>
        <v/>
      </c>
      <c r="F557" s="12">
        <f>IF($B557="","",IF(ISNUMBER($B557),HOUR($B557)*2+MINUTE($B557)/30,IFERROR(VALUE(LEFT($B557,FIND(":",$B557)-1))*2+VALUE(MID($B557,FIND(":",$B557)+1,2))/30,"")))</f>
        <v/>
      </c>
      <c r="G557" s="12">
        <f>IF($E557="","",IF(WEEKDAY($E557,2)&lt;6,1,0))</f>
        <v/>
      </c>
      <c r="H557" s="12">
        <f>IF(OR($E557="",$F557=""),"",IF(AND($G557=1,$F557&gt;='Working Hours'!$C$8,$F557&lt;'Working Hours'!$C$9),1,0))</f>
        <v/>
      </c>
    </row>
    <row r="558">
      <c r="A558" s="11" t="n"/>
      <c r="B558" s="11" t="n"/>
      <c r="C558" s="11" t="n"/>
      <c r="E558" s="12">
        <f>IF($A558="","",IF(ISNUMBER($A558),$A558,IFERROR(DATEVALUE($A558),"")))</f>
        <v/>
      </c>
      <c r="F558" s="12">
        <f>IF($B558="","",IF(ISNUMBER($B558),HOUR($B558)*2+MINUTE($B558)/30,IFERROR(VALUE(LEFT($B558,FIND(":",$B558)-1))*2+VALUE(MID($B558,FIND(":",$B558)+1,2))/30,"")))</f>
        <v/>
      </c>
      <c r="G558" s="12">
        <f>IF($E558="","",IF(WEEKDAY($E558,2)&lt;6,1,0))</f>
        <v/>
      </c>
      <c r="H558" s="12">
        <f>IF(OR($E558="",$F558=""),"",IF(AND($G558=1,$F558&gt;='Working Hours'!$C$8,$F558&lt;'Working Hours'!$C$9),1,0))</f>
        <v/>
      </c>
    </row>
    <row r="559">
      <c r="A559" s="11" t="n"/>
      <c r="B559" s="11" t="n"/>
      <c r="C559" s="11" t="n"/>
      <c r="E559" s="12">
        <f>IF($A559="","",IF(ISNUMBER($A559),$A559,IFERROR(DATEVALUE($A559),"")))</f>
        <v/>
      </c>
      <c r="F559" s="12">
        <f>IF($B559="","",IF(ISNUMBER($B559),HOUR($B559)*2+MINUTE($B559)/30,IFERROR(VALUE(LEFT($B559,FIND(":",$B559)-1))*2+VALUE(MID($B559,FIND(":",$B559)+1,2))/30,"")))</f>
        <v/>
      </c>
      <c r="G559" s="12">
        <f>IF($E559="","",IF(WEEKDAY($E559,2)&lt;6,1,0))</f>
        <v/>
      </c>
      <c r="H559" s="12">
        <f>IF(OR($E559="",$F559=""),"",IF(AND($G559=1,$F559&gt;='Working Hours'!$C$8,$F559&lt;'Working Hours'!$C$9),1,0))</f>
        <v/>
      </c>
    </row>
    <row r="560">
      <c r="A560" s="11" t="n"/>
      <c r="B560" s="11" t="n"/>
      <c r="C560" s="11" t="n"/>
      <c r="E560" s="12">
        <f>IF($A560="","",IF(ISNUMBER($A560),$A560,IFERROR(DATEVALUE($A560),"")))</f>
        <v/>
      </c>
      <c r="F560" s="12">
        <f>IF($B560="","",IF(ISNUMBER($B560),HOUR($B560)*2+MINUTE($B560)/30,IFERROR(VALUE(LEFT($B560,FIND(":",$B560)-1))*2+VALUE(MID($B560,FIND(":",$B560)+1,2))/30,"")))</f>
        <v/>
      </c>
      <c r="G560" s="12">
        <f>IF($E560="","",IF(WEEKDAY($E560,2)&lt;6,1,0))</f>
        <v/>
      </c>
      <c r="H560" s="12">
        <f>IF(OR($E560="",$F560=""),"",IF(AND($G560=1,$F560&gt;='Working Hours'!$C$8,$F560&lt;'Working Hours'!$C$9),1,0))</f>
        <v/>
      </c>
    </row>
    <row r="561">
      <c r="A561" s="11" t="n"/>
      <c r="B561" s="11" t="n"/>
      <c r="C561" s="11" t="n"/>
      <c r="E561" s="12">
        <f>IF($A561="","",IF(ISNUMBER($A561),$A561,IFERROR(DATEVALUE($A561),"")))</f>
        <v/>
      </c>
      <c r="F561" s="12">
        <f>IF($B561="","",IF(ISNUMBER($B561),HOUR($B561)*2+MINUTE($B561)/30,IFERROR(VALUE(LEFT($B561,FIND(":",$B561)-1))*2+VALUE(MID($B561,FIND(":",$B561)+1,2))/30,"")))</f>
        <v/>
      </c>
      <c r="G561" s="12">
        <f>IF($E561="","",IF(WEEKDAY($E561,2)&lt;6,1,0))</f>
        <v/>
      </c>
      <c r="H561" s="12">
        <f>IF(OR($E561="",$F561=""),"",IF(AND($G561=1,$F561&gt;='Working Hours'!$C$8,$F561&lt;'Working Hours'!$C$9),1,0))</f>
        <v/>
      </c>
    </row>
    <row r="562">
      <c r="A562" s="11" t="n"/>
      <c r="B562" s="11" t="n"/>
      <c r="C562" s="11" t="n"/>
      <c r="E562" s="12">
        <f>IF($A562="","",IF(ISNUMBER($A562),$A562,IFERROR(DATEVALUE($A562),"")))</f>
        <v/>
      </c>
      <c r="F562" s="12">
        <f>IF($B562="","",IF(ISNUMBER($B562),HOUR($B562)*2+MINUTE($B562)/30,IFERROR(VALUE(LEFT($B562,FIND(":",$B562)-1))*2+VALUE(MID($B562,FIND(":",$B562)+1,2))/30,"")))</f>
        <v/>
      </c>
      <c r="G562" s="12">
        <f>IF($E562="","",IF(WEEKDAY($E562,2)&lt;6,1,0))</f>
        <v/>
      </c>
      <c r="H562" s="12">
        <f>IF(OR($E562="",$F562=""),"",IF(AND($G562=1,$F562&gt;='Working Hours'!$C$8,$F562&lt;'Working Hours'!$C$9),1,0))</f>
        <v/>
      </c>
    </row>
    <row r="563">
      <c r="A563" s="11" t="n"/>
      <c r="B563" s="11" t="n"/>
      <c r="C563" s="11" t="n"/>
      <c r="E563" s="12">
        <f>IF($A563="","",IF(ISNUMBER($A563),$A563,IFERROR(DATEVALUE($A563),"")))</f>
        <v/>
      </c>
      <c r="F563" s="12">
        <f>IF($B563="","",IF(ISNUMBER($B563),HOUR($B563)*2+MINUTE($B563)/30,IFERROR(VALUE(LEFT($B563,FIND(":",$B563)-1))*2+VALUE(MID($B563,FIND(":",$B563)+1,2))/30,"")))</f>
        <v/>
      </c>
      <c r="G563" s="12">
        <f>IF($E563="","",IF(WEEKDAY($E563,2)&lt;6,1,0))</f>
        <v/>
      </c>
      <c r="H563" s="12">
        <f>IF(OR($E563="",$F563=""),"",IF(AND($G563=1,$F563&gt;='Working Hours'!$C$8,$F563&lt;'Working Hours'!$C$9),1,0))</f>
        <v/>
      </c>
    </row>
    <row r="564">
      <c r="A564" s="11" t="n"/>
      <c r="B564" s="11" t="n"/>
      <c r="C564" s="11" t="n"/>
      <c r="E564" s="12">
        <f>IF($A564="","",IF(ISNUMBER($A564),$A564,IFERROR(DATEVALUE($A564),"")))</f>
        <v/>
      </c>
      <c r="F564" s="12">
        <f>IF($B564="","",IF(ISNUMBER($B564),HOUR($B564)*2+MINUTE($B564)/30,IFERROR(VALUE(LEFT($B564,FIND(":",$B564)-1))*2+VALUE(MID($B564,FIND(":",$B564)+1,2))/30,"")))</f>
        <v/>
      </c>
      <c r="G564" s="12">
        <f>IF($E564="","",IF(WEEKDAY($E564,2)&lt;6,1,0))</f>
        <v/>
      </c>
      <c r="H564" s="12">
        <f>IF(OR($E564="",$F564=""),"",IF(AND($G564=1,$F564&gt;='Working Hours'!$C$8,$F564&lt;'Working Hours'!$C$9),1,0))</f>
        <v/>
      </c>
    </row>
    <row r="565">
      <c r="A565" s="11" t="n"/>
      <c r="B565" s="11" t="n"/>
      <c r="C565" s="11" t="n"/>
      <c r="E565" s="12">
        <f>IF($A565="","",IF(ISNUMBER($A565),$A565,IFERROR(DATEVALUE($A565),"")))</f>
        <v/>
      </c>
      <c r="F565" s="12">
        <f>IF($B565="","",IF(ISNUMBER($B565),HOUR($B565)*2+MINUTE($B565)/30,IFERROR(VALUE(LEFT($B565,FIND(":",$B565)-1))*2+VALUE(MID($B565,FIND(":",$B565)+1,2))/30,"")))</f>
        <v/>
      </c>
      <c r="G565" s="12">
        <f>IF($E565="","",IF(WEEKDAY($E565,2)&lt;6,1,0))</f>
        <v/>
      </c>
      <c r="H565" s="12">
        <f>IF(OR($E565="",$F565=""),"",IF(AND($G565=1,$F565&gt;='Working Hours'!$C$8,$F565&lt;'Working Hours'!$C$9),1,0))</f>
        <v/>
      </c>
    </row>
    <row r="566">
      <c r="A566" s="11" t="n"/>
      <c r="B566" s="11" t="n"/>
      <c r="C566" s="11" t="n"/>
      <c r="E566" s="12">
        <f>IF($A566="","",IF(ISNUMBER($A566),$A566,IFERROR(DATEVALUE($A566),"")))</f>
        <v/>
      </c>
      <c r="F566" s="12">
        <f>IF($B566="","",IF(ISNUMBER($B566),HOUR($B566)*2+MINUTE($B566)/30,IFERROR(VALUE(LEFT($B566,FIND(":",$B566)-1))*2+VALUE(MID($B566,FIND(":",$B566)+1,2))/30,"")))</f>
        <v/>
      </c>
      <c r="G566" s="12">
        <f>IF($E566="","",IF(WEEKDAY($E566,2)&lt;6,1,0))</f>
        <v/>
      </c>
      <c r="H566" s="12">
        <f>IF(OR($E566="",$F566=""),"",IF(AND($G566=1,$F566&gt;='Working Hours'!$C$8,$F566&lt;'Working Hours'!$C$9),1,0))</f>
        <v/>
      </c>
    </row>
    <row r="567">
      <c r="A567" s="11" t="n"/>
      <c r="B567" s="11" t="n"/>
      <c r="C567" s="11" t="n"/>
      <c r="E567" s="12">
        <f>IF($A567="","",IF(ISNUMBER($A567),$A567,IFERROR(DATEVALUE($A567),"")))</f>
        <v/>
      </c>
      <c r="F567" s="12">
        <f>IF($B567="","",IF(ISNUMBER($B567),HOUR($B567)*2+MINUTE($B567)/30,IFERROR(VALUE(LEFT($B567,FIND(":",$B567)-1))*2+VALUE(MID($B567,FIND(":",$B567)+1,2))/30,"")))</f>
        <v/>
      </c>
      <c r="G567" s="12">
        <f>IF($E567="","",IF(WEEKDAY($E567,2)&lt;6,1,0))</f>
        <v/>
      </c>
      <c r="H567" s="12">
        <f>IF(OR($E567="",$F567=""),"",IF(AND($G567=1,$F567&gt;='Working Hours'!$C$8,$F567&lt;'Working Hours'!$C$9),1,0))</f>
        <v/>
      </c>
    </row>
    <row r="568">
      <c r="A568" s="11" t="n"/>
      <c r="B568" s="11" t="n"/>
      <c r="C568" s="11" t="n"/>
      <c r="E568" s="12">
        <f>IF($A568="","",IF(ISNUMBER($A568),$A568,IFERROR(DATEVALUE($A568),"")))</f>
        <v/>
      </c>
      <c r="F568" s="12">
        <f>IF($B568="","",IF(ISNUMBER($B568),HOUR($B568)*2+MINUTE($B568)/30,IFERROR(VALUE(LEFT($B568,FIND(":",$B568)-1))*2+VALUE(MID($B568,FIND(":",$B568)+1,2))/30,"")))</f>
        <v/>
      </c>
      <c r="G568" s="12">
        <f>IF($E568="","",IF(WEEKDAY($E568,2)&lt;6,1,0))</f>
        <v/>
      </c>
      <c r="H568" s="12">
        <f>IF(OR($E568="",$F568=""),"",IF(AND($G568=1,$F568&gt;='Working Hours'!$C$8,$F568&lt;'Working Hours'!$C$9),1,0))</f>
        <v/>
      </c>
    </row>
    <row r="569">
      <c r="A569" s="11" t="n"/>
      <c r="B569" s="11" t="n"/>
      <c r="C569" s="11" t="n"/>
      <c r="E569" s="12">
        <f>IF($A569="","",IF(ISNUMBER($A569),$A569,IFERROR(DATEVALUE($A569),"")))</f>
        <v/>
      </c>
      <c r="F569" s="12">
        <f>IF($B569="","",IF(ISNUMBER($B569),HOUR($B569)*2+MINUTE($B569)/30,IFERROR(VALUE(LEFT($B569,FIND(":",$B569)-1))*2+VALUE(MID($B569,FIND(":",$B569)+1,2))/30,"")))</f>
        <v/>
      </c>
      <c r="G569" s="12">
        <f>IF($E569="","",IF(WEEKDAY($E569,2)&lt;6,1,0))</f>
        <v/>
      </c>
      <c r="H569" s="12">
        <f>IF(OR($E569="",$F569=""),"",IF(AND($G569=1,$F569&gt;='Working Hours'!$C$8,$F569&lt;'Working Hours'!$C$9),1,0))</f>
        <v/>
      </c>
    </row>
    <row r="570">
      <c r="A570" s="11" t="n"/>
      <c r="B570" s="11" t="n"/>
      <c r="C570" s="11" t="n"/>
      <c r="E570" s="12">
        <f>IF($A570="","",IF(ISNUMBER($A570),$A570,IFERROR(DATEVALUE($A570),"")))</f>
        <v/>
      </c>
      <c r="F570" s="12">
        <f>IF($B570="","",IF(ISNUMBER($B570),HOUR($B570)*2+MINUTE($B570)/30,IFERROR(VALUE(LEFT($B570,FIND(":",$B570)-1))*2+VALUE(MID($B570,FIND(":",$B570)+1,2))/30,"")))</f>
        <v/>
      </c>
      <c r="G570" s="12">
        <f>IF($E570="","",IF(WEEKDAY($E570,2)&lt;6,1,0))</f>
        <v/>
      </c>
      <c r="H570" s="12">
        <f>IF(OR($E570="",$F570=""),"",IF(AND($G570=1,$F570&gt;='Working Hours'!$C$8,$F570&lt;'Working Hours'!$C$9),1,0))</f>
        <v/>
      </c>
    </row>
    <row r="571">
      <c r="A571" s="11" t="n"/>
      <c r="B571" s="11" t="n"/>
      <c r="C571" s="11" t="n"/>
      <c r="E571" s="12">
        <f>IF($A571="","",IF(ISNUMBER($A571),$A571,IFERROR(DATEVALUE($A571),"")))</f>
        <v/>
      </c>
      <c r="F571" s="12">
        <f>IF($B571="","",IF(ISNUMBER($B571),HOUR($B571)*2+MINUTE($B571)/30,IFERROR(VALUE(LEFT($B571,FIND(":",$B571)-1))*2+VALUE(MID($B571,FIND(":",$B571)+1,2))/30,"")))</f>
        <v/>
      </c>
      <c r="G571" s="12">
        <f>IF($E571="","",IF(WEEKDAY($E571,2)&lt;6,1,0))</f>
        <v/>
      </c>
      <c r="H571" s="12">
        <f>IF(OR($E571="",$F571=""),"",IF(AND($G571=1,$F571&gt;='Working Hours'!$C$8,$F571&lt;'Working Hours'!$C$9),1,0))</f>
        <v/>
      </c>
    </row>
    <row r="572">
      <c r="A572" s="11" t="n"/>
      <c r="B572" s="11" t="n"/>
      <c r="C572" s="11" t="n"/>
      <c r="E572" s="12">
        <f>IF($A572="","",IF(ISNUMBER($A572),$A572,IFERROR(DATEVALUE($A572),"")))</f>
        <v/>
      </c>
      <c r="F572" s="12">
        <f>IF($B572="","",IF(ISNUMBER($B572),HOUR($B572)*2+MINUTE($B572)/30,IFERROR(VALUE(LEFT($B572,FIND(":",$B572)-1))*2+VALUE(MID($B572,FIND(":",$B572)+1,2))/30,"")))</f>
        <v/>
      </c>
      <c r="G572" s="12">
        <f>IF($E572="","",IF(WEEKDAY($E572,2)&lt;6,1,0))</f>
        <v/>
      </c>
      <c r="H572" s="12">
        <f>IF(OR($E572="",$F572=""),"",IF(AND($G572=1,$F572&gt;='Working Hours'!$C$8,$F572&lt;'Working Hours'!$C$9),1,0))</f>
        <v/>
      </c>
    </row>
    <row r="573">
      <c r="A573" s="11" t="n"/>
      <c r="B573" s="11" t="n"/>
      <c r="C573" s="11" t="n"/>
      <c r="E573" s="12">
        <f>IF($A573="","",IF(ISNUMBER($A573),$A573,IFERROR(DATEVALUE($A573),"")))</f>
        <v/>
      </c>
      <c r="F573" s="12">
        <f>IF($B573="","",IF(ISNUMBER($B573),HOUR($B573)*2+MINUTE($B573)/30,IFERROR(VALUE(LEFT($B573,FIND(":",$B573)-1))*2+VALUE(MID($B573,FIND(":",$B573)+1,2))/30,"")))</f>
        <v/>
      </c>
      <c r="G573" s="12">
        <f>IF($E573="","",IF(WEEKDAY($E573,2)&lt;6,1,0))</f>
        <v/>
      </c>
      <c r="H573" s="12">
        <f>IF(OR($E573="",$F573=""),"",IF(AND($G573=1,$F573&gt;='Working Hours'!$C$8,$F573&lt;'Working Hours'!$C$9),1,0))</f>
        <v/>
      </c>
    </row>
    <row r="574">
      <c r="A574" s="11" t="n"/>
      <c r="B574" s="11" t="n"/>
      <c r="C574" s="11" t="n"/>
      <c r="E574" s="12">
        <f>IF($A574="","",IF(ISNUMBER($A574),$A574,IFERROR(DATEVALUE($A574),"")))</f>
        <v/>
      </c>
      <c r="F574" s="12">
        <f>IF($B574="","",IF(ISNUMBER($B574),HOUR($B574)*2+MINUTE($B574)/30,IFERROR(VALUE(LEFT($B574,FIND(":",$B574)-1))*2+VALUE(MID($B574,FIND(":",$B574)+1,2))/30,"")))</f>
        <v/>
      </c>
      <c r="G574" s="12">
        <f>IF($E574="","",IF(WEEKDAY($E574,2)&lt;6,1,0))</f>
        <v/>
      </c>
      <c r="H574" s="12">
        <f>IF(OR($E574="",$F574=""),"",IF(AND($G574=1,$F574&gt;='Working Hours'!$C$8,$F574&lt;'Working Hours'!$C$9),1,0))</f>
        <v/>
      </c>
    </row>
    <row r="575">
      <c r="A575" s="11" t="n"/>
      <c r="B575" s="11" t="n"/>
      <c r="C575" s="11" t="n"/>
      <c r="E575" s="12">
        <f>IF($A575="","",IF(ISNUMBER($A575),$A575,IFERROR(DATEVALUE($A575),"")))</f>
        <v/>
      </c>
      <c r="F575" s="12">
        <f>IF($B575="","",IF(ISNUMBER($B575),HOUR($B575)*2+MINUTE($B575)/30,IFERROR(VALUE(LEFT($B575,FIND(":",$B575)-1))*2+VALUE(MID($B575,FIND(":",$B575)+1,2))/30,"")))</f>
        <v/>
      </c>
      <c r="G575" s="12">
        <f>IF($E575="","",IF(WEEKDAY($E575,2)&lt;6,1,0))</f>
        <v/>
      </c>
      <c r="H575" s="12">
        <f>IF(OR($E575="",$F575=""),"",IF(AND($G575=1,$F575&gt;='Working Hours'!$C$8,$F575&lt;'Working Hours'!$C$9),1,0))</f>
        <v/>
      </c>
    </row>
    <row r="576">
      <c r="A576" s="11" t="n"/>
      <c r="B576" s="11" t="n"/>
      <c r="C576" s="11" t="n"/>
      <c r="E576" s="12">
        <f>IF($A576="","",IF(ISNUMBER($A576),$A576,IFERROR(DATEVALUE($A576),"")))</f>
        <v/>
      </c>
      <c r="F576" s="12">
        <f>IF($B576="","",IF(ISNUMBER($B576),HOUR($B576)*2+MINUTE($B576)/30,IFERROR(VALUE(LEFT($B576,FIND(":",$B576)-1))*2+VALUE(MID($B576,FIND(":",$B576)+1,2))/30,"")))</f>
        <v/>
      </c>
      <c r="G576" s="12">
        <f>IF($E576="","",IF(WEEKDAY($E576,2)&lt;6,1,0))</f>
        <v/>
      </c>
      <c r="H576" s="12">
        <f>IF(OR($E576="",$F576=""),"",IF(AND($G576=1,$F576&gt;='Working Hours'!$C$8,$F576&lt;'Working Hours'!$C$9),1,0))</f>
        <v/>
      </c>
    </row>
    <row r="577">
      <c r="A577" s="11" t="n"/>
      <c r="B577" s="11" t="n"/>
      <c r="C577" s="11" t="n"/>
      <c r="E577" s="12">
        <f>IF($A577="","",IF(ISNUMBER($A577),$A577,IFERROR(DATEVALUE($A577),"")))</f>
        <v/>
      </c>
      <c r="F577" s="12">
        <f>IF($B577="","",IF(ISNUMBER($B577),HOUR($B577)*2+MINUTE($B577)/30,IFERROR(VALUE(LEFT($B577,FIND(":",$B577)-1))*2+VALUE(MID($B577,FIND(":",$B577)+1,2))/30,"")))</f>
        <v/>
      </c>
      <c r="G577" s="12">
        <f>IF($E577="","",IF(WEEKDAY($E577,2)&lt;6,1,0))</f>
        <v/>
      </c>
      <c r="H577" s="12">
        <f>IF(OR($E577="",$F577=""),"",IF(AND($G577=1,$F577&gt;='Working Hours'!$C$8,$F577&lt;'Working Hours'!$C$9),1,0))</f>
        <v/>
      </c>
    </row>
    <row r="578">
      <c r="A578" s="11" t="n"/>
      <c r="B578" s="11" t="n"/>
      <c r="C578" s="11" t="n"/>
      <c r="E578" s="12">
        <f>IF($A578="","",IF(ISNUMBER($A578),$A578,IFERROR(DATEVALUE($A578),"")))</f>
        <v/>
      </c>
      <c r="F578" s="12">
        <f>IF($B578="","",IF(ISNUMBER($B578),HOUR($B578)*2+MINUTE($B578)/30,IFERROR(VALUE(LEFT($B578,FIND(":",$B578)-1))*2+VALUE(MID($B578,FIND(":",$B578)+1,2))/30,"")))</f>
        <v/>
      </c>
      <c r="G578" s="12">
        <f>IF($E578="","",IF(WEEKDAY($E578,2)&lt;6,1,0))</f>
        <v/>
      </c>
      <c r="H578" s="12">
        <f>IF(OR($E578="",$F578=""),"",IF(AND($G578=1,$F578&gt;='Working Hours'!$C$8,$F578&lt;'Working Hours'!$C$9),1,0))</f>
        <v/>
      </c>
    </row>
    <row r="579">
      <c r="A579" s="11" t="n"/>
      <c r="B579" s="11" t="n"/>
      <c r="C579" s="11" t="n"/>
      <c r="E579" s="12">
        <f>IF($A579="","",IF(ISNUMBER($A579),$A579,IFERROR(DATEVALUE($A579),"")))</f>
        <v/>
      </c>
      <c r="F579" s="12">
        <f>IF($B579="","",IF(ISNUMBER($B579),HOUR($B579)*2+MINUTE($B579)/30,IFERROR(VALUE(LEFT($B579,FIND(":",$B579)-1))*2+VALUE(MID($B579,FIND(":",$B579)+1,2))/30,"")))</f>
        <v/>
      </c>
      <c r="G579" s="12">
        <f>IF($E579="","",IF(WEEKDAY($E579,2)&lt;6,1,0))</f>
        <v/>
      </c>
      <c r="H579" s="12">
        <f>IF(OR($E579="",$F579=""),"",IF(AND($G579=1,$F579&gt;='Working Hours'!$C$8,$F579&lt;'Working Hours'!$C$9),1,0))</f>
        <v/>
      </c>
    </row>
    <row r="580">
      <c r="A580" s="11" t="n"/>
      <c r="B580" s="11" t="n"/>
      <c r="C580" s="11" t="n"/>
      <c r="E580" s="12">
        <f>IF($A580="","",IF(ISNUMBER($A580),$A580,IFERROR(DATEVALUE($A580),"")))</f>
        <v/>
      </c>
      <c r="F580" s="12">
        <f>IF($B580="","",IF(ISNUMBER($B580),HOUR($B580)*2+MINUTE($B580)/30,IFERROR(VALUE(LEFT($B580,FIND(":",$B580)-1))*2+VALUE(MID($B580,FIND(":",$B580)+1,2))/30,"")))</f>
        <v/>
      </c>
      <c r="G580" s="12">
        <f>IF($E580="","",IF(WEEKDAY($E580,2)&lt;6,1,0))</f>
        <v/>
      </c>
      <c r="H580" s="12">
        <f>IF(OR($E580="",$F580=""),"",IF(AND($G580=1,$F580&gt;='Working Hours'!$C$8,$F580&lt;'Working Hours'!$C$9),1,0))</f>
        <v/>
      </c>
    </row>
    <row r="581">
      <c r="A581" s="11" t="n"/>
      <c r="B581" s="11" t="n"/>
      <c r="C581" s="11" t="n"/>
      <c r="E581" s="12">
        <f>IF($A581="","",IF(ISNUMBER($A581),$A581,IFERROR(DATEVALUE($A581),"")))</f>
        <v/>
      </c>
      <c r="F581" s="12">
        <f>IF($B581="","",IF(ISNUMBER($B581),HOUR($B581)*2+MINUTE($B581)/30,IFERROR(VALUE(LEFT($B581,FIND(":",$B581)-1))*2+VALUE(MID($B581,FIND(":",$B581)+1,2))/30,"")))</f>
        <v/>
      </c>
      <c r="G581" s="12">
        <f>IF($E581="","",IF(WEEKDAY($E581,2)&lt;6,1,0))</f>
        <v/>
      </c>
      <c r="H581" s="12">
        <f>IF(OR($E581="",$F581=""),"",IF(AND($G581=1,$F581&gt;='Working Hours'!$C$8,$F581&lt;'Working Hours'!$C$9),1,0))</f>
        <v/>
      </c>
    </row>
    <row r="582">
      <c r="A582" s="11" t="n"/>
      <c r="B582" s="11" t="n"/>
      <c r="C582" s="11" t="n"/>
      <c r="E582" s="12">
        <f>IF($A582="","",IF(ISNUMBER($A582),$A582,IFERROR(DATEVALUE($A582),"")))</f>
        <v/>
      </c>
      <c r="F582" s="12">
        <f>IF($B582="","",IF(ISNUMBER($B582),HOUR($B582)*2+MINUTE($B582)/30,IFERROR(VALUE(LEFT($B582,FIND(":",$B582)-1))*2+VALUE(MID($B582,FIND(":",$B582)+1,2))/30,"")))</f>
        <v/>
      </c>
      <c r="G582" s="12">
        <f>IF($E582="","",IF(WEEKDAY($E582,2)&lt;6,1,0))</f>
        <v/>
      </c>
      <c r="H582" s="12">
        <f>IF(OR($E582="",$F582=""),"",IF(AND($G582=1,$F582&gt;='Working Hours'!$C$8,$F582&lt;'Working Hours'!$C$9),1,0))</f>
        <v/>
      </c>
    </row>
    <row r="583">
      <c r="A583" s="11" t="n"/>
      <c r="B583" s="11" t="n"/>
      <c r="C583" s="11" t="n"/>
      <c r="E583" s="12">
        <f>IF($A583="","",IF(ISNUMBER($A583),$A583,IFERROR(DATEVALUE($A583),"")))</f>
        <v/>
      </c>
      <c r="F583" s="12">
        <f>IF($B583="","",IF(ISNUMBER($B583),HOUR($B583)*2+MINUTE($B583)/30,IFERROR(VALUE(LEFT($B583,FIND(":",$B583)-1))*2+VALUE(MID($B583,FIND(":",$B583)+1,2))/30,"")))</f>
        <v/>
      </c>
      <c r="G583" s="12">
        <f>IF($E583="","",IF(WEEKDAY($E583,2)&lt;6,1,0))</f>
        <v/>
      </c>
      <c r="H583" s="12">
        <f>IF(OR($E583="",$F583=""),"",IF(AND($G583=1,$F583&gt;='Working Hours'!$C$8,$F583&lt;'Working Hours'!$C$9),1,0))</f>
        <v/>
      </c>
    </row>
    <row r="584">
      <c r="A584" s="11" t="n"/>
      <c r="B584" s="11" t="n"/>
      <c r="C584" s="11" t="n"/>
      <c r="E584" s="12">
        <f>IF($A584="","",IF(ISNUMBER($A584),$A584,IFERROR(DATEVALUE($A584),"")))</f>
        <v/>
      </c>
      <c r="F584" s="12">
        <f>IF($B584="","",IF(ISNUMBER($B584),HOUR($B584)*2+MINUTE($B584)/30,IFERROR(VALUE(LEFT($B584,FIND(":",$B584)-1))*2+VALUE(MID($B584,FIND(":",$B584)+1,2))/30,"")))</f>
        <v/>
      </c>
      <c r="G584" s="12">
        <f>IF($E584="","",IF(WEEKDAY($E584,2)&lt;6,1,0))</f>
        <v/>
      </c>
      <c r="H584" s="12">
        <f>IF(OR($E584="",$F584=""),"",IF(AND($G584=1,$F584&gt;='Working Hours'!$C$8,$F584&lt;'Working Hours'!$C$9),1,0))</f>
        <v/>
      </c>
    </row>
    <row r="585">
      <c r="A585" s="11" t="n"/>
      <c r="B585" s="11" t="n"/>
      <c r="C585" s="11" t="n"/>
      <c r="E585" s="12">
        <f>IF($A585="","",IF(ISNUMBER($A585),$A585,IFERROR(DATEVALUE($A585),"")))</f>
        <v/>
      </c>
      <c r="F585" s="12">
        <f>IF($B585="","",IF(ISNUMBER($B585),HOUR($B585)*2+MINUTE($B585)/30,IFERROR(VALUE(LEFT($B585,FIND(":",$B585)-1))*2+VALUE(MID($B585,FIND(":",$B585)+1,2))/30,"")))</f>
        <v/>
      </c>
      <c r="G585" s="12">
        <f>IF($E585="","",IF(WEEKDAY($E585,2)&lt;6,1,0))</f>
        <v/>
      </c>
      <c r="H585" s="12">
        <f>IF(OR($E585="",$F585=""),"",IF(AND($G585=1,$F585&gt;='Working Hours'!$C$8,$F585&lt;'Working Hours'!$C$9),1,0))</f>
        <v/>
      </c>
    </row>
    <row r="586">
      <c r="A586" s="11" t="n"/>
      <c r="B586" s="11" t="n"/>
      <c r="C586" s="11" t="n"/>
      <c r="E586" s="12">
        <f>IF($A586="","",IF(ISNUMBER($A586),$A586,IFERROR(DATEVALUE($A586),"")))</f>
        <v/>
      </c>
      <c r="F586" s="12">
        <f>IF($B586="","",IF(ISNUMBER($B586),HOUR($B586)*2+MINUTE($B586)/30,IFERROR(VALUE(LEFT($B586,FIND(":",$B586)-1))*2+VALUE(MID($B586,FIND(":",$B586)+1,2))/30,"")))</f>
        <v/>
      </c>
      <c r="G586" s="12">
        <f>IF($E586="","",IF(WEEKDAY($E586,2)&lt;6,1,0))</f>
        <v/>
      </c>
      <c r="H586" s="12">
        <f>IF(OR($E586="",$F586=""),"",IF(AND($G586=1,$F586&gt;='Working Hours'!$C$8,$F586&lt;'Working Hours'!$C$9),1,0))</f>
        <v/>
      </c>
    </row>
    <row r="587">
      <c r="A587" s="11" t="n"/>
      <c r="B587" s="11" t="n"/>
      <c r="C587" s="11" t="n"/>
      <c r="E587" s="12">
        <f>IF($A587="","",IF(ISNUMBER($A587),$A587,IFERROR(DATEVALUE($A587),"")))</f>
        <v/>
      </c>
      <c r="F587" s="12">
        <f>IF($B587="","",IF(ISNUMBER($B587),HOUR($B587)*2+MINUTE($B587)/30,IFERROR(VALUE(LEFT($B587,FIND(":",$B587)-1))*2+VALUE(MID($B587,FIND(":",$B587)+1,2))/30,"")))</f>
        <v/>
      </c>
      <c r="G587" s="12">
        <f>IF($E587="","",IF(WEEKDAY($E587,2)&lt;6,1,0))</f>
        <v/>
      </c>
      <c r="H587" s="12">
        <f>IF(OR($E587="",$F587=""),"",IF(AND($G587=1,$F587&gt;='Working Hours'!$C$8,$F587&lt;'Working Hours'!$C$9),1,0))</f>
        <v/>
      </c>
    </row>
    <row r="588">
      <c r="A588" s="11" t="n"/>
      <c r="B588" s="11" t="n"/>
      <c r="C588" s="11" t="n"/>
      <c r="E588" s="12">
        <f>IF($A588="","",IF(ISNUMBER($A588),$A588,IFERROR(DATEVALUE($A588),"")))</f>
        <v/>
      </c>
      <c r="F588" s="12">
        <f>IF($B588="","",IF(ISNUMBER($B588),HOUR($B588)*2+MINUTE($B588)/30,IFERROR(VALUE(LEFT($B588,FIND(":",$B588)-1))*2+VALUE(MID($B588,FIND(":",$B588)+1,2))/30,"")))</f>
        <v/>
      </c>
      <c r="G588" s="12">
        <f>IF($E588="","",IF(WEEKDAY($E588,2)&lt;6,1,0))</f>
        <v/>
      </c>
      <c r="H588" s="12">
        <f>IF(OR($E588="",$F588=""),"",IF(AND($G588=1,$F588&gt;='Working Hours'!$C$8,$F588&lt;'Working Hours'!$C$9),1,0))</f>
        <v/>
      </c>
    </row>
    <row r="589">
      <c r="A589" s="11" t="n"/>
      <c r="B589" s="11" t="n"/>
      <c r="C589" s="11" t="n"/>
      <c r="E589" s="12">
        <f>IF($A589="","",IF(ISNUMBER($A589),$A589,IFERROR(DATEVALUE($A589),"")))</f>
        <v/>
      </c>
      <c r="F589" s="12">
        <f>IF($B589="","",IF(ISNUMBER($B589),HOUR($B589)*2+MINUTE($B589)/30,IFERROR(VALUE(LEFT($B589,FIND(":",$B589)-1))*2+VALUE(MID($B589,FIND(":",$B589)+1,2))/30,"")))</f>
        <v/>
      </c>
      <c r="G589" s="12">
        <f>IF($E589="","",IF(WEEKDAY($E589,2)&lt;6,1,0))</f>
        <v/>
      </c>
      <c r="H589" s="12">
        <f>IF(OR($E589="",$F589=""),"",IF(AND($G589=1,$F589&gt;='Working Hours'!$C$8,$F589&lt;'Working Hours'!$C$9),1,0))</f>
        <v/>
      </c>
    </row>
    <row r="590">
      <c r="A590" s="11" t="n"/>
      <c r="B590" s="11" t="n"/>
      <c r="C590" s="11" t="n"/>
      <c r="E590" s="12">
        <f>IF($A590="","",IF(ISNUMBER($A590),$A590,IFERROR(DATEVALUE($A590),"")))</f>
        <v/>
      </c>
      <c r="F590" s="12">
        <f>IF($B590="","",IF(ISNUMBER($B590),HOUR($B590)*2+MINUTE($B590)/30,IFERROR(VALUE(LEFT($B590,FIND(":",$B590)-1))*2+VALUE(MID($B590,FIND(":",$B590)+1,2))/30,"")))</f>
        <v/>
      </c>
      <c r="G590" s="12">
        <f>IF($E590="","",IF(WEEKDAY($E590,2)&lt;6,1,0))</f>
        <v/>
      </c>
      <c r="H590" s="12">
        <f>IF(OR($E590="",$F590=""),"",IF(AND($G590=1,$F590&gt;='Working Hours'!$C$8,$F590&lt;'Working Hours'!$C$9),1,0))</f>
        <v/>
      </c>
    </row>
    <row r="591">
      <c r="A591" s="11" t="n"/>
      <c r="B591" s="11" t="n"/>
      <c r="C591" s="11" t="n"/>
      <c r="E591" s="12">
        <f>IF($A591="","",IF(ISNUMBER($A591),$A591,IFERROR(DATEVALUE($A591),"")))</f>
        <v/>
      </c>
      <c r="F591" s="12">
        <f>IF($B591="","",IF(ISNUMBER($B591),HOUR($B591)*2+MINUTE($B591)/30,IFERROR(VALUE(LEFT($B591,FIND(":",$B591)-1))*2+VALUE(MID($B591,FIND(":",$B591)+1,2))/30,"")))</f>
        <v/>
      </c>
      <c r="G591" s="12">
        <f>IF($E591="","",IF(WEEKDAY($E591,2)&lt;6,1,0))</f>
        <v/>
      </c>
      <c r="H591" s="12">
        <f>IF(OR($E591="",$F591=""),"",IF(AND($G591=1,$F591&gt;='Working Hours'!$C$8,$F591&lt;'Working Hours'!$C$9),1,0))</f>
        <v/>
      </c>
    </row>
    <row r="592">
      <c r="A592" s="11" t="n"/>
      <c r="B592" s="11" t="n"/>
      <c r="C592" s="11" t="n"/>
      <c r="E592" s="12">
        <f>IF($A592="","",IF(ISNUMBER($A592),$A592,IFERROR(DATEVALUE($A592),"")))</f>
        <v/>
      </c>
      <c r="F592" s="12">
        <f>IF($B592="","",IF(ISNUMBER($B592),HOUR($B592)*2+MINUTE($B592)/30,IFERROR(VALUE(LEFT($B592,FIND(":",$B592)-1))*2+VALUE(MID($B592,FIND(":",$B592)+1,2))/30,"")))</f>
        <v/>
      </c>
      <c r="G592" s="12">
        <f>IF($E592="","",IF(WEEKDAY($E592,2)&lt;6,1,0))</f>
        <v/>
      </c>
      <c r="H592" s="12">
        <f>IF(OR($E592="",$F592=""),"",IF(AND($G592=1,$F592&gt;='Working Hours'!$C$8,$F592&lt;'Working Hours'!$C$9),1,0))</f>
        <v/>
      </c>
    </row>
    <row r="593">
      <c r="A593" s="11" t="n"/>
      <c r="B593" s="11" t="n"/>
      <c r="C593" s="11" t="n"/>
      <c r="E593" s="12">
        <f>IF($A593="","",IF(ISNUMBER($A593),$A593,IFERROR(DATEVALUE($A593),"")))</f>
        <v/>
      </c>
      <c r="F593" s="12">
        <f>IF($B593="","",IF(ISNUMBER($B593),HOUR($B593)*2+MINUTE($B593)/30,IFERROR(VALUE(LEFT($B593,FIND(":",$B593)-1))*2+VALUE(MID($B593,FIND(":",$B593)+1,2))/30,"")))</f>
        <v/>
      </c>
      <c r="G593" s="12">
        <f>IF($E593="","",IF(WEEKDAY($E593,2)&lt;6,1,0))</f>
        <v/>
      </c>
      <c r="H593" s="12">
        <f>IF(OR($E593="",$F593=""),"",IF(AND($G593=1,$F593&gt;='Working Hours'!$C$8,$F593&lt;'Working Hours'!$C$9),1,0))</f>
        <v/>
      </c>
    </row>
    <row r="594">
      <c r="A594" s="11" t="n"/>
      <c r="B594" s="11" t="n"/>
      <c r="C594" s="11" t="n"/>
      <c r="E594" s="12">
        <f>IF($A594="","",IF(ISNUMBER($A594),$A594,IFERROR(DATEVALUE($A594),"")))</f>
        <v/>
      </c>
      <c r="F594" s="12">
        <f>IF($B594="","",IF(ISNUMBER($B594),HOUR($B594)*2+MINUTE($B594)/30,IFERROR(VALUE(LEFT($B594,FIND(":",$B594)-1))*2+VALUE(MID($B594,FIND(":",$B594)+1,2))/30,"")))</f>
        <v/>
      </c>
      <c r="G594" s="12">
        <f>IF($E594="","",IF(WEEKDAY($E594,2)&lt;6,1,0))</f>
        <v/>
      </c>
      <c r="H594" s="12">
        <f>IF(OR($E594="",$F594=""),"",IF(AND($G594=1,$F594&gt;='Working Hours'!$C$8,$F594&lt;'Working Hours'!$C$9),1,0))</f>
        <v/>
      </c>
    </row>
    <row r="595">
      <c r="A595" s="11" t="n"/>
      <c r="B595" s="11" t="n"/>
      <c r="C595" s="11" t="n"/>
      <c r="E595" s="12">
        <f>IF($A595="","",IF(ISNUMBER($A595),$A595,IFERROR(DATEVALUE($A595),"")))</f>
        <v/>
      </c>
      <c r="F595" s="12">
        <f>IF($B595="","",IF(ISNUMBER($B595),HOUR($B595)*2+MINUTE($B595)/30,IFERROR(VALUE(LEFT($B595,FIND(":",$B595)-1))*2+VALUE(MID($B595,FIND(":",$B595)+1,2))/30,"")))</f>
        <v/>
      </c>
      <c r="G595" s="12">
        <f>IF($E595="","",IF(WEEKDAY($E595,2)&lt;6,1,0))</f>
        <v/>
      </c>
      <c r="H595" s="12">
        <f>IF(OR($E595="",$F595=""),"",IF(AND($G595=1,$F595&gt;='Working Hours'!$C$8,$F595&lt;'Working Hours'!$C$9),1,0))</f>
        <v/>
      </c>
    </row>
    <row r="596">
      <c r="A596" s="11" t="n"/>
      <c r="B596" s="11" t="n"/>
      <c r="C596" s="11" t="n"/>
      <c r="E596" s="12">
        <f>IF($A596="","",IF(ISNUMBER($A596),$A596,IFERROR(DATEVALUE($A596),"")))</f>
        <v/>
      </c>
      <c r="F596" s="12">
        <f>IF($B596="","",IF(ISNUMBER($B596),HOUR($B596)*2+MINUTE($B596)/30,IFERROR(VALUE(LEFT($B596,FIND(":",$B596)-1))*2+VALUE(MID($B596,FIND(":",$B596)+1,2))/30,"")))</f>
        <v/>
      </c>
      <c r="G596" s="12">
        <f>IF($E596="","",IF(WEEKDAY($E596,2)&lt;6,1,0))</f>
        <v/>
      </c>
      <c r="H596" s="12">
        <f>IF(OR($E596="",$F596=""),"",IF(AND($G596=1,$F596&gt;='Working Hours'!$C$8,$F596&lt;'Working Hours'!$C$9),1,0))</f>
        <v/>
      </c>
    </row>
    <row r="597">
      <c r="A597" s="11" t="n"/>
      <c r="B597" s="11" t="n"/>
      <c r="C597" s="11" t="n"/>
      <c r="E597" s="12">
        <f>IF($A597="","",IF(ISNUMBER($A597),$A597,IFERROR(DATEVALUE($A597),"")))</f>
        <v/>
      </c>
      <c r="F597" s="12">
        <f>IF($B597="","",IF(ISNUMBER($B597),HOUR($B597)*2+MINUTE($B597)/30,IFERROR(VALUE(LEFT($B597,FIND(":",$B597)-1))*2+VALUE(MID($B597,FIND(":",$B597)+1,2))/30,"")))</f>
        <v/>
      </c>
      <c r="G597" s="12">
        <f>IF($E597="","",IF(WEEKDAY($E597,2)&lt;6,1,0))</f>
        <v/>
      </c>
      <c r="H597" s="12">
        <f>IF(OR($E597="",$F597=""),"",IF(AND($G597=1,$F597&gt;='Working Hours'!$C$8,$F597&lt;'Working Hours'!$C$9),1,0))</f>
        <v/>
      </c>
    </row>
    <row r="598">
      <c r="A598" s="11" t="n"/>
      <c r="B598" s="11" t="n"/>
      <c r="C598" s="11" t="n"/>
      <c r="E598" s="12">
        <f>IF($A598="","",IF(ISNUMBER($A598),$A598,IFERROR(DATEVALUE($A598),"")))</f>
        <v/>
      </c>
      <c r="F598" s="12">
        <f>IF($B598="","",IF(ISNUMBER($B598),HOUR($B598)*2+MINUTE($B598)/30,IFERROR(VALUE(LEFT($B598,FIND(":",$B598)-1))*2+VALUE(MID($B598,FIND(":",$B598)+1,2))/30,"")))</f>
        <v/>
      </c>
      <c r="G598" s="12">
        <f>IF($E598="","",IF(WEEKDAY($E598,2)&lt;6,1,0))</f>
        <v/>
      </c>
      <c r="H598" s="12">
        <f>IF(OR($E598="",$F598=""),"",IF(AND($G598=1,$F598&gt;='Working Hours'!$C$8,$F598&lt;'Working Hours'!$C$9),1,0))</f>
        <v/>
      </c>
    </row>
    <row r="599">
      <c r="A599" s="11" t="n"/>
      <c r="B599" s="11" t="n"/>
      <c r="C599" s="11" t="n"/>
      <c r="E599" s="12">
        <f>IF($A599="","",IF(ISNUMBER($A599),$A599,IFERROR(DATEVALUE($A599),"")))</f>
        <v/>
      </c>
      <c r="F599" s="12">
        <f>IF($B599="","",IF(ISNUMBER($B599),HOUR($B599)*2+MINUTE($B599)/30,IFERROR(VALUE(LEFT($B599,FIND(":",$B599)-1))*2+VALUE(MID($B599,FIND(":",$B599)+1,2))/30,"")))</f>
        <v/>
      </c>
      <c r="G599" s="12">
        <f>IF($E599="","",IF(WEEKDAY($E599,2)&lt;6,1,0))</f>
        <v/>
      </c>
      <c r="H599" s="12">
        <f>IF(OR($E599="",$F599=""),"",IF(AND($G599=1,$F599&gt;='Working Hours'!$C$8,$F599&lt;'Working Hours'!$C$9),1,0))</f>
        <v/>
      </c>
    </row>
    <row r="600">
      <c r="A600" s="11" t="n"/>
      <c r="B600" s="11" t="n"/>
      <c r="C600" s="11" t="n"/>
      <c r="E600" s="12">
        <f>IF($A600="","",IF(ISNUMBER($A600),$A600,IFERROR(DATEVALUE($A600),"")))</f>
        <v/>
      </c>
      <c r="F600" s="12">
        <f>IF($B600="","",IF(ISNUMBER($B600),HOUR($B600)*2+MINUTE($B600)/30,IFERROR(VALUE(LEFT($B600,FIND(":",$B600)-1))*2+VALUE(MID($B600,FIND(":",$B600)+1,2))/30,"")))</f>
        <v/>
      </c>
      <c r="G600" s="12">
        <f>IF($E600="","",IF(WEEKDAY($E600,2)&lt;6,1,0))</f>
        <v/>
      </c>
      <c r="H600" s="12">
        <f>IF(OR($E600="",$F600=""),"",IF(AND($G600=1,$F600&gt;='Working Hours'!$C$8,$F600&lt;'Working Hours'!$C$9),1,0))</f>
        <v/>
      </c>
    </row>
    <row r="601">
      <c r="A601" s="11" t="n"/>
      <c r="B601" s="11" t="n"/>
      <c r="C601" s="11" t="n"/>
      <c r="E601" s="12">
        <f>IF($A601="","",IF(ISNUMBER($A601),$A601,IFERROR(DATEVALUE($A601),"")))</f>
        <v/>
      </c>
      <c r="F601" s="12">
        <f>IF($B601="","",IF(ISNUMBER($B601),HOUR($B601)*2+MINUTE($B601)/30,IFERROR(VALUE(LEFT($B601,FIND(":",$B601)-1))*2+VALUE(MID($B601,FIND(":",$B601)+1,2))/30,"")))</f>
        <v/>
      </c>
      <c r="G601" s="12">
        <f>IF($E601="","",IF(WEEKDAY($E601,2)&lt;6,1,0))</f>
        <v/>
      </c>
      <c r="H601" s="12">
        <f>IF(OR($E601="",$F601=""),"",IF(AND($G601=1,$F601&gt;='Working Hours'!$C$8,$F601&lt;'Working Hours'!$C$9),1,0))</f>
        <v/>
      </c>
    </row>
    <row r="602">
      <c r="A602" s="11" t="n"/>
      <c r="B602" s="11" t="n"/>
      <c r="C602" s="11" t="n"/>
      <c r="E602" s="12">
        <f>IF($A602="","",IF(ISNUMBER($A602),$A602,IFERROR(DATEVALUE($A602),"")))</f>
        <v/>
      </c>
      <c r="F602" s="12">
        <f>IF($B602="","",IF(ISNUMBER($B602),HOUR($B602)*2+MINUTE($B602)/30,IFERROR(VALUE(LEFT($B602,FIND(":",$B602)-1))*2+VALUE(MID($B602,FIND(":",$B602)+1,2))/30,"")))</f>
        <v/>
      </c>
      <c r="G602" s="12">
        <f>IF($E602="","",IF(WEEKDAY($E602,2)&lt;6,1,0))</f>
        <v/>
      </c>
      <c r="H602" s="12">
        <f>IF(OR($E602="",$F602=""),"",IF(AND($G602=1,$F602&gt;='Working Hours'!$C$8,$F602&lt;'Working Hours'!$C$9),1,0))</f>
        <v/>
      </c>
    </row>
    <row r="603">
      <c r="A603" s="11" t="n"/>
      <c r="B603" s="11" t="n"/>
      <c r="C603" s="11" t="n"/>
      <c r="E603" s="12">
        <f>IF($A603="","",IF(ISNUMBER($A603),$A603,IFERROR(DATEVALUE($A603),"")))</f>
        <v/>
      </c>
      <c r="F603" s="12">
        <f>IF($B603="","",IF(ISNUMBER($B603),HOUR($B603)*2+MINUTE($B603)/30,IFERROR(VALUE(LEFT($B603,FIND(":",$B603)-1))*2+VALUE(MID($B603,FIND(":",$B603)+1,2))/30,"")))</f>
        <v/>
      </c>
      <c r="G603" s="12">
        <f>IF($E603="","",IF(WEEKDAY($E603,2)&lt;6,1,0))</f>
        <v/>
      </c>
      <c r="H603" s="12">
        <f>IF(OR($E603="",$F603=""),"",IF(AND($G603=1,$F603&gt;='Working Hours'!$C$8,$F603&lt;'Working Hours'!$C$9),1,0))</f>
        <v/>
      </c>
    </row>
    <row r="604">
      <c r="A604" s="11" t="n"/>
      <c r="B604" s="11" t="n"/>
      <c r="C604" s="11" t="n"/>
      <c r="E604" s="12">
        <f>IF($A604="","",IF(ISNUMBER($A604),$A604,IFERROR(DATEVALUE($A604),"")))</f>
        <v/>
      </c>
      <c r="F604" s="12">
        <f>IF($B604="","",IF(ISNUMBER($B604),HOUR($B604)*2+MINUTE($B604)/30,IFERROR(VALUE(LEFT($B604,FIND(":",$B604)-1))*2+VALUE(MID($B604,FIND(":",$B604)+1,2))/30,"")))</f>
        <v/>
      </c>
      <c r="G604" s="12">
        <f>IF($E604="","",IF(WEEKDAY($E604,2)&lt;6,1,0))</f>
        <v/>
      </c>
      <c r="H604" s="12">
        <f>IF(OR($E604="",$F604=""),"",IF(AND($G604=1,$F604&gt;='Working Hours'!$C$8,$F604&lt;'Working Hours'!$C$9),1,0))</f>
        <v/>
      </c>
    </row>
    <row r="605">
      <c r="A605" s="11" t="n"/>
      <c r="B605" s="11" t="n"/>
      <c r="C605" s="11" t="n"/>
      <c r="E605" s="12">
        <f>IF($A605="","",IF(ISNUMBER($A605),$A605,IFERROR(DATEVALUE($A605),"")))</f>
        <v/>
      </c>
      <c r="F605" s="12">
        <f>IF($B605="","",IF(ISNUMBER($B605),HOUR($B605)*2+MINUTE($B605)/30,IFERROR(VALUE(LEFT($B605,FIND(":",$B605)-1))*2+VALUE(MID($B605,FIND(":",$B605)+1,2))/30,"")))</f>
        <v/>
      </c>
      <c r="G605" s="12">
        <f>IF($E605="","",IF(WEEKDAY($E605,2)&lt;6,1,0))</f>
        <v/>
      </c>
      <c r="H605" s="12">
        <f>IF(OR($E605="",$F605=""),"",IF(AND($G605=1,$F605&gt;='Working Hours'!$C$8,$F605&lt;'Working Hours'!$C$9),1,0))</f>
        <v/>
      </c>
    </row>
    <row r="606">
      <c r="A606" s="11" t="n"/>
      <c r="B606" s="11" t="n"/>
      <c r="C606" s="11" t="n"/>
      <c r="E606" s="12">
        <f>IF($A606="","",IF(ISNUMBER($A606),$A606,IFERROR(DATEVALUE($A606),"")))</f>
        <v/>
      </c>
      <c r="F606" s="12">
        <f>IF($B606="","",IF(ISNUMBER($B606),HOUR($B606)*2+MINUTE($B606)/30,IFERROR(VALUE(LEFT($B606,FIND(":",$B606)-1))*2+VALUE(MID($B606,FIND(":",$B606)+1,2))/30,"")))</f>
        <v/>
      </c>
      <c r="G606" s="12">
        <f>IF($E606="","",IF(WEEKDAY($E606,2)&lt;6,1,0))</f>
        <v/>
      </c>
      <c r="H606" s="12">
        <f>IF(OR($E606="",$F606=""),"",IF(AND($G606=1,$F606&gt;='Working Hours'!$C$8,$F606&lt;'Working Hours'!$C$9),1,0))</f>
        <v/>
      </c>
    </row>
    <row r="607">
      <c r="A607" s="11" t="n"/>
      <c r="B607" s="11" t="n"/>
      <c r="C607" s="11" t="n"/>
      <c r="E607" s="12">
        <f>IF($A607="","",IF(ISNUMBER($A607),$A607,IFERROR(DATEVALUE($A607),"")))</f>
        <v/>
      </c>
      <c r="F607" s="12">
        <f>IF($B607="","",IF(ISNUMBER($B607),HOUR($B607)*2+MINUTE($B607)/30,IFERROR(VALUE(LEFT($B607,FIND(":",$B607)-1))*2+VALUE(MID($B607,FIND(":",$B607)+1,2))/30,"")))</f>
        <v/>
      </c>
      <c r="G607" s="12">
        <f>IF($E607="","",IF(WEEKDAY($E607,2)&lt;6,1,0))</f>
        <v/>
      </c>
      <c r="H607" s="12">
        <f>IF(OR($E607="",$F607=""),"",IF(AND($G607=1,$F607&gt;='Working Hours'!$C$8,$F607&lt;'Working Hours'!$C$9),1,0))</f>
        <v/>
      </c>
    </row>
    <row r="608">
      <c r="A608" s="11" t="n"/>
      <c r="B608" s="11" t="n"/>
      <c r="C608" s="11" t="n"/>
      <c r="E608" s="12">
        <f>IF($A608="","",IF(ISNUMBER($A608),$A608,IFERROR(DATEVALUE($A608),"")))</f>
        <v/>
      </c>
      <c r="F608" s="12">
        <f>IF($B608="","",IF(ISNUMBER($B608),HOUR($B608)*2+MINUTE($B608)/30,IFERROR(VALUE(LEFT($B608,FIND(":",$B608)-1))*2+VALUE(MID($B608,FIND(":",$B608)+1,2))/30,"")))</f>
        <v/>
      </c>
      <c r="G608" s="12">
        <f>IF($E608="","",IF(WEEKDAY($E608,2)&lt;6,1,0))</f>
        <v/>
      </c>
      <c r="H608" s="12">
        <f>IF(OR($E608="",$F608=""),"",IF(AND($G608=1,$F608&gt;='Working Hours'!$C$8,$F608&lt;'Working Hours'!$C$9),1,0))</f>
        <v/>
      </c>
    </row>
    <row r="609">
      <c r="A609" s="11" t="n"/>
      <c r="B609" s="11" t="n"/>
      <c r="C609" s="11" t="n"/>
      <c r="E609" s="12">
        <f>IF($A609="","",IF(ISNUMBER($A609),$A609,IFERROR(DATEVALUE($A609),"")))</f>
        <v/>
      </c>
      <c r="F609" s="12">
        <f>IF($B609="","",IF(ISNUMBER($B609),HOUR($B609)*2+MINUTE($B609)/30,IFERROR(VALUE(LEFT($B609,FIND(":",$B609)-1))*2+VALUE(MID($B609,FIND(":",$B609)+1,2))/30,"")))</f>
        <v/>
      </c>
      <c r="G609" s="12">
        <f>IF($E609="","",IF(WEEKDAY($E609,2)&lt;6,1,0))</f>
        <v/>
      </c>
      <c r="H609" s="12">
        <f>IF(OR($E609="",$F609=""),"",IF(AND($G609=1,$F609&gt;='Working Hours'!$C$8,$F609&lt;'Working Hours'!$C$9),1,0))</f>
        <v/>
      </c>
    </row>
    <row r="610">
      <c r="A610" s="11" t="n"/>
      <c r="B610" s="11" t="n"/>
      <c r="C610" s="11" t="n"/>
      <c r="E610" s="12">
        <f>IF($A610="","",IF(ISNUMBER($A610),$A610,IFERROR(DATEVALUE($A610),"")))</f>
        <v/>
      </c>
      <c r="F610" s="12">
        <f>IF($B610="","",IF(ISNUMBER($B610),HOUR($B610)*2+MINUTE($B610)/30,IFERROR(VALUE(LEFT($B610,FIND(":",$B610)-1))*2+VALUE(MID($B610,FIND(":",$B610)+1,2))/30,"")))</f>
        <v/>
      </c>
      <c r="G610" s="12">
        <f>IF($E610="","",IF(WEEKDAY($E610,2)&lt;6,1,0))</f>
        <v/>
      </c>
      <c r="H610" s="12">
        <f>IF(OR($E610="",$F610=""),"",IF(AND($G610=1,$F610&gt;='Working Hours'!$C$8,$F610&lt;'Working Hours'!$C$9),1,0))</f>
        <v/>
      </c>
    </row>
    <row r="611">
      <c r="A611" s="11" t="n"/>
      <c r="B611" s="11" t="n"/>
      <c r="C611" s="11" t="n"/>
      <c r="E611" s="12">
        <f>IF($A611="","",IF(ISNUMBER($A611),$A611,IFERROR(DATEVALUE($A611),"")))</f>
        <v/>
      </c>
      <c r="F611" s="12">
        <f>IF($B611="","",IF(ISNUMBER($B611),HOUR($B611)*2+MINUTE($B611)/30,IFERROR(VALUE(LEFT($B611,FIND(":",$B611)-1))*2+VALUE(MID($B611,FIND(":",$B611)+1,2))/30,"")))</f>
        <v/>
      </c>
      <c r="G611" s="12">
        <f>IF($E611="","",IF(WEEKDAY($E611,2)&lt;6,1,0))</f>
        <v/>
      </c>
      <c r="H611" s="12">
        <f>IF(OR($E611="",$F611=""),"",IF(AND($G611=1,$F611&gt;='Working Hours'!$C$8,$F611&lt;'Working Hours'!$C$9),1,0))</f>
        <v/>
      </c>
    </row>
    <row r="612">
      <c r="A612" s="11" t="n"/>
      <c r="B612" s="11" t="n"/>
      <c r="C612" s="11" t="n"/>
      <c r="E612" s="12">
        <f>IF($A612="","",IF(ISNUMBER($A612),$A612,IFERROR(DATEVALUE($A612),"")))</f>
        <v/>
      </c>
      <c r="F612" s="12">
        <f>IF($B612="","",IF(ISNUMBER($B612),HOUR($B612)*2+MINUTE($B612)/30,IFERROR(VALUE(LEFT($B612,FIND(":",$B612)-1))*2+VALUE(MID($B612,FIND(":",$B612)+1,2))/30,"")))</f>
        <v/>
      </c>
      <c r="G612" s="12">
        <f>IF($E612="","",IF(WEEKDAY($E612,2)&lt;6,1,0))</f>
        <v/>
      </c>
      <c r="H612" s="12">
        <f>IF(OR($E612="",$F612=""),"",IF(AND($G612=1,$F612&gt;='Working Hours'!$C$8,$F612&lt;'Working Hours'!$C$9),1,0))</f>
        <v/>
      </c>
    </row>
    <row r="613">
      <c r="A613" s="11" t="n"/>
      <c r="B613" s="11" t="n"/>
      <c r="C613" s="11" t="n"/>
      <c r="E613" s="12">
        <f>IF($A613="","",IF(ISNUMBER($A613),$A613,IFERROR(DATEVALUE($A613),"")))</f>
        <v/>
      </c>
      <c r="F613" s="12">
        <f>IF($B613="","",IF(ISNUMBER($B613),HOUR($B613)*2+MINUTE($B613)/30,IFERROR(VALUE(LEFT($B613,FIND(":",$B613)-1))*2+VALUE(MID($B613,FIND(":",$B613)+1,2))/30,"")))</f>
        <v/>
      </c>
      <c r="G613" s="12">
        <f>IF($E613="","",IF(WEEKDAY($E613,2)&lt;6,1,0))</f>
        <v/>
      </c>
      <c r="H613" s="12">
        <f>IF(OR($E613="",$F613=""),"",IF(AND($G613=1,$F613&gt;='Working Hours'!$C$8,$F613&lt;'Working Hours'!$C$9),1,0))</f>
        <v/>
      </c>
    </row>
    <row r="614">
      <c r="A614" s="11" t="n"/>
      <c r="B614" s="11" t="n"/>
      <c r="C614" s="11" t="n"/>
      <c r="E614" s="12">
        <f>IF($A614="","",IF(ISNUMBER($A614),$A614,IFERROR(DATEVALUE($A614),"")))</f>
        <v/>
      </c>
      <c r="F614" s="12">
        <f>IF($B614="","",IF(ISNUMBER($B614),HOUR($B614)*2+MINUTE($B614)/30,IFERROR(VALUE(LEFT($B614,FIND(":",$B614)-1))*2+VALUE(MID($B614,FIND(":",$B614)+1,2))/30,"")))</f>
        <v/>
      </c>
      <c r="G614" s="12">
        <f>IF($E614="","",IF(WEEKDAY($E614,2)&lt;6,1,0))</f>
        <v/>
      </c>
      <c r="H614" s="12">
        <f>IF(OR($E614="",$F614=""),"",IF(AND($G614=1,$F614&gt;='Working Hours'!$C$8,$F614&lt;'Working Hours'!$C$9),1,0))</f>
        <v/>
      </c>
    </row>
    <row r="615">
      <c r="A615" s="11" t="n"/>
      <c r="B615" s="11" t="n"/>
      <c r="C615" s="11" t="n"/>
      <c r="E615" s="12">
        <f>IF($A615="","",IF(ISNUMBER($A615),$A615,IFERROR(DATEVALUE($A615),"")))</f>
        <v/>
      </c>
      <c r="F615" s="12">
        <f>IF($B615="","",IF(ISNUMBER($B615),HOUR($B615)*2+MINUTE($B615)/30,IFERROR(VALUE(LEFT($B615,FIND(":",$B615)-1))*2+VALUE(MID($B615,FIND(":",$B615)+1,2))/30,"")))</f>
        <v/>
      </c>
      <c r="G615" s="12">
        <f>IF($E615="","",IF(WEEKDAY($E615,2)&lt;6,1,0))</f>
        <v/>
      </c>
      <c r="H615" s="12">
        <f>IF(OR($E615="",$F615=""),"",IF(AND($G615=1,$F615&gt;='Working Hours'!$C$8,$F615&lt;'Working Hours'!$C$9),1,0))</f>
        <v/>
      </c>
    </row>
    <row r="616">
      <c r="A616" s="11" t="n"/>
      <c r="B616" s="11" t="n"/>
      <c r="C616" s="11" t="n"/>
      <c r="E616" s="12">
        <f>IF($A616="","",IF(ISNUMBER($A616),$A616,IFERROR(DATEVALUE($A616),"")))</f>
        <v/>
      </c>
      <c r="F616" s="12">
        <f>IF($B616="","",IF(ISNUMBER($B616),HOUR($B616)*2+MINUTE($B616)/30,IFERROR(VALUE(LEFT($B616,FIND(":",$B616)-1))*2+VALUE(MID($B616,FIND(":",$B616)+1,2))/30,"")))</f>
        <v/>
      </c>
      <c r="G616" s="12">
        <f>IF($E616="","",IF(WEEKDAY($E616,2)&lt;6,1,0))</f>
        <v/>
      </c>
      <c r="H616" s="12">
        <f>IF(OR($E616="",$F616=""),"",IF(AND($G616=1,$F616&gt;='Working Hours'!$C$8,$F616&lt;'Working Hours'!$C$9),1,0))</f>
        <v/>
      </c>
    </row>
    <row r="617">
      <c r="A617" s="11" t="n"/>
      <c r="B617" s="11" t="n"/>
      <c r="C617" s="11" t="n"/>
      <c r="E617" s="12">
        <f>IF($A617="","",IF(ISNUMBER($A617),$A617,IFERROR(DATEVALUE($A617),"")))</f>
        <v/>
      </c>
      <c r="F617" s="12">
        <f>IF($B617="","",IF(ISNUMBER($B617),HOUR($B617)*2+MINUTE($B617)/30,IFERROR(VALUE(LEFT($B617,FIND(":",$B617)-1))*2+VALUE(MID($B617,FIND(":",$B617)+1,2))/30,"")))</f>
        <v/>
      </c>
      <c r="G617" s="12">
        <f>IF($E617="","",IF(WEEKDAY($E617,2)&lt;6,1,0))</f>
        <v/>
      </c>
      <c r="H617" s="12">
        <f>IF(OR($E617="",$F617=""),"",IF(AND($G617=1,$F617&gt;='Working Hours'!$C$8,$F617&lt;'Working Hours'!$C$9),1,0))</f>
        <v/>
      </c>
    </row>
    <row r="618">
      <c r="A618" s="11" t="n"/>
      <c r="B618" s="11" t="n"/>
      <c r="C618" s="11" t="n"/>
      <c r="E618" s="12">
        <f>IF($A618="","",IF(ISNUMBER($A618),$A618,IFERROR(DATEVALUE($A618),"")))</f>
        <v/>
      </c>
      <c r="F618" s="12">
        <f>IF($B618="","",IF(ISNUMBER($B618),HOUR($B618)*2+MINUTE($B618)/30,IFERROR(VALUE(LEFT($B618,FIND(":",$B618)-1))*2+VALUE(MID($B618,FIND(":",$B618)+1,2))/30,"")))</f>
        <v/>
      </c>
      <c r="G618" s="12">
        <f>IF($E618="","",IF(WEEKDAY($E618,2)&lt;6,1,0))</f>
        <v/>
      </c>
      <c r="H618" s="12">
        <f>IF(OR($E618="",$F618=""),"",IF(AND($G618=1,$F618&gt;='Working Hours'!$C$8,$F618&lt;'Working Hours'!$C$9),1,0))</f>
        <v/>
      </c>
    </row>
    <row r="619">
      <c r="A619" s="11" t="n"/>
      <c r="B619" s="11" t="n"/>
      <c r="C619" s="11" t="n"/>
      <c r="E619" s="12">
        <f>IF($A619="","",IF(ISNUMBER($A619),$A619,IFERROR(DATEVALUE($A619),"")))</f>
        <v/>
      </c>
      <c r="F619" s="12">
        <f>IF($B619="","",IF(ISNUMBER($B619),HOUR($B619)*2+MINUTE($B619)/30,IFERROR(VALUE(LEFT($B619,FIND(":",$B619)-1))*2+VALUE(MID($B619,FIND(":",$B619)+1,2))/30,"")))</f>
        <v/>
      </c>
      <c r="G619" s="12">
        <f>IF($E619="","",IF(WEEKDAY($E619,2)&lt;6,1,0))</f>
        <v/>
      </c>
      <c r="H619" s="12">
        <f>IF(OR($E619="",$F619=""),"",IF(AND($G619=1,$F619&gt;='Working Hours'!$C$8,$F619&lt;'Working Hours'!$C$9),1,0))</f>
        <v/>
      </c>
    </row>
    <row r="620">
      <c r="A620" s="11" t="n"/>
      <c r="B620" s="11" t="n"/>
      <c r="C620" s="11" t="n"/>
      <c r="E620" s="12">
        <f>IF($A620="","",IF(ISNUMBER($A620),$A620,IFERROR(DATEVALUE($A620),"")))</f>
        <v/>
      </c>
      <c r="F620" s="12">
        <f>IF($B620="","",IF(ISNUMBER($B620),HOUR($B620)*2+MINUTE($B620)/30,IFERROR(VALUE(LEFT($B620,FIND(":",$B620)-1))*2+VALUE(MID($B620,FIND(":",$B620)+1,2))/30,"")))</f>
        <v/>
      </c>
      <c r="G620" s="12">
        <f>IF($E620="","",IF(WEEKDAY($E620,2)&lt;6,1,0))</f>
        <v/>
      </c>
      <c r="H620" s="12">
        <f>IF(OR($E620="",$F620=""),"",IF(AND($G620=1,$F620&gt;='Working Hours'!$C$8,$F620&lt;'Working Hours'!$C$9),1,0))</f>
        <v/>
      </c>
    </row>
    <row r="621">
      <c r="A621" s="11" t="n"/>
      <c r="B621" s="11" t="n"/>
      <c r="C621" s="11" t="n"/>
      <c r="E621" s="12">
        <f>IF($A621="","",IF(ISNUMBER($A621),$A621,IFERROR(DATEVALUE($A621),"")))</f>
        <v/>
      </c>
      <c r="F621" s="12">
        <f>IF($B621="","",IF(ISNUMBER($B621),HOUR($B621)*2+MINUTE($B621)/30,IFERROR(VALUE(LEFT($B621,FIND(":",$B621)-1))*2+VALUE(MID($B621,FIND(":",$B621)+1,2))/30,"")))</f>
        <v/>
      </c>
      <c r="G621" s="12">
        <f>IF($E621="","",IF(WEEKDAY($E621,2)&lt;6,1,0))</f>
        <v/>
      </c>
      <c r="H621" s="12">
        <f>IF(OR($E621="",$F621=""),"",IF(AND($G621=1,$F621&gt;='Working Hours'!$C$8,$F621&lt;'Working Hours'!$C$9),1,0))</f>
        <v/>
      </c>
    </row>
    <row r="622">
      <c r="A622" s="11" t="n"/>
      <c r="B622" s="11" t="n"/>
      <c r="C622" s="11" t="n"/>
      <c r="E622" s="12">
        <f>IF($A622="","",IF(ISNUMBER($A622),$A622,IFERROR(DATEVALUE($A622),"")))</f>
        <v/>
      </c>
      <c r="F622" s="12">
        <f>IF($B622="","",IF(ISNUMBER($B622),HOUR($B622)*2+MINUTE($B622)/30,IFERROR(VALUE(LEFT($B622,FIND(":",$B622)-1))*2+VALUE(MID($B622,FIND(":",$B622)+1,2))/30,"")))</f>
        <v/>
      </c>
      <c r="G622" s="12">
        <f>IF($E622="","",IF(WEEKDAY($E622,2)&lt;6,1,0))</f>
        <v/>
      </c>
      <c r="H622" s="12">
        <f>IF(OR($E622="",$F622=""),"",IF(AND($G622=1,$F622&gt;='Working Hours'!$C$8,$F622&lt;'Working Hours'!$C$9),1,0))</f>
        <v/>
      </c>
    </row>
    <row r="623">
      <c r="A623" s="11" t="n"/>
      <c r="B623" s="11" t="n"/>
      <c r="C623" s="11" t="n"/>
      <c r="E623" s="12">
        <f>IF($A623="","",IF(ISNUMBER($A623),$A623,IFERROR(DATEVALUE($A623),"")))</f>
        <v/>
      </c>
      <c r="F623" s="12">
        <f>IF($B623="","",IF(ISNUMBER($B623),HOUR($B623)*2+MINUTE($B623)/30,IFERROR(VALUE(LEFT($B623,FIND(":",$B623)-1))*2+VALUE(MID($B623,FIND(":",$B623)+1,2))/30,"")))</f>
        <v/>
      </c>
      <c r="G623" s="12">
        <f>IF($E623="","",IF(WEEKDAY($E623,2)&lt;6,1,0))</f>
        <v/>
      </c>
      <c r="H623" s="12">
        <f>IF(OR($E623="",$F623=""),"",IF(AND($G623=1,$F623&gt;='Working Hours'!$C$8,$F623&lt;'Working Hours'!$C$9),1,0))</f>
        <v/>
      </c>
    </row>
    <row r="624">
      <c r="A624" s="11" t="n"/>
      <c r="B624" s="11" t="n"/>
      <c r="C624" s="11" t="n"/>
      <c r="E624" s="12">
        <f>IF($A624="","",IF(ISNUMBER($A624),$A624,IFERROR(DATEVALUE($A624),"")))</f>
        <v/>
      </c>
      <c r="F624" s="12">
        <f>IF($B624="","",IF(ISNUMBER($B624),HOUR($B624)*2+MINUTE($B624)/30,IFERROR(VALUE(LEFT($B624,FIND(":",$B624)-1))*2+VALUE(MID($B624,FIND(":",$B624)+1,2))/30,"")))</f>
        <v/>
      </c>
      <c r="G624" s="12">
        <f>IF($E624="","",IF(WEEKDAY($E624,2)&lt;6,1,0))</f>
        <v/>
      </c>
      <c r="H624" s="12">
        <f>IF(OR($E624="",$F624=""),"",IF(AND($G624=1,$F624&gt;='Working Hours'!$C$8,$F624&lt;'Working Hours'!$C$9),1,0))</f>
        <v/>
      </c>
    </row>
    <row r="625">
      <c r="A625" s="11" t="n"/>
      <c r="B625" s="11" t="n"/>
      <c r="C625" s="11" t="n"/>
      <c r="E625" s="12">
        <f>IF($A625="","",IF(ISNUMBER($A625),$A625,IFERROR(DATEVALUE($A625),"")))</f>
        <v/>
      </c>
      <c r="F625" s="12">
        <f>IF($B625="","",IF(ISNUMBER($B625),HOUR($B625)*2+MINUTE($B625)/30,IFERROR(VALUE(LEFT($B625,FIND(":",$B625)-1))*2+VALUE(MID($B625,FIND(":",$B625)+1,2))/30,"")))</f>
        <v/>
      </c>
      <c r="G625" s="12">
        <f>IF($E625="","",IF(WEEKDAY($E625,2)&lt;6,1,0))</f>
        <v/>
      </c>
      <c r="H625" s="12">
        <f>IF(OR($E625="",$F625=""),"",IF(AND($G625=1,$F625&gt;='Working Hours'!$C$8,$F625&lt;'Working Hours'!$C$9),1,0))</f>
        <v/>
      </c>
    </row>
    <row r="626">
      <c r="A626" s="11" t="n"/>
      <c r="B626" s="11" t="n"/>
      <c r="C626" s="11" t="n"/>
      <c r="E626" s="12">
        <f>IF($A626="","",IF(ISNUMBER($A626),$A626,IFERROR(DATEVALUE($A626),"")))</f>
        <v/>
      </c>
      <c r="F626" s="12">
        <f>IF($B626="","",IF(ISNUMBER($B626),HOUR($B626)*2+MINUTE($B626)/30,IFERROR(VALUE(LEFT($B626,FIND(":",$B626)-1))*2+VALUE(MID($B626,FIND(":",$B626)+1,2))/30,"")))</f>
        <v/>
      </c>
      <c r="G626" s="12">
        <f>IF($E626="","",IF(WEEKDAY($E626,2)&lt;6,1,0))</f>
        <v/>
      </c>
      <c r="H626" s="12">
        <f>IF(OR($E626="",$F626=""),"",IF(AND($G626=1,$F626&gt;='Working Hours'!$C$8,$F626&lt;'Working Hours'!$C$9),1,0))</f>
        <v/>
      </c>
    </row>
    <row r="627">
      <c r="A627" s="11" t="n"/>
      <c r="B627" s="11" t="n"/>
      <c r="C627" s="11" t="n"/>
      <c r="E627" s="12">
        <f>IF($A627="","",IF(ISNUMBER($A627),$A627,IFERROR(DATEVALUE($A627),"")))</f>
        <v/>
      </c>
      <c r="F627" s="12">
        <f>IF($B627="","",IF(ISNUMBER($B627),HOUR($B627)*2+MINUTE($B627)/30,IFERROR(VALUE(LEFT($B627,FIND(":",$B627)-1))*2+VALUE(MID($B627,FIND(":",$B627)+1,2))/30,"")))</f>
        <v/>
      </c>
      <c r="G627" s="12">
        <f>IF($E627="","",IF(WEEKDAY($E627,2)&lt;6,1,0))</f>
        <v/>
      </c>
      <c r="H627" s="12">
        <f>IF(OR($E627="",$F627=""),"",IF(AND($G627=1,$F627&gt;='Working Hours'!$C$8,$F627&lt;'Working Hours'!$C$9),1,0))</f>
        <v/>
      </c>
    </row>
    <row r="628">
      <c r="A628" s="11" t="n"/>
      <c r="B628" s="11" t="n"/>
      <c r="C628" s="11" t="n"/>
      <c r="E628" s="12">
        <f>IF($A628="","",IF(ISNUMBER($A628),$A628,IFERROR(DATEVALUE($A628),"")))</f>
        <v/>
      </c>
      <c r="F628" s="12">
        <f>IF($B628="","",IF(ISNUMBER($B628),HOUR($B628)*2+MINUTE($B628)/30,IFERROR(VALUE(LEFT($B628,FIND(":",$B628)-1))*2+VALUE(MID($B628,FIND(":",$B628)+1,2))/30,"")))</f>
        <v/>
      </c>
      <c r="G628" s="12">
        <f>IF($E628="","",IF(WEEKDAY($E628,2)&lt;6,1,0))</f>
        <v/>
      </c>
      <c r="H628" s="12">
        <f>IF(OR($E628="",$F628=""),"",IF(AND($G628=1,$F628&gt;='Working Hours'!$C$8,$F628&lt;'Working Hours'!$C$9),1,0))</f>
        <v/>
      </c>
    </row>
    <row r="629">
      <c r="A629" s="11" t="n"/>
      <c r="B629" s="11" t="n"/>
      <c r="C629" s="11" t="n"/>
      <c r="E629" s="12">
        <f>IF($A629="","",IF(ISNUMBER($A629),$A629,IFERROR(DATEVALUE($A629),"")))</f>
        <v/>
      </c>
      <c r="F629" s="12">
        <f>IF($B629="","",IF(ISNUMBER($B629),HOUR($B629)*2+MINUTE($B629)/30,IFERROR(VALUE(LEFT($B629,FIND(":",$B629)-1))*2+VALUE(MID($B629,FIND(":",$B629)+1,2))/30,"")))</f>
        <v/>
      </c>
      <c r="G629" s="12">
        <f>IF($E629="","",IF(WEEKDAY($E629,2)&lt;6,1,0))</f>
        <v/>
      </c>
      <c r="H629" s="12">
        <f>IF(OR($E629="",$F629=""),"",IF(AND($G629=1,$F629&gt;='Working Hours'!$C$8,$F629&lt;'Working Hours'!$C$9),1,0))</f>
        <v/>
      </c>
    </row>
    <row r="630">
      <c r="A630" s="11" t="n"/>
      <c r="B630" s="11" t="n"/>
      <c r="C630" s="11" t="n"/>
      <c r="E630" s="12">
        <f>IF($A630="","",IF(ISNUMBER($A630),$A630,IFERROR(DATEVALUE($A630),"")))</f>
        <v/>
      </c>
      <c r="F630" s="12">
        <f>IF($B630="","",IF(ISNUMBER($B630),HOUR($B630)*2+MINUTE($B630)/30,IFERROR(VALUE(LEFT($B630,FIND(":",$B630)-1))*2+VALUE(MID($B630,FIND(":",$B630)+1,2))/30,"")))</f>
        <v/>
      </c>
      <c r="G630" s="12">
        <f>IF($E630="","",IF(WEEKDAY($E630,2)&lt;6,1,0))</f>
        <v/>
      </c>
      <c r="H630" s="12">
        <f>IF(OR($E630="",$F630=""),"",IF(AND($G630=1,$F630&gt;='Working Hours'!$C$8,$F630&lt;'Working Hours'!$C$9),1,0))</f>
        <v/>
      </c>
    </row>
    <row r="631">
      <c r="A631" s="11" t="n"/>
      <c r="B631" s="11" t="n"/>
      <c r="C631" s="11" t="n"/>
      <c r="E631" s="12">
        <f>IF($A631="","",IF(ISNUMBER($A631),$A631,IFERROR(DATEVALUE($A631),"")))</f>
        <v/>
      </c>
      <c r="F631" s="12">
        <f>IF($B631="","",IF(ISNUMBER($B631),HOUR($B631)*2+MINUTE($B631)/30,IFERROR(VALUE(LEFT($B631,FIND(":",$B631)-1))*2+VALUE(MID($B631,FIND(":",$B631)+1,2))/30,"")))</f>
        <v/>
      </c>
      <c r="G631" s="12">
        <f>IF($E631="","",IF(WEEKDAY($E631,2)&lt;6,1,0))</f>
        <v/>
      </c>
      <c r="H631" s="12">
        <f>IF(OR($E631="",$F631=""),"",IF(AND($G631=1,$F631&gt;='Working Hours'!$C$8,$F631&lt;'Working Hours'!$C$9),1,0))</f>
        <v/>
      </c>
    </row>
    <row r="632">
      <c r="A632" s="11" t="n"/>
      <c r="B632" s="11" t="n"/>
      <c r="C632" s="11" t="n"/>
      <c r="E632" s="12">
        <f>IF($A632="","",IF(ISNUMBER($A632),$A632,IFERROR(DATEVALUE($A632),"")))</f>
        <v/>
      </c>
      <c r="F632" s="12">
        <f>IF($B632="","",IF(ISNUMBER($B632),HOUR($B632)*2+MINUTE($B632)/30,IFERROR(VALUE(LEFT($B632,FIND(":",$B632)-1))*2+VALUE(MID($B632,FIND(":",$B632)+1,2))/30,"")))</f>
        <v/>
      </c>
      <c r="G632" s="12">
        <f>IF($E632="","",IF(WEEKDAY($E632,2)&lt;6,1,0))</f>
        <v/>
      </c>
      <c r="H632" s="12">
        <f>IF(OR($E632="",$F632=""),"",IF(AND($G632=1,$F632&gt;='Working Hours'!$C$8,$F632&lt;'Working Hours'!$C$9),1,0))</f>
        <v/>
      </c>
    </row>
    <row r="633">
      <c r="A633" s="11" t="n"/>
      <c r="B633" s="11" t="n"/>
      <c r="C633" s="11" t="n"/>
      <c r="E633" s="12">
        <f>IF($A633="","",IF(ISNUMBER($A633),$A633,IFERROR(DATEVALUE($A633),"")))</f>
        <v/>
      </c>
      <c r="F633" s="12">
        <f>IF($B633="","",IF(ISNUMBER($B633),HOUR($B633)*2+MINUTE($B633)/30,IFERROR(VALUE(LEFT($B633,FIND(":",$B633)-1))*2+VALUE(MID($B633,FIND(":",$B633)+1,2))/30,"")))</f>
        <v/>
      </c>
      <c r="G633" s="12">
        <f>IF($E633="","",IF(WEEKDAY($E633,2)&lt;6,1,0))</f>
        <v/>
      </c>
      <c r="H633" s="12">
        <f>IF(OR($E633="",$F633=""),"",IF(AND($G633=1,$F633&gt;='Working Hours'!$C$8,$F633&lt;'Working Hours'!$C$9),1,0))</f>
        <v/>
      </c>
    </row>
    <row r="634">
      <c r="A634" s="11" t="n"/>
      <c r="B634" s="11" t="n"/>
      <c r="C634" s="11" t="n"/>
      <c r="E634" s="12">
        <f>IF($A634="","",IF(ISNUMBER($A634),$A634,IFERROR(DATEVALUE($A634),"")))</f>
        <v/>
      </c>
      <c r="F634" s="12">
        <f>IF($B634="","",IF(ISNUMBER($B634),HOUR($B634)*2+MINUTE($B634)/30,IFERROR(VALUE(LEFT($B634,FIND(":",$B634)-1))*2+VALUE(MID($B634,FIND(":",$B634)+1,2))/30,"")))</f>
        <v/>
      </c>
      <c r="G634" s="12">
        <f>IF($E634="","",IF(WEEKDAY($E634,2)&lt;6,1,0))</f>
        <v/>
      </c>
      <c r="H634" s="12">
        <f>IF(OR($E634="",$F634=""),"",IF(AND($G634=1,$F634&gt;='Working Hours'!$C$8,$F634&lt;'Working Hours'!$C$9),1,0))</f>
        <v/>
      </c>
    </row>
    <row r="635">
      <c r="A635" s="11" t="n"/>
      <c r="B635" s="11" t="n"/>
      <c r="C635" s="11" t="n"/>
      <c r="E635" s="12">
        <f>IF($A635="","",IF(ISNUMBER($A635),$A635,IFERROR(DATEVALUE($A635),"")))</f>
        <v/>
      </c>
      <c r="F635" s="12">
        <f>IF($B635="","",IF(ISNUMBER($B635),HOUR($B635)*2+MINUTE($B635)/30,IFERROR(VALUE(LEFT($B635,FIND(":",$B635)-1))*2+VALUE(MID($B635,FIND(":",$B635)+1,2))/30,"")))</f>
        <v/>
      </c>
      <c r="G635" s="12">
        <f>IF($E635="","",IF(WEEKDAY($E635,2)&lt;6,1,0))</f>
        <v/>
      </c>
      <c r="H635" s="12">
        <f>IF(OR($E635="",$F635=""),"",IF(AND($G635=1,$F635&gt;='Working Hours'!$C$8,$F635&lt;'Working Hours'!$C$9),1,0))</f>
        <v/>
      </c>
    </row>
    <row r="636">
      <c r="A636" s="11" t="n"/>
      <c r="B636" s="11" t="n"/>
      <c r="C636" s="11" t="n"/>
      <c r="E636" s="12">
        <f>IF($A636="","",IF(ISNUMBER($A636),$A636,IFERROR(DATEVALUE($A636),"")))</f>
        <v/>
      </c>
      <c r="F636" s="12">
        <f>IF($B636="","",IF(ISNUMBER($B636),HOUR($B636)*2+MINUTE($B636)/30,IFERROR(VALUE(LEFT($B636,FIND(":",$B636)-1))*2+VALUE(MID($B636,FIND(":",$B636)+1,2))/30,"")))</f>
        <v/>
      </c>
      <c r="G636" s="12">
        <f>IF($E636="","",IF(WEEKDAY($E636,2)&lt;6,1,0))</f>
        <v/>
      </c>
      <c r="H636" s="12">
        <f>IF(OR($E636="",$F636=""),"",IF(AND($G636=1,$F636&gt;='Working Hours'!$C$8,$F636&lt;'Working Hours'!$C$9),1,0))</f>
        <v/>
      </c>
    </row>
    <row r="637">
      <c r="A637" s="11" t="n"/>
      <c r="B637" s="11" t="n"/>
      <c r="C637" s="11" t="n"/>
      <c r="E637" s="12">
        <f>IF($A637="","",IF(ISNUMBER($A637),$A637,IFERROR(DATEVALUE($A637),"")))</f>
        <v/>
      </c>
      <c r="F637" s="12">
        <f>IF($B637="","",IF(ISNUMBER($B637),HOUR($B637)*2+MINUTE($B637)/30,IFERROR(VALUE(LEFT($B637,FIND(":",$B637)-1))*2+VALUE(MID($B637,FIND(":",$B637)+1,2))/30,"")))</f>
        <v/>
      </c>
      <c r="G637" s="12">
        <f>IF($E637="","",IF(WEEKDAY($E637,2)&lt;6,1,0))</f>
        <v/>
      </c>
      <c r="H637" s="12">
        <f>IF(OR($E637="",$F637=""),"",IF(AND($G637=1,$F637&gt;='Working Hours'!$C$8,$F637&lt;'Working Hours'!$C$9),1,0))</f>
        <v/>
      </c>
    </row>
    <row r="638">
      <c r="A638" s="11" t="n"/>
      <c r="B638" s="11" t="n"/>
      <c r="C638" s="11" t="n"/>
      <c r="E638" s="12">
        <f>IF($A638="","",IF(ISNUMBER($A638),$A638,IFERROR(DATEVALUE($A638),"")))</f>
        <v/>
      </c>
      <c r="F638" s="12">
        <f>IF($B638="","",IF(ISNUMBER($B638),HOUR($B638)*2+MINUTE($B638)/30,IFERROR(VALUE(LEFT($B638,FIND(":",$B638)-1))*2+VALUE(MID($B638,FIND(":",$B638)+1,2))/30,"")))</f>
        <v/>
      </c>
      <c r="G638" s="12">
        <f>IF($E638="","",IF(WEEKDAY($E638,2)&lt;6,1,0))</f>
        <v/>
      </c>
      <c r="H638" s="12">
        <f>IF(OR($E638="",$F638=""),"",IF(AND($G638=1,$F638&gt;='Working Hours'!$C$8,$F638&lt;'Working Hours'!$C$9),1,0))</f>
        <v/>
      </c>
    </row>
    <row r="639">
      <c r="A639" s="11" t="n"/>
      <c r="B639" s="11" t="n"/>
      <c r="C639" s="11" t="n"/>
      <c r="E639" s="12">
        <f>IF($A639="","",IF(ISNUMBER($A639),$A639,IFERROR(DATEVALUE($A639),"")))</f>
        <v/>
      </c>
      <c r="F639" s="12">
        <f>IF($B639="","",IF(ISNUMBER($B639),HOUR($B639)*2+MINUTE($B639)/30,IFERROR(VALUE(LEFT($B639,FIND(":",$B639)-1))*2+VALUE(MID($B639,FIND(":",$B639)+1,2))/30,"")))</f>
        <v/>
      </c>
      <c r="G639" s="12">
        <f>IF($E639="","",IF(WEEKDAY($E639,2)&lt;6,1,0))</f>
        <v/>
      </c>
      <c r="H639" s="12">
        <f>IF(OR($E639="",$F639=""),"",IF(AND($G639=1,$F639&gt;='Working Hours'!$C$8,$F639&lt;'Working Hours'!$C$9),1,0))</f>
        <v/>
      </c>
    </row>
    <row r="640">
      <c r="A640" s="11" t="n"/>
      <c r="B640" s="11" t="n"/>
      <c r="C640" s="11" t="n"/>
      <c r="E640" s="12">
        <f>IF($A640="","",IF(ISNUMBER($A640),$A640,IFERROR(DATEVALUE($A640),"")))</f>
        <v/>
      </c>
      <c r="F640" s="12">
        <f>IF($B640="","",IF(ISNUMBER($B640),HOUR($B640)*2+MINUTE($B640)/30,IFERROR(VALUE(LEFT($B640,FIND(":",$B640)-1))*2+VALUE(MID($B640,FIND(":",$B640)+1,2))/30,"")))</f>
        <v/>
      </c>
      <c r="G640" s="12">
        <f>IF($E640="","",IF(WEEKDAY($E640,2)&lt;6,1,0))</f>
        <v/>
      </c>
      <c r="H640" s="12">
        <f>IF(OR($E640="",$F640=""),"",IF(AND($G640=1,$F640&gt;='Working Hours'!$C$8,$F640&lt;'Working Hours'!$C$9),1,0))</f>
        <v/>
      </c>
    </row>
    <row r="641">
      <c r="A641" s="11" t="n"/>
      <c r="B641" s="11" t="n"/>
      <c r="C641" s="11" t="n"/>
      <c r="E641" s="12">
        <f>IF($A641="","",IF(ISNUMBER($A641),$A641,IFERROR(DATEVALUE($A641),"")))</f>
        <v/>
      </c>
      <c r="F641" s="12">
        <f>IF($B641="","",IF(ISNUMBER($B641),HOUR($B641)*2+MINUTE($B641)/30,IFERROR(VALUE(LEFT($B641,FIND(":",$B641)-1))*2+VALUE(MID($B641,FIND(":",$B641)+1,2))/30,"")))</f>
        <v/>
      </c>
      <c r="G641" s="12">
        <f>IF($E641="","",IF(WEEKDAY($E641,2)&lt;6,1,0))</f>
        <v/>
      </c>
      <c r="H641" s="12">
        <f>IF(OR($E641="",$F641=""),"",IF(AND($G641=1,$F641&gt;='Working Hours'!$C$8,$F641&lt;'Working Hours'!$C$9),1,0))</f>
        <v/>
      </c>
    </row>
    <row r="642">
      <c r="A642" s="11" t="n"/>
      <c r="B642" s="11" t="n"/>
      <c r="C642" s="11" t="n"/>
      <c r="E642" s="12">
        <f>IF($A642="","",IF(ISNUMBER($A642),$A642,IFERROR(DATEVALUE($A642),"")))</f>
        <v/>
      </c>
      <c r="F642" s="12">
        <f>IF($B642="","",IF(ISNUMBER($B642),HOUR($B642)*2+MINUTE($B642)/30,IFERROR(VALUE(LEFT($B642,FIND(":",$B642)-1))*2+VALUE(MID($B642,FIND(":",$B642)+1,2))/30,"")))</f>
        <v/>
      </c>
      <c r="G642" s="12">
        <f>IF($E642="","",IF(WEEKDAY($E642,2)&lt;6,1,0))</f>
        <v/>
      </c>
      <c r="H642" s="12">
        <f>IF(OR($E642="",$F642=""),"",IF(AND($G642=1,$F642&gt;='Working Hours'!$C$8,$F642&lt;'Working Hours'!$C$9),1,0))</f>
        <v/>
      </c>
    </row>
    <row r="643">
      <c r="A643" s="11" t="n"/>
      <c r="B643" s="11" t="n"/>
      <c r="C643" s="11" t="n"/>
      <c r="E643" s="12">
        <f>IF($A643="","",IF(ISNUMBER($A643),$A643,IFERROR(DATEVALUE($A643),"")))</f>
        <v/>
      </c>
      <c r="F643" s="12">
        <f>IF($B643="","",IF(ISNUMBER($B643),HOUR($B643)*2+MINUTE($B643)/30,IFERROR(VALUE(LEFT($B643,FIND(":",$B643)-1))*2+VALUE(MID($B643,FIND(":",$B643)+1,2))/30,"")))</f>
        <v/>
      </c>
      <c r="G643" s="12">
        <f>IF($E643="","",IF(WEEKDAY($E643,2)&lt;6,1,0))</f>
        <v/>
      </c>
      <c r="H643" s="12">
        <f>IF(OR($E643="",$F643=""),"",IF(AND($G643=1,$F643&gt;='Working Hours'!$C$8,$F643&lt;'Working Hours'!$C$9),1,0))</f>
        <v/>
      </c>
    </row>
    <row r="644">
      <c r="A644" s="11" t="n"/>
      <c r="B644" s="11" t="n"/>
      <c r="C644" s="11" t="n"/>
      <c r="E644" s="12">
        <f>IF($A644="","",IF(ISNUMBER($A644),$A644,IFERROR(DATEVALUE($A644),"")))</f>
        <v/>
      </c>
      <c r="F644" s="12">
        <f>IF($B644="","",IF(ISNUMBER($B644),HOUR($B644)*2+MINUTE($B644)/30,IFERROR(VALUE(LEFT($B644,FIND(":",$B644)-1))*2+VALUE(MID($B644,FIND(":",$B644)+1,2))/30,"")))</f>
        <v/>
      </c>
      <c r="G644" s="12">
        <f>IF($E644="","",IF(WEEKDAY($E644,2)&lt;6,1,0))</f>
        <v/>
      </c>
      <c r="H644" s="12">
        <f>IF(OR($E644="",$F644=""),"",IF(AND($G644=1,$F644&gt;='Working Hours'!$C$8,$F644&lt;'Working Hours'!$C$9),1,0))</f>
        <v/>
      </c>
    </row>
    <row r="645">
      <c r="A645" s="11" t="n"/>
      <c r="B645" s="11" t="n"/>
      <c r="C645" s="11" t="n"/>
      <c r="E645" s="12">
        <f>IF($A645="","",IF(ISNUMBER($A645),$A645,IFERROR(DATEVALUE($A645),"")))</f>
        <v/>
      </c>
      <c r="F645" s="12">
        <f>IF($B645="","",IF(ISNUMBER($B645),HOUR($B645)*2+MINUTE($B645)/30,IFERROR(VALUE(LEFT($B645,FIND(":",$B645)-1))*2+VALUE(MID($B645,FIND(":",$B645)+1,2))/30,"")))</f>
        <v/>
      </c>
      <c r="G645" s="12">
        <f>IF($E645="","",IF(WEEKDAY($E645,2)&lt;6,1,0))</f>
        <v/>
      </c>
      <c r="H645" s="12">
        <f>IF(OR($E645="",$F645=""),"",IF(AND($G645=1,$F645&gt;='Working Hours'!$C$8,$F645&lt;'Working Hours'!$C$9),1,0))</f>
        <v/>
      </c>
    </row>
    <row r="646">
      <c r="A646" s="11" t="n"/>
      <c r="B646" s="11" t="n"/>
      <c r="C646" s="11" t="n"/>
      <c r="E646" s="12">
        <f>IF($A646="","",IF(ISNUMBER($A646),$A646,IFERROR(DATEVALUE($A646),"")))</f>
        <v/>
      </c>
      <c r="F646" s="12">
        <f>IF($B646="","",IF(ISNUMBER($B646),HOUR($B646)*2+MINUTE($B646)/30,IFERROR(VALUE(LEFT($B646,FIND(":",$B646)-1))*2+VALUE(MID($B646,FIND(":",$B646)+1,2))/30,"")))</f>
        <v/>
      </c>
      <c r="G646" s="12">
        <f>IF($E646="","",IF(WEEKDAY($E646,2)&lt;6,1,0))</f>
        <v/>
      </c>
      <c r="H646" s="12">
        <f>IF(OR($E646="",$F646=""),"",IF(AND($G646=1,$F646&gt;='Working Hours'!$C$8,$F646&lt;'Working Hours'!$C$9),1,0))</f>
        <v/>
      </c>
    </row>
    <row r="647">
      <c r="A647" s="11" t="n"/>
      <c r="B647" s="11" t="n"/>
      <c r="C647" s="11" t="n"/>
      <c r="E647" s="12">
        <f>IF($A647="","",IF(ISNUMBER($A647),$A647,IFERROR(DATEVALUE($A647),"")))</f>
        <v/>
      </c>
      <c r="F647" s="12">
        <f>IF($B647="","",IF(ISNUMBER($B647),HOUR($B647)*2+MINUTE($B647)/30,IFERROR(VALUE(LEFT($B647,FIND(":",$B647)-1))*2+VALUE(MID($B647,FIND(":",$B647)+1,2))/30,"")))</f>
        <v/>
      </c>
      <c r="G647" s="12">
        <f>IF($E647="","",IF(WEEKDAY($E647,2)&lt;6,1,0))</f>
        <v/>
      </c>
      <c r="H647" s="12">
        <f>IF(OR($E647="",$F647=""),"",IF(AND($G647=1,$F647&gt;='Working Hours'!$C$8,$F647&lt;'Working Hours'!$C$9),1,0))</f>
        <v/>
      </c>
    </row>
    <row r="648">
      <c r="A648" s="11" t="n"/>
      <c r="B648" s="11" t="n"/>
      <c r="C648" s="11" t="n"/>
      <c r="E648" s="12">
        <f>IF($A648="","",IF(ISNUMBER($A648),$A648,IFERROR(DATEVALUE($A648),"")))</f>
        <v/>
      </c>
      <c r="F648" s="12">
        <f>IF($B648="","",IF(ISNUMBER($B648),HOUR($B648)*2+MINUTE($B648)/30,IFERROR(VALUE(LEFT($B648,FIND(":",$B648)-1))*2+VALUE(MID($B648,FIND(":",$B648)+1,2))/30,"")))</f>
        <v/>
      </c>
      <c r="G648" s="12">
        <f>IF($E648="","",IF(WEEKDAY($E648,2)&lt;6,1,0))</f>
        <v/>
      </c>
      <c r="H648" s="12">
        <f>IF(OR($E648="",$F648=""),"",IF(AND($G648=1,$F648&gt;='Working Hours'!$C$8,$F648&lt;'Working Hours'!$C$9),1,0))</f>
        <v/>
      </c>
    </row>
    <row r="649">
      <c r="A649" s="11" t="n"/>
      <c r="B649" s="11" t="n"/>
      <c r="C649" s="11" t="n"/>
      <c r="E649" s="12">
        <f>IF($A649="","",IF(ISNUMBER($A649),$A649,IFERROR(DATEVALUE($A649),"")))</f>
        <v/>
      </c>
      <c r="F649" s="12">
        <f>IF($B649="","",IF(ISNUMBER($B649),HOUR($B649)*2+MINUTE($B649)/30,IFERROR(VALUE(LEFT($B649,FIND(":",$B649)-1))*2+VALUE(MID($B649,FIND(":",$B649)+1,2))/30,"")))</f>
        <v/>
      </c>
      <c r="G649" s="12">
        <f>IF($E649="","",IF(WEEKDAY($E649,2)&lt;6,1,0))</f>
        <v/>
      </c>
      <c r="H649" s="12">
        <f>IF(OR($E649="",$F649=""),"",IF(AND($G649=1,$F649&gt;='Working Hours'!$C$8,$F649&lt;'Working Hours'!$C$9),1,0))</f>
        <v/>
      </c>
    </row>
    <row r="650">
      <c r="A650" s="11" t="n"/>
      <c r="B650" s="11" t="n"/>
      <c r="C650" s="11" t="n"/>
      <c r="E650" s="12">
        <f>IF($A650="","",IF(ISNUMBER($A650),$A650,IFERROR(DATEVALUE($A650),"")))</f>
        <v/>
      </c>
      <c r="F650" s="12">
        <f>IF($B650="","",IF(ISNUMBER($B650),HOUR($B650)*2+MINUTE($B650)/30,IFERROR(VALUE(LEFT($B650,FIND(":",$B650)-1))*2+VALUE(MID($B650,FIND(":",$B650)+1,2))/30,"")))</f>
        <v/>
      </c>
      <c r="G650" s="12">
        <f>IF($E650="","",IF(WEEKDAY($E650,2)&lt;6,1,0))</f>
        <v/>
      </c>
      <c r="H650" s="12">
        <f>IF(OR($E650="",$F650=""),"",IF(AND($G650=1,$F650&gt;='Working Hours'!$C$8,$F650&lt;'Working Hours'!$C$9),1,0))</f>
        <v/>
      </c>
    </row>
    <row r="651">
      <c r="A651" s="11" t="n"/>
      <c r="B651" s="11" t="n"/>
      <c r="C651" s="11" t="n"/>
      <c r="E651" s="12">
        <f>IF($A651="","",IF(ISNUMBER($A651),$A651,IFERROR(DATEVALUE($A651),"")))</f>
        <v/>
      </c>
      <c r="F651" s="12">
        <f>IF($B651="","",IF(ISNUMBER($B651),HOUR($B651)*2+MINUTE($B651)/30,IFERROR(VALUE(LEFT($B651,FIND(":",$B651)-1))*2+VALUE(MID($B651,FIND(":",$B651)+1,2))/30,"")))</f>
        <v/>
      </c>
      <c r="G651" s="12">
        <f>IF($E651="","",IF(WEEKDAY($E651,2)&lt;6,1,0))</f>
        <v/>
      </c>
      <c r="H651" s="12">
        <f>IF(OR($E651="",$F651=""),"",IF(AND($G651=1,$F651&gt;='Working Hours'!$C$8,$F651&lt;'Working Hours'!$C$9),1,0))</f>
        <v/>
      </c>
    </row>
    <row r="652">
      <c r="A652" s="11" t="n"/>
      <c r="B652" s="11" t="n"/>
      <c r="C652" s="11" t="n"/>
      <c r="E652" s="12">
        <f>IF($A652="","",IF(ISNUMBER($A652),$A652,IFERROR(DATEVALUE($A652),"")))</f>
        <v/>
      </c>
      <c r="F652" s="12">
        <f>IF($B652="","",IF(ISNUMBER($B652),HOUR($B652)*2+MINUTE($B652)/30,IFERROR(VALUE(LEFT($B652,FIND(":",$B652)-1))*2+VALUE(MID($B652,FIND(":",$B652)+1,2))/30,"")))</f>
        <v/>
      </c>
      <c r="G652" s="12">
        <f>IF($E652="","",IF(WEEKDAY($E652,2)&lt;6,1,0))</f>
        <v/>
      </c>
      <c r="H652" s="12">
        <f>IF(OR($E652="",$F652=""),"",IF(AND($G652=1,$F652&gt;='Working Hours'!$C$8,$F652&lt;'Working Hours'!$C$9),1,0))</f>
        <v/>
      </c>
    </row>
    <row r="653">
      <c r="A653" s="11" t="n"/>
      <c r="B653" s="11" t="n"/>
      <c r="C653" s="11" t="n"/>
      <c r="E653" s="12">
        <f>IF($A653="","",IF(ISNUMBER($A653),$A653,IFERROR(DATEVALUE($A653),"")))</f>
        <v/>
      </c>
      <c r="F653" s="12">
        <f>IF($B653="","",IF(ISNUMBER($B653),HOUR($B653)*2+MINUTE($B653)/30,IFERROR(VALUE(LEFT($B653,FIND(":",$B653)-1))*2+VALUE(MID($B653,FIND(":",$B653)+1,2))/30,"")))</f>
        <v/>
      </c>
      <c r="G653" s="12">
        <f>IF($E653="","",IF(WEEKDAY($E653,2)&lt;6,1,0))</f>
        <v/>
      </c>
      <c r="H653" s="12">
        <f>IF(OR($E653="",$F653=""),"",IF(AND($G653=1,$F653&gt;='Working Hours'!$C$8,$F653&lt;'Working Hours'!$C$9),1,0))</f>
        <v/>
      </c>
    </row>
    <row r="654">
      <c r="A654" s="11" t="n"/>
      <c r="B654" s="11" t="n"/>
      <c r="C654" s="11" t="n"/>
      <c r="E654" s="12">
        <f>IF($A654="","",IF(ISNUMBER($A654),$A654,IFERROR(DATEVALUE($A654),"")))</f>
        <v/>
      </c>
      <c r="F654" s="12">
        <f>IF($B654="","",IF(ISNUMBER($B654),HOUR($B654)*2+MINUTE($B654)/30,IFERROR(VALUE(LEFT($B654,FIND(":",$B654)-1))*2+VALUE(MID($B654,FIND(":",$B654)+1,2))/30,"")))</f>
        <v/>
      </c>
      <c r="G654" s="12">
        <f>IF($E654="","",IF(WEEKDAY($E654,2)&lt;6,1,0))</f>
        <v/>
      </c>
      <c r="H654" s="12">
        <f>IF(OR($E654="",$F654=""),"",IF(AND($G654=1,$F654&gt;='Working Hours'!$C$8,$F654&lt;'Working Hours'!$C$9),1,0))</f>
        <v/>
      </c>
    </row>
    <row r="655">
      <c r="A655" s="11" t="n"/>
      <c r="B655" s="11" t="n"/>
      <c r="C655" s="11" t="n"/>
      <c r="E655" s="12">
        <f>IF($A655="","",IF(ISNUMBER($A655),$A655,IFERROR(DATEVALUE($A655),"")))</f>
        <v/>
      </c>
      <c r="F655" s="12">
        <f>IF($B655="","",IF(ISNUMBER($B655),HOUR($B655)*2+MINUTE($B655)/30,IFERROR(VALUE(LEFT($B655,FIND(":",$B655)-1))*2+VALUE(MID($B655,FIND(":",$B655)+1,2))/30,"")))</f>
        <v/>
      </c>
      <c r="G655" s="12">
        <f>IF($E655="","",IF(WEEKDAY($E655,2)&lt;6,1,0))</f>
        <v/>
      </c>
      <c r="H655" s="12">
        <f>IF(OR($E655="",$F655=""),"",IF(AND($G655=1,$F655&gt;='Working Hours'!$C$8,$F655&lt;'Working Hours'!$C$9),1,0))</f>
        <v/>
      </c>
    </row>
    <row r="656">
      <c r="A656" s="11" t="n"/>
      <c r="B656" s="11" t="n"/>
      <c r="C656" s="11" t="n"/>
      <c r="E656" s="12">
        <f>IF($A656="","",IF(ISNUMBER($A656),$A656,IFERROR(DATEVALUE($A656),"")))</f>
        <v/>
      </c>
      <c r="F656" s="12">
        <f>IF($B656="","",IF(ISNUMBER($B656),HOUR($B656)*2+MINUTE($B656)/30,IFERROR(VALUE(LEFT($B656,FIND(":",$B656)-1))*2+VALUE(MID($B656,FIND(":",$B656)+1,2))/30,"")))</f>
        <v/>
      </c>
      <c r="G656" s="12">
        <f>IF($E656="","",IF(WEEKDAY($E656,2)&lt;6,1,0))</f>
        <v/>
      </c>
      <c r="H656" s="12">
        <f>IF(OR($E656="",$F656=""),"",IF(AND($G656=1,$F656&gt;='Working Hours'!$C$8,$F656&lt;'Working Hours'!$C$9),1,0))</f>
        <v/>
      </c>
    </row>
    <row r="657">
      <c r="A657" s="11" t="n"/>
      <c r="B657" s="11" t="n"/>
      <c r="C657" s="11" t="n"/>
      <c r="E657" s="12">
        <f>IF($A657="","",IF(ISNUMBER($A657),$A657,IFERROR(DATEVALUE($A657),"")))</f>
        <v/>
      </c>
      <c r="F657" s="12">
        <f>IF($B657="","",IF(ISNUMBER($B657),HOUR($B657)*2+MINUTE($B657)/30,IFERROR(VALUE(LEFT($B657,FIND(":",$B657)-1))*2+VALUE(MID($B657,FIND(":",$B657)+1,2))/30,"")))</f>
        <v/>
      </c>
      <c r="G657" s="12">
        <f>IF($E657="","",IF(WEEKDAY($E657,2)&lt;6,1,0))</f>
        <v/>
      </c>
      <c r="H657" s="12">
        <f>IF(OR($E657="",$F657=""),"",IF(AND($G657=1,$F657&gt;='Working Hours'!$C$8,$F657&lt;'Working Hours'!$C$9),1,0))</f>
        <v/>
      </c>
    </row>
    <row r="658">
      <c r="A658" s="11" t="n"/>
      <c r="B658" s="11" t="n"/>
      <c r="C658" s="11" t="n"/>
      <c r="E658" s="12">
        <f>IF($A658="","",IF(ISNUMBER($A658),$A658,IFERROR(DATEVALUE($A658),"")))</f>
        <v/>
      </c>
      <c r="F658" s="12">
        <f>IF($B658="","",IF(ISNUMBER($B658),HOUR($B658)*2+MINUTE($B658)/30,IFERROR(VALUE(LEFT($B658,FIND(":",$B658)-1))*2+VALUE(MID($B658,FIND(":",$B658)+1,2))/30,"")))</f>
        <v/>
      </c>
      <c r="G658" s="12">
        <f>IF($E658="","",IF(WEEKDAY($E658,2)&lt;6,1,0))</f>
        <v/>
      </c>
      <c r="H658" s="12">
        <f>IF(OR($E658="",$F658=""),"",IF(AND($G658=1,$F658&gt;='Working Hours'!$C$8,$F658&lt;'Working Hours'!$C$9),1,0))</f>
        <v/>
      </c>
    </row>
    <row r="659">
      <c r="A659" s="11" t="n"/>
      <c r="B659" s="11" t="n"/>
      <c r="C659" s="11" t="n"/>
      <c r="E659" s="12">
        <f>IF($A659="","",IF(ISNUMBER($A659),$A659,IFERROR(DATEVALUE($A659),"")))</f>
        <v/>
      </c>
      <c r="F659" s="12">
        <f>IF($B659="","",IF(ISNUMBER($B659),HOUR($B659)*2+MINUTE($B659)/30,IFERROR(VALUE(LEFT($B659,FIND(":",$B659)-1))*2+VALUE(MID($B659,FIND(":",$B659)+1,2))/30,"")))</f>
        <v/>
      </c>
      <c r="G659" s="12">
        <f>IF($E659="","",IF(WEEKDAY($E659,2)&lt;6,1,0))</f>
        <v/>
      </c>
      <c r="H659" s="12">
        <f>IF(OR($E659="",$F659=""),"",IF(AND($G659=1,$F659&gt;='Working Hours'!$C$8,$F659&lt;'Working Hours'!$C$9),1,0))</f>
        <v/>
      </c>
    </row>
    <row r="660">
      <c r="A660" s="11" t="n"/>
      <c r="B660" s="11" t="n"/>
      <c r="C660" s="11" t="n"/>
      <c r="E660" s="12">
        <f>IF($A660="","",IF(ISNUMBER($A660),$A660,IFERROR(DATEVALUE($A660),"")))</f>
        <v/>
      </c>
      <c r="F660" s="12">
        <f>IF($B660="","",IF(ISNUMBER($B660),HOUR($B660)*2+MINUTE($B660)/30,IFERROR(VALUE(LEFT($B660,FIND(":",$B660)-1))*2+VALUE(MID($B660,FIND(":",$B660)+1,2))/30,"")))</f>
        <v/>
      </c>
      <c r="G660" s="12">
        <f>IF($E660="","",IF(WEEKDAY($E660,2)&lt;6,1,0))</f>
        <v/>
      </c>
      <c r="H660" s="12">
        <f>IF(OR($E660="",$F660=""),"",IF(AND($G660=1,$F660&gt;='Working Hours'!$C$8,$F660&lt;'Working Hours'!$C$9),1,0))</f>
        <v/>
      </c>
    </row>
    <row r="661">
      <c r="A661" s="11" t="n"/>
      <c r="B661" s="11" t="n"/>
      <c r="C661" s="11" t="n"/>
      <c r="E661" s="12">
        <f>IF($A661="","",IF(ISNUMBER($A661),$A661,IFERROR(DATEVALUE($A661),"")))</f>
        <v/>
      </c>
      <c r="F661" s="12">
        <f>IF($B661="","",IF(ISNUMBER($B661),HOUR($B661)*2+MINUTE($B661)/30,IFERROR(VALUE(LEFT($B661,FIND(":",$B661)-1))*2+VALUE(MID($B661,FIND(":",$B661)+1,2))/30,"")))</f>
        <v/>
      </c>
      <c r="G661" s="12">
        <f>IF($E661="","",IF(WEEKDAY($E661,2)&lt;6,1,0))</f>
        <v/>
      </c>
      <c r="H661" s="12">
        <f>IF(OR($E661="",$F661=""),"",IF(AND($G661=1,$F661&gt;='Working Hours'!$C$8,$F661&lt;'Working Hours'!$C$9),1,0))</f>
        <v/>
      </c>
    </row>
    <row r="662">
      <c r="A662" s="11" t="n"/>
      <c r="B662" s="11" t="n"/>
      <c r="C662" s="11" t="n"/>
      <c r="E662" s="12">
        <f>IF($A662="","",IF(ISNUMBER($A662),$A662,IFERROR(DATEVALUE($A662),"")))</f>
        <v/>
      </c>
      <c r="F662" s="12">
        <f>IF($B662="","",IF(ISNUMBER($B662),HOUR($B662)*2+MINUTE($B662)/30,IFERROR(VALUE(LEFT($B662,FIND(":",$B662)-1))*2+VALUE(MID($B662,FIND(":",$B662)+1,2))/30,"")))</f>
        <v/>
      </c>
      <c r="G662" s="12">
        <f>IF($E662="","",IF(WEEKDAY($E662,2)&lt;6,1,0))</f>
        <v/>
      </c>
      <c r="H662" s="12">
        <f>IF(OR($E662="",$F662=""),"",IF(AND($G662=1,$F662&gt;='Working Hours'!$C$8,$F662&lt;'Working Hours'!$C$9),1,0))</f>
        <v/>
      </c>
    </row>
    <row r="663">
      <c r="A663" s="11" t="n"/>
      <c r="B663" s="11" t="n"/>
      <c r="C663" s="11" t="n"/>
      <c r="E663" s="12">
        <f>IF($A663="","",IF(ISNUMBER($A663),$A663,IFERROR(DATEVALUE($A663),"")))</f>
        <v/>
      </c>
      <c r="F663" s="12">
        <f>IF($B663="","",IF(ISNUMBER($B663),HOUR($B663)*2+MINUTE($B663)/30,IFERROR(VALUE(LEFT($B663,FIND(":",$B663)-1))*2+VALUE(MID($B663,FIND(":",$B663)+1,2))/30,"")))</f>
        <v/>
      </c>
      <c r="G663" s="12">
        <f>IF($E663="","",IF(WEEKDAY($E663,2)&lt;6,1,0))</f>
        <v/>
      </c>
      <c r="H663" s="12">
        <f>IF(OR($E663="",$F663=""),"",IF(AND($G663=1,$F663&gt;='Working Hours'!$C$8,$F663&lt;'Working Hours'!$C$9),1,0))</f>
        <v/>
      </c>
    </row>
    <row r="664">
      <c r="A664" s="11" t="n"/>
      <c r="B664" s="11" t="n"/>
      <c r="C664" s="11" t="n"/>
      <c r="E664" s="12">
        <f>IF($A664="","",IF(ISNUMBER($A664),$A664,IFERROR(DATEVALUE($A664),"")))</f>
        <v/>
      </c>
      <c r="F664" s="12">
        <f>IF($B664="","",IF(ISNUMBER($B664),HOUR($B664)*2+MINUTE($B664)/30,IFERROR(VALUE(LEFT($B664,FIND(":",$B664)-1))*2+VALUE(MID($B664,FIND(":",$B664)+1,2))/30,"")))</f>
        <v/>
      </c>
      <c r="G664" s="12">
        <f>IF($E664="","",IF(WEEKDAY($E664,2)&lt;6,1,0))</f>
        <v/>
      </c>
      <c r="H664" s="12">
        <f>IF(OR($E664="",$F664=""),"",IF(AND($G664=1,$F664&gt;='Working Hours'!$C$8,$F664&lt;'Working Hours'!$C$9),1,0))</f>
        <v/>
      </c>
    </row>
    <row r="665">
      <c r="A665" s="11" t="n"/>
      <c r="B665" s="11" t="n"/>
      <c r="C665" s="11" t="n"/>
      <c r="E665" s="12">
        <f>IF($A665="","",IF(ISNUMBER($A665),$A665,IFERROR(DATEVALUE($A665),"")))</f>
        <v/>
      </c>
      <c r="F665" s="12">
        <f>IF($B665="","",IF(ISNUMBER($B665),HOUR($B665)*2+MINUTE($B665)/30,IFERROR(VALUE(LEFT($B665,FIND(":",$B665)-1))*2+VALUE(MID($B665,FIND(":",$B665)+1,2))/30,"")))</f>
        <v/>
      </c>
      <c r="G665" s="12">
        <f>IF($E665="","",IF(WEEKDAY($E665,2)&lt;6,1,0))</f>
        <v/>
      </c>
      <c r="H665" s="12">
        <f>IF(OR($E665="",$F665=""),"",IF(AND($G665=1,$F665&gt;='Working Hours'!$C$8,$F665&lt;'Working Hours'!$C$9),1,0))</f>
        <v/>
      </c>
    </row>
    <row r="666">
      <c r="A666" s="11" t="n"/>
      <c r="B666" s="11" t="n"/>
      <c r="C666" s="11" t="n"/>
      <c r="E666" s="12">
        <f>IF($A666="","",IF(ISNUMBER($A666),$A666,IFERROR(DATEVALUE($A666),"")))</f>
        <v/>
      </c>
      <c r="F666" s="12">
        <f>IF($B666="","",IF(ISNUMBER($B666),HOUR($B666)*2+MINUTE($B666)/30,IFERROR(VALUE(LEFT($B666,FIND(":",$B666)-1))*2+VALUE(MID($B666,FIND(":",$B666)+1,2))/30,"")))</f>
        <v/>
      </c>
      <c r="G666" s="12">
        <f>IF($E666="","",IF(WEEKDAY($E666,2)&lt;6,1,0))</f>
        <v/>
      </c>
      <c r="H666" s="12">
        <f>IF(OR($E666="",$F666=""),"",IF(AND($G666=1,$F666&gt;='Working Hours'!$C$8,$F666&lt;'Working Hours'!$C$9),1,0))</f>
        <v/>
      </c>
    </row>
    <row r="667">
      <c r="A667" s="11" t="n"/>
      <c r="B667" s="11" t="n"/>
      <c r="C667" s="11" t="n"/>
      <c r="E667" s="12">
        <f>IF($A667="","",IF(ISNUMBER($A667),$A667,IFERROR(DATEVALUE($A667),"")))</f>
        <v/>
      </c>
      <c r="F667" s="12">
        <f>IF($B667="","",IF(ISNUMBER($B667),HOUR($B667)*2+MINUTE($B667)/30,IFERROR(VALUE(LEFT($B667,FIND(":",$B667)-1))*2+VALUE(MID($B667,FIND(":",$B667)+1,2))/30,"")))</f>
        <v/>
      </c>
      <c r="G667" s="12">
        <f>IF($E667="","",IF(WEEKDAY($E667,2)&lt;6,1,0))</f>
        <v/>
      </c>
      <c r="H667" s="12">
        <f>IF(OR($E667="",$F667=""),"",IF(AND($G667=1,$F667&gt;='Working Hours'!$C$8,$F667&lt;'Working Hours'!$C$9),1,0))</f>
        <v/>
      </c>
    </row>
    <row r="668">
      <c r="A668" s="11" t="n"/>
      <c r="B668" s="11" t="n"/>
      <c r="C668" s="11" t="n"/>
      <c r="E668" s="12">
        <f>IF($A668="","",IF(ISNUMBER($A668),$A668,IFERROR(DATEVALUE($A668),"")))</f>
        <v/>
      </c>
      <c r="F668" s="12">
        <f>IF($B668="","",IF(ISNUMBER($B668),HOUR($B668)*2+MINUTE($B668)/30,IFERROR(VALUE(LEFT($B668,FIND(":",$B668)-1))*2+VALUE(MID($B668,FIND(":",$B668)+1,2))/30,"")))</f>
        <v/>
      </c>
      <c r="G668" s="12">
        <f>IF($E668="","",IF(WEEKDAY($E668,2)&lt;6,1,0))</f>
        <v/>
      </c>
      <c r="H668" s="12">
        <f>IF(OR($E668="",$F668=""),"",IF(AND($G668=1,$F668&gt;='Working Hours'!$C$8,$F668&lt;'Working Hours'!$C$9),1,0))</f>
        <v/>
      </c>
    </row>
    <row r="669">
      <c r="A669" s="11" t="n"/>
      <c r="B669" s="11" t="n"/>
      <c r="C669" s="11" t="n"/>
      <c r="E669" s="12">
        <f>IF($A669="","",IF(ISNUMBER($A669),$A669,IFERROR(DATEVALUE($A669),"")))</f>
        <v/>
      </c>
      <c r="F669" s="12">
        <f>IF($B669="","",IF(ISNUMBER($B669),HOUR($B669)*2+MINUTE($B669)/30,IFERROR(VALUE(LEFT($B669,FIND(":",$B669)-1))*2+VALUE(MID($B669,FIND(":",$B669)+1,2))/30,"")))</f>
        <v/>
      </c>
      <c r="G669" s="12">
        <f>IF($E669="","",IF(WEEKDAY($E669,2)&lt;6,1,0))</f>
        <v/>
      </c>
      <c r="H669" s="12">
        <f>IF(OR($E669="",$F669=""),"",IF(AND($G669=1,$F669&gt;='Working Hours'!$C$8,$F669&lt;'Working Hours'!$C$9),1,0))</f>
        <v/>
      </c>
    </row>
    <row r="670">
      <c r="A670" s="11" t="n"/>
      <c r="B670" s="11" t="n"/>
      <c r="C670" s="11" t="n"/>
      <c r="E670" s="12">
        <f>IF($A670="","",IF(ISNUMBER($A670),$A670,IFERROR(DATEVALUE($A670),"")))</f>
        <v/>
      </c>
      <c r="F670" s="12">
        <f>IF($B670="","",IF(ISNUMBER($B670),HOUR($B670)*2+MINUTE($B670)/30,IFERROR(VALUE(LEFT($B670,FIND(":",$B670)-1))*2+VALUE(MID($B670,FIND(":",$B670)+1,2))/30,"")))</f>
        <v/>
      </c>
      <c r="G670" s="12">
        <f>IF($E670="","",IF(WEEKDAY($E670,2)&lt;6,1,0))</f>
        <v/>
      </c>
      <c r="H670" s="12">
        <f>IF(OR($E670="",$F670=""),"",IF(AND($G670=1,$F670&gt;='Working Hours'!$C$8,$F670&lt;'Working Hours'!$C$9),1,0))</f>
        <v/>
      </c>
    </row>
    <row r="671">
      <c r="A671" s="11" t="n"/>
      <c r="B671" s="11" t="n"/>
      <c r="C671" s="11" t="n"/>
      <c r="E671" s="12">
        <f>IF($A671="","",IF(ISNUMBER($A671),$A671,IFERROR(DATEVALUE($A671),"")))</f>
        <v/>
      </c>
      <c r="F671" s="12">
        <f>IF($B671="","",IF(ISNUMBER($B671),HOUR($B671)*2+MINUTE($B671)/30,IFERROR(VALUE(LEFT($B671,FIND(":",$B671)-1))*2+VALUE(MID($B671,FIND(":",$B671)+1,2))/30,"")))</f>
        <v/>
      </c>
      <c r="G671" s="12">
        <f>IF($E671="","",IF(WEEKDAY($E671,2)&lt;6,1,0))</f>
        <v/>
      </c>
      <c r="H671" s="12">
        <f>IF(OR($E671="",$F671=""),"",IF(AND($G671=1,$F671&gt;='Working Hours'!$C$8,$F671&lt;'Working Hours'!$C$9),1,0))</f>
        <v/>
      </c>
    </row>
    <row r="672">
      <c r="A672" s="11" t="n"/>
      <c r="B672" s="11" t="n"/>
      <c r="C672" s="11" t="n"/>
      <c r="E672" s="12">
        <f>IF($A672="","",IF(ISNUMBER($A672),$A672,IFERROR(DATEVALUE($A672),"")))</f>
        <v/>
      </c>
      <c r="F672" s="12">
        <f>IF($B672="","",IF(ISNUMBER($B672),HOUR($B672)*2+MINUTE($B672)/30,IFERROR(VALUE(LEFT($B672,FIND(":",$B672)-1))*2+VALUE(MID($B672,FIND(":",$B672)+1,2))/30,"")))</f>
        <v/>
      </c>
      <c r="G672" s="12">
        <f>IF($E672="","",IF(WEEKDAY($E672,2)&lt;6,1,0))</f>
        <v/>
      </c>
      <c r="H672" s="12">
        <f>IF(OR($E672="",$F672=""),"",IF(AND($G672=1,$F672&gt;='Working Hours'!$C$8,$F672&lt;'Working Hours'!$C$9),1,0))</f>
        <v/>
      </c>
    </row>
    <row r="673">
      <c r="A673" s="11" t="n"/>
      <c r="B673" s="11" t="n"/>
      <c r="C673" s="11" t="n"/>
      <c r="E673" s="12">
        <f>IF($A673="","",IF(ISNUMBER($A673),$A673,IFERROR(DATEVALUE($A673),"")))</f>
        <v/>
      </c>
      <c r="F673" s="12">
        <f>IF($B673="","",IF(ISNUMBER($B673),HOUR($B673)*2+MINUTE($B673)/30,IFERROR(VALUE(LEFT($B673,FIND(":",$B673)-1))*2+VALUE(MID($B673,FIND(":",$B673)+1,2))/30,"")))</f>
        <v/>
      </c>
      <c r="G673" s="12">
        <f>IF($E673="","",IF(WEEKDAY($E673,2)&lt;6,1,0))</f>
        <v/>
      </c>
      <c r="H673" s="12">
        <f>IF(OR($E673="",$F673=""),"",IF(AND($G673=1,$F673&gt;='Working Hours'!$C$8,$F673&lt;'Working Hours'!$C$9),1,0))</f>
        <v/>
      </c>
    </row>
    <row r="674">
      <c r="A674" s="11" t="n"/>
      <c r="B674" s="11" t="n"/>
      <c r="C674" s="11" t="n"/>
      <c r="E674" s="12">
        <f>IF($A674="","",IF(ISNUMBER($A674),$A674,IFERROR(DATEVALUE($A674),"")))</f>
        <v/>
      </c>
      <c r="F674" s="12">
        <f>IF($B674="","",IF(ISNUMBER($B674),HOUR($B674)*2+MINUTE($B674)/30,IFERROR(VALUE(LEFT($B674,FIND(":",$B674)-1))*2+VALUE(MID($B674,FIND(":",$B674)+1,2))/30,"")))</f>
        <v/>
      </c>
      <c r="G674" s="12">
        <f>IF($E674="","",IF(WEEKDAY($E674,2)&lt;6,1,0))</f>
        <v/>
      </c>
      <c r="H674" s="12">
        <f>IF(OR($E674="",$F674=""),"",IF(AND($G674=1,$F674&gt;='Working Hours'!$C$8,$F674&lt;'Working Hours'!$C$9),1,0))</f>
        <v/>
      </c>
    </row>
    <row r="675">
      <c r="A675" s="11" t="n"/>
      <c r="B675" s="11" t="n"/>
      <c r="C675" s="11" t="n"/>
      <c r="E675" s="12">
        <f>IF($A675="","",IF(ISNUMBER($A675),$A675,IFERROR(DATEVALUE($A675),"")))</f>
        <v/>
      </c>
      <c r="F675" s="12">
        <f>IF($B675="","",IF(ISNUMBER($B675),HOUR($B675)*2+MINUTE($B675)/30,IFERROR(VALUE(LEFT($B675,FIND(":",$B675)-1))*2+VALUE(MID($B675,FIND(":",$B675)+1,2))/30,"")))</f>
        <v/>
      </c>
      <c r="G675" s="12">
        <f>IF($E675="","",IF(WEEKDAY($E675,2)&lt;6,1,0))</f>
        <v/>
      </c>
      <c r="H675" s="12">
        <f>IF(OR($E675="",$F675=""),"",IF(AND($G675=1,$F675&gt;='Working Hours'!$C$8,$F675&lt;'Working Hours'!$C$9),1,0))</f>
        <v/>
      </c>
    </row>
    <row r="676">
      <c r="A676" s="11" t="n"/>
      <c r="B676" s="11" t="n"/>
      <c r="C676" s="11" t="n"/>
      <c r="E676" s="12">
        <f>IF($A676="","",IF(ISNUMBER($A676),$A676,IFERROR(DATEVALUE($A676),"")))</f>
        <v/>
      </c>
      <c r="F676" s="12">
        <f>IF($B676="","",IF(ISNUMBER($B676),HOUR($B676)*2+MINUTE($B676)/30,IFERROR(VALUE(LEFT($B676,FIND(":",$B676)-1))*2+VALUE(MID($B676,FIND(":",$B676)+1,2))/30,"")))</f>
        <v/>
      </c>
      <c r="G676" s="12">
        <f>IF($E676="","",IF(WEEKDAY($E676,2)&lt;6,1,0))</f>
        <v/>
      </c>
      <c r="H676" s="12">
        <f>IF(OR($E676="",$F676=""),"",IF(AND($G676=1,$F676&gt;='Working Hours'!$C$8,$F676&lt;'Working Hours'!$C$9),1,0))</f>
        <v/>
      </c>
    </row>
    <row r="677">
      <c r="A677" s="11" t="n"/>
      <c r="B677" s="11" t="n"/>
      <c r="C677" s="11" t="n"/>
      <c r="E677" s="12">
        <f>IF($A677="","",IF(ISNUMBER($A677),$A677,IFERROR(DATEVALUE($A677),"")))</f>
        <v/>
      </c>
      <c r="F677" s="12">
        <f>IF($B677="","",IF(ISNUMBER($B677),HOUR($B677)*2+MINUTE($B677)/30,IFERROR(VALUE(LEFT($B677,FIND(":",$B677)-1))*2+VALUE(MID($B677,FIND(":",$B677)+1,2))/30,"")))</f>
        <v/>
      </c>
      <c r="G677" s="12">
        <f>IF($E677="","",IF(WEEKDAY($E677,2)&lt;6,1,0))</f>
        <v/>
      </c>
      <c r="H677" s="12">
        <f>IF(OR($E677="",$F677=""),"",IF(AND($G677=1,$F677&gt;='Working Hours'!$C$8,$F677&lt;'Working Hours'!$C$9),1,0))</f>
        <v/>
      </c>
    </row>
    <row r="678">
      <c r="A678" s="11" t="n"/>
      <c r="B678" s="11" t="n"/>
      <c r="C678" s="11" t="n"/>
      <c r="E678" s="12">
        <f>IF($A678="","",IF(ISNUMBER($A678),$A678,IFERROR(DATEVALUE($A678),"")))</f>
        <v/>
      </c>
      <c r="F678" s="12">
        <f>IF($B678="","",IF(ISNUMBER($B678),HOUR($B678)*2+MINUTE($B678)/30,IFERROR(VALUE(LEFT($B678,FIND(":",$B678)-1))*2+VALUE(MID($B678,FIND(":",$B678)+1,2))/30,"")))</f>
        <v/>
      </c>
      <c r="G678" s="12">
        <f>IF($E678="","",IF(WEEKDAY($E678,2)&lt;6,1,0))</f>
        <v/>
      </c>
      <c r="H678" s="12">
        <f>IF(OR($E678="",$F678=""),"",IF(AND($G678=1,$F678&gt;='Working Hours'!$C$8,$F678&lt;'Working Hours'!$C$9),1,0))</f>
        <v/>
      </c>
    </row>
    <row r="679">
      <c r="A679" s="11" t="n"/>
      <c r="B679" s="11" t="n"/>
      <c r="C679" s="11" t="n"/>
      <c r="E679" s="12">
        <f>IF($A679="","",IF(ISNUMBER($A679),$A679,IFERROR(DATEVALUE($A679),"")))</f>
        <v/>
      </c>
      <c r="F679" s="12">
        <f>IF($B679="","",IF(ISNUMBER($B679),HOUR($B679)*2+MINUTE($B679)/30,IFERROR(VALUE(LEFT($B679,FIND(":",$B679)-1))*2+VALUE(MID($B679,FIND(":",$B679)+1,2))/30,"")))</f>
        <v/>
      </c>
      <c r="G679" s="12">
        <f>IF($E679="","",IF(WEEKDAY($E679,2)&lt;6,1,0))</f>
        <v/>
      </c>
      <c r="H679" s="12">
        <f>IF(OR($E679="",$F679=""),"",IF(AND($G679=1,$F679&gt;='Working Hours'!$C$8,$F679&lt;'Working Hours'!$C$9),1,0))</f>
        <v/>
      </c>
    </row>
    <row r="680">
      <c r="A680" s="11" t="n"/>
      <c r="B680" s="11" t="n"/>
      <c r="C680" s="11" t="n"/>
      <c r="E680" s="12">
        <f>IF($A680="","",IF(ISNUMBER($A680),$A680,IFERROR(DATEVALUE($A680),"")))</f>
        <v/>
      </c>
      <c r="F680" s="12">
        <f>IF($B680="","",IF(ISNUMBER($B680),HOUR($B680)*2+MINUTE($B680)/30,IFERROR(VALUE(LEFT($B680,FIND(":",$B680)-1))*2+VALUE(MID($B680,FIND(":",$B680)+1,2))/30,"")))</f>
        <v/>
      </c>
      <c r="G680" s="12">
        <f>IF($E680="","",IF(WEEKDAY($E680,2)&lt;6,1,0))</f>
        <v/>
      </c>
      <c r="H680" s="12">
        <f>IF(OR($E680="",$F680=""),"",IF(AND($G680=1,$F680&gt;='Working Hours'!$C$8,$F680&lt;'Working Hours'!$C$9),1,0))</f>
        <v/>
      </c>
    </row>
    <row r="681">
      <c r="A681" s="11" t="n"/>
      <c r="B681" s="11" t="n"/>
      <c r="C681" s="11" t="n"/>
      <c r="E681" s="12">
        <f>IF($A681="","",IF(ISNUMBER($A681),$A681,IFERROR(DATEVALUE($A681),"")))</f>
        <v/>
      </c>
      <c r="F681" s="12">
        <f>IF($B681="","",IF(ISNUMBER($B681),HOUR($B681)*2+MINUTE($B681)/30,IFERROR(VALUE(LEFT($B681,FIND(":",$B681)-1))*2+VALUE(MID($B681,FIND(":",$B681)+1,2))/30,"")))</f>
        <v/>
      </c>
      <c r="G681" s="12">
        <f>IF($E681="","",IF(WEEKDAY($E681,2)&lt;6,1,0))</f>
        <v/>
      </c>
      <c r="H681" s="12">
        <f>IF(OR($E681="",$F681=""),"",IF(AND($G681=1,$F681&gt;='Working Hours'!$C$8,$F681&lt;'Working Hours'!$C$9),1,0))</f>
        <v/>
      </c>
    </row>
    <row r="682">
      <c r="A682" s="11" t="n"/>
      <c r="B682" s="11" t="n"/>
      <c r="C682" s="11" t="n"/>
      <c r="E682" s="12">
        <f>IF($A682="","",IF(ISNUMBER($A682),$A682,IFERROR(DATEVALUE($A682),"")))</f>
        <v/>
      </c>
      <c r="F682" s="12">
        <f>IF($B682="","",IF(ISNUMBER($B682),HOUR($B682)*2+MINUTE($B682)/30,IFERROR(VALUE(LEFT($B682,FIND(":",$B682)-1))*2+VALUE(MID($B682,FIND(":",$B682)+1,2))/30,"")))</f>
        <v/>
      </c>
      <c r="G682" s="12">
        <f>IF($E682="","",IF(WEEKDAY($E682,2)&lt;6,1,0))</f>
        <v/>
      </c>
      <c r="H682" s="12">
        <f>IF(OR($E682="",$F682=""),"",IF(AND($G682=1,$F682&gt;='Working Hours'!$C$8,$F682&lt;'Working Hours'!$C$9),1,0))</f>
        <v/>
      </c>
    </row>
    <row r="683">
      <c r="A683" s="11" t="n"/>
      <c r="B683" s="11" t="n"/>
      <c r="C683" s="11" t="n"/>
      <c r="E683" s="12">
        <f>IF($A683="","",IF(ISNUMBER($A683),$A683,IFERROR(DATEVALUE($A683),"")))</f>
        <v/>
      </c>
      <c r="F683" s="12">
        <f>IF($B683="","",IF(ISNUMBER($B683),HOUR($B683)*2+MINUTE($B683)/30,IFERROR(VALUE(LEFT($B683,FIND(":",$B683)-1))*2+VALUE(MID($B683,FIND(":",$B683)+1,2))/30,"")))</f>
        <v/>
      </c>
      <c r="G683" s="12">
        <f>IF($E683="","",IF(WEEKDAY($E683,2)&lt;6,1,0))</f>
        <v/>
      </c>
      <c r="H683" s="12">
        <f>IF(OR($E683="",$F683=""),"",IF(AND($G683=1,$F683&gt;='Working Hours'!$C$8,$F683&lt;'Working Hours'!$C$9),1,0))</f>
        <v/>
      </c>
    </row>
    <row r="684">
      <c r="A684" s="11" t="n"/>
      <c r="B684" s="11" t="n"/>
      <c r="C684" s="11" t="n"/>
      <c r="E684" s="12">
        <f>IF($A684="","",IF(ISNUMBER($A684),$A684,IFERROR(DATEVALUE($A684),"")))</f>
        <v/>
      </c>
      <c r="F684" s="12">
        <f>IF($B684="","",IF(ISNUMBER($B684),HOUR($B684)*2+MINUTE($B684)/30,IFERROR(VALUE(LEFT($B684,FIND(":",$B684)-1))*2+VALUE(MID($B684,FIND(":",$B684)+1,2))/30,"")))</f>
        <v/>
      </c>
      <c r="G684" s="12">
        <f>IF($E684="","",IF(WEEKDAY($E684,2)&lt;6,1,0))</f>
        <v/>
      </c>
      <c r="H684" s="12">
        <f>IF(OR($E684="",$F684=""),"",IF(AND($G684=1,$F684&gt;='Working Hours'!$C$8,$F684&lt;'Working Hours'!$C$9),1,0))</f>
        <v/>
      </c>
    </row>
    <row r="685">
      <c r="A685" s="11" t="n"/>
      <c r="B685" s="11" t="n"/>
      <c r="C685" s="11" t="n"/>
      <c r="E685" s="12">
        <f>IF($A685="","",IF(ISNUMBER($A685),$A685,IFERROR(DATEVALUE($A685),"")))</f>
        <v/>
      </c>
      <c r="F685" s="12">
        <f>IF($B685="","",IF(ISNUMBER($B685),HOUR($B685)*2+MINUTE($B685)/30,IFERROR(VALUE(LEFT($B685,FIND(":",$B685)-1))*2+VALUE(MID($B685,FIND(":",$B685)+1,2))/30,"")))</f>
        <v/>
      </c>
      <c r="G685" s="12">
        <f>IF($E685="","",IF(WEEKDAY($E685,2)&lt;6,1,0))</f>
        <v/>
      </c>
      <c r="H685" s="12">
        <f>IF(OR($E685="",$F685=""),"",IF(AND($G685=1,$F685&gt;='Working Hours'!$C$8,$F685&lt;'Working Hours'!$C$9),1,0))</f>
        <v/>
      </c>
    </row>
    <row r="686">
      <c r="A686" s="11" t="n"/>
      <c r="B686" s="11" t="n"/>
      <c r="C686" s="11" t="n"/>
      <c r="E686" s="12">
        <f>IF($A686="","",IF(ISNUMBER($A686),$A686,IFERROR(DATEVALUE($A686),"")))</f>
        <v/>
      </c>
      <c r="F686" s="12">
        <f>IF($B686="","",IF(ISNUMBER($B686),HOUR($B686)*2+MINUTE($B686)/30,IFERROR(VALUE(LEFT($B686,FIND(":",$B686)-1))*2+VALUE(MID($B686,FIND(":",$B686)+1,2))/30,"")))</f>
        <v/>
      </c>
      <c r="G686" s="12">
        <f>IF($E686="","",IF(WEEKDAY($E686,2)&lt;6,1,0))</f>
        <v/>
      </c>
      <c r="H686" s="12">
        <f>IF(OR($E686="",$F686=""),"",IF(AND($G686=1,$F686&gt;='Working Hours'!$C$8,$F686&lt;'Working Hours'!$C$9),1,0))</f>
        <v/>
      </c>
    </row>
    <row r="687">
      <c r="A687" s="11" t="n"/>
      <c r="B687" s="11" t="n"/>
      <c r="C687" s="11" t="n"/>
      <c r="E687" s="12">
        <f>IF($A687="","",IF(ISNUMBER($A687),$A687,IFERROR(DATEVALUE($A687),"")))</f>
        <v/>
      </c>
      <c r="F687" s="12">
        <f>IF($B687="","",IF(ISNUMBER($B687),HOUR($B687)*2+MINUTE($B687)/30,IFERROR(VALUE(LEFT($B687,FIND(":",$B687)-1))*2+VALUE(MID($B687,FIND(":",$B687)+1,2))/30,"")))</f>
        <v/>
      </c>
      <c r="G687" s="12">
        <f>IF($E687="","",IF(WEEKDAY($E687,2)&lt;6,1,0))</f>
        <v/>
      </c>
      <c r="H687" s="12">
        <f>IF(OR($E687="",$F687=""),"",IF(AND($G687=1,$F687&gt;='Working Hours'!$C$8,$F687&lt;'Working Hours'!$C$9),1,0))</f>
        <v/>
      </c>
    </row>
    <row r="688">
      <c r="A688" s="11" t="n"/>
      <c r="B688" s="11" t="n"/>
      <c r="C688" s="11" t="n"/>
      <c r="E688" s="12">
        <f>IF($A688="","",IF(ISNUMBER($A688),$A688,IFERROR(DATEVALUE($A688),"")))</f>
        <v/>
      </c>
      <c r="F688" s="12">
        <f>IF($B688="","",IF(ISNUMBER($B688),HOUR($B688)*2+MINUTE($B688)/30,IFERROR(VALUE(LEFT($B688,FIND(":",$B688)-1))*2+VALUE(MID($B688,FIND(":",$B688)+1,2))/30,"")))</f>
        <v/>
      </c>
      <c r="G688" s="12">
        <f>IF($E688="","",IF(WEEKDAY($E688,2)&lt;6,1,0))</f>
        <v/>
      </c>
      <c r="H688" s="12">
        <f>IF(OR($E688="",$F688=""),"",IF(AND($G688=1,$F688&gt;='Working Hours'!$C$8,$F688&lt;'Working Hours'!$C$9),1,0))</f>
        <v/>
      </c>
    </row>
    <row r="689">
      <c r="A689" s="11" t="n"/>
      <c r="B689" s="11" t="n"/>
      <c r="C689" s="11" t="n"/>
      <c r="E689" s="12">
        <f>IF($A689="","",IF(ISNUMBER($A689),$A689,IFERROR(DATEVALUE($A689),"")))</f>
        <v/>
      </c>
      <c r="F689" s="12">
        <f>IF($B689="","",IF(ISNUMBER($B689),HOUR($B689)*2+MINUTE($B689)/30,IFERROR(VALUE(LEFT($B689,FIND(":",$B689)-1))*2+VALUE(MID($B689,FIND(":",$B689)+1,2))/30,"")))</f>
        <v/>
      </c>
      <c r="G689" s="12">
        <f>IF($E689="","",IF(WEEKDAY($E689,2)&lt;6,1,0))</f>
        <v/>
      </c>
      <c r="H689" s="12">
        <f>IF(OR($E689="",$F689=""),"",IF(AND($G689=1,$F689&gt;='Working Hours'!$C$8,$F689&lt;'Working Hours'!$C$9),1,0))</f>
        <v/>
      </c>
    </row>
    <row r="690">
      <c r="A690" s="11" t="n"/>
      <c r="B690" s="11" t="n"/>
      <c r="C690" s="11" t="n"/>
      <c r="E690" s="12">
        <f>IF($A690="","",IF(ISNUMBER($A690),$A690,IFERROR(DATEVALUE($A690),"")))</f>
        <v/>
      </c>
      <c r="F690" s="12">
        <f>IF($B690="","",IF(ISNUMBER($B690),HOUR($B690)*2+MINUTE($B690)/30,IFERROR(VALUE(LEFT($B690,FIND(":",$B690)-1))*2+VALUE(MID($B690,FIND(":",$B690)+1,2))/30,"")))</f>
        <v/>
      </c>
      <c r="G690" s="12">
        <f>IF($E690="","",IF(WEEKDAY($E690,2)&lt;6,1,0))</f>
        <v/>
      </c>
      <c r="H690" s="12">
        <f>IF(OR($E690="",$F690=""),"",IF(AND($G690=1,$F690&gt;='Working Hours'!$C$8,$F690&lt;'Working Hours'!$C$9),1,0))</f>
        <v/>
      </c>
    </row>
    <row r="691">
      <c r="A691" s="11" t="n"/>
      <c r="B691" s="11" t="n"/>
      <c r="C691" s="11" t="n"/>
      <c r="E691" s="12">
        <f>IF($A691="","",IF(ISNUMBER($A691),$A691,IFERROR(DATEVALUE($A691),"")))</f>
        <v/>
      </c>
      <c r="F691" s="12">
        <f>IF($B691="","",IF(ISNUMBER($B691),HOUR($B691)*2+MINUTE($B691)/30,IFERROR(VALUE(LEFT($B691,FIND(":",$B691)-1))*2+VALUE(MID($B691,FIND(":",$B691)+1,2))/30,"")))</f>
        <v/>
      </c>
      <c r="G691" s="12">
        <f>IF($E691="","",IF(WEEKDAY($E691,2)&lt;6,1,0))</f>
        <v/>
      </c>
      <c r="H691" s="12">
        <f>IF(OR($E691="",$F691=""),"",IF(AND($G691=1,$F691&gt;='Working Hours'!$C$8,$F691&lt;'Working Hours'!$C$9),1,0))</f>
        <v/>
      </c>
    </row>
    <row r="692">
      <c r="A692" s="11" t="n"/>
      <c r="B692" s="11" t="n"/>
      <c r="C692" s="11" t="n"/>
      <c r="E692" s="12">
        <f>IF($A692="","",IF(ISNUMBER($A692),$A692,IFERROR(DATEVALUE($A692),"")))</f>
        <v/>
      </c>
      <c r="F692" s="12">
        <f>IF($B692="","",IF(ISNUMBER($B692),HOUR($B692)*2+MINUTE($B692)/30,IFERROR(VALUE(LEFT($B692,FIND(":",$B692)-1))*2+VALUE(MID($B692,FIND(":",$B692)+1,2))/30,"")))</f>
        <v/>
      </c>
      <c r="G692" s="12">
        <f>IF($E692="","",IF(WEEKDAY($E692,2)&lt;6,1,0))</f>
        <v/>
      </c>
      <c r="H692" s="12">
        <f>IF(OR($E692="",$F692=""),"",IF(AND($G692=1,$F692&gt;='Working Hours'!$C$8,$F692&lt;'Working Hours'!$C$9),1,0))</f>
        <v/>
      </c>
    </row>
    <row r="693">
      <c r="A693" s="11" t="n"/>
      <c r="B693" s="11" t="n"/>
      <c r="C693" s="11" t="n"/>
      <c r="E693" s="12">
        <f>IF($A693="","",IF(ISNUMBER($A693),$A693,IFERROR(DATEVALUE($A693),"")))</f>
        <v/>
      </c>
      <c r="F693" s="12">
        <f>IF($B693="","",IF(ISNUMBER($B693),HOUR($B693)*2+MINUTE($B693)/30,IFERROR(VALUE(LEFT($B693,FIND(":",$B693)-1))*2+VALUE(MID($B693,FIND(":",$B693)+1,2))/30,"")))</f>
        <v/>
      </c>
      <c r="G693" s="12">
        <f>IF($E693="","",IF(WEEKDAY($E693,2)&lt;6,1,0))</f>
        <v/>
      </c>
      <c r="H693" s="12">
        <f>IF(OR($E693="",$F693=""),"",IF(AND($G693=1,$F693&gt;='Working Hours'!$C$8,$F693&lt;'Working Hours'!$C$9),1,0))</f>
        <v/>
      </c>
    </row>
    <row r="694">
      <c r="A694" s="11" t="n"/>
      <c r="B694" s="11" t="n"/>
      <c r="C694" s="11" t="n"/>
      <c r="E694" s="12">
        <f>IF($A694="","",IF(ISNUMBER($A694),$A694,IFERROR(DATEVALUE($A694),"")))</f>
        <v/>
      </c>
      <c r="F694" s="12">
        <f>IF($B694="","",IF(ISNUMBER($B694),HOUR($B694)*2+MINUTE($B694)/30,IFERROR(VALUE(LEFT($B694,FIND(":",$B694)-1))*2+VALUE(MID($B694,FIND(":",$B694)+1,2))/30,"")))</f>
        <v/>
      </c>
      <c r="G694" s="12">
        <f>IF($E694="","",IF(WEEKDAY($E694,2)&lt;6,1,0))</f>
        <v/>
      </c>
      <c r="H694" s="12">
        <f>IF(OR($E694="",$F694=""),"",IF(AND($G694=1,$F694&gt;='Working Hours'!$C$8,$F694&lt;'Working Hours'!$C$9),1,0))</f>
        <v/>
      </c>
    </row>
    <row r="695">
      <c r="A695" s="11" t="n"/>
      <c r="B695" s="11" t="n"/>
      <c r="C695" s="11" t="n"/>
      <c r="E695" s="12">
        <f>IF($A695="","",IF(ISNUMBER($A695),$A695,IFERROR(DATEVALUE($A695),"")))</f>
        <v/>
      </c>
      <c r="F695" s="12">
        <f>IF($B695="","",IF(ISNUMBER($B695),HOUR($B695)*2+MINUTE($B695)/30,IFERROR(VALUE(LEFT($B695,FIND(":",$B695)-1))*2+VALUE(MID($B695,FIND(":",$B695)+1,2))/30,"")))</f>
        <v/>
      </c>
      <c r="G695" s="12">
        <f>IF($E695="","",IF(WEEKDAY($E695,2)&lt;6,1,0))</f>
        <v/>
      </c>
      <c r="H695" s="12">
        <f>IF(OR($E695="",$F695=""),"",IF(AND($G695=1,$F695&gt;='Working Hours'!$C$8,$F695&lt;'Working Hours'!$C$9),1,0))</f>
        <v/>
      </c>
    </row>
    <row r="696">
      <c r="A696" s="11" t="n"/>
      <c r="B696" s="11" t="n"/>
      <c r="C696" s="11" t="n"/>
      <c r="E696" s="12">
        <f>IF($A696="","",IF(ISNUMBER($A696),$A696,IFERROR(DATEVALUE($A696),"")))</f>
        <v/>
      </c>
      <c r="F696" s="12">
        <f>IF($B696="","",IF(ISNUMBER($B696),HOUR($B696)*2+MINUTE($B696)/30,IFERROR(VALUE(LEFT($B696,FIND(":",$B696)-1))*2+VALUE(MID($B696,FIND(":",$B696)+1,2))/30,"")))</f>
        <v/>
      </c>
      <c r="G696" s="12">
        <f>IF($E696="","",IF(WEEKDAY($E696,2)&lt;6,1,0))</f>
        <v/>
      </c>
      <c r="H696" s="12">
        <f>IF(OR($E696="",$F696=""),"",IF(AND($G696=1,$F696&gt;='Working Hours'!$C$8,$F696&lt;'Working Hours'!$C$9),1,0))</f>
        <v/>
      </c>
    </row>
    <row r="697">
      <c r="A697" s="11" t="n"/>
      <c r="B697" s="11" t="n"/>
      <c r="C697" s="11" t="n"/>
      <c r="E697" s="12">
        <f>IF($A697="","",IF(ISNUMBER($A697),$A697,IFERROR(DATEVALUE($A697),"")))</f>
        <v/>
      </c>
      <c r="F697" s="12">
        <f>IF($B697="","",IF(ISNUMBER($B697),HOUR($B697)*2+MINUTE($B697)/30,IFERROR(VALUE(LEFT($B697,FIND(":",$B697)-1))*2+VALUE(MID($B697,FIND(":",$B697)+1,2))/30,"")))</f>
        <v/>
      </c>
      <c r="G697" s="12">
        <f>IF($E697="","",IF(WEEKDAY($E697,2)&lt;6,1,0))</f>
        <v/>
      </c>
      <c r="H697" s="12">
        <f>IF(OR($E697="",$F697=""),"",IF(AND($G697=1,$F697&gt;='Working Hours'!$C$8,$F697&lt;'Working Hours'!$C$9),1,0))</f>
        <v/>
      </c>
    </row>
    <row r="698">
      <c r="A698" s="11" t="n"/>
      <c r="B698" s="11" t="n"/>
      <c r="C698" s="11" t="n"/>
      <c r="E698" s="12">
        <f>IF($A698="","",IF(ISNUMBER($A698),$A698,IFERROR(DATEVALUE($A698),"")))</f>
        <v/>
      </c>
      <c r="F698" s="12">
        <f>IF($B698="","",IF(ISNUMBER($B698),HOUR($B698)*2+MINUTE($B698)/30,IFERROR(VALUE(LEFT($B698,FIND(":",$B698)-1))*2+VALUE(MID($B698,FIND(":",$B698)+1,2))/30,"")))</f>
        <v/>
      </c>
      <c r="G698" s="12">
        <f>IF($E698="","",IF(WEEKDAY($E698,2)&lt;6,1,0))</f>
        <v/>
      </c>
      <c r="H698" s="12">
        <f>IF(OR($E698="",$F698=""),"",IF(AND($G698=1,$F698&gt;='Working Hours'!$C$8,$F698&lt;'Working Hours'!$C$9),1,0))</f>
        <v/>
      </c>
    </row>
    <row r="699">
      <c r="A699" s="11" t="n"/>
      <c r="B699" s="11" t="n"/>
      <c r="C699" s="11" t="n"/>
      <c r="E699" s="12">
        <f>IF($A699="","",IF(ISNUMBER($A699),$A699,IFERROR(DATEVALUE($A699),"")))</f>
        <v/>
      </c>
      <c r="F699" s="12">
        <f>IF($B699="","",IF(ISNUMBER($B699),HOUR($B699)*2+MINUTE($B699)/30,IFERROR(VALUE(LEFT($B699,FIND(":",$B699)-1))*2+VALUE(MID($B699,FIND(":",$B699)+1,2))/30,"")))</f>
        <v/>
      </c>
      <c r="G699" s="12">
        <f>IF($E699="","",IF(WEEKDAY($E699,2)&lt;6,1,0))</f>
        <v/>
      </c>
      <c r="H699" s="12">
        <f>IF(OR($E699="",$F699=""),"",IF(AND($G699=1,$F699&gt;='Working Hours'!$C$8,$F699&lt;'Working Hours'!$C$9),1,0))</f>
        <v/>
      </c>
    </row>
    <row r="700">
      <c r="A700" s="11" t="n"/>
      <c r="B700" s="11" t="n"/>
      <c r="C700" s="11" t="n"/>
      <c r="E700" s="12">
        <f>IF($A700="","",IF(ISNUMBER($A700),$A700,IFERROR(DATEVALUE($A700),"")))</f>
        <v/>
      </c>
      <c r="F700" s="12">
        <f>IF($B700="","",IF(ISNUMBER($B700),HOUR($B700)*2+MINUTE($B700)/30,IFERROR(VALUE(LEFT($B700,FIND(":",$B700)-1))*2+VALUE(MID($B700,FIND(":",$B700)+1,2))/30,"")))</f>
        <v/>
      </c>
      <c r="G700" s="12">
        <f>IF($E700="","",IF(WEEKDAY($E700,2)&lt;6,1,0))</f>
        <v/>
      </c>
      <c r="H700" s="12">
        <f>IF(OR($E700="",$F700=""),"",IF(AND($G700=1,$F700&gt;='Working Hours'!$C$8,$F700&lt;'Working Hours'!$C$9),1,0))</f>
        <v/>
      </c>
    </row>
    <row r="701">
      <c r="A701" s="11" t="n"/>
      <c r="B701" s="11" t="n"/>
      <c r="C701" s="11" t="n"/>
      <c r="E701" s="12">
        <f>IF($A701="","",IF(ISNUMBER($A701),$A701,IFERROR(DATEVALUE($A701),"")))</f>
        <v/>
      </c>
      <c r="F701" s="12">
        <f>IF($B701="","",IF(ISNUMBER($B701),HOUR($B701)*2+MINUTE($B701)/30,IFERROR(VALUE(LEFT($B701,FIND(":",$B701)-1))*2+VALUE(MID($B701,FIND(":",$B701)+1,2))/30,"")))</f>
        <v/>
      </c>
      <c r="G701" s="12">
        <f>IF($E701="","",IF(WEEKDAY($E701,2)&lt;6,1,0))</f>
        <v/>
      </c>
      <c r="H701" s="12">
        <f>IF(OR($E701="",$F701=""),"",IF(AND($G701=1,$F701&gt;='Working Hours'!$C$8,$F701&lt;'Working Hours'!$C$9),1,0))</f>
        <v/>
      </c>
    </row>
    <row r="702">
      <c r="A702" s="11" t="n"/>
      <c r="B702" s="11" t="n"/>
      <c r="C702" s="11" t="n"/>
      <c r="E702" s="12">
        <f>IF($A702="","",IF(ISNUMBER($A702),$A702,IFERROR(DATEVALUE($A702),"")))</f>
        <v/>
      </c>
      <c r="F702" s="12">
        <f>IF($B702="","",IF(ISNUMBER($B702),HOUR($B702)*2+MINUTE($B702)/30,IFERROR(VALUE(LEFT($B702,FIND(":",$B702)-1))*2+VALUE(MID($B702,FIND(":",$B702)+1,2))/30,"")))</f>
        <v/>
      </c>
      <c r="G702" s="12">
        <f>IF($E702="","",IF(WEEKDAY($E702,2)&lt;6,1,0))</f>
        <v/>
      </c>
      <c r="H702" s="12">
        <f>IF(OR($E702="",$F702=""),"",IF(AND($G702=1,$F702&gt;='Working Hours'!$C$8,$F702&lt;'Working Hours'!$C$9),1,0))</f>
        <v/>
      </c>
    </row>
    <row r="703">
      <c r="A703" s="11" t="n"/>
      <c r="B703" s="11" t="n"/>
      <c r="C703" s="11" t="n"/>
      <c r="E703" s="12">
        <f>IF($A703="","",IF(ISNUMBER($A703),$A703,IFERROR(DATEVALUE($A703),"")))</f>
        <v/>
      </c>
      <c r="F703" s="12">
        <f>IF($B703="","",IF(ISNUMBER($B703),HOUR($B703)*2+MINUTE($B703)/30,IFERROR(VALUE(LEFT($B703,FIND(":",$B703)-1))*2+VALUE(MID($B703,FIND(":",$B703)+1,2))/30,"")))</f>
        <v/>
      </c>
      <c r="G703" s="12">
        <f>IF($E703="","",IF(WEEKDAY($E703,2)&lt;6,1,0))</f>
        <v/>
      </c>
      <c r="H703" s="12">
        <f>IF(OR($E703="",$F703=""),"",IF(AND($G703=1,$F703&gt;='Working Hours'!$C$8,$F703&lt;'Working Hours'!$C$9),1,0))</f>
        <v/>
      </c>
    </row>
    <row r="704">
      <c r="A704" s="11" t="n"/>
      <c r="B704" s="11" t="n"/>
      <c r="C704" s="11" t="n"/>
      <c r="E704" s="12">
        <f>IF($A704="","",IF(ISNUMBER($A704),$A704,IFERROR(DATEVALUE($A704),"")))</f>
        <v/>
      </c>
      <c r="F704" s="12">
        <f>IF($B704="","",IF(ISNUMBER($B704),HOUR($B704)*2+MINUTE($B704)/30,IFERROR(VALUE(LEFT($B704,FIND(":",$B704)-1))*2+VALUE(MID($B704,FIND(":",$B704)+1,2))/30,"")))</f>
        <v/>
      </c>
      <c r="G704" s="12">
        <f>IF($E704="","",IF(WEEKDAY($E704,2)&lt;6,1,0))</f>
        <v/>
      </c>
      <c r="H704" s="12">
        <f>IF(OR($E704="",$F704=""),"",IF(AND($G704=1,$F704&gt;='Working Hours'!$C$8,$F704&lt;'Working Hours'!$C$9),1,0))</f>
        <v/>
      </c>
    </row>
    <row r="705">
      <c r="A705" s="11" t="n"/>
      <c r="B705" s="11" t="n"/>
      <c r="C705" s="11" t="n"/>
      <c r="E705" s="12">
        <f>IF($A705="","",IF(ISNUMBER($A705),$A705,IFERROR(DATEVALUE($A705),"")))</f>
        <v/>
      </c>
      <c r="F705" s="12">
        <f>IF($B705="","",IF(ISNUMBER($B705),HOUR($B705)*2+MINUTE($B705)/30,IFERROR(VALUE(LEFT($B705,FIND(":",$B705)-1))*2+VALUE(MID($B705,FIND(":",$B705)+1,2))/30,"")))</f>
        <v/>
      </c>
      <c r="G705" s="12">
        <f>IF($E705="","",IF(WEEKDAY($E705,2)&lt;6,1,0))</f>
        <v/>
      </c>
      <c r="H705" s="12">
        <f>IF(OR($E705="",$F705=""),"",IF(AND($G705=1,$F705&gt;='Working Hours'!$C$8,$F705&lt;'Working Hours'!$C$9),1,0))</f>
        <v/>
      </c>
    </row>
    <row r="706">
      <c r="A706" s="11" t="n"/>
      <c r="B706" s="11" t="n"/>
      <c r="C706" s="11" t="n"/>
      <c r="E706" s="12">
        <f>IF($A706="","",IF(ISNUMBER($A706),$A706,IFERROR(DATEVALUE($A706),"")))</f>
        <v/>
      </c>
      <c r="F706" s="12">
        <f>IF($B706="","",IF(ISNUMBER($B706),HOUR($B706)*2+MINUTE($B706)/30,IFERROR(VALUE(LEFT($B706,FIND(":",$B706)-1))*2+VALUE(MID($B706,FIND(":",$B706)+1,2))/30,"")))</f>
        <v/>
      </c>
      <c r="G706" s="12">
        <f>IF($E706="","",IF(WEEKDAY($E706,2)&lt;6,1,0))</f>
        <v/>
      </c>
      <c r="H706" s="12">
        <f>IF(OR($E706="",$F706=""),"",IF(AND($G706=1,$F706&gt;='Working Hours'!$C$8,$F706&lt;'Working Hours'!$C$9),1,0))</f>
        <v/>
      </c>
    </row>
    <row r="707">
      <c r="A707" s="11" t="n"/>
      <c r="B707" s="11" t="n"/>
      <c r="C707" s="11" t="n"/>
      <c r="E707" s="12">
        <f>IF($A707="","",IF(ISNUMBER($A707),$A707,IFERROR(DATEVALUE($A707),"")))</f>
        <v/>
      </c>
      <c r="F707" s="12">
        <f>IF($B707="","",IF(ISNUMBER($B707),HOUR($B707)*2+MINUTE($B707)/30,IFERROR(VALUE(LEFT($B707,FIND(":",$B707)-1))*2+VALUE(MID($B707,FIND(":",$B707)+1,2))/30,"")))</f>
        <v/>
      </c>
      <c r="G707" s="12">
        <f>IF($E707="","",IF(WEEKDAY($E707,2)&lt;6,1,0))</f>
        <v/>
      </c>
      <c r="H707" s="12">
        <f>IF(OR($E707="",$F707=""),"",IF(AND($G707=1,$F707&gt;='Working Hours'!$C$8,$F707&lt;'Working Hours'!$C$9),1,0))</f>
        <v/>
      </c>
    </row>
    <row r="708">
      <c r="A708" s="11" t="n"/>
      <c r="B708" s="11" t="n"/>
      <c r="C708" s="11" t="n"/>
      <c r="E708" s="12">
        <f>IF($A708="","",IF(ISNUMBER($A708),$A708,IFERROR(DATEVALUE($A708),"")))</f>
        <v/>
      </c>
      <c r="F708" s="12">
        <f>IF($B708="","",IF(ISNUMBER($B708),HOUR($B708)*2+MINUTE($B708)/30,IFERROR(VALUE(LEFT($B708,FIND(":",$B708)-1))*2+VALUE(MID($B708,FIND(":",$B708)+1,2))/30,"")))</f>
        <v/>
      </c>
      <c r="G708" s="12">
        <f>IF($E708="","",IF(WEEKDAY($E708,2)&lt;6,1,0))</f>
        <v/>
      </c>
      <c r="H708" s="12">
        <f>IF(OR($E708="",$F708=""),"",IF(AND($G708=1,$F708&gt;='Working Hours'!$C$8,$F708&lt;'Working Hours'!$C$9),1,0))</f>
        <v/>
      </c>
    </row>
    <row r="709">
      <c r="A709" s="11" t="n"/>
      <c r="B709" s="11" t="n"/>
      <c r="C709" s="11" t="n"/>
      <c r="E709" s="12">
        <f>IF($A709="","",IF(ISNUMBER($A709),$A709,IFERROR(DATEVALUE($A709),"")))</f>
        <v/>
      </c>
      <c r="F709" s="12">
        <f>IF($B709="","",IF(ISNUMBER($B709),HOUR($B709)*2+MINUTE($B709)/30,IFERROR(VALUE(LEFT($B709,FIND(":",$B709)-1))*2+VALUE(MID($B709,FIND(":",$B709)+1,2))/30,"")))</f>
        <v/>
      </c>
      <c r="G709" s="12">
        <f>IF($E709="","",IF(WEEKDAY($E709,2)&lt;6,1,0))</f>
        <v/>
      </c>
      <c r="H709" s="12">
        <f>IF(OR($E709="",$F709=""),"",IF(AND($G709=1,$F709&gt;='Working Hours'!$C$8,$F709&lt;'Working Hours'!$C$9),1,0))</f>
        <v/>
      </c>
    </row>
    <row r="710">
      <c r="A710" s="11" t="n"/>
      <c r="B710" s="11" t="n"/>
      <c r="C710" s="11" t="n"/>
      <c r="E710" s="12">
        <f>IF($A710="","",IF(ISNUMBER($A710),$A710,IFERROR(DATEVALUE($A710),"")))</f>
        <v/>
      </c>
      <c r="F710" s="12">
        <f>IF($B710="","",IF(ISNUMBER($B710),HOUR($B710)*2+MINUTE($B710)/30,IFERROR(VALUE(LEFT($B710,FIND(":",$B710)-1))*2+VALUE(MID($B710,FIND(":",$B710)+1,2))/30,"")))</f>
        <v/>
      </c>
      <c r="G710" s="12">
        <f>IF($E710="","",IF(WEEKDAY($E710,2)&lt;6,1,0))</f>
        <v/>
      </c>
      <c r="H710" s="12">
        <f>IF(OR($E710="",$F710=""),"",IF(AND($G710=1,$F710&gt;='Working Hours'!$C$8,$F710&lt;'Working Hours'!$C$9),1,0))</f>
        <v/>
      </c>
    </row>
    <row r="711">
      <c r="A711" s="11" t="n"/>
      <c r="B711" s="11" t="n"/>
      <c r="C711" s="11" t="n"/>
      <c r="E711" s="12">
        <f>IF($A711="","",IF(ISNUMBER($A711),$A711,IFERROR(DATEVALUE($A711),"")))</f>
        <v/>
      </c>
      <c r="F711" s="12">
        <f>IF($B711="","",IF(ISNUMBER($B711),HOUR($B711)*2+MINUTE($B711)/30,IFERROR(VALUE(LEFT($B711,FIND(":",$B711)-1))*2+VALUE(MID($B711,FIND(":",$B711)+1,2))/30,"")))</f>
        <v/>
      </c>
      <c r="G711" s="12">
        <f>IF($E711="","",IF(WEEKDAY($E711,2)&lt;6,1,0))</f>
        <v/>
      </c>
      <c r="H711" s="12">
        <f>IF(OR($E711="",$F711=""),"",IF(AND($G711=1,$F711&gt;='Working Hours'!$C$8,$F711&lt;'Working Hours'!$C$9),1,0))</f>
        <v/>
      </c>
    </row>
    <row r="712">
      <c r="A712" s="11" t="n"/>
      <c r="B712" s="11" t="n"/>
      <c r="C712" s="11" t="n"/>
      <c r="E712" s="12">
        <f>IF($A712="","",IF(ISNUMBER($A712),$A712,IFERROR(DATEVALUE($A712),"")))</f>
        <v/>
      </c>
      <c r="F712" s="12">
        <f>IF($B712="","",IF(ISNUMBER($B712),HOUR($B712)*2+MINUTE($B712)/30,IFERROR(VALUE(LEFT($B712,FIND(":",$B712)-1))*2+VALUE(MID($B712,FIND(":",$B712)+1,2))/30,"")))</f>
        <v/>
      </c>
      <c r="G712" s="12">
        <f>IF($E712="","",IF(WEEKDAY($E712,2)&lt;6,1,0))</f>
        <v/>
      </c>
      <c r="H712" s="12">
        <f>IF(OR($E712="",$F712=""),"",IF(AND($G712=1,$F712&gt;='Working Hours'!$C$8,$F712&lt;'Working Hours'!$C$9),1,0))</f>
        <v/>
      </c>
    </row>
    <row r="713">
      <c r="A713" s="11" t="n"/>
      <c r="B713" s="11" t="n"/>
      <c r="C713" s="11" t="n"/>
      <c r="E713" s="12">
        <f>IF($A713="","",IF(ISNUMBER($A713),$A713,IFERROR(DATEVALUE($A713),"")))</f>
        <v/>
      </c>
      <c r="F713" s="12">
        <f>IF($B713="","",IF(ISNUMBER($B713),HOUR($B713)*2+MINUTE($B713)/30,IFERROR(VALUE(LEFT($B713,FIND(":",$B713)-1))*2+VALUE(MID($B713,FIND(":",$B713)+1,2))/30,"")))</f>
        <v/>
      </c>
      <c r="G713" s="12">
        <f>IF($E713="","",IF(WEEKDAY($E713,2)&lt;6,1,0))</f>
        <v/>
      </c>
      <c r="H713" s="12">
        <f>IF(OR($E713="",$F713=""),"",IF(AND($G713=1,$F713&gt;='Working Hours'!$C$8,$F713&lt;'Working Hours'!$C$9),1,0))</f>
        <v/>
      </c>
    </row>
    <row r="714">
      <c r="A714" s="11" t="n"/>
      <c r="B714" s="11" t="n"/>
      <c r="C714" s="11" t="n"/>
      <c r="E714" s="12">
        <f>IF($A714="","",IF(ISNUMBER($A714),$A714,IFERROR(DATEVALUE($A714),"")))</f>
        <v/>
      </c>
      <c r="F714" s="12">
        <f>IF($B714="","",IF(ISNUMBER($B714),HOUR($B714)*2+MINUTE($B714)/30,IFERROR(VALUE(LEFT($B714,FIND(":",$B714)-1))*2+VALUE(MID($B714,FIND(":",$B714)+1,2))/30,"")))</f>
        <v/>
      </c>
      <c r="G714" s="12">
        <f>IF($E714="","",IF(WEEKDAY($E714,2)&lt;6,1,0))</f>
        <v/>
      </c>
      <c r="H714" s="12">
        <f>IF(OR($E714="",$F714=""),"",IF(AND($G714=1,$F714&gt;='Working Hours'!$C$8,$F714&lt;'Working Hours'!$C$9),1,0))</f>
        <v/>
      </c>
    </row>
    <row r="715">
      <c r="A715" s="11" t="n"/>
      <c r="B715" s="11" t="n"/>
      <c r="C715" s="11" t="n"/>
      <c r="E715" s="12">
        <f>IF($A715="","",IF(ISNUMBER($A715),$A715,IFERROR(DATEVALUE($A715),"")))</f>
        <v/>
      </c>
      <c r="F715" s="12">
        <f>IF($B715="","",IF(ISNUMBER($B715),HOUR($B715)*2+MINUTE($B715)/30,IFERROR(VALUE(LEFT($B715,FIND(":",$B715)-1))*2+VALUE(MID($B715,FIND(":",$B715)+1,2))/30,"")))</f>
        <v/>
      </c>
      <c r="G715" s="12">
        <f>IF($E715="","",IF(WEEKDAY($E715,2)&lt;6,1,0))</f>
        <v/>
      </c>
      <c r="H715" s="12">
        <f>IF(OR($E715="",$F715=""),"",IF(AND($G715=1,$F715&gt;='Working Hours'!$C$8,$F715&lt;'Working Hours'!$C$9),1,0))</f>
        <v/>
      </c>
    </row>
    <row r="716">
      <c r="A716" s="11" t="n"/>
      <c r="B716" s="11" t="n"/>
      <c r="C716" s="11" t="n"/>
      <c r="E716" s="12">
        <f>IF($A716="","",IF(ISNUMBER($A716),$A716,IFERROR(DATEVALUE($A716),"")))</f>
        <v/>
      </c>
      <c r="F716" s="12">
        <f>IF($B716="","",IF(ISNUMBER($B716),HOUR($B716)*2+MINUTE($B716)/30,IFERROR(VALUE(LEFT($B716,FIND(":",$B716)-1))*2+VALUE(MID($B716,FIND(":",$B716)+1,2))/30,"")))</f>
        <v/>
      </c>
      <c r="G716" s="12">
        <f>IF($E716="","",IF(WEEKDAY($E716,2)&lt;6,1,0))</f>
        <v/>
      </c>
      <c r="H716" s="12">
        <f>IF(OR($E716="",$F716=""),"",IF(AND($G716=1,$F716&gt;='Working Hours'!$C$8,$F716&lt;'Working Hours'!$C$9),1,0))</f>
        <v/>
      </c>
    </row>
    <row r="717">
      <c r="A717" s="11" t="n"/>
      <c r="B717" s="11" t="n"/>
      <c r="C717" s="11" t="n"/>
      <c r="E717" s="12">
        <f>IF($A717="","",IF(ISNUMBER($A717),$A717,IFERROR(DATEVALUE($A717),"")))</f>
        <v/>
      </c>
      <c r="F717" s="12">
        <f>IF($B717="","",IF(ISNUMBER($B717),HOUR($B717)*2+MINUTE($B717)/30,IFERROR(VALUE(LEFT($B717,FIND(":",$B717)-1))*2+VALUE(MID($B717,FIND(":",$B717)+1,2))/30,"")))</f>
        <v/>
      </c>
      <c r="G717" s="12">
        <f>IF($E717="","",IF(WEEKDAY($E717,2)&lt;6,1,0))</f>
        <v/>
      </c>
      <c r="H717" s="12">
        <f>IF(OR($E717="",$F717=""),"",IF(AND($G717=1,$F717&gt;='Working Hours'!$C$8,$F717&lt;'Working Hours'!$C$9),1,0))</f>
        <v/>
      </c>
    </row>
    <row r="718">
      <c r="A718" s="11" t="n"/>
      <c r="B718" s="11" t="n"/>
      <c r="C718" s="11" t="n"/>
      <c r="E718" s="12">
        <f>IF($A718="","",IF(ISNUMBER($A718),$A718,IFERROR(DATEVALUE($A718),"")))</f>
        <v/>
      </c>
      <c r="F718" s="12">
        <f>IF($B718="","",IF(ISNUMBER($B718),HOUR($B718)*2+MINUTE($B718)/30,IFERROR(VALUE(LEFT($B718,FIND(":",$B718)-1))*2+VALUE(MID($B718,FIND(":",$B718)+1,2))/30,"")))</f>
        <v/>
      </c>
      <c r="G718" s="12">
        <f>IF($E718="","",IF(WEEKDAY($E718,2)&lt;6,1,0))</f>
        <v/>
      </c>
      <c r="H718" s="12">
        <f>IF(OR($E718="",$F718=""),"",IF(AND($G718=1,$F718&gt;='Working Hours'!$C$8,$F718&lt;'Working Hours'!$C$9),1,0))</f>
        <v/>
      </c>
    </row>
    <row r="719">
      <c r="A719" s="11" t="n"/>
      <c r="B719" s="11" t="n"/>
      <c r="C719" s="11" t="n"/>
      <c r="E719" s="12">
        <f>IF($A719="","",IF(ISNUMBER($A719),$A719,IFERROR(DATEVALUE($A719),"")))</f>
        <v/>
      </c>
      <c r="F719" s="12">
        <f>IF($B719="","",IF(ISNUMBER($B719),HOUR($B719)*2+MINUTE($B719)/30,IFERROR(VALUE(LEFT($B719,FIND(":",$B719)-1))*2+VALUE(MID($B719,FIND(":",$B719)+1,2))/30,"")))</f>
        <v/>
      </c>
      <c r="G719" s="12">
        <f>IF($E719="","",IF(WEEKDAY($E719,2)&lt;6,1,0))</f>
        <v/>
      </c>
      <c r="H719" s="12">
        <f>IF(OR($E719="",$F719=""),"",IF(AND($G719=1,$F719&gt;='Working Hours'!$C$8,$F719&lt;'Working Hours'!$C$9),1,0))</f>
        <v/>
      </c>
    </row>
    <row r="720">
      <c r="A720" s="11" t="n"/>
      <c r="B720" s="11" t="n"/>
      <c r="C720" s="11" t="n"/>
      <c r="E720" s="12">
        <f>IF($A720="","",IF(ISNUMBER($A720),$A720,IFERROR(DATEVALUE($A720),"")))</f>
        <v/>
      </c>
      <c r="F720" s="12">
        <f>IF($B720="","",IF(ISNUMBER($B720),HOUR($B720)*2+MINUTE($B720)/30,IFERROR(VALUE(LEFT($B720,FIND(":",$B720)-1))*2+VALUE(MID($B720,FIND(":",$B720)+1,2))/30,"")))</f>
        <v/>
      </c>
      <c r="G720" s="12">
        <f>IF($E720="","",IF(WEEKDAY($E720,2)&lt;6,1,0))</f>
        <v/>
      </c>
      <c r="H720" s="12">
        <f>IF(OR($E720="",$F720=""),"",IF(AND($G720=1,$F720&gt;='Working Hours'!$C$8,$F720&lt;'Working Hours'!$C$9),1,0))</f>
        <v/>
      </c>
    </row>
    <row r="721">
      <c r="A721" s="11" t="n"/>
      <c r="B721" s="11" t="n"/>
      <c r="C721" s="11" t="n"/>
      <c r="E721" s="12">
        <f>IF($A721="","",IF(ISNUMBER($A721),$A721,IFERROR(DATEVALUE($A721),"")))</f>
        <v/>
      </c>
      <c r="F721" s="12">
        <f>IF($B721="","",IF(ISNUMBER($B721),HOUR($B721)*2+MINUTE($B721)/30,IFERROR(VALUE(LEFT($B721,FIND(":",$B721)-1))*2+VALUE(MID($B721,FIND(":",$B721)+1,2))/30,"")))</f>
        <v/>
      </c>
      <c r="G721" s="12">
        <f>IF($E721="","",IF(WEEKDAY($E721,2)&lt;6,1,0))</f>
        <v/>
      </c>
      <c r="H721" s="12">
        <f>IF(OR($E721="",$F721=""),"",IF(AND($G721=1,$F721&gt;='Working Hours'!$C$8,$F721&lt;'Working Hours'!$C$9),1,0))</f>
        <v/>
      </c>
    </row>
    <row r="722">
      <c r="A722" s="11" t="n"/>
      <c r="B722" s="11" t="n"/>
      <c r="C722" s="11" t="n"/>
      <c r="E722" s="12">
        <f>IF($A722="","",IF(ISNUMBER($A722),$A722,IFERROR(DATEVALUE($A722),"")))</f>
        <v/>
      </c>
      <c r="F722" s="12">
        <f>IF($B722="","",IF(ISNUMBER($B722),HOUR($B722)*2+MINUTE($B722)/30,IFERROR(VALUE(LEFT($B722,FIND(":",$B722)-1))*2+VALUE(MID($B722,FIND(":",$B722)+1,2))/30,"")))</f>
        <v/>
      </c>
      <c r="G722" s="12">
        <f>IF($E722="","",IF(WEEKDAY($E722,2)&lt;6,1,0))</f>
        <v/>
      </c>
      <c r="H722" s="12">
        <f>IF(OR($E722="",$F722=""),"",IF(AND($G722=1,$F722&gt;='Working Hours'!$C$8,$F722&lt;'Working Hours'!$C$9),1,0))</f>
        <v/>
      </c>
    </row>
    <row r="723">
      <c r="A723" s="11" t="n"/>
      <c r="B723" s="11" t="n"/>
      <c r="C723" s="11" t="n"/>
      <c r="E723" s="12">
        <f>IF($A723="","",IF(ISNUMBER($A723),$A723,IFERROR(DATEVALUE($A723),"")))</f>
        <v/>
      </c>
      <c r="F723" s="12">
        <f>IF($B723="","",IF(ISNUMBER($B723),HOUR($B723)*2+MINUTE($B723)/30,IFERROR(VALUE(LEFT($B723,FIND(":",$B723)-1))*2+VALUE(MID($B723,FIND(":",$B723)+1,2))/30,"")))</f>
        <v/>
      </c>
      <c r="G723" s="12">
        <f>IF($E723="","",IF(WEEKDAY($E723,2)&lt;6,1,0))</f>
        <v/>
      </c>
      <c r="H723" s="12">
        <f>IF(OR($E723="",$F723=""),"",IF(AND($G723=1,$F723&gt;='Working Hours'!$C$8,$F723&lt;'Working Hours'!$C$9),1,0))</f>
        <v/>
      </c>
    </row>
    <row r="724">
      <c r="A724" s="11" t="n"/>
      <c r="B724" s="11" t="n"/>
      <c r="C724" s="11" t="n"/>
      <c r="E724" s="12">
        <f>IF($A724="","",IF(ISNUMBER($A724),$A724,IFERROR(DATEVALUE($A724),"")))</f>
        <v/>
      </c>
      <c r="F724" s="12">
        <f>IF($B724="","",IF(ISNUMBER($B724),HOUR($B724)*2+MINUTE($B724)/30,IFERROR(VALUE(LEFT($B724,FIND(":",$B724)-1))*2+VALUE(MID($B724,FIND(":",$B724)+1,2))/30,"")))</f>
        <v/>
      </c>
      <c r="G724" s="12">
        <f>IF($E724="","",IF(WEEKDAY($E724,2)&lt;6,1,0))</f>
        <v/>
      </c>
      <c r="H724" s="12">
        <f>IF(OR($E724="",$F724=""),"",IF(AND($G724=1,$F724&gt;='Working Hours'!$C$8,$F724&lt;'Working Hours'!$C$9),1,0))</f>
        <v/>
      </c>
    </row>
    <row r="725">
      <c r="A725" s="11" t="n"/>
      <c r="B725" s="11" t="n"/>
      <c r="C725" s="11" t="n"/>
      <c r="E725" s="12">
        <f>IF($A725="","",IF(ISNUMBER($A725),$A725,IFERROR(DATEVALUE($A725),"")))</f>
        <v/>
      </c>
      <c r="F725" s="12">
        <f>IF($B725="","",IF(ISNUMBER($B725),HOUR($B725)*2+MINUTE($B725)/30,IFERROR(VALUE(LEFT($B725,FIND(":",$B725)-1))*2+VALUE(MID($B725,FIND(":",$B725)+1,2))/30,"")))</f>
        <v/>
      </c>
      <c r="G725" s="12">
        <f>IF($E725="","",IF(WEEKDAY($E725,2)&lt;6,1,0))</f>
        <v/>
      </c>
      <c r="H725" s="12">
        <f>IF(OR($E725="",$F725=""),"",IF(AND($G725=1,$F725&gt;='Working Hours'!$C$8,$F725&lt;'Working Hours'!$C$9),1,0))</f>
        <v/>
      </c>
    </row>
    <row r="726">
      <c r="A726" s="11" t="n"/>
      <c r="B726" s="11" t="n"/>
      <c r="C726" s="11" t="n"/>
      <c r="E726" s="12">
        <f>IF($A726="","",IF(ISNUMBER($A726),$A726,IFERROR(DATEVALUE($A726),"")))</f>
        <v/>
      </c>
      <c r="F726" s="12">
        <f>IF($B726="","",IF(ISNUMBER($B726),HOUR($B726)*2+MINUTE($B726)/30,IFERROR(VALUE(LEFT($B726,FIND(":",$B726)-1))*2+VALUE(MID($B726,FIND(":",$B726)+1,2))/30,"")))</f>
        <v/>
      </c>
      <c r="G726" s="12">
        <f>IF($E726="","",IF(WEEKDAY($E726,2)&lt;6,1,0))</f>
        <v/>
      </c>
      <c r="H726" s="12">
        <f>IF(OR($E726="",$F726=""),"",IF(AND($G726=1,$F726&gt;='Working Hours'!$C$8,$F726&lt;'Working Hours'!$C$9),1,0))</f>
        <v/>
      </c>
    </row>
    <row r="727">
      <c r="A727" s="11" t="n"/>
      <c r="B727" s="11" t="n"/>
      <c r="C727" s="11" t="n"/>
      <c r="E727" s="12">
        <f>IF($A727="","",IF(ISNUMBER($A727),$A727,IFERROR(DATEVALUE($A727),"")))</f>
        <v/>
      </c>
      <c r="F727" s="12">
        <f>IF($B727="","",IF(ISNUMBER($B727),HOUR($B727)*2+MINUTE($B727)/30,IFERROR(VALUE(LEFT($B727,FIND(":",$B727)-1))*2+VALUE(MID($B727,FIND(":",$B727)+1,2))/30,"")))</f>
        <v/>
      </c>
      <c r="G727" s="12">
        <f>IF($E727="","",IF(WEEKDAY($E727,2)&lt;6,1,0))</f>
        <v/>
      </c>
      <c r="H727" s="12">
        <f>IF(OR($E727="",$F727=""),"",IF(AND($G727=1,$F727&gt;='Working Hours'!$C$8,$F727&lt;'Working Hours'!$C$9),1,0))</f>
        <v/>
      </c>
    </row>
    <row r="728">
      <c r="A728" s="11" t="n"/>
      <c r="B728" s="11" t="n"/>
      <c r="C728" s="11" t="n"/>
      <c r="E728" s="12">
        <f>IF($A728="","",IF(ISNUMBER($A728),$A728,IFERROR(DATEVALUE($A728),"")))</f>
        <v/>
      </c>
      <c r="F728" s="12">
        <f>IF($B728="","",IF(ISNUMBER($B728),HOUR($B728)*2+MINUTE($B728)/30,IFERROR(VALUE(LEFT($B728,FIND(":",$B728)-1))*2+VALUE(MID($B728,FIND(":",$B728)+1,2))/30,"")))</f>
        <v/>
      </c>
      <c r="G728" s="12">
        <f>IF($E728="","",IF(WEEKDAY($E728,2)&lt;6,1,0))</f>
        <v/>
      </c>
      <c r="H728" s="12">
        <f>IF(OR($E728="",$F728=""),"",IF(AND($G728=1,$F728&gt;='Working Hours'!$C$8,$F728&lt;'Working Hours'!$C$9),1,0))</f>
        <v/>
      </c>
    </row>
    <row r="729">
      <c r="A729" s="11" t="n"/>
      <c r="B729" s="11" t="n"/>
      <c r="C729" s="11" t="n"/>
      <c r="E729" s="12">
        <f>IF($A729="","",IF(ISNUMBER($A729),$A729,IFERROR(DATEVALUE($A729),"")))</f>
        <v/>
      </c>
      <c r="F729" s="12">
        <f>IF($B729="","",IF(ISNUMBER($B729),HOUR($B729)*2+MINUTE($B729)/30,IFERROR(VALUE(LEFT($B729,FIND(":",$B729)-1))*2+VALUE(MID($B729,FIND(":",$B729)+1,2))/30,"")))</f>
        <v/>
      </c>
      <c r="G729" s="12">
        <f>IF($E729="","",IF(WEEKDAY($E729,2)&lt;6,1,0))</f>
        <v/>
      </c>
      <c r="H729" s="12">
        <f>IF(OR($E729="",$F729=""),"",IF(AND($G729=1,$F729&gt;='Working Hours'!$C$8,$F729&lt;'Working Hours'!$C$9),1,0))</f>
        <v/>
      </c>
    </row>
    <row r="730">
      <c r="A730" s="11" t="n"/>
      <c r="B730" s="11" t="n"/>
      <c r="C730" s="11" t="n"/>
      <c r="E730" s="12">
        <f>IF($A730="","",IF(ISNUMBER($A730),$A730,IFERROR(DATEVALUE($A730),"")))</f>
        <v/>
      </c>
      <c r="F730" s="12">
        <f>IF($B730="","",IF(ISNUMBER($B730),HOUR($B730)*2+MINUTE($B730)/30,IFERROR(VALUE(LEFT($B730,FIND(":",$B730)-1))*2+VALUE(MID($B730,FIND(":",$B730)+1,2))/30,"")))</f>
        <v/>
      </c>
      <c r="G730" s="12">
        <f>IF($E730="","",IF(WEEKDAY($E730,2)&lt;6,1,0))</f>
        <v/>
      </c>
      <c r="H730" s="12">
        <f>IF(OR($E730="",$F730=""),"",IF(AND($G730=1,$F730&gt;='Working Hours'!$C$8,$F730&lt;'Working Hours'!$C$9),1,0))</f>
        <v/>
      </c>
    </row>
    <row r="731">
      <c r="A731" s="11" t="n"/>
      <c r="B731" s="11" t="n"/>
      <c r="C731" s="11" t="n"/>
      <c r="E731" s="12">
        <f>IF($A731="","",IF(ISNUMBER($A731),$A731,IFERROR(DATEVALUE($A731),"")))</f>
        <v/>
      </c>
      <c r="F731" s="12">
        <f>IF($B731="","",IF(ISNUMBER($B731),HOUR($B731)*2+MINUTE($B731)/30,IFERROR(VALUE(LEFT($B731,FIND(":",$B731)-1))*2+VALUE(MID($B731,FIND(":",$B731)+1,2))/30,"")))</f>
        <v/>
      </c>
      <c r="G731" s="12">
        <f>IF($E731="","",IF(WEEKDAY($E731,2)&lt;6,1,0))</f>
        <v/>
      </c>
      <c r="H731" s="12">
        <f>IF(OR($E731="",$F731=""),"",IF(AND($G731=1,$F731&gt;='Working Hours'!$C$8,$F731&lt;'Working Hours'!$C$9),1,0))</f>
        <v/>
      </c>
    </row>
    <row r="732">
      <c r="A732" s="11" t="n"/>
      <c r="B732" s="11" t="n"/>
      <c r="C732" s="11" t="n"/>
      <c r="E732" s="12">
        <f>IF($A732="","",IF(ISNUMBER($A732),$A732,IFERROR(DATEVALUE($A732),"")))</f>
        <v/>
      </c>
      <c r="F732" s="12">
        <f>IF($B732="","",IF(ISNUMBER($B732),HOUR($B732)*2+MINUTE($B732)/30,IFERROR(VALUE(LEFT($B732,FIND(":",$B732)-1))*2+VALUE(MID($B732,FIND(":",$B732)+1,2))/30,"")))</f>
        <v/>
      </c>
      <c r="G732" s="12">
        <f>IF($E732="","",IF(WEEKDAY($E732,2)&lt;6,1,0))</f>
        <v/>
      </c>
      <c r="H732" s="12">
        <f>IF(OR($E732="",$F732=""),"",IF(AND($G732=1,$F732&gt;='Working Hours'!$C$8,$F732&lt;'Working Hours'!$C$9),1,0))</f>
        <v/>
      </c>
    </row>
    <row r="733">
      <c r="A733" s="11" t="n"/>
      <c r="B733" s="11" t="n"/>
      <c r="C733" s="11" t="n"/>
      <c r="E733" s="12">
        <f>IF($A733="","",IF(ISNUMBER($A733),$A733,IFERROR(DATEVALUE($A733),"")))</f>
        <v/>
      </c>
      <c r="F733" s="12">
        <f>IF($B733="","",IF(ISNUMBER($B733),HOUR($B733)*2+MINUTE($B733)/30,IFERROR(VALUE(LEFT($B733,FIND(":",$B733)-1))*2+VALUE(MID($B733,FIND(":",$B733)+1,2))/30,"")))</f>
        <v/>
      </c>
      <c r="G733" s="12">
        <f>IF($E733="","",IF(WEEKDAY($E733,2)&lt;6,1,0))</f>
        <v/>
      </c>
      <c r="H733" s="12">
        <f>IF(OR($E733="",$F733=""),"",IF(AND($G733=1,$F733&gt;='Working Hours'!$C$8,$F733&lt;'Working Hours'!$C$9),1,0))</f>
        <v/>
      </c>
    </row>
    <row r="734">
      <c r="A734" s="11" t="n"/>
      <c r="B734" s="11" t="n"/>
      <c r="C734" s="11" t="n"/>
      <c r="E734" s="12">
        <f>IF($A734="","",IF(ISNUMBER($A734),$A734,IFERROR(DATEVALUE($A734),"")))</f>
        <v/>
      </c>
      <c r="F734" s="12">
        <f>IF($B734="","",IF(ISNUMBER($B734),HOUR($B734)*2+MINUTE($B734)/30,IFERROR(VALUE(LEFT($B734,FIND(":",$B734)-1))*2+VALUE(MID($B734,FIND(":",$B734)+1,2))/30,"")))</f>
        <v/>
      </c>
      <c r="G734" s="12">
        <f>IF($E734="","",IF(WEEKDAY($E734,2)&lt;6,1,0))</f>
        <v/>
      </c>
      <c r="H734" s="12">
        <f>IF(OR($E734="",$F734=""),"",IF(AND($G734=1,$F734&gt;='Working Hours'!$C$8,$F734&lt;'Working Hours'!$C$9),1,0))</f>
        <v/>
      </c>
    </row>
    <row r="735">
      <c r="A735" s="11" t="n"/>
      <c r="B735" s="11" t="n"/>
      <c r="C735" s="11" t="n"/>
      <c r="E735" s="12">
        <f>IF($A735="","",IF(ISNUMBER($A735),$A735,IFERROR(DATEVALUE($A735),"")))</f>
        <v/>
      </c>
      <c r="F735" s="12">
        <f>IF($B735="","",IF(ISNUMBER($B735),HOUR($B735)*2+MINUTE($B735)/30,IFERROR(VALUE(LEFT($B735,FIND(":",$B735)-1))*2+VALUE(MID($B735,FIND(":",$B735)+1,2))/30,"")))</f>
        <v/>
      </c>
      <c r="G735" s="12">
        <f>IF($E735="","",IF(WEEKDAY($E735,2)&lt;6,1,0))</f>
        <v/>
      </c>
      <c r="H735" s="12">
        <f>IF(OR($E735="",$F735=""),"",IF(AND($G735=1,$F735&gt;='Working Hours'!$C$8,$F735&lt;'Working Hours'!$C$9),1,0))</f>
        <v/>
      </c>
    </row>
    <row r="736">
      <c r="A736" s="11" t="n"/>
      <c r="B736" s="11" t="n"/>
      <c r="C736" s="11" t="n"/>
      <c r="E736" s="12">
        <f>IF($A736="","",IF(ISNUMBER($A736),$A736,IFERROR(DATEVALUE($A736),"")))</f>
        <v/>
      </c>
      <c r="F736" s="12">
        <f>IF($B736="","",IF(ISNUMBER($B736),HOUR($B736)*2+MINUTE($B736)/30,IFERROR(VALUE(LEFT($B736,FIND(":",$B736)-1))*2+VALUE(MID($B736,FIND(":",$B736)+1,2))/30,"")))</f>
        <v/>
      </c>
      <c r="G736" s="12">
        <f>IF($E736="","",IF(WEEKDAY($E736,2)&lt;6,1,0))</f>
        <v/>
      </c>
      <c r="H736" s="12">
        <f>IF(OR($E736="",$F736=""),"",IF(AND($G736=1,$F736&gt;='Working Hours'!$C$8,$F736&lt;'Working Hours'!$C$9),1,0))</f>
        <v/>
      </c>
    </row>
    <row r="737">
      <c r="A737" s="11" t="n"/>
      <c r="B737" s="11" t="n"/>
      <c r="C737" s="11" t="n"/>
      <c r="E737" s="12">
        <f>IF($A737="","",IF(ISNUMBER($A737),$A737,IFERROR(DATEVALUE($A737),"")))</f>
        <v/>
      </c>
      <c r="F737" s="12">
        <f>IF($B737="","",IF(ISNUMBER($B737),HOUR($B737)*2+MINUTE($B737)/30,IFERROR(VALUE(LEFT($B737,FIND(":",$B737)-1))*2+VALUE(MID($B737,FIND(":",$B737)+1,2))/30,"")))</f>
        <v/>
      </c>
      <c r="G737" s="12">
        <f>IF($E737="","",IF(WEEKDAY($E737,2)&lt;6,1,0))</f>
        <v/>
      </c>
      <c r="H737" s="12">
        <f>IF(OR($E737="",$F737=""),"",IF(AND($G737=1,$F737&gt;='Working Hours'!$C$8,$F737&lt;'Working Hours'!$C$9),1,0))</f>
        <v/>
      </c>
    </row>
    <row r="738">
      <c r="A738" s="11" t="n"/>
      <c r="B738" s="11" t="n"/>
      <c r="C738" s="11" t="n"/>
      <c r="E738" s="12">
        <f>IF($A738="","",IF(ISNUMBER($A738),$A738,IFERROR(DATEVALUE($A738),"")))</f>
        <v/>
      </c>
      <c r="F738" s="12">
        <f>IF($B738="","",IF(ISNUMBER($B738),HOUR($B738)*2+MINUTE($B738)/30,IFERROR(VALUE(LEFT($B738,FIND(":",$B738)-1))*2+VALUE(MID($B738,FIND(":",$B738)+1,2))/30,"")))</f>
        <v/>
      </c>
      <c r="G738" s="12">
        <f>IF($E738="","",IF(WEEKDAY($E738,2)&lt;6,1,0))</f>
        <v/>
      </c>
      <c r="H738" s="12">
        <f>IF(OR($E738="",$F738=""),"",IF(AND($G738=1,$F738&gt;='Working Hours'!$C$8,$F738&lt;'Working Hours'!$C$9),1,0))</f>
        <v/>
      </c>
    </row>
    <row r="739">
      <c r="A739" s="11" t="n"/>
      <c r="B739" s="11" t="n"/>
      <c r="C739" s="11" t="n"/>
      <c r="E739" s="12">
        <f>IF($A739="","",IF(ISNUMBER($A739),$A739,IFERROR(DATEVALUE($A739),"")))</f>
        <v/>
      </c>
      <c r="F739" s="12">
        <f>IF($B739="","",IF(ISNUMBER($B739),HOUR($B739)*2+MINUTE($B739)/30,IFERROR(VALUE(LEFT($B739,FIND(":",$B739)-1))*2+VALUE(MID($B739,FIND(":",$B739)+1,2))/30,"")))</f>
        <v/>
      </c>
      <c r="G739" s="12">
        <f>IF($E739="","",IF(WEEKDAY($E739,2)&lt;6,1,0))</f>
        <v/>
      </c>
      <c r="H739" s="12">
        <f>IF(OR($E739="",$F739=""),"",IF(AND($G739=1,$F739&gt;='Working Hours'!$C$8,$F739&lt;'Working Hours'!$C$9),1,0))</f>
        <v/>
      </c>
    </row>
    <row r="740">
      <c r="A740" s="11" t="n"/>
      <c r="B740" s="11" t="n"/>
      <c r="C740" s="11" t="n"/>
      <c r="E740" s="12">
        <f>IF($A740="","",IF(ISNUMBER($A740),$A740,IFERROR(DATEVALUE($A740),"")))</f>
        <v/>
      </c>
      <c r="F740" s="12">
        <f>IF($B740="","",IF(ISNUMBER($B740),HOUR($B740)*2+MINUTE($B740)/30,IFERROR(VALUE(LEFT($B740,FIND(":",$B740)-1))*2+VALUE(MID($B740,FIND(":",$B740)+1,2))/30,"")))</f>
        <v/>
      </c>
      <c r="G740" s="12">
        <f>IF($E740="","",IF(WEEKDAY($E740,2)&lt;6,1,0))</f>
        <v/>
      </c>
      <c r="H740" s="12">
        <f>IF(OR($E740="",$F740=""),"",IF(AND($G740=1,$F740&gt;='Working Hours'!$C$8,$F740&lt;'Working Hours'!$C$9),1,0))</f>
        <v/>
      </c>
    </row>
    <row r="741">
      <c r="A741" s="11" t="n"/>
      <c r="B741" s="11" t="n"/>
      <c r="C741" s="11" t="n"/>
      <c r="E741" s="12">
        <f>IF($A741="","",IF(ISNUMBER($A741),$A741,IFERROR(DATEVALUE($A741),"")))</f>
        <v/>
      </c>
      <c r="F741" s="12">
        <f>IF($B741="","",IF(ISNUMBER($B741),HOUR($B741)*2+MINUTE($B741)/30,IFERROR(VALUE(LEFT($B741,FIND(":",$B741)-1))*2+VALUE(MID($B741,FIND(":",$B741)+1,2))/30,"")))</f>
        <v/>
      </c>
      <c r="G741" s="12">
        <f>IF($E741="","",IF(WEEKDAY($E741,2)&lt;6,1,0))</f>
        <v/>
      </c>
      <c r="H741" s="12">
        <f>IF(OR($E741="",$F741=""),"",IF(AND($G741=1,$F741&gt;='Working Hours'!$C$8,$F741&lt;'Working Hours'!$C$9),1,0))</f>
        <v/>
      </c>
    </row>
    <row r="742">
      <c r="A742" s="11" t="n"/>
      <c r="B742" s="11" t="n"/>
      <c r="C742" s="11" t="n"/>
      <c r="E742" s="12">
        <f>IF($A742="","",IF(ISNUMBER($A742),$A742,IFERROR(DATEVALUE($A742),"")))</f>
        <v/>
      </c>
      <c r="F742" s="12">
        <f>IF($B742="","",IF(ISNUMBER($B742),HOUR($B742)*2+MINUTE($B742)/30,IFERROR(VALUE(LEFT($B742,FIND(":",$B742)-1))*2+VALUE(MID($B742,FIND(":",$B742)+1,2))/30,"")))</f>
        <v/>
      </c>
      <c r="G742" s="12">
        <f>IF($E742="","",IF(WEEKDAY($E742,2)&lt;6,1,0))</f>
        <v/>
      </c>
      <c r="H742" s="12">
        <f>IF(OR($E742="",$F742=""),"",IF(AND($G742=1,$F742&gt;='Working Hours'!$C$8,$F742&lt;'Working Hours'!$C$9),1,0))</f>
        <v/>
      </c>
    </row>
    <row r="743">
      <c r="A743" s="11" t="n"/>
      <c r="B743" s="11" t="n"/>
      <c r="C743" s="11" t="n"/>
      <c r="E743" s="12">
        <f>IF($A743="","",IF(ISNUMBER($A743),$A743,IFERROR(DATEVALUE($A743),"")))</f>
        <v/>
      </c>
      <c r="F743" s="12">
        <f>IF($B743="","",IF(ISNUMBER($B743),HOUR($B743)*2+MINUTE($B743)/30,IFERROR(VALUE(LEFT($B743,FIND(":",$B743)-1))*2+VALUE(MID($B743,FIND(":",$B743)+1,2))/30,"")))</f>
        <v/>
      </c>
      <c r="G743" s="12">
        <f>IF($E743="","",IF(WEEKDAY($E743,2)&lt;6,1,0))</f>
        <v/>
      </c>
      <c r="H743" s="12">
        <f>IF(OR($E743="",$F743=""),"",IF(AND($G743=1,$F743&gt;='Working Hours'!$C$8,$F743&lt;'Working Hours'!$C$9),1,0))</f>
        <v/>
      </c>
    </row>
    <row r="744">
      <c r="A744" s="11" t="n"/>
      <c r="B744" s="11" t="n"/>
      <c r="C744" s="11" t="n"/>
      <c r="E744" s="12">
        <f>IF($A744="","",IF(ISNUMBER($A744),$A744,IFERROR(DATEVALUE($A744),"")))</f>
        <v/>
      </c>
      <c r="F744" s="12">
        <f>IF($B744="","",IF(ISNUMBER($B744),HOUR($B744)*2+MINUTE($B744)/30,IFERROR(VALUE(LEFT($B744,FIND(":",$B744)-1))*2+VALUE(MID($B744,FIND(":",$B744)+1,2))/30,"")))</f>
        <v/>
      </c>
      <c r="G744" s="12">
        <f>IF($E744="","",IF(WEEKDAY($E744,2)&lt;6,1,0))</f>
        <v/>
      </c>
      <c r="H744" s="12">
        <f>IF(OR($E744="",$F744=""),"",IF(AND($G744=1,$F744&gt;='Working Hours'!$C$8,$F744&lt;'Working Hours'!$C$9),1,0))</f>
        <v/>
      </c>
    </row>
    <row r="745">
      <c r="A745" s="11" t="n"/>
      <c r="B745" s="11" t="n"/>
      <c r="C745" s="11" t="n"/>
      <c r="E745" s="12">
        <f>IF($A745="","",IF(ISNUMBER($A745),$A745,IFERROR(DATEVALUE($A745),"")))</f>
        <v/>
      </c>
      <c r="F745" s="12">
        <f>IF($B745="","",IF(ISNUMBER($B745),HOUR($B745)*2+MINUTE($B745)/30,IFERROR(VALUE(LEFT($B745,FIND(":",$B745)-1))*2+VALUE(MID($B745,FIND(":",$B745)+1,2))/30,"")))</f>
        <v/>
      </c>
      <c r="G745" s="12">
        <f>IF($E745="","",IF(WEEKDAY($E745,2)&lt;6,1,0))</f>
        <v/>
      </c>
      <c r="H745" s="12">
        <f>IF(OR($E745="",$F745=""),"",IF(AND($G745=1,$F745&gt;='Working Hours'!$C$8,$F745&lt;'Working Hours'!$C$9),1,0))</f>
        <v/>
      </c>
    </row>
    <row r="746">
      <c r="A746" s="11" t="n"/>
      <c r="B746" s="11" t="n"/>
      <c r="C746" s="11" t="n"/>
      <c r="E746" s="12">
        <f>IF($A746="","",IF(ISNUMBER($A746),$A746,IFERROR(DATEVALUE($A746),"")))</f>
        <v/>
      </c>
      <c r="F746" s="12">
        <f>IF($B746="","",IF(ISNUMBER($B746),HOUR($B746)*2+MINUTE($B746)/30,IFERROR(VALUE(LEFT($B746,FIND(":",$B746)-1))*2+VALUE(MID($B746,FIND(":",$B746)+1,2))/30,"")))</f>
        <v/>
      </c>
      <c r="G746" s="12">
        <f>IF($E746="","",IF(WEEKDAY($E746,2)&lt;6,1,0))</f>
        <v/>
      </c>
      <c r="H746" s="12">
        <f>IF(OR($E746="",$F746=""),"",IF(AND($G746=1,$F746&gt;='Working Hours'!$C$8,$F746&lt;'Working Hours'!$C$9),1,0))</f>
        <v/>
      </c>
    </row>
    <row r="747">
      <c r="A747" s="11" t="n"/>
      <c r="B747" s="11" t="n"/>
      <c r="C747" s="11" t="n"/>
      <c r="E747" s="12">
        <f>IF($A747="","",IF(ISNUMBER($A747),$A747,IFERROR(DATEVALUE($A747),"")))</f>
        <v/>
      </c>
      <c r="F747" s="12">
        <f>IF($B747="","",IF(ISNUMBER($B747),HOUR($B747)*2+MINUTE($B747)/30,IFERROR(VALUE(LEFT($B747,FIND(":",$B747)-1))*2+VALUE(MID($B747,FIND(":",$B747)+1,2))/30,"")))</f>
        <v/>
      </c>
      <c r="G747" s="12">
        <f>IF($E747="","",IF(WEEKDAY($E747,2)&lt;6,1,0))</f>
        <v/>
      </c>
      <c r="H747" s="12">
        <f>IF(OR($E747="",$F747=""),"",IF(AND($G747=1,$F747&gt;='Working Hours'!$C$8,$F747&lt;'Working Hours'!$C$9),1,0))</f>
        <v/>
      </c>
    </row>
    <row r="748">
      <c r="A748" s="11" t="n"/>
      <c r="B748" s="11" t="n"/>
      <c r="C748" s="11" t="n"/>
      <c r="E748" s="12">
        <f>IF($A748="","",IF(ISNUMBER($A748),$A748,IFERROR(DATEVALUE($A748),"")))</f>
        <v/>
      </c>
      <c r="F748" s="12">
        <f>IF($B748="","",IF(ISNUMBER($B748),HOUR($B748)*2+MINUTE($B748)/30,IFERROR(VALUE(LEFT($B748,FIND(":",$B748)-1))*2+VALUE(MID($B748,FIND(":",$B748)+1,2))/30,"")))</f>
        <v/>
      </c>
      <c r="G748" s="12">
        <f>IF($E748="","",IF(WEEKDAY($E748,2)&lt;6,1,0))</f>
        <v/>
      </c>
      <c r="H748" s="12">
        <f>IF(OR($E748="",$F748=""),"",IF(AND($G748=1,$F748&gt;='Working Hours'!$C$8,$F748&lt;'Working Hours'!$C$9),1,0))</f>
        <v/>
      </c>
    </row>
    <row r="749">
      <c r="A749" s="11" t="n"/>
      <c r="B749" s="11" t="n"/>
      <c r="C749" s="11" t="n"/>
      <c r="E749" s="12">
        <f>IF($A749="","",IF(ISNUMBER($A749),$A749,IFERROR(DATEVALUE($A749),"")))</f>
        <v/>
      </c>
      <c r="F749" s="12">
        <f>IF($B749="","",IF(ISNUMBER($B749),HOUR($B749)*2+MINUTE($B749)/30,IFERROR(VALUE(LEFT($B749,FIND(":",$B749)-1))*2+VALUE(MID($B749,FIND(":",$B749)+1,2))/30,"")))</f>
        <v/>
      </c>
      <c r="G749" s="12">
        <f>IF($E749="","",IF(WEEKDAY($E749,2)&lt;6,1,0))</f>
        <v/>
      </c>
      <c r="H749" s="12">
        <f>IF(OR($E749="",$F749=""),"",IF(AND($G749=1,$F749&gt;='Working Hours'!$C$8,$F749&lt;'Working Hours'!$C$9),1,0))</f>
        <v/>
      </c>
    </row>
    <row r="750">
      <c r="A750" s="11" t="n"/>
      <c r="B750" s="11" t="n"/>
      <c r="C750" s="11" t="n"/>
      <c r="E750" s="12">
        <f>IF($A750="","",IF(ISNUMBER($A750),$A750,IFERROR(DATEVALUE($A750),"")))</f>
        <v/>
      </c>
      <c r="F750" s="12">
        <f>IF($B750="","",IF(ISNUMBER($B750),HOUR($B750)*2+MINUTE($B750)/30,IFERROR(VALUE(LEFT($B750,FIND(":",$B750)-1))*2+VALUE(MID($B750,FIND(":",$B750)+1,2))/30,"")))</f>
        <v/>
      </c>
      <c r="G750" s="12">
        <f>IF($E750="","",IF(WEEKDAY($E750,2)&lt;6,1,0))</f>
        <v/>
      </c>
      <c r="H750" s="12">
        <f>IF(OR($E750="",$F750=""),"",IF(AND($G750=1,$F750&gt;='Working Hours'!$C$8,$F750&lt;'Working Hours'!$C$9),1,0))</f>
        <v/>
      </c>
    </row>
    <row r="751">
      <c r="A751" s="11" t="n"/>
      <c r="B751" s="11" t="n"/>
      <c r="C751" s="11" t="n"/>
      <c r="E751" s="12">
        <f>IF($A751="","",IF(ISNUMBER($A751),$A751,IFERROR(DATEVALUE($A751),"")))</f>
        <v/>
      </c>
      <c r="F751" s="12">
        <f>IF($B751="","",IF(ISNUMBER($B751),HOUR($B751)*2+MINUTE($B751)/30,IFERROR(VALUE(LEFT($B751,FIND(":",$B751)-1))*2+VALUE(MID($B751,FIND(":",$B751)+1,2))/30,"")))</f>
        <v/>
      </c>
      <c r="G751" s="12">
        <f>IF($E751="","",IF(WEEKDAY($E751,2)&lt;6,1,0))</f>
        <v/>
      </c>
      <c r="H751" s="12">
        <f>IF(OR($E751="",$F751=""),"",IF(AND($G751=1,$F751&gt;='Working Hours'!$C$8,$F751&lt;'Working Hours'!$C$9),1,0))</f>
        <v/>
      </c>
    </row>
    <row r="752">
      <c r="A752" s="11" t="n"/>
      <c r="B752" s="11" t="n"/>
      <c r="C752" s="11" t="n"/>
      <c r="E752" s="12">
        <f>IF($A752="","",IF(ISNUMBER($A752),$A752,IFERROR(DATEVALUE($A752),"")))</f>
        <v/>
      </c>
      <c r="F752" s="12">
        <f>IF($B752="","",IF(ISNUMBER($B752),HOUR($B752)*2+MINUTE($B752)/30,IFERROR(VALUE(LEFT($B752,FIND(":",$B752)-1))*2+VALUE(MID($B752,FIND(":",$B752)+1,2))/30,"")))</f>
        <v/>
      </c>
      <c r="G752" s="12">
        <f>IF($E752="","",IF(WEEKDAY($E752,2)&lt;6,1,0))</f>
        <v/>
      </c>
      <c r="H752" s="12">
        <f>IF(OR($E752="",$F752=""),"",IF(AND($G752=1,$F752&gt;='Working Hours'!$C$8,$F752&lt;'Working Hours'!$C$9),1,0))</f>
        <v/>
      </c>
    </row>
    <row r="753">
      <c r="A753" s="11" t="n"/>
      <c r="B753" s="11" t="n"/>
      <c r="C753" s="11" t="n"/>
      <c r="E753" s="12">
        <f>IF($A753="","",IF(ISNUMBER($A753),$A753,IFERROR(DATEVALUE($A753),"")))</f>
        <v/>
      </c>
      <c r="F753" s="12">
        <f>IF($B753="","",IF(ISNUMBER($B753),HOUR($B753)*2+MINUTE($B753)/30,IFERROR(VALUE(LEFT($B753,FIND(":",$B753)-1))*2+VALUE(MID($B753,FIND(":",$B753)+1,2))/30,"")))</f>
        <v/>
      </c>
      <c r="G753" s="12">
        <f>IF($E753="","",IF(WEEKDAY($E753,2)&lt;6,1,0))</f>
        <v/>
      </c>
      <c r="H753" s="12">
        <f>IF(OR($E753="",$F753=""),"",IF(AND($G753=1,$F753&gt;='Working Hours'!$C$8,$F753&lt;'Working Hours'!$C$9),1,0))</f>
        <v/>
      </c>
    </row>
    <row r="754">
      <c r="A754" s="11" t="n"/>
      <c r="B754" s="11" t="n"/>
      <c r="C754" s="11" t="n"/>
      <c r="E754" s="12">
        <f>IF($A754="","",IF(ISNUMBER($A754),$A754,IFERROR(DATEVALUE($A754),"")))</f>
        <v/>
      </c>
      <c r="F754" s="12">
        <f>IF($B754="","",IF(ISNUMBER($B754),HOUR($B754)*2+MINUTE($B754)/30,IFERROR(VALUE(LEFT($B754,FIND(":",$B754)-1))*2+VALUE(MID($B754,FIND(":",$B754)+1,2))/30,"")))</f>
        <v/>
      </c>
      <c r="G754" s="12">
        <f>IF($E754="","",IF(WEEKDAY($E754,2)&lt;6,1,0))</f>
        <v/>
      </c>
      <c r="H754" s="12">
        <f>IF(OR($E754="",$F754=""),"",IF(AND($G754=1,$F754&gt;='Working Hours'!$C$8,$F754&lt;'Working Hours'!$C$9),1,0))</f>
        <v/>
      </c>
    </row>
    <row r="755">
      <c r="A755" s="11" t="n"/>
      <c r="B755" s="11" t="n"/>
      <c r="C755" s="11" t="n"/>
      <c r="E755" s="12">
        <f>IF($A755="","",IF(ISNUMBER($A755),$A755,IFERROR(DATEVALUE($A755),"")))</f>
        <v/>
      </c>
      <c r="F755" s="12">
        <f>IF($B755="","",IF(ISNUMBER($B755),HOUR($B755)*2+MINUTE($B755)/30,IFERROR(VALUE(LEFT($B755,FIND(":",$B755)-1))*2+VALUE(MID($B755,FIND(":",$B755)+1,2))/30,"")))</f>
        <v/>
      </c>
      <c r="G755" s="12">
        <f>IF($E755="","",IF(WEEKDAY($E755,2)&lt;6,1,0))</f>
        <v/>
      </c>
      <c r="H755" s="12">
        <f>IF(OR($E755="",$F755=""),"",IF(AND($G755=1,$F755&gt;='Working Hours'!$C$8,$F755&lt;'Working Hours'!$C$9),1,0))</f>
        <v/>
      </c>
    </row>
    <row r="756">
      <c r="A756" s="11" t="n"/>
      <c r="B756" s="11" t="n"/>
      <c r="C756" s="11" t="n"/>
      <c r="E756" s="12">
        <f>IF($A756="","",IF(ISNUMBER($A756),$A756,IFERROR(DATEVALUE($A756),"")))</f>
        <v/>
      </c>
      <c r="F756" s="12">
        <f>IF($B756="","",IF(ISNUMBER($B756),HOUR($B756)*2+MINUTE($B756)/30,IFERROR(VALUE(LEFT($B756,FIND(":",$B756)-1))*2+VALUE(MID($B756,FIND(":",$B756)+1,2))/30,"")))</f>
        <v/>
      </c>
      <c r="G756" s="12">
        <f>IF($E756="","",IF(WEEKDAY($E756,2)&lt;6,1,0))</f>
        <v/>
      </c>
      <c r="H756" s="12">
        <f>IF(OR($E756="",$F756=""),"",IF(AND($G756=1,$F756&gt;='Working Hours'!$C$8,$F756&lt;'Working Hours'!$C$9),1,0))</f>
        <v/>
      </c>
    </row>
    <row r="757">
      <c r="A757" s="11" t="n"/>
      <c r="B757" s="11" t="n"/>
      <c r="C757" s="11" t="n"/>
      <c r="E757" s="12">
        <f>IF($A757="","",IF(ISNUMBER($A757),$A757,IFERROR(DATEVALUE($A757),"")))</f>
        <v/>
      </c>
      <c r="F757" s="12">
        <f>IF($B757="","",IF(ISNUMBER($B757),HOUR($B757)*2+MINUTE($B757)/30,IFERROR(VALUE(LEFT($B757,FIND(":",$B757)-1))*2+VALUE(MID($B757,FIND(":",$B757)+1,2))/30,"")))</f>
        <v/>
      </c>
      <c r="G757" s="12">
        <f>IF($E757="","",IF(WEEKDAY($E757,2)&lt;6,1,0))</f>
        <v/>
      </c>
      <c r="H757" s="12">
        <f>IF(OR($E757="",$F757=""),"",IF(AND($G757=1,$F757&gt;='Working Hours'!$C$8,$F757&lt;'Working Hours'!$C$9),1,0))</f>
        <v/>
      </c>
    </row>
    <row r="758">
      <c r="A758" s="11" t="n"/>
      <c r="B758" s="11" t="n"/>
      <c r="C758" s="11" t="n"/>
      <c r="E758" s="12">
        <f>IF($A758="","",IF(ISNUMBER($A758),$A758,IFERROR(DATEVALUE($A758),"")))</f>
        <v/>
      </c>
      <c r="F758" s="12">
        <f>IF($B758="","",IF(ISNUMBER($B758),HOUR($B758)*2+MINUTE($B758)/30,IFERROR(VALUE(LEFT($B758,FIND(":",$B758)-1))*2+VALUE(MID($B758,FIND(":",$B758)+1,2))/30,"")))</f>
        <v/>
      </c>
      <c r="G758" s="12">
        <f>IF($E758="","",IF(WEEKDAY($E758,2)&lt;6,1,0))</f>
        <v/>
      </c>
      <c r="H758" s="12">
        <f>IF(OR($E758="",$F758=""),"",IF(AND($G758=1,$F758&gt;='Working Hours'!$C$8,$F758&lt;'Working Hours'!$C$9),1,0))</f>
        <v/>
      </c>
    </row>
    <row r="759">
      <c r="A759" s="11" t="n"/>
      <c r="B759" s="11" t="n"/>
      <c r="C759" s="11" t="n"/>
      <c r="E759" s="12">
        <f>IF($A759="","",IF(ISNUMBER($A759),$A759,IFERROR(DATEVALUE($A759),"")))</f>
        <v/>
      </c>
      <c r="F759" s="12">
        <f>IF($B759="","",IF(ISNUMBER($B759),HOUR($B759)*2+MINUTE($B759)/30,IFERROR(VALUE(LEFT($B759,FIND(":",$B759)-1))*2+VALUE(MID($B759,FIND(":",$B759)+1,2))/30,"")))</f>
        <v/>
      </c>
      <c r="G759" s="12">
        <f>IF($E759="","",IF(WEEKDAY($E759,2)&lt;6,1,0))</f>
        <v/>
      </c>
      <c r="H759" s="12">
        <f>IF(OR($E759="",$F759=""),"",IF(AND($G759=1,$F759&gt;='Working Hours'!$C$8,$F759&lt;'Working Hours'!$C$9),1,0))</f>
        <v/>
      </c>
    </row>
    <row r="760">
      <c r="A760" s="11" t="n"/>
      <c r="B760" s="11" t="n"/>
      <c r="C760" s="11" t="n"/>
      <c r="E760" s="12">
        <f>IF($A760="","",IF(ISNUMBER($A760),$A760,IFERROR(DATEVALUE($A760),"")))</f>
        <v/>
      </c>
      <c r="F760" s="12">
        <f>IF($B760="","",IF(ISNUMBER($B760),HOUR($B760)*2+MINUTE($B760)/30,IFERROR(VALUE(LEFT($B760,FIND(":",$B760)-1))*2+VALUE(MID($B760,FIND(":",$B760)+1,2))/30,"")))</f>
        <v/>
      </c>
      <c r="G760" s="12">
        <f>IF($E760="","",IF(WEEKDAY($E760,2)&lt;6,1,0))</f>
        <v/>
      </c>
      <c r="H760" s="12">
        <f>IF(OR($E760="",$F760=""),"",IF(AND($G760=1,$F760&gt;='Working Hours'!$C$8,$F760&lt;'Working Hours'!$C$9),1,0))</f>
        <v/>
      </c>
    </row>
    <row r="761">
      <c r="A761" s="11" t="n"/>
      <c r="B761" s="11" t="n"/>
      <c r="C761" s="11" t="n"/>
      <c r="E761" s="12">
        <f>IF($A761="","",IF(ISNUMBER($A761),$A761,IFERROR(DATEVALUE($A761),"")))</f>
        <v/>
      </c>
      <c r="F761" s="12">
        <f>IF($B761="","",IF(ISNUMBER($B761),HOUR($B761)*2+MINUTE($B761)/30,IFERROR(VALUE(LEFT($B761,FIND(":",$B761)-1))*2+VALUE(MID($B761,FIND(":",$B761)+1,2))/30,"")))</f>
        <v/>
      </c>
      <c r="G761" s="12">
        <f>IF($E761="","",IF(WEEKDAY($E761,2)&lt;6,1,0))</f>
        <v/>
      </c>
      <c r="H761" s="12">
        <f>IF(OR($E761="",$F761=""),"",IF(AND($G761=1,$F761&gt;='Working Hours'!$C$8,$F761&lt;'Working Hours'!$C$9),1,0))</f>
        <v/>
      </c>
    </row>
    <row r="762">
      <c r="A762" s="11" t="n"/>
      <c r="B762" s="11" t="n"/>
      <c r="C762" s="11" t="n"/>
      <c r="E762" s="12">
        <f>IF($A762="","",IF(ISNUMBER($A762),$A762,IFERROR(DATEVALUE($A762),"")))</f>
        <v/>
      </c>
      <c r="F762" s="12">
        <f>IF($B762="","",IF(ISNUMBER($B762),HOUR($B762)*2+MINUTE($B762)/30,IFERROR(VALUE(LEFT($B762,FIND(":",$B762)-1))*2+VALUE(MID($B762,FIND(":",$B762)+1,2))/30,"")))</f>
        <v/>
      </c>
      <c r="G762" s="12">
        <f>IF($E762="","",IF(WEEKDAY($E762,2)&lt;6,1,0))</f>
        <v/>
      </c>
      <c r="H762" s="12">
        <f>IF(OR($E762="",$F762=""),"",IF(AND($G762=1,$F762&gt;='Working Hours'!$C$8,$F762&lt;'Working Hours'!$C$9),1,0))</f>
        <v/>
      </c>
    </row>
    <row r="763">
      <c r="A763" s="11" t="n"/>
      <c r="B763" s="11" t="n"/>
      <c r="C763" s="11" t="n"/>
      <c r="E763" s="12">
        <f>IF($A763="","",IF(ISNUMBER($A763),$A763,IFERROR(DATEVALUE($A763),"")))</f>
        <v/>
      </c>
      <c r="F763" s="12">
        <f>IF($B763="","",IF(ISNUMBER($B763),HOUR($B763)*2+MINUTE($B763)/30,IFERROR(VALUE(LEFT($B763,FIND(":",$B763)-1))*2+VALUE(MID($B763,FIND(":",$B763)+1,2))/30,"")))</f>
        <v/>
      </c>
      <c r="G763" s="12">
        <f>IF($E763="","",IF(WEEKDAY($E763,2)&lt;6,1,0))</f>
        <v/>
      </c>
      <c r="H763" s="12">
        <f>IF(OR($E763="",$F763=""),"",IF(AND($G763=1,$F763&gt;='Working Hours'!$C$8,$F763&lt;'Working Hours'!$C$9),1,0))</f>
        <v/>
      </c>
    </row>
    <row r="764">
      <c r="A764" s="11" t="n"/>
      <c r="B764" s="11" t="n"/>
      <c r="C764" s="11" t="n"/>
      <c r="E764" s="12">
        <f>IF($A764="","",IF(ISNUMBER($A764),$A764,IFERROR(DATEVALUE($A764),"")))</f>
        <v/>
      </c>
      <c r="F764" s="12">
        <f>IF($B764="","",IF(ISNUMBER($B764),HOUR($B764)*2+MINUTE($B764)/30,IFERROR(VALUE(LEFT($B764,FIND(":",$B764)-1))*2+VALUE(MID($B764,FIND(":",$B764)+1,2))/30,"")))</f>
        <v/>
      </c>
      <c r="G764" s="12">
        <f>IF($E764="","",IF(WEEKDAY($E764,2)&lt;6,1,0))</f>
        <v/>
      </c>
      <c r="H764" s="12">
        <f>IF(OR($E764="",$F764=""),"",IF(AND($G764=1,$F764&gt;='Working Hours'!$C$8,$F764&lt;'Working Hours'!$C$9),1,0))</f>
        <v/>
      </c>
    </row>
    <row r="765">
      <c r="A765" s="11" t="n"/>
      <c r="B765" s="11" t="n"/>
      <c r="C765" s="11" t="n"/>
      <c r="E765" s="12">
        <f>IF($A765="","",IF(ISNUMBER($A765),$A765,IFERROR(DATEVALUE($A765),"")))</f>
        <v/>
      </c>
      <c r="F765" s="12">
        <f>IF($B765="","",IF(ISNUMBER($B765),HOUR($B765)*2+MINUTE($B765)/30,IFERROR(VALUE(LEFT($B765,FIND(":",$B765)-1))*2+VALUE(MID($B765,FIND(":",$B765)+1,2))/30,"")))</f>
        <v/>
      </c>
      <c r="G765" s="12">
        <f>IF($E765="","",IF(WEEKDAY($E765,2)&lt;6,1,0))</f>
        <v/>
      </c>
      <c r="H765" s="12">
        <f>IF(OR($E765="",$F765=""),"",IF(AND($G765=1,$F765&gt;='Working Hours'!$C$8,$F765&lt;'Working Hours'!$C$9),1,0))</f>
        <v/>
      </c>
    </row>
    <row r="766">
      <c r="A766" s="11" t="n"/>
      <c r="B766" s="11" t="n"/>
      <c r="C766" s="11" t="n"/>
      <c r="E766" s="12">
        <f>IF($A766="","",IF(ISNUMBER($A766),$A766,IFERROR(DATEVALUE($A766),"")))</f>
        <v/>
      </c>
      <c r="F766" s="12">
        <f>IF($B766="","",IF(ISNUMBER($B766),HOUR($B766)*2+MINUTE($B766)/30,IFERROR(VALUE(LEFT($B766,FIND(":",$B766)-1))*2+VALUE(MID($B766,FIND(":",$B766)+1,2))/30,"")))</f>
        <v/>
      </c>
      <c r="G766" s="12">
        <f>IF($E766="","",IF(WEEKDAY($E766,2)&lt;6,1,0))</f>
        <v/>
      </c>
      <c r="H766" s="12">
        <f>IF(OR($E766="",$F766=""),"",IF(AND($G766=1,$F766&gt;='Working Hours'!$C$8,$F766&lt;'Working Hours'!$C$9),1,0))</f>
        <v/>
      </c>
    </row>
    <row r="767">
      <c r="A767" s="11" t="n"/>
      <c r="B767" s="11" t="n"/>
      <c r="C767" s="11" t="n"/>
      <c r="E767" s="12">
        <f>IF($A767="","",IF(ISNUMBER($A767),$A767,IFERROR(DATEVALUE($A767),"")))</f>
        <v/>
      </c>
      <c r="F767" s="12">
        <f>IF($B767="","",IF(ISNUMBER($B767),HOUR($B767)*2+MINUTE($B767)/30,IFERROR(VALUE(LEFT($B767,FIND(":",$B767)-1))*2+VALUE(MID($B767,FIND(":",$B767)+1,2))/30,"")))</f>
        <v/>
      </c>
      <c r="G767" s="12">
        <f>IF($E767="","",IF(WEEKDAY($E767,2)&lt;6,1,0))</f>
        <v/>
      </c>
      <c r="H767" s="12">
        <f>IF(OR($E767="",$F767=""),"",IF(AND($G767=1,$F767&gt;='Working Hours'!$C$8,$F767&lt;'Working Hours'!$C$9),1,0))</f>
        <v/>
      </c>
    </row>
    <row r="768">
      <c r="A768" s="11" t="n"/>
      <c r="B768" s="11" t="n"/>
      <c r="C768" s="11" t="n"/>
      <c r="E768" s="12">
        <f>IF($A768="","",IF(ISNUMBER($A768),$A768,IFERROR(DATEVALUE($A768),"")))</f>
        <v/>
      </c>
      <c r="F768" s="12">
        <f>IF($B768="","",IF(ISNUMBER($B768),HOUR($B768)*2+MINUTE($B768)/30,IFERROR(VALUE(LEFT($B768,FIND(":",$B768)-1))*2+VALUE(MID($B768,FIND(":",$B768)+1,2))/30,"")))</f>
        <v/>
      </c>
      <c r="G768" s="12">
        <f>IF($E768="","",IF(WEEKDAY($E768,2)&lt;6,1,0))</f>
        <v/>
      </c>
      <c r="H768" s="12">
        <f>IF(OR($E768="",$F768=""),"",IF(AND($G768=1,$F768&gt;='Working Hours'!$C$8,$F768&lt;'Working Hours'!$C$9),1,0))</f>
        <v/>
      </c>
    </row>
    <row r="769">
      <c r="A769" s="11" t="n"/>
      <c r="B769" s="11" t="n"/>
      <c r="C769" s="11" t="n"/>
      <c r="E769" s="12">
        <f>IF($A769="","",IF(ISNUMBER($A769),$A769,IFERROR(DATEVALUE($A769),"")))</f>
        <v/>
      </c>
      <c r="F769" s="12">
        <f>IF($B769="","",IF(ISNUMBER($B769),HOUR($B769)*2+MINUTE($B769)/30,IFERROR(VALUE(LEFT($B769,FIND(":",$B769)-1))*2+VALUE(MID($B769,FIND(":",$B769)+1,2))/30,"")))</f>
        <v/>
      </c>
      <c r="G769" s="12">
        <f>IF($E769="","",IF(WEEKDAY($E769,2)&lt;6,1,0))</f>
        <v/>
      </c>
      <c r="H769" s="12">
        <f>IF(OR($E769="",$F769=""),"",IF(AND($G769=1,$F769&gt;='Working Hours'!$C$8,$F769&lt;'Working Hours'!$C$9),1,0))</f>
        <v/>
      </c>
    </row>
    <row r="770">
      <c r="A770" s="11" t="n"/>
      <c r="B770" s="11" t="n"/>
      <c r="C770" s="11" t="n"/>
      <c r="E770" s="12">
        <f>IF($A770="","",IF(ISNUMBER($A770),$A770,IFERROR(DATEVALUE($A770),"")))</f>
        <v/>
      </c>
      <c r="F770" s="12">
        <f>IF($B770="","",IF(ISNUMBER($B770),HOUR($B770)*2+MINUTE($B770)/30,IFERROR(VALUE(LEFT($B770,FIND(":",$B770)-1))*2+VALUE(MID($B770,FIND(":",$B770)+1,2))/30,"")))</f>
        <v/>
      </c>
      <c r="G770" s="12">
        <f>IF($E770="","",IF(WEEKDAY($E770,2)&lt;6,1,0))</f>
        <v/>
      </c>
      <c r="H770" s="12">
        <f>IF(OR($E770="",$F770=""),"",IF(AND($G770=1,$F770&gt;='Working Hours'!$C$8,$F770&lt;'Working Hours'!$C$9),1,0))</f>
        <v/>
      </c>
    </row>
    <row r="771">
      <c r="A771" s="11" t="n"/>
      <c r="B771" s="11" t="n"/>
      <c r="C771" s="11" t="n"/>
      <c r="E771" s="12">
        <f>IF($A771="","",IF(ISNUMBER($A771),$A771,IFERROR(DATEVALUE($A771),"")))</f>
        <v/>
      </c>
      <c r="F771" s="12">
        <f>IF($B771="","",IF(ISNUMBER($B771),HOUR($B771)*2+MINUTE($B771)/30,IFERROR(VALUE(LEFT($B771,FIND(":",$B771)-1))*2+VALUE(MID($B771,FIND(":",$B771)+1,2))/30,"")))</f>
        <v/>
      </c>
      <c r="G771" s="12">
        <f>IF($E771="","",IF(WEEKDAY($E771,2)&lt;6,1,0))</f>
        <v/>
      </c>
      <c r="H771" s="12">
        <f>IF(OR($E771="",$F771=""),"",IF(AND($G771=1,$F771&gt;='Working Hours'!$C$8,$F771&lt;'Working Hours'!$C$9),1,0))</f>
        <v/>
      </c>
    </row>
    <row r="772">
      <c r="A772" s="11" t="n"/>
      <c r="B772" s="11" t="n"/>
      <c r="C772" s="11" t="n"/>
      <c r="E772" s="12">
        <f>IF($A772="","",IF(ISNUMBER($A772),$A772,IFERROR(DATEVALUE($A772),"")))</f>
        <v/>
      </c>
      <c r="F772" s="12">
        <f>IF($B772="","",IF(ISNUMBER($B772),HOUR($B772)*2+MINUTE($B772)/30,IFERROR(VALUE(LEFT($B772,FIND(":",$B772)-1))*2+VALUE(MID($B772,FIND(":",$B772)+1,2))/30,"")))</f>
        <v/>
      </c>
      <c r="G772" s="12">
        <f>IF($E772="","",IF(WEEKDAY($E772,2)&lt;6,1,0))</f>
        <v/>
      </c>
      <c r="H772" s="12">
        <f>IF(OR($E772="",$F772=""),"",IF(AND($G772=1,$F772&gt;='Working Hours'!$C$8,$F772&lt;'Working Hours'!$C$9),1,0))</f>
        <v/>
      </c>
    </row>
    <row r="773">
      <c r="A773" s="11" t="n"/>
      <c r="B773" s="11" t="n"/>
      <c r="C773" s="11" t="n"/>
      <c r="E773" s="12">
        <f>IF($A773="","",IF(ISNUMBER($A773),$A773,IFERROR(DATEVALUE($A773),"")))</f>
        <v/>
      </c>
      <c r="F773" s="12">
        <f>IF($B773="","",IF(ISNUMBER($B773),HOUR($B773)*2+MINUTE($B773)/30,IFERROR(VALUE(LEFT($B773,FIND(":",$B773)-1))*2+VALUE(MID($B773,FIND(":",$B773)+1,2))/30,"")))</f>
        <v/>
      </c>
      <c r="G773" s="12">
        <f>IF($E773="","",IF(WEEKDAY($E773,2)&lt;6,1,0))</f>
        <v/>
      </c>
      <c r="H773" s="12">
        <f>IF(OR($E773="",$F773=""),"",IF(AND($G773=1,$F773&gt;='Working Hours'!$C$8,$F773&lt;'Working Hours'!$C$9),1,0))</f>
        <v/>
      </c>
    </row>
    <row r="774">
      <c r="A774" s="11" t="n"/>
      <c r="B774" s="11" t="n"/>
      <c r="C774" s="11" t="n"/>
      <c r="E774" s="12">
        <f>IF($A774="","",IF(ISNUMBER($A774),$A774,IFERROR(DATEVALUE($A774),"")))</f>
        <v/>
      </c>
      <c r="F774" s="12">
        <f>IF($B774="","",IF(ISNUMBER($B774),HOUR($B774)*2+MINUTE($B774)/30,IFERROR(VALUE(LEFT($B774,FIND(":",$B774)-1))*2+VALUE(MID($B774,FIND(":",$B774)+1,2))/30,"")))</f>
        <v/>
      </c>
      <c r="G774" s="12">
        <f>IF($E774="","",IF(WEEKDAY($E774,2)&lt;6,1,0))</f>
        <v/>
      </c>
      <c r="H774" s="12">
        <f>IF(OR($E774="",$F774=""),"",IF(AND($G774=1,$F774&gt;='Working Hours'!$C$8,$F774&lt;'Working Hours'!$C$9),1,0))</f>
        <v/>
      </c>
    </row>
    <row r="775">
      <c r="A775" s="11" t="n"/>
      <c r="B775" s="11" t="n"/>
      <c r="C775" s="11" t="n"/>
      <c r="E775" s="12">
        <f>IF($A775="","",IF(ISNUMBER($A775),$A775,IFERROR(DATEVALUE($A775),"")))</f>
        <v/>
      </c>
      <c r="F775" s="12">
        <f>IF($B775="","",IF(ISNUMBER($B775),HOUR($B775)*2+MINUTE($B775)/30,IFERROR(VALUE(LEFT($B775,FIND(":",$B775)-1))*2+VALUE(MID($B775,FIND(":",$B775)+1,2))/30,"")))</f>
        <v/>
      </c>
      <c r="G775" s="12">
        <f>IF($E775="","",IF(WEEKDAY($E775,2)&lt;6,1,0))</f>
        <v/>
      </c>
      <c r="H775" s="12">
        <f>IF(OR($E775="",$F775=""),"",IF(AND($G775=1,$F775&gt;='Working Hours'!$C$8,$F775&lt;'Working Hours'!$C$9),1,0))</f>
        <v/>
      </c>
    </row>
    <row r="776">
      <c r="A776" s="11" t="n"/>
      <c r="B776" s="11" t="n"/>
      <c r="C776" s="11" t="n"/>
      <c r="E776" s="12">
        <f>IF($A776="","",IF(ISNUMBER($A776),$A776,IFERROR(DATEVALUE($A776),"")))</f>
        <v/>
      </c>
      <c r="F776" s="12">
        <f>IF($B776="","",IF(ISNUMBER($B776),HOUR($B776)*2+MINUTE($B776)/30,IFERROR(VALUE(LEFT($B776,FIND(":",$B776)-1))*2+VALUE(MID($B776,FIND(":",$B776)+1,2))/30,"")))</f>
        <v/>
      </c>
      <c r="G776" s="12">
        <f>IF($E776="","",IF(WEEKDAY($E776,2)&lt;6,1,0))</f>
        <v/>
      </c>
      <c r="H776" s="12">
        <f>IF(OR($E776="",$F776=""),"",IF(AND($G776=1,$F776&gt;='Working Hours'!$C$8,$F776&lt;'Working Hours'!$C$9),1,0))</f>
        <v/>
      </c>
    </row>
    <row r="777">
      <c r="A777" s="11" t="n"/>
      <c r="B777" s="11" t="n"/>
      <c r="C777" s="11" t="n"/>
      <c r="E777" s="12">
        <f>IF($A777="","",IF(ISNUMBER($A777),$A777,IFERROR(DATEVALUE($A777),"")))</f>
        <v/>
      </c>
      <c r="F777" s="12">
        <f>IF($B777="","",IF(ISNUMBER($B777),HOUR($B777)*2+MINUTE($B777)/30,IFERROR(VALUE(LEFT($B777,FIND(":",$B777)-1))*2+VALUE(MID($B777,FIND(":",$B777)+1,2))/30,"")))</f>
        <v/>
      </c>
      <c r="G777" s="12">
        <f>IF($E777="","",IF(WEEKDAY($E777,2)&lt;6,1,0))</f>
        <v/>
      </c>
      <c r="H777" s="12">
        <f>IF(OR($E777="",$F777=""),"",IF(AND($G777=1,$F777&gt;='Working Hours'!$C$8,$F777&lt;'Working Hours'!$C$9),1,0))</f>
        <v/>
      </c>
    </row>
    <row r="778">
      <c r="A778" s="11" t="n"/>
      <c r="B778" s="11" t="n"/>
      <c r="C778" s="11" t="n"/>
      <c r="E778" s="12">
        <f>IF($A778="","",IF(ISNUMBER($A778),$A778,IFERROR(DATEVALUE($A778),"")))</f>
        <v/>
      </c>
      <c r="F778" s="12">
        <f>IF($B778="","",IF(ISNUMBER($B778),HOUR($B778)*2+MINUTE($B778)/30,IFERROR(VALUE(LEFT($B778,FIND(":",$B778)-1))*2+VALUE(MID($B778,FIND(":",$B778)+1,2))/30,"")))</f>
        <v/>
      </c>
      <c r="G778" s="12">
        <f>IF($E778="","",IF(WEEKDAY($E778,2)&lt;6,1,0))</f>
        <v/>
      </c>
      <c r="H778" s="12">
        <f>IF(OR($E778="",$F778=""),"",IF(AND($G778=1,$F778&gt;='Working Hours'!$C$8,$F778&lt;'Working Hours'!$C$9),1,0))</f>
        <v/>
      </c>
    </row>
    <row r="779">
      <c r="A779" s="11" t="n"/>
      <c r="B779" s="11" t="n"/>
      <c r="C779" s="11" t="n"/>
      <c r="E779" s="12">
        <f>IF($A779="","",IF(ISNUMBER($A779),$A779,IFERROR(DATEVALUE($A779),"")))</f>
        <v/>
      </c>
      <c r="F779" s="12">
        <f>IF($B779="","",IF(ISNUMBER($B779),HOUR($B779)*2+MINUTE($B779)/30,IFERROR(VALUE(LEFT($B779,FIND(":",$B779)-1))*2+VALUE(MID($B779,FIND(":",$B779)+1,2))/30,"")))</f>
        <v/>
      </c>
      <c r="G779" s="12">
        <f>IF($E779="","",IF(WEEKDAY($E779,2)&lt;6,1,0))</f>
        <v/>
      </c>
      <c r="H779" s="12">
        <f>IF(OR($E779="",$F779=""),"",IF(AND($G779=1,$F779&gt;='Working Hours'!$C$8,$F779&lt;'Working Hours'!$C$9),1,0))</f>
        <v/>
      </c>
    </row>
    <row r="780">
      <c r="A780" s="11" t="n"/>
      <c r="B780" s="11" t="n"/>
      <c r="C780" s="11" t="n"/>
      <c r="E780" s="12">
        <f>IF($A780="","",IF(ISNUMBER($A780),$A780,IFERROR(DATEVALUE($A780),"")))</f>
        <v/>
      </c>
      <c r="F780" s="12">
        <f>IF($B780="","",IF(ISNUMBER($B780),HOUR($B780)*2+MINUTE($B780)/30,IFERROR(VALUE(LEFT($B780,FIND(":",$B780)-1))*2+VALUE(MID($B780,FIND(":",$B780)+1,2))/30,"")))</f>
        <v/>
      </c>
      <c r="G780" s="12">
        <f>IF($E780="","",IF(WEEKDAY($E780,2)&lt;6,1,0))</f>
        <v/>
      </c>
      <c r="H780" s="12">
        <f>IF(OR($E780="",$F780=""),"",IF(AND($G780=1,$F780&gt;='Working Hours'!$C$8,$F780&lt;'Working Hours'!$C$9),1,0))</f>
        <v/>
      </c>
    </row>
    <row r="781">
      <c r="A781" s="11" t="n"/>
      <c r="B781" s="11" t="n"/>
      <c r="C781" s="11" t="n"/>
      <c r="E781" s="12">
        <f>IF($A781="","",IF(ISNUMBER($A781),$A781,IFERROR(DATEVALUE($A781),"")))</f>
        <v/>
      </c>
      <c r="F781" s="12">
        <f>IF($B781="","",IF(ISNUMBER($B781),HOUR($B781)*2+MINUTE($B781)/30,IFERROR(VALUE(LEFT($B781,FIND(":",$B781)-1))*2+VALUE(MID($B781,FIND(":",$B781)+1,2))/30,"")))</f>
        <v/>
      </c>
      <c r="G781" s="12">
        <f>IF($E781="","",IF(WEEKDAY($E781,2)&lt;6,1,0))</f>
        <v/>
      </c>
      <c r="H781" s="12">
        <f>IF(OR($E781="",$F781=""),"",IF(AND($G781=1,$F781&gt;='Working Hours'!$C$8,$F781&lt;'Working Hours'!$C$9),1,0))</f>
        <v/>
      </c>
    </row>
    <row r="782">
      <c r="A782" s="11" t="n"/>
      <c r="B782" s="11" t="n"/>
      <c r="C782" s="11" t="n"/>
      <c r="E782" s="12">
        <f>IF($A782="","",IF(ISNUMBER($A782),$A782,IFERROR(DATEVALUE($A782),"")))</f>
        <v/>
      </c>
      <c r="F782" s="12">
        <f>IF($B782="","",IF(ISNUMBER($B782),HOUR($B782)*2+MINUTE($B782)/30,IFERROR(VALUE(LEFT($B782,FIND(":",$B782)-1))*2+VALUE(MID($B782,FIND(":",$B782)+1,2))/30,"")))</f>
        <v/>
      </c>
      <c r="G782" s="12">
        <f>IF($E782="","",IF(WEEKDAY($E782,2)&lt;6,1,0))</f>
        <v/>
      </c>
      <c r="H782" s="12">
        <f>IF(OR($E782="",$F782=""),"",IF(AND($G782=1,$F782&gt;='Working Hours'!$C$8,$F782&lt;'Working Hours'!$C$9),1,0))</f>
        <v/>
      </c>
    </row>
    <row r="783">
      <c r="A783" s="11" t="n"/>
      <c r="B783" s="11" t="n"/>
      <c r="C783" s="11" t="n"/>
      <c r="E783" s="12">
        <f>IF($A783="","",IF(ISNUMBER($A783),$A783,IFERROR(DATEVALUE($A783),"")))</f>
        <v/>
      </c>
      <c r="F783" s="12">
        <f>IF($B783="","",IF(ISNUMBER($B783),HOUR($B783)*2+MINUTE($B783)/30,IFERROR(VALUE(LEFT($B783,FIND(":",$B783)-1))*2+VALUE(MID($B783,FIND(":",$B783)+1,2))/30,"")))</f>
        <v/>
      </c>
      <c r="G783" s="12">
        <f>IF($E783="","",IF(WEEKDAY($E783,2)&lt;6,1,0))</f>
        <v/>
      </c>
      <c r="H783" s="12">
        <f>IF(OR($E783="",$F783=""),"",IF(AND($G783=1,$F783&gt;='Working Hours'!$C$8,$F783&lt;'Working Hours'!$C$9),1,0))</f>
        <v/>
      </c>
    </row>
    <row r="784">
      <c r="A784" s="11" t="n"/>
      <c r="B784" s="11" t="n"/>
      <c r="C784" s="11" t="n"/>
      <c r="E784" s="12">
        <f>IF($A784="","",IF(ISNUMBER($A784),$A784,IFERROR(DATEVALUE($A784),"")))</f>
        <v/>
      </c>
      <c r="F784" s="12">
        <f>IF($B784="","",IF(ISNUMBER($B784),HOUR($B784)*2+MINUTE($B784)/30,IFERROR(VALUE(LEFT($B784,FIND(":",$B784)-1))*2+VALUE(MID($B784,FIND(":",$B784)+1,2))/30,"")))</f>
        <v/>
      </c>
      <c r="G784" s="12">
        <f>IF($E784="","",IF(WEEKDAY($E784,2)&lt;6,1,0))</f>
        <v/>
      </c>
      <c r="H784" s="12">
        <f>IF(OR($E784="",$F784=""),"",IF(AND($G784=1,$F784&gt;='Working Hours'!$C$8,$F784&lt;'Working Hours'!$C$9),1,0))</f>
        <v/>
      </c>
    </row>
    <row r="785">
      <c r="A785" s="11" t="n"/>
      <c r="B785" s="11" t="n"/>
      <c r="C785" s="11" t="n"/>
      <c r="E785" s="12">
        <f>IF($A785="","",IF(ISNUMBER($A785),$A785,IFERROR(DATEVALUE($A785),"")))</f>
        <v/>
      </c>
      <c r="F785" s="12">
        <f>IF($B785="","",IF(ISNUMBER($B785),HOUR($B785)*2+MINUTE($B785)/30,IFERROR(VALUE(LEFT($B785,FIND(":",$B785)-1))*2+VALUE(MID($B785,FIND(":",$B785)+1,2))/30,"")))</f>
        <v/>
      </c>
      <c r="G785" s="12">
        <f>IF($E785="","",IF(WEEKDAY($E785,2)&lt;6,1,0))</f>
        <v/>
      </c>
      <c r="H785" s="12">
        <f>IF(OR($E785="",$F785=""),"",IF(AND($G785=1,$F785&gt;='Working Hours'!$C$8,$F785&lt;'Working Hours'!$C$9),1,0))</f>
        <v/>
      </c>
    </row>
    <row r="786">
      <c r="A786" s="11" t="n"/>
      <c r="B786" s="11" t="n"/>
      <c r="C786" s="11" t="n"/>
      <c r="E786" s="12">
        <f>IF($A786="","",IF(ISNUMBER($A786),$A786,IFERROR(DATEVALUE($A786),"")))</f>
        <v/>
      </c>
      <c r="F786" s="12">
        <f>IF($B786="","",IF(ISNUMBER($B786),HOUR($B786)*2+MINUTE($B786)/30,IFERROR(VALUE(LEFT($B786,FIND(":",$B786)-1))*2+VALUE(MID($B786,FIND(":",$B786)+1,2))/30,"")))</f>
        <v/>
      </c>
      <c r="G786" s="12">
        <f>IF($E786="","",IF(WEEKDAY($E786,2)&lt;6,1,0))</f>
        <v/>
      </c>
      <c r="H786" s="12">
        <f>IF(OR($E786="",$F786=""),"",IF(AND($G786=1,$F786&gt;='Working Hours'!$C$8,$F786&lt;'Working Hours'!$C$9),1,0))</f>
        <v/>
      </c>
    </row>
    <row r="787">
      <c r="A787" s="11" t="n"/>
      <c r="B787" s="11" t="n"/>
      <c r="C787" s="11" t="n"/>
      <c r="E787" s="12">
        <f>IF($A787="","",IF(ISNUMBER($A787),$A787,IFERROR(DATEVALUE($A787),"")))</f>
        <v/>
      </c>
      <c r="F787" s="12">
        <f>IF($B787="","",IF(ISNUMBER($B787),HOUR($B787)*2+MINUTE($B787)/30,IFERROR(VALUE(LEFT($B787,FIND(":",$B787)-1))*2+VALUE(MID($B787,FIND(":",$B787)+1,2))/30,"")))</f>
        <v/>
      </c>
      <c r="G787" s="12">
        <f>IF($E787="","",IF(WEEKDAY($E787,2)&lt;6,1,0))</f>
        <v/>
      </c>
      <c r="H787" s="12">
        <f>IF(OR($E787="",$F787=""),"",IF(AND($G787=1,$F787&gt;='Working Hours'!$C$8,$F787&lt;'Working Hours'!$C$9),1,0))</f>
        <v/>
      </c>
    </row>
    <row r="788">
      <c r="A788" s="11" t="n"/>
      <c r="B788" s="11" t="n"/>
      <c r="C788" s="11" t="n"/>
      <c r="E788" s="12">
        <f>IF($A788="","",IF(ISNUMBER($A788),$A788,IFERROR(DATEVALUE($A788),"")))</f>
        <v/>
      </c>
      <c r="F788" s="12">
        <f>IF($B788="","",IF(ISNUMBER($B788),HOUR($B788)*2+MINUTE($B788)/30,IFERROR(VALUE(LEFT($B788,FIND(":",$B788)-1))*2+VALUE(MID($B788,FIND(":",$B788)+1,2))/30,"")))</f>
        <v/>
      </c>
      <c r="G788" s="12">
        <f>IF($E788="","",IF(WEEKDAY($E788,2)&lt;6,1,0))</f>
        <v/>
      </c>
      <c r="H788" s="12">
        <f>IF(OR($E788="",$F788=""),"",IF(AND($G788=1,$F788&gt;='Working Hours'!$C$8,$F788&lt;'Working Hours'!$C$9),1,0))</f>
        <v/>
      </c>
    </row>
    <row r="789">
      <c r="A789" s="11" t="n"/>
      <c r="B789" s="11" t="n"/>
      <c r="C789" s="11" t="n"/>
      <c r="E789" s="12">
        <f>IF($A789="","",IF(ISNUMBER($A789),$A789,IFERROR(DATEVALUE($A789),"")))</f>
        <v/>
      </c>
      <c r="F789" s="12">
        <f>IF($B789="","",IF(ISNUMBER($B789),HOUR($B789)*2+MINUTE($B789)/30,IFERROR(VALUE(LEFT($B789,FIND(":",$B789)-1))*2+VALUE(MID($B789,FIND(":",$B789)+1,2))/30,"")))</f>
        <v/>
      </c>
      <c r="G789" s="12">
        <f>IF($E789="","",IF(WEEKDAY($E789,2)&lt;6,1,0))</f>
        <v/>
      </c>
      <c r="H789" s="12">
        <f>IF(OR($E789="",$F789=""),"",IF(AND($G789=1,$F789&gt;='Working Hours'!$C$8,$F789&lt;'Working Hours'!$C$9),1,0))</f>
        <v/>
      </c>
    </row>
    <row r="790">
      <c r="A790" s="11" t="n"/>
      <c r="B790" s="11" t="n"/>
      <c r="C790" s="11" t="n"/>
      <c r="E790" s="12">
        <f>IF($A790="","",IF(ISNUMBER($A790),$A790,IFERROR(DATEVALUE($A790),"")))</f>
        <v/>
      </c>
      <c r="F790" s="12">
        <f>IF($B790="","",IF(ISNUMBER($B790),HOUR($B790)*2+MINUTE($B790)/30,IFERROR(VALUE(LEFT($B790,FIND(":",$B790)-1))*2+VALUE(MID($B790,FIND(":",$B790)+1,2))/30,"")))</f>
        <v/>
      </c>
      <c r="G790" s="12">
        <f>IF($E790="","",IF(WEEKDAY($E790,2)&lt;6,1,0))</f>
        <v/>
      </c>
      <c r="H790" s="12">
        <f>IF(OR($E790="",$F790=""),"",IF(AND($G790=1,$F790&gt;='Working Hours'!$C$8,$F790&lt;'Working Hours'!$C$9),1,0))</f>
        <v/>
      </c>
    </row>
    <row r="791">
      <c r="A791" s="11" t="n"/>
      <c r="B791" s="11" t="n"/>
      <c r="C791" s="11" t="n"/>
      <c r="E791" s="12">
        <f>IF($A791="","",IF(ISNUMBER($A791),$A791,IFERROR(DATEVALUE($A791),"")))</f>
        <v/>
      </c>
      <c r="F791" s="12">
        <f>IF($B791="","",IF(ISNUMBER($B791),HOUR($B791)*2+MINUTE($B791)/30,IFERROR(VALUE(LEFT($B791,FIND(":",$B791)-1))*2+VALUE(MID($B791,FIND(":",$B791)+1,2))/30,"")))</f>
        <v/>
      </c>
      <c r="G791" s="12">
        <f>IF($E791="","",IF(WEEKDAY($E791,2)&lt;6,1,0))</f>
        <v/>
      </c>
      <c r="H791" s="12">
        <f>IF(OR($E791="",$F791=""),"",IF(AND($G791=1,$F791&gt;='Working Hours'!$C$8,$F791&lt;'Working Hours'!$C$9),1,0))</f>
        <v/>
      </c>
    </row>
    <row r="792">
      <c r="A792" s="11" t="n"/>
      <c r="B792" s="11" t="n"/>
      <c r="C792" s="11" t="n"/>
      <c r="E792" s="12">
        <f>IF($A792="","",IF(ISNUMBER($A792),$A792,IFERROR(DATEVALUE($A792),"")))</f>
        <v/>
      </c>
      <c r="F792" s="12">
        <f>IF($B792="","",IF(ISNUMBER($B792),HOUR($B792)*2+MINUTE($B792)/30,IFERROR(VALUE(LEFT($B792,FIND(":",$B792)-1))*2+VALUE(MID($B792,FIND(":",$B792)+1,2))/30,"")))</f>
        <v/>
      </c>
      <c r="G792" s="12">
        <f>IF($E792="","",IF(WEEKDAY($E792,2)&lt;6,1,0))</f>
        <v/>
      </c>
      <c r="H792" s="12">
        <f>IF(OR($E792="",$F792=""),"",IF(AND($G792=1,$F792&gt;='Working Hours'!$C$8,$F792&lt;'Working Hours'!$C$9),1,0))</f>
        <v/>
      </c>
    </row>
    <row r="793">
      <c r="A793" s="11" t="n"/>
      <c r="B793" s="11" t="n"/>
      <c r="C793" s="11" t="n"/>
      <c r="E793" s="12">
        <f>IF($A793="","",IF(ISNUMBER($A793),$A793,IFERROR(DATEVALUE($A793),"")))</f>
        <v/>
      </c>
      <c r="F793" s="12">
        <f>IF($B793="","",IF(ISNUMBER($B793),HOUR($B793)*2+MINUTE($B793)/30,IFERROR(VALUE(LEFT($B793,FIND(":",$B793)-1))*2+VALUE(MID($B793,FIND(":",$B793)+1,2))/30,"")))</f>
        <v/>
      </c>
      <c r="G793" s="12">
        <f>IF($E793="","",IF(WEEKDAY($E793,2)&lt;6,1,0))</f>
        <v/>
      </c>
      <c r="H793" s="12">
        <f>IF(OR($E793="",$F793=""),"",IF(AND($G793=1,$F793&gt;='Working Hours'!$C$8,$F793&lt;'Working Hours'!$C$9),1,0))</f>
        <v/>
      </c>
    </row>
    <row r="794">
      <c r="A794" s="11" t="n"/>
      <c r="B794" s="11" t="n"/>
      <c r="C794" s="11" t="n"/>
      <c r="E794" s="12">
        <f>IF($A794="","",IF(ISNUMBER($A794),$A794,IFERROR(DATEVALUE($A794),"")))</f>
        <v/>
      </c>
      <c r="F794" s="12">
        <f>IF($B794="","",IF(ISNUMBER($B794),HOUR($B794)*2+MINUTE($B794)/30,IFERROR(VALUE(LEFT($B794,FIND(":",$B794)-1))*2+VALUE(MID($B794,FIND(":",$B794)+1,2))/30,"")))</f>
        <v/>
      </c>
      <c r="G794" s="12">
        <f>IF($E794="","",IF(WEEKDAY($E794,2)&lt;6,1,0))</f>
        <v/>
      </c>
      <c r="H794" s="12">
        <f>IF(OR($E794="",$F794=""),"",IF(AND($G794=1,$F794&gt;='Working Hours'!$C$8,$F794&lt;'Working Hours'!$C$9),1,0))</f>
        <v/>
      </c>
    </row>
    <row r="795">
      <c r="A795" s="11" t="n"/>
      <c r="B795" s="11" t="n"/>
      <c r="C795" s="11" t="n"/>
      <c r="E795" s="12">
        <f>IF($A795="","",IF(ISNUMBER($A795),$A795,IFERROR(DATEVALUE($A795),"")))</f>
        <v/>
      </c>
      <c r="F795" s="12">
        <f>IF($B795="","",IF(ISNUMBER($B795),HOUR($B795)*2+MINUTE($B795)/30,IFERROR(VALUE(LEFT($B795,FIND(":",$B795)-1))*2+VALUE(MID($B795,FIND(":",$B795)+1,2))/30,"")))</f>
        <v/>
      </c>
      <c r="G795" s="12">
        <f>IF($E795="","",IF(WEEKDAY($E795,2)&lt;6,1,0))</f>
        <v/>
      </c>
      <c r="H795" s="12">
        <f>IF(OR($E795="",$F795=""),"",IF(AND($G795=1,$F795&gt;='Working Hours'!$C$8,$F795&lt;'Working Hours'!$C$9),1,0))</f>
        <v/>
      </c>
    </row>
    <row r="796">
      <c r="A796" s="11" t="n"/>
      <c r="B796" s="11" t="n"/>
      <c r="C796" s="11" t="n"/>
      <c r="E796" s="12">
        <f>IF($A796="","",IF(ISNUMBER($A796),$A796,IFERROR(DATEVALUE($A796),"")))</f>
        <v/>
      </c>
      <c r="F796" s="12">
        <f>IF($B796="","",IF(ISNUMBER($B796),HOUR($B796)*2+MINUTE($B796)/30,IFERROR(VALUE(LEFT($B796,FIND(":",$B796)-1))*2+VALUE(MID($B796,FIND(":",$B796)+1,2))/30,"")))</f>
        <v/>
      </c>
      <c r="G796" s="12">
        <f>IF($E796="","",IF(WEEKDAY($E796,2)&lt;6,1,0))</f>
        <v/>
      </c>
      <c r="H796" s="12">
        <f>IF(OR($E796="",$F796=""),"",IF(AND($G796=1,$F796&gt;='Working Hours'!$C$8,$F796&lt;'Working Hours'!$C$9),1,0))</f>
        <v/>
      </c>
    </row>
    <row r="797">
      <c r="A797" s="11" t="n"/>
      <c r="B797" s="11" t="n"/>
      <c r="C797" s="11" t="n"/>
      <c r="E797" s="12">
        <f>IF($A797="","",IF(ISNUMBER($A797),$A797,IFERROR(DATEVALUE($A797),"")))</f>
        <v/>
      </c>
      <c r="F797" s="12">
        <f>IF($B797="","",IF(ISNUMBER($B797),HOUR($B797)*2+MINUTE($B797)/30,IFERROR(VALUE(LEFT($B797,FIND(":",$B797)-1))*2+VALUE(MID($B797,FIND(":",$B797)+1,2))/30,"")))</f>
        <v/>
      </c>
      <c r="G797" s="12">
        <f>IF($E797="","",IF(WEEKDAY($E797,2)&lt;6,1,0))</f>
        <v/>
      </c>
      <c r="H797" s="12">
        <f>IF(OR($E797="",$F797=""),"",IF(AND($G797=1,$F797&gt;='Working Hours'!$C$8,$F797&lt;'Working Hours'!$C$9),1,0))</f>
        <v/>
      </c>
    </row>
    <row r="798">
      <c r="A798" s="11" t="n"/>
      <c r="B798" s="11" t="n"/>
      <c r="C798" s="11" t="n"/>
      <c r="E798" s="12">
        <f>IF($A798="","",IF(ISNUMBER($A798),$A798,IFERROR(DATEVALUE($A798),"")))</f>
        <v/>
      </c>
      <c r="F798" s="12">
        <f>IF($B798="","",IF(ISNUMBER($B798),HOUR($B798)*2+MINUTE($B798)/30,IFERROR(VALUE(LEFT($B798,FIND(":",$B798)-1))*2+VALUE(MID($B798,FIND(":",$B798)+1,2))/30,"")))</f>
        <v/>
      </c>
      <c r="G798" s="12">
        <f>IF($E798="","",IF(WEEKDAY($E798,2)&lt;6,1,0))</f>
        <v/>
      </c>
      <c r="H798" s="12">
        <f>IF(OR($E798="",$F798=""),"",IF(AND($G798=1,$F798&gt;='Working Hours'!$C$8,$F798&lt;'Working Hours'!$C$9),1,0))</f>
        <v/>
      </c>
    </row>
    <row r="799">
      <c r="A799" s="11" t="n"/>
      <c r="B799" s="11" t="n"/>
      <c r="C799" s="11" t="n"/>
      <c r="E799" s="12">
        <f>IF($A799="","",IF(ISNUMBER($A799),$A799,IFERROR(DATEVALUE($A799),"")))</f>
        <v/>
      </c>
      <c r="F799" s="12">
        <f>IF($B799="","",IF(ISNUMBER($B799),HOUR($B799)*2+MINUTE($B799)/30,IFERROR(VALUE(LEFT($B799,FIND(":",$B799)-1))*2+VALUE(MID($B799,FIND(":",$B799)+1,2))/30,"")))</f>
        <v/>
      </c>
      <c r="G799" s="12">
        <f>IF($E799="","",IF(WEEKDAY($E799,2)&lt;6,1,0))</f>
        <v/>
      </c>
      <c r="H799" s="12">
        <f>IF(OR($E799="",$F799=""),"",IF(AND($G799=1,$F799&gt;='Working Hours'!$C$8,$F799&lt;'Working Hours'!$C$9),1,0))</f>
        <v/>
      </c>
    </row>
    <row r="800">
      <c r="A800" s="11" t="n"/>
      <c r="B800" s="11" t="n"/>
      <c r="C800" s="11" t="n"/>
      <c r="E800" s="12">
        <f>IF($A800="","",IF(ISNUMBER($A800),$A800,IFERROR(DATEVALUE($A800),"")))</f>
        <v/>
      </c>
      <c r="F800" s="12">
        <f>IF($B800="","",IF(ISNUMBER($B800),HOUR($B800)*2+MINUTE($B800)/30,IFERROR(VALUE(LEFT($B800,FIND(":",$B800)-1))*2+VALUE(MID($B800,FIND(":",$B800)+1,2))/30,"")))</f>
        <v/>
      </c>
      <c r="G800" s="12">
        <f>IF($E800="","",IF(WEEKDAY($E800,2)&lt;6,1,0))</f>
        <v/>
      </c>
      <c r="H800" s="12">
        <f>IF(OR($E800="",$F800=""),"",IF(AND($G800=1,$F800&gt;='Working Hours'!$C$8,$F800&lt;'Working Hours'!$C$9),1,0))</f>
        <v/>
      </c>
    </row>
    <row r="801">
      <c r="A801" s="11" t="n"/>
      <c r="B801" s="11" t="n"/>
      <c r="C801" s="11" t="n"/>
      <c r="E801" s="12">
        <f>IF($A801="","",IF(ISNUMBER($A801),$A801,IFERROR(DATEVALUE($A801),"")))</f>
        <v/>
      </c>
      <c r="F801" s="12">
        <f>IF($B801="","",IF(ISNUMBER($B801),HOUR($B801)*2+MINUTE($B801)/30,IFERROR(VALUE(LEFT($B801,FIND(":",$B801)-1))*2+VALUE(MID($B801,FIND(":",$B801)+1,2))/30,"")))</f>
        <v/>
      </c>
      <c r="G801" s="12">
        <f>IF($E801="","",IF(WEEKDAY($E801,2)&lt;6,1,0))</f>
        <v/>
      </c>
      <c r="H801" s="12">
        <f>IF(OR($E801="",$F801=""),"",IF(AND($G801=1,$F801&gt;='Working Hours'!$C$8,$F801&lt;'Working Hours'!$C$9),1,0))</f>
        <v/>
      </c>
    </row>
    <row r="802">
      <c r="A802" s="11" t="n"/>
      <c r="B802" s="11" t="n"/>
      <c r="C802" s="11" t="n"/>
      <c r="E802" s="12">
        <f>IF($A802="","",IF(ISNUMBER($A802),$A802,IFERROR(DATEVALUE($A802),"")))</f>
        <v/>
      </c>
      <c r="F802" s="12">
        <f>IF($B802="","",IF(ISNUMBER($B802),HOUR($B802)*2+MINUTE($B802)/30,IFERROR(VALUE(LEFT($B802,FIND(":",$B802)-1))*2+VALUE(MID($B802,FIND(":",$B802)+1,2))/30,"")))</f>
        <v/>
      </c>
      <c r="G802" s="12">
        <f>IF($E802="","",IF(WEEKDAY($E802,2)&lt;6,1,0))</f>
        <v/>
      </c>
      <c r="H802" s="12">
        <f>IF(OR($E802="",$F802=""),"",IF(AND($G802=1,$F802&gt;='Working Hours'!$C$8,$F802&lt;'Working Hours'!$C$9),1,0))</f>
        <v/>
      </c>
    </row>
    <row r="803">
      <c r="A803" s="11" t="n"/>
      <c r="B803" s="11" t="n"/>
      <c r="C803" s="11" t="n"/>
      <c r="E803" s="12">
        <f>IF($A803="","",IF(ISNUMBER($A803),$A803,IFERROR(DATEVALUE($A803),"")))</f>
        <v/>
      </c>
      <c r="F803" s="12">
        <f>IF($B803="","",IF(ISNUMBER($B803),HOUR($B803)*2+MINUTE($B803)/30,IFERROR(VALUE(LEFT($B803,FIND(":",$B803)-1))*2+VALUE(MID($B803,FIND(":",$B803)+1,2))/30,"")))</f>
        <v/>
      </c>
      <c r="G803" s="12">
        <f>IF($E803="","",IF(WEEKDAY($E803,2)&lt;6,1,0))</f>
        <v/>
      </c>
      <c r="H803" s="12">
        <f>IF(OR($E803="",$F803=""),"",IF(AND($G803=1,$F803&gt;='Working Hours'!$C$8,$F803&lt;'Working Hours'!$C$9),1,0))</f>
        <v/>
      </c>
    </row>
    <row r="804">
      <c r="A804" s="11" t="n"/>
      <c r="B804" s="11" t="n"/>
      <c r="C804" s="11" t="n"/>
      <c r="E804" s="12">
        <f>IF($A804="","",IF(ISNUMBER($A804),$A804,IFERROR(DATEVALUE($A804),"")))</f>
        <v/>
      </c>
      <c r="F804" s="12">
        <f>IF($B804="","",IF(ISNUMBER($B804),HOUR($B804)*2+MINUTE($B804)/30,IFERROR(VALUE(LEFT($B804,FIND(":",$B804)-1))*2+VALUE(MID($B804,FIND(":",$B804)+1,2))/30,"")))</f>
        <v/>
      </c>
      <c r="G804" s="12">
        <f>IF($E804="","",IF(WEEKDAY($E804,2)&lt;6,1,0))</f>
        <v/>
      </c>
      <c r="H804" s="12">
        <f>IF(OR($E804="",$F804=""),"",IF(AND($G804=1,$F804&gt;='Working Hours'!$C$8,$F804&lt;'Working Hours'!$C$9),1,0))</f>
        <v/>
      </c>
    </row>
    <row r="805">
      <c r="A805" s="11" t="n"/>
      <c r="B805" s="11" t="n"/>
      <c r="C805" s="11" t="n"/>
      <c r="E805" s="12">
        <f>IF($A805="","",IF(ISNUMBER($A805),$A805,IFERROR(DATEVALUE($A805),"")))</f>
        <v/>
      </c>
      <c r="F805" s="12">
        <f>IF($B805="","",IF(ISNUMBER($B805),HOUR($B805)*2+MINUTE($B805)/30,IFERROR(VALUE(LEFT($B805,FIND(":",$B805)-1))*2+VALUE(MID($B805,FIND(":",$B805)+1,2))/30,"")))</f>
        <v/>
      </c>
      <c r="G805" s="12">
        <f>IF($E805="","",IF(WEEKDAY($E805,2)&lt;6,1,0))</f>
        <v/>
      </c>
      <c r="H805" s="12">
        <f>IF(OR($E805="",$F805=""),"",IF(AND($G805=1,$F805&gt;='Working Hours'!$C$8,$F805&lt;'Working Hours'!$C$9),1,0))</f>
        <v/>
      </c>
    </row>
    <row r="806">
      <c r="A806" s="11" t="n"/>
      <c r="B806" s="11" t="n"/>
      <c r="C806" s="11" t="n"/>
      <c r="E806" s="12">
        <f>IF($A806="","",IF(ISNUMBER($A806),$A806,IFERROR(DATEVALUE($A806),"")))</f>
        <v/>
      </c>
      <c r="F806" s="12">
        <f>IF($B806="","",IF(ISNUMBER($B806),HOUR($B806)*2+MINUTE($B806)/30,IFERROR(VALUE(LEFT($B806,FIND(":",$B806)-1))*2+VALUE(MID($B806,FIND(":",$B806)+1,2))/30,"")))</f>
        <v/>
      </c>
      <c r="G806" s="12">
        <f>IF($E806="","",IF(WEEKDAY($E806,2)&lt;6,1,0))</f>
        <v/>
      </c>
      <c r="H806" s="12">
        <f>IF(OR($E806="",$F806=""),"",IF(AND($G806=1,$F806&gt;='Working Hours'!$C$8,$F806&lt;'Working Hours'!$C$9),1,0))</f>
        <v/>
      </c>
    </row>
    <row r="807">
      <c r="A807" s="11" t="n"/>
      <c r="B807" s="11" t="n"/>
      <c r="C807" s="11" t="n"/>
      <c r="E807" s="12">
        <f>IF($A807="","",IF(ISNUMBER($A807),$A807,IFERROR(DATEVALUE($A807),"")))</f>
        <v/>
      </c>
      <c r="F807" s="12">
        <f>IF($B807="","",IF(ISNUMBER($B807),HOUR($B807)*2+MINUTE($B807)/30,IFERROR(VALUE(LEFT($B807,FIND(":",$B807)-1))*2+VALUE(MID($B807,FIND(":",$B807)+1,2))/30,"")))</f>
        <v/>
      </c>
      <c r="G807" s="12">
        <f>IF($E807="","",IF(WEEKDAY($E807,2)&lt;6,1,0))</f>
        <v/>
      </c>
      <c r="H807" s="12">
        <f>IF(OR($E807="",$F807=""),"",IF(AND($G807=1,$F807&gt;='Working Hours'!$C$8,$F807&lt;'Working Hours'!$C$9),1,0))</f>
        <v/>
      </c>
    </row>
    <row r="808">
      <c r="A808" s="11" t="n"/>
      <c r="B808" s="11" t="n"/>
      <c r="C808" s="11" t="n"/>
      <c r="E808" s="12">
        <f>IF($A808="","",IF(ISNUMBER($A808),$A808,IFERROR(DATEVALUE($A808),"")))</f>
        <v/>
      </c>
      <c r="F808" s="12">
        <f>IF($B808="","",IF(ISNUMBER($B808),HOUR($B808)*2+MINUTE($B808)/30,IFERROR(VALUE(LEFT($B808,FIND(":",$B808)-1))*2+VALUE(MID($B808,FIND(":",$B808)+1,2))/30,"")))</f>
        <v/>
      </c>
      <c r="G808" s="12">
        <f>IF($E808="","",IF(WEEKDAY($E808,2)&lt;6,1,0))</f>
        <v/>
      </c>
      <c r="H808" s="12">
        <f>IF(OR($E808="",$F808=""),"",IF(AND($G808=1,$F808&gt;='Working Hours'!$C$8,$F808&lt;'Working Hours'!$C$9),1,0))</f>
        <v/>
      </c>
    </row>
    <row r="809">
      <c r="A809" s="11" t="n"/>
      <c r="B809" s="11" t="n"/>
      <c r="C809" s="11" t="n"/>
      <c r="E809" s="12">
        <f>IF($A809="","",IF(ISNUMBER($A809),$A809,IFERROR(DATEVALUE($A809),"")))</f>
        <v/>
      </c>
      <c r="F809" s="12">
        <f>IF($B809="","",IF(ISNUMBER($B809),HOUR($B809)*2+MINUTE($B809)/30,IFERROR(VALUE(LEFT($B809,FIND(":",$B809)-1))*2+VALUE(MID($B809,FIND(":",$B809)+1,2))/30,"")))</f>
        <v/>
      </c>
      <c r="G809" s="12">
        <f>IF($E809="","",IF(WEEKDAY($E809,2)&lt;6,1,0))</f>
        <v/>
      </c>
      <c r="H809" s="12">
        <f>IF(OR($E809="",$F809=""),"",IF(AND($G809=1,$F809&gt;='Working Hours'!$C$8,$F809&lt;'Working Hours'!$C$9),1,0))</f>
        <v/>
      </c>
    </row>
    <row r="810">
      <c r="A810" s="11" t="n"/>
      <c r="B810" s="11" t="n"/>
      <c r="C810" s="11" t="n"/>
      <c r="E810" s="12">
        <f>IF($A810="","",IF(ISNUMBER($A810),$A810,IFERROR(DATEVALUE($A810),"")))</f>
        <v/>
      </c>
      <c r="F810" s="12">
        <f>IF($B810="","",IF(ISNUMBER($B810),HOUR($B810)*2+MINUTE($B810)/30,IFERROR(VALUE(LEFT($B810,FIND(":",$B810)-1))*2+VALUE(MID($B810,FIND(":",$B810)+1,2))/30,"")))</f>
        <v/>
      </c>
      <c r="G810" s="12">
        <f>IF($E810="","",IF(WEEKDAY($E810,2)&lt;6,1,0))</f>
        <v/>
      </c>
      <c r="H810" s="12">
        <f>IF(OR($E810="",$F810=""),"",IF(AND($G810=1,$F810&gt;='Working Hours'!$C$8,$F810&lt;'Working Hours'!$C$9),1,0))</f>
        <v/>
      </c>
    </row>
    <row r="811">
      <c r="A811" s="11" t="n"/>
      <c r="B811" s="11" t="n"/>
      <c r="C811" s="11" t="n"/>
      <c r="E811" s="12">
        <f>IF($A811="","",IF(ISNUMBER($A811),$A811,IFERROR(DATEVALUE($A811),"")))</f>
        <v/>
      </c>
      <c r="F811" s="12">
        <f>IF($B811="","",IF(ISNUMBER($B811),HOUR($B811)*2+MINUTE($B811)/30,IFERROR(VALUE(LEFT($B811,FIND(":",$B811)-1))*2+VALUE(MID($B811,FIND(":",$B811)+1,2))/30,"")))</f>
        <v/>
      </c>
      <c r="G811" s="12">
        <f>IF($E811="","",IF(WEEKDAY($E811,2)&lt;6,1,0))</f>
        <v/>
      </c>
      <c r="H811" s="12">
        <f>IF(OR($E811="",$F811=""),"",IF(AND($G811=1,$F811&gt;='Working Hours'!$C$8,$F811&lt;'Working Hours'!$C$9),1,0))</f>
        <v/>
      </c>
    </row>
    <row r="812">
      <c r="A812" s="11" t="n"/>
      <c r="B812" s="11" t="n"/>
      <c r="C812" s="11" t="n"/>
      <c r="E812" s="12">
        <f>IF($A812="","",IF(ISNUMBER($A812),$A812,IFERROR(DATEVALUE($A812),"")))</f>
        <v/>
      </c>
      <c r="F812" s="12">
        <f>IF($B812="","",IF(ISNUMBER($B812),HOUR($B812)*2+MINUTE($B812)/30,IFERROR(VALUE(LEFT($B812,FIND(":",$B812)-1))*2+VALUE(MID($B812,FIND(":",$B812)+1,2))/30,"")))</f>
        <v/>
      </c>
      <c r="G812" s="12">
        <f>IF($E812="","",IF(WEEKDAY($E812,2)&lt;6,1,0))</f>
        <v/>
      </c>
      <c r="H812" s="12">
        <f>IF(OR($E812="",$F812=""),"",IF(AND($G812=1,$F812&gt;='Working Hours'!$C$8,$F812&lt;'Working Hours'!$C$9),1,0))</f>
        <v/>
      </c>
    </row>
    <row r="813">
      <c r="A813" s="11" t="n"/>
      <c r="B813" s="11" t="n"/>
      <c r="C813" s="11" t="n"/>
      <c r="E813" s="12">
        <f>IF($A813="","",IF(ISNUMBER($A813),$A813,IFERROR(DATEVALUE($A813),"")))</f>
        <v/>
      </c>
      <c r="F813" s="12">
        <f>IF($B813="","",IF(ISNUMBER($B813),HOUR($B813)*2+MINUTE($B813)/30,IFERROR(VALUE(LEFT($B813,FIND(":",$B813)-1))*2+VALUE(MID($B813,FIND(":",$B813)+1,2))/30,"")))</f>
        <v/>
      </c>
      <c r="G813" s="12">
        <f>IF($E813="","",IF(WEEKDAY($E813,2)&lt;6,1,0))</f>
        <v/>
      </c>
      <c r="H813" s="12">
        <f>IF(OR($E813="",$F813=""),"",IF(AND($G813=1,$F813&gt;='Working Hours'!$C$8,$F813&lt;'Working Hours'!$C$9),1,0))</f>
        <v/>
      </c>
    </row>
    <row r="814">
      <c r="A814" s="11" t="n"/>
      <c r="B814" s="11" t="n"/>
      <c r="C814" s="11" t="n"/>
      <c r="E814" s="12">
        <f>IF($A814="","",IF(ISNUMBER($A814),$A814,IFERROR(DATEVALUE($A814),"")))</f>
        <v/>
      </c>
      <c r="F814" s="12">
        <f>IF($B814="","",IF(ISNUMBER($B814),HOUR($B814)*2+MINUTE($B814)/30,IFERROR(VALUE(LEFT($B814,FIND(":",$B814)-1))*2+VALUE(MID($B814,FIND(":",$B814)+1,2))/30,"")))</f>
        <v/>
      </c>
      <c r="G814" s="12">
        <f>IF($E814="","",IF(WEEKDAY($E814,2)&lt;6,1,0))</f>
        <v/>
      </c>
      <c r="H814" s="12">
        <f>IF(OR($E814="",$F814=""),"",IF(AND($G814=1,$F814&gt;='Working Hours'!$C$8,$F814&lt;'Working Hours'!$C$9),1,0))</f>
        <v/>
      </c>
    </row>
    <row r="815">
      <c r="A815" s="11" t="n"/>
      <c r="B815" s="11" t="n"/>
      <c r="C815" s="11" t="n"/>
      <c r="E815" s="12">
        <f>IF($A815="","",IF(ISNUMBER($A815),$A815,IFERROR(DATEVALUE($A815),"")))</f>
        <v/>
      </c>
      <c r="F815" s="12">
        <f>IF($B815="","",IF(ISNUMBER($B815),HOUR($B815)*2+MINUTE($B815)/30,IFERROR(VALUE(LEFT($B815,FIND(":",$B815)-1))*2+VALUE(MID($B815,FIND(":",$B815)+1,2))/30,"")))</f>
        <v/>
      </c>
      <c r="G815" s="12">
        <f>IF($E815="","",IF(WEEKDAY($E815,2)&lt;6,1,0))</f>
        <v/>
      </c>
      <c r="H815" s="12">
        <f>IF(OR($E815="",$F815=""),"",IF(AND($G815=1,$F815&gt;='Working Hours'!$C$8,$F815&lt;'Working Hours'!$C$9),1,0))</f>
        <v/>
      </c>
    </row>
    <row r="816">
      <c r="A816" s="11" t="n"/>
      <c r="B816" s="11" t="n"/>
      <c r="C816" s="11" t="n"/>
      <c r="E816" s="12">
        <f>IF($A816="","",IF(ISNUMBER($A816),$A816,IFERROR(DATEVALUE($A816),"")))</f>
        <v/>
      </c>
      <c r="F816" s="12">
        <f>IF($B816="","",IF(ISNUMBER($B816),HOUR($B816)*2+MINUTE($B816)/30,IFERROR(VALUE(LEFT($B816,FIND(":",$B816)-1))*2+VALUE(MID($B816,FIND(":",$B816)+1,2))/30,"")))</f>
        <v/>
      </c>
      <c r="G816" s="12">
        <f>IF($E816="","",IF(WEEKDAY($E816,2)&lt;6,1,0))</f>
        <v/>
      </c>
      <c r="H816" s="12">
        <f>IF(OR($E816="",$F816=""),"",IF(AND($G816=1,$F816&gt;='Working Hours'!$C$8,$F816&lt;'Working Hours'!$C$9),1,0))</f>
        <v/>
      </c>
    </row>
    <row r="817">
      <c r="A817" s="11" t="n"/>
      <c r="B817" s="11" t="n"/>
      <c r="C817" s="11" t="n"/>
      <c r="E817" s="12">
        <f>IF($A817="","",IF(ISNUMBER($A817),$A817,IFERROR(DATEVALUE($A817),"")))</f>
        <v/>
      </c>
      <c r="F817" s="12">
        <f>IF($B817="","",IF(ISNUMBER($B817),HOUR($B817)*2+MINUTE($B817)/30,IFERROR(VALUE(LEFT($B817,FIND(":",$B817)-1))*2+VALUE(MID($B817,FIND(":",$B817)+1,2))/30,"")))</f>
        <v/>
      </c>
      <c r="G817" s="12">
        <f>IF($E817="","",IF(WEEKDAY($E817,2)&lt;6,1,0))</f>
        <v/>
      </c>
      <c r="H817" s="12">
        <f>IF(OR($E817="",$F817=""),"",IF(AND($G817=1,$F817&gt;='Working Hours'!$C$8,$F817&lt;'Working Hours'!$C$9),1,0))</f>
        <v/>
      </c>
    </row>
    <row r="818">
      <c r="A818" s="11" t="n"/>
      <c r="B818" s="11" t="n"/>
      <c r="C818" s="11" t="n"/>
      <c r="E818" s="12">
        <f>IF($A818="","",IF(ISNUMBER($A818),$A818,IFERROR(DATEVALUE($A818),"")))</f>
        <v/>
      </c>
      <c r="F818" s="12">
        <f>IF($B818="","",IF(ISNUMBER($B818),HOUR($B818)*2+MINUTE($B818)/30,IFERROR(VALUE(LEFT($B818,FIND(":",$B818)-1))*2+VALUE(MID($B818,FIND(":",$B818)+1,2))/30,"")))</f>
        <v/>
      </c>
      <c r="G818" s="12">
        <f>IF($E818="","",IF(WEEKDAY($E818,2)&lt;6,1,0))</f>
        <v/>
      </c>
      <c r="H818" s="12">
        <f>IF(OR($E818="",$F818=""),"",IF(AND($G818=1,$F818&gt;='Working Hours'!$C$8,$F818&lt;'Working Hours'!$C$9),1,0))</f>
        <v/>
      </c>
    </row>
    <row r="819">
      <c r="A819" s="11" t="n"/>
      <c r="B819" s="11" t="n"/>
      <c r="C819" s="11" t="n"/>
      <c r="E819" s="12">
        <f>IF($A819="","",IF(ISNUMBER($A819),$A819,IFERROR(DATEVALUE($A819),"")))</f>
        <v/>
      </c>
      <c r="F819" s="12">
        <f>IF($B819="","",IF(ISNUMBER($B819),HOUR($B819)*2+MINUTE($B819)/30,IFERROR(VALUE(LEFT($B819,FIND(":",$B819)-1))*2+VALUE(MID($B819,FIND(":",$B819)+1,2))/30,"")))</f>
        <v/>
      </c>
      <c r="G819" s="12">
        <f>IF($E819="","",IF(WEEKDAY($E819,2)&lt;6,1,0))</f>
        <v/>
      </c>
      <c r="H819" s="12">
        <f>IF(OR($E819="",$F819=""),"",IF(AND($G819=1,$F819&gt;='Working Hours'!$C$8,$F819&lt;'Working Hours'!$C$9),1,0))</f>
        <v/>
      </c>
    </row>
    <row r="820">
      <c r="A820" s="11" t="n"/>
      <c r="B820" s="11" t="n"/>
      <c r="C820" s="11" t="n"/>
      <c r="E820" s="12">
        <f>IF($A820="","",IF(ISNUMBER($A820),$A820,IFERROR(DATEVALUE($A820),"")))</f>
        <v/>
      </c>
      <c r="F820" s="12">
        <f>IF($B820="","",IF(ISNUMBER($B820),HOUR($B820)*2+MINUTE($B820)/30,IFERROR(VALUE(LEFT($B820,FIND(":",$B820)-1))*2+VALUE(MID($B820,FIND(":",$B820)+1,2))/30,"")))</f>
        <v/>
      </c>
      <c r="G820" s="12">
        <f>IF($E820="","",IF(WEEKDAY($E820,2)&lt;6,1,0))</f>
        <v/>
      </c>
      <c r="H820" s="12">
        <f>IF(OR($E820="",$F820=""),"",IF(AND($G820=1,$F820&gt;='Working Hours'!$C$8,$F820&lt;'Working Hours'!$C$9),1,0))</f>
        <v/>
      </c>
    </row>
    <row r="821">
      <c r="A821" s="11" t="n"/>
      <c r="B821" s="11" t="n"/>
      <c r="C821" s="11" t="n"/>
      <c r="E821" s="12">
        <f>IF($A821="","",IF(ISNUMBER($A821),$A821,IFERROR(DATEVALUE($A821),"")))</f>
        <v/>
      </c>
      <c r="F821" s="12">
        <f>IF($B821="","",IF(ISNUMBER($B821),HOUR($B821)*2+MINUTE($B821)/30,IFERROR(VALUE(LEFT($B821,FIND(":",$B821)-1))*2+VALUE(MID($B821,FIND(":",$B821)+1,2))/30,"")))</f>
        <v/>
      </c>
      <c r="G821" s="12">
        <f>IF($E821="","",IF(WEEKDAY($E821,2)&lt;6,1,0))</f>
        <v/>
      </c>
      <c r="H821" s="12">
        <f>IF(OR($E821="",$F821=""),"",IF(AND($G821=1,$F821&gt;='Working Hours'!$C$8,$F821&lt;'Working Hours'!$C$9),1,0))</f>
        <v/>
      </c>
    </row>
    <row r="822">
      <c r="A822" s="11" t="n"/>
      <c r="B822" s="11" t="n"/>
      <c r="C822" s="11" t="n"/>
      <c r="E822" s="12">
        <f>IF($A822="","",IF(ISNUMBER($A822),$A822,IFERROR(DATEVALUE($A822),"")))</f>
        <v/>
      </c>
      <c r="F822" s="12">
        <f>IF($B822="","",IF(ISNUMBER($B822),HOUR($B822)*2+MINUTE($B822)/30,IFERROR(VALUE(LEFT($B822,FIND(":",$B822)-1))*2+VALUE(MID($B822,FIND(":",$B822)+1,2))/30,"")))</f>
        <v/>
      </c>
      <c r="G822" s="12">
        <f>IF($E822="","",IF(WEEKDAY($E822,2)&lt;6,1,0))</f>
        <v/>
      </c>
      <c r="H822" s="12">
        <f>IF(OR($E822="",$F822=""),"",IF(AND($G822=1,$F822&gt;='Working Hours'!$C$8,$F822&lt;'Working Hours'!$C$9),1,0))</f>
        <v/>
      </c>
    </row>
    <row r="823">
      <c r="A823" s="11" t="n"/>
      <c r="B823" s="11" t="n"/>
      <c r="C823" s="11" t="n"/>
      <c r="E823" s="12">
        <f>IF($A823="","",IF(ISNUMBER($A823),$A823,IFERROR(DATEVALUE($A823),"")))</f>
        <v/>
      </c>
      <c r="F823" s="12">
        <f>IF($B823="","",IF(ISNUMBER($B823),HOUR($B823)*2+MINUTE($B823)/30,IFERROR(VALUE(LEFT($B823,FIND(":",$B823)-1))*2+VALUE(MID($B823,FIND(":",$B823)+1,2))/30,"")))</f>
        <v/>
      </c>
      <c r="G823" s="12">
        <f>IF($E823="","",IF(WEEKDAY($E823,2)&lt;6,1,0))</f>
        <v/>
      </c>
      <c r="H823" s="12">
        <f>IF(OR($E823="",$F823=""),"",IF(AND($G823=1,$F823&gt;='Working Hours'!$C$8,$F823&lt;'Working Hours'!$C$9),1,0))</f>
        <v/>
      </c>
    </row>
    <row r="824">
      <c r="A824" s="11" t="n"/>
      <c r="B824" s="11" t="n"/>
      <c r="C824" s="11" t="n"/>
      <c r="E824" s="12">
        <f>IF($A824="","",IF(ISNUMBER($A824),$A824,IFERROR(DATEVALUE($A824),"")))</f>
        <v/>
      </c>
      <c r="F824" s="12">
        <f>IF($B824="","",IF(ISNUMBER($B824),HOUR($B824)*2+MINUTE($B824)/30,IFERROR(VALUE(LEFT($B824,FIND(":",$B824)-1))*2+VALUE(MID($B824,FIND(":",$B824)+1,2))/30,"")))</f>
        <v/>
      </c>
      <c r="G824" s="12">
        <f>IF($E824="","",IF(WEEKDAY($E824,2)&lt;6,1,0))</f>
        <v/>
      </c>
      <c r="H824" s="12">
        <f>IF(OR($E824="",$F824=""),"",IF(AND($G824=1,$F824&gt;='Working Hours'!$C$8,$F824&lt;'Working Hours'!$C$9),1,0))</f>
        <v/>
      </c>
    </row>
    <row r="825">
      <c r="A825" s="11" t="n"/>
      <c r="B825" s="11" t="n"/>
      <c r="C825" s="11" t="n"/>
      <c r="E825" s="12">
        <f>IF($A825="","",IF(ISNUMBER($A825),$A825,IFERROR(DATEVALUE($A825),"")))</f>
        <v/>
      </c>
      <c r="F825" s="12">
        <f>IF($B825="","",IF(ISNUMBER($B825),HOUR($B825)*2+MINUTE($B825)/30,IFERROR(VALUE(LEFT($B825,FIND(":",$B825)-1))*2+VALUE(MID($B825,FIND(":",$B825)+1,2))/30,"")))</f>
        <v/>
      </c>
      <c r="G825" s="12">
        <f>IF($E825="","",IF(WEEKDAY($E825,2)&lt;6,1,0))</f>
        <v/>
      </c>
      <c r="H825" s="12">
        <f>IF(OR($E825="",$F825=""),"",IF(AND($G825=1,$F825&gt;='Working Hours'!$C$8,$F825&lt;'Working Hours'!$C$9),1,0))</f>
        <v/>
      </c>
    </row>
    <row r="826">
      <c r="A826" s="11" t="n"/>
      <c r="B826" s="11" t="n"/>
      <c r="C826" s="11" t="n"/>
      <c r="E826" s="12">
        <f>IF($A826="","",IF(ISNUMBER($A826),$A826,IFERROR(DATEVALUE($A826),"")))</f>
        <v/>
      </c>
      <c r="F826" s="12">
        <f>IF($B826="","",IF(ISNUMBER($B826),HOUR($B826)*2+MINUTE($B826)/30,IFERROR(VALUE(LEFT($B826,FIND(":",$B826)-1))*2+VALUE(MID($B826,FIND(":",$B826)+1,2))/30,"")))</f>
        <v/>
      </c>
      <c r="G826" s="12">
        <f>IF($E826="","",IF(WEEKDAY($E826,2)&lt;6,1,0))</f>
        <v/>
      </c>
      <c r="H826" s="12">
        <f>IF(OR($E826="",$F826=""),"",IF(AND($G826=1,$F826&gt;='Working Hours'!$C$8,$F826&lt;'Working Hours'!$C$9),1,0))</f>
        <v/>
      </c>
    </row>
    <row r="827">
      <c r="A827" s="11" t="n"/>
      <c r="B827" s="11" t="n"/>
      <c r="C827" s="11" t="n"/>
      <c r="E827" s="12">
        <f>IF($A827="","",IF(ISNUMBER($A827),$A827,IFERROR(DATEVALUE($A827),"")))</f>
        <v/>
      </c>
      <c r="F827" s="12">
        <f>IF($B827="","",IF(ISNUMBER($B827),HOUR($B827)*2+MINUTE($B827)/30,IFERROR(VALUE(LEFT($B827,FIND(":",$B827)-1))*2+VALUE(MID($B827,FIND(":",$B827)+1,2))/30,"")))</f>
        <v/>
      </c>
      <c r="G827" s="12">
        <f>IF($E827="","",IF(WEEKDAY($E827,2)&lt;6,1,0))</f>
        <v/>
      </c>
      <c r="H827" s="12">
        <f>IF(OR($E827="",$F827=""),"",IF(AND($G827=1,$F827&gt;='Working Hours'!$C$8,$F827&lt;'Working Hours'!$C$9),1,0))</f>
        <v/>
      </c>
    </row>
    <row r="828">
      <c r="A828" s="11" t="n"/>
      <c r="B828" s="11" t="n"/>
      <c r="C828" s="11" t="n"/>
      <c r="E828" s="12">
        <f>IF($A828="","",IF(ISNUMBER($A828),$A828,IFERROR(DATEVALUE($A828),"")))</f>
        <v/>
      </c>
      <c r="F828" s="12">
        <f>IF($B828="","",IF(ISNUMBER($B828),HOUR($B828)*2+MINUTE($B828)/30,IFERROR(VALUE(LEFT($B828,FIND(":",$B828)-1))*2+VALUE(MID($B828,FIND(":",$B828)+1,2))/30,"")))</f>
        <v/>
      </c>
      <c r="G828" s="12">
        <f>IF($E828="","",IF(WEEKDAY($E828,2)&lt;6,1,0))</f>
        <v/>
      </c>
      <c r="H828" s="12">
        <f>IF(OR($E828="",$F828=""),"",IF(AND($G828=1,$F828&gt;='Working Hours'!$C$8,$F828&lt;'Working Hours'!$C$9),1,0))</f>
        <v/>
      </c>
    </row>
    <row r="829">
      <c r="A829" s="11" t="n"/>
      <c r="B829" s="11" t="n"/>
      <c r="C829" s="11" t="n"/>
      <c r="E829" s="12">
        <f>IF($A829="","",IF(ISNUMBER($A829),$A829,IFERROR(DATEVALUE($A829),"")))</f>
        <v/>
      </c>
      <c r="F829" s="12">
        <f>IF($B829="","",IF(ISNUMBER($B829),HOUR($B829)*2+MINUTE($B829)/30,IFERROR(VALUE(LEFT($B829,FIND(":",$B829)-1))*2+VALUE(MID($B829,FIND(":",$B829)+1,2))/30,"")))</f>
        <v/>
      </c>
      <c r="G829" s="12">
        <f>IF($E829="","",IF(WEEKDAY($E829,2)&lt;6,1,0))</f>
        <v/>
      </c>
      <c r="H829" s="12">
        <f>IF(OR($E829="",$F829=""),"",IF(AND($G829=1,$F829&gt;='Working Hours'!$C$8,$F829&lt;'Working Hours'!$C$9),1,0))</f>
        <v/>
      </c>
    </row>
    <row r="830">
      <c r="A830" s="11" t="n"/>
      <c r="B830" s="11" t="n"/>
      <c r="C830" s="11" t="n"/>
      <c r="E830" s="12">
        <f>IF($A830="","",IF(ISNUMBER($A830),$A830,IFERROR(DATEVALUE($A830),"")))</f>
        <v/>
      </c>
      <c r="F830" s="12">
        <f>IF($B830="","",IF(ISNUMBER($B830),HOUR($B830)*2+MINUTE($B830)/30,IFERROR(VALUE(LEFT($B830,FIND(":",$B830)-1))*2+VALUE(MID($B830,FIND(":",$B830)+1,2))/30,"")))</f>
        <v/>
      </c>
      <c r="G830" s="12">
        <f>IF($E830="","",IF(WEEKDAY($E830,2)&lt;6,1,0))</f>
        <v/>
      </c>
      <c r="H830" s="12">
        <f>IF(OR($E830="",$F830=""),"",IF(AND($G830=1,$F830&gt;='Working Hours'!$C$8,$F830&lt;'Working Hours'!$C$9),1,0))</f>
        <v/>
      </c>
    </row>
    <row r="831">
      <c r="A831" s="11" t="n"/>
      <c r="B831" s="11" t="n"/>
      <c r="C831" s="11" t="n"/>
      <c r="E831" s="12">
        <f>IF($A831="","",IF(ISNUMBER($A831),$A831,IFERROR(DATEVALUE($A831),"")))</f>
        <v/>
      </c>
      <c r="F831" s="12">
        <f>IF($B831="","",IF(ISNUMBER($B831),HOUR($B831)*2+MINUTE($B831)/30,IFERROR(VALUE(LEFT($B831,FIND(":",$B831)-1))*2+VALUE(MID($B831,FIND(":",$B831)+1,2))/30,"")))</f>
        <v/>
      </c>
      <c r="G831" s="12">
        <f>IF($E831="","",IF(WEEKDAY($E831,2)&lt;6,1,0))</f>
        <v/>
      </c>
      <c r="H831" s="12">
        <f>IF(OR($E831="",$F831=""),"",IF(AND($G831=1,$F831&gt;='Working Hours'!$C$8,$F831&lt;'Working Hours'!$C$9),1,0))</f>
        <v/>
      </c>
    </row>
    <row r="832">
      <c r="A832" s="11" t="n"/>
      <c r="B832" s="11" t="n"/>
      <c r="C832" s="11" t="n"/>
      <c r="E832" s="12">
        <f>IF($A832="","",IF(ISNUMBER($A832),$A832,IFERROR(DATEVALUE($A832),"")))</f>
        <v/>
      </c>
      <c r="F832" s="12">
        <f>IF($B832="","",IF(ISNUMBER($B832),HOUR($B832)*2+MINUTE($B832)/30,IFERROR(VALUE(LEFT($B832,FIND(":",$B832)-1))*2+VALUE(MID($B832,FIND(":",$B832)+1,2))/30,"")))</f>
        <v/>
      </c>
      <c r="G832" s="12">
        <f>IF($E832="","",IF(WEEKDAY($E832,2)&lt;6,1,0))</f>
        <v/>
      </c>
      <c r="H832" s="12">
        <f>IF(OR($E832="",$F832=""),"",IF(AND($G832=1,$F832&gt;='Working Hours'!$C$8,$F832&lt;'Working Hours'!$C$9),1,0))</f>
        <v/>
      </c>
    </row>
    <row r="833">
      <c r="A833" s="11" t="n"/>
      <c r="B833" s="11" t="n"/>
      <c r="C833" s="11" t="n"/>
      <c r="E833" s="12">
        <f>IF($A833="","",IF(ISNUMBER($A833),$A833,IFERROR(DATEVALUE($A833),"")))</f>
        <v/>
      </c>
      <c r="F833" s="12">
        <f>IF($B833="","",IF(ISNUMBER($B833),HOUR($B833)*2+MINUTE($B833)/30,IFERROR(VALUE(LEFT($B833,FIND(":",$B833)-1))*2+VALUE(MID($B833,FIND(":",$B833)+1,2))/30,"")))</f>
        <v/>
      </c>
      <c r="G833" s="12">
        <f>IF($E833="","",IF(WEEKDAY($E833,2)&lt;6,1,0))</f>
        <v/>
      </c>
      <c r="H833" s="12">
        <f>IF(OR($E833="",$F833=""),"",IF(AND($G833=1,$F833&gt;='Working Hours'!$C$8,$F833&lt;'Working Hours'!$C$9),1,0))</f>
        <v/>
      </c>
    </row>
    <row r="834">
      <c r="A834" s="11" t="n"/>
      <c r="B834" s="11" t="n"/>
      <c r="C834" s="11" t="n"/>
      <c r="E834" s="12">
        <f>IF($A834="","",IF(ISNUMBER($A834),$A834,IFERROR(DATEVALUE($A834),"")))</f>
        <v/>
      </c>
      <c r="F834" s="12">
        <f>IF($B834="","",IF(ISNUMBER($B834),HOUR($B834)*2+MINUTE($B834)/30,IFERROR(VALUE(LEFT($B834,FIND(":",$B834)-1))*2+VALUE(MID($B834,FIND(":",$B834)+1,2))/30,"")))</f>
        <v/>
      </c>
      <c r="G834" s="12">
        <f>IF($E834="","",IF(WEEKDAY($E834,2)&lt;6,1,0))</f>
        <v/>
      </c>
      <c r="H834" s="12">
        <f>IF(OR($E834="",$F834=""),"",IF(AND($G834=1,$F834&gt;='Working Hours'!$C$8,$F834&lt;'Working Hours'!$C$9),1,0))</f>
        <v/>
      </c>
    </row>
    <row r="835">
      <c r="A835" s="11" t="n"/>
      <c r="B835" s="11" t="n"/>
      <c r="C835" s="11" t="n"/>
      <c r="E835" s="12">
        <f>IF($A835="","",IF(ISNUMBER($A835),$A835,IFERROR(DATEVALUE($A835),"")))</f>
        <v/>
      </c>
      <c r="F835" s="12">
        <f>IF($B835="","",IF(ISNUMBER($B835),HOUR($B835)*2+MINUTE($B835)/30,IFERROR(VALUE(LEFT($B835,FIND(":",$B835)-1))*2+VALUE(MID($B835,FIND(":",$B835)+1,2))/30,"")))</f>
        <v/>
      </c>
      <c r="G835" s="12">
        <f>IF($E835="","",IF(WEEKDAY($E835,2)&lt;6,1,0))</f>
        <v/>
      </c>
      <c r="H835" s="12">
        <f>IF(OR($E835="",$F835=""),"",IF(AND($G835=1,$F835&gt;='Working Hours'!$C$8,$F835&lt;'Working Hours'!$C$9),1,0))</f>
        <v/>
      </c>
    </row>
    <row r="836">
      <c r="A836" s="11" t="n"/>
      <c r="B836" s="11" t="n"/>
      <c r="C836" s="11" t="n"/>
      <c r="E836" s="12">
        <f>IF($A836="","",IF(ISNUMBER($A836),$A836,IFERROR(DATEVALUE($A836),"")))</f>
        <v/>
      </c>
      <c r="F836" s="12">
        <f>IF($B836="","",IF(ISNUMBER($B836),HOUR($B836)*2+MINUTE($B836)/30,IFERROR(VALUE(LEFT($B836,FIND(":",$B836)-1))*2+VALUE(MID($B836,FIND(":",$B836)+1,2))/30,"")))</f>
        <v/>
      </c>
      <c r="G836" s="12">
        <f>IF($E836="","",IF(WEEKDAY($E836,2)&lt;6,1,0))</f>
        <v/>
      </c>
      <c r="H836" s="12">
        <f>IF(OR($E836="",$F836=""),"",IF(AND($G836=1,$F836&gt;='Working Hours'!$C$8,$F836&lt;'Working Hours'!$C$9),1,0))</f>
        <v/>
      </c>
    </row>
    <row r="837">
      <c r="A837" s="11" t="n"/>
      <c r="B837" s="11" t="n"/>
      <c r="C837" s="11" t="n"/>
      <c r="E837" s="12">
        <f>IF($A837="","",IF(ISNUMBER($A837),$A837,IFERROR(DATEVALUE($A837),"")))</f>
        <v/>
      </c>
      <c r="F837" s="12">
        <f>IF($B837="","",IF(ISNUMBER($B837),HOUR($B837)*2+MINUTE($B837)/30,IFERROR(VALUE(LEFT($B837,FIND(":",$B837)-1))*2+VALUE(MID($B837,FIND(":",$B837)+1,2))/30,"")))</f>
        <v/>
      </c>
      <c r="G837" s="12">
        <f>IF($E837="","",IF(WEEKDAY($E837,2)&lt;6,1,0))</f>
        <v/>
      </c>
      <c r="H837" s="12">
        <f>IF(OR($E837="",$F837=""),"",IF(AND($G837=1,$F837&gt;='Working Hours'!$C$8,$F837&lt;'Working Hours'!$C$9),1,0))</f>
        <v/>
      </c>
    </row>
    <row r="838">
      <c r="A838" s="11" t="n"/>
      <c r="B838" s="11" t="n"/>
      <c r="C838" s="11" t="n"/>
      <c r="E838" s="12">
        <f>IF($A838="","",IF(ISNUMBER($A838),$A838,IFERROR(DATEVALUE($A838),"")))</f>
        <v/>
      </c>
      <c r="F838" s="12">
        <f>IF($B838="","",IF(ISNUMBER($B838),HOUR($B838)*2+MINUTE($B838)/30,IFERROR(VALUE(LEFT($B838,FIND(":",$B838)-1))*2+VALUE(MID($B838,FIND(":",$B838)+1,2))/30,"")))</f>
        <v/>
      </c>
      <c r="G838" s="12">
        <f>IF($E838="","",IF(WEEKDAY($E838,2)&lt;6,1,0))</f>
        <v/>
      </c>
      <c r="H838" s="12">
        <f>IF(OR($E838="",$F838=""),"",IF(AND($G838=1,$F838&gt;='Working Hours'!$C$8,$F838&lt;'Working Hours'!$C$9),1,0))</f>
        <v/>
      </c>
    </row>
    <row r="839">
      <c r="A839" s="11" t="n"/>
      <c r="B839" s="11" t="n"/>
      <c r="C839" s="11" t="n"/>
      <c r="E839" s="12">
        <f>IF($A839="","",IF(ISNUMBER($A839),$A839,IFERROR(DATEVALUE($A839),"")))</f>
        <v/>
      </c>
      <c r="F839" s="12">
        <f>IF($B839="","",IF(ISNUMBER($B839),HOUR($B839)*2+MINUTE($B839)/30,IFERROR(VALUE(LEFT($B839,FIND(":",$B839)-1))*2+VALUE(MID($B839,FIND(":",$B839)+1,2))/30,"")))</f>
        <v/>
      </c>
      <c r="G839" s="12">
        <f>IF($E839="","",IF(WEEKDAY($E839,2)&lt;6,1,0))</f>
        <v/>
      </c>
      <c r="H839" s="12">
        <f>IF(OR($E839="",$F839=""),"",IF(AND($G839=1,$F839&gt;='Working Hours'!$C$8,$F839&lt;'Working Hours'!$C$9),1,0))</f>
        <v/>
      </c>
    </row>
    <row r="840">
      <c r="A840" s="11" t="n"/>
      <c r="B840" s="11" t="n"/>
      <c r="C840" s="11" t="n"/>
      <c r="E840" s="12">
        <f>IF($A840="","",IF(ISNUMBER($A840),$A840,IFERROR(DATEVALUE($A840),"")))</f>
        <v/>
      </c>
      <c r="F840" s="12">
        <f>IF($B840="","",IF(ISNUMBER($B840),HOUR($B840)*2+MINUTE($B840)/30,IFERROR(VALUE(LEFT($B840,FIND(":",$B840)-1))*2+VALUE(MID($B840,FIND(":",$B840)+1,2))/30,"")))</f>
        <v/>
      </c>
      <c r="G840" s="12">
        <f>IF($E840="","",IF(WEEKDAY($E840,2)&lt;6,1,0))</f>
        <v/>
      </c>
      <c r="H840" s="12">
        <f>IF(OR($E840="",$F840=""),"",IF(AND($G840=1,$F840&gt;='Working Hours'!$C$8,$F840&lt;'Working Hours'!$C$9),1,0))</f>
        <v/>
      </c>
    </row>
    <row r="841">
      <c r="A841" s="11" t="n"/>
      <c r="B841" s="11" t="n"/>
      <c r="C841" s="11" t="n"/>
      <c r="E841" s="12">
        <f>IF($A841="","",IF(ISNUMBER($A841),$A841,IFERROR(DATEVALUE($A841),"")))</f>
        <v/>
      </c>
      <c r="F841" s="12">
        <f>IF($B841="","",IF(ISNUMBER($B841),HOUR($B841)*2+MINUTE($B841)/30,IFERROR(VALUE(LEFT($B841,FIND(":",$B841)-1))*2+VALUE(MID($B841,FIND(":",$B841)+1,2))/30,"")))</f>
        <v/>
      </c>
      <c r="G841" s="12">
        <f>IF($E841="","",IF(WEEKDAY($E841,2)&lt;6,1,0))</f>
        <v/>
      </c>
      <c r="H841" s="12">
        <f>IF(OR($E841="",$F841=""),"",IF(AND($G841=1,$F841&gt;='Working Hours'!$C$8,$F841&lt;'Working Hours'!$C$9),1,0))</f>
        <v/>
      </c>
    </row>
    <row r="842">
      <c r="A842" s="11" t="n"/>
      <c r="B842" s="11" t="n"/>
      <c r="C842" s="11" t="n"/>
      <c r="E842" s="12">
        <f>IF($A842="","",IF(ISNUMBER($A842),$A842,IFERROR(DATEVALUE($A842),"")))</f>
        <v/>
      </c>
      <c r="F842" s="12">
        <f>IF($B842="","",IF(ISNUMBER($B842),HOUR($B842)*2+MINUTE($B842)/30,IFERROR(VALUE(LEFT($B842,FIND(":",$B842)-1))*2+VALUE(MID($B842,FIND(":",$B842)+1,2))/30,"")))</f>
        <v/>
      </c>
      <c r="G842" s="12">
        <f>IF($E842="","",IF(WEEKDAY($E842,2)&lt;6,1,0))</f>
        <v/>
      </c>
      <c r="H842" s="12">
        <f>IF(OR($E842="",$F842=""),"",IF(AND($G842=1,$F842&gt;='Working Hours'!$C$8,$F842&lt;'Working Hours'!$C$9),1,0))</f>
        <v/>
      </c>
    </row>
    <row r="843">
      <c r="A843" s="11" t="n"/>
      <c r="B843" s="11" t="n"/>
      <c r="C843" s="11" t="n"/>
      <c r="E843" s="12">
        <f>IF($A843="","",IF(ISNUMBER($A843),$A843,IFERROR(DATEVALUE($A843),"")))</f>
        <v/>
      </c>
      <c r="F843" s="12">
        <f>IF($B843="","",IF(ISNUMBER($B843),HOUR($B843)*2+MINUTE($B843)/30,IFERROR(VALUE(LEFT($B843,FIND(":",$B843)-1))*2+VALUE(MID($B843,FIND(":",$B843)+1,2))/30,"")))</f>
        <v/>
      </c>
      <c r="G843" s="12">
        <f>IF($E843="","",IF(WEEKDAY($E843,2)&lt;6,1,0))</f>
        <v/>
      </c>
      <c r="H843" s="12">
        <f>IF(OR($E843="",$F843=""),"",IF(AND($G843=1,$F843&gt;='Working Hours'!$C$8,$F843&lt;'Working Hours'!$C$9),1,0))</f>
        <v/>
      </c>
    </row>
    <row r="844">
      <c r="A844" s="11" t="n"/>
      <c r="B844" s="11" t="n"/>
      <c r="C844" s="11" t="n"/>
      <c r="E844" s="12">
        <f>IF($A844="","",IF(ISNUMBER($A844),$A844,IFERROR(DATEVALUE($A844),"")))</f>
        <v/>
      </c>
      <c r="F844" s="12">
        <f>IF($B844="","",IF(ISNUMBER($B844),HOUR($B844)*2+MINUTE($B844)/30,IFERROR(VALUE(LEFT($B844,FIND(":",$B844)-1))*2+VALUE(MID($B844,FIND(":",$B844)+1,2))/30,"")))</f>
        <v/>
      </c>
      <c r="G844" s="12">
        <f>IF($E844="","",IF(WEEKDAY($E844,2)&lt;6,1,0))</f>
        <v/>
      </c>
      <c r="H844" s="12">
        <f>IF(OR($E844="",$F844=""),"",IF(AND($G844=1,$F844&gt;='Working Hours'!$C$8,$F844&lt;'Working Hours'!$C$9),1,0))</f>
        <v/>
      </c>
    </row>
    <row r="845">
      <c r="A845" s="11" t="n"/>
      <c r="B845" s="11" t="n"/>
      <c r="C845" s="11" t="n"/>
      <c r="E845" s="12">
        <f>IF($A845="","",IF(ISNUMBER($A845),$A845,IFERROR(DATEVALUE($A845),"")))</f>
        <v/>
      </c>
      <c r="F845" s="12">
        <f>IF($B845="","",IF(ISNUMBER($B845),HOUR($B845)*2+MINUTE($B845)/30,IFERROR(VALUE(LEFT($B845,FIND(":",$B845)-1))*2+VALUE(MID($B845,FIND(":",$B845)+1,2))/30,"")))</f>
        <v/>
      </c>
      <c r="G845" s="12">
        <f>IF($E845="","",IF(WEEKDAY($E845,2)&lt;6,1,0))</f>
        <v/>
      </c>
      <c r="H845" s="12">
        <f>IF(OR($E845="",$F845=""),"",IF(AND($G845=1,$F845&gt;='Working Hours'!$C$8,$F845&lt;'Working Hours'!$C$9),1,0))</f>
        <v/>
      </c>
    </row>
    <row r="846">
      <c r="A846" s="11" t="n"/>
      <c r="B846" s="11" t="n"/>
      <c r="C846" s="11" t="n"/>
      <c r="E846" s="12">
        <f>IF($A846="","",IF(ISNUMBER($A846),$A846,IFERROR(DATEVALUE($A846),"")))</f>
        <v/>
      </c>
      <c r="F846" s="12">
        <f>IF($B846="","",IF(ISNUMBER($B846),HOUR($B846)*2+MINUTE($B846)/30,IFERROR(VALUE(LEFT($B846,FIND(":",$B846)-1))*2+VALUE(MID($B846,FIND(":",$B846)+1,2))/30,"")))</f>
        <v/>
      </c>
      <c r="G846" s="12">
        <f>IF($E846="","",IF(WEEKDAY($E846,2)&lt;6,1,0))</f>
        <v/>
      </c>
      <c r="H846" s="12">
        <f>IF(OR($E846="",$F846=""),"",IF(AND($G846=1,$F846&gt;='Working Hours'!$C$8,$F846&lt;'Working Hours'!$C$9),1,0))</f>
        <v/>
      </c>
    </row>
    <row r="847">
      <c r="A847" s="11" t="n"/>
      <c r="B847" s="11" t="n"/>
      <c r="C847" s="11" t="n"/>
      <c r="E847" s="12">
        <f>IF($A847="","",IF(ISNUMBER($A847),$A847,IFERROR(DATEVALUE($A847),"")))</f>
        <v/>
      </c>
      <c r="F847" s="12">
        <f>IF($B847="","",IF(ISNUMBER($B847),HOUR($B847)*2+MINUTE($B847)/30,IFERROR(VALUE(LEFT($B847,FIND(":",$B847)-1))*2+VALUE(MID($B847,FIND(":",$B847)+1,2))/30,"")))</f>
        <v/>
      </c>
      <c r="G847" s="12">
        <f>IF($E847="","",IF(WEEKDAY($E847,2)&lt;6,1,0))</f>
        <v/>
      </c>
      <c r="H847" s="12">
        <f>IF(OR($E847="",$F847=""),"",IF(AND($G847=1,$F847&gt;='Working Hours'!$C$8,$F847&lt;'Working Hours'!$C$9),1,0))</f>
        <v/>
      </c>
    </row>
    <row r="848">
      <c r="A848" s="11" t="n"/>
      <c r="B848" s="11" t="n"/>
      <c r="C848" s="11" t="n"/>
      <c r="E848" s="12">
        <f>IF($A848="","",IF(ISNUMBER($A848),$A848,IFERROR(DATEVALUE($A848),"")))</f>
        <v/>
      </c>
      <c r="F848" s="12">
        <f>IF($B848="","",IF(ISNUMBER($B848),HOUR($B848)*2+MINUTE($B848)/30,IFERROR(VALUE(LEFT($B848,FIND(":",$B848)-1))*2+VALUE(MID($B848,FIND(":",$B848)+1,2))/30,"")))</f>
        <v/>
      </c>
      <c r="G848" s="12">
        <f>IF($E848="","",IF(WEEKDAY($E848,2)&lt;6,1,0))</f>
        <v/>
      </c>
      <c r="H848" s="12">
        <f>IF(OR($E848="",$F848=""),"",IF(AND($G848=1,$F848&gt;='Working Hours'!$C$8,$F848&lt;'Working Hours'!$C$9),1,0))</f>
        <v/>
      </c>
    </row>
    <row r="849">
      <c r="A849" s="11" t="n"/>
      <c r="B849" s="11" t="n"/>
      <c r="C849" s="11" t="n"/>
      <c r="E849" s="12">
        <f>IF($A849="","",IF(ISNUMBER($A849),$A849,IFERROR(DATEVALUE($A849),"")))</f>
        <v/>
      </c>
      <c r="F849" s="12">
        <f>IF($B849="","",IF(ISNUMBER($B849),HOUR($B849)*2+MINUTE($B849)/30,IFERROR(VALUE(LEFT($B849,FIND(":",$B849)-1))*2+VALUE(MID($B849,FIND(":",$B849)+1,2))/30,"")))</f>
        <v/>
      </c>
      <c r="G849" s="12">
        <f>IF($E849="","",IF(WEEKDAY($E849,2)&lt;6,1,0))</f>
        <v/>
      </c>
      <c r="H849" s="12">
        <f>IF(OR($E849="",$F849=""),"",IF(AND($G849=1,$F849&gt;='Working Hours'!$C$8,$F849&lt;'Working Hours'!$C$9),1,0))</f>
        <v/>
      </c>
    </row>
    <row r="850">
      <c r="A850" s="11" t="n"/>
      <c r="B850" s="11" t="n"/>
      <c r="C850" s="11" t="n"/>
      <c r="E850" s="12">
        <f>IF($A850="","",IF(ISNUMBER($A850),$A850,IFERROR(DATEVALUE($A850),"")))</f>
        <v/>
      </c>
      <c r="F850" s="12">
        <f>IF($B850="","",IF(ISNUMBER($B850),HOUR($B850)*2+MINUTE($B850)/30,IFERROR(VALUE(LEFT($B850,FIND(":",$B850)-1))*2+VALUE(MID($B850,FIND(":",$B850)+1,2))/30,"")))</f>
        <v/>
      </c>
      <c r="G850" s="12">
        <f>IF($E850="","",IF(WEEKDAY($E850,2)&lt;6,1,0))</f>
        <v/>
      </c>
      <c r="H850" s="12">
        <f>IF(OR($E850="",$F850=""),"",IF(AND($G850=1,$F850&gt;='Working Hours'!$C$8,$F850&lt;'Working Hours'!$C$9),1,0))</f>
        <v/>
      </c>
    </row>
    <row r="851">
      <c r="A851" s="11" t="n"/>
      <c r="B851" s="11" t="n"/>
      <c r="C851" s="11" t="n"/>
      <c r="E851" s="12">
        <f>IF($A851="","",IF(ISNUMBER($A851),$A851,IFERROR(DATEVALUE($A851),"")))</f>
        <v/>
      </c>
      <c r="F851" s="12">
        <f>IF($B851="","",IF(ISNUMBER($B851),HOUR($B851)*2+MINUTE($B851)/30,IFERROR(VALUE(LEFT($B851,FIND(":",$B851)-1))*2+VALUE(MID($B851,FIND(":",$B851)+1,2))/30,"")))</f>
        <v/>
      </c>
      <c r="G851" s="12">
        <f>IF($E851="","",IF(WEEKDAY($E851,2)&lt;6,1,0))</f>
        <v/>
      </c>
      <c r="H851" s="12">
        <f>IF(OR($E851="",$F851=""),"",IF(AND($G851=1,$F851&gt;='Working Hours'!$C$8,$F851&lt;'Working Hours'!$C$9),1,0))</f>
        <v/>
      </c>
    </row>
    <row r="852">
      <c r="A852" s="11" t="n"/>
      <c r="B852" s="11" t="n"/>
      <c r="C852" s="11" t="n"/>
      <c r="E852" s="12">
        <f>IF($A852="","",IF(ISNUMBER($A852),$A852,IFERROR(DATEVALUE($A852),"")))</f>
        <v/>
      </c>
      <c r="F852" s="12">
        <f>IF($B852="","",IF(ISNUMBER($B852),HOUR($B852)*2+MINUTE($B852)/30,IFERROR(VALUE(LEFT($B852,FIND(":",$B852)-1))*2+VALUE(MID($B852,FIND(":",$B852)+1,2))/30,"")))</f>
        <v/>
      </c>
      <c r="G852" s="12">
        <f>IF($E852="","",IF(WEEKDAY($E852,2)&lt;6,1,0))</f>
        <v/>
      </c>
      <c r="H852" s="12">
        <f>IF(OR($E852="",$F852=""),"",IF(AND($G852=1,$F852&gt;='Working Hours'!$C$8,$F852&lt;'Working Hours'!$C$9),1,0))</f>
        <v/>
      </c>
    </row>
    <row r="853">
      <c r="A853" s="11" t="n"/>
      <c r="B853" s="11" t="n"/>
      <c r="C853" s="11" t="n"/>
      <c r="E853" s="12">
        <f>IF($A853="","",IF(ISNUMBER($A853),$A853,IFERROR(DATEVALUE($A853),"")))</f>
        <v/>
      </c>
      <c r="F853" s="12">
        <f>IF($B853="","",IF(ISNUMBER($B853),HOUR($B853)*2+MINUTE($B853)/30,IFERROR(VALUE(LEFT($B853,FIND(":",$B853)-1))*2+VALUE(MID($B853,FIND(":",$B853)+1,2))/30,"")))</f>
        <v/>
      </c>
      <c r="G853" s="12">
        <f>IF($E853="","",IF(WEEKDAY($E853,2)&lt;6,1,0))</f>
        <v/>
      </c>
      <c r="H853" s="12">
        <f>IF(OR($E853="",$F853=""),"",IF(AND($G853=1,$F853&gt;='Working Hours'!$C$8,$F853&lt;'Working Hours'!$C$9),1,0))</f>
        <v/>
      </c>
    </row>
    <row r="854">
      <c r="A854" s="11" t="n"/>
      <c r="B854" s="11" t="n"/>
      <c r="C854" s="11" t="n"/>
      <c r="E854" s="12">
        <f>IF($A854="","",IF(ISNUMBER($A854),$A854,IFERROR(DATEVALUE($A854),"")))</f>
        <v/>
      </c>
      <c r="F854" s="12">
        <f>IF($B854="","",IF(ISNUMBER($B854),HOUR($B854)*2+MINUTE($B854)/30,IFERROR(VALUE(LEFT($B854,FIND(":",$B854)-1))*2+VALUE(MID($B854,FIND(":",$B854)+1,2))/30,"")))</f>
        <v/>
      </c>
      <c r="G854" s="12">
        <f>IF($E854="","",IF(WEEKDAY($E854,2)&lt;6,1,0))</f>
        <v/>
      </c>
      <c r="H854" s="12">
        <f>IF(OR($E854="",$F854=""),"",IF(AND($G854=1,$F854&gt;='Working Hours'!$C$8,$F854&lt;'Working Hours'!$C$9),1,0))</f>
        <v/>
      </c>
    </row>
    <row r="855">
      <c r="A855" s="11" t="n"/>
      <c r="B855" s="11" t="n"/>
      <c r="C855" s="11" t="n"/>
      <c r="E855" s="12">
        <f>IF($A855="","",IF(ISNUMBER($A855),$A855,IFERROR(DATEVALUE($A855),"")))</f>
        <v/>
      </c>
      <c r="F855" s="12">
        <f>IF($B855="","",IF(ISNUMBER($B855),HOUR($B855)*2+MINUTE($B855)/30,IFERROR(VALUE(LEFT($B855,FIND(":",$B855)-1))*2+VALUE(MID($B855,FIND(":",$B855)+1,2))/30,"")))</f>
        <v/>
      </c>
      <c r="G855" s="12">
        <f>IF($E855="","",IF(WEEKDAY($E855,2)&lt;6,1,0))</f>
        <v/>
      </c>
      <c r="H855" s="12">
        <f>IF(OR($E855="",$F855=""),"",IF(AND($G855=1,$F855&gt;='Working Hours'!$C$8,$F855&lt;'Working Hours'!$C$9),1,0))</f>
        <v/>
      </c>
    </row>
    <row r="856">
      <c r="A856" s="11" t="n"/>
      <c r="B856" s="11" t="n"/>
      <c r="C856" s="11" t="n"/>
      <c r="E856" s="12">
        <f>IF($A856="","",IF(ISNUMBER($A856),$A856,IFERROR(DATEVALUE($A856),"")))</f>
        <v/>
      </c>
      <c r="F856" s="12">
        <f>IF($B856="","",IF(ISNUMBER($B856),HOUR($B856)*2+MINUTE($B856)/30,IFERROR(VALUE(LEFT($B856,FIND(":",$B856)-1))*2+VALUE(MID($B856,FIND(":",$B856)+1,2))/30,"")))</f>
        <v/>
      </c>
      <c r="G856" s="12">
        <f>IF($E856="","",IF(WEEKDAY($E856,2)&lt;6,1,0))</f>
        <v/>
      </c>
      <c r="H856" s="12">
        <f>IF(OR($E856="",$F856=""),"",IF(AND($G856=1,$F856&gt;='Working Hours'!$C$8,$F856&lt;'Working Hours'!$C$9),1,0))</f>
        <v/>
      </c>
    </row>
    <row r="857">
      <c r="A857" s="11" t="n"/>
      <c r="B857" s="11" t="n"/>
      <c r="C857" s="11" t="n"/>
      <c r="E857" s="12">
        <f>IF($A857="","",IF(ISNUMBER($A857),$A857,IFERROR(DATEVALUE($A857),"")))</f>
        <v/>
      </c>
      <c r="F857" s="12">
        <f>IF($B857="","",IF(ISNUMBER($B857),HOUR($B857)*2+MINUTE($B857)/30,IFERROR(VALUE(LEFT($B857,FIND(":",$B857)-1))*2+VALUE(MID($B857,FIND(":",$B857)+1,2))/30,"")))</f>
        <v/>
      </c>
      <c r="G857" s="12">
        <f>IF($E857="","",IF(WEEKDAY($E857,2)&lt;6,1,0))</f>
        <v/>
      </c>
      <c r="H857" s="12">
        <f>IF(OR($E857="",$F857=""),"",IF(AND($G857=1,$F857&gt;='Working Hours'!$C$8,$F857&lt;'Working Hours'!$C$9),1,0))</f>
        <v/>
      </c>
    </row>
    <row r="858">
      <c r="A858" s="11" t="n"/>
      <c r="B858" s="11" t="n"/>
      <c r="C858" s="11" t="n"/>
      <c r="E858" s="12">
        <f>IF($A858="","",IF(ISNUMBER($A858),$A858,IFERROR(DATEVALUE($A858),"")))</f>
        <v/>
      </c>
      <c r="F858" s="12">
        <f>IF($B858="","",IF(ISNUMBER($B858),HOUR($B858)*2+MINUTE($B858)/30,IFERROR(VALUE(LEFT($B858,FIND(":",$B858)-1))*2+VALUE(MID($B858,FIND(":",$B858)+1,2))/30,"")))</f>
        <v/>
      </c>
      <c r="G858" s="12">
        <f>IF($E858="","",IF(WEEKDAY($E858,2)&lt;6,1,0))</f>
        <v/>
      </c>
      <c r="H858" s="12">
        <f>IF(OR($E858="",$F858=""),"",IF(AND($G858=1,$F858&gt;='Working Hours'!$C$8,$F858&lt;'Working Hours'!$C$9),1,0))</f>
        <v/>
      </c>
    </row>
    <row r="859">
      <c r="A859" s="11" t="n"/>
      <c r="B859" s="11" t="n"/>
      <c r="C859" s="11" t="n"/>
      <c r="E859" s="12">
        <f>IF($A859="","",IF(ISNUMBER($A859),$A859,IFERROR(DATEVALUE($A859),"")))</f>
        <v/>
      </c>
      <c r="F859" s="12">
        <f>IF($B859="","",IF(ISNUMBER($B859),HOUR($B859)*2+MINUTE($B859)/30,IFERROR(VALUE(LEFT($B859,FIND(":",$B859)-1))*2+VALUE(MID($B859,FIND(":",$B859)+1,2))/30,"")))</f>
        <v/>
      </c>
      <c r="G859" s="12">
        <f>IF($E859="","",IF(WEEKDAY($E859,2)&lt;6,1,0))</f>
        <v/>
      </c>
      <c r="H859" s="12">
        <f>IF(OR($E859="",$F859=""),"",IF(AND($G859=1,$F859&gt;='Working Hours'!$C$8,$F859&lt;'Working Hours'!$C$9),1,0))</f>
        <v/>
      </c>
    </row>
    <row r="860">
      <c r="A860" s="11" t="n"/>
      <c r="B860" s="11" t="n"/>
      <c r="C860" s="11" t="n"/>
      <c r="E860" s="12">
        <f>IF($A860="","",IF(ISNUMBER($A860),$A860,IFERROR(DATEVALUE($A860),"")))</f>
        <v/>
      </c>
      <c r="F860" s="12">
        <f>IF($B860="","",IF(ISNUMBER($B860),HOUR($B860)*2+MINUTE($B860)/30,IFERROR(VALUE(LEFT($B860,FIND(":",$B860)-1))*2+VALUE(MID($B860,FIND(":",$B860)+1,2))/30,"")))</f>
        <v/>
      </c>
      <c r="G860" s="12">
        <f>IF($E860="","",IF(WEEKDAY($E860,2)&lt;6,1,0))</f>
        <v/>
      </c>
      <c r="H860" s="12">
        <f>IF(OR($E860="",$F860=""),"",IF(AND($G860=1,$F860&gt;='Working Hours'!$C$8,$F860&lt;'Working Hours'!$C$9),1,0))</f>
        <v/>
      </c>
    </row>
    <row r="861">
      <c r="A861" s="11" t="n"/>
      <c r="B861" s="11" t="n"/>
      <c r="C861" s="11" t="n"/>
      <c r="E861" s="12">
        <f>IF($A861="","",IF(ISNUMBER($A861),$A861,IFERROR(DATEVALUE($A861),"")))</f>
        <v/>
      </c>
      <c r="F861" s="12">
        <f>IF($B861="","",IF(ISNUMBER($B861),HOUR($B861)*2+MINUTE($B861)/30,IFERROR(VALUE(LEFT($B861,FIND(":",$B861)-1))*2+VALUE(MID($B861,FIND(":",$B861)+1,2))/30,"")))</f>
        <v/>
      </c>
      <c r="G861" s="12">
        <f>IF($E861="","",IF(WEEKDAY($E861,2)&lt;6,1,0))</f>
        <v/>
      </c>
      <c r="H861" s="12">
        <f>IF(OR($E861="",$F861=""),"",IF(AND($G861=1,$F861&gt;='Working Hours'!$C$8,$F861&lt;'Working Hours'!$C$9),1,0))</f>
        <v/>
      </c>
    </row>
    <row r="862">
      <c r="A862" s="11" t="n"/>
      <c r="B862" s="11" t="n"/>
      <c r="C862" s="11" t="n"/>
      <c r="E862" s="12">
        <f>IF($A862="","",IF(ISNUMBER($A862),$A862,IFERROR(DATEVALUE($A862),"")))</f>
        <v/>
      </c>
      <c r="F862" s="12">
        <f>IF($B862="","",IF(ISNUMBER($B862),HOUR($B862)*2+MINUTE($B862)/30,IFERROR(VALUE(LEFT($B862,FIND(":",$B862)-1))*2+VALUE(MID($B862,FIND(":",$B862)+1,2))/30,"")))</f>
        <v/>
      </c>
      <c r="G862" s="12">
        <f>IF($E862="","",IF(WEEKDAY($E862,2)&lt;6,1,0))</f>
        <v/>
      </c>
      <c r="H862" s="12">
        <f>IF(OR($E862="",$F862=""),"",IF(AND($G862=1,$F862&gt;='Working Hours'!$C$8,$F862&lt;'Working Hours'!$C$9),1,0))</f>
        <v/>
      </c>
    </row>
    <row r="863">
      <c r="A863" s="11" t="n"/>
      <c r="B863" s="11" t="n"/>
      <c r="C863" s="11" t="n"/>
      <c r="E863" s="12">
        <f>IF($A863="","",IF(ISNUMBER($A863),$A863,IFERROR(DATEVALUE($A863),"")))</f>
        <v/>
      </c>
      <c r="F863" s="12">
        <f>IF($B863="","",IF(ISNUMBER($B863),HOUR($B863)*2+MINUTE($B863)/30,IFERROR(VALUE(LEFT($B863,FIND(":",$B863)-1))*2+VALUE(MID($B863,FIND(":",$B863)+1,2))/30,"")))</f>
        <v/>
      </c>
      <c r="G863" s="12">
        <f>IF($E863="","",IF(WEEKDAY($E863,2)&lt;6,1,0))</f>
        <v/>
      </c>
      <c r="H863" s="12">
        <f>IF(OR($E863="",$F863=""),"",IF(AND($G863=1,$F863&gt;='Working Hours'!$C$8,$F863&lt;'Working Hours'!$C$9),1,0))</f>
        <v/>
      </c>
    </row>
    <row r="864">
      <c r="A864" s="11" t="n"/>
      <c r="B864" s="11" t="n"/>
      <c r="C864" s="11" t="n"/>
      <c r="E864" s="12">
        <f>IF($A864="","",IF(ISNUMBER($A864),$A864,IFERROR(DATEVALUE($A864),"")))</f>
        <v/>
      </c>
      <c r="F864" s="12">
        <f>IF($B864="","",IF(ISNUMBER($B864),HOUR($B864)*2+MINUTE($B864)/30,IFERROR(VALUE(LEFT($B864,FIND(":",$B864)-1))*2+VALUE(MID($B864,FIND(":",$B864)+1,2))/30,"")))</f>
        <v/>
      </c>
      <c r="G864" s="12">
        <f>IF($E864="","",IF(WEEKDAY($E864,2)&lt;6,1,0))</f>
        <v/>
      </c>
      <c r="H864" s="12">
        <f>IF(OR($E864="",$F864=""),"",IF(AND($G864=1,$F864&gt;='Working Hours'!$C$8,$F864&lt;'Working Hours'!$C$9),1,0))</f>
        <v/>
      </c>
    </row>
    <row r="865">
      <c r="A865" s="11" t="n"/>
      <c r="B865" s="11" t="n"/>
      <c r="C865" s="11" t="n"/>
      <c r="E865" s="12">
        <f>IF($A865="","",IF(ISNUMBER($A865),$A865,IFERROR(DATEVALUE($A865),"")))</f>
        <v/>
      </c>
      <c r="F865" s="12">
        <f>IF($B865="","",IF(ISNUMBER($B865),HOUR($B865)*2+MINUTE($B865)/30,IFERROR(VALUE(LEFT($B865,FIND(":",$B865)-1))*2+VALUE(MID($B865,FIND(":",$B865)+1,2))/30,"")))</f>
        <v/>
      </c>
      <c r="G865" s="12">
        <f>IF($E865="","",IF(WEEKDAY($E865,2)&lt;6,1,0))</f>
        <v/>
      </c>
      <c r="H865" s="12">
        <f>IF(OR($E865="",$F865=""),"",IF(AND($G865=1,$F865&gt;='Working Hours'!$C$8,$F865&lt;'Working Hours'!$C$9),1,0))</f>
        <v/>
      </c>
    </row>
    <row r="866">
      <c r="A866" s="11" t="n"/>
      <c r="B866" s="11" t="n"/>
      <c r="C866" s="11" t="n"/>
      <c r="E866" s="12">
        <f>IF($A866="","",IF(ISNUMBER($A866),$A866,IFERROR(DATEVALUE($A866),"")))</f>
        <v/>
      </c>
      <c r="F866" s="12">
        <f>IF($B866="","",IF(ISNUMBER($B866),HOUR($B866)*2+MINUTE($B866)/30,IFERROR(VALUE(LEFT($B866,FIND(":",$B866)-1))*2+VALUE(MID($B866,FIND(":",$B866)+1,2))/30,"")))</f>
        <v/>
      </c>
      <c r="G866" s="12">
        <f>IF($E866="","",IF(WEEKDAY($E866,2)&lt;6,1,0))</f>
        <v/>
      </c>
      <c r="H866" s="12">
        <f>IF(OR($E866="",$F866=""),"",IF(AND($G866=1,$F866&gt;='Working Hours'!$C$8,$F866&lt;'Working Hours'!$C$9),1,0))</f>
        <v/>
      </c>
    </row>
    <row r="867">
      <c r="A867" s="11" t="n"/>
      <c r="B867" s="11" t="n"/>
      <c r="C867" s="11" t="n"/>
      <c r="E867" s="12">
        <f>IF($A867="","",IF(ISNUMBER($A867),$A867,IFERROR(DATEVALUE($A867),"")))</f>
        <v/>
      </c>
      <c r="F867" s="12">
        <f>IF($B867="","",IF(ISNUMBER($B867),HOUR($B867)*2+MINUTE($B867)/30,IFERROR(VALUE(LEFT($B867,FIND(":",$B867)-1))*2+VALUE(MID($B867,FIND(":",$B867)+1,2))/30,"")))</f>
        <v/>
      </c>
      <c r="G867" s="12">
        <f>IF($E867="","",IF(WEEKDAY($E867,2)&lt;6,1,0))</f>
        <v/>
      </c>
      <c r="H867" s="12">
        <f>IF(OR($E867="",$F867=""),"",IF(AND($G867=1,$F867&gt;='Working Hours'!$C$8,$F867&lt;'Working Hours'!$C$9),1,0))</f>
        <v/>
      </c>
    </row>
    <row r="868">
      <c r="A868" s="11" t="n"/>
      <c r="B868" s="11" t="n"/>
      <c r="C868" s="11" t="n"/>
      <c r="E868" s="12">
        <f>IF($A868="","",IF(ISNUMBER($A868),$A868,IFERROR(DATEVALUE($A868),"")))</f>
        <v/>
      </c>
      <c r="F868" s="12">
        <f>IF($B868="","",IF(ISNUMBER($B868),HOUR($B868)*2+MINUTE($B868)/30,IFERROR(VALUE(LEFT($B868,FIND(":",$B868)-1))*2+VALUE(MID($B868,FIND(":",$B868)+1,2))/30,"")))</f>
        <v/>
      </c>
      <c r="G868" s="12">
        <f>IF($E868="","",IF(WEEKDAY($E868,2)&lt;6,1,0))</f>
        <v/>
      </c>
      <c r="H868" s="12">
        <f>IF(OR($E868="",$F868=""),"",IF(AND($G868=1,$F868&gt;='Working Hours'!$C$8,$F868&lt;'Working Hours'!$C$9),1,0))</f>
        <v/>
      </c>
    </row>
    <row r="869">
      <c r="A869" s="11" t="n"/>
      <c r="B869" s="11" t="n"/>
      <c r="C869" s="11" t="n"/>
      <c r="E869" s="12">
        <f>IF($A869="","",IF(ISNUMBER($A869),$A869,IFERROR(DATEVALUE($A869),"")))</f>
        <v/>
      </c>
      <c r="F869" s="12">
        <f>IF($B869="","",IF(ISNUMBER($B869),HOUR($B869)*2+MINUTE($B869)/30,IFERROR(VALUE(LEFT($B869,FIND(":",$B869)-1))*2+VALUE(MID($B869,FIND(":",$B869)+1,2))/30,"")))</f>
        <v/>
      </c>
      <c r="G869" s="12">
        <f>IF($E869="","",IF(WEEKDAY($E869,2)&lt;6,1,0))</f>
        <v/>
      </c>
      <c r="H869" s="12">
        <f>IF(OR($E869="",$F869=""),"",IF(AND($G869=1,$F869&gt;='Working Hours'!$C$8,$F869&lt;'Working Hours'!$C$9),1,0))</f>
        <v/>
      </c>
    </row>
    <row r="870">
      <c r="A870" s="11" t="n"/>
      <c r="B870" s="11" t="n"/>
      <c r="C870" s="11" t="n"/>
      <c r="E870" s="12">
        <f>IF($A870="","",IF(ISNUMBER($A870),$A870,IFERROR(DATEVALUE($A870),"")))</f>
        <v/>
      </c>
      <c r="F870" s="12">
        <f>IF($B870="","",IF(ISNUMBER($B870),HOUR($B870)*2+MINUTE($B870)/30,IFERROR(VALUE(LEFT($B870,FIND(":",$B870)-1))*2+VALUE(MID($B870,FIND(":",$B870)+1,2))/30,"")))</f>
        <v/>
      </c>
      <c r="G870" s="12">
        <f>IF($E870="","",IF(WEEKDAY($E870,2)&lt;6,1,0))</f>
        <v/>
      </c>
      <c r="H870" s="12">
        <f>IF(OR($E870="",$F870=""),"",IF(AND($G870=1,$F870&gt;='Working Hours'!$C$8,$F870&lt;'Working Hours'!$C$9),1,0))</f>
        <v/>
      </c>
    </row>
    <row r="871">
      <c r="A871" s="11" t="n"/>
      <c r="B871" s="11" t="n"/>
      <c r="C871" s="11" t="n"/>
      <c r="E871" s="12">
        <f>IF($A871="","",IF(ISNUMBER($A871),$A871,IFERROR(DATEVALUE($A871),"")))</f>
        <v/>
      </c>
      <c r="F871" s="12">
        <f>IF($B871="","",IF(ISNUMBER($B871),HOUR($B871)*2+MINUTE($B871)/30,IFERROR(VALUE(LEFT($B871,FIND(":",$B871)-1))*2+VALUE(MID($B871,FIND(":",$B871)+1,2))/30,"")))</f>
        <v/>
      </c>
      <c r="G871" s="12">
        <f>IF($E871="","",IF(WEEKDAY($E871,2)&lt;6,1,0))</f>
        <v/>
      </c>
      <c r="H871" s="12">
        <f>IF(OR($E871="",$F871=""),"",IF(AND($G871=1,$F871&gt;='Working Hours'!$C$8,$F871&lt;'Working Hours'!$C$9),1,0))</f>
        <v/>
      </c>
    </row>
    <row r="872">
      <c r="A872" s="11" t="n"/>
      <c r="B872" s="11" t="n"/>
      <c r="C872" s="11" t="n"/>
      <c r="E872" s="12">
        <f>IF($A872="","",IF(ISNUMBER($A872),$A872,IFERROR(DATEVALUE($A872),"")))</f>
        <v/>
      </c>
      <c r="F872" s="12">
        <f>IF($B872="","",IF(ISNUMBER($B872),HOUR($B872)*2+MINUTE($B872)/30,IFERROR(VALUE(LEFT($B872,FIND(":",$B872)-1))*2+VALUE(MID($B872,FIND(":",$B872)+1,2))/30,"")))</f>
        <v/>
      </c>
      <c r="G872" s="12">
        <f>IF($E872="","",IF(WEEKDAY($E872,2)&lt;6,1,0))</f>
        <v/>
      </c>
      <c r="H872" s="12">
        <f>IF(OR($E872="",$F872=""),"",IF(AND($G872=1,$F872&gt;='Working Hours'!$C$8,$F872&lt;'Working Hours'!$C$9),1,0))</f>
        <v/>
      </c>
    </row>
    <row r="873">
      <c r="A873" s="11" t="n"/>
      <c r="B873" s="11" t="n"/>
      <c r="C873" s="11" t="n"/>
      <c r="E873" s="12">
        <f>IF($A873="","",IF(ISNUMBER($A873),$A873,IFERROR(DATEVALUE($A873),"")))</f>
        <v/>
      </c>
      <c r="F873" s="12">
        <f>IF($B873="","",IF(ISNUMBER($B873),HOUR($B873)*2+MINUTE($B873)/30,IFERROR(VALUE(LEFT($B873,FIND(":",$B873)-1))*2+VALUE(MID($B873,FIND(":",$B873)+1,2))/30,"")))</f>
        <v/>
      </c>
      <c r="G873" s="12">
        <f>IF($E873="","",IF(WEEKDAY($E873,2)&lt;6,1,0))</f>
        <v/>
      </c>
      <c r="H873" s="12">
        <f>IF(OR($E873="",$F873=""),"",IF(AND($G873=1,$F873&gt;='Working Hours'!$C$8,$F873&lt;'Working Hours'!$C$9),1,0))</f>
        <v/>
      </c>
    </row>
    <row r="874">
      <c r="A874" s="11" t="n"/>
      <c r="B874" s="11" t="n"/>
      <c r="C874" s="11" t="n"/>
      <c r="E874" s="12">
        <f>IF($A874="","",IF(ISNUMBER($A874),$A874,IFERROR(DATEVALUE($A874),"")))</f>
        <v/>
      </c>
      <c r="F874" s="12">
        <f>IF($B874="","",IF(ISNUMBER($B874),HOUR($B874)*2+MINUTE($B874)/30,IFERROR(VALUE(LEFT($B874,FIND(":",$B874)-1))*2+VALUE(MID($B874,FIND(":",$B874)+1,2))/30,"")))</f>
        <v/>
      </c>
      <c r="G874" s="12">
        <f>IF($E874="","",IF(WEEKDAY($E874,2)&lt;6,1,0))</f>
        <v/>
      </c>
      <c r="H874" s="12">
        <f>IF(OR($E874="",$F874=""),"",IF(AND($G874=1,$F874&gt;='Working Hours'!$C$8,$F874&lt;'Working Hours'!$C$9),1,0))</f>
        <v/>
      </c>
    </row>
    <row r="875">
      <c r="A875" s="11" t="n"/>
      <c r="B875" s="11" t="n"/>
      <c r="C875" s="11" t="n"/>
      <c r="E875" s="12">
        <f>IF($A875="","",IF(ISNUMBER($A875),$A875,IFERROR(DATEVALUE($A875),"")))</f>
        <v/>
      </c>
      <c r="F875" s="12">
        <f>IF($B875="","",IF(ISNUMBER($B875),HOUR($B875)*2+MINUTE($B875)/30,IFERROR(VALUE(LEFT($B875,FIND(":",$B875)-1))*2+VALUE(MID($B875,FIND(":",$B875)+1,2))/30,"")))</f>
        <v/>
      </c>
      <c r="G875" s="12">
        <f>IF($E875="","",IF(WEEKDAY($E875,2)&lt;6,1,0))</f>
        <v/>
      </c>
      <c r="H875" s="12">
        <f>IF(OR($E875="",$F875=""),"",IF(AND($G875=1,$F875&gt;='Working Hours'!$C$8,$F875&lt;'Working Hours'!$C$9),1,0))</f>
        <v/>
      </c>
    </row>
    <row r="876">
      <c r="A876" s="11" t="n"/>
      <c r="B876" s="11" t="n"/>
      <c r="C876" s="11" t="n"/>
      <c r="E876" s="12">
        <f>IF($A876="","",IF(ISNUMBER($A876),$A876,IFERROR(DATEVALUE($A876),"")))</f>
        <v/>
      </c>
      <c r="F876" s="12">
        <f>IF($B876="","",IF(ISNUMBER($B876),HOUR($B876)*2+MINUTE($B876)/30,IFERROR(VALUE(LEFT($B876,FIND(":",$B876)-1))*2+VALUE(MID($B876,FIND(":",$B876)+1,2))/30,"")))</f>
        <v/>
      </c>
      <c r="G876" s="12">
        <f>IF($E876="","",IF(WEEKDAY($E876,2)&lt;6,1,0))</f>
        <v/>
      </c>
      <c r="H876" s="12">
        <f>IF(OR($E876="",$F876=""),"",IF(AND($G876=1,$F876&gt;='Working Hours'!$C$8,$F876&lt;'Working Hours'!$C$9),1,0))</f>
        <v/>
      </c>
    </row>
    <row r="877">
      <c r="A877" s="11" t="n"/>
      <c r="B877" s="11" t="n"/>
      <c r="C877" s="11" t="n"/>
      <c r="E877" s="12">
        <f>IF($A877="","",IF(ISNUMBER($A877),$A877,IFERROR(DATEVALUE($A877),"")))</f>
        <v/>
      </c>
      <c r="F877" s="12">
        <f>IF($B877="","",IF(ISNUMBER($B877),HOUR($B877)*2+MINUTE($B877)/30,IFERROR(VALUE(LEFT($B877,FIND(":",$B877)-1))*2+VALUE(MID($B877,FIND(":",$B877)+1,2))/30,"")))</f>
        <v/>
      </c>
      <c r="G877" s="12">
        <f>IF($E877="","",IF(WEEKDAY($E877,2)&lt;6,1,0))</f>
        <v/>
      </c>
      <c r="H877" s="12">
        <f>IF(OR($E877="",$F877=""),"",IF(AND($G877=1,$F877&gt;='Working Hours'!$C$8,$F877&lt;'Working Hours'!$C$9),1,0))</f>
        <v/>
      </c>
    </row>
    <row r="878">
      <c r="A878" s="11" t="n"/>
      <c r="B878" s="11" t="n"/>
      <c r="C878" s="11" t="n"/>
      <c r="E878" s="12">
        <f>IF($A878="","",IF(ISNUMBER($A878),$A878,IFERROR(DATEVALUE($A878),"")))</f>
        <v/>
      </c>
      <c r="F878" s="12">
        <f>IF($B878="","",IF(ISNUMBER($B878),HOUR($B878)*2+MINUTE($B878)/30,IFERROR(VALUE(LEFT($B878,FIND(":",$B878)-1))*2+VALUE(MID($B878,FIND(":",$B878)+1,2))/30,"")))</f>
        <v/>
      </c>
      <c r="G878" s="12">
        <f>IF($E878="","",IF(WEEKDAY($E878,2)&lt;6,1,0))</f>
        <v/>
      </c>
      <c r="H878" s="12">
        <f>IF(OR($E878="",$F878=""),"",IF(AND($G878=1,$F878&gt;='Working Hours'!$C$8,$F878&lt;'Working Hours'!$C$9),1,0))</f>
        <v/>
      </c>
    </row>
    <row r="879">
      <c r="A879" s="11" t="n"/>
      <c r="B879" s="11" t="n"/>
      <c r="C879" s="11" t="n"/>
      <c r="E879" s="12">
        <f>IF($A879="","",IF(ISNUMBER($A879),$A879,IFERROR(DATEVALUE($A879),"")))</f>
        <v/>
      </c>
      <c r="F879" s="12">
        <f>IF($B879="","",IF(ISNUMBER($B879),HOUR($B879)*2+MINUTE($B879)/30,IFERROR(VALUE(LEFT($B879,FIND(":",$B879)-1))*2+VALUE(MID($B879,FIND(":",$B879)+1,2))/30,"")))</f>
        <v/>
      </c>
      <c r="G879" s="12">
        <f>IF($E879="","",IF(WEEKDAY($E879,2)&lt;6,1,0))</f>
        <v/>
      </c>
      <c r="H879" s="12">
        <f>IF(OR($E879="",$F879=""),"",IF(AND($G879=1,$F879&gt;='Working Hours'!$C$8,$F879&lt;'Working Hours'!$C$9),1,0))</f>
        <v/>
      </c>
    </row>
    <row r="880">
      <c r="A880" s="11" t="n"/>
      <c r="B880" s="11" t="n"/>
      <c r="C880" s="11" t="n"/>
      <c r="E880" s="12">
        <f>IF($A880="","",IF(ISNUMBER($A880),$A880,IFERROR(DATEVALUE($A880),"")))</f>
        <v/>
      </c>
      <c r="F880" s="12">
        <f>IF($B880="","",IF(ISNUMBER($B880),HOUR($B880)*2+MINUTE($B880)/30,IFERROR(VALUE(LEFT($B880,FIND(":",$B880)-1))*2+VALUE(MID($B880,FIND(":",$B880)+1,2))/30,"")))</f>
        <v/>
      </c>
      <c r="G880" s="12">
        <f>IF($E880="","",IF(WEEKDAY($E880,2)&lt;6,1,0))</f>
        <v/>
      </c>
      <c r="H880" s="12">
        <f>IF(OR($E880="",$F880=""),"",IF(AND($G880=1,$F880&gt;='Working Hours'!$C$8,$F880&lt;'Working Hours'!$C$9),1,0))</f>
        <v/>
      </c>
    </row>
    <row r="881">
      <c r="A881" s="11" t="n"/>
      <c r="B881" s="11" t="n"/>
      <c r="C881" s="11" t="n"/>
      <c r="E881" s="12">
        <f>IF($A881="","",IF(ISNUMBER($A881),$A881,IFERROR(DATEVALUE($A881),"")))</f>
        <v/>
      </c>
      <c r="F881" s="12">
        <f>IF($B881="","",IF(ISNUMBER($B881),HOUR($B881)*2+MINUTE($B881)/30,IFERROR(VALUE(LEFT($B881,FIND(":",$B881)-1))*2+VALUE(MID($B881,FIND(":",$B881)+1,2))/30,"")))</f>
        <v/>
      </c>
      <c r="G881" s="12">
        <f>IF($E881="","",IF(WEEKDAY($E881,2)&lt;6,1,0))</f>
        <v/>
      </c>
      <c r="H881" s="12">
        <f>IF(OR($E881="",$F881=""),"",IF(AND($G881=1,$F881&gt;='Working Hours'!$C$8,$F881&lt;'Working Hours'!$C$9),1,0))</f>
        <v/>
      </c>
    </row>
    <row r="882">
      <c r="A882" s="11" t="n"/>
      <c r="B882" s="11" t="n"/>
      <c r="C882" s="11" t="n"/>
      <c r="E882" s="12">
        <f>IF($A882="","",IF(ISNUMBER($A882),$A882,IFERROR(DATEVALUE($A882),"")))</f>
        <v/>
      </c>
      <c r="F882" s="12">
        <f>IF($B882="","",IF(ISNUMBER($B882),HOUR($B882)*2+MINUTE($B882)/30,IFERROR(VALUE(LEFT($B882,FIND(":",$B882)-1))*2+VALUE(MID($B882,FIND(":",$B882)+1,2))/30,"")))</f>
        <v/>
      </c>
      <c r="G882" s="12">
        <f>IF($E882="","",IF(WEEKDAY($E882,2)&lt;6,1,0))</f>
        <v/>
      </c>
      <c r="H882" s="12">
        <f>IF(OR($E882="",$F882=""),"",IF(AND($G882=1,$F882&gt;='Working Hours'!$C$8,$F882&lt;'Working Hours'!$C$9),1,0))</f>
        <v/>
      </c>
    </row>
    <row r="883">
      <c r="A883" s="11" t="n"/>
      <c r="B883" s="11" t="n"/>
      <c r="C883" s="11" t="n"/>
      <c r="E883" s="12">
        <f>IF($A883="","",IF(ISNUMBER($A883),$A883,IFERROR(DATEVALUE($A883),"")))</f>
        <v/>
      </c>
      <c r="F883" s="12">
        <f>IF($B883="","",IF(ISNUMBER($B883),HOUR($B883)*2+MINUTE($B883)/30,IFERROR(VALUE(LEFT($B883,FIND(":",$B883)-1))*2+VALUE(MID($B883,FIND(":",$B883)+1,2))/30,"")))</f>
        <v/>
      </c>
      <c r="G883" s="12">
        <f>IF($E883="","",IF(WEEKDAY($E883,2)&lt;6,1,0))</f>
        <v/>
      </c>
      <c r="H883" s="12">
        <f>IF(OR($E883="",$F883=""),"",IF(AND($G883=1,$F883&gt;='Working Hours'!$C$8,$F883&lt;'Working Hours'!$C$9),1,0))</f>
        <v/>
      </c>
    </row>
    <row r="884">
      <c r="A884" s="11" t="n"/>
      <c r="B884" s="11" t="n"/>
      <c r="C884" s="11" t="n"/>
      <c r="E884" s="12">
        <f>IF($A884="","",IF(ISNUMBER($A884),$A884,IFERROR(DATEVALUE($A884),"")))</f>
        <v/>
      </c>
      <c r="F884" s="12">
        <f>IF($B884="","",IF(ISNUMBER($B884),HOUR($B884)*2+MINUTE($B884)/30,IFERROR(VALUE(LEFT($B884,FIND(":",$B884)-1))*2+VALUE(MID($B884,FIND(":",$B884)+1,2))/30,"")))</f>
        <v/>
      </c>
      <c r="G884" s="12">
        <f>IF($E884="","",IF(WEEKDAY($E884,2)&lt;6,1,0))</f>
        <v/>
      </c>
      <c r="H884" s="12">
        <f>IF(OR($E884="",$F884=""),"",IF(AND($G884=1,$F884&gt;='Working Hours'!$C$8,$F884&lt;'Working Hours'!$C$9),1,0))</f>
        <v/>
      </c>
    </row>
    <row r="885">
      <c r="A885" s="11" t="n"/>
      <c r="B885" s="11" t="n"/>
      <c r="C885" s="11" t="n"/>
      <c r="E885" s="12">
        <f>IF($A885="","",IF(ISNUMBER($A885),$A885,IFERROR(DATEVALUE($A885),"")))</f>
        <v/>
      </c>
      <c r="F885" s="12">
        <f>IF($B885="","",IF(ISNUMBER($B885),HOUR($B885)*2+MINUTE($B885)/30,IFERROR(VALUE(LEFT($B885,FIND(":",$B885)-1))*2+VALUE(MID($B885,FIND(":",$B885)+1,2))/30,"")))</f>
        <v/>
      </c>
      <c r="G885" s="12">
        <f>IF($E885="","",IF(WEEKDAY($E885,2)&lt;6,1,0))</f>
        <v/>
      </c>
      <c r="H885" s="12">
        <f>IF(OR($E885="",$F885=""),"",IF(AND($G885=1,$F885&gt;='Working Hours'!$C$8,$F885&lt;'Working Hours'!$C$9),1,0))</f>
        <v/>
      </c>
    </row>
    <row r="886">
      <c r="A886" s="11" t="n"/>
      <c r="B886" s="11" t="n"/>
      <c r="C886" s="11" t="n"/>
      <c r="E886" s="12">
        <f>IF($A886="","",IF(ISNUMBER($A886),$A886,IFERROR(DATEVALUE($A886),"")))</f>
        <v/>
      </c>
      <c r="F886" s="12">
        <f>IF($B886="","",IF(ISNUMBER($B886),HOUR($B886)*2+MINUTE($B886)/30,IFERROR(VALUE(LEFT($B886,FIND(":",$B886)-1))*2+VALUE(MID($B886,FIND(":",$B886)+1,2))/30,"")))</f>
        <v/>
      </c>
      <c r="G886" s="12">
        <f>IF($E886="","",IF(WEEKDAY($E886,2)&lt;6,1,0))</f>
        <v/>
      </c>
      <c r="H886" s="12">
        <f>IF(OR($E886="",$F886=""),"",IF(AND($G886=1,$F886&gt;='Working Hours'!$C$8,$F886&lt;'Working Hours'!$C$9),1,0))</f>
        <v/>
      </c>
    </row>
    <row r="887">
      <c r="A887" s="11" t="n"/>
      <c r="B887" s="11" t="n"/>
      <c r="C887" s="11" t="n"/>
      <c r="E887" s="12">
        <f>IF($A887="","",IF(ISNUMBER($A887),$A887,IFERROR(DATEVALUE($A887),"")))</f>
        <v/>
      </c>
      <c r="F887" s="12">
        <f>IF($B887="","",IF(ISNUMBER($B887),HOUR($B887)*2+MINUTE($B887)/30,IFERROR(VALUE(LEFT($B887,FIND(":",$B887)-1))*2+VALUE(MID($B887,FIND(":",$B887)+1,2))/30,"")))</f>
        <v/>
      </c>
      <c r="G887" s="12">
        <f>IF($E887="","",IF(WEEKDAY($E887,2)&lt;6,1,0))</f>
        <v/>
      </c>
      <c r="H887" s="12">
        <f>IF(OR($E887="",$F887=""),"",IF(AND($G887=1,$F887&gt;='Working Hours'!$C$8,$F887&lt;'Working Hours'!$C$9),1,0))</f>
        <v/>
      </c>
    </row>
    <row r="888">
      <c r="A888" s="11" t="n"/>
      <c r="B888" s="11" t="n"/>
      <c r="C888" s="11" t="n"/>
      <c r="E888" s="12">
        <f>IF($A888="","",IF(ISNUMBER($A888),$A888,IFERROR(DATEVALUE($A888),"")))</f>
        <v/>
      </c>
      <c r="F888" s="12">
        <f>IF($B888="","",IF(ISNUMBER($B888),HOUR($B888)*2+MINUTE($B888)/30,IFERROR(VALUE(LEFT($B888,FIND(":",$B888)-1))*2+VALUE(MID($B888,FIND(":",$B888)+1,2))/30,"")))</f>
        <v/>
      </c>
      <c r="G888" s="12">
        <f>IF($E888="","",IF(WEEKDAY($E888,2)&lt;6,1,0))</f>
        <v/>
      </c>
      <c r="H888" s="12">
        <f>IF(OR($E888="",$F888=""),"",IF(AND($G888=1,$F888&gt;='Working Hours'!$C$8,$F888&lt;'Working Hours'!$C$9),1,0))</f>
        <v/>
      </c>
    </row>
    <row r="889">
      <c r="A889" s="11" t="n"/>
      <c r="B889" s="11" t="n"/>
      <c r="C889" s="11" t="n"/>
      <c r="E889" s="12">
        <f>IF($A889="","",IF(ISNUMBER($A889),$A889,IFERROR(DATEVALUE($A889),"")))</f>
        <v/>
      </c>
      <c r="F889" s="12">
        <f>IF($B889="","",IF(ISNUMBER($B889),HOUR($B889)*2+MINUTE($B889)/30,IFERROR(VALUE(LEFT($B889,FIND(":",$B889)-1))*2+VALUE(MID($B889,FIND(":",$B889)+1,2))/30,"")))</f>
        <v/>
      </c>
      <c r="G889" s="12">
        <f>IF($E889="","",IF(WEEKDAY($E889,2)&lt;6,1,0))</f>
        <v/>
      </c>
      <c r="H889" s="12">
        <f>IF(OR($E889="",$F889=""),"",IF(AND($G889=1,$F889&gt;='Working Hours'!$C$8,$F889&lt;'Working Hours'!$C$9),1,0))</f>
        <v/>
      </c>
    </row>
    <row r="890">
      <c r="A890" s="11" t="n"/>
      <c r="B890" s="11" t="n"/>
      <c r="C890" s="11" t="n"/>
      <c r="E890" s="12">
        <f>IF($A890="","",IF(ISNUMBER($A890),$A890,IFERROR(DATEVALUE($A890),"")))</f>
        <v/>
      </c>
      <c r="F890" s="12">
        <f>IF($B890="","",IF(ISNUMBER($B890),HOUR($B890)*2+MINUTE($B890)/30,IFERROR(VALUE(LEFT($B890,FIND(":",$B890)-1))*2+VALUE(MID($B890,FIND(":",$B890)+1,2))/30,"")))</f>
        <v/>
      </c>
      <c r="G890" s="12">
        <f>IF($E890="","",IF(WEEKDAY($E890,2)&lt;6,1,0))</f>
        <v/>
      </c>
      <c r="H890" s="12">
        <f>IF(OR($E890="",$F890=""),"",IF(AND($G890=1,$F890&gt;='Working Hours'!$C$8,$F890&lt;'Working Hours'!$C$9),1,0))</f>
        <v/>
      </c>
    </row>
    <row r="891">
      <c r="A891" s="11" t="n"/>
      <c r="B891" s="11" t="n"/>
      <c r="C891" s="11" t="n"/>
      <c r="E891" s="12">
        <f>IF($A891="","",IF(ISNUMBER($A891),$A891,IFERROR(DATEVALUE($A891),"")))</f>
        <v/>
      </c>
      <c r="F891" s="12">
        <f>IF($B891="","",IF(ISNUMBER($B891),HOUR($B891)*2+MINUTE($B891)/30,IFERROR(VALUE(LEFT($B891,FIND(":",$B891)-1))*2+VALUE(MID($B891,FIND(":",$B891)+1,2))/30,"")))</f>
        <v/>
      </c>
      <c r="G891" s="12">
        <f>IF($E891="","",IF(WEEKDAY($E891,2)&lt;6,1,0))</f>
        <v/>
      </c>
      <c r="H891" s="12">
        <f>IF(OR($E891="",$F891=""),"",IF(AND($G891=1,$F891&gt;='Working Hours'!$C$8,$F891&lt;'Working Hours'!$C$9),1,0))</f>
        <v/>
      </c>
    </row>
    <row r="892">
      <c r="A892" s="11" t="n"/>
      <c r="B892" s="11" t="n"/>
      <c r="C892" s="11" t="n"/>
      <c r="E892" s="12">
        <f>IF($A892="","",IF(ISNUMBER($A892),$A892,IFERROR(DATEVALUE($A892),"")))</f>
        <v/>
      </c>
      <c r="F892" s="12">
        <f>IF($B892="","",IF(ISNUMBER($B892),HOUR($B892)*2+MINUTE($B892)/30,IFERROR(VALUE(LEFT($B892,FIND(":",$B892)-1))*2+VALUE(MID($B892,FIND(":",$B892)+1,2))/30,"")))</f>
        <v/>
      </c>
      <c r="G892" s="12">
        <f>IF($E892="","",IF(WEEKDAY($E892,2)&lt;6,1,0))</f>
        <v/>
      </c>
      <c r="H892" s="12">
        <f>IF(OR($E892="",$F892=""),"",IF(AND($G892=1,$F892&gt;='Working Hours'!$C$8,$F892&lt;'Working Hours'!$C$9),1,0))</f>
        <v/>
      </c>
    </row>
    <row r="893">
      <c r="A893" s="11" t="n"/>
      <c r="B893" s="11" t="n"/>
      <c r="C893" s="11" t="n"/>
      <c r="E893" s="12">
        <f>IF($A893="","",IF(ISNUMBER($A893),$A893,IFERROR(DATEVALUE($A893),"")))</f>
        <v/>
      </c>
      <c r="F893" s="12">
        <f>IF($B893="","",IF(ISNUMBER($B893),HOUR($B893)*2+MINUTE($B893)/30,IFERROR(VALUE(LEFT($B893,FIND(":",$B893)-1))*2+VALUE(MID($B893,FIND(":",$B893)+1,2))/30,"")))</f>
        <v/>
      </c>
      <c r="G893" s="12">
        <f>IF($E893="","",IF(WEEKDAY($E893,2)&lt;6,1,0))</f>
        <v/>
      </c>
      <c r="H893" s="12">
        <f>IF(OR($E893="",$F893=""),"",IF(AND($G893=1,$F893&gt;='Working Hours'!$C$8,$F893&lt;'Working Hours'!$C$9),1,0))</f>
        <v/>
      </c>
    </row>
    <row r="894">
      <c r="A894" s="11" t="n"/>
      <c r="B894" s="11" t="n"/>
      <c r="C894" s="11" t="n"/>
      <c r="E894" s="12">
        <f>IF($A894="","",IF(ISNUMBER($A894),$A894,IFERROR(DATEVALUE($A894),"")))</f>
        <v/>
      </c>
      <c r="F894" s="12">
        <f>IF($B894="","",IF(ISNUMBER($B894),HOUR($B894)*2+MINUTE($B894)/30,IFERROR(VALUE(LEFT($B894,FIND(":",$B894)-1))*2+VALUE(MID($B894,FIND(":",$B894)+1,2))/30,"")))</f>
        <v/>
      </c>
      <c r="G894" s="12">
        <f>IF($E894="","",IF(WEEKDAY($E894,2)&lt;6,1,0))</f>
        <v/>
      </c>
      <c r="H894" s="12">
        <f>IF(OR($E894="",$F894=""),"",IF(AND($G894=1,$F894&gt;='Working Hours'!$C$8,$F894&lt;'Working Hours'!$C$9),1,0))</f>
        <v/>
      </c>
    </row>
    <row r="895">
      <c r="A895" s="11" t="n"/>
      <c r="B895" s="11" t="n"/>
      <c r="C895" s="11" t="n"/>
      <c r="E895" s="12">
        <f>IF($A895="","",IF(ISNUMBER($A895),$A895,IFERROR(DATEVALUE($A895),"")))</f>
        <v/>
      </c>
      <c r="F895" s="12">
        <f>IF($B895="","",IF(ISNUMBER($B895),HOUR($B895)*2+MINUTE($B895)/30,IFERROR(VALUE(LEFT($B895,FIND(":",$B895)-1))*2+VALUE(MID($B895,FIND(":",$B895)+1,2))/30,"")))</f>
        <v/>
      </c>
      <c r="G895" s="12">
        <f>IF($E895="","",IF(WEEKDAY($E895,2)&lt;6,1,0))</f>
        <v/>
      </c>
      <c r="H895" s="12">
        <f>IF(OR($E895="",$F895=""),"",IF(AND($G895=1,$F895&gt;='Working Hours'!$C$8,$F895&lt;'Working Hours'!$C$9),1,0))</f>
        <v/>
      </c>
    </row>
    <row r="896">
      <c r="A896" s="11" t="n"/>
      <c r="B896" s="11" t="n"/>
      <c r="C896" s="11" t="n"/>
      <c r="E896" s="12">
        <f>IF($A896="","",IF(ISNUMBER($A896),$A896,IFERROR(DATEVALUE($A896),"")))</f>
        <v/>
      </c>
      <c r="F896" s="12">
        <f>IF($B896="","",IF(ISNUMBER($B896),HOUR($B896)*2+MINUTE($B896)/30,IFERROR(VALUE(LEFT($B896,FIND(":",$B896)-1))*2+VALUE(MID($B896,FIND(":",$B896)+1,2))/30,"")))</f>
        <v/>
      </c>
      <c r="G896" s="12">
        <f>IF($E896="","",IF(WEEKDAY($E896,2)&lt;6,1,0))</f>
        <v/>
      </c>
      <c r="H896" s="12">
        <f>IF(OR($E896="",$F896=""),"",IF(AND($G896=1,$F896&gt;='Working Hours'!$C$8,$F896&lt;'Working Hours'!$C$9),1,0))</f>
        <v/>
      </c>
    </row>
    <row r="897">
      <c r="A897" s="11" t="n"/>
      <c r="B897" s="11" t="n"/>
      <c r="C897" s="11" t="n"/>
      <c r="E897" s="12">
        <f>IF($A897="","",IF(ISNUMBER($A897),$A897,IFERROR(DATEVALUE($A897),"")))</f>
        <v/>
      </c>
      <c r="F897" s="12">
        <f>IF($B897="","",IF(ISNUMBER($B897),HOUR($B897)*2+MINUTE($B897)/30,IFERROR(VALUE(LEFT($B897,FIND(":",$B897)-1))*2+VALUE(MID($B897,FIND(":",$B897)+1,2))/30,"")))</f>
        <v/>
      </c>
      <c r="G897" s="12">
        <f>IF($E897="","",IF(WEEKDAY($E897,2)&lt;6,1,0))</f>
        <v/>
      </c>
      <c r="H897" s="12">
        <f>IF(OR($E897="",$F897=""),"",IF(AND($G897=1,$F897&gt;='Working Hours'!$C$8,$F897&lt;'Working Hours'!$C$9),1,0))</f>
        <v/>
      </c>
    </row>
    <row r="898">
      <c r="A898" s="11" t="n"/>
      <c r="B898" s="11" t="n"/>
      <c r="C898" s="11" t="n"/>
      <c r="E898" s="12">
        <f>IF($A898="","",IF(ISNUMBER($A898),$A898,IFERROR(DATEVALUE($A898),"")))</f>
        <v/>
      </c>
      <c r="F898" s="12">
        <f>IF($B898="","",IF(ISNUMBER($B898),HOUR($B898)*2+MINUTE($B898)/30,IFERROR(VALUE(LEFT($B898,FIND(":",$B898)-1))*2+VALUE(MID($B898,FIND(":",$B898)+1,2))/30,"")))</f>
        <v/>
      </c>
      <c r="G898" s="12">
        <f>IF($E898="","",IF(WEEKDAY($E898,2)&lt;6,1,0))</f>
        <v/>
      </c>
      <c r="H898" s="12">
        <f>IF(OR($E898="",$F898=""),"",IF(AND($G898=1,$F898&gt;='Working Hours'!$C$8,$F898&lt;'Working Hours'!$C$9),1,0))</f>
        <v/>
      </c>
    </row>
    <row r="899">
      <c r="A899" s="11" t="n"/>
      <c r="B899" s="11" t="n"/>
      <c r="C899" s="11" t="n"/>
      <c r="E899" s="12">
        <f>IF($A899="","",IF(ISNUMBER($A899),$A899,IFERROR(DATEVALUE($A899),"")))</f>
        <v/>
      </c>
      <c r="F899" s="12">
        <f>IF($B899="","",IF(ISNUMBER($B899),HOUR($B899)*2+MINUTE($B899)/30,IFERROR(VALUE(LEFT($B899,FIND(":",$B899)-1))*2+VALUE(MID($B899,FIND(":",$B899)+1,2))/30,"")))</f>
        <v/>
      </c>
      <c r="G899" s="12">
        <f>IF($E899="","",IF(WEEKDAY($E899,2)&lt;6,1,0))</f>
        <v/>
      </c>
      <c r="H899" s="12">
        <f>IF(OR($E899="",$F899=""),"",IF(AND($G899=1,$F899&gt;='Working Hours'!$C$8,$F899&lt;'Working Hours'!$C$9),1,0))</f>
        <v/>
      </c>
    </row>
    <row r="900">
      <c r="A900" s="11" t="n"/>
      <c r="B900" s="11" t="n"/>
      <c r="C900" s="11" t="n"/>
      <c r="E900" s="12">
        <f>IF($A900="","",IF(ISNUMBER($A900),$A900,IFERROR(DATEVALUE($A900),"")))</f>
        <v/>
      </c>
      <c r="F900" s="12">
        <f>IF($B900="","",IF(ISNUMBER($B900),HOUR($B900)*2+MINUTE($B900)/30,IFERROR(VALUE(LEFT($B900,FIND(":",$B900)-1))*2+VALUE(MID($B900,FIND(":",$B900)+1,2))/30,"")))</f>
        <v/>
      </c>
      <c r="G900" s="12">
        <f>IF($E900="","",IF(WEEKDAY($E900,2)&lt;6,1,0))</f>
        <v/>
      </c>
      <c r="H900" s="12">
        <f>IF(OR($E900="",$F900=""),"",IF(AND($G900=1,$F900&gt;='Working Hours'!$C$8,$F900&lt;'Working Hours'!$C$9),1,0))</f>
        <v/>
      </c>
    </row>
    <row r="901">
      <c r="A901" s="11" t="n"/>
      <c r="B901" s="11" t="n"/>
      <c r="C901" s="11" t="n"/>
      <c r="E901" s="12">
        <f>IF($A901="","",IF(ISNUMBER($A901),$A901,IFERROR(DATEVALUE($A901),"")))</f>
        <v/>
      </c>
      <c r="F901" s="12">
        <f>IF($B901="","",IF(ISNUMBER($B901),HOUR($B901)*2+MINUTE($B901)/30,IFERROR(VALUE(LEFT($B901,FIND(":",$B901)-1))*2+VALUE(MID($B901,FIND(":",$B901)+1,2))/30,"")))</f>
        <v/>
      </c>
      <c r="G901" s="12">
        <f>IF($E901="","",IF(WEEKDAY($E901,2)&lt;6,1,0))</f>
        <v/>
      </c>
      <c r="H901" s="12">
        <f>IF(OR($E901="",$F901=""),"",IF(AND($G901=1,$F901&gt;='Working Hours'!$C$8,$F901&lt;'Working Hours'!$C$9),1,0))</f>
        <v/>
      </c>
    </row>
    <row r="902">
      <c r="A902" s="11" t="n"/>
      <c r="B902" s="11" t="n"/>
      <c r="C902" s="11" t="n"/>
      <c r="E902" s="12">
        <f>IF($A902="","",IF(ISNUMBER($A902),$A902,IFERROR(DATEVALUE($A902),"")))</f>
        <v/>
      </c>
      <c r="F902" s="12">
        <f>IF($B902="","",IF(ISNUMBER($B902),HOUR($B902)*2+MINUTE($B902)/30,IFERROR(VALUE(LEFT($B902,FIND(":",$B902)-1))*2+VALUE(MID($B902,FIND(":",$B902)+1,2))/30,"")))</f>
        <v/>
      </c>
      <c r="G902" s="12">
        <f>IF($E902="","",IF(WEEKDAY($E902,2)&lt;6,1,0))</f>
        <v/>
      </c>
      <c r="H902" s="12">
        <f>IF(OR($E902="",$F902=""),"",IF(AND($G902=1,$F902&gt;='Working Hours'!$C$8,$F902&lt;'Working Hours'!$C$9),1,0))</f>
        <v/>
      </c>
    </row>
    <row r="903">
      <c r="A903" s="11" t="n"/>
      <c r="B903" s="11" t="n"/>
      <c r="C903" s="11" t="n"/>
      <c r="E903" s="12">
        <f>IF($A903="","",IF(ISNUMBER($A903),$A903,IFERROR(DATEVALUE($A903),"")))</f>
        <v/>
      </c>
      <c r="F903" s="12">
        <f>IF($B903="","",IF(ISNUMBER($B903),HOUR($B903)*2+MINUTE($B903)/30,IFERROR(VALUE(LEFT($B903,FIND(":",$B903)-1))*2+VALUE(MID($B903,FIND(":",$B903)+1,2))/30,"")))</f>
        <v/>
      </c>
      <c r="G903" s="12">
        <f>IF($E903="","",IF(WEEKDAY($E903,2)&lt;6,1,0))</f>
        <v/>
      </c>
      <c r="H903" s="12">
        <f>IF(OR($E903="",$F903=""),"",IF(AND($G903=1,$F903&gt;='Working Hours'!$C$8,$F903&lt;'Working Hours'!$C$9),1,0))</f>
        <v/>
      </c>
    </row>
    <row r="904">
      <c r="A904" s="11" t="n"/>
      <c r="B904" s="11" t="n"/>
      <c r="C904" s="11" t="n"/>
      <c r="E904" s="12">
        <f>IF($A904="","",IF(ISNUMBER($A904),$A904,IFERROR(DATEVALUE($A904),"")))</f>
        <v/>
      </c>
      <c r="F904" s="12">
        <f>IF($B904="","",IF(ISNUMBER($B904),HOUR($B904)*2+MINUTE($B904)/30,IFERROR(VALUE(LEFT($B904,FIND(":",$B904)-1))*2+VALUE(MID($B904,FIND(":",$B904)+1,2))/30,"")))</f>
        <v/>
      </c>
      <c r="G904" s="12">
        <f>IF($E904="","",IF(WEEKDAY($E904,2)&lt;6,1,0))</f>
        <v/>
      </c>
      <c r="H904" s="12">
        <f>IF(OR($E904="",$F904=""),"",IF(AND($G904=1,$F904&gt;='Working Hours'!$C$8,$F904&lt;'Working Hours'!$C$9),1,0))</f>
        <v/>
      </c>
    </row>
    <row r="905">
      <c r="A905" s="11" t="n"/>
      <c r="B905" s="11" t="n"/>
      <c r="C905" s="11" t="n"/>
      <c r="E905" s="12">
        <f>IF($A905="","",IF(ISNUMBER($A905),$A905,IFERROR(DATEVALUE($A905),"")))</f>
        <v/>
      </c>
      <c r="F905" s="12">
        <f>IF($B905="","",IF(ISNUMBER($B905),HOUR($B905)*2+MINUTE($B905)/30,IFERROR(VALUE(LEFT($B905,FIND(":",$B905)-1))*2+VALUE(MID($B905,FIND(":",$B905)+1,2))/30,"")))</f>
        <v/>
      </c>
      <c r="G905" s="12">
        <f>IF($E905="","",IF(WEEKDAY($E905,2)&lt;6,1,0))</f>
        <v/>
      </c>
      <c r="H905" s="12">
        <f>IF(OR($E905="",$F905=""),"",IF(AND($G905=1,$F905&gt;='Working Hours'!$C$8,$F905&lt;'Working Hours'!$C$9),1,0))</f>
        <v/>
      </c>
    </row>
    <row r="906">
      <c r="A906" s="11" t="n"/>
      <c r="B906" s="11" t="n"/>
      <c r="C906" s="11" t="n"/>
      <c r="E906" s="12">
        <f>IF($A906="","",IF(ISNUMBER($A906),$A906,IFERROR(DATEVALUE($A906),"")))</f>
        <v/>
      </c>
      <c r="F906" s="12">
        <f>IF($B906="","",IF(ISNUMBER($B906),HOUR($B906)*2+MINUTE($B906)/30,IFERROR(VALUE(LEFT($B906,FIND(":",$B906)-1))*2+VALUE(MID($B906,FIND(":",$B906)+1,2))/30,"")))</f>
        <v/>
      </c>
      <c r="G906" s="12">
        <f>IF($E906="","",IF(WEEKDAY($E906,2)&lt;6,1,0))</f>
        <v/>
      </c>
      <c r="H906" s="12">
        <f>IF(OR($E906="",$F906=""),"",IF(AND($G906=1,$F906&gt;='Working Hours'!$C$8,$F906&lt;'Working Hours'!$C$9),1,0))</f>
        <v/>
      </c>
    </row>
    <row r="907">
      <c r="A907" s="11" t="n"/>
      <c r="B907" s="11" t="n"/>
      <c r="C907" s="11" t="n"/>
      <c r="E907" s="12">
        <f>IF($A907="","",IF(ISNUMBER($A907),$A907,IFERROR(DATEVALUE($A907),"")))</f>
        <v/>
      </c>
      <c r="F907" s="12">
        <f>IF($B907="","",IF(ISNUMBER($B907),HOUR($B907)*2+MINUTE($B907)/30,IFERROR(VALUE(LEFT($B907,FIND(":",$B907)-1))*2+VALUE(MID($B907,FIND(":",$B907)+1,2))/30,"")))</f>
        <v/>
      </c>
      <c r="G907" s="12">
        <f>IF($E907="","",IF(WEEKDAY($E907,2)&lt;6,1,0))</f>
        <v/>
      </c>
      <c r="H907" s="12">
        <f>IF(OR($E907="",$F907=""),"",IF(AND($G907=1,$F907&gt;='Working Hours'!$C$8,$F907&lt;'Working Hours'!$C$9),1,0))</f>
        <v/>
      </c>
    </row>
    <row r="908">
      <c r="A908" s="11" t="n"/>
      <c r="B908" s="11" t="n"/>
      <c r="C908" s="11" t="n"/>
      <c r="E908" s="12">
        <f>IF($A908="","",IF(ISNUMBER($A908),$A908,IFERROR(DATEVALUE($A908),"")))</f>
        <v/>
      </c>
      <c r="F908" s="12">
        <f>IF($B908="","",IF(ISNUMBER($B908),HOUR($B908)*2+MINUTE($B908)/30,IFERROR(VALUE(LEFT($B908,FIND(":",$B908)-1))*2+VALUE(MID($B908,FIND(":",$B908)+1,2))/30,"")))</f>
        <v/>
      </c>
      <c r="G908" s="12">
        <f>IF($E908="","",IF(WEEKDAY($E908,2)&lt;6,1,0))</f>
        <v/>
      </c>
      <c r="H908" s="12">
        <f>IF(OR($E908="",$F908=""),"",IF(AND($G908=1,$F908&gt;='Working Hours'!$C$8,$F908&lt;'Working Hours'!$C$9),1,0))</f>
        <v/>
      </c>
    </row>
    <row r="909">
      <c r="A909" s="11" t="n"/>
      <c r="B909" s="11" t="n"/>
      <c r="C909" s="11" t="n"/>
      <c r="E909" s="12">
        <f>IF($A909="","",IF(ISNUMBER($A909),$A909,IFERROR(DATEVALUE($A909),"")))</f>
        <v/>
      </c>
      <c r="F909" s="12">
        <f>IF($B909="","",IF(ISNUMBER($B909),HOUR($B909)*2+MINUTE($B909)/30,IFERROR(VALUE(LEFT($B909,FIND(":",$B909)-1))*2+VALUE(MID($B909,FIND(":",$B909)+1,2))/30,"")))</f>
        <v/>
      </c>
      <c r="G909" s="12">
        <f>IF($E909="","",IF(WEEKDAY($E909,2)&lt;6,1,0))</f>
        <v/>
      </c>
      <c r="H909" s="12">
        <f>IF(OR($E909="",$F909=""),"",IF(AND($G909=1,$F909&gt;='Working Hours'!$C$8,$F909&lt;'Working Hours'!$C$9),1,0))</f>
        <v/>
      </c>
    </row>
    <row r="910">
      <c r="A910" s="11" t="n"/>
      <c r="B910" s="11" t="n"/>
      <c r="C910" s="11" t="n"/>
      <c r="E910" s="12">
        <f>IF($A910="","",IF(ISNUMBER($A910),$A910,IFERROR(DATEVALUE($A910),"")))</f>
        <v/>
      </c>
      <c r="F910" s="12">
        <f>IF($B910="","",IF(ISNUMBER($B910),HOUR($B910)*2+MINUTE($B910)/30,IFERROR(VALUE(LEFT($B910,FIND(":",$B910)-1))*2+VALUE(MID($B910,FIND(":",$B910)+1,2))/30,"")))</f>
        <v/>
      </c>
      <c r="G910" s="12">
        <f>IF($E910="","",IF(WEEKDAY($E910,2)&lt;6,1,0))</f>
        <v/>
      </c>
      <c r="H910" s="12">
        <f>IF(OR($E910="",$F910=""),"",IF(AND($G910=1,$F910&gt;='Working Hours'!$C$8,$F910&lt;'Working Hours'!$C$9),1,0))</f>
        <v/>
      </c>
    </row>
    <row r="911">
      <c r="A911" s="11" t="n"/>
      <c r="B911" s="11" t="n"/>
      <c r="C911" s="11" t="n"/>
      <c r="E911" s="12">
        <f>IF($A911="","",IF(ISNUMBER($A911),$A911,IFERROR(DATEVALUE($A911),"")))</f>
        <v/>
      </c>
      <c r="F911" s="12">
        <f>IF($B911="","",IF(ISNUMBER($B911),HOUR($B911)*2+MINUTE($B911)/30,IFERROR(VALUE(LEFT($B911,FIND(":",$B911)-1))*2+VALUE(MID($B911,FIND(":",$B911)+1,2))/30,"")))</f>
        <v/>
      </c>
      <c r="G911" s="12">
        <f>IF($E911="","",IF(WEEKDAY($E911,2)&lt;6,1,0))</f>
        <v/>
      </c>
      <c r="H911" s="12">
        <f>IF(OR($E911="",$F911=""),"",IF(AND($G911=1,$F911&gt;='Working Hours'!$C$8,$F911&lt;'Working Hours'!$C$9),1,0))</f>
        <v/>
      </c>
    </row>
    <row r="912">
      <c r="A912" s="11" t="n"/>
      <c r="B912" s="11" t="n"/>
      <c r="C912" s="11" t="n"/>
      <c r="E912" s="12">
        <f>IF($A912="","",IF(ISNUMBER($A912),$A912,IFERROR(DATEVALUE($A912),"")))</f>
        <v/>
      </c>
      <c r="F912" s="12">
        <f>IF($B912="","",IF(ISNUMBER($B912),HOUR($B912)*2+MINUTE($B912)/30,IFERROR(VALUE(LEFT($B912,FIND(":",$B912)-1))*2+VALUE(MID($B912,FIND(":",$B912)+1,2))/30,"")))</f>
        <v/>
      </c>
      <c r="G912" s="12">
        <f>IF($E912="","",IF(WEEKDAY($E912,2)&lt;6,1,0))</f>
        <v/>
      </c>
      <c r="H912" s="12">
        <f>IF(OR($E912="",$F912=""),"",IF(AND($G912=1,$F912&gt;='Working Hours'!$C$8,$F912&lt;'Working Hours'!$C$9),1,0))</f>
        <v/>
      </c>
    </row>
    <row r="913">
      <c r="A913" s="11" t="n"/>
      <c r="B913" s="11" t="n"/>
      <c r="C913" s="11" t="n"/>
      <c r="E913" s="12">
        <f>IF($A913="","",IF(ISNUMBER($A913),$A913,IFERROR(DATEVALUE($A913),"")))</f>
        <v/>
      </c>
      <c r="F913" s="12">
        <f>IF($B913="","",IF(ISNUMBER($B913),HOUR($B913)*2+MINUTE($B913)/30,IFERROR(VALUE(LEFT($B913,FIND(":",$B913)-1))*2+VALUE(MID($B913,FIND(":",$B913)+1,2))/30,"")))</f>
        <v/>
      </c>
      <c r="G913" s="12">
        <f>IF($E913="","",IF(WEEKDAY($E913,2)&lt;6,1,0))</f>
        <v/>
      </c>
      <c r="H913" s="12">
        <f>IF(OR($E913="",$F913=""),"",IF(AND($G913=1,$F913&gt;='Working Hours'!$C$8,$F913&lt;'Working Hours'!$C$9),1,0))</f>
        <v/>
      </c>
    </row>
    <row r="914">
      <c r="A914" s="11" t="n"/>
      <c r="B914" s="11" t="n"/>
      <c r="C914" s="11" t="n"/>
      <c r="E914" s="12">
        <f>IF($A914="","",IF(ISNUMBER($A914),$A914,IFERROR(DATEVALUE($A914),"")))</f>
        <v/>
      </c>
      <c r="F914" s="12">
        <f>IF($B914="","",IF(ISNUMBER($B914),HOUR($B914)*2+MINUTE($B914)/30,IFERROR(VALUE(LEFT($B914,FIND(":",$B914)-1))*2+VALUE(MID($B914,FIND(":",$B914)+1,2))/30,"")))</f>
        <v/>
      </c>
      <c r="G914" s="12">
        <f>IF($E914="","",IF(WEEKDAY($E914,2)&lt;6,1,0))</f>
        <v/>
      </c>
      <c r="H914" s="12">
        <f>IF(OR($E914="",$F914=""),"",IF(AND($G914=1,$F914&gt;='Working Hours'!$C$8,$F914&lt;'Working Hours'!$C$9),1,0))</f>
        <v/>
      </c>
    </row>
    <row r="915">
      <c r="A915" s="11" t="n"/>
      <c r="B915" s="11" t="n"/>
      <c r="C915" s="11" t="n"/>
      <c r="E915" s="12">
        <f>IF($A915="","",IF(ISNUMBER($A915),$A915,IFERROR(DATEVALUE($A915),"")))</f>
        <v/>
      </c>
      <c r="F915" s="12">
        <f>IF($B915="","",IF(ISNUMBER($B915),HOUR($B915)*2+MINUTE($B915)/30,IFERROR(VALUE(LEFT($B915,FIND(":",$B915)-1))*2+VALUE(MID($B915,FIND(":",$B915)+1,2))/30,"")))</f>
        <v/>
      </c>
      <c r="G915" s="12">
        <f>IF($E915="","",IF(WEEKDAY($E915,2)&lt;6,1,0))</f>
        <v/>
      </c>
      <c r="H915" s="12">
        <f>IF(OR($E915="",$F915=""),"",IF(AND($G915=1,$F915&gt;='Working Hours'!$C$8,$F915&lt;'Working Hours'!$C$9),1,0))</f>
        <v/>
      </c>
    </row>
    <row r="916">
      <c r="A916" s="11" t="n"/>
      <c r="B916" s="11" t="n"/>
      <c r="C916" s="11" t="n"/>
      <c r="E916" s="12">
        <f>IF($A916="","",IF(ISNUMBER($A916),$A916,IFERROR(DATEVALUE($A916),"")))</f>
        <v/>
      </c>
      <c r="F916" s="12">
        <f>IF($B916="","",IF(ISNUMBER($B916),HOUR($B916)*2+MINUTE($B916)/30,IFERROR(VALUE(LEFT($B916,FIND(":",$B916)-1))*2+VALUE(MID($B916,FIND(":",$B916)+1,2))/30,"")))</f>
        <v/>
      </c>
      <c r="G916" s="12">
        <f>IF($E916="","",IF(WEEKDAY($E916,2)&lt;6,1,0))</f>
        <v/>
      </c>
      <c r="H916" s="12">
        <f>IF(OR($E916="",$F916=""),"",IF(AND($G916=1,$F916&gt;='Working Hours'!$C$8,$F916&lt;'Working Hours'!$C$9),1,0))</f>
        <v/>
      </c>
    </row>
    <row r="917">
      <c r="A917" s="11" t="n"/>
      <c r="B917" s="11" t="n"/>
      <c r="C917" s="11" t="n"/>
      <c r="E917" s="12">
        <f>IF($A917="","",IF(ISNUMBER($A917),$A917,IFERROR(DATEVALUE($A917),"")))</f>
        <v/>
      </c>
      <c r="F917" s="12">
        <f>IF($B917="","",IF(ISNUMBER($B917),HOUR($B917)*2+MINUTE($B917)/30,IFERROR(VALUE(LEFT($B917,FIND(":",$B917)-1))*2+VALUE(MID($B917,FIND(":",$B917)+1,2))/30,"")))</f>
        <v/>
      </c>
      <c r="G917" s="12">
        <f>IF($E917="","",IF(WEEKDAY($E917,2)&lt;6,1,0))</f>
        <v/>
      </c>
      <c r="H917" s="12">
        <f>IF(OR($E917="",$F917=""),"",IF(AND($G917=1,$F917&gt;='Working Hours'!$C$8,$F917&lt;'Working Hours'!$C$9),1,0))</f>
        <v/>
      </c>
    </row>
    <row r="918">
      <c r="A918" s="11" t="n"/>
      <c r="B918" s="11" t="n"/>
      <c r="C918" s="11" t="n"/>
      <c r="E918" s="12">
        <f>IF($A918="","",IF(ISNUMBER($A918),$A918,IFERROR(DATEVALUE($A918),"")))</f>
        <v/>
      </c>
      <c r="F918" s="12">
        <f>IF($B918="","",IF(ISNUMBER($B918),HOUR($B918)*2+MINUTE($B918)/30,IFERROR(VALUE(LEFT($B918,FIND(":",$B918)-1))*2+VALUE(MID($B918,FIND(":",$B918)+1,2))/30,"")))</f>
        <v/>
      </c>
      <c r="G918" s="12">
        <f>IF($E918="","",IF(WEEKDAY($E918,2)&lt;6,1,0))</f>
        <v/>
      </c>
      <c r="H918" s="12">
        <f>IF(OR($E918="",$F918=""),"",IF(AND($G918=1,$F918&gt;='Working Hours'!$C$8,$F918&lt;'Working Hours'!$C$9),1,0))</f>
        <v/>
      </c>
    </row>
    <row r="919">
      <c r="A919" s="11" t="n"/>
      <c r="B919" s="11" t="n"/>
      <c r="C919" s="11" t="n"/>
      <c r="E919" s="12">
        <f>IF($A919="","",IF(ISNUMBER($A919),$A919,IFERROR(DATEVALUE($A919),"")))</f>
        <v/>
      </c>
      <c r="F919" s="12">
        <f>IF($B919="","",IF(ISNUMBER($B919),HOUR($B919)*2+MINUTE($B919)/30,IFERROR(VALUE(LEFT($B919,FIND(":",$B919)-1))*2+VALUE(MID($B919,FIND(":",$B919)+1,2))/30,"")))</f>
        <v/>
      </c>
      <c r="G919" s="12">
        <f>IF($E919="","",IF(WEEKDAY($E919,2)&lt;6,1,0))</f>
        <v/>
      </c>
      <c r="H919" s="12">
        <f>IF(OR($E919="",$F919=""),"",IF(AND($G919=1,$F919&gt;='Working Hours'!$C$8,$F919&lt;'Working Hours'!$C$9),1,0))</f>
        <v/>
      </c>
    </row>
    <row r="920">
      <c r="A920" s="11" t="n"/>
      <c r="B920" s="11" t="n"/>
      <c r="C920" s="11" t="n"/>
      <c r="E920" s="12">
        <f>IF($A920="","",IF(ISNUMBER($A920),$A920,IFERROR(DATEVALUE($A920),"")))</f>
        <v/>
      </c>
      <c r="F920" s="12">
        <f>IF($B920="","",IF(ISNUMBER($B920),HOUR($B920)*2+MINUTE($B920)/30,IFERROR(VALUE(LEFT($B920,FIND(":",$B920)-1))*2+VALUE(MID($B920,FIND(":",$B920)+1,2))/30,"")))</f>
        <v/>
      </c>
      <c r="G920" s="12">
        <f>IF($E920="","",IF(WEEKDAY($E920,2)&lt;6,1,0))</f>
        <v/>
      </c>
      <c r="H920" s="12">
        <f>IF(OR($E920="",$F920=""),"",IF(AND($G920=1,$F920&gt;='Working Hours'!$C$8,$F920&lt;'Working Hours'!$C$9),1,0))</f>
        <v/>
      </c>
    </row>
    <row r="921">
      <c r="A921" s="11" t="n"/>
      <c r="B921" s="11" t="n"/>
      <c r="C921" s="11" t="n"/>
      <c r="E921" s="12">
        <f>IF($A921="","",IF(ISNUMBER($A921),$A921,IFERROR(DATEVALUE($A921),"")))</f>
        <v/>
      </c>
      <c r="F921" s="12">
        <f>IF($B921="","",IF(ISNUMBER($B921),HOUR($B921)*2+MINUTE($B921)/30,IFERROR(VALUE(LEFT($B921,FIND(":",$B921)-1))*2+VALUE(MID($B921,FIND(":",$B921)+1,2))/30,"")))</f>
        <v/>
      </c>
      <c r="G921" s="12">
        <f>IF($E921="","",IF(WEEKDAY($E921,2)&lt;6,1,0))</f>
        <v/>
      </c>
      <c r="H921" s="12">
        <f>IF(OR($E921="",$F921=""),"",IF(AND($G921=1,$F921&gt;='Working Hours'!$C$8,$F921&lt;'Working Hours'!$C$9),1,0))</f>
        <v/>
      </c>
    </row>
    <row r="922">
      <c r="A922" s="11" t="n"/>
      <c r="B922" s="11" t="n"/>
      <c r="C922" s="11" t="n"/>
      <c r="E922" s="12">
        <f>IF($A922="","",IF(ISNUMBER($A922),$A922,IFERROR(DATEVALUE($A922),"")))</f>
        <v/>
      </c>
      <c r="F922" s="12">
        <f>IF($B922="","",IF(ISNUMBER($B922),HOUR($B922)*2+MINUTE($B922)/30,IFERROR(VALUE(LEFT($B922,FIND(":",$B922)-1))*2+VALUE(MID($B922,FIND(":",$B922)+1,2))/30,"")))</f>
        <v/>
      </c>
      <c r="G922" s="12">
        <f>IF($E922="","",IF(WEEKDAY($E922,2)&lt;6,1,0))</f>
        <v/>
      </c>
      <c r="H922" s="12">
        <f>IF(OR($E922="",$F922=""),"",IF(AND($G922=1,$F922&gt;='Working Hours'!$C$8,$F922&lt;'Working Hours'!$C$9),1,0))</f>
        <v/>
      </c>
    </row>
    <row r="923">
      <c r="A923" s="11" t="n"/>
      <c r="B923" s="11" t="n"/>
      <c r="C923" s="11" t="n"/>
      <c r="E923" s="12">
        <f>IF($A923="","",IF(ISNUMBER($A923),$A923,IFERROR(DATEVALUE($A923),"")))</f>
        <v/>
      </c>
      <c r="F923" s="12">
        <f>IF($B923="","",IF(ISNUMBER($B923),HOUR($B923)*2+MINUTE($B923)/30,IFERROR(VALUE(LEFT($B923,FIND(":",$B923)-1))*2+VALUE(MID($B923,FIND(":",$B923)+1,2))/30,"")))</f>
        <v/>
      </c>
      <c r="G923" s="12">
        <f>IF($E923="","",IF(WEEKDAY($E923,2)&lt;6,1,0))</f>
        <v/>
      </c>
      <c r="H923" s="12">
        <f>IF(OR($E923="",$F923=""),"",IF(AND($G923=1,$F923&gt;='Working Hours'!$C$8,$F923&lt;'Working Hours'!$C$9),1,0))</f>
        <v/>
      </c>
    </row>
    <row r="924">
      <c r="A924" s="11" t="n"/>
      <c r="B924" s="11" t="n"/>
      <c r="C924" s="11" t="n"/>
      <c r="E924" s="12">
        <f>IF($A924="","",IF(ISNUMBER($A924),$A924,IFERROR(DATEVALUE($A924),"")))</f>
        <v/>
      </c>
      <c r="F924" s="12">
        <f>IF($B924="","",IF(ISNUMBER($B924),HOUR($B924)*2+MINUTE($B924)/30,IFERROR(VALUE(LEFT($B924,FIND(":",$B924)-1))*2+VALUE(MID($B924,FIND(":",$B924)+1,2))/30,"")))</f>
        <v/>
      </c>
      <c r="G924" s="12">
        <f>IF($E924="","",IF(WEEKDAY($E924,2)&lt;6,1,0))</f>
        <v/>
      </c>
      <c r="H924" s="12">
        <f>IF(OR($E924="",$F924=""),"",IF(AND($G924=1,$F924&gt;='Working Hours'!$C$8,$F924&lt;'Working Hours'!$C$9),1,0))</f>
        <v/>
      </c>
    </row>
    <row r="925">
      <c r="A925" s="11" t="n"/>
      <c r="B925" s="11" t="n"/>
      <c r="C925" s="11" t="n"/>
      <c r="E925" s="12">
        <f>IF($A925="","",IF(ISNUMBER($A925),$A925,IFERROR(DATEVALUE($A925),"")))</f>
        <v/>
      </c>
      <c r="F925" s="12">
        <f>IF($B925="","",IF(ISNUMBER($B925),HOUR($B925)*2+MINUTE($B925)/30,IFERROR(VALUE(LEFT($B925,FIND(":",$B925)-1))*2+VALUE(MID($B925,FIND(":",$B925)+1,2))/30,"")))</f>
        <v/>
      </c>
      <c r="G925" s="12">
        <f>IF($E925="","",IF(WEEKDAY($E925,2)&lt;6,1,0))</f>
        <v/>
      </c>
      <c r="H925" s="12">
        <f>IF(OR($E925="",$F925=""),"",IF(AND($G925=1,$F925&gt;='Working Hours'!$C$8,$F925&lt;'Working Hours'!$C$9),1,0))</f>
        <v/>
      </c>
    </row>
    <row r="926">
      <c r="A926" s="11" t="n"/>
      <c r="B926" s="11" t="n"/>
      <c r="C926" s="11" t="n"/>
      <c r="E926" s="12">
        <f>IF($A926="","",IF(ISNUMBER($A926),$A926,IFERROR(DATEVALUE($A926),"")))</f>
        <v/>
      </c>
      <c r="F926" s="12">
        <f>IF($B926="","",IF(ISNUMBER($B926),HOUR($B926)*2+MINUTE($B926)/30,IFERROR(VALUE(LEFT($B926,FIND(":",$B926)-1))*2+VALUE(MID($B926,FIND(":",$B926)+1,2))/30,"")))</f>
        <v/>
      </c>
      <c r="G926" s="12">
        <f>IF($E926="","",IF(WEEKDAY($E926,2)&lt;6,1,0))</f>
        <v/>
      </c>
      <c r="H926" s="12">
        <f>IF(OR($E926="",$F926=""),"",IF(AND($G926=1,$F926&gt;='Working Hours'!$C$8,$F926&lt;'Working Hours'!$C$9),1,0))</f>
        <v/>
      </c>
    </row>
    <row r="927">
      <c r="A927" s="11" t="n"/>
      <c r="B927" s="11" t="n"/>
      <c r="C927" s="11" t="n"/>
      <c r="E927" s="12">
        <f>IF($A927="","",IF(ISNUMBER($A927),$A927,IFERROR(DATEVALUE($A927),"")))</f>
        <v/>
      </c>
      <c r="F927" s="12">
        <f>IF($B927="","",IF(ISNUMBER($B927),HOUR($B927)*2+MINUTE($B927)/30,IFERROR(VALUE(LEFT($B927,FIND(":",$B927)-1))*2+VALUE(MID($B927,FIND(":",$B927)+1,2))/30,"")))</f>
        <v/>
      </c>
      <c r="G927" s="12">
        <f>IF($E927="","",IF(WEEKDAY($E927,2)&lt;6,1,0))</f>
        <v/>
      </c>
      <c r="H927" s="12">
        <f>IF(OR($E927="",$F927=""),"",IF(AND($G927=1,$F927&gt;='Working Hours'!$C$8,$F927&lt;'Working Hours'!$C$9),1,0))</f>
        <v/>
      </c>
    </row>
    <row r="928">
      <c r="A928" s="11" t="n"/>
      <c r="B928" s="11" t="n"/>
      <c r="C928" s="11" t="n"/>
      <c r="E928" s="12">
        <f>IF($A928="","",IF(ISNUMBER($A928),$A928,IFERROR(DATEVALUE($A928),"")))</f>
        <v/>
      </c>
      <c r="F928" s="12">
        <f>IF($B928="","",IF(ISNUMBER($B928),HOUR($B928)*2+MINUTE($B928)/30,IFERROR(VALUE(LEFT($B928,FIND(":",$B928)-1))*2+VALUE(MID($B928,FIND(":",$B928)+1,2))/30,"")))</f>
        <v/>
      </c>
      <c r="G928" s="12">
        <f>IF($E928="","",IF(WEEKDAY($E928,2)&lt;6,1,0))</f>
        <v/>
      </c>
      <c r="H928" s="12">
        <f>IF(OR($E928="",$F928=""),"",IF(AND($G928=1,$F928&gt;='Working Hours'!$C$8,$F928&lt;'Working Hours'!$C$9),1,0))</f>
        <v/>
      </c>
    </row>
    <row r="929">
      <c r="A929" s="11" t="n"/>
      <c r="B929" s="11" t="n"/>
      <c r="C929" s="11" t="n"/>
      <c r="E929" s="12">
        <f>IF($A929="","",IF(ISNUMBER($A929),$A929,IFERROR(DATEVALUE($A929),"")))</f>
        <v/>
      </c>
      <c r="F929" s="12">
        <f>IF($B929="","",IF(ISNUMBER($B929),HOUR($B929)*2+MINUTE($B929)/30,IFERROR(VALUE(LEFT($B929,FIND(":",$B929)-1))*2+VALUE(MID($B929,FIND(":",$B929)+1,2))/30,"")))</f>
        <v/>
      </c>
      <c r="G929" s="12">
        <f>IF($E929="","",IF(WEEKDAY($E929,2)&lt;6,1,0))</f>
        <v/>
      </c>
      <c r="H929" s="12">
        <f>IF(OR($E929="",$F929=""),"",IF(AND($G929=1,$F929&gt;='Working Hours'!$C$8,$F929&lt;'Working Hours'!$C$9),1,0))</f>
        <v/>
      </c>
    </row>
    <row r="930">
      <c r="A930" s="11" t="n"/>
      <c r="B930" s="11" t="n"/>
      <c r="C930" s="11" t="n"/>
      <c r="E930" s="12">
        <f>IF($A930="","",IF(ISNUMBER($A930),$A930,IFERROR(DATEVALUE($A930),"")))</f>
        <v/>
      </c>
      <c r="F930" s="12">
        <f>IF($B930="","",IF(ISNUMBER($B930),HOUR($B930)*2+MINUTE($B930)/30,IFERROR(VALUE(LEFT($B930,FIND(":",$B930)-1))*2+VALUE(MID($B930,FIND(":",$B930)+1,2))/30,"")))</f>
        <v/>
      </c>
      <c r="G930" s="12">
        <f>IF($E930="","",IF(WEEKDAY($E930,2)&lt;6,1,0))</f>
        <v/>
      </c>
      <c r="H930" s="12">
        <f>IF(OR($E930="",$F930=""),"",IF(AND($G930=1,$F930&gt;='Working Hours'!$C$8,$F930&lt;'Working Hours'!$C$9),1,0))</f>
        <v/>
      </c>
    </row>
    <row r="931">
      <c r="A931" s="11" t="n"/>
      <c r="B931" s="11" t="n"/>
      <c r="C931" s="11" t="n"/>
      <c r="E931" s="12">
        <f>IF($A931="","",IF(ISNUMBER($A931),$A931,IFERROR(DATEVALUE($A931),"")))</f>
        <v/>
      </c>
      <c r="F931" s="12">
        <f>IF($B931="","",IF(ISNUMBER($B931),HOUR($B931)*2+MINUTE($B931)/30,IFERROR(VALUE(LEFT($B931,FIND(":",$B931)-1))*2+VALUE(MID($B931,FIND(":",$B931)+1,2))/30,"")))</f>
        <v/>
      </c>
      <c r="G931" s="12">
        <f>IF($E931="","",IF(WEEKDAY($E931,2)&lt;6,1,0))</f>
        <v/>
      </c>
      <c r="H931" s="12">
        <f>IF(OR($E931="",$F931=""),"",IF(AND($G931=1,$F931&gt;='Working Hours'!$C$8,$F931&lt;'Working Hours'!$C$9),1,0))</f>
        <v/>
      </c>
    </row>
    <row r="932">
      <c r="A932" s="11" t="n"/>
      <c r="B932" s="11" t="n"/>
      <c r="C932" s="11" t="n"/>
      <c r="E932" s="12">
        <f>IF($A932="","",IF(ISNUMBER($A932),$A932,IFERROR(DATEVALUE($A932),"")))</f>
        <v/>
      </c>
      <c r="F932" s="12">
        <f>IF($B932="","",IF(ISNUMBER($B932),HOUR($B932)*2+MINUTE($B932)/30,IFERROR(VALUE(LEFT($B932,FIND(":",$B932)-1))*2+VALUE(MID($B932,FIND(":",$B932)+1,2))/30,"")))</f>
        <v/>
      </c>
      <c r="G932" s="12">
        <f>IF($E932="","",IF(WEEKDAY($E932,2)&lt;6,1,0))</f>
        <v/>
      </c>
      <c r="H932" s="12">
        <f>IF(OR($E932="",$F932=""),"",IF(AND($G932=1,$F932&gt;='Working Hours'!$C$8,$F932&lt;'Working Hours'!$C$9),1,0))</f>
        <v/>
      </c>
    </row>
    <row r="933">
      <c r="A933" s="11" t="n"/>
      <c r="B933" s="11" t="n"/>
      <c r="C933" s="11" t="n"/>
      <c r="E933" s="12">
        <f>IF($A933="","",IF(ISNUMBER($A933),$A933,IFERROR(DATEVALUE($A933),"")))</f>
        <v/>
      </c>
      <c r="F933" s="12">
        <f>IF($B933="","",IF(ISNUMBER($B933),HOUR($B933)*2+MINUTE($B933)/30,IFERROR(VALUE(LEFT($B933,FIND(":",$B933)-1))*2+VALUE(MID($B933,FIND(":",$B933)+1,2))/30,"")))</f>
        <v/>
      </c>
      <c r="G933" s="12">
        <f>IF($E933="","",IF(WEEKDAY($E933,2)&lt;6,1,0))</f>
        <v/>
      </c>
      <c r="H933" s="12">
        <f>IF(OR($E933="",$F933=""),"",IF(AND($G933=1,$F933&gt;='Working Hours'!$C$8,$F933&lt;'Working Hours'!$C$9),1,0))</f>
        <v/>
      </c>
    </row>
    <row r="934">
      <c r="A934" s="11" t="n"/>
      <c r="B934" s="11" t="n"/>
      <c r="C934" s="11" t="n"/>
      <c r="E934" s="12">
        <f>IF($A934="","",IF(ISNUMBER($A934),$A934,IFERROR(DATEVALUE($A934),"")))</f>
        <v/>
      </c>
      <c r="F934" s="12">
        <f>IF($B934="","",IF(ISNUMBER($B934),HOUR($B934)*2+MINUTE($B934)/30,IFERROR(VALUE(LEFT($B934,FIND(":",$B934)-1))*2+VALUE(MID($B934,FIND(":",$B934)+1,2))/30,"")))</f>
        <v/>
      </c>
      <c r="G934" s="12">
        <f>IF($E934="","",IF(WEEKDAY($E934,2)&lt;6,1,0))</f>
        <v/>
      </c>
      <c r="H934" s="12">
        <f>IF(OR($E934="",$F934=""),"",IF(AND($G934=1,$F934&gt;='Working Hours'!$C$8,$F934&lt;'Working Hours'!$C$9),1,0))</f>
        <v/>
      </c>
    </row>
    <row r="935">
      <c r="A935" s="11" t="n"/>
      <c r="B935" s="11" t="n"/>
      <c r="C935" s="11" t="n"/>
      <c r="E935" s="12">
        <f>IF($A935="","",IF(ISNUMBER($A935),$A935,IFERROR(DATEVALUE($A935),"")))</f>
        <v/>
      </c>
      <c r="F935" s="12">
        <f>IF($B935="","",IF(ISNUMBER($B935),HOUR($B935)*2+MINUTE($B935)/30,IFERROR(VALUE(LEFT($B935,FIND(":",$B935)-1))*2+VALUE(MID($B935,FIND(":",$B935)+1,2))/30,"")))</f>
        <v/>
      </c>
      <c r="G935" s="12">
        <f>IF($E935="","",IF(WEEKDAY($E935,2)&lt;6,1,0))</f>
        <v/>
      </c>
      <c r="H935" s="12">
        <f>IF(OR($E935="",$F935=""),"",IF(AND($G935=1,$F935&gt;='Working Hours'!$C$8,$F935&lt;'Working Hours'!$C$9),1,0))</f>
        <v/>
      </c>
    </row>
    <row r="936">
      <c r="A936" s="11" t="n"/>
      <c r="B936" s="11" t="n"/>
      <c r="C936" s="11" t="n"/>
      <c r="E936" s="12">
        <f>IF($A936="","",IF(ISNUMBER($A936),$A936,IFERROR(DATEVALUE($A936),"")))</f>
        <v/>
      </c>
      <c r="F936" s="12">
        <f>IF($B936="","",IF(ISNUMBER($B936),HOUR($B936)*2+MINUTE($B936)/30,IFERROR(VALUE(LEFT($B936,FIND(":",$B936)-1))*2+VALUE(MID($B936,FIND(":",$B936)+1,2))/30,"")))</f>
        <v/>
      </c>
      <c r="G936" s="12">
        <f>IF($E936="","",IF(WEEKDAY($E936,2)&lt;6,1,0))</f>
        <v/>
      </c>
      <c r="H936" s="12">
        <f>IF(OR($E936="",$F936=""),"",IF(AND($G936=1,$F936&gt;='Working Hours'!$C$8,$F936&lt;'Working Hours'!$C$9),1,0))</f>
        <v/>
      </c>
    </row>
    <row r="937">
      <c r="A937" s="11" t="n"/>
      <c r="B937" s="11" t="n"/>
      <c r="C937" s="11" t="n"/>
      <c r="E937" s="12">
        <f>IF($A937="","",IF(ISNUMBER($A937),$A937,IFERROR(DATEVALUE($A937),"")))</f>
        <v/>
      </c>
      <c r="F937" s="12">
        <f>IF($B937="","",IF(ISNUMBER($B937),HOUR($B937)*2+MINUTE($B937)/30,IFERROR(VALUE(LEFT($B937,FIND(":",$B937)-1))*2+VALUE(MID($B937,FIND(":",$B937)+1,2))/30,"")))</f>
        <v/>
      </c>
      <c r="G937" s="12">
        <f>IF($E937="","",IF(WEEKDAY($E937,2)&lt;6,1,0))</f>
        <v/>
      </c>
      <c r="H937" s="12">
        <f>IF(OR($E937="",$F937=""),"",IF(AND($G937=1,$F937&gt;='Working Hours'!$C$8,$F937&lt;'Working Hours'!$C$9),1,0))</f>
        <v/>
      </c>
    </row>
    <row r="938">
      <c r="A938" s="11" t="n"/>
      <c r="B938" s="11" t="n"/>
      <c r="C938" s="11" t="n"/>
      <c r="E938" s="12">
        <f>IF($A938="","",IF(ISNUMBER($A938),$A938,IFERROR(DATEVALUE($A938),"")))</f>
        <v/>
      </c>
      <c r="F938" s="12">
        <f>IF($B938="","",IF(ISNUMBER($B938),HOUR($B938)*2+MINUTE($B938)/30,IFERROR(VALUE(LEFT($B938,FIND(":",$B938)-1))*2+VALUE(MID($B938,FIND(":",$B938)+1,2))/30,"")))</f>
        <v/>
      </c>
      <c r="G938" s="12">
        <f>IF($E938="","",IF(WEEKDAY($E938,2)&lt;6,1,0))</f>
        <v/>
      </c>
      <c r="H938" s="12">
        <f>IF(OR($E938="",$F938=""),"",IF(AND($G938=1,$F938&gt;='Working Hours'!$C$8,$F938&lt;'Working Hours'!$C$9),1,0))</f>
        <v/>
      </c>
    </row>
    <row r="939">
      <c r="A939" s="11" t="n"/>
      <c r="B939" s="11" t="n"/>
      <c r="C939" s="11" t="n"/>
      <c r="E939" s="12">
        <f>IF($A939="","",IF(ISNUMBER($A939),$A939,IFERROR(DATEVALUE($A939),"")))</f>
        <v/>
      </c>
      <c r="F939" s="12">
        <f>IF($B939="","",IF(ISNUMBER($B939),HOUR($B939)*2+MINUTE($B939)/30,IFERROR(VALUE(LEFT($B939,FIND(":",$B939)-1))*2+VALUE(MID($B939,FIND(":",$B939)+1,2))/30,"")))</f>
        <v/>
      </c>
      <c r="G939" s="12">
        <f>IF($E939="","",IF(WEEKDAY($E939,2)&lt;6,1,0))</f>
        <v/>
      </c>
      <c r="H939" s="12">
        <f>IF(OR($E939="",$F939=""),"",IF(AND($G939=1,$F939&gt;='Working Hours'!$C$8,$F939&lt;'Working Hours'!$C$9),1,0))</f>
        <v/>
      </c>
    </row>
    <row r="940">
      <c r="A940" s="11" t="n"/>
      <c r="B940" s="11" t="n"/>
      <c r="C940" s="11" t="n"/>
      <c r="E940" s="12">
        <f>IF($A940="","",IF(ISNUMBER($A940),$A940,IFERROR(DATEVALUE($A940),"")))</f>
        <v/>
      </c>
      <c r="F940" s="12">
        <f>IF($B940="","",IF(ISNUMBER($B940),HOUR($B940)*2+MINUTE($B940)/30,IFERROR(VALUE(LEFT($B940,FIND(":",$B940)-1))*2+VALUE(MID($B940,FIND(":",$B940)+1,2))/30,"")))</f>
        <v/>
      </c>
      <c r="G940" s="12">
        <f>IF($E940="","",IF(WEEKDAY($E940,2)&lt;6,1,0))</f>
        <v/>
      </c>
      <c r="H940" s="12">
        <f>IF(OR($E940="",$F940=""),"",IF(AND($G940=1,$F940&gt;='Working Hours'!$C$8,$F940&lt;'Working Hours'!$C$9),1,0))</f>
        <v/>
      </c>
    </row>
    <row r="941">
      <c r="A941" s="11" t="n"/>
      <c r="B941" s="11" t="n"/>
      <c r="C941" s="11" t="n"/>
      <c r="E941" s="12">
        <f>IF($A941="","",IF(ISNUMBER($A941),$A941,IFERROR(DATEVALUE($A941),"")))</f>
        <v/>
      </c>
      <c r="F941" s="12">
        <f>IF($B941="","",IF(ISNUMBER($B941),HOUR($B941)*2+MINUTE($B941)/30,IFERROR(VALUE(LEFT($B941,FIND(":",$B941)-1))*2+VALUE(MID($B941,FIND(":",$B941)+1,2))/30,"")))</f>
        <v/>
      </c>
      <c r="G941" s="12">
        <f>IF($E941="","",IF(WEEKDAY($E941,2)&lt;6,1,0))</f>
        <v/>
      </c>
      <c r="H941" s="12">
        <f>IF(OR($E941="",$F941=""),"",IF(AND($G941=1,$F941&gt;='Working Hours'!$C$8,$F941&lt;'Working Hours'!$C$9),1,0))</f>
        <v/>
      </c>
    </row>
    <row r="942">
      <c r="A942" s="11" t="n"/>
      <c r="B942" s="11" t="n"/>
      <c r="C942" s="11" t="n"/>
      <c r="E942" s="12">
        <f>IF($A942="","",IF(ISNUMBER($A942),$A942,IFERROR(DATEVALUE($A942),"")))</f>
        <v/>
      </c>
      <c r="F942" s="12">
        <f>IF($B942="","",IF(ISNUMBER($B942),HOUR($B942)*2+MINUTE($B942)/30,IFERROR(VALUE(LEFT($B942,FIND(":",$B942)-1))*2+VALUE(MID($B942,FIND(":",$B942)+1,2))/30,"")))</f>
        <v/>
      </c>
      <c r="G942" s="12">
        <f>IF($E942="","",IF(WEEKDAY($E942,2)&lt;6,1,0))</f>
        <v/>
      </c>
      <c r="H942" s="12">
        <f>IF(OR($E942="",$F942=""),"",IF(AND($G942=1,$F942&gt;='Working Hours'!$C$8,$F942&lt;'Working Hours'!$C$9),1,0))</f>
        <v/>
      </c>
    </row>
    <row r="943">
      <c r="A943" s="11" t="n"/>
      <c r="B943" s="11" t="n"/>
      <c r="C943" s="11" t="n"/>
      <c r="E943" s="12">
        <f>IF($A943="","",IF(ISNUMBER($A943),$A943,IFERROR(DATEVALUE($A943),"")))</f>
        <v/>
      </c>
      <c r="F943" s="12">
        <f>IF($B943="","",IF(ISNUMBER($B943),HOUR($B943)*2+MINUTE($B943)/30,IFERROR(VALUE(LEFT($B943,FIND(":",$B943)-1))*2+VALUE(MID($B943,FIND(":",$B943)+1,2))/30,"")))</f>
        <v/>
      </c>
      <c r="G943" s="12">
        <f>IF($E943="","",IF(WEEKDAY($E943,2)&lt;6,1,0))</f>
        <v/>
      </c>
      <c r="H943" s="12">
        <f>IF(OR($E943="",$F943=""),"",IF(AND($G943=1,$F943&gt;='Working Hours'!$C$8,$F943&lt;'Working Hours'!$C$9),1,0))</f>
        <v/>
      </c>
    </row>
    <row r="944">
      <c r="A944" s="11" t="n"/>
      <c r="B944" s="11" t="n"/>
      <c r="C944" s="11" t="n"/>
      <c r="E944" s="12">
        <f>IF($A944="","",IF(ISNUMBER($A944),$A944,IFERROR(DATEVALUE($A944),"")))</f>
        <v/>
      </c>
      <c r="F944" s="12">
        <f>IF($B944="","",IF(ISNUMBER($B944),HOUR($B944)*2+MINUTE($B944)/30,IFERROR(VALUE(LEFT($B944,FIND(":",$B944)-1))*2+VALUE(MID($B944,FIND(":",$B944)+1,2))/30,"")))</f>
        <v/>
      </c>
      <c r="G944" s="12">
        <f>IF($E944="","",IF(WEEKDAY($E944,2)&lt;6,1,0))</f>
        <v/>
      </c>
      <c r="H944" s="12">
        <f>IF(OR($E944="",$F944=""),"",IF(AND($G944=1,$F944&gt;='Working Hours'!$C$8,$F944&lt;'Working Hours'!$C$9),1,0))</f>
        <v/>
      </c>
    </row>
    <row r="945">
      <c r="A945" s="11" t="n"/>
      <c r="B945" s="11" t="n"/>
      <c r="C945" s="11" t="n"/>
      <c r="E945" s="12">
        <f>IF($A945="","",IF(ISNUMBER($A945),$A945,IFERROR(DATEVALUE($A945),"")))</f>
        <v/>
      </c>
      <c r="F945" s="12">
        <f>IF($B945="","",IF(ISNUMBER($B945),HOUR($B945)*2+MINUTE($B945)/30,IFERROR(VALUE(LEFT($B945,FIND(":",$B945)-1))*2+VALUE(MID($B945,FIND(":",$B945)+1,2))/30,"")))</f>
        <v/>
      </c>
      <c r="G945" s="12">
        <f>IF($E945="","",IF(WEEKDAY($E945,2)&lt;6,1,0))</f>
        <v/>
      </c>
      <c r="H945" s="12">
        <f>IF(OR($E945="",$F945=""),"",IF(AND($G945=1,$F945&gt;='Working Hours'!$C$8,$F945&lt;'Working Hours'!$C$9),1,0))</f>
        <v/>
      </c>
    </row>
    <row r="946">
      <c r="A946" s="11" t="n"/>
      <c r="B946" s="11" t="n"/>
      <c r="C946" s="11" t="n"/>
      <c r="E946" s="12">
        <f>IF($A946="","",IF(ISNUMBER($A946),$A946,IFERROR(DATEVALUE($A946),"")))</f>
        <v/>
      </c>
      <c r="F946" s="12">
        <f>IF($B946="","",IF(ISNUMBER($B946),HOUR($B946)*2+MINUTE($B946)/30,IFERROR(VALUE(LEFT($B946,FIND(":",$B946)-1))*2+VALUE(MID($B946,FIND(":",$B946)+1,2))/30,"")))</f>
        <v/>
      </c>
      <c r="G946" s="12">
        <f>IF($E946="","",IF(WEEKDAY($E946,2)&lt;6,1,0))</f>
        <v/>
      </c>
      <c r="H946" s="12">
        <f>IF(OR($E946="",$F946=""),"",IF(AND($G946=1,$F946&gt;='Working Hours'!$C$8,$F946&lt;'Working Hours'!$C$9),1,0))</f>
        <v/>
      </c>
    </row>
    <row r="947">
      <c r="A947" s="11" t="n"/>
      <c r="B947" s="11" t="n"/>
      <c r="C947" s="11" t="n"/>
      <c r="E947" s="12">
        <f>IF($A947="","",IF(ISNUMBER($A947),$A947,IFERROR(DATEVALUE($A947),"")))</f>
        <v/>
      </c>
      <c r="F947" s="12">
        <f>IF($B947="","",IF(ISNUMBER($B947),HOUR($B947)*2+MINUTE($B947)/30,IFERROR(VALUE(LEFT($B947,FIND(":",$B947)-1))*2+VALUE(MID($B947,FIND(":",$B947)+1,2))/30,"")))</f>
        <v/>
      </c>
      <c r="G947" s="12">
        <f>IF($E947="","",IF(WEEKDAY($E947,2)&lt;6,1,0))</f>
        <v/>
      </c>
      <c r="H947" s="12">
        <f>IF(OR($E947="",$F947=""),"",IF(AND($G947=1,$F947&gt;='Working Hours'!$C$8,$F947&lt;'Working Hours'!$C$9),1,0))</f>
        <v/>
      </c>
    </row>
    <row r="948">
      <c r="A948" s="11" t="n"/>
      <c r="B948" s="11" t="n"/>
      <c r="C948" s="11" t="n"/>
      <c r="E948" s="12">
        <f>IF($A948="","",IF(ISNUMBER($A948),$A948,IFERROR(DATEVALUE($A948),"")))</f>
        <v/>
      </c>
      <c r="F948" s="12">
        <f>IF($B948="","",IF(ISNUMBER($B948),HOUR($B948)*2+MINUTE($B948)/30,IFERROR(VALUE(LEFT($B948,FIND(":",$B948)-1))*2+VALUE(MID($B948,FIND(":",$B948)+1,2))/30,"")))</f>
        <v/>
      </c>
      <c r="G948" s="12">
        <f>IF($E948="","",IF(WEEKDAY($E948,2)&lt;6,1,0))</f>
        <v/>
      </c>
      <c r="H948" s="12">
        <f>IF(OR($E948="",$F948=""),"",IF(AND($G948=1,$F948&gt;='Working Hours'!$C$8,$F948&lt;'Working Hours'!$C$9),1,0))</f>
        <v/>
      </c>
    </row>
    <row r="949">
      <c r="A949" s="11" t="n"/>
      <c r="B949" s="11" t="n"/>
      <c r="C949" s="11" t="n"/>
      <c r="E949" s="12">
        <f>IF($A949="","",IF(ISNUMBER($A949),$A949,IFERROR(DATEVALUE($A949),"")))</f>
        <v/>
      </c>
      <c r="F949" s="12">
        <f>IF($B949="","",IF(ISNUMBER($B949),HOUR($B949)*2+MINUTE($B949)/30,IFERROR(VALUE(LEFT($B949,FIND(":",$B949)-1))*2+VALUE(MID($B949,FIND(":",$B949)+1,2))/30,"")))</f>
        <v/>
      </c>
      <c r="G949" s="12">
        <f>IF($E949="","",IF(WEEKDAY($E949,2)&lt;6,1,0))</f>
        <v/>
      </c>
      <c r="H949" s="12">
        <f>IF(OR($E949="",$F949=""),"",IF(AND($G949=1,$F949&gt;='Working Hours'!$C$8,$F949&lt;'Working Hours'!$C$9),1,0))</f>
        <v/>
      </c>
    </row>
    <row r="950">
      <c r="A950" s="11" t="n"/>
      <c r="B950" s="11" t="n"/>
      <c r="C950" s="11" t="n"/>
      <c r="E950" s="12">
        <f>IF($A950="","",IF(ISNUMBER($A950),$A950,IFERROR(DATEVALUE($A950),"")))</f>
        <v/>
      </c>
      <c r="F950" s="12">
        <f>IF($B950="","",IF(ISNUMBER($B950),HOUR($B950)*2+MINUTE($B950)/30,IFERROR(VALUE(LEFT($B950,FIND(":",$B950)-1))*2+VALUE(MID($B950,FIND(":",$B950)+1,2))/30,"")))</f>
        <v/>
      </c>
      <c r="G950" s="12">
        <f>IF($E950="","",IF(WEEKDAY($E950,2)&lt;6,1,0))</f>
        <v/>
      </c>
      <c r="H950" s="12">
        <f>IF(OR($E950="",$F950=""),"",IF(AND($G950=1,$F950&gt;='Working Hours'!$C$8,$F950&lt;'Working Hours'!$C$9),1,0))</f>
        <v/>
      </c>
    </row>
    <row r="951">
      <c r="A951" s="11" t="n"/>
      <c r="B951" s="11" t="n"/>
      <c r="C951" s="11" t="n"/>
      <c r="E951" s="12">
        <f>IF($A951="","",IF(ISNUMBER($A951),$A951,IFERROR(DATEVALUE($A951),"")))</f>
        <v/>
      </c>
      <c r="F951" s="12">
        <f>IF($B951="","",IF(ISNUMBER($B951),HOUR($B951)*2+MINUTE($B951)/30,IFERROR(VALUE(LEFT($B951,FIND(":",$B951)-1))*2+VALUE(MID($B951,FIND(":",$B951)+1,2))/30,"")))</f>
        <v/>
      </c>
      <c r="G951" s="12">
        <f>IF($E951="","",IF(WEEKDAY($E951,2)&lt;6,1,0))</f>
        <v/>
      </c>
      <c r="H951" s="12">
        <f>IF(OR($E951="",$F951=""),"",IF(AND($G951=1,$F951&gt;='Working Hours'!$C$8,$F951&lt;'Working Hours'!$C$9),1,0))</f>
        <v/>
      </c>
    </row>
    <row r="952">
      <c r="A952" s="11" t="n"/>
      <c r="B952" s="11" t="n"/>
      <c r="C952" s="11" t="n"/>
      <c r="E952" s="12">
        <f>IF($A952="","",IF(ISNUMBER($A952),$A952,IFERROR(DATEVALUE($A952),"")))</f>
        <v/>
      </c>
      <c r="F952" s="12">
        <f>IF($B952="","",IF(ISNUMBER($B952),HOUR($B952)*2+MINUTE($B952)/30,IFERROR(VALUE(LEFT($B952,FIND(":",$B952)-1))*2+VALUE(MID($B952,FIND(":",$B952)+1,2))/30,"")))</f>
        <v/>
      </c>
      <c r="G952" s="12">
        <f>IF($E952="","",IF(WEEKDAY($E952,2)&lt;6,1,0))</f>
        <v/>
      </c>
      <c r="H952" s="12">
        <f>IF(OR($E952="",$F952=""),"",IF(AND($G952=1,$F952&gt;='Working Hours'!$C$8,$F952&lt;'Working Hours'!$C$9),1,0))</f>
        <v/>
      </c>
    </row>
    <row r="953">
      <c r="A953" s="11" t="n"/>
      <c r="B953" s="11" t="n"/>
      <c r="C953" s="11" t="n"/>
      <c r="E953" s="12">
        <f>IF($A953="","",IF(ISNUMBER($A953),$A953,IFERROR(DATEVALUE($A953),"")))</f>
        <v/>
      </c>
      <c r="F953" s="12">
        <f>IF($B953="","",IF(ISNUMBER($B953),HOUR($B953)*2+MINUTE($B953)/30,IFERROR(VALUE(LEFT($B953,FIND(":",$B953)-1))*2+VALUE(MID($B953,FIND(":",$B953)+1,2))/30,"")))</f>
        <v/>
      </c>
      <c r="G953" s="12">
        <f>IF($E953="","",IF(WEEKDAY($E953,2)&lt;6,1,0))</f>
        <v/>
      </c>
      <c r="H953" s="12">
        <f>IF(OR($E953="",$F953=""),"",IF(AND($G953=1,$F953&gt;='Working Hours'!$C$8,$F953&lt;'Working Hours'!$C$9),1,0))</f>
        <v/>
      </c>
    </row>
    <row r="954">
      <c r="A954" s="11" t="n"/>
      <c r="B954" s="11" t="n"/>
      <c r="C954" s="11" t="n"/>
      <c r="E954" s="12">
        <f>IF($A954="","",IF(ISNUMBER($A954),$A954,IFERROR(DATEVALUE($A954),"")))</f>
        <v/>
      </c>
      <c r="F954" s="12">
        <f>IF($B954="","",IF(ISNUMBER($B954),HOUR($B954)*2+MINUTE($B954)/30,IFERROR(VALUE(LEFT($B954,FIND(":",$B954)-1))*2+VALUE(MID($B954,FIND(":",$B954)+1,2))/30,"")))</f>
        <v/>
      </c>
      <c r="G954" s="12">
        <f>IF($E954="","",IF(WEEKDAY($E954,2)&lt;6,1,0))</f>
        <v/>
      </c>
      <c r="H954" s="12">
        <f>IF(OR($E954="",$F954=""),"",IF(AND($G954=1,$F954&gt;='Working Hours'!$C$8,$F954&lt;'Working Hours'!$C$9),1,0))</f>
        <v/>
      </c>
    </row>
    <row r="955">
      <c r="A955" s="11" t="n"/>
      <c r="B955" s="11" t="n"/>
      <c r="C955" s="11" t="n"/>
      <c r="E955" s="12">
        <f>IF($A955="","",IF(ISNUMBER($A955),$A955,IFERROR(DATEVALUE($A955),"")))</f>
        <v/>
      </c>
      <c r="F955" s="12">
        <f>IF($B955="","",IF(ISNUMBER($B955),HOUR($B955)*2+MINUTE($B955)/30,IFERROR(VALUE(LEFT($B955,FIND(":",$B955)-1))*2+VALUE(MID($B955,FIND(":",$B955)+1,2))/30,"")))</f>
        <v/>
      </c>
      <c r="G955" s="12">
        <f>IF($E955="","",IF(WEEKDAY($E955,2)&lt;6,1,0))</f>
        <v/>
      </c>
      <c r="H955" s="12">
        <f>IF(OR($E955="",$F955=""),"",IF(AND($G955=1,$F955&gt;='Working Hours'!$C$8,$F955&lt;'Working Hours'!$C$9),1,0))</f>
        <v/>
      </c>
    </row>
    <row r="956">
      <c r="A956" s="11" t="n"/>
      <c r="B956" s="11" t="n"/>
      <c r="C956" s="11" t="n"/>
      <c r="E956" s="12">
        <f>IF($A956="","",IF(ISNUMBER($A956),$A956,IFERROR(DATEVALUE($A956),"")))</f>
        <v/>
      </c>
      <c r="F956" s="12">
        <f>IF($B956="","",IF(ISNUMBER($B956),HOUR($B956)*2+MINUTE($B956)/30,IFERROR(VALUE(LEFT($B956,FIND(":",$B956)-1))*2+VALUE(MID($B956,FIND(":",$B956)+1,2))/30,"")))</f>
        <v/>
      </c>
      <c r="G956" s="12">
        <f>IF($E956="","",IF(WEEKDAY($E956,2)&lt;6,1,0))</f>
        <v/>
      </c>
      <c r="H956" s="12">
        <f>IF(OR($E956="",$F956=""),"",IF(AND($G956=1,$F956&gt;='Working Hours'!$C$8,$F956&lt;'Working Hours'!$C$9),1,0))</f>
        <v/>
      </c>
    </row>
    <row r="957">
      <c r="A957" s="11" t="n"/>
      <c r="B957" s="11" t="n"/>
      <c r="C957" s="11" t="n"/>
      <c r="E957" s="12">
        <f>IF($A957="","",IF(ISNUMBER($A957),$A957,IFERROR(DATEVALUE($A957),"")))</f>
        <v/>
      </c>
      <c r="F957" s="12">
        <f>IF($B957="","",IF(ISNUMBER($B957),HOUR($B957)*2+MINUTE($B957)/30,IFERROR(VALUE(LEFT($B957,FIND(":",$B957)-1))*2+VALUE(MID($B957,FIND(":",$B957)+1,2))/30,"")))</f>
        <v/>
      </c>
      <c r="G957" s="12">
        <f>IF($E957="","",IF(WEEKDAY($E957,2)&lt;6,1,0))</f>
        <v/>
      </c>
      <c r="H957" s="12">
        <f>IF(OR($E957="",$F957=""),"",IF(AND($G957=1,$F957&gt;='Working Hours'!$C$8,$F957&lt;'Working Hours'!$C$9),1,0))</f>
        <v/>
      </c>
    </row>
    <row r="958">
      <c r="A958" s="11" t="n"/>
      <c r="B958" s="11" t="n"/>
      <c r="C958" s="11" t="n"/>
      <c r="E958" s="12">
        <f>IF($A958="","",IF(ISNUMBER($A958),$A958,IFERROR(DATEVALUE($A958),"")))</f>
        <v/>
      </c>
      <c r="F958" s="12">
        <f>IF($B958="","",IF(ISNUMBER($B958),HOUR($B958)*2+MINUTE($B958)/30,IFERROR(VALUE(LEFT($B958,FIND(":",$B958)-1))*2+VALUE(MID($B958,FIND(":",$B958)+1,2))/30,"")))</f>
        <v/>
      </c>
      <c r="G958" s="12">
        <f>IF($E958="","",IF(WEEKDAY($E958,2)&lt;6,1,0))</f>
        <v/>
      </c>
      <c r="H958" s="12">
        <f>IF(OR($E958="",$F958=""),"",IF(AND($G958=1,$F958&gt;='Working Hours'!$C$8,$F958&lt;'Working Hours'!$C$9),1,0))</f>
        <v/>
      </c>
    </row>
    <row r="959">
      <c r="A959" s="11" t="n"/>
      <c r="B959" s="11" t="n"/>
      <c r="C959" s="11" t="n"/>
      <c r="E959" s="12">
        <f>IF($A959="","",IF(ISNUMBER($A959),$A959,IFERROR(DATEVALUE($A959),"")))</f>
        <v/>
      </c>
      <c r="F959" s="12">
        <f>IF($B959="","",IF(ISNUMBER($B959),HOUR($B959)*2+MINUTE($B959)/30,IFERROR(VALUE(LEFT($B959,FIND(":",$B959)-1))*2+VALUE(MID($B959,FIND(":",$B959)+1,2))/30,"")))</f>
        <v/>
      </c>
      <c r="G959" s="12">
        <f>IF($E959="","",IF(WEEKDAY($E959,2)&lt;6,1,0))</f>
        <v/>
      </c>
      <c r="H959" s="12">
        <f>IF(OR($E959="",$F959=""),"",IF(AND($G959=1,$F959&gt;='Working Hours'!$C$8,$F959&lt;'Working Hours'!$C$9),1,0))</f>
        <v/>
      </c>
    </row>
    <row r="960">
      <c r="A960" s="11" t="n"/>
      <c r="B960" s="11" t="n"/>
      <c r="C960" s="11" t="n"/>
      <c r="E960" s="12">
        <f>IF($A960="","",IF(ISNUMBER($A960),$A960,IFERROR(DATEVALUE($A960),"")))</f>
        <v/>
      </c>
      <c r="F960" s="12">
        <f>IF($B960="","",IF(ISNUMBER($B960),HOUR($B960)*2+MINUTE($B960)/30,IFERROR(VALUE(LEFT($B960,FIND(":",$B960)-1))*2+VALUE(MID($B960,FIND(":",$B960)+1,2))/30,"")))</f>
        <v/>
      </c>
      <c r="G960" s="12">
        <f>IF($E960="","",IF(WEEKDAY($E960,2)&lt;6,1,0))</f>
        <v/>
      </c>
      <c r="H960" s="12">
        <f>IF(OR($E960="",$F960=""),"",IF(AND($G960=1,$F960&gt;='Working Hours'!$C$8,$F960&lt;'Working Hours'!$C$9),1,0))</f>
        <v/>
      </c>
    </row>
    <row r="961">
      <c r="A961" s="11" t="n"/>
      <c r="B961" s="11" t="n"/>
      <c r="C961" s="11" t="n"/>
      <c r="E961" s="12">
        <f>IF($A961="","",IF(ISNUMBER($A961),$A961,IFERROR(DATEVALUE($A961),"")))</f>
        <v/>
      </c>
      <c r="F961" s="12">
        <f>IF($B961="","",IF(ISNUMBER($B961),HOUR($B961)*2+MINUTE($B961)/30,IFERROR(VALUE(LEFT($B961,FIND(":",$B961)-1))*2+VALUE(MID($B961,FIND(":",$B961)+1,2))/30,"")))</f>
        <v/>
      </c>
      <c r="G961" s="12">
        <f>IF($E961="","",IF(WEEKDAY($E961,2)&lt;6,1,0))</f>
        <v/>
      </c>
      <c r="H961" s="12">
        <f>IF(OR($E961="",$F961=""),"",IF(AND($G961=1,$F961&gt;='Working Hours'!$C$8,$F961&lt;'Working Hours'!$C$9),1,0))</f>
        <v/>
      </c>
    </row>
    <row r="962">
      <c r="A962" s="11" t="n"/>
      <c r="B962" s="11" t="n"/>
      <c r="C962" s="11" t="n"/>
      <c r="E962" s="12">
        <f>IF($A962="","",IF(ISNUMBER($A962),$A962,IFERROR(DATEVALUE($A962),"")))</f>
        <v/>
      </c>
      <c r="F962" s="12">
        <f>IF($B962="","",IF(ISNUMBER($B962),HOUR($B962)*2+MINUTE($B962)/30,IFERROR(VALUE(LEFT($B962,FIND(":",$B962)-1))*2+VALUE(MID($B962,FIND(":",$B962)+1,2))/30,"")))</f>
        <v/>
      </c>
      <c r="G962" s="12">
        <f>IF($E962="","",IF(WEEKDAY($E962,2)&lt;6,1,0))</f>
        <v/>
      </c>
      <c r="H962" s="12">
        <f>IF(OR($E962="",$F962=""),"",IF(AND($G962=1,$F962&gt;='Working Hours'!$C$8,$F962&lt;'Working Hours'!$C$9),1,0))</f>
        <v/>
      </c>
    </row>
    <row r="963">
      <c r="A963" s="11" t="n"/>
      <c r="B963" s="11" t="n"/>
      <c r="C963" s="11" t="n"/>
      <c r="E963" s="12">
        <f>IF($A963="","",IF(ISNUMBER($A963),$A963,IFERROR(DATEVALUE($A963),"")))</f>
        <v/>
      </c>
      <c r="F963" s="12">
        <f>IF($B963="","",IF(ISNUMBER($B963),HOUR($B963)*2+MINUTE($B963)/30,IFERROR(VALUE(LEFT($B963,FIND(":",$B963)-1))*2+VALUE(MID($B963,FIND(":",$B963)+1,2))/30,"")))</f>
        <v/>
      </c>
      <c r="G963" s="12">
        <f>IF($E963="","",IF(WEEKDAY($E963,2)&lt;6,1,0))</f>
        <v/>
      </c>
      <c r="H963" s="12">
        <f>IF(OR($E963="",$F963=""),"",IF(AND($G963=1,$F963&gt;='Working Hours'!$C$8,$F963&lt;'Working Hours'!$C$9),1,0))</f>
        <v/>
      </c>
    </row>
    <row r="964">
      <c r="A964" s="11" t="n"/>
      <c r="B964" s="11" t="n"/>
      <c r="C964" s="11" t="n"/>
      <c r="E964" s="12">
        <f>IF($A964="","",IF(ISNUMBER($A964),$A964,IFERROR(DATEVALUE($A964),"")))</f>
        <v/>
      </c>
      <c r="F964" s="12">
        <f>IF($B964="","",IF(ISNUMBER($B964),HOUR($B964)*2+MINUTE($B964)/30,IFERROR(VALUE(LEFT($B964,FIND(":",$B964)-1))*2+VALUE(MID($B964,FIND(":",$B964)+1,2))/30,"")))</f>
        <v/>
      </c>
      <c r="G964" s="12">
        <f>IF($E964="","",IF(WEEKDAY($E964,2)&lt;6,1,0))</f>
        <v/>
      </c>
      <c r="H964" s="12">
        <f>IF(OR($E964="",$F964=""),"",IF(AND($G964=1,$F964&gt;='Working Hours'!$C$8,$F964&lt;'Working Hours'!$C$9),1,0))</f>
        <v/>
      </c>
    </row>
    <row r="965">
      <c r="A965" s="11" t="n"/>
      <c r="B965" s="11" t="n"/>
      <c r="C965" s="11" t="n"/>
      <c r="E965" s="12">
        <f>IF($A965="","",IF(ISNUMBER($A965),$A965,IFERROR(DATEVALUE($A965),"")))</f>
        <v/>
      </c>
      <c r="F965" s="12">
        <f>IF($B965="","",IF(ISNUMBER($B965),HOUR($B965)*2+MINUTE($B965)/30,IFERROR(VALUE(LEFT($B965,FIND(":",$B965)-1))*2+VALUE(MID($B965,FIND(":",$B965)+1,2))/30,"")))</f>
        <v/>
      </c>
      <c r="G965" s="12">
        <f>IF($E965="","",IF(WEEKDAY($E965,2)&lt;6,1,0))</f>
        <v/>
      </c>
      <c r="H965" s="12">
        <f>IF(OR($E965="",$F965=""),"",IF(AND($G965=1,$F965&gt;='Working Hours'!$C$8,$F965&lt;'Working Hours'!$C$9),1,0))</f>
        <v/>
      </c>
    </row>
    <row r="966">
      <c r="A966" s="11" t="n"/>
      <c r="B966" s="11" t="n"/>
      <c r="C966" s="11" t="n"/>
      <c r="E966" s="12">
        <f>IF($A966="","",IF(ISNUMBER($A966),$A966,IFERROR(DATEVALUE($A966),"")))</f>
        <v/>
      </c>
      <c r="F966" s="12">
        <f>IF($B966="","",IF(ISNUMBER($B966),HOUR($B966)*2+MINUTE($B966)/30,IFERROR(VALUE(LEFT($B966,FIND(":",$B966)-1))*2+VALUE(MID($B966,FIND(":",$B966)+1,2))/30,"")))</f>
        <v/>
      </c>
      <c r="G966" s="12">
        <f>IF($E966="","",IF(WEEKDAY($E966,2)&lt;6,1,0))</f>
        <v/>
      </c>
      <c r="H966" s="12">
        <f>IF(OR($E966="",$F966=""),"",IF(AND($G966=1,$F966&gt;='Working Hours'!$C$8,$F966&lt;'Working Hours'!$C$9),1,0))</f>
        <v/>
      </c>
    </row>
    <row r="967">
      <c r="A967" s="11" t="n"/>
      <c r="B967" s="11" t="n"/>
      <c r="C967" s="11" t="n"/>
      <c r="E967" s="12">
        <f>IF($A967="","",IF(ISNUMBER($A967),$A967,IFERROR(DATEVALUE($A967),"")))</f>
        <v/>
      </c>
      <c r="F967" s="12">
        <f>IF($B967="","",IF(ISNUMBER($B967),HOUR($B967)*2+MINUTE($B967)/30,IFERROR(VALUE(LEFT($B967,FIND(":",$B967)-1))*2+VALUE(MID($B967,FIND(":",$B967)+1,2))/30,"")))</f>
        <v/>
      </c>
      <c r="G967" s="12">
        <f>IF($E967="","",IF(WEEKDAY($E967,2)&lt;6,1,0))</f>
        <v/>
      </c>
      <c r="H967" s="12">
        <f>IF(OR($E967="",$F967=""),"",IF(AND($G967=1,$F967&gt;='Working Hours'!$C$8,$F967&lt;'Working Hours'!$C$9),1,0))</f>
        <v/>
      </c>
    </row>
    <row r="968">
      <c r="A968" s="11" t="n"/>
      <c r="B968" s="11" t="n"/>
      <c r="C968" s="11" t="n"/>
      <c r="E968" s="12">
        <f>IF($A968="","",IF(ISNUMBER($A968),$A968,IFERROR(DATEVALUE($A968),"")))</f>
        <v/>
      </c>
      <c r="F968" s="12">
        <f>IF($B968="","",IF(ISNUMBER($B968),HOUR($B968)*2+MINUTE($B968)/30,IFERROR(VALUE(LEFT($B968,FIND(":",$B968)-1))*2+VALUE(MID($B968,FIND(":",$B968)+1,2))/30,"")))</f>
        <v/>
      </c>
      <c r="G968" s="12">
        <f>IF($E968="","",IF(WEEKDAY($E968,2)&lt;6,1,0))</f>
        <v/>
      </c>
      <c r="H968" s="12">
        <f>IF(OR($E968="",$F968=""),"",IF(AND($G968=1,$F968&gt;='Working Hours'!$C$8,$F968&lt;'Working Hours'!$C$9),1,0))</f>
        <v/>
      </c>
    </row>
    <row r="969">
      <c r="A969" s="11" t="n"/>
      <c r="B969" s="11" t="n"/>
      <c r="C969" s="11" t="n"/>
      <c r="E969" s="12">
        <f>IF($A969="","",IF(ISNUMBER($A969),$A969,IFERROR(DATEVALUE($A969),"")))</f>
        <v/>
      </c>
      <c r="F969" s="12">
        <f>IF($B969="","",IF(ISNUMBER($B969),HOUR($B969)*2+MINUTE($B969)/30,IFERROR(VALUE(LEFT($B969,FIND(":",$B969)-1))*2+VALUE(MID($B969,FIND(":",$B969)+1,2))/30,"")))</f>
        <v/>
      </c>
      <c r="G969" s="12">
        <f>IF($E969="","",IF(WEEKDAY($E969,2)&lt;6,1,0))</f>
        <v/>
      </c>
      <c r="H969" s="12">
        <f>IF(OR($E969="",$F969=""),"",IF(AND($G969=1,$F969&gt;='Working Hours'!$C$8,$F969&lt;'Working Hours'!$C$9),1,0))</f>
        <v/>
      </c>
    </row>
    <row r="970">
      <c r="A970" s="11" t="n"/>
      <c r="B970" s="11" t="n"/>
      <c r="C970" s="11" t="n"/>
      <c r="E970" s="12">
        <f>IF($A970="","",IF(ISNUMBER($A970),$A970,IFERROR(DATEVALUE($A970),"")))</f>
        <v/>
      </c>
      <c r="F970" s="12">
        <f>IF($B970="","",IF(ISNUMBER($B970),HOUR($B970)*2+MINUTE($B970)/30,IFERROR(VALUE(LEFT($B970,FIND(":",$B970)-1))*2+VALUE(MID($B970,FIND(":",$B970)+1,2))/30,"")))</f>
        <v/>
      </c>
      <c r="G970" s="12">
        <f>IF($E970="","",IF(WEEKDAY($E970,2)&lt;6,1,0))</f>
        <v/>
      </c>
      <c r="H970" s="12">
        <f>IF(OR($E970="",$F970=""),"",IF(AND($G970=1,$F970&gt;='Working Hours'!$C$8,$F970&lt;'Working Hours'!$C$9),1,0))</f>
        <v/>
      </c>
    </row>
    <row r="971">
      <c r="A971" s="11" t="n"/>
      <c r="B971" s="11" t="n"/>
      <c r="C971" s="11" t="n"/>
      <c r="E971" s="12">
        <f>IF($A971="","",IF(ISNUMBER($A971),$A971,IFERROR(DATEVALUE($A971),"")))</f>
        <v/>
      </c>
      <c r="F971" s="12">
        <f>IF($B971="","",IF(ISNUMBER($B971),HOUR($B971)*2+MINUTE($B971)/30,IFERROR(VALUE(LEFT($B971,FIND(":",$B971)-1))*2+VALUE(MID($B971,FIND(":",$B971)+1,2))/30,"")))</f>
        <v/>
      </c>
      <c r="G971" s="12">
        <f>IF($E971="","",IF(WEEKDAY($E971,2)&lt;6,1,0))</f>
        <v/>
      </c>
      <c r="H971" s="12">
        <f>IF(OR($E971="",$F971=""),"",IF(AND($G971=1,$F971&gt;='Working Hours'!$C$8,$F971&lt;'Working Hours'!$C$9),1,0))</f>
        <v/>
      </c>
    </row>
    <row r="972">
      <c r="A972" s="11" t="n"/>
      <c r="B972" s="11" t="n"/>
      <c r="C972" s="11" t="n"/>
      <c r="E972" s="12">
        <f>IF($A972="","",IF(ISNUMBER($A972),$A972,IFERROR(DATEVALUE($A972),"")))</f>
        <v/>
      </c>
      <c r="F972" s="12">
        <f>IF($B972="","",IF(ISNUMBER($B972),HOUR($B972)*2+MINUTE($B972)/30,IFERROR(VALUE(LEFT($B972,FIND(":",$B972)-1))*2+VALUE(MID($B972,FIND(":",$B972)+1,2))/30,"")))</f>
        <v/>
      </c>
      <c r="G972" s="12">
        <f>IF($E972="","",IF(WEEKDAY($E972,2)&lt;6,1,0))</f>
        <v/>
      </c>
      <c r="H972" s="12">
        <f>IF(OR($E972="",$F972=""),"",IF(AND($G972=1,$F972&gt;='Working Hours'!$C$8,$F972&lt;'Working Hours'!$C$9),1,0))</f>
        <v/>
      </c>
    </row>
    <row r="973">
      <c r="A973" s="11" t="n"/>
      <c r="B973" s="11" t="n"/>
      <c r="C973" s="11" t="n"/>
      <c r="E973" s="12">
        <f>IF($A973="","",IF(ISNUMBER($A973),$A973,IFERROR(DATEVALUE($A973),"")))</f>
        <v/>
      </c>
      <c r="F973" s="12">
        <f>IF($B973="","",IF(ISNUMBER($B973),HOUR($B973)*2+MINUTE($B973)/30,IFERROR(VALUE(LEFT($B973,FIND(":",$B973)-1))*2+VALUE(MID($B973,FIND(":",$B973)+1,2))/30,"")))</f>
        <v/>
      </c>
      <c r="G973" s="12">
        <f>IF($E973="","",IF(WEEKDAY($E973,2)&lt;6,1,0))</f>
        <v/>
      </c>
      <c r="H973" s="12">
        <f>IF(OR($E973="",$F973=""),"",IF(AND($G973=1,$F973&gt;='Working Hours'!$C$8,$F973&lt;'Working Hours'!$C$9),1,0))</f>
        <v/>
      </c>
    </row>
    <row r="974">
      <c r="A974" s="11" t="n"/>
      <c r="B974" s="11" t="n"/>
      <c r="C974" s="11" t="n"/>
      <c r="E974" s="12">
        <f>IF($A974="","",IF(ISNUMBER($A974),$A974,IFERROR(DATEVALUE($A974),"")))</f>
        <v/>
      </c>
      <c r="F974" s="12">
        <f>IF($B974="","",IF(ISNUMBER($B974),HOUR($B974)*2+MINUTE($B974)/30,IFERROR(VALUE(LEFT($B974,FIND(":",$B974)-1))*2+VALUE(MID($B974,FIND(":",$B974)+1,2))/30,"")))</f>
        <v/>
      </c>
      <c r="G974" s="12">
        <f>IF($E974="","",IF(WEEKDAY($E974,2)&lt;6,1,0))</f>
        <v/>
      </c>
      <c r="H974" s="12">
        <f>IF(OR($E974="",$F974=""),"",IF(AND($G974=1,$F974&gt;='Working Hours'!$C$8,$F974&lt;'Working Hours'!$C$9),1,0))</f>
        <v/>
      </c>
    </row>
    <row r="975">
      <c r="A975" s="11" t="n"/>
      <c r="B975" s="11" t="n"/>
      <c r="C975" s="11" t="n"/>
      <c r="E975" s="12">
        <f>IF($A975="","",IF(ISNUMBER($A975),$A975,IFERROR(DATEVALUE($A975),"")))</f>
        <v/>
      </c>
      <c r="F975" s="12">
        <f>IF($B975="","",IF(ISNUMBER($B975),HOUR($B975)*2+MINUTE($B975)/30,IFERROR(VALUE(LEFT($B975,FIND(":",$B975)-1))*2+VALUE(MID($B975,FIND(":",$B975)+1,2))/30,"")))</f>
        <v/>
      </c>
      <c r="G975" s="12">
        <f>IF($E975="","",IF(WEEKDAY($E975,2)&lt;6,1,0))</f>
        <v/>
      </c>
      <c r="H975" s="12">
        <f>IF(OR($E975="",$F975=""),"",IF(AND($G975=1,$F975&gt;='Working Hours'!$C$8,$F975&lt;'Working Hours'!$C$9),1,0))</f>
        <v/>
      </c>
    </row>
    <row r="976">
      <c r="A976" s="11" t="n"/>
      <c r="B976" s="11" t="n"/>
      <c r="C976" s="11" t="n"/>
      <c r="E976" s="12">
        <f>IF($A976="","",IF(ISNUMBER($A976),$A976,IFERROR(DATEVALUE($A976),"")))</f>
        <v/>
      </c>
      <c r="F976" s="12">
        <f>IF($B976="","",IF(ISNUMBER($B976),HOUR($B976)*2+MINUTE($B976)/30,IFERROR(VALUE(LEFT($B976,FIND(":",$B976)-1))*2+VALUE(MID($B976,FIND(":",$B976)+1,2))/30,"")))</f>
        <v/>
      </c>
      <c r="G976" s="12">
        <f>IF($E976="","",IF(WEEKDAY($E976,2)&lt;6,1,0))</f>
        <v/>
      </c>
      <c r="H976" s="12">
        <f>IF(OR($E976="",$F976=""),"",IF(AND($G976=1,$F976&gt;='Working Hours'!$C$8,$F976&lt;'Working Hours'!$C$9),1,0))</f>
        <v/>
      </c>
    </row>
    <row r="977">
      <c r="A977" s="11" t="n"/>
      <c r="B977" s="11" t="n"/>
      <c r="C977" s="11" t="n"/>
      <c r="E977" s="12">
        <f>IF($A977="","",IF(ISNUMBER($A977),$A977,IFERROR(DATEVALUE($A977),"")))</f>
        <v/>
      </c>
      <c r="F977" s="12">
        <f>IF($B977="","",IF(ISNUMBER($B977),HOUR($B977)*2+MINUTE($B977)/30,IFERROR(VALUE(LEFT($B977,FIND(":",$B977)-1))*2+VALUE(MID($B977,FIND(":",$B977)+1,2))/30,"")))</f>
        <v/>
      </c>
      <c r="G977" s="12">
        <f>IF($E977="","",IF(WEEKDAY($E977,2)&lt;6,1,0))</f>
        <v/>
      </c>
      <c r="H977" s="12">
        <f>IF(OR($E977="",$F977=""),"",IF(AND($G977=1,$F977&gt;='Working Hours'!$C$8,$F977&lt;'Working Hours'!$C$9),1,0))</f>
        <v/>
      </c>
    </row>
    <row r="978">
      <c r="A978" s="11" t="n"/>
      <c r="B978" s="11" t="n"/>
      <c r="C978" s="11" t="n"/>
      <c r="E978" s="12">
        <f>IF($A978="","",IF(ISNUMBER($A978),$A978,IFERROR(DATEVALUE($A978),"")))</f>
        <v/>
      </c>
      <c r="F978" s="12">
        <f>IF($B978="","",IF(ISNUMBER($B978),HOUR($B978)*2+MINUTE($B978)/30,IFERROR(VALUE(LEFT($B978,FIND(":",$B978)-1))*2+VALUE(MID($B978,FIND(":",$B978)+1,2))/30,"")))</f>
        <v/>
      </c>
      <c r="G978" s="12">
        <f>IF($E978="","",IF(WEEKDAY($E978,2)&lt;6,1,0))</f>
        <v/>
      </c>
      <c r="H978" s="12">
        <f>IF(OR($E978="",$F978=""),"",IF(AND($G978=1,$F978&gt;='Working Hours'!$C$8,$F978&lt;'Working Hours'!$C$9),1,0))</f>
        <v/>
      </c>
    </row>
    <row r="979">
      <c r="A979" s="11" t="n"/>
      <c r="B979" s="11" t="n"/>
      <c r="C979" s="11" t="n"/>
      <c r="E979" s="12">
        <f>IF($A979="","",IF(ISNUMBER($A979),$A979,IFERROR(DATEVALUE($A979),"")))</f>
        <v/>
      </c>
      <c r="F979" s="12">
        <f>IF($B979="","",IF(ISNUMBER($B979),HOUR($B979)*2+MINUTE($B979)/30,IFERROR(VALUE(LEFT($B979,FIND(":",$B979)-1))*2+VALUE(MID($B979,FIND(":",$B979)+1,2))/30,"")))</f>
        <v/>
      </c>
      <c r="G979" s="12">
        <f>IF($E979="","",IF(WEEKDAY($E979,2)&lt;6,1,0))</f>
        <v/>
      </c>
      <c r="H979" s="12">
        <f>IF(OR($E979="",$F979=""),"",IF(AND($G979=1,$F979&gt;='Working Hours'!$C$8,$F979&lt;'Working Hours'!$C$9),1,0))</f>
        <v/>
      </c>
    </row>
    <row r="980">
      <c r="A980" s="11" t="n"/>
      <c r="B980" s="11" t="n"/>
      <c r="C980" s="11" t="n"/>
      <c r="E980" s="12">
        <f>IF($A980="","",IF(ISNUMBER($A980),$A980,IFERROR(DATEVALUE($A980),"")))</f>
        <v/>
      </c>
      <c r="F980" s="12">
        <f>IF($B980="","",IF(ISNUMBER($B980),HOUR($B980)*2+MINUTE($B980)/30,IFERROR(VALUE(LEFT($B980,FIND(":",$B980)-1))*2+VALUE(MID($B980,FIND(":",$B980)+1,2))/30,"")))</f>
        <v/>
      </c>
      <c r="G980" s="12">
        <f>IF($E980="","",IF(WEEKDAY($E980,2)&lt;6,1,0))</f>
        <v/>
      </c>
      <c r="H980" s="12">
        <f>IF(OR($E980="",$F980=""),"",IF(AND($G980=1,$F980&gt;='Working Hours'!$C$8,$F980&lt;'Working Hours'!$C$9),1,0))</f>
        <v/>
      </c>
    </row>
    <row r="981">
      <c r="A981" s="11" t="n"/>
      <c r="B981" s="11" t="n"/>
      <c r="C981" s="11" t="n"/>
      <c r="E981" s="12">
        <f>IF($A981="","",IF(ISNUMBER($A981),$A981,IFERROR(DATEVALUE($A981),"")))</f>
        <v/>
      </c>
      <c r="F981" s="12">
        <f>IF($B981="","",IF(ISNUMBER($B981),HOUR($B981)*2+MINUTE($B981)/30,IFERROR(VALUE(LEFT($B981,FIND(":",$B981)-1))*2+VALUE(MID($B981,FIND(":",$B981)+1,2))/30,"")))</f>
        <v/>
      </c>
      <c r="G981" s="12">
        <f>IF($E981="","",IF(WEEKDAY($E981,2)&lt;6,1,0))</f>
        <v/>
      </c>
      <c r="H981" s="12">
        <f>IF(OR($E981="",$F981=""),"",IF(AND($G981=1,$F981&gt;='Working Hours'!$C$8,$F981&lt;'Working Hours'!$C$9),1,0))</f>
        <v/>
      </c>
    </row>
    <row r="982">
      <c r="A982" s="11" t="n"/>
      <c r="B982" s="11" t="n"/>
      <c r="C982" s="11" t="n"/>
      <c r="E982" s="12">
        <f>IF($A982="","",IF(ISNUMBER($A982),$A982,IFERROR(DATEVALUE($A982),"")))</f>
        <v/>
      </c>
      <c r="F982" s="12">
        <f>IF($B982="","",IF(ISNUMBER($B982),HOUR($B982)*2+MINUTE($B982)/30,IFERROR(VALUE(LEFT($B982,FIND(":",$B982)-1))*2+VALUE(MID($B982,FIND(":",$B982)+1,2))/30,"")))</f>
        <v/>
      </c>
      <c r="G982" s="12">
        <f>IF($E982="","",IF(WEEKDAY($E982,2)&lt;6,1,0))</f>
        <v/>
      </c>
      <c r="H982" s="12">
        <f>IF(OR($E982="",$F982=""),"",IF(AND($G982=1,$F982&gt;='Working Hours'!$C$8,$F982&lt;'Working Hours'!$C$9),1,0))</f>
        <v/>
      </c>
    </row>
    <row r="983">
      <c r="A983" s="11" t="n"/>
      <c r="B983" s="11" t="n"/>
      <c r="C983" s="11" t="n"/>
      <c r="E983" s="12">
        <f>IF($A983="","",IF(ISNUMBER($A983),$A983,IFERROR(DATEVALUE($A983),"")))</f>
        <v/>
      </c>
      <c r="F983" s="12">
        <f>IF($B983="","",IF(ISNUMBER($B983),HOUR($B983)*2+MINUTE($B983)/30,IFERROR(VALUE(LEFT($B983,FIND(":",$B983)-1))*2+VALUE(MID($B983,FIND(":",$B983)+1,2))/30,"")))</f>
        <v/>
      </c>
      <c r="G983" s="12">
        <f>IF($E983="","",IF(WEEKDAY($E983,2)&lt;6,1,0))</f>
        <v/>
      </c>
      <c r="H983" s="12">
        <f>IF(OR($E983="",$F983=""),"",IF(AND($G983=1,$F983&gt;='Working Hours'!$C$8,$F983&lt;'Working Hours'!$C$9),1,0))</f>
        <v/>
      </c>
    </row>
    <row r="984">
      <c r="A984" s="11" t="n"/>
      <c r="B984" s="11" t="n"/>
      <c r="C984" s="11" t="n"/>
      <c r="E984" s="12">
        <f>IF($A984="","",IF(ISNUMBER($A984),$A984,IFERROR(DATEVALUE($A984),"")))</f>
        <v/>
      </c>
      <c r="F984" s="12">
        <f>IF($B984="","",IF(ISNUMBER($B984),HOUR($B984)*2+MINUTE($B984)/30,IFERROR(VALUE(LEFT($B984,FIND(":",$B984)-1))*2+VALUE(MID($B984,FIND(":",$B984)+1,2))/30,"")))</f>
        <v/>
      </c>
      <c r="G984" s="12">
        <f>IF($E984="","",IF(WEEKDAY($E984,2)&lt;6,1,0))</f>
        <v/>
      </c>
      <c r="H984" s="12">
        <f>IF(OR($E984="",$F984=""),"",IF(AND($G984=1,$F984&gt;='Working Hours'!$C$8,$F984&lt;'Working Hours'!$C$9),1,0))</f>
        <v/>
      </c>
    </row>
    <row r="985">
      <c r="A985" s="11" t="n"/>
      <c r="B985" s="11" t="n"/>
      <c r="C985" s="11" t="n"/>
      <c r="E985" s="12">
        <f>IF($A985="","",IF(ISNUMBER($A985),$A985,IFERROR(DATEVALUE($A985),"")))</f>
        <v/>
      </c>
      <c r="F985" s="12">
        <f>IF($B985="","",IF(ISNUMBER($B985),HOUR($B985)*2+MINUTE($B985)/30,IFERROR(VALUE(LEFT($B985,FIND(":",$B985)-1))*2+VALUE(MID($B985,FIND(":",$B985)+1,2))/30,"")))</f>
        <v/>
      </c>
      <c r="G985" s="12">
        <f>IF($E985="","",IF(WEEKDAY($E985,2)&lt;6,1,0))</f>
        <v/>
      </c>
      <c r="H985" s="12">
        <f>IF(OR($E985="",$F985=""),"",IF(AND($G985=1,$F985&gt;='Working Hours'!$C$8,$F985&lt;'Working Hours'!$C$9),1,0))</f>
        <v/>
      </c>
    </row>
    <row r="986">
      <c r="A986" s="11" t="n"/>
      <c r="B986" s="11" t="n"/>
      <c r="C986" s="11" t="n"/>
      <c r="E986" s="12">
        <f>IF($A986="","",IF(ISNUMBER($A986),$A986,IFERROR(DATEVALUE($A986),"")))</f>
        <v/>
      </c>
      <c r="F986" s="12">
        <f>IF($B986="","",IF(ISNUMBER($B986),HOUR($B986)*2+MINUTE($B986)/30,IFERROR(VALUE(LEFT($B986,FIND(":",$B986)-1))*2+VALUE(MID($B986,FIND(":",$B986)+1,2))/30,"")))</f>
        <v/>
      </c>
      <c r="G986" s="12">
        <f>IF($E986="","",IF(WEEKDAY($E986,2)&lt;6,1,0))</f>
        <v/>
      </c>
      <c r="H986" s="12">
        <f>IF(OR($E986="",$F986=""),"",IF(AND($G986=1,$F986&gt;='Working Hours'!$C$8,$F986&lt;'Working Hours'!$C$9),1,0))</f>
        <v/>
      </c>
    </row>
    <row r="987">
      <c r="A987" s="11" t="n"/>
      <c r="B987" s="11" t="n"/>
      <c r="C987" s="11" t="n"/>
      <c r="E987" s="12">
        <f>IF($A987="","",IF(ISNUMBER($A987),$A987,IFERROR(DATEVALUE($A987),"")))</f>
        <v/>
      </c>
      <c r="F987" s="12">
        <f>IF($B987="","",IF(ISNUMBER($B987),HOUR($B987)*2+MINUTE($B987)/30,IFERROR(VALUE(LEFT($B987,FIND(":",$B987)-1))*2+VALUE(MID($B987,FIND(":",$B987)+1,2))/30,"")))</f>
        <v/>
      </c>
      <c r="G987" s="12">
        <f>IF($E987="","",IF(WEEKDAY($E987,2)&lt;6,1,0))</f>
        <v/>
      </c>
      <c r="H987" s="12">
        <f>IF(OR($E987="",$F987=""),"",IF(AND($G987=1,$F987&gt;='Working Hours'!$C$8,$F987&lt;'Working Hours'!$C$9),1,0))</f>
        <v/>
      </c>
    </row>
    <row r="988">
      <c r="A988" s="11" t="n"/>
      <c r="B988" s="11" t="n"/>
      <c r="C988" s="11" t="n"/>
      <c r="E988" s="12">
        <f>IF($A988="","",IF(ISNUMBER($A988),$A988,IFERROR(DATEVALUE($A988),"")))</f>
        <v/>
      </c>
      <c r="F988" s="12">
        <f>IF($B988="","",IF(ISNUMBER($B988),HOUR($B988)*2+MINUTE($B988)/30,IFERROR(VALUE(LEFT($B988,FIND(":",$B988)-1))*2+VALUE(MID($B988,FIND(":",$B988)+1,2))/30,"")))</f>
        <v/>
      </c>
      <c r="G988" s="12">
        <f>IF($E988="","",IF(WEEKDAY($E988,2)&lt;6,1,0))</f>
        <v/>
      </c>
      <c r="H988" s="12">
        <f>IF(OR($E988="",$F988=""),"",IF(AND($G988=1,$F988&gt;='Working Hours'!$C$8,$F988&lt;'Working Hours'!$C$9),1,0))</f>
        <v/>
      </c>
    </row>
    <row r="989">
      <c r="A989" s="11" t="n"/>
      <c r="B989" s="11" t="n"/>
      <c r="C989" s="11" t="n"/>
      <c r="E989" s="12">
        <f>IF($A989="","",IF(ISNUMBER($A989),$A989,IFERROR(DATEVALUE($A989),"")))</f>
        <v/>
      </c>
      <c r="F989" s="12">
        <f>IF($B989="","",IF(ISNUMBER($B989),HOUR($B989)*2+MINUTE($B989)/30,IFERROR(VALUE(LEFT($B989,FIND(":",$B989)-1))*2+VALUE(MID($B989,FIND(":",$B989)+1,2))/30,"")))</f>
        <v/>
      </c>
      <c r="G989" s="12">
        <f>IF($E989="","",IF(WEEKDAY($E989,2)&lt;6,1,0))</f>
        <v/>
      </c>
      <c r="H989" s="12">
        <f>IF(OR($E989="",$F989=""),"",IF(AND($G989=1,$F989&gt;='Working Hours'!$C$8,$F989&lt;'Working Hours'!$C$9),1,0))</f>
        <v/>
      </c>
    </row>
    <row r="990">
      <c r="A990" s="11" t="n"/>
      <c r="B990" s="11" t="n"/>
      <c r="C990" s="11" t="n"/>
      <c r="E990" s="12">
        <f>IF($A990="","",IF(ISNUMBER($A990),$A990,IFERROR(DATEVALUE($A990),"")))</f>
        <v/>
      </c>
      <c r="F990" s="12">
        <f>IF($B990="","",IF(ISNUMBER($B990),HOUR($B990)*2+MINUTE($B990)/30,IFERROR(VALUE(LEFT($B990,FIND(":",$B990)-1))*2+VALUE(MID($B990,FIND(":",$B990)+1,2))/30,"")))</f>
        <v/>
      </c>
      <c r="G990" s="12">
        <f>IF($E990="","",IF(WEEKDAY($E990,2)&lt;6,1,0))</f>
        <v/>
      </c>
      <c r="H990" s="12">
        <f>IF(OR($E990="",$F990=""),"",IF(AND($G990=1,$F990&gt;='Working Hours'!$C$8,$F990&lt;'Working Hours'!$C$9),1,0))</f>
        <v/>
      </c>
    </row>
    <row r="991">
      <c r="A991" s="11" t="n"/>
      <c r="B991" s="11" t="n"/>
      <c r="C991" s="11" t="n"/>
      <c r="E991" s="12">
        <f>IF($A991="","",IF(ISNUMBER($A991),$A991,IFERROR(DATEVALUE($A991),"")))</f>
        <v/>
      </c>
      <c r="F991" s="12">
        <f>IF($B991="","",IF(ISNUMBER($B991),HOUR($B991)*2+MINUTE($B991)/30,IFERROR(VALUE(LEFT($B991,FIND(":",$B991)-1))*2+VALUE(MID($B991,FIND(":",$B991)+1,2))/30,"")))</f>
        <v/>
      </c>
      <c r="G991" s="12">
        <f>IF($E991="","",IF(WEEKDAY($E991,2)&lt;6,1,0))</f>
        <v/>
      </c>
      <c r="H991" s="12">
        <f>IF(OR($E991="",$F991=""),"",IF(AND($G991=1,$F991&gt;='Working Hours'!$C$8,$F991&lt;'Working Hours'!$C$9),1,0))</f>
        <v/>
      </c>
    </row>
    <row r="992">
      <c r="A992" s="11" t="n"/>
      <c r="B992" s="11" t="n"/>
      <c r="C992" s="11" t="n"/>
      <c r="E992" s="12">
        <f>IF($A992="","",IF(ISNUMBER($A992),$A992,IFERROR(DATEVALUE($A992),"")))</f>
        <v/>
      </c>
      <c r="F992" s="12">
        <f>IF($B992="","",IF(ISNUMBER($B992),HOUR($B992)*2+MINUTE($B992)/30,IFERROR(VALUE(LEFT($B992,FIND(":",$B992)-1))*2+VALUE(MID($B992,FIND(":",$B992)+1,2))/30,"")))</f>
        <v/>
      </c>
      <c r="G992" s="12">
        <f>IF($E992="","",IF(WEEKDAY($E992,2)&lt;6,1,0))</f>
        <v/>
      </c>
      <c r="H992" s="12">
        <f>IF(OR($E992="",$F992=""),"",IF(AND($G992=1,$F992&gt;='Working Hours'!$C$8,$F992&lt;'Working Hours'!$C$9),1,0))</f>
        <v/>
      </c>
    </row>
    <row r="993">
      <c r="A993" s="11" t="n"/>
      <c r="B993" s="11" t="n"/>
      <c r="C993" s="11" t="n"/>
      <c r="E993" s="12">
        <f>IF($A993="","",IF(ISNUMBER($A993),$A993,IFERROR(DATEVALUE($A993),"")))</f>
        <v/>
      </c>
      <c r="F993" s="12">
        <f>IF($B993="","",IF(ISNUMBER($B993),HOUR($B993)*2+MINUTE($B993)/30,IFERROR(VALUE(LEFT($B993,FIND(":",$B993)-1))*2+VALUE(MID($B993,FIND(":",$B993)+1,2))/30,"")))</f>
        <v/>
      </c>
      <c r="G993" s="12">
        <f>IF($E993="","",IF(WEEKDAY($E993,2)&lt;6,1,0))</f>
        <v/>
      </c>
      <c r="H993" s="12">
        <f>IF(OR($E993="",$F993=""),"",IF(AND($G993=1,$F993&gt;='Working Hours'!$C$8,$F993&lt;'Working Hours'!$C$9),1,0))</f>
        <v/>
      </c>
    </row>
    <row r="994">
      <c r="A994" s="11" t="n"/>
      <c r="B994" s="11" t="n"/>
      <c r="C994" s="11" t="n"/>
      <c r="E994" s="12">
        <f>IF($A994="","",IF(ISNUMBER($A994),$A994,IFERROR(DATEVALUE($A994),"")))</f>
        <v/>
      </c>
      <c r="F994" s="12">
        <f>IF($B994="","",IF(ISNUMBER($B994),HOUR($B994)*2+MINUTE($B994)/30,IFERROR(VALUE(LEFT($B994,FIND(":",$B994)-1))*2+VALUE(MID($B994,FIND(":",$B994)+1,2))/30,"")))</f>
        <v/>
      </c>
      <c r="G994" s="12">
        <f>IF($E994="","",IF(WEEKDAY($E994,2)&lt;6,1,0))</f>
        <v/>
      </c>
      <c r="H994" s="12">
        <f>IF(OR($E994="",$F994=""),"",IF(AND($G994=1,$F994&gt;='Working Hours'!$C$8,$F994&lt;'Working Hours'!$C$9),1,0))</f>
        <v/>
      </c>
    </row>
    <row r="995">
      <c r="A995" s="11" t="n"/>
      <c r="B995" s="11" t="n"/>
      <c r="C995" s="11" t="n"/>
      <c r="E995" s="12">
        <f>IF($A995="","",IF(ISNUMBER($A995),$A995,IFERROR(DATEVALUE($A995),"")))</f>
        <v/>
      </c>
      <c r="F995" s="12">
        <f>IF($B995="","",IF(ISNUMBER($B995),HOUR($B995)*2+MINUTE($B995)/30,IFERROR(VALUE(LEFT($B995,FIND(":",$B995)-1))*2+VALUE(MID($B995,FIND(":",$B995)+1,2))/30,"")))</f>
        <v/>
      </c>
      <c r="G995" s="12">
        <f>IF($E995="","",IF(WEEKDAY($E995,2)&lt;6,1,0))</f>
        <v/>
      </c>
      <c r="H995" s="12">
        <f>IF(OR($E995="",$F995=""),"",IF(AND($G995=1,$F995&gt;='Working Hours'!$C$8,$F995&lt;'Working Hours'!$C$9),1,0))</f>
        <v/>
      </c>
    </row>
    <row r="996">
      <c r="A996" s="11" t="n"/>
      <c r="B996" s="11" t="n"/>
      <c r="C996" s="11" t="n"/>
      <c r="E996" s="12">
        <f>IF($A996="","",IF(ISNUMBER($A996),$A996,IFERROR(DATEVALUE($A996),"")))</f>
        <v/>
      </c>
      <c r="F996" s="12">
        <f>IF($B996="","",IF(ISNUMBER($B996),HOUR($B996)*2+MINUTE($B996)/30,IFERROR(VALUE(LEFT($B996,FIND(":",$B996)-1))*2+VALUE(MID($B996,FIND(":",$B996)+1,2))/30,"")))</f>
        <v/>
      </c>
      <c r="G996" s="12">
        <f>IF($E996="","",IF(WEEKDAY($E996,2)&lt;6,1,0))</f>
        <v/>
      </c>
      <c r="H996" s="12">
        <f>IF(OR($E996="",$F996=""),"",IF(AND($G996=1,$F996&gt;='Working Hours'!$C$8,$F996&lt;'Working Hours'!$C$9),1,0))</f>
        <v/>
      </c>
    </row>
    <row r="997">
      <c r="A997" s="11" t="n"/>
      <c r="B997" s="11" t="n"/>
      <c r="C997" s="11" t="n"/>
      <c r="E997" s="12">
        <f>IF($A997="","",IF(ISNUMBER($A997),$A997,IFERROR(DATEVALUE($A997),"")))</f>
        <v/>
      </c>
      <c r="F997" s="12">
        <f>IF($B997="","",IF(ISNUMBER($B997),HOUR($B997)*2+MINUTE($B997)/30,IFERROR(VALUE(LEFT($B997,FIND(":",$B997)-1))*2+VALUE(MID($B997,FIND(":",$B997)+1,2))/30,"")))</f>
        <v/>
      </c>
      <c r="G997" s="12">
        <f>IF($E997="","",IF(WEEKDAY($E997,2)&lt;6,1,0))</f>
        <v/>
      </c>
      <c r="H997" s="12">
        <f>IF(OR($E997="",$F997=""),"",IF(AND($G997=1,$F997&gt;='Working Hours'!$C$8,$F997&lt;'Working Hours'!$C$9),1,0))</f>
        <v/>
      </c>
    </row>
    <row r="998">
      <c r="A998" s="11" t="n"/>
      <c r="B998" s="11" t="n"/>
      <c r="C998" s="11" t="n"/>
      <c r="E998" s="12">
        <f>IF($A998="","",IF(ISNUMBER($A998),$A998,IFERROR(DATEVALUE($A998),"")))</f>
        <v/>
      </c>
      <c r="F998" s="12">
        <f>IF($B998="","",IF(ISNUMBER($B998),HOUR($B998)*2+MINUTE($B998)/30,IFERROR(VALUE(LEFT($B998,FIND(":",$B998)-1))*2+VALUE(MID($B998,FIND(":",$B998)+1,2))/30,"")))</f>
        <v/>
      </c>
      <c r="G998" s="12">
        <f>IF($E998="","",IF(WEEKDAY($E998,2)&lt;6,1,0))</f>
        <v/>
      </c>
      <c r="H998" s="12">
        <f>IF(OR($E998="",$F998=""),"",IF(AND($G998=1,$F998&gt;='Working Hours'!$C$8,$F998&lt;'Working Hours'!$C$9),1,0))</f>
        <v/>
      </c>
    </row>
    <row r="999">
      <c r="A999" s="11" t="n"/>
      <c r="B999" s="11" t="n"/>
      <c r="C999" s="11" t="n"/>
      <c r="E999" s="12">
        <f>IF($A999="","",IF(ISNUMBER($A999),$A999,IFERROR(DATEVALUE($A999),"")))</f>
        <v/>
      </c>
      <c r="F999" s="12">
        <f>IF($B999="","",IF(ISNUMBER($B999),HOUR($B999)*2+MINUTE($B999)/30,IFERROR(VALUE(LEFT($B999,FIND(":",$B999)-1))*2+VALUE(MID($B999,FIND(":",$B999)+1,2))/30,"")))</f>
        <v/>
      </c>
      <c r="G999" s="12">
        <f>IF($E999="","",IF(WEEKDAY($E999,2)&lt;6,1,0))</f>
        <v/>
      </c>
      <c r="H999" s="12">
        <f>IF(OR($E999="",$F999=""),"",IF(AND($G999=1,$F999&gt;='Working Hours'!$C$8,$F999&lt;'Working Hours'!$C$9),1,0))</f>
        <v/>
      </c>
    </row>
    <row r="1000">
      <c r="A1000" s="11" t="n"/>
      <c r="B1000" s="11" t="n"/>
      <c r="C1000" s="11" t="n"/>
      <c r="E1000" s="12">
        <f>IF($A1000="","",IF(ISNUMBER($A1000),$A1000,IFERROR(DATEVALUE($A1000),"")))</f>
        <v/>
      </c>
      <c r="F1000" s="12">
        <f>IF($B1000="","",IF(ISNUMBER($B1000),HOUR($B1000)*2+MINUTE($B1000)/30,IFERROR(VALUE(LEFT($B1000,FIND(":",$B1000)-1))*2+VALUE(MID($B1000,FIND(":",$B1000)+1,2))/30,"")))</f>
        <v/>
      </c>
      <c r="G1000" s="12">
        <f>IF($E1000="","",IF(WEEKDAY($E1000,2)&lt;6,1,0))</f>
        <v/>
      </c>
      <c r="H1000" s="12">
        <f>IF(OR($E1000="",$F1000=""),"",IF(AND($G1000=1,$F1000&gt;='Working Hours'!$C$8,$F1000&lt;'Working Hours'!$C$9),1,0))</f>
        <v/>
      </c>
    </row>
    <row r="1001">
      <c r="A1001" s="11" t="n"/>
      <c r="B1001" s="11" t="n"/>
      <c r="C1001" s="11" t="n"/>
      <c r="E1001" s="12">
        <f>IF($A1001="","",IF(ISNUMBER($A1001),$A1001,IFERROR(DATEVALUE($A1001),"")))</f>
        <v/>
      </c>
      <c r="F1001" s="12">
        <f>IF($B1001="","",IF(ISNUMBER($B1001),HOUR($B1001)*2+MINUTE($B1001)/30,IFERROR(VALUE(LEFT($B1001,FIND(":",$B1001)-1))*2+VALUE(MID($B1001,FIND(":",$B1001)+1,2))/30,"")))</f>
        <v/>
      </c>
      <c r="G1001" s="12">
        <f>IF($E1001="","",IF(WEEKDAY($E1001,2)&lt;6,1,0))</f>
        <v/>
      </c>
      <c r="H1001" s="12">
        <f>IF(OR($E1001="",$F1001=""),"",IF(AND($G1001=1,$F1001&gt;='Working Hours'!$C$8,$F1001&lt;'Working Hours'!$C$9),1,0))</f>
        <v/>
      </c>
    </row>
    <row r="1002">
      <c r="A1002" s="11" t="n"/>
      <c r="B1002" s="11" t="n"/>
      <c r="C1002" s="11" t="n"/>
      <c r="E1002" s="12">
        <f>IF($A1002="","",IF(ISNUMBER($A1002),$A1002,IFERROR(DATEVALUE($A1002),"")))</f>
        <v/>
      </c>
      <c r="F1002" s="12">
        <f>IF($B1002="","",IF(ISNUMBER($B1002),HOUR($B1002)*2+MINUTE($B1002)/30,IFERROR(VALUE(LEFT($B1002,FIND(":",$B1002)-1))*2+VALUE(MID($B1002,FIND(":",$B1002)+1,2))/30,"")))</f>
        <v/>
      </c>
      <c r="G1002" s="12">
        <f>IF($E1002="","",IF(WEEKDAY($E1002,2)&lt;6,1,0))</f>
        <v/>
      </c>
      <c r="H1002" s="12">
        <f>IF(OR($E1002="",$F1002=""),"",IF(AND($G1002=1,$F1002&gt;='Working Hours'!$C$8,$F1002&lt;'Working Hours'!$C$9),1,0))</f>
        <v/>
      </c>
    </row>
    <row r="1003">
      <c r="A1003" s="11" t="n"/>
      <c r="B1003" s="11" t="n"/>
      <c r="C1003" s="11" t="n"/>
      <c r="E1003" s="12">
        <f>IF($A1003="","",IF(ISNUMBER($A1003),$A1003,IFERROR(DATEVALUE($A1003),"")))</f>
        <v/>
      </c>
      <c r="F1003" s="12">
        <f>IF($B1003="","",IF(ISNUMBER($B1003),HOUR($B1003)*2+MINUTE($B1003)/30,IFERROR(VALUE(LEFT($B1003,FIND(":",$B1003)-1))*2+VALUE(MID($B1003,FIND(":",$B1003)+1,2))/30,"")))</f>
        <v/>
      </c>
      <c r="G1003" s="12">
        <f>IF($E1003="","",IF(WEEKDAY($E1003,2)&lt;6,1,0))</f>
        <v/>
      </c>
      <c r="H1003" s="12">
        <f>IF(OR($E1003="",$F1003=""),"",IF(AND($G1003=1,$F1003&gt;='Working Hours'!$C$8,$F1003&lt;'Working Hours'!$C$9),1,0))</f>
        <v/>
      </c>
    </row>
    <row r="1004">
      <c r="A1004" s="11" t="n"/>
      <c r="B1004" s="11" t="n"/>
      <c r="C1004" s="11" t="n"/>
      <c r="E1004" s="12">
        <f>IF($A1004="","",IF(ISNUMBER($A1004),$A1004,IFERROR(DATEVALUE($A1004),"")))</f>
        <v/>
      </c>
      <c r="F1004" s="12">
        <f>IF($B1004="","",IF(ISNUMBER($B1004),HOUR($B1004)*2+MINUTE($B1004)/30,IFERROR(VALUE(LEFT($B1004,FIND(":",$B1004)-1))*2+VALUE(MID($B1004,FIND(":",$B1004)+1,2))/30,"")))</f>
        <v/>
      </c>
      <c r="G1004" s="12">
        <f>IF($E1004="","",IF(WEEKDAY($E1004,2)&lt;6,1,0))</f>
        <v/>
      </c>
      <c r="H1004" s="12">
        <f>IF(OR($E1004="",$F1004=""),"",IF(AND($G1004=1,$F1004&gt;='Working Hours'!$C$8,$F1004&lt;'Working Hours'!$C$9),1,0))</f>
        <v/>
      </c>
    </row>
    <row r="1005">
      <c r="A1005" s="11" t="n"/>
      <c r="B1005" s="11" t="n"/>
      <c r="C1005" s="11" t="n"/>
      <c r="E1005" s="12">
        <f>IF($A1005="","",IF(ISNUMBER($A1005),$A1005,IFERROR(DATEVALUE($A1005),"")))</f>
        <v/>
      </c>
      <c r="F1005" s="12">
        <f>IF($B1005="","",IF(ISNUMBER($B1005),HOUR($B1005)*2+MINUTE($B1005)/30,IFERROR(VALUE(LEFT($B1005,FIND(":",$B1005)-1))*2+VALUE(MID($B1005,FIND(":",$B1005)+1,2))/30,"")))</f>
        <v/>
      </c>
      <c r="G1005" s="12">
        <f>IF($E1005="","",IF(WEEKDAY($E1005,2)&lt;6,1,0))</f>
        <v/>
      </c>
      <c r="H1005" s="12">
        <f>IF(OR($E1005="",$F1005=""),"",IF(AND($G1005=1,$F1005&gt;='Working Hours'!$C$8,$F1005&lt;'Working Hours'!$C$9),1,0))</f>
        <v/>
      </c>
    </row>
    <row r="1006">
      <c r="A1006" s="11" t="n"/>
      <c r="B1006" s="11" t="n"/>
      <c r="C1006" s="11" t="n"/>
      <c r="E1006" s="12">
        <f>IF($A1006="","",IF(ISNUMBER($A1006),$A1006,IFERROR(DATEVALUE($A1006),"")))</f>
        <v/>
      </c>
      <c r="F1006" s="12">
        <f>IF($B1006="","",IF(ISNUMBER($B1006),HOUR($B1006)*2+MINUTE($B1006)/30,IFERROR(VALUE(LEFT($B1006,FIND(":",$B1006)-1))*2+VALUE(MID($B1006,FIND(":",$B1006)+1,2))/30,"")))</f>
        <v/>
      </c>
      <c r="G1006" s="12">
        <f>IF($E1006="","",IF(WEEKDAY($E1006,2)&lt;6,1,0))</f>
        <v/>
      </c>
      <c r="H1006" s="12">
        <f>IF(OR($E1006="",$F1006=""),"",IF(AND($G1006=1,$F1006&gt;='Working Hours'!$C$8,$F1006&lt;'Working Hours'!$C$9),1,0))</f>
        <v/>
      </c>
    </row>
    <row r="1007">
      <c r="A1007" s="11" t="n"/>
      <c r="B1007" s="11" t="n"/>
      <c r="C1007" s="11" t="n"/>
      <c r="E1007" s="12">
        <f>IF($A1007="","",IF(ISNUMBER($A1007),$A1007,IFERROR(DATEVALUE($A1007),"")))</f>
        <v/>
      </c>
      <c r="F1007" s="12">
        <f>IF($B1007="","",IF(ISNUMBER($B1007),HOUR($B1007)*2+MINUTE($B1007)/30,IFERROR(VALUE(LEFT($B1007,FIND(":",$B1007)-1))*2+VALUE(MID($B1007,FIND(":",$B1007)+1,2))/30,"")))</f>
        <v/>
      </c>
      <c r="G1007" s="12">
        <f>IF($E1007="","",IF(WEEKDAY($E1007,2)&lt;6,1,0))</f>
        <v/>
      </c>
      <c r="H1007" s="12">
        <f>IF(OR($E1007="",$F1007=""),"",IF(AND($G1007=1,$F1007&gt;='Working Hours'!$C$8,$F1007&lt;'Working Hours'!$C$9),1,0))</f>
        <v/>
      </c>
    </row>
    <row r="1008">
      <c r="A1008" s="11" t="n"/>
      <c r="B1008" s="11" t="n"/>
      <c r="C1008" s="11" t="n"/>
      <c r="E1008" s="12">
        <f>IF($A1008="","",IF(ISNUMBER($A1008),$A1008,IFERROR(DATEVALUE($A1008),"")))</f>
        <v/>
      </c>
      <c r="F1008" s="12">
        <f>IF($B1008="","",IF(ISNUMBER($B1008),HOUR($B1008)*2+MINUTE($B1008)/30,IFERROR(VALUE(LEFT($B1008,FIND(":",$B1008)-1))*2+VALUE(MID($B1008,FIND(":",$B1008)+1,2))/30,"")))</f>
        <v/>
      </c>
      <c r="G1008" s="12">
        <f>IF($E1008="","",IF(WEEKDAY($E1008,2)&lt;6,1,0))</f>
        <v/>
      </c>
      <c r="H1008" s="12">
        <f>IF(OR($E1008="",$F1008=""),"",IF(AND($G1008=1,$F1008&gt;='Working Hours'!$C$8,$F1008&lt;'Working Hours'!$C$9),1,0))</f>
        <v/>
      </c>
    </row>
    <row r="1009">
      <c r="A1009" s="11" t="n"/>
      <c r="B1009" s="11" t="n"/>
      <c r="C1009" s="11" t="n"/>
      <c r="E1009" s="12">
        <f>IF($A1009="","",IF(ISNUMBER($A1009),$A1009,IFERROR(DATEVALUE($A1009),"")))</f>
        <v/>
      </c>
      <c r="F1009" s="12">
        <f>IF($B1009="","",IF(ISNUMBER($B1009),HOUR($B1009)*2+MINUTE($B1009)/30,IFERROR(VALUE(LEFT($B1009,FIND(":",$B1009)-1))*2+VALUE(MID($B1009,FIND(":",$B1009)+1,2))/30,"")))</f>
        <v/>
      </c>
      <c r="G1009" s="12">
        <f>IF($E1009="","",IF(WEEKDAY($E1009,2)&lt;6,1,0))</f>
        <v/>
      </c>
      <c r="H1009" s="12">
        <f>IF(OR($E1009="",$F1009=""),"",IF(AND($G1009=1,$F1009&gt;='Working Hours'!$C$8,$F1009&lt;'Working Hours'!$C$9),1,0))</f>
        <v/>
      </c>
    </row>
    <row r="1010">
      <c r="A1010" s="11" t="n"/>
      <c r="B1010" s="11" t="n"/>
      <c r="C1010" s="11" t="n"/>
      <c r="E1010" s="12">
        <f>IF($A1010="","",IF(ISNUMBER($A1010),$A1010,IFERROR(DATEVALUE($A1010),"")))</f>
        <v/>
      </c>
      <c r="F1010" s="12">
        <f>IF($B1010="","",IF(ISNUMBER($B1010),HOUR($B1010)*2+MINUTE($B1010)/30,IFERROR(VALUE(LEFT($B1010,FIND(":",$B1010)-1))*2+VALUE(MID($B1010,FIND(":",$B1010)+1,2))/30,"")))</f>
        <v/>
      </c>
      <c r="G1010" s="12">
        <f>IF($E1010="","",IF(WEEKDAY($E1010,2)&lt;6,1,0))</f>
        <v/>
      </c>
      <c r="H1010" s="12">
        <f>IF(OR($E1010="",$F1010=""),"",IF(AND($G1010=1,$F1010&gt;='Working Hours'!$C$8,$F1010&lt;'Working Hours'!$C$9),1,0))</f>
        <v/>
      </c>
    </row>
    <row r="1011">
      <c r="A1011" s="11" t="n"/>
      <c r="B1011" s="11" t="n"/>
      <c r="C1011" s="11" t="n"/>
      <c r="E1011" s="12">
        <f>IF($A1011="","",IF(ISNUMBER($A1011),$A1011,IFERROR(DATEVALUE($A1011),"")))</f>
        <v/>
      </c>
      <c r="F1011" s="12">
        <f>IF($B1011="","",IF(ISNUMBER($B1011),HOUR($B1011)*2+MINUTE($B1011)/30,IFERROR(VALUE(LEFT($B1011,FIND(":",$B1011)-1))*2+VALUE(MID($B1011,FIND(":",$B1011)+1,2))/30,"")))</f>
        <v/>
      </c>
      <c r="G1011" s="12">
        <f>IF($E1011="","",IF(WEEKDAY($E1011,2)&lt;6,1,0))</f>
        <v/>
      </c>
      <c r="H1011" s="12">
        <f>IF(OR($E1011="",$F1011=""),"",IF(AND($G1011=1,$F1011&gt;='Working Hours'!$C$8,$F1011&lt;'Working Hours'!$C$9),1,0))</f>
        <v/>
      </c>
    </row>
    <row r="1012">
      <c r="A1012" s="11" t="n"/>
      <c r="B1012" s="11" t="n"/>
      <c r="C1012" s="11" t="n"/>
      <c r="E1012" s="12">
        <f>IF($A1012="","",IF(ISNUMBER($A1012),$A1012,IFERROR(DATEVALUE($A1012),"")))</f>
        <v/>
      </c>
      <c r="F1012" s="12">
        <f>IF($B1012="","",IF(ISNUMBER($B1012),HOUR($B1012)*2+MINUTE($B1012)/30,IFERROR(VALUE(LEFT($B1012,FIND(":",$B1012)-1))*2+VALUE(MID($B1012,FIND(":",$B1012)+1,2))/30,"")))</f>
        <v/>
      </c>
      <c r="G1012" s="12">
        <f>IF($E1012="","",IF(WEEKDAY($E1012,2)&lt;6,1,0))</f>
        <v/>
      </c>
      <c r="H1012" s="12">
        <f>IF(OR($E1012="",$F1012=""),"",IF(AND($G1012=1,$F1012&gt;='Working Hours'!$C$8,$F1012&lt;'Working Hours'!$C$9),1,0))</f>
        <v/>
      </c>
    </row>
    <row r="1013">
      <c r="A1013" s="11" t="n"/>
      <c r="B1013" s="11" t="n"/>
      <c r="C1013" s="11" t="n"/>
      <c r="E1013" s="12">
        <f>IF($A1013="","",IF(ISNUMBER($A1013),$A1013,IFERROR(DATEVALUE($A1013),"")))</f>
        <v/>
      </c>
      <c r="F1013" s="12">
        <f>IF($B1013="","",IF(ISNUMBER($B1013),HOUR($B1013)*2+MINUTE($B1013)/30,IFERROR(VALUE(LEFT($B1013,FIND(":",$B1013)-1))*2+VALUE(MID($B1013,FIND(":",$B1013)+1,2))/30,"")))</f>
        <v/>
      </c>
      <c r="G1013" s="12">
        <f>IF($E1013="","",IF(WEEKDAY($E1013,2)&lt;6,1,0))</f>
        <v/>
      </c>
      <c r="H1013" s="12">
        <f>IF(OR($E1013="",$F1013=""),"",IF(AND($G1013=1,$F1013&gt;='Working Hours'!$C$8,$F1013&lt;'Working Hours'!$C$9),1,0))</f>
        <v/>
      </c>
    </row>
    <row r="1014">
      <c r="A1014" s="11" t="n"/>
      <c r="B1014" s="11" t="n"/>
      <c r="C1014" s="11" t="n"/>
      <c r="E1014" s="12">
        <f>IF($A1014="","",IF(ISNUMBER($A1014),$A1014,IFERROR(DATEVALUE($A1014),"")))</f>
        <v/>
      </c>
      <c r="F1014" s="12">
        <f>IF($B1014="","",IF(ISNUMBER($B1014),HOUR($B1014)*2+MINUTE($B1014)/30,IFERROR(VALUE(LEFT($B1014,FIND(":",$B1014)-1))*2+VALUE(MID($B1014,FIND(":",$B1014)+1,2))/30,"")))</f>
        <v/>
      </c>
      <c r="G1014" s="12">
        <f>IF($E1014="","",IF(WEEKDAY($E1014,2)&lt;6,1,0))</f>
        <v/>
      </c>
      <c r="H1014" s="12">
        <f>IF(OR($E1014="",$F1014=""),"",IF(AND($G1014=1,$F1014&gt;='Working Hours'!$C$8,$F1014&lt;'Working Hours'!$C$9),1,0))</f>
        <v/>
      </c>
    </row>
    <row r="1015">
      <c r="A1015" s="11" t="n"/>
      <c r="B1015" s="11" t="n"/>
      <c r="C1015" s="11" t="n"/>
      <c r="E1015" s="12">
        <f>IF($A1015="","",IF(ISNUMBER($A1015),$A1015,IFERROR(DATEVALUE($A1015),"")))</f>
        <v/>
      </c>
      <c r="F1015" s="12">
        <f>IF($B1015="","",IF(ISNUMBER($B1015),HOUR($B1015)*2+MINUTE($B1015)/30,IFERROR(VALUE(LEFT($B1015,FIND(":",$B1015)-1))*2+VALUE(MID($B1015,FIND(":",$B1015)+1,2))/30,"")))</f>
        <v/>
      </c>
      <c r="G1015" s="12">
        <f>IF($E1015="","",IF(WEEKDAY($E1015,2)&lt;6,1,0))</f>
        <v/>
      </c>
      <c r="H1015" s="12">
        <f>IF(OR($E1015="",$F1015=""),"",IF(AND($G1015=1,$F1015&gt;='Working Hours'!$C$8,$F1015&lt;'Working Hours'!$C$9),1,0))</f>
        <v/>
      </c>
    </row>
    <row r="1016">
      <c r="A1016" s="11" t="n"/>
      <c r="B1016" s="11" t="n"/>
      <c r="C1016" s="11" t="n"/>
      <c r="E1016" s="12">
        <f>IF($A1016="","",IF(ISNUMBER($A1016),$A1016,IFERROR(DATEVALUE($A1016),"")))</f>
        <v/>
      </c>
      <c r="F1016" s="12">
        <f>IF($B1016="","",IF(ISNUMBER($B1016),HOUR($B1016)*2+MINUTE($B1016)/30,IFERROR(VALUE(LEFT($B1016,FIND(":",$B1016)-1))*2+VALUE(MID($B1016,FIND(":",$B1016)+1,2))/30,"")))</f>
        <v/>
      </c>
      <c r="G1016" s="12">
        <f>IF($E1016="","",IF(WEEKDAY($E1016,2)&lt;6,1,0))</f>
        <v/>
      </c>
      <c r="H1016" s="12">
        <f>IF(OR($E1016="",$F1016=""),"",IF(AND($G1016=1,$F1016&gt;='Working Hours'!$C$8,$F1016&lt;'Working Hours'!$C$9),1,0))</f>
        <v/>
      </c>
    </row>
    <row r="1017">
      <c r="A1017" s="11" t="n"/>
      <c r="B1017" s="11" t="n"/>
      <c r="C1017" s="11" t="n"/>
      <c r="E1017" s="12">
        <f>IF($A1017="","",IF(ISNUMBER($A1017),$A1017,IFERROR(DATEVALUE($A1017),"")))</f>
        <v/>
      </c>
      <c r="F1017" s="12">
        <f>IF($B1017="","",IF(ISNUMBER($B1017),HOUR($B1017)*2+MINUTE($B1017)/30,IFERROR(VALUE(LEFT($B1017,FIND(":",$B1017)-1))*2+VALUE(MID($B1017,FIND(":",$B1017)+1,2))/30,"")))</f>
        <v/>
      </c>
      <c r="G1017" s="12">
        <f>IF($E1017="","",IF(WEEKDAY($E1017,2)&lt;6,1,0))</f>
        <v/>
      </c>
      <c r="H1017" s="12">
        <f>IF(OR($E1017="",$F1017=""),"",IF(AND($G1017=1,$F1017&gt;='Working Hours'!$C$8,$F1017&lt;'Working Hours'!$C$9),1,0))</f>
        <v/>
      </c>
    </row>
    <row r="1018">
      <c r="A1018" s="11" t="n"/>
      <c r="B1018" s="11" t="n"/>
      <c r="C1018" s="11" t="n"/>
      <c r="E1018" s="12">
        <f>IF($A1018="","",IF(ISNUMBER($A1018),$A1018,IFERROR(DATEVALUE($A1018),"")))</f>
        <v/>
      </c>
      <c r="F1018" s="12">
        <f>IF($B1018="","",IF(ISNUMBER($B1018),HOUR($B1018)*2+MINUTE($B1018)/30,IFERROR(VALUE(LEFT($B1018,FIND(":",$B1018)-1))*2+VALUE(MID($B1018,FIND(":",$B1018)+1,2))/30,"")))</f>
        <v/>
      </c>
      <c r="G1018" s="12">
        <f>IF($E1018="","",IF(WEEKDAY($E1018,2)&lt;6,1,0))</f>
        <v/>
      </c>
      <c r="H1018" s="12">
        <f>IF(OR($E1018="",$F1018=""),"",IF(AND($G1018=1,$F1018&gt;='Working Hours'!$C$8,$F1018&lt;'Working Hours'!$C$9),1,0))</f>
        <v/>
      </c>
    </row>
    <row r="1019">
      <c r="A1019" s="11" t="n"/>
      <c r="B1019" s="11" t="n"/>
      <c r="C1019" s="11" t="n"/>
      <c r="E1019" s="12">
        <f>IF($A1019="","",IF(ISNUMBER($A1019),$A1019,IFERROR(DATEVALUE($A1019),"")))</f>
        <v/>
      </c>
      <c r="F1019" s="12">
        <f>IF($B1019="","",IF(ISNUMBER($B1019),HOUR($B1019)*2+MINUTE($B1019)/30,IFERROR(VALUE(LEFT($B1019,FIND(":",$B1019)-1))*2+VALUE(MID($B1019,FIND(":",$B1019)+1,2))/30,"")))</f>
        <v/>
      </c>
      <c r="G1019" s="12">
        <f>IF($E1019="","",IF(WEEKDAY($E1019,2)&lt;6,1,0))</f>
        <v/>
      </c>
      <c r="H1019" s="12">
        <f>IF(OR($E1019="",$F1019=""),"",IF(AND($G1019=1,$F1019&gt;='Working Hours'!$C$8,$F1019&lt;'Working Hours'!$C$9),1,0))</f>
        <v/>
      </c>
    </row>
    <row r="1020">
      <c r="A1020" s="11" t="n"/>
      <c r="B1020" s="11" t="n"/>
      <c r="C1020" s="11" t="n"/>
      <c r="E1020" s="12">
        <f>IF($A1020="","",IF(ISNUMBER($A1020),$A1020,IFERROR(DATEVALUE($A1020),"")))</f>
        <v/>
      </c>
      <c r="F1020" s="12">
        <f>IF($B1020="","",IF(ISNUMBER($B1020),HOUR($B1020)*2+MINUTE($B1020)/30,IFERROR(VALUE(LEFT($B1020,FIND(":",$B1020)-1))*2+VALUE(MID($B1020,FIND(":",$B1020)+1,2))/30,"")))</f>
        <v/>
      </c>
      <c r="G1020" s="12">
        <f>IF($E1020="","",IF(WEEKDAY($E1020,2)&lt;6,1,0))</f>
        <v/>
      </c>
      <c r="H1020" s="12">
        <f>IF(OR($E1020="",$F1020=""),"",IF(AND($G1020=1,$F1020&gt;='Working Hours'!$C$8,$F1020&lt;'Working Hours'!$C$9),1,0))</f>
        <v/>
      </c>
    </row>
    <row r="1021">
      <c r="A1021" s="11" t="n"/>
      <c r="B1021" s="11" t="n"/>
      <c r="C1021" s="11" t="n"/>
      <c r="E1021" s="12">
        <f>IF($A1021="","",IF(ISNUMBER($A1021),$A1021,IFERROR(DATEVALUE($A1021),"")))</f>
        <v/>
      </c>
      <c r="F1021" s="12">
        <f>IF($B1021="","",IF(ISNUMBER($B1021),HOUR($B1021)*2+MINUTE($B1021)/30,IFERROR(VALUE(LEFT($B1021,FIND(":",$B1021)-1))*2+VALUE(MID($B1021,FIND(":",$B1021)+1,2))/30,"")))</f>
        <v/>
      </c>
      <c r="G1021" s="12">
        <f>IF($E1021="","",IF(WEEKDAY($E1021,2)&lt;6,1,0))</f>
        <v/>
      </c>
      <c r="H1021" s="12">
        <f>IF(OR($E1021="",$F1021=""),"",IF(AND($G1021=1,$F1021&gt;='Working Hours'!$C$8,$F1021&lt;'Working Hours'!$C$9),1,0))</f>
        <v/>
      </c>
    </row>
    <row r="1022">
      <c r="A1022" s="11" t="n"/>
      <c r="B1022" s="11" t="n"/>
      <c r="C1022" s="11" t="n"/>
      <c r="E1022" s="12">
        <f>IF($A1022="","",IF(ISNUMBER($A1022),$A1022,IFERROR(DATEVALUE($A1022),"")))</f>
        <v/>
      </c>
      <c r="F1022" s="12">
        <f>IF($B1022="","",IF(ISNUMBER($B1022),HOUR($B1022)*2+MINUTE($B1022)/30,IFERROR(VALUE(LEFT($B1022,FIND(":",$B1022)-1))*2+VALUE(MID($B1022,FIND(":",$B1022)+1,2))/30,"")))</f>
        <v/>
      </c>
      <c r="G1022" s="12">
        <f>IF($E1022="","",IF(WEEKDAY($E1022,2)&lt;6,1,0))</f>
        <v/>
      </c>
      <c r="H1022" s="12">
        <f>IF(OR($E1022="",$F1022=""),"",IF(AND($G1022=1,$F1022&gt;='Working Hours'!$C$8,$F1022&lt;'Working Hours'!$C$9),1,0))</f>
        <v/>
      </c>
    </row>
    <row r="1023">
      <c r="A1023" s="11" t="n"/>
      <c r="B1023" s="11" t="n"/>
      <c r="C1023" s="11" t="n"/>
      <c r="E1023" s="12">
        <f>IF($A1023="","",IF(ISNUMBER($A1023),$A1023,IFERROR(DATEVALUE($A1023),"")))</f>
        <v/>
      </c>
      <c r="F1023" s="12">
        <f>IF($B1023="","",IF(ISNUMBER($B1023),HOUR($B1023)*2+MINUTE($B1023)/30,IFERROR(VALUE(LEFT($B1023,FIND(":",$B1023)-1))*2+VALUE(MID($B1023,FIND(":",$B1023)+1,2))/30,"")))</f>
        <v/>
      </c>
      <c r="G1023" s="12">
        <f>IF($E1023="","",IF(WEEKDAY($E1023,2)&lt;6,1,0))</f>
        <v/>
      </c>
      <c r="H1023" s="12">
        <f>IF(OR($E1023="",$F1023=""),"",IF(AND($G1023=1,$F1023&gt;='Working Hours'!$C$8,$F1023&lt;'Working Hours'!$C$9),1,0))</f>
        <v/>
      </c>
    </row>
    <row r="1024">
      <c r="A1024" s="11" t="n"/>
      <c r="B1024" s="11" t="n"/>
      <c r="C1024" s="11" t="n"/>
      <c r="E1024" s="12">
        <f>IF($A1024="","",IF(ISNUMBER($A1024),$A1024,IFERROR(DATEVALUE($A1024),"")))</f>
        <v/>
      </c>
      <c r="F1024" s="12">
        <f>IF($B1024="","",IF(ISNUMBER($B1024),HOUR($B1024)*2+MINUTE($B1024)/30,IFERROR(VALUE(LEFT($B1024,FIND(":",$B1024)-1))*2+VALUE(MID($B1024,FIND(":",$B1024)+1,2))/30,"")))</f>
        <v/>
      </c>
      <c r="G1024" s="12">
        <f>IF($E1024="","",IF(WEEKDAY($E1024,2)&lt;6,1,0))</f>
        <v/>
      </c>
      <c r="H1024" s="12">
        <f>IF(OR($E1024="",$F1024=""),"",IF(AND($G1024=1,$F1024&gt;='Working Hours'!$C$8,$F1024&lt;'Working Hours'!$C$9),1,0))</f>
        <v/>
      </c>
    </row>
    <row r="1025">
      <c r="A1025" s="11" t="n"/>
      <c r="B1025" s="11" t="n"/>
      <c r="C1025" s="11" t="n"/>
      <c r="E1025" s="12">
        <f>IF($A1025="","",IF(ISNUMBER($A1025),$A1025,IFERROR(DATEVALUE($A1025),"")))</f>
        <v/>
      </c>
      <c r="F1025" s="12">
        <f>IF($B1025="","",IF(ISNUMBER($B1025),HOUR($B1025)*2+MINUTE($B1025)/30,IFERROR(VALUE(LEFT($B1025,FIND(":",$B1025)-1))*2+VALUE(MID($B1025,FIND(":",$B1025)+1,2))/30,"")))</f>
        <v/>
      </c>
      <c r="G1025" s="12">
        <f>IF($E1025="","",IF(WEEKDAY($E1025,2)&lt;6,1,0))</f>
        <v/>
      </c>
      <c r="H1025" s="12">
        <f>IF(OR($E1025="",$F1025=""),"",IF(AND($G1025=1,$F1025&gt;='Working Hours'!$C$8,$F1025&lt;'Working Hours'!$C$9),1,0))</f>
        <v/>
      </c>
    </row>
    <row r="1026">
      <c r="A1026" s="11" t="n"/>
      <c r="B1026" s="11" t="n"/>
      <c r="C1026" s="11" t="n"/>
      <c r="E1026" s="12">
        <f>IF($A1026="","",IF(ISNUMBER($A1026),$A1026,IFERROR(DATEVALUE($A1026),"")))</f>
        <v/>
      </c>
      <c r="F1026" s="12">
        <f>IF($B1026="","",IF(ISNUMBER($B1026),HOUR($B1026)*2+MINUTE($B1026)/30,IFERROR(VALUE(LEFT($B1026,FIND(":",$B1026)-1))*2+VALUE(MID($B1026,FIND(":",$B1026)+1,2))/30,"")))</f>
        <v/>
      </c>
      <c r="G1026" s="12">
        <f>IF($E1026="","",IF(WEEKDAY($E1026,2)&lt;6,1,0))</f>
        <v/>
      </c>
      <c r="H1026" s="12">
        <f>IF(OR($E1026="",$F1026=""),"",IF(AND($G1026=1,$F1026&gt;='Working Hours'!$C$8,$F1026&lt;'Working Hours'!$C$9),1,0))</f>
        <v/>
      </c>
    </row>
    <row r="1027">
      <c r="A1027" s="11" t="n"/>
      <c r="B1027" s="11" t="n"/>
      <c r="C1027" s="11" t="n"/>
      <c r="E1027" s="12">
        <f>IF($A1027="","",IF(ISNUMBER($A1027),$A1027,IFERROR(DATEVALUE($A1027),"")))</f>
        <v/>
      </c>
      <c r="F1027" s="12">
        <f>IF($B1027="","",IF(ISNUMBER($B1027),HOUR($B1027)*2+MINUTE($B1027)/30,IFERROR(VALUE(LEFT($B1027,FIND(":",$B1027)-1))*2+VALUE(MID($B1027,FIND(":",$B1027)+1,2))/30,"")))</f>
        <v/>
      </c>
      <c r="G1027" s="12">
        <f>IF($E1027="","",IF(WEEKDAY($E1027,2)&lt;6,1,0))</f>
        <v/>
      </c>
      <c r="H1027" s="12">
        <f>IF(OR($E1027="",$F1027=""),"",IF(AND($G1027=1,$F1027&gt;='Working Hours'!$C$8,$F1027&lt;'Working Hours'!$C$9),1,0))</f>
        <v/>
      </c>
    </row>
    <row r="1028">
      <c r="A1028" s="11" t="n"/>
      <c r="B1028" s="11" t="n"/>
      <c r="C1028" s="11" t="n"/>
      <c r="E1028" s="12">
        <f>IF($A1028="","",IF(ISNUMBER($A1028),$A1028,IFERROR(DATEVALUE($A1028),"")))</f>
        <v/>
      </c>
      <c r="F1028" s="12">
        <f>IF($B1028="","",IF(ISNUMBER($B1028),HOUR($B1028)*2+MINUTE($B1028)/30,IFERROR(VALUE(LEFT($B1028,FIND(":",$B1028)-1))*2+VALUE(MID($B1028,FIND(":",$B1028)+1,2))/30,"")))</f>
        <v/>
      </c>
      <c r="G1028" s="12">
        <f>IF($E1028="","",IF(WEEKDAY($E1028,2)&lt;6,1,0))</f>
        <v/>
      </c>
      <c r="H1028" s="12">
        <f>IF(OR($E1028="",$F1028=""),"",IF(AND($G1028=1,$F1028&gt;='Working Hours'!$C$8,$F1028&lt;'Working Hours'!$C$9),1,0))</f>
        <v/>
      </c>
    </row>
    <row r="1029">
      <c r="A1029" s="11" t="n"/>
      <c r="B1029" s="11" t="n"/>
      <c r="C1029" s="11" t="n"/>
      <c r="E1029" s="12">
        <f>IF($A1029="","",IF(ISNUMBER($A1029),$A1029,IFERROR(DATEVALUE($A1029),"")))</f>
        <v/>
      </c>
      <c r="F1029" s="12">
        <f>IF($B1029="","",IF(ISNUMBER($B1029),HOUR($B1029)*2+MINUTE($B1029)/30,IFERROR(VALUE(LEFT($B1029,FIND(":",$B1029)-1))*2+VALUE(MID($B1029,FIND(":",$B1029)+1,2))/30,"")))</f>
        <v/>
      </c>
      <c r="G1029" s="12">
        <f>IF($E1029="","",IF(WEEKDAY($E1029,2)&lt;6,1,0))</f>
        <v/>
      </c>
      <c r="H1029" s="12">
        <f>IF(OR($E1029="",$F1029=""),"",IF(AND($G1029=1,$F1029&gt;='Working Hours'!$C$8,$F1029&lt;'Working Hours'!$C$9),1,0))</f>
        <v/>
      </c>
    </row>
    <row r="1030">
      <c r="A1030" s="11" t="n"/>
      <c r="B1030" s="11" t="n"/>
      <c r="C1030" s="11" t="n"/>
      <c r="E1030" s="12">
        <f>IF($A1030="","",IF(ISNUMBER($A1030),$A1030,IFERROR(DATEVALUE($A1030),"")))</f>
        <v/>
      </c>
      <c r="F1030" s="12">
        <f>IF($B1030="","",IF(ISNUMBER($B1030),HOUR($B1030)*2+MINUTE($B1030)/30,IFERROR(VALUE(LEFT($B1030,FIND(":",$B1030)-1))*2+VALUE(MID($B1030,FIND(":",$B1030)+1,2))/30,"")))</f>
        <v/>
      </c>
      <c r="G1030" s="12">
        <f>IF($E1030="","",IF(WEEKDAY($E1030,2)&lt;6,1,0))</f>
        <v/>
      </c>
      <c r="H1030" s="12">
        <f>IF(OR($E1030="",$F1030=""),"",IF(AND($G1030=1,$F1030&gt;='Working Hours'!$C$8,$F1030&lt;'Working Hours'!$C$9),1,0))</f>
        <v/>
      </c>
    </row>
    <row r="1031">
      <c r="A1031" s="11" t="n"/>
      <c r="B1031" s="11" t="n"/>
      <c r="C1031" s="11" t="n"/>
      <c r="E1031" s="12">
        <f>IF($A1031="","",IF(ISNUMBER($A1031),$A1031,IFERROR(DATEVALUE($A1031),"")))</f>
        <v/>
      </c>
      <c r="F1031" s="12">
        <f>IF($B1031="","",IF(ISNUMBER($B1031),HOUR($B1031)*2+MINUTE($B1031)/30,IFERROR(VALUE(LEFT($B1031,FIND(":",$B1031)-1))*2+VALUE(MID($B1031,FIND(":",$B1031)+1,2))/30,"")))</f>
        <v/>
      </c>
      <c r="G1031" s="12">
        <f>IF($E1031="","",IF(WEEKDAY($E1031,2)&lt;6,1,0))</f>
        <v/>
      </c>
      <c r="H1031" s="12">
        <f>IF(OR($E1031="",$F1031=""),"",IF(AND($G1031=1,$F1031&gt;='Working Hours'!$C$8,$F1031&lt;'Working Hours'!$C$9),1,0))</f>
        <v/>
      </c>
    </row>
    <row r="1032">
      <c r="A1032" s="11" t="n"/>
      <c r="B1032" s="11" t="n"/>
      <c r="C1032" s="11" t="n"/>
      <c r="E1032" s="12">
        <f>IF($A1032="","",IF(ISNUMBER($A1032),$A1032,IFERROR(DATEVALUE($A1032),"")))</f>
        <v/>
      </c>
      <c r="F1032" s="12">
        <f>IF($B1032="","",IF(ISNUMBER($B1032),HOUR($B1032)*2+MINUTE($B1032)/30,IFERROR(VALUE(LEFT($B1032,FIND(":",$B1032)-1))*2+VALUE(MID($B1032,FIND(":",$B1032)+1,2))/30,"")))</f>
        <v/>
      </c>
      <c r="G1032" s="12">
        <f>IF($E1032="","",IF(WEEKDAY($E1032,2)&lt;6,1,0))</f>
        <v/>
      </c>
      <c r="H1032" s="12">
        <f>IF(OR($E1032="",$F1032=""),"",IF(AND($G1032=1,$F1032&gt;='Working Hours'!$C$8,$F1032&lt;'Working Hours'!$C$9),1,0))</f>
        <v/>
      </c>
    </row>
    <row r="1033">
      <c r="A1033" s="11" t="n"/>
      <c r="B1033" s="11" t="n"/>
      <c r="C1033" s="11" t="n"/>
      <c r="E1033" s="12">
        <f>IF($A1033="","",IF(ISNUMBER($A1033),$A1033,IFERROR(DATEVALUE($A1033),"")))</f>
        <v/>
      </c>
      <c r="F1033" s="12">
        <f>IF($B1033="","",IF(ISNUMBER($B1033),HOUR($B1033)*2+MINUTE($B1033)/30,IFERROR(VALUE(LEFT($B1033,FIND(":",$B1033)-1))*2+VALUE(MID($B1033,FIND(":",$B1033)+1,2))/30,"")))</f>
        <v/>
      </c>
      <c r="G1033" s="12">
        <f>IF($E1033="","",IF(WEEKDAY($E1033,2)&lt;6,1,0))</f>
        <v/>
      </c>
      <c r="H1033" s="12">
        <f>IF(OR($E1033="",$F1033=""),"",IF(AND($G1033=1,$F1033&gt;='Working Hours'!$C$8,$F1033&lt;'Working Hours'!$C$9),1,0))</f>
        <v/>
      </c>
    </row>
    <row r="1034">
      <c r="A1034" s="11" t="n"/>
      <c r="B1034" s="11" t="n"/>
      <c r="C1034" s="11" t="n"/>
      <c r="E1034" s="12">
        <f>IF($A1034="","",IF(ISNUMBER($A1034),$A1034,IFERROR(DATEVALUE($A1034),"")))</f>
        <v/>
      </c>
      <c r="F1034" s="12">
        <f>IF($B1034="","",IF(ISNUMBER($B1034),HOUR($B1034)*2+MINUTE($B1034)/30,IFERROR(VALUE(LEFT($B1034,FIND(":",$B1034)-1))*2+VALUE(MID($B1034,FIND(":",$B1034)+1,2))/30,"")))</f>
        <v/>
      </c>
      <c r="G1034" s="12">
        <f>IF($E1034="","",IF(WEEKDAY($E1034,2)&lt;6,1,0))</f>
        <v/>
      </c>
      <c r="H1034" s="12">
        <f>IF(OR($E1034="",$F1034=""),"",IF(AND($G1034=1,$F1034&gt;='Working Hours'!$C$8,$F1034&lt;'Working Hours'!$C$9),1,0))</f>
        <v/>
      </c>
    </row>
    <row r="1035">
      <c r="A1035" s="11" t="n"/>
      <c r="B1035" s="11" t="n"/>
      <c r="C1035" s="11" t="n"/>
      <c r="E1035" s="12">
        <f>IF($A1035="","",IF(ISNUMBER($A1035),$A1035,IFERROR(DATEVALUE($A1035),"")))</f>
        <v/>
      </c>
      <c r="F1035" s="12">
        <f>IF($B1035="","",IF(ISNUMBER($B1035),HOUR($B1035)*2+MINUTE($B1035)/30,IFERROR(VALUE(LEFT($B1035,FIND(":",$B1035)-1))*2+VALUE(MID($B1035,FIND(":",$B1035)+1,2))/30,"")))</f>
        <v/>
      </c>
      <c r="G1035" s="12">
        <f>IF($E1035="","",IF(WEEKDAY($E1035,2)&lt;6,1,0))</f>
        <v/>
      </c>
      <c r="H1035" s="12">
        <f>IF(OR($E1035="",$F1035=""),"",IF(AND($G1035=1,$F1035&gt;='Working Hours'!$C$8,$F1035&lt;'Working Hours'!$C$9),1,0))</f>
        <v/>
      </c>
    </row>
    <row r="1036">
      <c r="A1036" s="11" t="n"/>
      <c r="B1036" s="11" t="n"/>
      <c r="C1036" s="11" t="n"/>
      <c r="E1036" s="12">
        <f>IF($A1036="","",IF(ISNUMBER($A1036),$A1036,IFERROR(DATEVALUE($A1036),"")))</f>
        <v/>
      </c>
      <c r="F1036" s="12">
        <f>IF($B1036="","",IF(ISNUMBER($B1036),HOUR($B1036)*2+MINUTE($B1036)/30,IFERROR(VALUE(LEFT($B1036,FIND(":",$B1036)-1))*2+VALUE(MID($B1036,FIND(":",$B1036)+1,2))/30,"")))</f>
        <v/>
      </c>
      <c r="G1036" s="12">
        <f>IF($E1036="","",IF(WEEKDAY($E1036,2)&lt;6,1,0))</f>
        <v/>
      </c>
      <c r="H1036" s="12">
        <f>IF(OR($E1036="",$F1036=""),"",IF(AND($G1036=1,$F1036&gt;='Working Hours'!$C$8,$F1036&lt;'Working Hours'!$C$9),1,0))</f>
        <v/>
      </c>
    </row>
    <row r="1037">
      <c r="A1037" s="11" t="n"/>
      <c r="B1037" s="11" t="n"/>
      <c r="C1037" s="11" t="n"/>
      <c r="E1037" s="12">
        <f>IF($A1037="","",IF(ISNUMBER($A1037),$A1037,IFERROR(DATEVALUE($A1037),"")))</f>
        <v/>
      </c>
      <c r="F1037" s="12">
        <f>IF($B1037="","",IF(ISNUMBER($B1037),HOUR($B1037)*2+MINUTE($B1037)/30,IFERROR(VALUE(LEFT($B1037,FIND(":",$B1037)-1))*2+VALUE(MID($B1037,FIND(":",$B1037)+1,2))/30,"")))</f>
        <v/>
      </c>
      <c r="G1037" s="12">
        <f>IF($E1037="","",IF(WEEKDAY($E1037,2)&lt;6,1,0))</f>
        <v/>
      </c>
      <c r="H1037" s="12">
        <f>IF(OR($E1037="",$F1037=""),"",IF(AND($G1037=1,$F1037&gt;='Working Hours'!$C$8,$F1037&lt;'Working Hours'!$C$9),1,0))</f>
        <v/>
      </c>
    </row>
    <row r="1038">
      <c r="A1038" s="11" t="n"/>
      <c r="B1038" s="11" t="n"/>
      <c r="C1038" s="11" t="n"/>
      <c r="E1038" s="12">
        <f>IF($A1038="","",IF(ISNUMBER($A1038),$A1038,IFERROR(DATEVALUE($A1038),"")))</f>
        <v/>
      </c>
      <c r="F1038" s="12">
        <f>IF($B1038="","",IF(ISNUMBER($B1038),HOUR($B1038)*2+MINUTE($B1038)/30,IFERROR(VALUE(LEFT($B1038,FIND(":",$B1038)-1))*2+VALUE(MID($B1038,FIND(":",$B1038)+1,2))/30,"")))</f>
        <v/>
      </c>
      <c r="G1038" s="12">
        <f>IF($E1038="","",IF(WEEKDAY($E1038,2)&lt;6,1,0))</f>
        <v/>
      </c>
      <c r="H1038" s="12">
        <f>IF(OR($E1038="",$F1038=""),"",IF(AND($G1038=1,$F1038&gt;='Working Hours'!$C$8,$F1038&lt;'Working Hours'!$C$9),1,0))</f>
        <v/>
      </c>
    </row>
    <row r="1039">
      <c r="A1039" s="11" t="n"/>
      <c r="B1039" s="11" t="n"/>
      <c r="C1039" s="11" t="n"/>
      <c r="E1039" s="12">
        <f>IF($A1039="","",IF(ISNUMBER($A1039),$A1039,IFERROR(DATEVALUE($A1039),"")))</f>
        <v/>
      </c>
      <c r="F1039" s="12">
        <f>IF($B1039="","",IF(ISNUMBER($B1039),HOUR($B1039)*2+MINUTE($B1039)/30,IFERROR(VALUE(LEFT($B1039,FIND(":",$B1039)-1))*2+VALUE(MID($B1039,FIND(":",$B1039)+1,2))/30,"")))</f>
        <v/>
      </c>
      <c r="G1039" s="12">
        <f>IF($E1039="","",IF(WEEKDAY($E1039,2)&lt;6,1,0))</f>
        <v/>
      </c>
      <c r="H1039" s="12">
        <f>IF(OR($E1039="",$F1039=""),"",IF(AND($G1039=1,$F1039&gt;='Working Hours'!$C$8,$F1039&lt;'Working Hours'!$C$9),1,0))</f>
        <v/>
      </c>
    </row>
    <row r="1040">
      <c r="A1040" s="11" t="n"/>
      <c r="B1040" s="11" t="n"/>
      <c r="C1040" s="11" t="n"/>
      <c r="E1040" s="12">
        <f>IF($A1040="","",IF(ISNUMBER($A1040),$A1040,IFERROR(DATEVALUE($A1040),"")))</f>
        <v/>
      </c>
      <c r="F1040" s="12">
        <f>IF($B1040="","",IF(ISNUMBER($B1040),HOUR($B1040)*2+MINUTE($B1040)/30,IFERROR(VALUE(LEFT($B1040,FIND(":",$B1040)-1))*2+VALUE(MID($B1040,FIND(":",$B1040)+1,2))/30,"")))</f>
        <v/>
      </c>
      <c r="G1040" s="12">
        <f>IF($E1040="","",IF(WEEKDAY($E1040,2)&lt;6,1,0))</f>
        <v/>
      </c>
      <c r="H1040" s="12">
        <f>IF(OR($E1040="",$F1040=""),"",IF(AND($G1040=1,$F1040&gt;='Working Hours'!$C$8,$F1040&lt;'Working Hours'!$C$9),1,0))</f>
        <v/>
      </c>
    </row>
    <row r="1041">
      <c r="A1041" s="11" t="n"/>
      <c r="B1041" s="11" t="n"/>
      <c r="C1041" s="11" t="n"/>
      <c r="E1041" s="12">
        <f>IF($A1041="","",IF(ISNUMBER($A1041),$A1041,IFERROR(DATEVALUE($A1041),"")))</f>
        <v/>
      </c>
      <c r="F1041" s="12">
        <f>IF($B1041="","",IF(ISNUMBER($B1041),HOUR($B1041)*2+MINUTE($B1041)/30,IFERROR(VALUE(LEFT($B1041,FIND(":",$B1041)-1))*2+VALUE(MID($B1041,FIND(":",$B1041)+1,2))/30,"")))</f>
        <v/>
      </c>
      <c r="G1041" s="12">
        <f>IF($E1041="","",IF(WEEKDAY($E1041,2)&lt;6,1,0))</f>
        <v/>
      </c>
      <c r="H1041" s="12">
        <f>IF(OR($E1041="",$F1041=""),"",IF(AND($G1041=1,$F1041&gt;='Working Hours'!$C$8,$F1041&lt;'Working Hours'!$C$9),1,0))</f>
        <v/>
      </c>
    </row>
    <row r="1042">
      <c r="A1042" s="11" t="n"/>
      <c r="B1042" s="11" t="n"/>
      <c r="C1042" s="11" t="n"/>
      <c r="E1042" s="12">
        <f>IF($A1042="","",IF(ISNUMBER($A1042),$A1042,IFERROR(DATEVALUE($A1042),"")))</f>
        <v/>
      </c>
      <c r="F1042" s="12">
        <f>IF($B1042="","",IF(ISNUMBER($B1042),HOUR($B1042)*2+MINUTE($B1042)/30,IFERROR(VALUE(LEFT($B1042,FIND(":",$B1042)-1))*2+VALUE(MID($B1042,FIND(":",$B1042)+1,2))/30,"")))</f>
        <v/>
      </c>
      <c r="G1042" s="12">
        <f>IF($E1042="","",IF(WEEKDAY($E1042,2)&lt;6,1,0))</f>
        <v/>
      </c>
      <c r="H1042" s="12">
        <f>IF(OR($E1042="",$F1042=""),"",IF(AND($G1042=1,$F1042&gt;='Working Hours'!$C$8,$F1042&lt;'Working Hours'!$C$9),1,0))</f>
        <v/>
      </c>
    </row>
    <row r="1043">
      <c r="A1043" s="11" t="n"/>
      <c r="B1043" s="11" t="n"/>
      <c r="C1043" s="11" t="n"/>
      <c r="E1043" s="12">
        <f>IF($A1043="","",IF(ISNUMBER($A1043),$A1043,IFERROR(DATEVALUE($A1043),"")))</f>
        <v/>
      </c>
      <c r="F1043" s="12">
        <f>IF($B1043="","",IF(ISNUMBER($B1043),HOUR($B1043)*2+MINUTE($B1043)/30,IFERROR(VALUE(LEFT($B1043,FIND(":",$B1043)-1))*2+VALUE(MID($B1043,FIND(":",$B1043)+1,2))/30,"")))</f>
        <v/>
      </c>
      <c r="G1043" s="12">
        <f>IF($E1043="","",IF(WEEKDAY($E1043,2)&lt;6,1,0))</f>
        <v/>
      </c>
      <c r="H1043" s="12">
        <f>IF(OR($E1043="",$F1043=""),"",IF(AND($G1043=1,$F1043&gt;='Working Hours'!$C$8,$F1043&lt;'Working Hours'!$C$9),1,0))</f>
        <v/>
      </c>
    </row>
    <row r="1044">
      <c r="A1044" s="11" t="n"/>
      <c r="B1044" s="11" t="n"/>
      <c r="C1044" s="11" t="n"/>
      <c r="E1044" s="12">
        <f>IF($A1044="","",IF(ISNUMBER($A1044),$A1044,IFERROR(DATEVALUE($A1044),"")))</f>
        <v/>
      </c>
      <c r="F1044" s="12">
        <f>IF($B1044="","",IF(ISNUMBER($B1044),HOUR($B1044)*2+MINUTE($B1044)/30,IFERROR(VALUE(LEFT($B1044,FIND(":",$B1044)-1))*2+VALUE(MID($B1044,FIND(":",$B1044)+1,2))/30,"")))</f>
        <v/>
      </c>
      <c r="G1044" s="12">
        <f>IF($E1044="","",IF(WEEKDAY($E1044,2)&lt;6,1,0))</f>
        <v/>
      </c>
      <c r="H1044" s="12">
        <f>IF(OR($E1044="",$F1044=""),"",IF(AND($G1044=1,$F1044&gt;='Working Hours'!$C$8,$F1044&lt;'Working Hours'!$C$9),1,0))</f>
        <v/>
      </c>
    </row>
    <row r="1045">
      <c r="A1045" s="11" t="n"/>
      <c r="B1045" s="11" t="n"/>
      <c r="C1045" s="11" t="n"/>
      <c r="E1045" s="12">
        <f>IF($A1045="","",IF(ISNUMBER($A1045),$A1045,IFERROR(DATEVALUE($A1045),"")))</f>
        <v/>
      </c>
      <c r="F1045" s="12">
        <f>IF($B1045="","",IF(ISNUMBER($B1045),HOUR($B1045)*2+MINUTE($B1045)/30,IFERROR(VALUE(LEFT($B1045,FIND(":",$B1045)-1))*2+VALUE(MID($B1045,FIND(":",$B1045)+1,2))/30,"")))</f>
        <v/>
      </c>
      <c r="G1045" s="12">
        <f>IF($E1045="","",IF(WEEKDAY($E1045,2)&lt;6,1,0))</f>
        <v/>
      </c>
      <c r="H1045" s="12">
        <f>IF(OR($E1045="",$F1045=""),"",IF(AND($G1045=1,$F1045&gt;='Working Hours'!$C$8,$F1045&lt;'Working Hours'!$C$9),1,0))</f>
        <v/>
      </c>
    </row>
    <row r="1046">
      <c r="A1046" s="11" t="n"/>
      <c r="B1046" s="11" t="n"/>
      <c r="C1046" s="11" t="n"/>
      <c r="E1046" s="12">
        <f>IF($A1046="","",IF(ISNUMBER($A1046),$A1046,IFERROR(DATEVALUE($A1046),"")))</f>
        <v/>
      </c>
      <c r="F1046" s="12">
        <f>IF($B1046="","",IF(ISNUMBER($B1046),HOUR($B1046)*2+MINUTE($B1046)/30,IFERROR(VALUE(LEFT($B1046,FIND(":",$B1046)-1))*2+VALUE(MID($B1046,FIND(":",$B1046)+1,2))/30,"")))</f>
        <v/>
      </c>
      <c r="G1046" s="12">
        <f>IF($E1046="","",IF(WEEKDAY($E1046,2)&lt;6,1,0))</f>
        <v/>
      </c>
      <c r="H1046" s="12">
        <f>IF(OR($E1046="",$F1046=""),"",IF(AND($G1046=1,$F1046&gt;='Working Hours'!$C$8,$F1046&lt;'Working Hours'!$C$9),1,0))</f>
        <v/>
      </c>
    </row>
    <row r="1047">
      <c r="A1047" s="11" t="n"/>
      <c r="B1047" s="11" t="n"/>
      <c r="C1047" s="11" t="n"/>
      <c r="E1047" s="12">
        <f>IF($A1047="","",IF(ISNUMBER($A1047),$A1047,IFERROR(DATEVALUE($A1047),"")))</f>
        <v/>
      </c>
      <c r="F1047" s="12">
        <f>IF($B1047="","",IF(ISNUMBER($B1047),HOUR($B1047)*2+MINUTE($B1047)/30,IFERROR(VALUE(LEFT($B1047,FIND(":",$B1047)-1))*2+VALUE(MID($B1047,FIND(":",$B1047)+1,2))/30,"")))</f>
        <v/>
      </c>
      <c r="G1047" s="12">
        <f>IF($E1047="","",IF(WEEKDAY($E1047,2)&lt;6,1,0))</f>
        <v/>
      </c>
      <c r="H1047" s="12">
        <f>IF(OR($E1047="",$F1047=""),"",IF(AND($G1047=1,$F1047&gt;='Working Hours'!$C$8,$F1047&lt;'Working Hours'!$C$9),1,0))</f>
        <v/>
      </c>
    </row>
    <row r="1048">
      <c r="A1048" s="11" t="n"/>
      <c r="B1048" s="11" t="n"/>
      <c r="C1048" s="11" t="n"/>
      <c r="E1048" s="12">
        <f>IF($A1048="","",IF(ISNUMBER($A1048),$A1048,IFERROR(DATEVALUE($A1048),"")))</f>
        <v/>
      </c>
      <c r="F1048" s="12">
        <f>IF($B1048="","",IF(ISNUMBER($B1048),HOUR($B1048)*2+MINUTE($B1048)/30,IFERROR(VALUE(LEFT($B1048,FIND(":",$B1048)-1))*2+VALUE(MID($B1048,FIND(":",$B1048)+1,2))/30,"")))</f>
        <v/>
      </c>
      <c r="G1048" s="12">
        <f>IF($E1048="","",IF(WEEKDAY($E1048,2)&lt;6,1,0))</f>
        <v/>
      </c>
      <c r="H1048" s="12">
        <f>IF(OR($E1048="",$F1048=""),"",IF(AND($G1048=1,$F1048&gt;='Working Hours'!$C$8,$F1048&lt;'Working Hours'!$C$9),1,0))</f>
        <v/>
      </c>
    </row>
    <row r="1049">
      <c r="A1049" s="11" t="n"/>
      <c r="B1049" s="11" t="n"/>
      <c r="C1049" s="11" t="n"/>
      <c r="E1049" s="12">
        <f>IF($A1049="","",IF(ISNUMBER($A1049),$A1049,IFERROR(DATEVALUE($A1049),"")))</f>
        <v/>
      </c>
      <c r="F1049" s="12">
        <f>IF($B1049="","",IF(ISNUMBER($B1049),HOUR($B1049)*2+MINUTE($B1049)/30,IFERROR(VALUE(LEFT($B1049,FIND(":",$B1049)-1))*2+VALUE(MID($B1049,FIND(":",$B1049)+1,2))/30,"")))</f>
        <v/>
      </c>
      <c r="G1049" s="12">
        <f>IF($E1049="","",IF(WEEKDAY($E1049,2)&lt;6,1,0))</f>
        <v/>
      </c>
      <c r="H1049" s="12">
        <f>IF(OR($E1049="",$F1049=""),"",IF(AND($G1049=1,$F1049&gt;='Working Hours'!$C$8,$F1049&lt;'Working Hours'!$C$9),1,0))</f>
        <v/>
      </c>
    </row>
    <row r="1050">
      <c r="A1050" s="11" t="n"/>
      <c r="B1050" s="11" t="n"/>
      <c r="C1050" s="11" t="n"/>
      <c r="E1050" s="12">
        <f>IF($A1050="","",IF(ISNUMBER($A1050),$A1050,IFERROR(DATEVALUE($A1050),"")))</f>
        <v/>
      </c>
      <c r="F1050" s="12">
        <f>IF($B1050="","",IF(ISNUMBER($B1050),HOUR($B1050)*2+MINUTE($B1050)/30,IFERROR(VALUE(LEFT($B1050,FIND(":",$B1050)-1))*2+VALUE(MID($B1050,FIND(":",$B1050)+1,2))/30,"")))</f>
        <v/>
      </c>
      <c r="G1050" s="12">
        <f>IF($E1050="","",IF(WEEKDAY($E1050,2)&lt;6,1,0))</f>
        <v/>
      </c>
      <c r="H1050" s="12">
        <f>IF(OR($E1050="",$F1050=""),"",IF(AND($G1050=1,$F1050&gt;='Working Hours'!$C$8,$F1050&lt;'Working Hours'!$C$9),1,0))</f>
        <v/>
      </c>
    </row>
    <row r="1051">
      <c r="A1051" s="11" t="n"/>
      <c r="B1051" s="11" t="n"/>
      <c r="C1051" s="11" t="n"/>
      <c r="E1051" s="12">
        <f>IF($A1051="","",IF(ISNUMBER($A1051),$A1051,IFERROR(DATEVALUE($A1051),"")))</f>
        <v/>
      </c>
      <c r="F1051" s="12">
        <f>IF($B1051="","",IF(ISNUMBER($B1051),HOUR($B1051)*2+MINUTE($B1051)/30,IFERROR(VALUE(LEFT($B1051,FIND(":",$B1051)-1))*2+VALUE(MID($B1051,FIND(":",$B1051)+1,2))/30,"")))</f>
        <v/>
      </c>
      <c r="G1051" s="12">
        <f>IF($E1051="","",IF(WEEKDAY($E1051,2)&lt;6,1,0))</f>
        <v/>
      </c>
      <c r="H1051" s="12">
        <f>IF(OR($E1051="",$F1051=""),"",IF(AND($G1051=1,$F1051&gt;='Working Hours'!$C$8,$F1051&lt;'Working Hours'!$C$9),1,0))</f>
        <v/>
      </c>
    </row>
    <row r="1052">
      <c r="A1052" s="11" t="n"/>
      <c r="B1052" s="11" t="n"/>
      <c r="C1052" s="11" t="n"/>
      <c r="E1052" s="12">
        <f>IF($A1052="","",IF(ISNUMBER($A1052),$A1052,IFERROR(DATEVALUE($A1052),"")))</f>
        <v/>
      </c>
      <c r="F1052" s="12">
        <f>IF($B1052="","",IF(ISNUMBER($B1052),HOUR($B1052)*2+MINUTE($B1052)/30,IFERROR(VALUE(LEFT($B1052,FIND(":",$B1052)-1))*2+VALUE(MID($B1052,FIND(":",$B1052)+1,2))/30,"")))</f>
        <v/>
      </c>
      <c r="G1052" s="12">
        <f>IF($E1052="","",IF(WEEKDAY($E1052,2)&lt;6,1,0))</f>
        <v/>
      </c>
      <c r="H1052" s="12">
        <f>IF(OR($E1052="",$F1052=""),"",IF(AND($G1052=1,$F1052&gt;='Working Hours'!$C$8,$F1052&lt;'Working Hours'!$C$9),1,0))</f>
        <v/>
      </c>
    </row>
    <row r="1053">
      <c r="A1053" s="11" t="n"/>
      <c r="B1053" s="11" t="n"/>
      <c r="C1053" s="11" t="n"/>
      <c r="E1053" s="12">
        <f>IF($A1053="","",IF(ISNUMBER($A1053),$A1053,IFERROR(DATEVALUE($A1053),"")))</f>
        <v/>
      </c>
      <c r="F1053" s="12">
        <f>IF($B1053="","",IF(ISNUMBER($B1053),HOUR($B1053)*2+MINUTE($B1053)/30,IFERROR(VALUE(LEFT($B1053,FIND(":",$B1053)-1))*2+VALUE(MID($B1053,FIND(":",$B1053)+1,2))/30,"")))</f>
        <v/>
      </c>
      <c r="G1053" s="12">
        <f>IF($E1053="","",IF(WEEKDAY($E1053,2)&lt;6,1,0))</f>
        <v/>
      </c>
      <c r="H1053" s="12">
        <f>IF(OR($E1053="",$F1053=""),"",IF(AND($G1053=1,$F1053&gt;='Working Hours'!$C$8,$F1053&lt;'Working Hours'!$C$9),1,0))</f>
        <v/>
      </c>
    </row>
    <row r="1054">
      <c r="A1054" s="11" t="n"/>
      <c r="B1054" s="11" t="n"/>
      <c r="C1054" s="11" t="n"/>
      <c r="E1054" s="12">
        <f>IF($A1054="","",IF(ISNUMBER($A1054),$A1054,IFERROR(DATEVALUE($A1054),"")))</f>
        <v/>
      </c>
      <c r="F1054" s="12">
        <f>IF($B1054="","",IF(ISNUMBER($B1054),HOUR($B1054)*2+MINUTE($B1054)/30,IFERROR(VALUE(LEFT($B1054,FIND(":",$B1054)-1))*2+VALUE(MID($B1054,FIND(":",$B1054)+1,2))/30,"")))</f>
        <v/>
      </c>
      <c r="G1054" s="12">
        <f>IF($E1054="","",IF(WEEKDAY($E1054,2)&lt;6,1,0))</f>
        <v/>
      </c>
      <c r="H1054" s="12">
        <f>IF(OR($E1054="",$F1054=""),"",IF(AND($G1054=1,$F1054&gt;='Working Hours'!$C$8,$F1054&lt;'Working Hours'!$C$9),1,0))</f>
        <v/>
      </c>
    </row>
    <row r="1055">
      <c r="A1055" s="11" t="n"/>
      <c r="B1055" s="11" t="n"/>
      <c r="C1055" s="11" t="n"/>
      <c r="E1055" s="12">
        <f>IF($A1055="","",IF(ISNUMBER($A1055),$A1055,IFERROR(DATEVALUE($A1055),"")))</f>
        <v/>
      </c>
      <c r="F1055" s="12">
        <f>IF($B1055="","",IF(ISNUMBER($B1055),HOUR($B1055)*2+MINUTE($B1055)/30,IFERROR(VALUE(LEFT($B1055,FIND(":",$B1055)-1))*2+VALUE(MID($B1055,FIND(":",$B1055)+1,2))/30,"")))</f>
        <v/>
      </c>
      <c r="G1055" s="12">
        <f>IF($E1055="","",IF(WEEKDAY($E1055,2)&lt;6,1,0))</f>
        <v/>
      </c>
      <c r="H1055" s="12">
        <f>IF(OR($E1055="",$F1055=""),"",IF(AND($G1055=1,$F1055&gt;='Working Hours'!$C$8,$F1055&lt;'Working Hours'!$C$9),1,0))</f>
        <v/>
      </c>
    </row>
    <row r="1056">
      <c r="A1056" s="11" t="n"/>
      <c r="B1056" s="11" t="n"/>
      <c r="C1056" s="11" t="n"/>
      <c r="E1056" s="12">
        <f>IF($A1056="","",IF(ISNUMBER($A1056),$A1056,IFERROR(DATEVALUE($A1056),"")))</f>
        <v/>
      </c>
      <c r="F1056" s="12">
        <f>IF($B1056="","",IF(ISNUMBER($B1056),HOUR($B1056)*2+MINUTE($B1056)/30,IFERROR(VALUE(LEFT($B1056,FIND(":",$B1056)-1))*2+VALUE(MID($B1056,FIND(":",$B1056)+1,2))/30,"")))</f>
        <v/>
      </c>
      <c r="G1056" s="12">
        <f>IF($E1056="","",IF(WEEKDAY($E1056,2)&lt;6,1,0))</f>
        <v/>
      </c>
      <c r="H1056" s="12">
        <f>IF(OR($E1056="",$F1056=""),"",IF(AND($G1056=1,$F1056&gt;='Working Hours'!$C$8,$F1056&lt;'Working Hours'!$C$9),1,0))</f>
        <v/>
      </c>
    </row>
    <row r="1057">
      <c r="A1057" s="11" t="n"/>
      <c r="B1057" s="11" t="n"/>
      <c r="C1057" s="11" t="n"/>
      <c r="E1057" s="12">
        <f>IF($A1057="","",IF(ISNUMBER($A1057),$A1057,IFERROR(DATEVALUE($A1057),"")))</f>
        <v/>
      </c>
      <c r="F1057" s="12">
        <f>IF($B1057="","",IF(ISNUMBER($B1057),HOUR($B1057)*2+MINUTE($B1057)/30,IFERROR(VALUE(LEFT($B1057,FIND(":",$B1057)-1))*2+VALUE(MID($B1057,FIND(":",$B1057)+1,2))/30,"")))</f>
        <v/>
      </c>
      <c r="G1057" s="12">
        <f>IF($E1057="","",IF(WEEKDAY($E1057,2)&lt;6,1,0))</f>
        <v/>
      </c>
      <c r="H1057" s="12">
        <f>IF(OR($E1057="",$F1057=""),"",IF(AND($G1057=1,$F1057&gt;='Working Hours'!$C$8,$F1057&lt;'Working Hours'!$C$9),1,0))</f>
        <v/>
      </c>
    </row>
    <row r="1058">
      <c r="A1058" s="11" t="n"/>
      <c r="B1058" s="11" t="n"/>
      <c r="C1058" s="11" t="n"/>
      <c r="E1058" s="12">
        <f>IF($A1058="","",IF(ISNUMBER($A1058),$A1058,IFERROR(DATEVALUE($A1058),"")))</f>
        <v/>
      </c>
      <c r="F1058" s="12">
        <f>IF($B1058="","",IF(ISNUMBER($B1058),HOUR($B1058)*2+MINUTE($B1058)/30,IFERROR(VALUE(LEFT($B1058,FIND(":",$B1058)-1))*2+VALUE(MID($B1058,FIND(":",$B1058)+1,2))/30,"")))</f>
        <v/>
      </c>
      <c r="G1058" s="12">
        <f>IF($E1058="","",IF(WEEKDAY($E1058,2)&lt;6,1,0))</f>
        <v/>
      </c>
      <c r="H1058" s="12">
        <f>IF(OR($E1058="",$F1058=""),"",IF(AND($G1058=1,$F1058&gt;='Working Hours'!$C$8,$F1058&lt;'Working Hours'!$C$9),1,0))</f>
        <v/>
      </c>
    </row>
    <row r="1059">
      <c r="A1059" s="11" t="n"/>
      <c r="B1059" s="11" t="n"/>
      <c r="C1059" s="11" t="n"/>
      <c r="E1059" s="12">
        <f>IF($A1059="","",IF(ISNUMBER($A1059),$A1059,IFERROR(DATEVALUE($A1059),"")))</f>
        <v/>
      </c>
      <c r="F1059" s="12">
        <f>IF($B1059="","",IF(ISNUMBER($B1059),HOUR($B1059)*2+MINUTE($B1059)/30,IFERROR(VALUE(LEFT($B1059,FIND(":",$B1059)-1))*2+VALUE(MID($B1059,FIND(":",$B1059)+1,2))/30,"")))</f>
        <v/>
      </c>
      <c r="G1059" s="12">
        <f>IF($E1059="","",IF(WEEKDAY($E1059,2)&lt;6,1,0))</f>
        <v/>
      </c>
      <c r="H1059" s="12">
        <f>IF(OR($E1059="",$F1059=""),"",IF(AND($G1059=1,$F1059&gt;='Working Hours'!$C$8,$F1059&lt;'Working Hours'!$C$9),1,0))</f>
        <v/>
      </c>
    </row>
    <row r="1060">
      <c r="A1060" s="11" t="n"/>
      <c r="B1060" s="11" t="n"/>
      <c r="C1060" s="11" t="n"/>
      <c r="E1060" s="12">
        <f>IF($A1060="","",IF(ISNUMBER($A1060),$A1060,IFERROR(DATEVALUE($A1060),"")))</f>
        <v/>
      </c>
      <c r="F1060" s="12">
        <f>IF($B1060="","",IF(ISNUMBER($B1060),HOUR($B1060)*2+MINUTE($B1060)/30,IFERROR(VALUE(LEFT($B1060,FIND(":",$B1060)-1))*2+VALUE(MID($B1060,FIND(":",$B1060)+1,2))/30,"")))</f>
        <v/>
      </c>
      <c r="G1060" s="12">
        <f>IF($E1060="","",IF(WEEKDAY($E1060,2)&lt;6,1,0))</f>
        <v/>
      </c>
      <c r="H1060" s="12">
        <f>IF(OR($E1060="",$F1060=""),"",IF(AND($G1060=1,$F1060&gt;='Working Hours'!$C$8,$F1060&lt;'Working Hours'!$C$9),1,0))</f>
        <v/>
      </c>
    </row>
    <row r="1061">
      <c r="A1061" s="11" t="n"/>
      <c r="B1061" s="11" t="n"/>
      <c r="C1061" s="11" t="n"/>
      <c r="E1061" s="12">
        <f>IF($A1061="","",IF(ISNUMBER($A1061),$A1061,IFERROR(DATEVALUE($A1061),"")))</f>
        <v/>
      </c>
      <c r="F1061" s="12">
        <f>IF($B1061="","",IF(ISNUMBER($B1061),HOUR($B1061)*2+MINUTE($B1061)/30,IFERROR(VALUE(LEFT($B1061,FIND(":",$B1061)-1))*2+VALUE(MID($B1061,FIND(":",$B1061)+1,2))/30,"")))</f>
        <v/>
      </c>
      <c r="G1061" s="12">
        <f>IF($E1061="","",IF(WEEKDAY($E1061,2)&lt;6,1,0))</f>
        <v/>
      </c>
      <c r="H1061" s="12">
        <f>IF(OR($E1061="",$F1061=""),"",IF(AND($G1061=1,$F1061&gt;='Working Hours'!$C$8,$F1061&lt;'Working Hours'!$C$9),1,0))</f>
        <v/>
      </c>
    </row>
    <row r="1062">
      <c r="A1062" s="11" t="n"/>
      <c r="B1062" s="11" t="n"/>
      <c r="C1062" s="11" t="n"/>
      <c r="E1062" s="12">
        <f>IF($A1062="","",IF(ISNUMBER($A1062),$A1062,IFERROR(DATEVALUE($A1062),"")))</f>
        <v/>
      </c>
      <c r="F1062" s="12">
        <f>IF($B1062="","",IF(ISNUMBER($B1062),HOUR($B1062)*2+MINUTE($B1062)/30,IFERROR(VALUE(LEFT($B1062,FIND(":",$B1062)-1))*2+VALUE(MID($B1062,FIND(":",$B1062)+1,2))/30,"")))</f>
        <v/>
      </c>
      <c r="G1062" s="12">
        <f>IF($E1062="","",IF(WEEKDAY($E1062,2)&lt;6,1,0))</f>
        <v/>
      </c>
      <c r="H1062" s="12">
        <f>IF(OR($E1062="",$F1062=""),"",IF(AND($G1062=1,$F1062&gt;='Working Hours'!$C$8,$F1062&lt;'Working Hours'!$C$9),1,0))</f>
        <v/>
      </c>
    </row>
    <row r="1063">
      <c r="A1063" s="11" t="n"/>
      <c r="B1063" s="11" t="n"/>
      <c r="C1063" s="11" t="n"/>
      <c r="E1063" s="12">
        <f>IF($A1063="","",IF(ISNUMBER($A1063),$A1063,IFERROR(DATEVALUE($A1063),"")))</f>
        <v/>
      </c>
      <c r="F1063" s="12">
        <f>IF($B1063="","",IF(ISNUMBER($B1063),HOUR($B1063)*2+MINUTE($B1063)/30,IFERROR(VALUE(LEFT($B1063,FIND(":",$B1063)-1))*2+VALUE(MID($B1063,FIND(":",$B1063)+1,2))/30,"")))</f>
        <v/>
      </c>
      <c r="G1063" s="12">
        <f>IF($E1063="","",IF(WEEKDAY($E1063,2)&lt;6,1,0))</f>
        <v/>
      </c>
      <c r="H1063" s="12">
        <f>IF(OR($E1063="",$F1063=""),"",IF(AND($G1063=1,$F1063&gt;='Working Hours'!$C$8,$F1063&lt;'Working Hours'!$C$9),1,0))</f>
        <v/>
      </c>
    </row>
    <row r="1064">
      <c r="A1064" s="11" t="n"/>
      <c r="B1064" s="11" t="n"/>
      <c r="C1064" s="11" t="n"/>
      <c r="E1064" s="12">
        <f>IF($A1064="","",IF(ISNUMBER($A1064),$A1064,IFERROR(DATEVALUE($A1064),"")))</f>
        <v/>
      </c>
      <c r="F1064" s="12">
        <f>IF($B1064="","",IF(ISNUMBER($B1064),HOUR($B1064)*2+MINUTE($B1064)/30,IFERROR(VALUE(LEFT($B1064,FIND(":",$B1064)-1))*2+VALUE(MID($B1064,FIND(":",$B1064)+1,2))/30,"")))</f>
        <v/>
      </c>
      <c r="G1064" s="12">
        <f>IF($E1064="","",IF(WEEKDAY($E1064,2)&lt;6,1,0))</f>
        <v/>
      </c>
      <c r="H1064" s="12">
        <f>IF(OR($E1064="",$F1064=""),"",IF(AND($G1064=1,$F1064&gt;='Working Hours'!$C$8,$F1064&lt;'Working Hours'!$C$9),1,0))</f>
        <v/>
      </c>
    </row>
    <row r="1065">
      <c r="A1065" s="11" t="n"/>
      <c r="B1065" s="11" t="n"/>
      <c r="C1065" s="11" t="n"/>
      <c r="E1065" s="12">
        <f>IF($A1065="","",IF(ISNUMBER($A1065),$A1065,IFERROR(DATEVALUE($A1065),"")))</f>
        <v/>
      </c>
      <c r="F1065" s="12">
        <f>IF($B1065="","",IF(ISNUMBER($B1065),HOUR($B1065)*2+MINUTE($B1065)/30,IFERROR(VALUE(LEFT($B1065,FIND(":",$B1065)-1))*2+VALUE(MID($B1065,FIND(":",$B1065)+1,2))/30,"")))</f>
        <v/>
      </c>
      <c r="G1065" s="12">
        <f>IF($E1065="","",IF(WEEKDAY($E1065,2)&lt;6,1,0))</f>
        <v/>
      </c>
      <c r="H1065" s="12">
        <f>IF(OR($E1065="",$F1065=""),"",IF(AND($G1065=1,$F1065&gt;='Working Hours'!$C$8,$F1065&lt;'Working Hours'!$C$9),1,0))</f>
        <v/>
      </c>
    </row>
    <row r="1066">
      <c r="A1066" s="11" t="n"/>
      <c r="B1066" s="11" t="n"/>
      <c r="C1066" s="11" t="n"/>
      <c r="E1066" s="12">
        <f>IF($A1066="","",IF(ISNUMBER($A1066),$A1066,IFERROR(DATEVALUE($A1066),"")))</f>
        <v/>
      </c>
      <c r="F1066" s="12">
        <f>IF($B1066="","",IF(ISNUMBER($B1066),HOUR($B1066)*2+MINUTE($B1066)/30,IFERROR(VALUE(LEFT($B1066,FIND(":",$B1066)-1))*2+VALUE(MID($B1066,FIND(":",$B1066)+1,2))/30,"")))</f>
        <v/>
      </c>
      <c r="G1066" s="12">
        <f>IF($E1066="","",IF(WEEKDAY($E1066,2)&lt;6,1,0))</f>
        <v/>
      </c>
      <c r="H1066" s="12">
        <f>IF(OR($E1066="",$F1066=""),"",IF(AND($G1066=1,$F1066&gt;='Working Hours'!$C$8,$F1066&lt;'Working Hours'!$C$9),1,0))</f>
        <v/>
      </c>
    </row>
    <row r="1067">
      <c r="A1067" s="11" t="n"/>
      <c r="B1067" s="11" t="n"/>
      <c r="C1067" s="11" t="n"/>
      <c r="E1067" s="12">
        <f>IF($A1067="","",IF(ISNUMBER($A1067),$A1067,IFERROR(DATEVALUE($A1067),"")))</f>
        <v/>
      </c>
      <c r="F1067" s="12">
        <f>IF($B1067="","",IF(ISNUMBER($B1067),HOUR($B1067)*2+MINUTE($B1067)/30,IFERROR(VALUE(LEFT($B1067,FIND(":",$B1067)-1))*2+VALUE(MID($B1067,FIND(":",$B1067)+1,2))/30,"")))</f>
        <v/>
      </c>
      <c r="G1067" s="12">
        <f>IF($E1067="","",IF(WEEKDAY($E1067,2)&lt;6,1,0))</f>
        <v/>
      </c>
      <c r="H1067" s="12">
        <f>IF(OR($E1067="",$F1067=""),"",IF(AND($G1067=1,$F1067&gt;='Working Hours'!$C$8,$F1067&lt;'Working Hours'!$C$9),1,0))</f>
        <v/>
      </c>
    </row>
    <row r="1068">
      <c r="A1068" s="11" t="n"/>
      <c r="B1068" s="11" t="n"/>
      <c r="C1068" s="11" t="n"/>
      <c r="E1068" s="12">
        <f>IF($A1068="","",IF(ISNUMBER($A1068),$A1068,IFERROR(DATEVALUE($A1068),"")))</f>
        <v/>
      </c>
      <c r="F1068" s="12">
        <f>IF($B1068="","",IF(ISNUMBER($B1068),HOUR($B1068)*2+MINUTE($B1068)/30,IFERROR(VALUE(LEFT($B1068,FIND(":",$B1068)-1))*2+VALUE(MID($B1068,FIND(":",$B1068)+1,2))/30,"")))</f>
        <v/>
      </c>
      <c r="G1068" s="12">
        <f>IF($E1068="","",IF(WEEKDAY($E1068,2)&lt;6,1,0))</f>
        <v/>
      </c>
      <c r="H1068" s="12">
        <f>IF(OR($E1068="",$F1068=""),"",IF(AND($G1068=1,$F1068&gt;='Working Hours'!$C$8,$F1068&lt;'Working Hours'!$C$9),1,0))</f>
        <v/>
      </c>
    </row>
    <row r="1069">
      <c r="A1069" s="11" t="n"/>
      <c r="B1069" s="11" t="n"/>
      <c r="C1069" s="11" t="n"/>
      <c r="E1069" s="12">
        <f>IF($A1069="","",IF(ISNUMBER($A1069),$A1069,IFERROR(DATEVALUE($A1069),"")))</f>
        <v/>
      </c>
      <c r="F1069" s="12">
        <f>IF($B1069="","",IF(ISNUMBER($B1069),HOUR($B1069)*2+MINUTE($B1069)/30,IFERROR(VALUE(LEFT($B1069,FIND(":",$B1069)-1))*2+VALUE(MID($B1069,FIND(":",$B1069)+1,2))/30,"")))</f>
        <v/>
      </c>
      <c r="G1069" s="12">
        <f>IF($E1069="","",IF(WEEKDAY($E1069,2)&lt;6,1,0))</f>
        <v/>
      </c>
      <c r="H1069" s="12">
        <f>IF(OR($E1069="",$F1069=""),"",IF(AND($G1069=1,$F1069&gt;='Working Hours'!$C$8,$F1069&lt;'Working Hours'!$C$9),1,0))</f>
        <v/>
      </c>
    </row>
    <row r="1070">
      <c r="A1070" s="11" t="n"/>
      <c r="B1070" s="11" t="n"/>
      <c r="C1070" s="11" t="n"/>
      <c r="E1070" s="12">
        <f>IF($A1070="","",IF(ISNUMBER($A1070),$A1070,IFERROR(DATEVALUE($A1070),"")))</f>
        <v/>
      </c>
      <c r="F1070" s="12">
        <f>IF($B1070="","",IF(ISNUMBER($B1070),HOUR($B1070)*2+MINUTE($B1070)/30,IFERROR(VALUE(LEFT($B1070,FIND(":",$B1070)-1))*2+VALUE(MID($B1070,FIND(":",$B1070)+1,2))/30,"")))</f>
        <v/>
      </c>
      <c r="G1070" s="12">
        <f>IF($E1070="","",IF(WEEKDAY($E1070,2)&lt;6,1,0))</f>
        <v/>
      </c>
      <c r="H1070" s="12">
        <f>IF(OR($E1070="",$F1070=""),"",IF(AND($G1070=1,$F1070&gt;='Working Hours'!$C$8,$F1070&lt;'Working Hours'!$C$9),1,0))</f>
        <v/>
      </c>
    </row>
    <row r="1071">
      <c r="A1071" s="11" t="n"/>
      <c r="B1071" s="11" t="n"/>
      <c r="C1071" s="11" t="n"/>
      <c r="E1071" s="12">
        <f>IF($A1071="","",IF(ISNUMBER($A1071),$A1071,IFERROR(DATEVALUE($A1071),"")))</f>
        <v/>
      </c>
      <c r="F1071" s="12">
        <f>IF($B1071="","",IF(ISNUMBER($B1071),HOUR($B1071)*2+MINUTE($B1071)/30,IFERROR(VALUE(LEFT($B1071,FIND(":",$B1071)-1))*2+VALUE(MID($B1071,FIND(":",$B1071)+1,2))/30,"")))</f>
        <v/>
      </c>
      <c r="G1071" s="12">
        <f>IF($E1071="","",IF(WEEKDAY($E1071,2)&lt;6,1,0))</f>
        <v/>
      </c>
      <c r="H1071" s="12">
        <f>IF(OR($E1071="",$F1071=""),"",IF(AND($G1071=1,$F1071&gt;='Working Hours'!$C$8,$F1071&lt;'Working Hours'!$C$9),1,0))</f>
        <v/>
      </c>
    </row>
    <row r="1072">
      <c r="A1072" s="11" t="n"/>
      <c r="B1072" s="11" t="n"/>
      <c r="C1072" s="11" t="n"/>
      <c r="E1072" s="12">
        <f>IF($A1072="","",IF(ISNUMBER($A1072),$A1072,IFERROR(DATEVALUE($A1072),"")))</f>
        <v/>
      </c>
      <c r="F1072" s="12">
        <f>IF($B1072="","",IF(ISNUMBER($B1072),HOUR($B1072)*2+MINUTE($B1072)/30,IFERROR(VALUE(LEFT($B1072,FIND(":",$B1072)-1))*2+VALUE(MID($B1072,FIND(":",$B1072)+1,2))/30,"")))</f>
        <v/>
      </c>
      <c r="G1072" s="12">
        <f>IF($E1072="","",IF(WEEKDAY($E1072,2)&lt;6,1,0))</f>
        <v/>
      </c>
      <c r="H1072" s="12">
        <f>IF(OR($E1072="",$F1072=""),"",IF(AND($G1072=1,$F1072&gt;='Working Hours'!$C$8,$F1072&lt;'Working Hours'!$C$9),1,0))</f>
        <v/>
      </c>
    </row>
    <row r="1073">
      <c r="A1073" s="11" t="n"/>
      <c r="B1073" s="11" t="n"/>
      <c r="C1073" s="11" t="n"/>
      <c r="E1073" s="12">
        <f>IF($A1073="","",IF(ISNUMBER($A1073),$A1073,IFERROR(DATEVALUE($A1073),"")))</f>
        <v/>
      </c>
      <c r="F1073" s="12">
        <f>IF($B1073="","",IF(ISNUMBER($B1073),HOUR($B1073)*2+MINUTE($B1073)/30,IFERROR(VALUE(LEFT($B1073,FIND(":",$B1073)-1))*2+VALUE(MID($B1073,FIND(":",$B1073)+1,2))/30,"")))</f>
        <v/>
      </c>
      <c r="G1073" s="12">
        <f>IF($E1073="","",IF(WEEKDAY($E1073,2)&lt;6,1,0))</f>
        <v/>
      </c>
      <c r="H1073" s="12">
        <f>IF(OR($E1073="",$F1073=""),"",IF(AND($G1073=1,$F1073&gt;='Working Hours'!$C$8,$F1073&lt;'Working Hours'!$C$9),1,0))</f>
        <v/>
      </c>
    </row>
    <row r="1074">
      <c r="A1074" s="11" t="n"/>
      <c r="B1074" s="11" t="n"/>
      <c r="C1074" s="11" t="n"/>
      <c r="E1074" s="12">
        <f>IF($A1074="","",IF(ISNUMBER($A1074),$A1074,IFERROR(DATEVALUE($A1074),"")))</f>
        <v/>
      </c>
      <c r="F1074" s="12">
        <f>IF($B1074="","",IF(ISNUMBER($B1074),HOUR($B1074)*2+MINUTE($B1074)/30,IFERROR(VALUE(LEFT($B1074,FIND(":",$B1074)-1))*2+VALUE(MID($B1074,FIND(":",$B1074)+1,2))/30,"")))</f>
        <v/>
      </c>
      <c r="G1074" s="12">
        <f>IF($E1074="","",IF(WEEKDAY($E1074,2)&lt;6,1,0))</f>
        <v/>
      </c>
      <c r="H1074" s="12">
        <f>IF(OR($E1074="",$F1074=""),"",IF(AND($G1074=1,$F1074&gt;='Working Hours'!$C$8,$F1074&lt;'Working Hours'!$C$9),1,0))</f>
        <v/>
      </c>
    </row>
    <row r="1075">
      <c r="A1075" s="11" t="n"/>
      <c r="B1075" s="11" t="n"/>
      <c r="C1075" s="11" t="n"/>
      <c r="E1075" s="12">
        <f>IF($A1075="","",IF(ISNUMBER($A1075),$A1075,IFERROR(DATEVALUE($A1075),"")))</f>
        <v/>
      </c>
      <c r="F1075" s="12">
        <f>IF($B1075="","",IF(ISNUMBER($B1075),HOUR($B1075)*2+MINUTE($B1075)/30,IFERROR(VALUE(LEFT($B1075,FIND(":",$B1075)-1))*2+VALUE(MID($B1075,FIND(":",$B1075)+1,2))/30,"")))</f>
        <v/>
      </c>
      <c r="G1075" s="12">
        <f>IF($E1075="","",IF(WEEKDAY($E1075,2)&lt;6,1,0))</f>
        <v/>
      </c>
      <c r="H1075" s="12">
        <f>IF(OR($E1075="",$F1075=""),"",IF(AND($G1075=1,$F1075&gt;='Working Hours'!$C$8,$F1075&lt;'Working Hours'!$C$9),1,0))</f>
        <v/>
      </c>
    </row>
    <row r="1076">
      <c r="A1076" s="11" t="n"/>
      <c r="B1076" s="11" t="n"/>
      <c r="C1076" s="11" t="n"/>
      <c r="E1076" s="12">
        <f>IF($A1076="","",IF(ISNUMBER($A1076),$A1076,IFERROR(DATEVALUE($A1076),"")))</f>
        <v/>
      </c>
      <c r="F1076" s="12">
        <f>IF($B1076="","",IF(ISNUMBER($B1076),HOUR($B1076)*2+MINUTE($B1076)/30,IFERROR(VALUE(LEFT($B1076,FIND(":",$B1076)-1))*2+VALUE(MID($B1076,FIND(":",$B1076)+1,2))/30,"")))</f>
        <v/>
      </c>
      <c r="G1076" s="12">
        <f>IF($E1076="","",IF(WEEKDAY($E1076,2)&lt;6,1,0))</f>
        <v/>
      </c>
      <c r="H1076" s="12">
        <f>IF(OR($E1076="",$F1076=""),"",IF(AND($G1076=1,$F1076&gt;='Working Hours'!$C$8,$F1076&lt;'Working Hours'!$C$9),1,0))</f>
        <v/>
      </c>
    </row>
    <row r="1077">
      <c r="A1077" s="11" t="n"/>
      <c r="B1077" s="11" t="n"/>
      <c r="C1077" s="11" t="n"/>
      <c r="E1077" s="12">
        <f>IF($A1077="","",IF(ISNUMBER($A1077),$A1077,IFERROR(DATEVALUE($A1077),"")))</f>
        <v/>
      </c>
      <c r="F1077" s="12">
        <f>IF($B1077="","",IF(ISNUMBER($B1077),HOUR($B1077)*2+MINUTE($B1077)/30,IFERROR(VALUE(LEFT($B1077,FIND(":",$B1077)-1))*2+VALUE(MID($B1077,FIND(":",$B1077)+1,2))/30,"")))</f>
        <v/>
      </c>
      <c r="G1077" s="12">
        <f>IF($E1077="","",IF(WEEKDAY($E1077,2)&lt;6,1,0))</f>
        <v/>
      </c>
      <c r="H1077" s="12">
        <f>IF(OR($E1077="",$F1077=""),"",IF(AND($G1077=1,$F1077&gt;='Working Hours'!$C$8,$F1077&lt;'Working Hours'!$C$9),1,0))</f>
        <v/>
      </c>
    </row>
    <row r="1078">
      <c r="A1078" s="11" t="n"/>
      <c r="B1078" s="11" t="n"/>
      <c r="C1078" s="11" t="n"/>
      <c r="E1078" s="12">
        <f>IF($A1078="","",IF(ISNUMBER($A1078),$A1078,IFERROR(DATEVALUE($A1078),"")))</f>
        <v/>
      </c>
      <c r="F1078" s="12">
        <f>IF($B1078="","",IF(ISNUMBER($B1078),HOUR($B1078)*2+MINUTE($B1078)/30,IFERROR(VALUE(LEFT($B1078,FIND(":",$B1078)-1))*2+VALUE(MID($B1078,FIND(":",$B1078)+1,2))/30,"")))</f>
        <v/>
      </c>
      <c r="G1078" s="12">
        <f>IF($E1078="","",IF(WEEKDAY($E1078,2)&lt;6,1,0))</f>
        <v/>
      </c>
      <c r="H1078" s="12">
        <f>IF(OR($E1078="",$F1078=""),"",IF(AND($G1078=1,$F1078&gt;='Working Hours'!$C$8,$F1078&lt;'Working Hours'!$C$9),1,0))</f>
        <v/>
      </c>
    </row>
    <row r="1079">
      <c r="A1079" s="11" t="n"/>
      <c r="B1079" s="11" t="n"/>
      <c r="C1079" s="11" t="n"/>
      <c r="E1079" s="12">
        <f>IF($A1079="","",IF(ISNUMBER($A1079),$A1079,IFERROR(DATEVALUE($A1079),"")))</f>
        <v/>
      </c>
      <c r="F1079" s="12">
        <f>IF($B1079="","",IF(ISNUMBER($B1079),HOUR($B1079)*2+MINUTE($B1079)/30,IFERROR(VALUE(LEFT($B1079,FIND(":",$B1079)-1))*2+VALUE(MID($B1079,FIND(":",$B1079)+1,2))/30,"")))</f>
        <v/>
      </c>
      <c r="G1079" s="12">
        <f>IF($E1079="","",IF(WEEKDAY($E1079,2)&lt;6,1,0))</f>
        <v/>
      </c>
      <c r="H1079" s="12">
        <f>IF(OR($E1079="",$F1079=""),"",IF(AND($G1079=1,$F1079&gt;='Working Hours'!$C$8,$F1079&lt;'Working Hours'!$C$9),1,0))</f>
        <v/>
      </c>
    </row>
    <row r="1080">
      <c r="A1080" s="11" t="n"/>
      <c r="B1080" s="11" t="n"/>
      <c r="C1080" s="11" t="n"/>
      <c r="E1080" s="12">
        <f>IF($A1080="","",IF(ISNUMBER($A1080),$A1080,IFERROR(DATEVALUE($A1080),"")))</f>
        <v/>
      </c>
      <c r="F1080" s="12">
        <f>IF($B1080="","",IF(ISNUMBER($B1080),HOUR($B1080)*2+MINUTE($B1080)/30,IFERROR(VALUE(LEFT($B1080,FIND(":",$B1080)-1))*2+VALUE(MID($B1080,FIND(":",$B1080)+1,2))/30,"")))</f>
        <v/>
      </c>
      <c r="G1080" s="12">
        <f>IF($E1080="","",IF(WEEKDAY($E1080,2)&lt;6,1,0))</f>
        <v/>
      </c>
      <c r="H1080" s="12">
        <f>IF(OR($E1080="",$F1080=""),"",IF(AND($G1080=1,$F1080&gt;='Working Hours'!$C$8,$F1080&lt;'Working Hours'!$C$9),1,0))</f>
        <v/>
      </c>
    </row>
    <row r="1081">
      <c r="A1081" s="11" t="n"/>
      <c r="B1081" s="11" t="n"/>
      <c r="C1081" s="11" t="n"/>
      <c r="E1081" s="12">
        <f>IF($A1081="","",IF(ISNUMBER($A1081),$A1081,IFERROR(DATEVALUE($A1081),"")))</f>
        <v/>
      </c>
      <c r="F1081" s="12">
        <f>IF($B1081="","",IF(ISNUMBER($B1081),HOUR($B1081)*2+MINUTE($B1081)/30,IFERROR(VALUE(LEFT($B1081,FIND(":",$B1081)-1))*2+VALUE(MID($B1081,FIND(":",$B1081)+1,2))/30,"")))</f>
        <v/>
      </c>
      <c r="G1081" s="12">
        <f>IF($E1081="","",IF(WEEKDAY($E1081,2)&lt;6,1,0))</f>
        <v/>
      </c>
      <c r="H1081" s="12">
        <f>IF(OR($E1081="",$F1081=""),"",IF(AND($G1081=1,$F1081&gt;='Working Hours'!$C$8,$F1081&lt;'Working Hours'!$C$9),1,0))</f>
        <v/>
      </c>
    </row>
    <row r="1082">
      <c r="A1082" s="11" t="n"/>
      <c r="B1082" s="11" t="n"/>
      <c r="C1082" s="11" t="n"/>
      <c r="E1082" s="12">
        <f>IF($A1082="","",IF(ISNUMBER($A1082),$A1082,IFERROR(DATEVALUE($A1082),"")))</f>
        <v/>
      </c>
      <c r="F1082" s="12">
        <f>IF($B1082="","",IF(ISNUMBER($B1082),HOUR($B1082)*2+MINUTE($B1082)/30,IFERROR(VALUE(LEFT($B1082,FIND(":",$B1082)-1))*2+VALUE(MID($B1082,FIND(":",$B1082)+1,2))/30,"")))</f>
        <v/>
      </c>
      <c r="G1082" s="12">
        <f>IF($E1082="","",IF(WEEKDAY($E1082,2)&lt;6,1,0))</f>
        <v/>
      </c>
      <c r="H1082" s="12">
        <f>IF(OR($E1082="",$F1082=""),"",IF(AND($G1082=1,$F1082&gt;='Working Hours'!$C$8,$F1082&lt;'Working Hours'!$C$9),1,0))</f>
        <v/>
      </c>
    </row>
    <row r="1083">
      <c r="A1083" s="11" t="n"/>
      <c r="B1083" s="11" t="n"/>
      <c r="C1083" s="11" t="n"/>
      <c r="E1083" s="12">
        <f>IF($A1083="","",IF(ISNUMBER($A1083),$A1083,IFERROR(DATEVALUE($A1083),"")))</f>
        <v/>
      </c>
      <c r="F1083" s="12">
        <f>IF($B1083="","",IF(ISNUMBER($B1083),HOUR($B1083)*2+MINUTE($B1083)/30,IFERROR(VALUE(LEFT($B1083,FIND(":",$B1083)-1))*2+VALUE(MID($B1083,FIND(":",$B1083)+1,2))/30,"")))</f>
        <v/>
      </c>
      <c r="G1083" s="12">
        <f>IF($E1083="","",IF(WEEKDAY($E1083,2)&lt;6,1,0))</f>
        <v/>
      </c>
      <c r="H1083" s="12">
        <f>IF(OR($E1083="",$F1083=""),"",IF(AND($G1083=1,$F1083&gt;='Working Hours'!$C$8,$F1083&lt;'Working Hours'!$C$9),1,0))</f>
        <v/>
      </c>
    </row>
    <row r="1084">
      <c r="A1084" s="11" t="n"/>
      <c r="B1084" s="11" t="n"/>
      <c r="C1084" s="11" t="n"/>
      <c r="E1084" s="12">
        <f>IF($A1084="","",IF(ISNUMBER($A1084),$A1084,IFERROR(DATEVALUE($A1084),"")))</f>
        <v/>
      </c>
      <c r="F1084" s="12">
        <f>IF($B1084="","",IF(ISNUMBER($B1084),HOUR($B1084)*2+MINUTE($B1084)/30,IFERROR(VALUE(LEFT($B1084,FIND(":",$B1084)-1))*2+VALUE(MID($B1084,FIND(":",$B1084)+1,2))/30,"")))</f>
        <v/>
      </c>
      <c r="G1084" s="12">
        <f>IF($E1084="","",IF(WEEKDAY($E1084,2)&lt;6,1,0))</f>
        <v/>
      </c>
      <c r="H1084" s="12">
        <f>IF(OR($E1084="",$F1084=""),"",IF(AND($G1084=1,$F1084&gt;='Working Hours'!$C$8,$F1084&lt;'Working Hours'!$C$9),1,0))</f>
        <v/>
      </c>
    </row>
    <row r="1085">
      <c r="A1085" s="11" t="n"/>
      <c r="B1085" s="11" t="n"/>
      <c r="C1085" s="11" t="n"/>
      <c r="E1085" s="12">
        <f>IF($A1085="","",IF(ISNUMBER($A1085),$A1085,IFERROR(DATEVALUE($A1085),"")))</f>
        <v/>
      </c>
      <c r="F1085" s="12">
        <f>IF($B1085="","",IF(ISNUMBER($B1085),HOUR($B1085)*2+MINUTE($B1085)/30,IFERROR(VALUE(LEFT($B1085,FIND(":",$B1085)-1))*2+VALUE(MID($B1085,FIND(":",$B1085)+1,2))/30,"")))</f>
        <v/>
      </c>
      <c r="G1085" s="12">
        <f>IF($E1085="","",IF(WEEKDAY($E1085,2)&lt;6,1,0))</f>
        <v/>
      </c>
      <c r="H1085" s="12">
        <f>IF(OR($E1085="",$F1085=""),"",IF(AND($G1085=1,$F1085&gt;='Working Hours'!$C$8,$F1085&lt;'Working Hours'!$C$9),1,0))</f>
        <v/>
      </c>
    </row>
    <row r="1086">
      <c r="A1086" s="11" t="n"/>
      <c r="B1086" s="11" t="n"/>
      <c r="C1086" s="11" t="n"/>
      <c r="E1086" s="12">
        <f>IF($A1086="","",IF(ISNUMBER($A1086),$A1086,IFERROR(DATEVALUE($A1086),"")))</f>
        <v/>
      </c>
      <c r="F1086" s="12">
        <f>IF($B1086="","",IF(ISNUMBER($B1086),HOUR($B1086)*2+MINUTE($B1086)/30,IFERROR(VALUE(LEFT($B1086,FIND(":",$B1086)-1))*2+VALUE(MID($B1086,FIND(":",$B1086)+1,2))/30,"")))</f>
        <v/>
      </c>
      <c r="G1086" s="12">
        <f>IF($E1086="","",IF(WEEKDAY($E1086,2)&lt;6,1,0))</f>
        <v/>
      </c>
      <c r="H1086" s="12">
        <f>IF(OR($E1086="",$F1086=""),"",IF(AND($G1086=1,$F1086&gt;='Working Hours'!$C$8,$F1086&lt;'Working Hours'!$C$9),1,0))</f>
        <v/>
      </c>
    </row>
    <row r="1087">
      <c r="A1087" s="11" t="n"/>
      <c r="B1087" s="11" t="n"/>
      <c r="C1087" s="11" t="n"/>
      <c r="E1087" s="12">
        <f>IF($A1087="","",IF(ISNUMBER($A1087),$A1087,IFERROR(DATEVALUE($A1087),"")))</f>
        <v/>
      </c>
      <c r="F1087" s="12">
        <f>IF($B1087="","",IF(ISNUMBER($B1087),HOUR($B1087)*2+MINUTE($B1087)/30,IFERROR(VALUE(LEFT($B1087,FIND(":",$B1087)-1))*2+VALUE(MID($B1087,FIND(":",$B1087)+1,2))/30,"")))</f>
        <v/>
      </c>
      <c r="G1087" s="12">
        <f>IF($E1087="","",IF(WEEKDAY($E1087,2)&lt;6,1,0))</f>
        <v/>
      </c>
      <c r="H1087" s="12">
        <f>IF(OR($E1087="",$F1087=""),"",IF(AND($G1087=1,$F1087&gt;='Working Hours'!$C$8,$F1087&lt;'Working Hours'!$C$9),1,0))</f>
        <v/>
      </c>
    </row>
    <row r="1088">
      <c r="A1088" s="11" t="n"/>
      <c r="B1088" s="11" t="n"/>
      <c r="C1088" s="11" t="n"/>
      <c r="E1088" s="12">
        <f>IF($A1088="","",IF(ISNUMBER($A1088),$A1088,IFERROR(DATEVALUE($A1088),"")))</f>
        <v/>
      </c>
      <c r="F1088" s="12">
        <f>IF($B1088="","",IF(ISNUMBER($B1088),HOUR($B1088)*2+MINUTE($B1088)/30,IFERROR(VALUE(LEFT($B1088,FIND(":",$B1088)-1))*2+VALUE(MID($B1088,FIND(":",$B1088)+1,2))/30,"")))</f>
        <v/>
      </c>
      <c r="G1088" s="12">
        <f>IF($E1088="","",IF(WEEKDAY($E1088,2)&lt;6,1,0))</f>
        <v/>
      </c>
      <c r="H1088" s="12">
        <f>IF(OR($E1088="",$F1088=""),"",IF(AND($G1088=1,$F1088&gt;='Working Hours'!$C$8,$F1088&lt;'Working Hours'!$C$9),1,0))</f>
        <v/>
      </c>
    </row>
    <row r="1089">
      <c r="A1089" s="11" t="n"/>
      <c r="B1089" s="11" t="n"/>
      <c r="C1089" s="11" t="n"/>
      <c r="E1089" s="12">
        <f>IF($A1089="","",IF(ISNUMBER($A1089),$A1089,IFERROR(DATEVALUE($A1089),"")))</f>
        <v/>
      </c>
      <c r="F1089" s="12">
        <f>IF($B1089="","",IF(ISNUMBER($B1089),HOUR($B1089)*2+MINUTE($B1089)/30,IFERROR(VALUE(LEFT($B1089,FIND(":",$B1089)-1))*2+VALUE(MID($B1089,FIND(":",$B1089)+1,2))/30,"")))</f>
        <v/>
      </c>
      <c r="G1089" s="12">
        <f>IF($E1089="","",IF(WEEKDAY($E1089,2)&lt;6,1,0))</f>
        <v/>
      </c>
      <c r="H1089" s="12">
        <f>IF(OR($E1089="",$F1089=""),"",IF(AND($G1089=1,$F1089&gt;='Working Hours'!$C$8,$F1089&lt;'Working Hours'!$C$9),1,0))</f>
        <v/>
      </c>
    </row>
    <row r="1090">
      <c r="A1090" s="11" t="n"/>
      <c r="B1090" s="11" t="n"/>
      <c r="C1090" s="11" t="n"/>
      <c r="E1090" s="12">
        <f>IF($A1090="","",IF(ISNUMBER($A1090),$A1090,IFERROR(DATEVALUE($A1090),"")))</f>
        <v/>
      </c>
      <c r="F1090" s="12">
        <f>IF($B1090="","",IF(ISNUMBER($B1090),HOUR($B1090)*2+MINUTE($B1090)/30,IFERROR(VALUE(LEFT($B1090,FIND(":",$B1090)-1))*2+VALUE(MID($B1090,FIND(":",$B1090)+1,2))/30,"")))</f>
        <v/>
      </c>
      <c r="G1090" s="12">
        <f>IF($E1090="","",IF(WEEKDAY($E1090,2)&lt;6,1,0))</f>
        <v/>
      </c>
      <c r="H1090" s="12">
        <f>IF(OR($E1090="",$F1090=""),"",IF(AND($G1090=1,$F1090&gt;='Working Hours'!$C$8,$F1090&lt;'Working Hours'!$C$9),1,0))</f>
        <v/>
      </c>
    </row>
    <row r="1091">
      <c r="A1091" s="11" t="n"/>
      <c r="B1091" s="11" t="n"/>
      <c r="C1091" s="11" t="n"/>
      <c r="E1091" s="12">
        <f>IF($A1091="","",IF(ISNUMBER($A1091),$A1091,IFERROR(DATEVALUE($A1091),"")))</f>
        <v/>
      </c>
      <c r="F1091" s="12">
        <f>IF($B1091="","",IF(ISNUMBER($B1091),HOUR($B1091)*2+MINUTE($B1091)/30,IFERROR(VALUE(LEFT($B1091,FIND(":",$B1091)-1))*2+VALUE(MID($B1091,FIND(":",$B1091)+1,2))/30,"")))</f>
        <v/>
      </c>
      <c r="G1091" s="12">
        <f>IF($E1091="","",IF(WEEKDAY($E1091,2)&lt;6,1,0))</f>
        <v/>
      </c>
      <c r="H1091" s="12">
        <f>IF(OR($E1091="",$F1091=""),"",IF(AND($G1091=1,$F1091&gt;='Working Hours'!$C$8,$F1091&lt;'Working Hours'!$C$9),1,0))</f>
        <v/>
      </c>
    </row>
    <row r="1092">
      <c r="A1092" s="11" t="n"/>
      <c r="B1092" s="11" t="n"/>
      <c r="C1092" s="11" t="n"/>
      <c r="E1092" s="12">
        <f>IF($A1092="","",IF(ISNUMBER($A1092),$A1092,IFERROR(DATEVALUE($A1092),"")))</f>
        <v/>
      </c>
      <c r="F1092" s="12">
        <f>IF($B1092="","",IF(ISNUMBER($B1092),HOUR($B1092)*2+MINUTE($B1092)/30,IFERROR(VALUE(LEFT($B1092,FIND(":",$B1092)-1))*2+VALUE(MID($B1092,FIND(":",$B1092)+1,2))/30,"")))</f>
        <v/>
      </c>
      <c r="G1092" s="12">
        <f>IF($E1092="","",IF(WEEKDAY($E1092,2)&lt;6,1,0))</f>
        <v/>
      </c>
      <c r="H1092" s="12">
        <f>IF(OR($E1092="",$F1092=""),"",IF(AND($G1092=1,$F1092&gt;='Working Hours'!$C$8,$F1092&lt;'Working Hours'!$C$9),1,0))</f>
        <v/>
      </c>
    </row>
    <row r="1093">
      <c r="A1093" s="11" t="n"/>
      <c r="B1093" s="11" t="n"/>
      <c r="C1093" s="11" t="n"/>
      <c r="E1093" s="12">
        <f>IF($A1093="","",IF(ISNUMBER($A1093),$A1093,IFERROR(DATEVALUE($A1093),"")))</f>
        <v/>
      </c>
      <c r="F1093" s="12">
        <f>IF($B1093="","",IF(ISNUMBER($B1093),HOUR($B1093)*2+MINUTE($B1093)/30,IFERROR(VALUE(LEFT($B1093,FIND(":",$B1093)-1))*2+VALUE(MID($B1093,FIND(":",$B1093)+1,2))/30,"")))</f>
        <v/>
      </c>
      <c r="G1093" s="12">
        <f>IF($E1093="","",IF(WEEKDAY($E1093,2)&lt;6,1,0))</f>
        <v/>
      </c>
      <c r="H1093" s="12">
        <f>IF(OR($E1093="",$F1093=""),"",IF(AND($G1093=1,$F1093&gt;='Working Hours'!$C$8,$F1093&lt;'Working Hours'!$C$9),1,0))</f>
        <v/>
      </c>
    </row>
    <row r="1094">
      <c r="A1094" s="11" t="n"/>
      <c r="B1094" s="11" t="n"/>
      <c r="C1094" s="11" t="n"/>
      <c r="E1094" s="12">
        <f>IF($A1094="","",IF(ISNUMBER($A1094),$A1094,IFERROR(DATEVALUE($A1094),"")))</f>
        <v/>
      </c>
      <c r="F1094" s="12">
        <f>IF($B1094="","",IF(ISNUMBER($B1094),HOUR($B1094)*2+MINUTE($B1094)/30,IFERROR(VALUE(LEFT($B1094,FIND(":",$B1094)-1))*2+VALUE(MID($B1094,FIND(":",$B1094)+1,2))/30,"")))</f>
        <v/>
      </c>
      <c r="G1094" s="12">
        <f>IF($E1094="","",IF(WEEKDAY($E1094,2)&lt;6,1,0))</f>
        <v/>
      </c>
      <c r="H1094" s="12">
        <f>IF(OR($E1094="",$F1094=""),"",IF(AND($G1094=1,$F1094&gt;='Working Hours'!$C$8,$F1094&lt;'Working Hours'!$C$9),1,0))</f>
        <v/>
      </c>
    </row>
    <row r="1095">
      <c r="A1095" s="11" t="n"/>
      <c r="B1095" s="11" t="n"/>
      <c r="C1095" s="11" t="n"/>
      <c r="E1095" s="12">
        <f>IF($A1095="","",IF(ISNUMBER($A1095),$A1095,IFERROR(DATEVALUE($A1095),"")))</f>
        <v/>
      </c>
      <c r="F1095" s="12">
        <f>IF($B1095="","",IF(ISNUMBER($B1095),HOUR($B1095)*2+MINUTE($B1095)/30,IFERROR(VALUE(LEFT($B1095,FIND(":",$B1095)-1))*2+VALUE(MID($B1095,FIND(":",$B1095)+1,2))/30,"")))</f>
        <v/>
      </c>
      <c r="G1095" s="12">
        <f>IF($E1095="","",IF(WEEKDAY($E1095,2)&lt;6,1,0))</f>
        <v/>
      </c>
      <c r="H1095" s="12">
        <f>IF(OR($E1095="",$F1095=""),"",IF(AND($G1095=1,$F1095&gt;='Working Hours'!$C$8,$F1095&lt;'Working Hours'!$C$9),1,0))</f>
        <v/>
      </c>
    </row>
    <row r="1096">
      <c r="A1096" s="11" t="n"/>
      <c r="B1096" s="11" t="n"/>
      <c r="C1096" s="11" t="n"/>
      <c r="E1096" s="12">
        <f>IF($A1096="","",IF(ISNUMBER($A1096),$A1096,IFERROR(DATEVALUE($A1096),"")))</f>
        <v/>
      </c>
      <c r="F1096" s="12">
        <f>IF($B1096="","",IF(ISNUMBER($B1096),HOUR($B1096)*2+MINUTE($B1096)/30,IFERROR(VALUE(LEFT($B1096,FIND(":",$B1096)-1))*2+VALUE(MID($B1096,FIND(":",$B1096)+1,2))/30,"")))</f>
        <v/>
      </c>
      <c r="G1096" s="12">
        <f>IF($E1096="","",IF(WEEKDAY($E1096,2)&lt;6,1,0))</f>
        <v/>
      </c>
      <c r="H1096" s="12">
        <f>IF(OR($E1096="",$F1096=""),"",IF(AND($G1096=1,$F1096&gt;='Working Hours'!$C$8,$F1096&lt;'Working Hours'!$C$9),1,0))</f>
        <v/>
      </c>
    </row>
    <row r="1097">
      <c r="A1097" s="11" t="n"/>
      <c r="B1097" s="11" t="n"/>
      <c r="C1097" s="11" t="n"/>
      <c r="E1097" s="12">
        <f>IF($A1097="","",IF(ISNUMBER($A1097),$A1097,IFERROR(DATEVALUE($A1097),"")))</f>
        <v/>
      </c>
      <c r="F1097" s="12">
        <f>IF($B1097="","",IF(ISNUMBER($B1097),HOUR($B1097)*2+MINUTE($B1097)/30,IFERROR(VALUE(LEFT($B1097,FIND(":",$B1097)-1))*2+VALUE(MID($B1097,FIND(":",$B1097)+1,2))/30,"")))</f>
        <v/>
      </c>
      <c r="G1097" s="12">
        <f>IF($E1097="","",IF(WEEKDAY($E1097,2)&lt;6,1,0))</f>
        <v/>
      </c>
      <c r="H1097" s="12">
        <f>IF(OR($E1097="",$F1097=""),"",IF(AND($G1097=1,$F1097&gt;='Working Hours'!$C$8,$F1097&lt;'Working Hours'!$C$9),1,0))</f>
        <v/>
      </c>
    </row>
    <row r="1098">
      <c r="A1098" s="11" t="n"/>
      <c r="B1098" s="11" t="n"/>
      <c r="C1098" s="11" t="n"/>
      <c r="E1098" s="12">
        <f>IF($A1098="","",IF(ISNUMBER($A1098),$A1098,IFERROR(DATEVALUE($A1098),"")))</f>
        <v/>
      </c>
      <c r="F1098" s="12">
        <f>IF($B1098="","",IF(ISNUMBER($B1098),HOUR($B1098)*2+MINUTE($B1098)/30,IFERROR(VALUE(LEFT($B1098,FIND(":",$B1098)-1))*2+VALUE(MID($B1098,FIND(":",$B1098)+1,2))/30,"")))</f>
        <v/>
      </c>
      <c r="G1098" s="12">
        <f>IF($E1098="","",IF(WEEKDAY($E1098,2)&lt;6,1,0))</f>
        <v/>
      </c>
      <c r="H1098" s="12">
        <f>IF(OR($E1098="",$F1098=""),"",IF(AND($G1098=1,$F1098&gt;='Working Hours'!$C$8,$F1098&lt;'Working Hours'!$C$9),1,0))</f>
        <v/>
      </c>
    </row>
    <row r="1099">
      <c r="A1099" s="11" t="n"/>
      <c r="B1099" s="11" t="n"/>
      <c r="C1099" s="11" t="n"/>
      <c r="E1099" s="12">
        <f>IF($A1099="","",IF(ISNUMBER($A1099),$A1099,IFERROR(DATEVALUE($A1099),"")))</f>
        <v/>
      </c>
      <c r="F1099" s="12">
        <f>IF($B1099="","",IF(ISNUMBER($B1099),HOUR($B1099)*2+MINUTE($B1099)/30,IFERROR(VALUE(LEFT($B1099,FIND(":",$B1099)-1))*2+VALUE(MID($B1099,FIND(":",$B1099)+1,2))/30,"")))</f>
        <v/>
      </c>
      <c r="G1099" s="12">
        <f>IF($E1099="","",IF(WEEKDAY($E1099,2)&lt;6,1,0))</f>
        <v/>
      </c>
      <c r="H1099" s="12">
        <f>IF(OR($E1099="",$F1099=""),"",IF(AND($G1099=1,$F1099&gt;='Working Hours'!$C$8,$F1099&lt;'Working Hours'!$C$9),1,0))</f>
        <v/>
      </c>
    </row>
    <row r="1100">
      <c r="A1100" s="11" t="n"/>
      <c r="B1100" s="11" t="n"/>
      <c r="C1100" s="11" t="n"/>
      <c r="E1100" s="12">
        <f>IF($A1100="","",IF(ISNUMBER($A1100),$A1100,IFERROR(DATEVALUE($A1100),"")))</f>
        <v/>
      </c>
      <c r="F1100" s="12">
        <f>IF($B1100="","",IF(ISNUMBER($B1100),HOUR($B1100)*2+MINUTE($B1100)/30,IFERROR(VALUE(LEFT($B1100,FIND(":",$B1100)-1))*2+VALUE(MID($B1100,FIND(":",$B1100)+1,2))/30,"")))</f>
        <v/>
      </c>
      <c r="G1100" s="12">
        <f>IF($E1100="","",IF(WEEKDAY($E1100,2)&lt;6,1,0))</f>
        <v/>
      </c>
      <c r="H1100" s="12">
        <f>IF(OR($E1100="",$F1100=""),"",IF(AND($G1100=1,$F1100&gt;='Working Hours'!$C$8,$F1100&lt;'Working Hours'!$C$9),1,0))</f>
        <v/>
      </c>
    </row>
    <row r="1101">
      <c r="A1101" s="11" t="n"/>
      <c r="B1101" s="11" t="n"/>
      <c r="C1101" s="11" t="n"/>
      <c r="E1101" s="12">
        <f>IF($A1101="","",IF(ISNUMBER($A1101),$A1101,IFERROR(DATEVALUE($A1101),"")))</f>
        <v/>
      </c>
      <c r="F1101" s="12">
        <f>IF($B1101="","",IF(ISNUMBER($B1101),HOUR($B1101)*2+MINUTE($B1101)/30,IFERROR(VALUE(LEFT($B1101,FIND(":",$B1101)-1))*2+VALUE(MID($B1101,FIND(":",$B1101)+1,2))/30,"")))</f>
        <v/>
      </c>
      <c r="G1101" s="12">
        <f>IF($E1101="","",IF(WEEKDAY($E1101,2)&lt;6,1,0))</f>
        <v/>
      </c>
      <c r="H1101" s="12">
        <f>IF(OR($E1101="",$F1101=""),"",IF(AND($G1101=1,$F1101&gt;='Working Hours'!$C$8,$F1101&lt;'Working Hours'!$C$9),1,0))</f>
        <v/>
      </c>
    </row>
    <row r="1102">
      <c r="A1102" s="11" t="n"/>
      <c r="B1102" s="11" t="n"/>
      <c r="C1102" s="11" t="n"/>
      <c r="E1102" s="12">
        <f>IF($A1102="","",IF(ISNUMBER($A1102),$A1102,IFERROR(DATEVALUE($A1102),"")))</f>
        <v/>
      </c>
      <c r="F1102" s="12">
        <f>IF($B1102="","",IF(ISNUMBER($B1102),HOUR($B1102)*2+MINUTE($B1102)/30,IFERROR(VALUE(LEFT($B1102,FIND(":",$B1102)-1))*2+VALUE(MID($B1102,FIND(":",$B1102)+1,2))/30,"")))</f>
        <v/>
      </c>
      <c r="G1102" s="12">
        <f>IF($E1102="","",IF(WEEKDAY($E1102,2)&lt;6,1,0))</f>
        <v/>
      </c>
      <c r="H1102" s="12">
        <f>IF(OR($E1102="",$F1102=""),"",IF(AND($G1102=1,$F1102&gt;='Working Hours'!$C$8,$F1102&lt;'Working Hours'!$C$9),1,0))</f>
        <v/>
      </c>
    </row>
    <row r="1103">
      <c r="A1103" s="11" t="n"/>
      <c r="B1103" s="11" t="n"/>
      <c r="C1103" s="11" t="n"/>
      <c r="E1103" s="12">
        <f>IF($A1103="","",IF(ISNUMBER($A1103),$A1103,IFERROR(DATEVALUE($A1103),"")))</f>
        <v/>
      </c>
      <c r="F1103" s="12">
        <f>IF($B1103="","",IF(ISNUMBER($B1103),HOUR($B1103)*2+MINUTE($B1103)/30,IFERROR(VALUE(LEFT($B1103,FIND(":",$B1103)-1))*2+VALUE(MID($B1103,FIND(":",$B1103)+1,2))/30,"")))</f>
        <v/>
      </c>
      <c r="G1103" s="12">
        <f>IF($E1103="","",IF(WEEKDAY($E1103,2)&lt;6,1,0))</f>
        <v/>
      </c>
      <c r="H1103" s="12">
        <f>IF(OR($E1103="",$F1103=""),"",IF(AND($G1103=1,$F1103&gt;='Working Hours'!$C$8,$F1103&lt;'Working Hours'!$C$9),1,0))</f>
        <v/>
      </c>
    </row>
    <row r="1104">
      <c r="A1104" s="11" t="n"/>
      <c r="B1104" s="11" t="n"/>
      <c r="C1104" s="11" t="n"/>
      <c r="E1104" s="12">
        <f>IF($A1104="","",IF(ISNUMBER($A1104),$A1104,IFERROR(DATEVALUE($A1104),"")))</f>
        <v/>
      </c>
      <c r="F1104" s="12">
        <f>IF($B1104="","",IF(ISNUMBER($B1104),HOUR($B1104)*2+MINUTE($B1104)/30,IFERROR(VALUE(LEFT($B1104,FIND(":",$B1104)-1))*2+VALUE(MID($B1104,FIND(":",$B1104)+1,2))/30,"")))</f>
        <v/>
      </c>
      <c r="G1104" s="12">
        <f>IF($E1104="","",IF(WEEKDAY($E1104,2)&lt;6,1,0))</f>
        <v/>
      </c>
      <c r="H1104" s="12">
        <f>IF(OR($E1104="",$F1104=""),"",IF(AND($G1104=1,$F1104&gt;='Working Hours'!$C$8,$F1104&lt;'Working Hours'!$C$9),1,0))</f>
        <v/>
      </c>
    </row>
    <row r="1105">
      <c r="A1105" s="11" t="n"/>
      <c r="B1105" s="11" t="n"/>
      <c r="C1105" s="11" t="n"/>
      <c r="E1105" s="12">
        <f>IF($A1105="","",IF(ISNUMBER($A1105),$A1105,IFERROR(DATEVALUE($A1105),"")))</f>
        <v/>
      </c>
      <c r="F1105" s="12">
        <f>IF($B1105="","",IF(ISNUMBER($B1105),HOUR($B1105)*2+MINUTE($B1105)/30,IFERROR(VALUE(LEFT($B1105,FIND(":",$B1105)-1))*2+VALUE(MID($B1105,FIND(":",$B1105)+1,2))/30,"")))</f>
        <v/>
      </c>
      <c r="G1105" s="12">
        <f>IF($E1105="","",IF(WEEKDAY($E1105,2)&lt;6,1,0))</f>
        <v/>
      </c>
      <c r="H1105" s="12">
        <f>IF(OR($E1105="",$F1105=""),"",IF(AND($G1105=1,$F1105&gt;='Working Hours'!$C$8,$F1105&lt;'Working Hours'!$C$9),1,0))</f>
        <v/>
      </c>
    </row>
    <row r="1106">
      <c r="A1106" s="11" t="n"/>
      <c r="B1106" s="11" t="n"/>
      <c r="C1106" s="11" t="n"/>
      <c r="E1106" s="12">
        <f>IF($A1106="","",IF(ISNUMBER($A1106),$A1106,IFERROR(DATEVALUE($A1106),"")))</f>
        <v/>
      </c>
      <c r="F1106" s="12">
        <f>IF($B1106="","",IF(ISNUMBER($B1106),HOUR($B1106)*2+MINUTE($B1106)/30,IFERROR(VALUE(LEFT($B1106,FIND(":",$B1106)-1))*2+VALUE(MID($B1106,FIND(":",$B1106)+1,2))/30,"")))</f>
        <v/>
      </c>
      <c r="G1106" s="12">
        <f>IF($E1106="","",IF(WEEKDAY($E1106,2)&lt;6,1,0))</f>
        <v/>
      </c>
      <c r="H1106" s="12">
        <f>IF(OR($E1106="",$F1106=""),"",IF(AND($G1106=1,$F1106&gt;='Working Hours'!$C$8,$F1106&lt;'Working Hours'!$C$9),1,0))</f>
        <v/>
      </c>
    </row>
    <row r="1107">
      <c r="A1107" s="11" t="n"/>
      <c r="B1107" s="11" t="n"/>
      <c r="C1107" s="11" t="n"/>
      <c r="E1107" s="12">
        <f>IF($A1107="","",IF(ISNUMBER($A1107),$A1107,IFERROR(DATEVALUE($A1107),"")))</f>
        <v/>
      </c>
      <c r="F1107" s="12">
        <f>IF($B1107="","",IF(ISNUMBER($B1107),HOUR($B1107)*2+MINUTE($B1107)/30,IFERROR(VALUE(LEFT($B1107,FIND(":",$B1107)-1))*2+VALUE(MID($B1107,FIND(":",$B1107)+1,2))/30,"")))</f>
        <v/>
      </c>
      <c r="G1107" s="12">
        <f>IF($E1107="","",IF(WEEKDAY($E1107,2)&lt;6,1,0))</f>
        <v/>
      </c>
      <c r="H1107" s="12">
        <f>IF(OR($E1107="",$F1107=""),"",IF(AND($G1107=1,$F1107&gt;='Working Hours'!$C$8,$F1107&lt;'Working Hours'!$C$9),1,0))</f>
        <v/>
      </c>
    </row>
    <row r="1108">
      <c r="A1108" s="11" t="n"/>
      <c r="B1108" s="11" t="n"/>
      <c r="C1108" s="11" t="n"/>
      <c r="E1108" s="12">
        <f>IF($A1108="","",IF(ISNUMBER($A1108),$A1108,IFERROR(DATEVALUE($A1108),"")))</f>
        <v/>
      </c>
      <c r="F1108" s="12">
        <f>IF($B1108="","",IF(ISNUMBER($B1108),HOUR($B1108)*2+MINUTE($B1108)/30,IFERROR(VALUE(LEFT($B1108,FIND(":",$B1108)-1))*2+VALUE(MID($B1108,FIND(":",$B1108)+1,2))/30,"")))</f>
        <v/>
      </c>
      <c r="G1108" s="12">
        <f>IF($E1108="","",IF(WEEKDAY($E1108,2)&lt;6,1,0))</f>
        <v/>
      </c>
      <c r="H1108" s="12">
        <f>IF(OR($E1108="",$F1108=""),"",IF(AND($G1108=1,$F1108&gt;='Working Hours'!$C$8,$F1108&lt;'Working Hours'!$C$9),1,0))</f>
        <v/>
      </c>
    </row>
    <row r="1109">
      <c r="A1109" s="11" t="n"/>
      <c r="B1109" s="11" t="n"/>
      <c r="C1109" s="11" t="n"/>
      <c r="E1109" s="12">
        <f>IF($A1109="","",IF(ISNUMBER($A1109),$A1109,IFERROR(DATEVALUE($A1109),"")))</f>
        <v/>
      </c>
      <c r="F1109" s="12">
        <f>IF($B1109="","",IF(ISNUMBER($B1109),HOUR($B1109)*2+MINUTE($B1109)/30,IFERROR(VALUE(LEFT($B1109,FIND(":",$B1109)-1))*2+VALUE(MID($B1109,FIND(":",$B1109)+1,2))/30,"")))</f>
        <v/>
      </c>
      <c r="G1109" s="12">
        <f>IF($E1109="","",IF(WEEKDAY($E1109,2)&lt;6,1,0))</f>
        <v/>
      </c>
      <c r="H1109" s="12">
        <f>IF(OR($E1109="",$F1109=""),"",IF(AND($G1109=1,$F1109&gt;='Working Hours'!$C$8,$F1109&lt;'Working Hours'!$C$9),1,0))</f>
        <v/>
      </c>
    </row>
    <row r="1110">
      <c r="A1110" s="11" t="n"/>
      <c r="B1110" s="11" t="n"/>
      <c r="C1110" s="11" t="n"/>
      <c r="E1110" s="12">
        <f>IF($A1110="","",IF(ISNUMBER($A1110),$A1110,IFERROR(DATEVALUE($A1110),"")))</f>
        <v/>
      </c>
      <c r="F1110" s="12">
        <f>IF($B1110="","",IF(ISNUMBER($B1110),HOUR($B1110)*2+MINUTE($B1110)/30,IFERROR(VALUE(LEFT($B1110,FIND(":",$B1110)-1))*2+VALUE(MID($B1110,FIND(":",$B1110)+1,2))/30,"")))</f>
        <v/>
      </c>
      <c r="G1110" s="12">
        <f>IF($E1110="","",IF(WEEKDAY($E1110,2)&lt;6,1,0))</f>
        <v/>
      </c>
      <c r="H1110" s="12">
        <f>IF(OR($E1110="",$F1110=""),"",IF(AND($G1110=1,$F1110&gt;='Working Hours'!$C$8,$F1110&lt;'Working Hours'!$C$9),1,0))</f>
        <v/>
      </c>
    </row>
    <row r="1111">
      <c r="A1111" s="11" t="n"/>
      <c r="B1111" s="11" t="n"/>
      <c r="C1111" s="11" t="n"/>
      <c r="E1111" s="12">
        <f>IF($A1111="","",IF(ISNUMBER($A1111),$A1111,IFERROR(DATEVALUE($A1111),"")))</f>
        <v/>
      </c>
      <c r="F1111" s="12">
        <f>IF($B1111="","",IF(ISNUMBER($B1111),HOUR($B1111)*2+MINUTE($B1111)/30,IFERROR(VALUE(LEFT($B1111,FIND(":",$B1111)-1))*2+VALUE(MID($B1111,FIND(":",$B1111)+1,2))/30,"")))</f>
        <v/>
      </c>
      <c r="G1111" s="12">
        <f>IF($E1111="","",IF(WEEKDAY($E1111,2)&lt;6,1,0))</f>
        <v/>
      </c>
      <c r="H1111" s="12">
        <f>IF(OR($E1111="",$F1111=""),"",IF(AND($G1111=1,$F1111&gt;='Working Hours'!$C$8,$F1111&lt;'Working Hours'!$C$9),1,0))</f>
        <v/>
      </c>
    </row>
    <row r="1112">
      <c r="A1112" s="11" t="n"/>
      <c r="B1112" s="11" t="n"/>
      <c r="C1112" s="11" t="n"/>
      <c r="E1112" s="12">
        <f>IF($A1112="","",IF(ISNUMBER($A1112),$A1112,IFERROR(DATEVALUE($A1112),"")))</f>
        <v/>
      </c>
      <c r="F1112" s="12">
        <f>IF($B1112="","",IF(ISNUMBER($B1112),HOUR($B1112)*2+MINUTE($B1112)/30,IFERROR(VALUE(LEFT($B1112,FIND(":",$B1112)-1))*2+VALUE(MID($B1112,FIND(":",$B1112)+1,2))/30,"")))</f>
        <v/>
      </c>
      <c r="G1112" s="12">
        <f>IF($E1112="","",IF(WEEKDAY($E1112,2)&lt;6,1,0))</f>
        <v/>
      </c>
      <c r="H1112" s="12">
        <f>IF(OR($E1112="",$F1112=""),"",IF(AND($G1112=1,$F1112&gt;='Working Hours'!$C$8,$F1112&lt;'Working Hours'!$C$9),1,0))</f>
        <v/>
      </c>
    </row>
    <row r="1113">
      <c r="A1113" s="11" t="n"/>
      <c r="B1113" s="11" t="n"/>
      <c r="C1113" s="11" t="n"/>
      <c r="E1113" s="12">
        <f>IF($A1113="","",IF(ISNUMBER($A1113),$A1113,IFERROR(DATEVALUE($A1113),"")))</f>
        <v/>
      </c>
      <c r="F1113" s="12">
        <f>IF($B1113="","",IF(ISNUMBER($B1113),HOUR($B1113)*2+MINUTE($B1113)/30,IFERROR(VALUE(LEFT($B1113,FIND(":",$B1113)-1))*2+VALUE(MID($B1113,FIND(":",$B1113)+1,2))/30,"")))</f>
        <v/>
      </c>
      <c r="G1113" s="12">
        <f>IF($E1113="","",IF(WEEKDAY($E1113,2)&lt;6,1,0))</f>
        <v/>
      </c>
      <c r="H1113" s="12">
        <f>IF(OR($E1113="",$F1113=""),"",IF(AND($G1113=1,$F1113&gt;='Working Hours'!$C$8,$F1113&lt;'Working Hours'!$C$9),1,0))</f>
        <v/>
      </c>
    </row>
    <row r="1114">
      <c r="A1114" s="11" t="n"/>
      <c r="B1114" s="11" t="n"/>
      <c r="C1114" s="11" t="n"/>
      <c r="E1114" s="12">
        <f>IF($A1114="","",IF(ISNUMBER($A1114),$A1114,IFERROR(DATEVALUE($A1114),"")))</f>
        <v/>
      </c>
      <c r="F1114" s="12">
        <f>IF($B1114="","",IF(ISNUMBER($B1114),HOUR($B1114)*2+MINUTE($B1114)/30,IFERROR(VALUE(LEFT($B1114,FIND(":",$B1114)-1))*2+VALUE(MID($B1114,FIND(":",$B1114)+1,2))/30,"")))</f>
        <v/>
      </c>
      <c r="G1114" s="12">
        <f>IF($E1114="","",IF(WEEKDAY($E1114,2)&lt;6,1,0))</f>
        <v/>
      </c>
      <c r="H1114" s="12">
        <f>IF(OR($E1114="",$F1114=""),"",IF(AND($G1114=1,$F1114&gt;='Working Hours'!$C$8,$F1114&lt;'Working Hours'!$C$9),1,0))</f>
        <v/>
      </c>
    </row>
    <row r="1115">
      <c r="A1115" s="11" t="n"/>
      <c r="B1115" s="11" t="n"/>
      <c r="C1115" s="11" t="n"/>
      <c r="E1115" s="12">
        <f>IF($A1115="","",IF(ISNUMBER($A1115),$A1115,IFERROR(DATEVALUE($A1115),"")))</f>
        <v/>
      </c>
      <c r="F1115" s="12">
        <f>IF($B1115="","",IF(ISNUMBER($B1115),HOUR($B1115)*2+MINUTE($B1115)/30,IFERROR(VALUE(LEFT($B1115,FIND(":",$B1115)-1))*2+VALUE(MID($B1115,FIND(":",$B1115)+1,2))/30,"")))</f>
        <v/>
      </c>
      <c r="G1115" s="12">
        <f>IF($E1115="","",IF(WEEKDAY($E1115,2)&lt;6,1,0))</f>
        <v/>
      </c>
      <c r="H1115" s="12">
        <f>IF(OR($E1115="",$F1115=""),"",IF(AND($G1115=1,$F1115&gt;='Working Hours'!$C$8,$F1115&lt;'Working Hours'!$C$9),1,0))</f>
        <v/>
      </c>
    </row>
    <row r="1116">
      <c r="A1116" s="11" t="n"/>
      <c r="B1116" s="11" t="n"/>
      <c r="C1116" s="11" t="n"/>
      <c r="E1116" s="12">
        <f>IF($A1116="","",IF(ISNUMBER($A1116),$A1116,IFERROR(DATEVALUE($A1116),"")))</f>
        <v/>
      </c>
      <c r="F1116" s="12">
        <f>IF($B1116="","",IF(ISNUMBER($B1116),HOUR($B1116)*2+MINUTE($B1116)/30,IFERROR(VALUE(LEFT($B1116,FIND(":",$B1116)-1))*2+VALUE(MID($B1116,FIND(":",$B1116)+1,2))/30,"")))</f>
        <v/>
      </c>
      <c r="G1116" s="12">
        <f>IF($E1116="","",IF(WEEKDAY($E1116,2)&lt;6,1,0))</f>
        <v/>
      </c>
      <c r="H1116" s="12">
        <f>IF(OR($E1116="",$F1116=""),"",IF(AND($G1116=1,$F1116&gt;='Working Hours'!$C$8,$F1116&lt;'Working Hours'!$C$9),1,0))</f>
        <v/>
      </c>
    </row>
    <row r="1117">
      <c r="A1117" s="11" t="n"/>
      <c r="B1117" s="11" t="n"/>
      <c r="C1117" s="11" t="n"/>
      <c r="E1117" s="12">
        <f>IF($A1117="","",IF(ISNUMBER($A1117),$A1117,IFERROR(DATEVALUE($A1117),"")))</f>
        <v/>
      </c>
      <c r="F1117" s="12">
        <f>IF($B1117="","",IF(ISNUMBER($B1117),HOUR($B1117)*2+MINUTE($B1117)/30,IFERROR(VALUE(LEFT($B1117,FIND(":",$B1117)-1))*2+VALUE(MID($B1117,FIND(":",$B1117)+1,2))/30,"")))</f>
        <v/>
      </c>
      <c r="G1117" s="12">
        <f>IF($E1117="","",IF(WEEKDAY($E1117,2)&lt;6,1,0))</f>
        <v/>
      </c>
      <c r="H1117" s="12">
        <f>IF(OR($E1117="",$F1117=""),"",IF(AND($G1117=1,$F1117&gt;='Working Hours'!$C$8,$F1117&lt;'Working Hours'!$C$9),1,0))</f>
        <v/>
      </c>
    </row>
    <row r="1118">
      <c r="A1118" s="11" t="n"/>
      <c r="B1118" s="11" t="n"/>
      <c r="C1118" s="11" t="n"/>
      <c r="E1118" s="12">
        <f>IF($A1118="","",IF(ISNUMBER($A1118),$A1118,IFERROR(DATEVALUE($A1118),"")))</f>
        <v/>
      </c>
      <c r="F1118" s="12">
        <f>IF($B1118="","",IF(ISNUMBER($B1118),HOUR($B1118)*2+MINUTE($B1118)/30,IFERROR(VALUE(LEFT($B1118,FIND(":",$B1118)-1))*2+VALUE(MID($B1118,FIND(":",$B1118)+1,2))/30,"")))</f>
        <v/>
      </c>
      <c r="G1118" s="12">
        <f>IF($E1118="","",IF(WEEKDAY($E1118,2)&lt;6,1,0))</f>
        <v/>
      </c>
      <c r="H1118" s="12">
        <f>IF(OR($E1118="",$F1118=""),"",IF(AND($G1118=1,$F1118&gt;='Working Hours'!$C$8,$F1118&lt;'Working Hours'!$C$9),1,0))</f>
        <v/>
      </c>
    </row>
    <row r="1119">
      <c r="A1119" s="11" t="n"/>
      <c r="B1119" s="11" t="n"/>
      <c r="C1119" s="11" t="n"/>
      <c r="E1119" s="12">
        <f>IF($A1119="","",IF(ISNUMBER($A1119),$A1119,IFERROR(DATEVALUE($A1119),"")))</f>
        <v/>
      </c>
      <c r="F1119" s="12">
        <f>IF($B1119="","",IF(ISNUMBER($B1119),HOUR($B1119)*2+MINUTE($B1119)/30,IFERROR(VALUE(LEFT($B1119,FIND(":",$B1119)-1))*2+VALUE(MID($B1119,FIND(":",$B1119)+1,2))/30,"")))</f>
        <v/>
      </c>
      <c r="G1119" s="12">
        <f>IF($E1119="","",IF(WEEKDAY($E1119,2)&lt;6,1,0))</f>
        <v/>
      </c>
      <c r="H1119" s="12">
        <f>IF(OR($E1119="",$F1119=""),"",IF(AND($G1119=1,$F1119&gt;='Working Hours'!$C$8,$F1119&lt;'Working Hours'!$C$9),1,0))</f>
        <v/>
      </c>
    </row>
    <row r="1120">
      <c r="A1120" s="11" t="n"/>
      <c r="B1120" s="11" t="n"/>
      <c r="C1120" s="11" t="n"/>
      <c r="E1120" s="12">
        <f>IF($A1120="","",IF(ISNUMBER($A1120),$A1120,IFERROR(DATEVALUE($A1120),"")))</f>
        <v/>
      </c>
      <c r="F1120" s="12">
        <f>IF($B1120="","",IF(ISNUMBER($B1120),HOUR($B1120)*2+MINUTE($B1120)/30,IFERROR(VALUE(LEFT($B1120,FIND(":",$B1120)-1))*2+VALUE(MID($B1120,FIND(":",$B1120)+1,2))/30,"")))</f>
        <v/>
      </c>
      <c r="G1120" s="12">
        <f>IF($E1120="","",IF(WEEKDAY($E1120,2)&lt;6,1,0))</f>
        <v/>
      </c>
      <c r="H1120" s="12">
        <f>IF(OR($E1120="",$F1120=""),"",IF(AND($G1120=1,$F1120&gt;='Working Hours'!$C$8,$F1120&lt;'Working Hours'!$C$9),1,0))</f>
        <v/>
      </c>
    </row>
    <row r="1121">
      <c r="A1121" s="11" t="n"/>
      <c r="B1121" s="11" t="n"/>
      <c r="C1121" s="11" t="n"/>
      <c r="E1121" s="12">
        <f>IF($A1121="","",IF(ISNUMBER($A1121),$A1121,IFERROR(DATEVALUE($A1121),"")))</f>
        <v/>
      </c>
      <c r="F1121" s="12">
        <f>IF($B1121="","",IF(ISNUMBER($B1121),HOUR($B1121)*2+MINUTE($B1121)/30,IFERROR(VALUE(LEFT($B1121,FIND(":",$B1121)-1))*2+VALUE(MID($B1121,FIND(":",$B1121)+1,2))/30,"")))</f>
        <v/>
      </c>
      <c r="G1121" s="12">
        <f>IF($E1121="","",IF(WEEKDAY($E1121,2)&lt;6,1,0))</f>
        <v/>
      </c>
      <c r="H1121" s="12">
        <f>IF(OR($E1121="",$F1121=""),"",IF(AND($G1121=1,$F1121&gt;='Working Hours'!$C$8,$F1121&lt;'Working Hours'!$C$9),1,0))</f>
        <v/>
      </c>
    </row>
    <row r="1122">
      <c r="A1122" s="11" t="n"/>
      <c r="B1122" s="11" t="n"/>
      <c r="C1122" s="11" t="n"/>
      <c r="E1122" s="12">
        <f>IF($A1122="","",IF(ISNUMBER($A1122),$A1122,IFERROR(DATEVALUE($A1122),"")))</f>
        <v/>
      </c>
      <c r="F1122" s="12">
        <f>IF($B1122="","",IF(ISNUMBER($B1122),HOUR($B1122)*2+MINUTE($B1122)/30,IFERROR(VALUE(LEFT($B1122,FIND(":",$B1122)-1))*2+VALUE(MID($B1122,FIND(":",$B1122)+1,2))/30,"")))</f>
        <v/>
      </c>
      <c r="G1122" s="12">
        <f>IF($E1122="","",IF(WEEKDAY($E1122,2)&lt;6,1,0))</f>
        <v/>
      </c>
      <c r="H1122" s="12">
        <f>IF(OR($E1122="",$F1122=""),"",IF(AND($G1122=1,$F1122&gt;='Working Hours'!$C$8,$F1122&lt;'Working Hours'!$C$9),1,0))</f>
        <v/>
      </c>
    </row>
    <row r="1123">
      <c r="A1123" s="11" t="n"/>
      <c r="B1123" s="11" t="n"/>
      <c r="C1123" s="11" t="n"/>
      <c r="E1123" s="12">
        <f>IF($A1123="","",IF(ISNUMBER($A1123),$A1123,IFERROR(DATEVALUE($A1123),"")))</f>
        <v/>
      </c>
      <c r="F1123" s="12">
        <f>IF($B1123="","",IF(ISNUMBER($B1123),HOUR($B1123)*2+MINUTE($B1123)/30,IFERROR(VALUE(LEFT($B1123,FIND(":",$B1123)-1))*2+VALUE(MID($B1123,FIND(":",$B1123)+1,2))/30,"")))</f>
        <v/>
      </c>
      <c r="G1123" s="12">
        <f>IF($E1123="","",IF(WEEKDAY($E1123,2)&lt;6,1,0))</f>
        <v/>
      </c>
      <c r="H1123" s="12">
        <f>IF(OR($E1123="",$F1123=""),"",IF(AND($G1123=1,$F1123&gt;='Working Hours'!$C$8,$F1123&lt;'Working Hours'!$C$9),1,0))</f>
        <v/>
      </c>
    </row>
    <row r="1124">
      <c r="A1124" s="11" t="n"/>
      <c r="B1124" s="11" t="n"/>
      <c r="C1124" s="11" t="n"/>
      <c r="E1124" s="12">
        <f>IF($A1124="","",IF(ISNUMBER($A1124),$A1124,IFERROR(DATEVALUE($A1124),"")))</f>
        <v/>
      </c>
      <c r="F1124" s="12">
        <f>IF($B1124="","",IF(ISNUMBER($B1124),HOUR($B1124)*2+MINUTE($B1124)/30,IFERROR(VALUE(LEFT($B1124,FIND(":",$B1124)-1))*2+VALUE(MID($B1124,FIND(":",$B1124)+1,2))/30,"")))</f>
        <v/>
      </c>
      <c r="G1124" s="12">
        <f>IF($E1124="","",IF(WEEKDAY($E1124,2)&lt;6,1,0))</f>
        <v/>
      </c>
      <c r="H1124" s="12">
        <f>IF(OR($E1124="",$F1124=""),"",IF(AND($G1124=1,$F1124&gt;='Working Hours'!$C$8,$F1124&lt;'Working Hours'!$C$9),1,0))</f>
        <v/>
      </c>
    </row>
    <row r="1125">
      <c r="A1125" s="11" t="n"/>
      <c r="B1125" s="11" t="n"/>
      <c r="C1125" s="11" t="n"/>
      <c r="E1125" s="12">
        <f>IF($A1125="","",IF(ISNUMBER($A1125),$A1125,IFERROR(DATEVALUE($A1125),"")))</f>
        <v/>
      </c>
      <c r="F1125" s="12">
        <f>IF($B1125="","",IF(ISNUMBER($B1125),HOUR($B1125)*2+MINUTE($B1125)/30,IFERROR(VALUE(LEFT($B1125,FIND(":",$B1125)-1))*2+VALUE(MID($B1125,FIND(":",$B1125)+1,2))/30,"")))</f>
        <v/>
      </c>
      <c r="G1125" s="12">
        <f>IF($E1125="","",IF(WEEKDAY($E1125,2)&lt;6,1,0))</f>
        <v/>
      </c>
      <c r="H1125" s="12">
        <f>IF(OR($E1125="",$F1125=""),"",IF(AND($G1125=1,$F1125&gt;='Working Hours'!$C$8,$F1125&lt;'Working Hours'!$C$9),1,0))</f>
        <v/>
      </c>
    </row>
    <row r="1126">
      <c r="A1126" s="11" t="n"/>
      <c r="B1126" s="11" t="n"/>
      <c r="C1126" s="11" t="n"/>
      <c r="E1126" s="12">
        <f>IF($A1126="","",IF(ISNUMBER($A1126),$A1126,IFERROR(DATEVALUE($A1126),"")))</f>
        <v/>
      </c>
      <c r="F1126" s="12">
        <f>IF($B1126="","",IF(ISNUMBER($B1126),HOUR($B1126)*2+MINUTE($B1126)/30,IFERROR(VALUE(LEFT($B1126,FIND(":",$B1126)-1))*2+VALUE(MID($B1126,FIND(":",$B1126)+1,2))/30,"")))</f>
        <v/>
      </c>
      <c r="G1126" s="12">
        <f>IF($E1126="","",IF(WEEKDAY($E1126,2)&lt;6,1,0))</f>
        <v/>
      </c>
      <c r="H1126" s="12">
        <f>IF(OR($E1126="",$F1126=""),"",IF(AND($G1126=1,$F1126&gt;='Working Hours'!$C$8,$F1126&lt;'Working Hours'!$C$9),1,0))</f>
        <v/>
      </c>
    </row>
    <row r="1127">
      <c r="A1127" s="11" t="n"/>
      <c r="B1127" s="11" t="n"/>
      <c r="C1127" s="11" t="n"/>
      <c r="E1127" s="12">
        <f>IF($A1127="","",IF(ISNUMBER($A1127),$A1127,IFERROR(DATEVALUE($A1127),"")))</f>
        <v/>
      </c>
      <c r="F1127" s="12">
        <f>IF($B1127="","",IF(ISNUMBER($B1127),HOUR($B1127)*2+MINUTE($B1127)/30,IFERROR(VALUE(LEFT($B1127,FIND(":",$B1127)-1))*2+VALUE(MID($B1127,FIND(":",$B1127)+1,2))/30,"")))</f>
        <v/>
      </c>
      <c r="G1127" s="12">
        <f>IF($E1127="","",IF(WEEKDAY($E1127,2)&lt;6,1,0))</f>
        <v/>
      </c>
      <c r="H1127" s="12">
        <f>IF(OR($E1127="",$F1127=""),"",IF(AND($G1127=1,$F1127&gt;='Working Hours'!$C$8,$F1127&lt;'Working Hours'!$C$9),1,0))</f>
        <v/>
      </c>
    </row>
    <row r="1128">
      <c r="A1128" s="11" t="n"/>
      <c r="B1128" s="11" t="n"/>
      <c r="C1128" s="11" t="n"/>
      <c r="E1128" s="12">
        <f>IF($A1128="","",IF(ISNUMBER($A1128),$A1128,IFERROR(DATEVALUE($A1128),"")))</f>
        <v/>
      </c>
      <c r="F1128" s="12">
        <f>IF($B1128="","",IF(ISNUMBER($B1128),HOUR($B1128)*2+MINUTE($B1128)/30,IFERROR(VALUE(LEFT($B1128,FIND(":",$B1128)-1))*2+VALUE(MID($B1128,FIND(":",$B1128)+1,2))/30,"")))</f>
        <v/>
      </c>
      <c r="G1128" s="12">
        <f>IF($E1128="","",IF(WEEKDAY($E1128,2)&lt;6,1,0))</f>
        <v/>
      </c>
      <c r="H1128" s="12">
        <f>IF(OR($E1128="",$F1128=""),"",IF(AND($G1128=1,$F1128&gt;='Working Hours'!$C$8,$F1128&lt;'Working Hours'!$C$9),1,0))</f>
        <v/>
      </c>
    </row>
    <row r="1129">
      <c r="A1129" s="11" t="n"/>
      <c r="B1129" s="11" t="n"/>
      <c r="C1129" s="11" t="n"/>
      <c r="E1129" s="12">
        <f>IF($A1129="","",IF(ISNUMBER($A1129),$A1129,IFERROR(DATEVALUE($A1129),"")))</f>
        <v/>
      </c>
      <c r="F1129" s="12">
        <f>IF($B1129="","",IF(ISNUMBER($B1129),HOUR($B1129)*2+MINUTE($B1129)/30,IFERROR(VALUE(LEFT($B1129,FIND(":",$B1129)-1))*2+VALUE(MID($B1129,FIND(":",$B1129)+1,2))/30,"")))</f>
        <v/>
      </c>
      <c r="G1129" s="12">
        <f>IF($E1129="","",IF(WEEKDAY($E1129,2)&lt;6,1,0))</f>
        <v/>
      </c>
      <c r="H1129" s="12">
        <f>IF(OR($E1129="",$F1129=""),"",IF(AND($G1129=1,$F1129&gt;='Working Hours'!$C$8,$F1129&lt;'Working Hours'!$C$9),1,0))</f>
        <v/>
      </c>
    </row>
    <row r="1130">
      <c r="A1130" s="11" t="n"/>
      <c r="B1130" s="11" t="n"/>
      <c r="C1130" s="11" t="n"/>
      <c r="E1130" s="12">
        <f>IF($A1130="","",IF(ISNUMBER($A1130),$A1130,IFERROR(DATEVALUE($A1130),"")))</f>
        <v/>
      </c>
      <c r="F1130" s="12">
        <f>IF($B1130="","",IF(ISNUMBER($B1130),HOUR($B1130)*2+MINUTE($B1130)/30,IFERROR(VALUE(LEFT($B1130,FIND(":",$B1130)-1))*2+VALUE(MID($B1130,FIND(":",$B1130)+1,2))/30,"")))</f>
        <v/>
      </c>
      <c r="G1130" s="12">
        <f>IF($E1130="","",IF(WEEKDAY($E1130,2)&lt;6,1,0))</f>
        <v/>
      </c>
      <c r="H1130" s="12">
        <f>IF(OR($E1130="",$F1130=""),"",IF(AND($G1130=1,$F1130&gt;='Working Hours'!$C$8,$F1130&lt;'Working Hours'!$C$9),1,0))</f>
        <v/>
      </c>
    </row>
    <row r="1131">
      <c r="A1131" s="11" t="n"/>
      <c r="B1131" s="11" t="n"/>
      <c r="C1131" s="11" t="n"/>
      <c r="E1131" s="12">
        <f>IF($A1131="","",IF(ISNUMBER($A1131),$A1131,IFERROR(DATEVALUE($A1131),"")))</f>
        <v/>
      </c>
      <c r="F1131" s="12">
        <f>IF($B1131="","",IF(ISNUMBER($B1131),HOUR($B1131)*2+MINUTE($B1131)/30,IFERROR(VALUE(LEFT($B1131,FIND(":",$B1131)-1))*2+VALUE(MID($B1131,FIND(":",$B1131)+1,2))/30,"")))</f>
        <v/>
      </c>
      <c r="G1131" s="12">
        <f>IF($E1131="","",IF(WEEKDAY($E1131,2)&lt;6,1,0))</f>
        <v/>
      </c>
      <c r="H1131" s="12">
        <f>IF(OR($E1131="",$F1131=""),"",IF(AND($G1131=1,$F1131&gt;='Working Hours'!$C$8,$F1131&lt;'Working Hours'!$C$9),1,0))</f>
        <v/>
      </c>
    </row>
    <row r="1132">
      <c r="A1132" s="11" t="n"/>
      <c r="B1132" s="11" t="n"/>
      <c r="C1132" s="11" t="n"/>
      <c r="E1132" s="12">
        <f>IF($A1132="","",IF(ISNUMBER($A1132),$A1132,IFERROR(DATEVALUE($A1132),"")))</f>
        <v/>
      </c>
      <c r="F1132" s="12">
        <f>IF($B1132="","",IF(ISNUMBER($B1132),HOUR($B1132)*2+MINUTE($B1132)/30,IFERROR(VALUE(LEFT($B1132,FIND(":",$B1132)-1))*2+VALUE(MID($B1132,FIND(":",$B1132)+1,2))/30,"")))</f>
        <v/>
      </c>
      <c r="G1132" s="12">
        <f>IF($E1132="","",IF(WEEKDAY($E1132,2)&lt;6,1,0))</f>
        <v/>
      </c>
      <c r="H1132" s="12">
        <f>IF(OR($E1132="",$F1132=""),"",IF(AND($G1132=1,$F1132&gt;='Working Hours'!$C$8,$F1132&lt;'Working Hours'!$C$9),1,0))</f>
        <v/>
      </c>
    </row>
    <row r="1133">
      <c r="A1133" s="11" t="n"/>
      <c r="B1133" s="11" t="n"/>
      <c r="C1133" s="11" t="n"/>
      <c r="E1133" s="12">
        <f>IF($A1133="","",IF(ISNUMBER($A1133),$A1133,IFERROR(DATEVALUE($A1133),"")))</f>
        <v/>
      </c>
      <c r="F1133" s="12">
        <f>IF($B1133="","",IF(ISNUMBER($B1133),HOUR($B1133)*2+MINUTE($B1133)/30,IFERROR(VALUE(LEFT($B1133,FIND(":",$B1133)-1))*2+VALUE(MID($B1133,FIND(":",$B1133)+1,2))/30,"")))</f>
        <v/>
      </c>
      <c r="G1133" s="12">
        <f>IF($E1133="","",IF(WEEKDAY($E1133,2)&lt;6,1,0))</f>
        <v/>
      </c>
      <c r="H1133" s="12">
        <f>IF(OR($E1133="",$F1133=""),"",IF(AND($G1133=1,$F1133&gt;='Working Hours'!$C$8,$F1133&lt;'Working Hours'!$C$9),1,0))</f>
        <v/>
      </c>
    </row>
    <row r="1134">
      <c r="A1134" s="11" t="n"/>
      <c r="B1134" s="11" t="n"/>
      <c r="C1134" s="11" t="n"/>
      <c r="E1134" s="12">
        <f>IF($A1134="","",IF(ISNUMBER($A1134),$A1134,IFERROR(DATEVALUE($A1134),"")))</f>
        <v/>
      </c>
      <c r="F1134" s="12">
        <f>IF($B1134="","",IF(ISNUMBER($B1134),HOUR($B1134)*2+MINUTE($B1134)/30,IFERROR(VALUE(LEFT($B1134,FIND(":",$B1134)-1))*2+VALUE(MID($B1134,FIND(":",$B1134)+1,2))/30,"")))</f>
        <v/>
      </c>
      <c r="G1134" s="12">
        <f>IF($E1134="","",IF(WEEKDAY($E1134,2)&lt;6,1,0))</f>
        <v/>
      </c>
      <c r="H1134" s="12">
        <f>IF(OR($E1134="",$F1134=""),"",IF(AND($G1134=1,$F1134&gt;='Working Hours'!$C$8,$F1134&lt;'Working Hours'!$C$9),1,0))</f>
        <v/>
      </c>
    </row>
    <row r="1135">
      <c r="A1135" s="11" t="n"/>
      <c r="B1135" s="11" t="n"/>
      <c r="C1135" s="11" t="n"/>
      <c r="E1135" s="12">
        <f>IF($A1135="","",IF(ISNUMBER($A1135),$A1135,IFERROR(DATEVALUE($A1135),"")))</f>
        <v/>
      </c>
      <c r="F1135" s="12">
        <f>IF($B1135="","",IF(ISNUMBER($B1135),HOUR($B1135)*2+MINUTE($B1135)/30,IFERROR(VALUE(LEFT($B1135,FIND(":",$B1135)-1))*2+VALUE(MID($B1135,FIND(":",$B1135)+1,2))/30,"")))</f>
        <v/>
      </c>
      <c r="G1135" s="12">
        <f>IF($E1135="","",IF(WEEKDAY($E1135,2)&lt;6,1,0))</f>
        <v/>
      </c>
      <c r="H1135" s="12">
        <f>IF(OR($E1135="",$F1135=""),"",IF(AND($G1135=1,$F1135&gt;='Working Hours'!$C$8,$F1135&lt;'Working Hours'!$C$9),1,0))</f>
        <v/>
      </c>
    </row>
    <row r="1136">
      <c r="A1136" s="11" t="n"/>
      <c r="B1136" s="11" t="n"/>
      <c r="C1136" s="11" t="n"/>
      <c r="E1136" s="12">
        <f>IF($A1136="","",IF(ISNUMBER($A1136),$A1136,IFERROR(DATEVALUE($A1136),"")))</f>
        <v/>
      </c>
      <c r="F1136" s="12">
        <f>IF($B1136="","",IF(ISNUMBER($B1136),HOUR($B1136)*2+MINUTE($B1136)/30,IFERROR(VALUE(LEFT($B1136,FIND(":",$B1136)-1))*2+VALUE(MID($B1136,FIND(":",$B1136)+1,2))/30,"")))</f>
        <v/>
      </c>
      <c r="G1136" s="12">
        <f>IF($E1136="","",IF(WEEKDAY($E1136,2)&lt;6,1,0))</f>
        <v/>
      </c>
      <c r="H1136" s="12">
        <f>IF(OR($E1136="",$F1136=""),"",IF(AND($G1136=1,$F1136&gt;='Working Hours'!$C$8,$F1136&lt;'Working Hours'!$C$9),1,0))</f>
        <v/>
      </c>
    </row>
    <row r="1137">
      <c r="A1137" s="11" t="n"/>
      <c r="B1137" s="11" t="n"/>
      <c r="C1137" s="11" t="n"/>
      <c r="E1137" s="12">
        <f>IF($A1137="","",IF(ISNUMBER($A1137),$A1137,IFERROR(DATEVALUE($A1137),"")))</f>
        <v/>
      </c>
      <c r="F1137" s="12">
        <f>IF($B1137="","",IF(ISNUMBER($B1137),HOUR($B1137)*2+MINUTE($B1137)/30,IFERROR(VALUE(LEFT($B1137,FIND(":",$B1137)-1))*2+VALUE(MID($B1137,FIND(":",$B1137)+1,2))/30,"")))</f>
        <v/>
      </c>
      <c r="G1137" s="12">
        <f>IF($E1137="","",IF(WEEKDAY($E1137,2)&lt;6,1,0))</f>
        <v/>
      </c>
      <c r="H1137" s="12">
        <f>IF(OR($E1137="",$F1137=""),"",IF(AND($G1137=1,$F1137&gt;='Working Hours'!$C$8,$F1137&lt;'Working Hours'!$C$9),1,0))</f>
        <v/>
      </c>
    </row>
    <row r="1138">
      <c r="A1138" s="11" t="n"/>
      <c r="B1138" s="11" t="n"/>
      <c r="C1138" s="11" t="n"/>
      <c r="E1138" s="12">
        <f>IF($A1138="","",IF(ISNUMBER($A1138),$A1138,IFERROR(DATEVALUE($A1138),"")))</f>
        <v/>
      </c>
      <c r="F1138" s="12">
        <f>IF($B1138="","",IF(ISNUMBER($B1138),HOUR($B1138)*2+MINUTE($B1138)/30,IFERROR(VALUE(LEFT($B1138,FIND(":",$B1138)-1))*2+VALUE(MID($B1138,FIND(":",$B1138)+1,2))/30,"")))</f>
        <v/>
      </c>
      <c r="G1138" s="12">
        <f>IF($E1138="","",IF(WEEKDAY($E1138,2)&lt;6,1,0))</f>
        <v/>
      </c>
      <c r="H1138" s="12">
        <f>IF(OR($E1138="",$F1138=""),"",IF(AND($G1138=1,$F1138&gt;='Working Hours'!$C$8,$F1138&lt;'Working Hours'!$C$9),1,0))</f>
        <v/>
      </c>
    </row>
    <row r="1139">
      <c r="A1139" s="11" t="n"/>
      <c r="B1139" s="11" t="n"/>
      <c r="C1139" s="11" t="n"/>
      <c r="E1139" s="12">
        <f>IF($A1139="","",IF(ISNUMBER($A1139),$A1139,IFERROR(DATEVALUE($A1139),"")))</f>
        <v/>
      </c>
      <c r="F1139" s="12">
        <f>IF($B1139="","",IF(ISNUMBER($B1139),HOUR($B1139)*2+MINUTE($B1139)/30,IFERROR(VALUE(LEFT($B1139,FIND(":",$B1139)-1))*2+VALUE(MID($B1139,FIND(":",$B1139)+1,2))/30,"")))</f>
        <v/>
      </c>
      <c r="G1139" s="12">
        <f>IF($E1139="","",IF(WEEKDAY($E1139,2)&lt;6,1,0))</f>
        <v/>
      </c>
      <c r="H1139" s="12">
        <f>IF(OR($E1139="",$F1139=""),"",IF(AND($G1139=1,$F1139&gt;='Working Hours'!$C$8,$F1139&lt;'Working Hours'!$C$9),1,0))</f>
        <v/>
      </c>
    </row>
    <row r="1140">
      <c r="A1140" s="11" t="n"/>
      <c r="B1140" s="11" t="n"/>
      <c r="C1140" s="11" t="n"/>
      <c r="E1140" s="12">
        <f>IF($A1140="","",IF(ISNUMBER($A1140),$A1140,IFERROR(DATEVALUE($A1140),"")))</f>
        <v/>
      </c>
      <c r="F1140" s="12">
        <f>IF($B1140="","",IF(ISNUMBER($B1140),HOUR($B1140)*2+MINUTE($B1140)/30,IFERROR(VALUE(LEFT($B1140,FIND(":",$B1140)-1))*2+VALUE(MID($B1140,FIND(":",$B1140)+1,2))/30,"")))</f>
        <v/>
      </c>
      <c r="G1140" s="12">
        <f>IF($E1140="","",IF(WEEKDAY($E1140,2)&lt;6,1,0))</f>
        <v/>
      </c>
      <c r="H1140" s="12">
        <f>IF(OR($E1140="",$F1140=""),"",IF(AND($G1140=1,$F1140&gt;='Working Hours'!$C$8,$F1140&lt;'Working Hours'!$C$9),1,0))</f>
        <v/>
      </c>
    </row>
    <row r="1141">
      <c r="A1141" s="11" t="n"/>
      <c r="B1141" s="11" t="n"/>
      <c r="C1141" s="11" t="n"/>
      <c r="E1141" s="12">
        <f>IF($A1141="","",IF(ISNUMBER($A1141),$A1141,IFERROR(DATEVALUE($A1141),"")))</f>
        <v/>
      </c>
      <c r="F1141" s="12">
        <f>IF($B1141="","",IF(ISNUMBER($B1141),HOUR($B1141)*2+MINUTE($B1141)/30,IFERROR(VALUE(LEFT($B1141,FIND(":",$B1141)-1))*2+VALUE(MID($B1141,FIND(":",$B1141)+1,2))/30,"")))</f>
        <v/>
      </c>
      <c r="G1141" s="12">
        <f>IF($E1141="","",IF(WEEKDAY($E1141,2)&lt;6,1,0))</f>
        <v/>
      </c>
      <c r="H1141" s="12">
        <f>IF(OR($E1141="",$F1141=""),"",IF(AND($G1141=1,$F1141&gt;='Working Hours'!$C$8,$F1141&lt;'Working Hours'!$C$9),1,0))</f>
        <v/>
      </c>
    </row>
    <row r="1142">
      <c r="A1142" s="11" t="n"/>
      <c r="B1142" s="11" t="n"/>
      <c r="C1142" s="11" t="n"/>
      <c r="E1142" s="12">
        <f>IF($A1142="","",IF(ISNUMBER($A1142),$A1142,IFERROR(DATEVALUE($A1142),"")))</f>
        <v/>
      </c>
      <c r="F1142" s="12">
        <f>IF($B1142="","",IF(ISNUMBER($B1142),HOUR($B1142)*2+MINUTE($B1142)/30,IFERROR(VALUE(LEFT($B1142,FIND(":",$B1142)-1))*2+VALUE(MID($B1142,FIND(":",$B1142)+1,2))/30,"")))</f>
        <v/>
      </c>
      <c r="G1142" s="12">
        <f>IF($E1142="","",IF(WEEKDAY($E1142,2)&lt;6,1,0))</f>
        <v/>
      </c>
      <c r="H1142" s="12">
        <f>IF(OR($E1142="",$F1142=""),"",IF(AND($G1142=1,$F1142&gt;='Working Hours'!$C$8,$F1142&lt;'Working Hours'!$C$9),1,0))</f>
        <v/>
      </c>
    </row>
    <row r="1143">
      <c r="A1143" s="11" t="n"/>
      <c r="B1143" s="11" t="n"/>
      <c r="C1143" s="11" t="n"/>
      <c r="E1143" s="12">
        <f>IF($A1143="","",IF(ISNUMBER($A1143),$A1143,IFERROR(DATEVALUE($A1143),"")))</f>
        <v/>
      </c>
      <c r="F1143" s="12">
        <f>IF($B1143="","",IF(ISNUMBER($B1143),HOUR($B1143)*2+MINUTE($B1143)/30,IFERROR(VALUE(LEFT($B1143,FIND(":",$B1143)-1))*2+VALUE(MID($B1143,FIND(":",$B1143)+1,2))/30,"")))</f>
        <v/>
      </c>
      <c r="G1143" s="12">
        <f>IF($E1143="","",IF(WEEKDAY($E1143,2)&lt;6,1,0))</f>
        <v/>
      </c>
      <c r="H1143" s="12">
        <f>IF(OR($E1143="",$F1143=""),"",IF(AND($G1143=1,$F1143&gt;='Working Hours'!$C$8,$F1143&lt;'Working Hours'!$C$9),1,0))</f>
        <v/>
      </c>
    </row>
    <row r="1144">
      <c r="A1144" s="11" t="n"/>
      <c r="B1144" s="11" t="n"/>
      <c r="C1144" s="11" t="n"/>
      <c r="E1144" s="12">
        <f>IF($A1144="","",IF(ISNUMBER($A1144),$A1144,IFERROR(DATEVALUE($A1144),"")))</f>
        <v/>
      </c>
      <c r="F1144" s="12">
        <f>IF($B1144="","",IF(ISNUMBER($B1144),HOUR($B1144)*2+MINUTE($B1144)/30,IFERROR(VALUE(LEFT($B1144,FIND(":",$B1144)-1))*2+VALUE(MID($B1144,FIND(":",$B1144)+1,2))/30,"")))</f>
        <v/>
      </c>
      <c r="G1144" s="12">
        <f>IF($E1144="","",IF(WEEKDAY($E1144,2)&lt;6,1,0))</f>
        <v/>
      </c>
      <c r="H1144" s="12">
        <f>IF(OR($E1144="",$F1144=""),"",IF(AND($G1144=1,$F1144&gt;='Working Hours'!$C$8,$F1144&lt;'Working Hours'!$C$9),1,0))</f>
        <v/>
      </c>
    </row>
    <row r="1145">
      <c r="A1145" s="11" t="n"/>
      <c r="B1145" s="11" t="n"/>
      <c r="C1145" s="11" t="n"/>
      <c r="E1145" s="12">
        <f>IF($A1145="","",IF(ISNUMBER($A1145),$A1145,IFERROR(DATEVALUE($A1145),"")))</f>
        <v/>
      </c>
      <c r="F1145" s="12">
        <f>IF($B1145="","",IF(ISNUMBER($B1145),HOUR($B1145)*2+MINUTE($B1145)/30,IFERROR(VALUE(LEFT($B1145,FIND(":",$B1145)-1))*2+VALUE(MID($B1145,FIND(":",$B1145)+1,2))/30,"")))</f>
        <v/>
      </c>
      <c r="G1145" s="12">
        <f>IF($E1145="","",IF(WEEKDAY($E1145,2)&lt;6,1,0))</f>
        <v/>
      </c>
      <c r="H1145" s="12">
        <f>IF(OR($E1145="",$F1145=""),"",IF(AND($G1145=1,$F1145&gt;='Working Hours'!$C$8,$F1145&lt;'Working Hours'!$C$9),1,0))</f>
        <v/>
      </c>
    </row>
    <row r="1146">
      <c r="A1146" s="11" t="n"/>
      <c r="B1146" s="11" t="n"/>
      <c r="C1146" s="11" t="n"/>
      <c r="E1146" s="12">
        <f>IF($A1146="","",IF(ISNUMBER($A1146),$A1146,IFERROR(DATEVALUE($A1146),"")))</f>
        <v/>
      </c>
      <c r="F1146" s="12">
        <f>IF($B1146="","",IF(ISNUMBER($B1146),HOUR($B1146)*2+MINUTE($B1146)/30,IFERROR(VALUE(LEFT($B1146,FIND(":",$B1146)-1))*2+VALUE(MID($B1146,FIND(":",$B1146)+1,2))/30,"")))</f>
        <v/>
      </c>
      <c r="G1146" s="12">
        <f>IF($E1146="","",IF(WEEKDAY($E1146,2)&lt;6,1,0))</f>
        <v/>
      </c>
      <c r="H1146" s="12">
        <f>IF(OR($E1146="",$F1146=""),"",IF(AND($G1146=1,$F1146&gt;='Working Hours'!$C$8,$F1146&lt;'Working Hours'!$C$9),1,0))</f>
        <v/>
      </c>
    </row>
    <row r="1147">
      <c r="A1147" s="11" t="n"/>
      <c r="B1147" s="11" t="n"/>
      <c r="C1147" s="11" t="n"/>
      <c r="E1147" s="12">
        <f>IF($A1147="","",IF(ISNUMBER($A1147),$A1147,IFERROR(DATEVALUE($A1147),"")))</f>
        <v/>
      </c>
      <c r="F1147" s="12">
        <f>IF($B1147="","",IF(ISNUMBER($B1147),HOUR($B1147)*2+MINUTE($B1147)/30,IFERROR(VALUE(LEFT($B1147,FIND(":",$B1147)-1))*2+VALUE(MID($B1147,FIND(":",$B1147)+1,2))/30,"")))</f>
        <v/>
      </c>
      <c r="G1147" s="12">
        <f>IF($E1147="","",IF(WEEKDAY($E1147,2)&lt;6,1,0))</f>
        <v/>
      </c>
      <c r="H1147" s="12">
        <f>IF(OR($E1147="",$F1147=""),"",IF(AND($G1147=1,$F1147&gt;='Working Hours'!$C$8,$F1147&lt;'Working Hours'!$C$9),1,0))</f>
        <v/>
      </c>
    </row>
    <row r="1148">
      <c r="A1148" s="11" t="n"/>
      <c r="B1148" s="11" t="n"/>
      <c r="C1148" s="11" t="n"/>
      <c r="E1148" s="12">
        <f>IF($A1148="","",IF(ISNUMBER($A1148),$A1148,IFERROR(DATEVALUE($A1148),"")))</f>
        <v/>
      </c>
      <c r="F1148" s="12">
        <f>IF($B1148="","",IF(ISNUMBER($B1148),HOUR($B1148)*2+MINUTE($B1148)/30,IFERROR(VALUE(LEFT($B1148,FIND(":",$B1148)-1))*2+VALUE(MID($B1148,FIND(":",$B1148)+1,2))/30,"")))</f>
        <v/>
      </c>
      <c r="G1148" s="12">
        <f>IF($E1148="","",IF(WEEKDAY($E1148,2)&lt;6,1,0))</f>
        <v/>
      </c>
      <c r="H1148" s="12">
        <f>IF(OR($E1148="",$F1148=""),"",IF(AND($G1148=1,$F1148&gt;='Working Hours'!$C$8,$F1148&lt;'Working Hours'!$C$9),1,0))</f>
        <v/>
      </c>
    </row>
    <row r="1149">
      <c r="A1149" s="11" t="n"/>
      <c r="B1149" s="11" t="n"/>
      <c r="C1149" s="11" t="n"/>
      <c r="E1149" s="12">
        <f>IF($A1149="","",IF(ISNUMBER($A1149),$A1149,IFERROR(DATEVALUE($A1149),"")))</f>
        <v/>
      </c>
      <c r="F1149" s="12">
        <f>IF($B1149="","",IF(ISNUMBER($B1149),HOUR($B1149)*2+MINUTE($B1149)/30,IFERROR(VALUE(LEFT($B1149,FIND(":",$B1149)-1))*2+VALUE(MID($B1149,FIND(":",$B1149)+1,2))/30,"")))</f>
        <v/>
      </c>
      <c r="G1149" s="12">
        <f>IF($E1149="","",IF(WEEKDAY($E1149,2)&lt;6,1,0))</f>
        <v/>
      </c>
      <c r="H1149" s="12">
        <f>IF(OR($E1149="",$F1149=""),"",IF(AND($G1149=1,$F1149&gt;='Working Hours'!$C$8,$F1149&lt;'Working Hours'!$C$9),1,0))</f>
        <v/>
      </c>
    </row>
    <row r="1150">
      <c r="A1150" s="11" t="n"/>
      <c r="B1150" s="11" t="n"/>
      <c r="C1150" s="11" t="n"/>
      <c r="E1150" s="12">
        <f>IF($A1150="","",IF(ISNUMBER($A1150),$A1150,IFERROR(DATEVALUE($A1150),"")))</f>
        <v/>
      </c>
      <c r="F1150" s="12">
        <f>IF($B1150="","",IF(ISNUMBER($B1150),HOUR($B1150)*2+MINUTE($B1150)/30,IFERROR(VALUE(LEFT($B1150,FIND(":",$B1150)-1))*2+VALUE(MID($B1150,FIND(":",$B1150)+1,2))/30,"")))</f>
        <v/>
      </c>
      <c r="G1150" s="12">
        <f>IF($E1150="","",IF(WEEKDAY($E1150,2)&lt;6,1,0))</f>
        <v/>
      </c>
      <c r="H1150" s="12">
        <f>IF(OR($E1150="",$F1150=""),"",IF(AND($G1150=1,$F1150&gt;='Working Hours'!$C$8,$F1150&lt;'Working Hours'!$C$9),1,0))</f>
        <v/>
      </c>
    </row>
    <row r="1151">
      <c r="A1151" s="11" t="n"/>
      <c r="B1151" s="11" t="n"/>
      <c r="C1151" s="11" t="n"/>
      <c r="E1151" s="12">
        <f>IF($A1151="","",IF(ISNUMBER($A1151),$A1151,IFERROR(DATEVALUE($A1151),"")))</f>
        <v/>
      </c>
      <c r="F1151" s="12">
        <f>IF($B1151="","",IF(ISNUMBER($B1151),HOUR($B1151)*2+MINUTE($B1151)/30,IFERROR(VALUE(LEFT($B1151,FIND(":",$B1151)-1))*2+VALUE(MID($B1151,FIND(":",$B1151)+1,2))/30,"")))</f>
        <v/>
      </c>
      <c r="G1151" s="12">
        <f>IF($E1151="","",IF(WEEKDAY($E1151,2)&lt;6,1,0))</f>
        <v/>
      </c>
      <c r="H1151" s="12">
        <f>IF(OR($E1151="",$F1151=""),"",IF(AND($G1151=1,$F1151&gt;='Working Hours'!$C$8,$F1151&lt;'Working Hours'!$C$9),1,0))</f>
        <v/>
      </c>
    </row>
    <row r="1152">
      <c r="A1152" s="11" t="n"/>
      <c r="B1152" s="11" t="n"/>
      <c r="C1152" s="11" t="n"/>
      <c r="E1152" s="12">
        <f>IF($A1152="","",IF(ISNUMBER($A1152),$A1152,IFERROR(DATEVALUE($A1152),"")))</f>
        <v/>
      </c>
      <c r="F1152" s="12">
        <f>IF($B1152="","",IF(ISNUMBER($B1152),HOUR($B1152)*2+MINUTE($B1152)/30,IFERROR(VALUE(LEFT($B1152,FIND(":",$B1152)-1))*2+VALUE(MID($B1152,FIND(":",$B1152)+1,2))/30,"")))</f>
        <v/>
      </c>
      <c r="G1152" s="12">
        <f>IF($E1152="","",IF(WEEKDAY($E1152,2)&lt;6,1,0))</f>
        <v/>
      </c>
      <c r="H1152" s="12">
        <f>IF(OR($E1152="",$F1152=""),"",IF(AND($G1152=1,$F1152&gt;='Working Hours'!$C$8,$F1152&lt;'Working Hours'!$C$9),1,0))</f>
        <v/>
      </c>
    </row>
    <row r="1153">
      <c r="A1153" s="11" t="n"/>
      <c r="B1153" s="11" t="n"/>
      <c r="C1153" s="11" t="n"/>
      <c r="E1153" s="12">
        <f>IF($A1153="","",IF(ISNUMBER($A1153),$A1153,IFERROR(DATEVALUE($A1153),"")))</f>
        <v/>
      </c>
      <c r="F1153" s="12">
        <f>IF($B1153="","",IF(ISNUMBER($B1153),HOUR($B1153)*2+MINUTE($B1153)/30,IFERROR(VALUE(LEFT($B1153,FIND(":",$B1153)-1))*2+VALUE(MID($B1153,FIND(":",$B1153)+1,2))/30,"")))</f>
        <v/>
      </c>
      <c r="G1153" s="12">
        <f>IF($E1153="","",IF(WEEKDAY($E1153,2)&lt;6,1,0))</f>
        <v/>
      </c>
      <c r="H1153" s="12">
        <f>IF(OR($E1153="",$F1153=""),"",IF(AND($G1153=1,$F1153&gt;='Working Hours'!$C$8,$F1153&lt;'Working Hours'!$C$9),1,0))</f>
        <v/>
      </c>
    </row>
    <row r="1154">
      <c r="A1154" s="11" t="n"/>
      <c r="B1154" s="11" t="n"/>
      <c r="C1154" s="11" t="n"/>
      <c r="E1154" s="12">
        <f>IF($A1154="","",IF(ISNUMBER($A1154),$A1154,IFERROR(DATEVALUE($A1154),"")))</f>
        <v/>
      </c>
      <c r="F1154" s="12">
        <f>IF($B1154="","",IF(ISNUMBER($B1154),HOUR($B1154)*2+MINUTE($B1154)/30,IFERROR(VALUE(LEFT($B1154,FIND(":",$B1154)-1))*2+VALUE(MID($B1154,FIND(":",$B1154)+1,2))/30,"")))</f>
        <v/>
      </c>
      <c r="G1154" s="12">
        <f>IF($E1154="","",IF(WEEKDAY($E1154,2)&lt;6,1,0))</f>
        <v/>
      </c>
      <c r="H1154" s="12">
        <f>IF(OR($E1154="",$F1154=""),"",IF(AND($G1154=1,$F1154&gt;='Working Hours'!$C$8,$F1154&lt;'Working Hours'!$C$9),1,0))</f>
        <v/>
      </c>
    </row>
    <row r="1155">
      <c r="A1155" s="11" t="n"/>
      <c r="B1155" s="11" t="n"/>
      <c r="C1155" s="11" t="n"/>
      <c r="E1155" s="12">
        <f>IF($A1155="","",IF(ISNUMBER($A1155),$A1155,IFERROR(DATEVALUE($A1155),"")))</f>
        <v/>
      </c>
      <c r="F1155" s="12">
        <f>IF($B1155="","",IF(ISNUMBER($B1155),HOUR($B1155)*2+MINUTE($B1155)/30,IFERROR(VALUE(LEFT($B1155,FIND(":",$B1155)-1))*2+VALUE(MID($B1155,FIND(":",$B1155)+1,2))/30,"")))</f>
        <v/>
      </c>
      <c r="G1155" s="12">
        <f>IF($E1155="","",IF(WEEKDAY($E1155,2)&lt;6,1,0))</f>
        <v/>
      </c>
      <c r="H1155" s="12">
        <f>IF(OR($E1155="",$F1155=""),"",IF(AND($G1155=1,$F1155&gt;='Working Hours'!$C$8,$F1155&lt;'Working Hours'!$C$9),1,0))</f>
        <v/>
      </c>
    </row>
    <row r="1156">
      <c r="A1156" s="11" t="n"/>
      <c r="B1156" s="11" t="n"/>
      <c r="C1156" s="11" t="n"/>
      <c r="E1156" s="12">
        <f>IF($A1156="","",IF(ISNUMBER($A1156),$A1156,IFERROR(DATEVALUE($A1156),"")))</f>
        <v/>
      </c>
      <c r="F1156" s="12">
        <f>IF($B1156="","",IF(ISNUMBER($B1156),HOUR($B1156)*2+MINUTE($B1156)/30,IFERROR(VALUE(LEFT($B1156,FIND(":",$B1156)-1))*2+VALUE(MID($B1156,FIND(":",$B1156)+1,2))/30,"")))</f>
        <v/>
      </c>
      <c r="G1156" s="12">
        <f>IF($E1156="","",IF(WEEKDAY($E1156,2)&lt;6,1,0))</f>
        <v/>
      </c>
      <c r="H1156" s="12">
        <f>IF(OR($E1156="",$F1156=""),"",IF(AND($G1156=1,$F1156&gt;='Working Hours'!$C$8,$F1156&lt;'Working Hours'!$C$9),1,0))</f>
        <v/>
      </c>
    </row>
    <row r="1157">
      <c r="A1157" s="11" t="n"/>
      <c r="B1157" s="11" t="n"/>
      <c r="C1157" s="11" t="n"/>
      <c r="E1157" s="12">
        <f>IF($A1157="","",IF(ISNUMBER($A1157),$A1157,IFERROR(DATEVALUE($A1157),"")))</f>
        <v/>
      </c>
      <c r="F1157" s="12">
        <f>IF($B1157="","",IF(ISNUMBER($B1157),HOUR($B1157)*2+MINUTE($B1157)/30,IFERROR(VALUE(LEFT($B1157,FIND(":",$B1157)-1))*2+VALUE(MID($B1157,FIND(":",$B1157)+1,2))/30,"")))</f>
        <v/>
      </c>
      <c r="G1157" s="12">
        <f>IF($E1157="","",IF(WEEKDAY($E1157,2)&lt;6,1,0))</f>
        <v/>
      </c>
      <c r="H1157" s="12">
        <f>IF(OR($E1157="",$F1157=""),"",IF(AND($G1157=1,$F1157&gt;='Working Hours'!$C$8,$F1157&lt;'Working Hours'!$C$9),1,0))</f>
        <v/>
      </c>
    </row>
    <row r="1158">
      <c r="A1158" s="11" t="n"/>
      <c r="B1158" s="11" t="n"/>
      <c r="C1158" s="11" t="n"/>
      <c r="E1158" s="12">
        <f>IF($A1158="","",IF(ISNUMBER($A1158),$A1158,IFERROR(DATEVALUE($A1158),"")))</f>
        <v/>
      </c>
      <c r="F1158" s="12">
        <f>IF($B1158="","",IF(ISNUMBER($B1158),HOUR($B1158)*2+MINUTE($B1158)/30,IFERROR(VALUE(LEFT($B1158,FIND(":",$B1158)-1))*2+VALUE(MID($B1158,FIND(":",$B1158)+1,2))/30,"")))</f>
        <v/>
      </c>
      <c r="G1158" s="12">
        <f>IF($E1158="","",IF(WEEKDAY($E1158,2)&lt;6,1,0))</f>
        <v/>
      </c>
      <c r="H1158" s="12">
        <f>IF(OR($E1158="",$F1158=""),"",IF(AND($G1158=1,$F1158&gt;='Working Hours'!$C$8,$F1158&lt;'Working Hours'!$C$9),1,0))</f>
        <v/>
      </c>
    </row>
    <row r="1159">
      <c r="A1159" s="11" t="n"/>
      <c r="B1159" s="11" t="n"/>
      <c r="C1159" s="11" t="n"/>
      <c r="E1159" s="12">
        <f>IF($A1159="","",IF(ISNUMBER($A1159),$A1159,IFERROR(DATEVALUE($A1159),"")))</f>
        <v/>
      </c>
      <c r="F1159" s="12">
        <f>IF($B1159="","",IF(ISNUMBER($B1159),HOUR($B1159)*2+MINUTE($B1159)/30,IFERROR(VALUE(LEFT($B1159,FIND(":",$B1159)-1))*2+VALUE(MID($B1159,FIND(":",$B1159)+1,2))/30,"")))</f>
        <v/>
      </c>
      <c r="G1159" s="12">
        <f>IF($E1159="","",IF(WEEKDAY($E1159,2)&lt;6,1,0))</f>
        <v/>
      </c>
      <c r="H1159" s="12">
        <f>IF(OR($E1159="",$F1159=""),"",IF(AND($G1159=1,$F1159&gt;='Working Hours'!$C$8,$F1159&lt;'Working Hours'!$C$9),1,0))</f>
        <v/>
      </c>
    </row>
    <row r="1160">
      <c r="A1160" s="11" t="n"/>
      <c r="B1160" s="11" t="n"/>
      <c r="C1160" s="11" t="n"/>
      <c r="E1160" s="12">
        <f>IF($A1160="","",IF(ISNUMBER($A1160),$A1160,IFERROR(DATEVALUE($A1160),"")))</f>
        <v/>
      </c>
      <c r="F1160" s="12">
        <f>IF($B1160="","",IF(ISNUMBER($B1160),HOUR($B1160)*2+MINUTE($B1160)/30,IFERROR(VALUE(LEFT($B1160,FIND(":",$B1160)-1))*2+VALUE(MID($B1160,FIND(":",$B1160)+1,2))/30,"")))</f>
        <v/>
      </c>
      <c r="G1160" s="12">
        <f>IF($E1160="","",IF(WEEKDAY($E1160,2)&lt;6,1,0))</f>
        <v/>
      </c>
      <c r="H1160" s="12">
        <f>IF(OR($E1160="",$F1160=""),"",IF(AND($G1160=1,$F1160&gt;='Working Hours'!$C$8,$F1160&lt;'Working Hours'!$C$9),1,0))</f>
        <v/>
      </c>
    </row>
    <row r="1161">
      <c r="A1161" s="11" t="n"/>
      <c r="B1161" s="11" t="n"/>
      <c r="C1161" s="11" t="n"/>
      <c r="E1161" s="12">
        <f>IF($A1161="","",IF(ISNUMBER($A1161),$A1161,IFERROR(DATEVALUE($A1161),"")))</f>
        <v/>
      </c>
      <c r="F1161" s="12">
        <f>IF($B1161="","",IF(ISNUMBER($B1161),HOUR($B1161)*2+MINUTE($B1161)/30,IFERROR(VALUE(LEFT($B1161,FIND(":",$B1161)-1))*2+VALUE(MID($B1161,FIND(":",$B1161)+1,2))/30,"")))</f>
        <v/>
      </c>
      <c r="G1161" s="12">
        <f>IF($E1161="","",IF(WEEKDAY($E1161,2)&lt;6,1,0))</f>
        <v/>
      </c>
      <c r="H1161" s="12">
        <f>IF(OR($E1161="",$F1161=""),"",IF(AND($G1161=1,$F1161&gt;='Working Hours'!$C$8,$F1161&lt;'Working Hours'!$C$9),1,0))</f>
        <v/>
      </c>
    </row>
    <row r="1162">
      <c r="A1162" s="11" t="n"/>
      <c r="B1162" s="11" t="n"/>
      <c r="C1162" s="11" t="n"/>
      <c r="E1162" s="12">
        <f>IF($A1162="","",IF(ISNUMBER($A1162),$A1162,IFERROR(DATEVALUE($A1162),"")))</f>
        <v/>
      </c>
      <c r="F1162" s="12">
        <f>IF($B1162="","",IF(ISNUMBER($B1162),HOUR($B1162)*2+MINUTE($B1162)/30,IFERROR(VALUE(LEFT($B1162,FIND(":",$B1162)-1))*2+VALUE(MID($B1162,FIND(":",$B1162)+1,2))/30,"")))</f>
        <v/>
      </c>
      <c r="G1162" s="12">
        <f>IF($E1162="","",IF(WEEKDAY($E1162,2)&lt;6,1,0))</f>
        <v/>
      </c>
      <c r="H1162" s="12">
        <f>IF(OR($E1162="",$F1162=""),"",IF(AND($G1162=1,$F1162&gt;='Working Hours'!$C$8,$F1162&lt;'Working Hours'!$C$9),1,0))</f>
        <v/>
      </c>
    </row>
    <row r="1163">
      <c r="A1163" s="11" t="n"/>
      <c r="B1163" s="11" t="n"/>
      <c r="C1163" s="11" t="n"/>
      <c r="E1163" s="12">
        <f>IF($A1163="","",IF(ISNUMBER($A1163),$A1163,IFERROR(DATEVALUE($A1163),"")))</f>
        <v/>
      </c>
      <c r="F1163" s="12">
        <f>IF($B1163="","",IF(ISNUMBER($B1163),HOUR($B1163)*2+MINUTE($B1163)/30,IFERROR(VALUE(LEFT($B1163,FIND(":",$B1163)-1))*2+VALUE(MID($B1163,FIND(":",$B1163)+1,2))/30,"")))</f>
        <v/>
      </c>
      <c r="G1163" s="12">
        <f>IF($E1163="","",IF(WEEKDAY($E1163,2)&lt;6,1,0))</f>
        <v/>
      </c>
      <c r="H1163" s="12">
        <f>IF(OR($E1163="",$F1163=""),"",IF(AND($G1163=1,$F1163&gt;='Working Hours'!$C$8,$F1163&lt;'Working Hours'!$C$9),1,0))</f>
        <v/>
      </c>
    </row>
    <row r="1164">
      <c r="A1164" s="11" t="n"/>
      <c r="B1164" s="11" t="n"/>
      <c r="C1164" s="11" t="n"/>
      <c r="E1164" s="12">
        <f>IF($A1164="","",IF(ISNUMBER($A1164),$A1164,IFERROR(DATEVALUE($A1164),"")))</f>
        <v/>
      </c>
      <c r="F1164" s="12">
        <f>IF($B1164="","",IF(ISNUMBER($B1164),HOUR($B1164)*2+MINUTE($B1164)/30,IFERROR(VALUE(LEFT($B1164,FIND(":",$B1164)-1))*2+VALUE(MID($B1164,FIND(":",$B1164)+1,2))/30,"")))</f>
        <v/>
      </c>
      <c r="G1164" s="12">
        <f>IF($E1164="","",IF(WEEKDAY($E1164,2)&lt;6,1,0))</f>
        <v/>
      </c>
      <c r="H1164" s="12">
        <f>IF(OR($E1164="",$F1164=""),"",IF(AND($G1164=1,$F1164&gt;='Working Hours'!$C$8,$F1164&lt;'Working Hours'!$C$9),1,0))</f>
        <v/>
      </c>
    </row>
    <row r="1165">
      <c r="A1165" s="11" t="n"/>
      <c r="B1165" s="11" t="n"/>
      <c r="C1165" s="11" t="n"/>
      <c r="E1165" s="12">
        <f>IF($A1165="","",IF(ISNUMBER($A1165),$A1165,IFERROR(DATEVALUE($A1165),"")))</f>
        <v/>
      </c>
      <c r="F1165" s="12">
        <f>IF($B1165="","",IF(ISNUMBER($B1165),HOUR($B1165)*2+MINUTE($B1165)/30,IFERROR(VALUE(LEFT($B1165,FIND(":",$B1165)-1))*2+VALUE(MID($B1165,FIND(":",$B1165)+1,2))/30,"")))</f>
        <v/>
      </c>
      <c r="G1165" s="12">
        <f>IF($E1165="","",IF(WEEKDAY($E1165,2)&lt;6,1,0))</f>
        <v/>
      </c>
      <c r="H1165" s="12">
        <f>IF(OR($E1165="",$F1165=""),"",IF(AND($G1165=1,$F1165&gt;='Working Hours'!$C$8,$F1165&lt;'Working Hours'!$C$9),1,0))</f>
        <v/>
      </c>
    </row>
    <row r="1166">
      <c r="A1166" s="11" t="n"/>
      <c r="B1166" s="11" t="n"/>
      <c r="C1166" s="11" t="n"/>
      <c r="E1166" s="12">
        <f>IF($A1166="","",IF(ISNUMBER($A1166),$A1166,IFERROR(DATEVALUE($A1166),"")))</f>
        <v/>
      </c>
      <c r="F1166" s="12">
        <f>IF($B1166="","",IF(ISNUMBER($B1166),HOUR($B1166)*2+MINUTE($B1166)/30,IFERROR(VALUE(LEFT($B1166,FIND(":",$B1166)-1))*2+VALUE(MID($B1166,FIND(":",$B1166)+1,2))/30,"")))</f>
        <v/>
      </c>
      <c r="G1166" s="12">
        <f>IF($E1166="","",IF(WEEKDAY($E1166,2)&lt;6,1,0))</f>
        <v/>
      </c>
      <c r="H1166" s="12">
        <f>IF(OR($E1166="",$F1166=""),"",IF(AND($G1166=1,$F1166&gt;='Working Hours'!$C$8,$F1166&lt;'Working Hours'!$C$9),1,0))</f>
        <v/>
      </c>
    </row>
    <row r="1167">
      <c r="A1167" s="11" t="n"/>
      <c r="B1167" s="11" t="n"/>
      <c r="C1167" s="11" t="n"/>
      <c r="E1167" s="12">
        <f>IF($A1167="","",IF(ISNUMBER($A1167),$A1167,IFERROR(DATEVALUE($A1167),"")))</f>
        <v/>
      </c>
      <c r="F1167" s="12">
        <f>IF($B1167="","",IF(ISNUMBER($B1167),HOUR($B1167)*2+MINUTE($B1167)/30,IFERROR(VALUE(LEFT($B1167,FIND(":",$B1167)-1))*2+VALUE(MID($B1167,FIND(":",$B1167)+1,2))/30,"")))</f>
        <v/>
      </c>
      <c r="G1167" s="12">
        <f>IF($E1167="","",IF(WEEKDAY($E1167,2)&lt;6,1,0))</f>
        <v/>
      </c>
      <c r="H1167" s="12">
        <f>IF(OR($E1167="",$F1167=""),"",IF(AND($G1167=1,$F1167&gt;='Working Hours'!$C$8,$F1167&lt;'Working Hours'!$C$9),1,0))</f>
        <v/>
      </c>
    </row>
    <row r="1168">
      <c r="A1168" s="11" t="n"/>
      <c r="B1168" s="11" t="n"/>
      <c r="C1168" s="11" t="n"/>
      <c r="E1168" s="12">
        <f>IF($A1168="","",IF(ISNUMBER($A1168),$A1168,IFERROR(DATEVALUE($A1168),"")))</f>
        <v/>
      </c>
      <c r="F1168" s="12">
        <f>IF($B1168="","",IF(ISNUMBER($B1168),HOUR($B1168)*2+MINUTE($B1168)/30,IFERROR(VALUE(LEFT($B1168,FIND(":",$B1168)-1))*2+VALUE(MID($B1168,FIND(":",$B1168)+1,2))/30,"")))</f>
        <v/>
      </c>
      <c r="G1168" s="12">
        <f>IF($E1168="","",IF(WEEKDAY($E1168,2)&lt;6,1,0))</f>
        <v/>
      </c>
      <c r="H1168" s="12">
        <f>IF(OR($E1168="",$F1168=""),"",IF(AND($G1168=1,$F1168&gt;='Working Hours'!$C$8,$F1168&lt;'Working Hours'!$C$9),1,0))</f>
        <v/>
      </c>
    </row>
    <row r="1169">
      <c r="A1169" s="11" t="n"/>
      <c r="B1169" s="11" t="n"/>
      <c r="C1169" s="11" t="n"/>
      <c r="E1169" s="12">
        <f>IF($A1169="","",IF(ISNUMBER($A1169),$A1169,IFERROR(DATEVALUE($A1169),"")))</f>
        <v/>
      </c>
      <c r="F1169" s="12">
        <f>IF($B1169="","",IF(ISNUMBER($B1169),HOUR($B1169)*2+MINUTE($B1169)/30,IFERROR(VALUE(LEFT($B1169,FIND(":",$B1169)-1))*2+VALUE(MID($B1169,FIND(":",$B1169)+1,2))/30,"")))</f>
        <v/>
      </c>
      <c r="G1169" s="12">
        <f>IF($E1169="","",IF(WEEKDAY($E1169,2)&lt;6,1,0))</f>
        <v/>
      </c>
      <c r="H1169" s="12">
        <f>IF(OR($E1169="",$F1169=""),"",IF(AND($G1169=1,$F1169&gt;='Working Hours'!$C$8,$F1169&lt;'Working Hours'!$C$9),1,0))</f>
        <v/>
      </c>
    </row>
    <row r="1170">
      <c r="A1170" s="11" t="n"/>
      <c r="B1170" s="11" t="n"/>
      <c r="C1170" s="11" t="n"/>
      <c r="E1170" s="12">
        <f>IF($A1170="","",IF(ISNUMBER($A1170),$A1170,IFERROR(DATEVALUE($A1170),"")))</f>
        <v/>
      </c>
      <c r="F1170" s="12">
        <f>IF($B1170="","",IF(ISNUMBER($B1170),HOUR($B1170)*2+MINUTE($B1170)/30,IFERROR(VALUE(LEFT($B1170,FIND(":",$B1170)-1))*2+VALUE(MID($B1170,FIND(":",$B1170)+1,2))/30,"")))</f>
        <v/>
      </c>
      <c r="G1170" s="12">
        <f>IF($E1170="","",IF(WEEKDAY($E1170,2)&lt;6,1,0))</f>
        <v/>
      </c>
      <c r="H1170" s="12">
        <f>IF(OR($E1170="",$F1170=""),"",IF(AND($G1170=1,$F1170&gt;='Working Hours'!$C$8,$F1170&lt;'Working Hours'!$C$9),1,0))</f>
        <v/>
      </c>
    </row>
    <row r="1171">
      <c r="A1171" s="11" t="n"/>
      <c r="B1171" s="11" t="n"/>
      <c r="C1171" s="11" t="n"/>
      <c r="E1171" s="12">
        <f>IF($A1171="","",IF(ISNUMBER($A1171),$A1171,IFERROR(DATEVALUE($A1171),"")))</f>
        <v/>
      </c>
      <c r="F1171" s="12">
        <f>IF($B1171="","",IF(ISNUMBER($B1171),HOUR($B1171)*2+MINUTE($B1171)/30,IFERROR(VALUE(LEFT($B1171,FIND(":",$B1171)-1))*2+VALUE(MID($B1171,FIND(":",$B1171)+1,2))/30,"")))</f>
        <v/>
      </c>
      <c r="G1171" s="12">
        <f>IF($E1171="","",IF(WEEKDAY($E1171,2)&lt;6,1,0))</f>
        <v/>
      </c>
      <c r="H1171" s="12">
        <f>IF(OR($E1171="",$F1171=""),"",IF(AND($G1171=1,$F1171&gt;='Working Hours'!$C$8,$F1171&lt;'Working Hours'!$C$9),1,0))</f>
        <v/>
      </c>
    </row>
    <row r="1172">
      <c r="A1172" s="11" t="n"/>
      <c r="B1172" s="11" t="n"/>
      <c r="C1172" s="11" t="n"/>
      <c r="E1172" s="12">
        <f>IF($A1172="","",IF(ISNUMBER($A1172),$A1172,IFERROR(DATEVALUE($A1172),"")))</f>
        <v/>
      </c>
      <c r="F1172" s="12">
        <f>IF($B1172="","",IF(ISNUMBER($B1172),HOUR($B1172)*2+MINUTE($B1172)/30,IFERROR(VALUE(LEFT($B1172,FIND(":",$B1172)-1))*2+VALUE(MID($B1172,FIND(":",$B1172)+1,2))/30,"")))</f>
        <v/>
      </c>
      <c r="G1172" s="12">
        <f>IF($E1172="","",IF(WEEKDAY($E1172,2)&lt;6,1,0))</f>
        <v/>
      </c>
      <c r="H1172" s="12">
        <f>IF(OR($E1172="",$F1172=""),"",IF(AND($G1172=1,$F1172&gt;='Working Hours'!$C$8,$F1172&lt;'Working Hours'!$C$9),1,0))</f>
        <v/>
      </c>
    </row>
    <row r="1173">
      <c r="A1173" s="11" t="n"/>
      <c r="B1173" s="11" t="n"/>
      <c r="C1173" s="11" t="n"/>
      <c r="E1173" s="12">
        <f>IF($A1173="","",IF(ISNUMBER($A1173),$A1173,IFERROR(DATEVALUE($A1173),"")))</f>
        <v/>
      </c>
      <c r="F1173" s="12">
        <f>IF($B1173="","",IF(ISNUMBER($B1173),HOUR($B1173)*2+MINUTE($B1173)/30,IFERROR(VALUE(LEFT($B1173,FIND(":",$B1173)-1))*2+VALUE(MID($B1173,FIND(":",$B1173)+1,2))/30,"")))</f>
        <v/>
      </c>
      <c r="G1173" s="12">
        <f>IF($E1173="","",IF(WEEKDAY($E1173,2)&lt;6,1,0))</f>
        <v/>
      </c>
      <c r="H1173" s="12">
        <f>IF(OR($E1173="",$F1173=""),"",IF(AND($G1173=1,$F1173&gt;='Working Hours'!$C$8,$F1173&lt;'Working Hours'!$C$9),1,0))</f>
        <v/>
      </c>
    </row>
    <row r="1174">
      <c r="A1174" s="11" t="n"/>
      <c r="B1174" s="11" t="n"/>
      <c r="C1174" s="11" t="n"/>
      <c r="E1174" s="12">
        <f>IF($A1174="","",IF(ISNUMBER($A1174),$A1174,IFERROR(DATEVALUE($A1174),"")))</f>
        <v/>
      </c>
      <c r="F1174" s="12">
        <f>IF($B1174="","",IF(ISNUMBER($B1174),HOUR($B1174)*2+MINUTE($B1174)/30,IFERROR(VALUE(LEFT($B1174,FIND(":",$B1174)-1))*2+VALUE(MID($B1174,FIND(":",$B1174)+1,2))/30,"")))</f>
        <v/>
      </c>
      <c r="G1174" s="12">
        <f>IF($E1174="","",IF(WEEKDAY($E1174,2)&lt;6,1,0))</f>
        <v/>
      </c>
      <c r="H1174" s="12">
        <f>IF(OR($E1174="",$F1174=""),"",IF(AND($G1174=1,$F1174&gt;='Working Hours'!$C$8,$F1174&lt;'Working Hours'!$C$9),1,0))</f>
        <v/>
      </c>
    </row>
    <row r="1175">
      <c r="A1175" s="11" t="n"/>
      <c r="B1175" s="11" t="n"/>
      <c r="C1175" s="11" t="n"/>
      <c r="E1175" s="12">
        <f>IF($A1175="","",IF(ISNUMBER($A1175),$A1175,IFERROR(DATEVALUE($A1175),"")))</f>
        <v/>
      </c>
      <c r="F1175" s="12">
        <f>IF($B1175="","",IF(ISNUMBER($B1175),HOUR($B1175)*2+MINUTE($B1175)/30,IFERROR(VALUE(LEFT($B1175,FIND(":",$B1175)-1))*2+VALUE(MID($B1175,FIND(":",$B1175)+1,2))/30,"")))</f>
        <v/>
      </c>
      <c r="G1175" s="12">
        <f>IF($E1175="","",IF(WEEKDAY($E1175,2)&lt;6,1,0))</f>
        <v/>
      </c>
      <c r="H1175" s="12">
        <f>IF(OR($E1175="",$F1175=""),"",IF(AND($G1175=1,$F1175&gt;='Working Hours'!$C$8,$F1175&lt;'Working Hours'!$C$9),1,0))</f>
        <v/>
      </c>
    </row>
    <row r="1176">
      <c r="A1176" s="11" t="n"/>
      <c r="B1176" s="11" t="n"/>
      <c r="C1176" s="11" t="n"/>
      <c r="E1176" s="12">
        <f>IF($A1176="","",IF(ISNUMBER($A1176),$A1176,IFERROR(DATEVALUE($A1176),"")))</f>
        <v/>
      </c>
      <c r="F1176" s="12">
        <f>IF($B1176="","",IF(ISNUMBER($B1176),HOUR($B1176)*2+MINUTE($B1176)/30,IFERROR(VALUE(LEFT($B1176,FIND(":",$B1176)-1))*2+VALUE(MID($B1176,FIND(":",$B1176)+1,2))/30,"")))</f>
        <v/>
      </c>
      <c r="G1176" s="12">
        <f>IF($E1176="","",IF(WEEKDAY($E1176,2)&lt;6,1,0))</f>
        <v/>
      </c>
      <c r="H1176" s="12">
        <f>IF(OR($E1176="",$F1176=""),"",IF(AND($G1176=1,$F1176&gt;='Working Hours'!$C$8,$F1176&lt;'Working Hours'!$C$9),1,0))</f>
        <v/>
      </c>
    </row>
    <row r="1177">
      <c r="A1177" s="11" t="n"/>
      <c r="B1177" s="11" t="n"/>
      <c r="C1177" s="11" t="n"/>
      <c r="E1177" s="12">
        <f>IF($A1177="","",IF(ISNUMBER($A1177),$A1177,IFERROR(DATEVALUE($A1177),"")))</f>
        <v/>
      </c>
      <c r="F1177" s="12">
        <f>IF($B1177="","",IF(ISNUMBER($B1177),HOUR($B1177)*2+MINUTE($B1177)/30,IFERROR(VALUE(LEFT($B1177,FIND(":",$B1177)-1))*2+VALUE(MID($B1177,FIND(":",$B1177)+1,2))/30,"")))</f>
        <v/>
      </c>
      <c r="G1177" s="12">
        <f>IF($E1177="","",IF(WEEKDAY($E1177,2)&lt;6,1,0))</f>
        <v/>
      </c>
      <c r="H1177" s="12">
        <f>IF(OR($E1177="",$F1177=""),"",IF(AND($G1177=1,$F1177&gt;='Working Hours'!$C$8,$F1177&lt;'Working Hours'!$C$9),1,0))</f>
        <v/>
      </c>
    </row>
    <row r="1178">
      <c r="A1178" s="11" t="n"/>
      <c r="B1178" s="11" t="n"/>
      <c r="C1178" s="11" t="n"/>
      <c r="E1178" s="12">
        <f>IF($A1178="","",IF(ISNUMBER($A1178),$A1178,IFERROR(DATEVALUE($A1178),"")))</f>
        <v/>
      </c>
      <c r="F1178" s="12">
        <f>IF($B1178="","",IF(ISNUMBER($B1178),HOUR($B1178)*2+MINUTE($B1178)/30,IFERROR(VALUE(LEFT($B1178,FIND(":",$B1178)-1))*2+VALUE(MID($B1178,FIND(":",$B1178)+1,2))/30,"")))</f>
        <v/>
      </c>
      <c r="G1178" s="12">
        <f>IF($E1178="","",IF(WEEKDAY($E1178,2)&lt;6,1,0))</f>
        <v/>
      </c>
      <c r="H1178" s="12">
        <f>IF(OR($E1178="",$F1178=""),"",IF(AND($G1178=1,$F1178&gt;='Working Hours'!$C$8,$F1178&lt;'Working Hours'!$C$9),1,0))</f>
        <v/>
      </c>
    </row>
    <row r="1179">
      <c r="A1179" s="11" t="n"/>
      <c r="B1179" s="11" t="n"/>
      <c r="C1179" s="11" t="n"/>
      <c r="E1179" s="12">
        <f>IF($A1179="","",IF(ISNUMBER($A1179),$A1179,IFERROR(DATEVALUE($A1179),"")))</f>
        <v/>
      </c>
      <c r="F1179" s="12">
        <f>IF($B1179="","",IF(ISNUMBER($B1179),HOUR($B1179)*2+MINUTE($B1179)/30,IFERROR(VALUE(LEFT($B1179,FIND(":",$B1179)-1))*2+VALUE(MID($B1179,FIND(":",$B1179)+1,2))/30,"")))</f>
        <v/>
      </c>
      <c r="G1179" s="12">
        <f>IF($E1179="","",IF(WEEKDAY($E1179,2)&lt;6,1,0))</f>
        <v/>
      </c>
      <c r="H1179" s="12">
        <f>IF(OR($E1179="",$F1179=""),"",IF(AND($G1179=1,$F1179&gt;='Working Hours'!$C$8,$F1179&lt;'Working Hours'!$C$9),1,0))</f>
        <v/>
      </c>
    </row>
    <row r="1180">
      <c r="A1180" s="11" t="n"/>
      <c r="B1180" s="11" t="n"/>
      <c r="C1180" s="11" t="n"/>
      <c r="E1180" s="12">
        <f>IF($A1180="","",IF(ISNUMBER($A1180),$A1180,IFERROR(DATEVALUE($A1180),"")))</f>
        <v/>
      </c>
      <c r="F1180" s="12">
        <f>IF($B1180="","",IF(ISNUMBER($B1180),HOUR($B1180)*2+MINUTE($B1180)/30,IFERROR(VALUE(LEFT($B1180,FIND(":",$B1180)-1))*2+VALUE(MID($B1180,FIND(":",$B1180)+1,2))/30,"")))</f>
        <v/>
      </c>
      <c r="G1180" s="12">
        <f>IF($E1180="","",IF(WEEKDAY($E1180,2)&lt;6,1,0))</f>
        <v/>
      </c>
      <c r="H1180" s="12">
        <f>IF(OR($E1180="",$F1180=""),"",IF(AND($G1180=1,$F1180&gt;='Working Hours'!$C$8,$F1180&lt;'Working Hours'!$C$9),1,0))</f>
        <v/>
      </c>
    </row>
    <row r="1181">
      <c r="A1181" s="11" t="n"/>
      <c r="B1181" s="11" t="n"/>
      <c r="C1181" s="11" t="n"/>
      <c r="E1181" s="12">
        <f>IF($A1181="","",IF(ISNUMBER($A1181),$A1181,IFERROR(DATEVALUE($A1181),"")))</f>
        <v/>
      </c>
      <c r="F1181" s="12">
        <f>IF($B1181="","",IF(ISNUMBER($B1181),HOUR($B1181)*2+MINUTE($B1181)/30,IFERROR(VALUE(LEFT($B1181,FIND(":",$B1181)-1))*2+VALUE(MID($B1181,FIND(":",$B1181)+1,2))/30,"")))</f>
        <v/>
      </c>
      <c r="G1181" s="12">
        <f>IF($E1181="","",IF(WEEKDAY($E1181,2)&lt;6,1,0))</f>
        <v/>
      </c>
      <c r="H1181" s="12">
        <f>IF(OR($E1181="",$F1181=""),"",IF(AND($G1181=1,$F1181&gt;='Working Hours'!$C$8,$F1181&lt;'Working Hours'!$C$9),1,0))</f>
        <v/>
      </c>
    </row>
    <row r="1182">
      <c r="A1182" s="11" t="n"/>
      <c r="B1182" s="11" t="n"/>
      <c r="C1182" s="11" t="n"/>
      <c r="E1182" s="12">
        <f>IF($A1182="","",IF(ISNUMBER($A1182),$A1182,IFERROR(DATEVALUE($A1182),"")))</f>
        <v/>
      </c>
      <c r="F1182" s="12">
        <f>IF($B1182="","",IF(ISNUMBER($B1182),HOUR($B1182)*2+MINUTE($B1182)/30,IFERROR(VALUE(LEFT($B1182,FIND(":",$B1182)-1))*2+VALUE(MID($B1182,FIND(":",$B1182)+1,2))/30,"")))</f>
        <v/>
      </c>
      <c r="G1182" s="12">
        <f>IF($E1182="","",IF(WEEKDAY($E1182,2)&lt;6,1,0))</f>
        <v/>
      </c>
      <c r="H1182" s="12">
        <f>IF(OR($E1182="",$F1182=""),"",IF(AND($G1182=1,$F1182&gt;='Working Hours'!$C$8,$F1182&lt;'Working Hours'!$C$9),1,0))</f>
        <v/>
      </c>
    </row>
    <row r="1183">
      <c r="A1183" s="11" t="n"/>
      <c r="B1183" s="11" t="n"/>
      <c r="C1183" s="11" t="n"/>
      <c r="E1183" s="12">
        <f>IF($A1183="","",IF(ISNUMBER($A1183),$A1183,IFERROR(DATEVALUE($A1183),"")))</f>
        <v/>
      </c>
      <c r="F1183" s="12">
        <f>IF($B1183="","",IF(ISNUMBER($B1183),HOUR($B1183)*2+MINUTE($B1183)/30,IFERROR(VALUE(LEFT($B1183,FIND(":",$B1183)-1))*2+VALUE(MID($B1183,FIND(":",$B1183)+1,2))/30,"")))</f>
        <v/>
      </c>
      <c r="G1183" s="12">
        <f>IF($E1183="","",IF(WEEKDAY($E1183,2)&lt;6,1,0))</f>
        <v/>
      </c>
      <c r="H1183" s="12">
        <f>IF(OR($E1183="",$F1183=""),"",IF(AND($G1183=1,$F1183&gt;='Working Hours'!$C$8,$F1183&lt;'Working Hours'!$C$9),1,0))</f>
        <v/>
      </c>
    </row>
    <row r="1184">
      <c r="A1184" s="11" t="n"/>
      <c r="B1184" s="11" t="n"/>
      <c r="C1184" s="11" t="n"/>
      <c r="E1184" s="12">
        <f>IF($A1184="","",IF(ISNUMBER($A1184),$A1184,IFERROR(DATEVALUE($A1184),"")))</f>
        <v/>
      </c>
      <c r="F1184" s="12">
        <f>IF($B1184="","",IF(ISNUMBER($B1184),HOUR($B1184)*2+MINUTE($B1184)/30,IFERROR(VALUE(LEFT($B1184,FIND(":",$B1184)-1))*2+VALUE(MID($B1184,FIND(":",$B1184)+1,2))/30,"")))</f>
        <v/>
      </c>
      <c r="G1184" s="12">
        <f>IF($E1184="","",IF(WEEKDAY($E1184,2)&lt;6,1,0))</f>
        <v/>
      </c>
      <c r="H1184" s="12">
        <f>IF(OR($E1184="",$F1184=""),"",IF(AND($G1184=1,$F1184&gt;='Working Hours'!$C$8,$F1184&lt;'Working Hours'!$C$9),1,0))</f>
        <v/>
      </c>
    </row>
    <row r="1185">
      <c r="A1185" s="11" t="n"/>
      <c r="B1185" s="11" t="n"/>
      <c r="C1185" s="11" t="n"/>
      <c r="E1185" s="12">
        <f>IF($A1185="","",IF(ISNUMBER($A1185),$A1185,IFERROR(DATEVALUE($A1185),"")))</f>
        <v/>
      </c>
      <c r="F1185" s="12">
        <f>IF($B1185="","",IF(ISNUMBER($B1185),HOUR($B1185)*2+MINUTE($B1185)/30,IFERROR(VALUE(LEFT($B1185,FIND(":",$B1185)-1))*2+VALUE(MID($B1185,FIND(":",$B1185)+1,2))/30,"")))</f>
        <v/>
      </c>
      <c r="G1185" s="12">
        <f>IF($E1185="","",IF(WEEKDAY($E1185,2)&lt;6,1,0))</f>
        <v/>
      </c>
      <c r="H1185" s="12">
        <f>IF(OR($E1185="",$F1185=""),"",IF(AND($G1185=1,$F1185&gt;='Working Hours'!$C$8,$F1185&lt;'Working Hours'!$C$9),1,0))</f>
        <v/>
      </c>
    </row>
    <row r="1186">
      <c r="A1186" s="11" t="n"/>
      <c r="B1186" s="11" t="n"/>
      <c r="C1186" s="11" t="n"/>
      <c r="E1186" s="12">
        <f>IF($A1186="","",IF(ISNUMBER($A1186),$A1186,IFERROR(DATEVALUE($A1186),"")))</f>
        <v/>
      </c>
      <c r="F1186" s="12">
        <f>IF($B1186="","",IF(ISNUMBER($B1186),HOUR($B1186)*2+MINUTE($B1186)/30,IFERROR(VALUE(LEFT($B1186,FIND(":",$B1186)-1))*2+VALUE(MID($B1186,FIND(":",$B1186)+1,2))/30,"")))</f>
        <v/>
      </c>
      <c r="G1186" s="12">
        <f>IF($E1186="","",IF(WEEKDAY($E1186,2)&lt;6,1,0))</f>
        <v/>
      </c>
      <c r="H1186" s="12">
        <f>IF(OR($E1186="",$F1186=""),"",IF(AND($G1186=1,$F1186&gt;='Working Hours'!$C$8,$F1186&lt;'Working Hours'!$C$9),1,0))</f>
        <v/>
      </c>
    </row>
    <row r="1187">
      <c r="A1187" s="11" t="n"/>
      <c r="B1187" s="11" t="n"/>
      <c r="C1187" s="11" t="n"/>
      <c r="E1187" s="12">
        <f>IF($A1187="","",IF(ISNUMBER($A1187),$A1187,IFERROR(DATEVALUE($A1187),"")))</f>
        <v/>
      </c>
      <c r="F1187" s="12">
        <f>IF($B1187="","",IF(ISNUMBER($B1187),HOUR($B1187)*2+MINUTE($B1187)/30,IFERROR(VALUE(LEFT($B1187,FIND(":",$B1187)-1))*2+VALUE(MID($B1187,FIND(":",$B1187)+1,2))/30,"")))</f>
        <v/>
      </c>
      <c r="G1187" s="12">
        <f>IF($E1187="","",IF(WEEKDAY($E1187,2)&lt;6,1,0))</f>
        <v/>
      </c>
      <c r="H1187" s="12">
        <f>IF(OR($E1187="",$F1187=""),"",IF(AND($G1187=1,$F1187&gt;='Working Hours'!$C$8,$F1187&lt;'Working Hours'!$C$9),1,0))</f>
        <v/>
      </c>
    </row>
    <row r="1188">
      <c r="A1188" s="11" t="n"/>
      <c r="B1188" s="11" t="n"/>
      <c r="C1188" s="11" t="n"/>
      <c r="E1188" s="12">
        <f>IF($A1188="","",IF(ISNUMBER($A1188),$A1188,IFERROR(DATEVALUE($A1188),"")))</f>
        <v/>
      </c>
      <c r="F1188" s="12">
        <f>IF($B1188="","",IF(ISNUMBER($B1188),HOUR($B1188)*2+MINUTE($B1188)/30,IFERROR(VALUE(LEFT($B1188,FIND(":",$B1188)-1))*2+VALUE(MID($B1188,FIND(":",$B1188)+1,2))/30,"")))</f>
        <v/>
      </c>
      <c r="G1188" s="12">
        <f>IF($E1188="","",IF(WEEKDAY($E1188,2)&lt;6,1,0))</f>
        <v/>
      </c>
      <c r="H1188" s="12">
        <f>IF(OR($E1188="",$F1188=""),"",IF(AND($G1188=1,$F1188&gt;='Working Hours'!$C$8,$F1188&lt;'Working Hours'!$C$9),1,0))</f>
        <v/>
      </c>
    </row>
    <row r="1189">
      <c r="A1189" s="11" t="n"/>
      <c r="B1189" s="11" t="n"/>
      <c r="C1189" s="11" t="n"/>
      <c r="E1189" s="12">
        <f>IF($A1189="","",IF(ISNUMBER($A1189),$A1189,IFERROR(DATEVALUE($A1189),"")))</f>
        <v/>
      </c>
      <c r="F1189" s="12">
        <f>IF($B1189="","",IF(ISNUMBER($B1189),HOUR($B1189)*2+MINUTE($B1189)/30,IFERROR(VALUE(LEFT($B1189,FIND(":",$B1189)-1))*2+VALUE(MID($B1189,FIND(":",$B1189)+1,2))/30,"")))</f>
        <v/>
      </c>
      <c r="G1189" s="12">
        <f>IF($E1189="","",IF(WEEKDAY($E1189,2)&lt;6,1,0))</f>
        <v/>
      </c>
      <c r="H1189" s="12">
        <f>IF(OR($E1189="",$F1189=""),"",IF(AND($G1189=1,$F1189&gt;='Working Hours'!$C$8,$F1189&lt;'Working Hours'!$C$9),1,0))</f>
        <v/>
      </c>
    </row>
    <row r="1190">
      <c r="A1190" s="11" t="n"/>
      <c r="B1190" s="11" t="n"/>
      <c r="C1190" s="11" t="n"/>
      <c r="E1190" s="12">
        <f>IF($A1190="","",IF(ISNUMBER($A1190),$A1190,IFERROR(DATEVALUE($A1190),"")))</f>
        <v/>
      </c>
      <c r="F1190" s="12">
        <f>IF($B1190="","",IF(ISNUMBER($B1190),HOUR($B1190)*2+MINUTE($B1190)/30,IFERROR(VALUE(LEFT($B1190,FIND(":",$B1190)-1))*2+VALUE(MID($B1190,FIND(":",$B1190)+1,2))/30,"")))</f>
        <v/>
      </c>
      <c r="G1190" s="12">
        <f>IF($E1190="","",IF(WEEKDAY($E1190,2)&lt;6,1,0))</f>
        <v/>
      </c>
      <c r="H1190" s="12">
        <f>IF(OR($E1190="",$F1190=""),"",IF(AND($G1190=1,$F1190&gt;='Working Hours'!$C$8,$F1190&lt;'Working Hours'!$C$9),1,0))</f>
        <v/>
      </c>
    </row>
    <row r="1191">
      <c r="A1191" s="11" t="n"/>
      <c r="B1191" s="11" t="n"/>
      <c r="C1191" s="11" t="n"/>
      <c r="E1191" s="12">
        <f>IF($A1191="","",IF(ISNUMBER($A1191),$A1191,IFERROR(DATEVALUE($A1191),"")))</f>
        <v/>
      </c>
      <c r="F1191" s="12">
        <f>IF($B1191="","",IF(ISNUMBER($B1191),HOUR($B1191)*2+MINUTE($B1191)/30,IFERROR(VALUE(LEFT($B1191,FIND(":",$B1191)-1))*2+VALUE(MID($B1191,FIND(":",$B1191)+1,2))/30,"")))</f>
        <v/>
      </c>
      <c r="G1191" s="12">
        <f>IF($E1191="","",IF(WEEKDAY($E1191,2)&lt;6,1,0))</f>
        <v/>
      </c>
      <c r="H1191" s="12">
        <f>IF(OR($E1191="",$F1191=""),"",IF(AND($G1191=1,$F1191&gt;='Working Hours'!$C$8,$F1191&lt;'Working Hours'!$C$9),1,0))</f>
        <v/>
      </c>
    </row>
    <row r="1192">
      <c r="A1192" s="11" t="n"/>
      <c r="B1192" s="11" t="n"/>
      <c r="C1192" s="11" t="n"/>
      <c r="E1192" s="12">
        <f>IF($A1192="","",IF(ISNUMBER($A1192),$A1192,IFERROR(DATEVALUE($A1192),"")))</f>
        <v/>
      </c>
      <c r="F1192" s="12">
        <f>IF($B1192="","",IF(ISNUMBER($B1192),HOUR($B1192)*2+MINUTE($B1192)/30,IFERROR(VALUE(LEFT($B1192,FIND(":",$B1192)-1))*2+VALUE(MID($B1192,FIND(":",$B1192)+1,2))/30,"")))</f>
        <v/>
      </c>
      <c r="G1192" s="12">
        <f>IF($E1192="","",IF(WEEKDAY($E1192,2)&lt;6,1,0))</f>
        <v/>
      </c>
      <c r="H1192" s="12">
        <f>IF(OR($E1192="",$F1192=""),"",IF(AND($G1192=1,$F1192&gt;='Working Hours'!$C$8,$F1192&lt;'Working Hours'!$C$9),1,0))</f>
        <v/>
      </c>
    </row>
    <row r="1193">
      <c r="A1193" s="11" t="n"/>
      <c r="B1193" s="11" t="n"/>
      <c r="C1193" s="11" t="n"/>
      <c r="E1193" s="12">
        <f>IF($A1193="","",IF(ISNUMBER($A1193),$A1193,IFERROR(DATEVALUE($A1193),"")))</f>
        <v/>
      </c>
      <c r="F1193" s="12">
        <f>IF($B1193="","",IF(ISNUMBER($B1193),HOUR($B1193)*2+MINUTE($B1193)/30,IFERROR(VALUE(LEFT($B1193,FIND(":",$B1193)-1))*2+VALUE(MID($B1193,FIND(":",$B1193)+1,2))/30,"")))</f>
        <v/>
      </c>
      <c r="G1193" s="12">
        <f>IF($E1193="","",IF(WEEKDAY($E1193,2)&lt;6,1,0))</f>
        <v/>
      </c>
      <c r="H1193" s="12">
        <f>IF(OR($E1193="",$F1193=""),"",IF(AND($G1193=1,$F1193&gt;='Working Hours'!$C$8,$F1193&lt;'Working Hours'!$C$9),1,0))</f>
        <v/>
      </c>
    </row>
    <row r="1194">
      <c r="A1194" s="11" t="n"/>
      <c r="B1194" s="11" t="n"/>
      <c r="C1194" s="11" t="n"/>
      <c r="E1194" s="12">
        <f>IF($A1194="","",IF(ISNUMBER($A1194),$A1194,IFERROR(DATEVALUE($A1194),"")))</f>
        <v/>
      </c>
      <c r="F1194" s="12">
        <f>IF($B1194="","",IF(ISNUMBER($B1194),HOUR($B1194)*2+MINUTE($B1194)/30,IFERROR(VALUE(LEFT($B1194,FIND(":",$B1194)-1))*2+VALUE(MID($B1194,FIND(":",$B1194)+1,2))/30,"")))</f>
        <v/>
      </c>
      <c r="G1194" s="12">
        <f>IF($E1194="","",IF(WEEKDAY($E1194,2)&lt;6,1,0))</f>
        <v/>
      </c>
      <c r="H1194" s="12">
        <f>IF(OR($E1194="",$F1194=""),"",IF(AND($G1194=1,$F1194&gt;='Working Hours'!$C$8,$F1194&lt;'Working Hours'!$C$9),1,0))</f>
        <v/>
      </c>
    </row>
    <row r="1195">
      <c r="A1195" s="11" t="n"/>
      <c r="B1195" s="11" t="n"/>
      <c r="C1195" s="11" t="n"/>
      <c r="E1195" s="12">
        <f>IF($A1195="","",IF(ISNUMBER($A1195),$A1195,IFERROR(DATEVALUE($A1195),"")))</f>
        <v/>
      </c>
      <c r="F1195" s="12">
        <f>IF($B1195="","",IF(ISNUMBER($B1195),HOUR($B1195)*2+MINUTE($B1195)/30,IFERROR(VALUE(LEFT($B1195,FIND(":",$B1195)-1))*2+VALUE(MID($B1195,FIND(":",$B1195)+1,2))/30,"")))</f>
        <v/>
      </c>
      <c r="G1195" s="12">
        <f>IF($E1195="","",IF(WEEKDAY($E1195,2)&lt;6,1,0))</f>
        <v/>
      </c>
      <c r="H1195" s="12">
        <f>IF(OR($E1195="",$F1195=""),"",IF(AND($G1195=1,$F1195&gt;='Working Hours'!$C$8,$F1195&lt;'Working Hours'!$C$9),1,0))</f>
        <v/>
      </c>
    </row>
    <row r="1196">
      <c r="A1196" s="11" t="n"/>
      <c r="B1196" s="11" t="n"/>
      <c r="C1196" s="11" t="n"/>
      <c r="E1196" s="12">
        <f>IF($A1196="","",IF(ISNUMBER($A1196),$A1196,IFERROR(DATEVALUE($A1196),"")))</f>
        <v/>
      </c>
      <c r="F1196" s="12">
        <f>IF($B1196="","",IF(ISNUMBER($B1196),HOUR($B1196)*2+MINUTE($B1196)/30,IFERROR(VALUE(LEFT($B1196,FIND(":",$B1196)-1))*2+VALUE(MID($B1196,FIND(":",$B1196)+1,2))/30,"")))</f>
        <v/>
      </c>
      <c r="G1196" s="12">
        <f>IF($E1196="","",IF(WEEKDAY($E1196,2)&lt;6,1,0))</f>
        <v/>
      </c>
      <c r="H1196" s="12">
        <f>IF(OR($E1196="",$F1196=""),"",IF(AND($G1196=1,$F1196&gt;='Working Hours'!$C$8,$F1196&lt;'Working Hours'!$C$9),1,0))</f>
        <v/>
      </c>
    </row>
    <row r="1197">
      <c r="A1197" s="11" t="n"/>
      <c r="B1197" s="11" t="n"/>
      <c r="C1197" s="11" t="n"/>
      <c r="E1197" s="12">
        <f>IF($A1197="","",IF(ISNUMBER($A1197),$A1197,IFERROR(DATEVALUE($A1197),"")))</f>
        <v/>
      </c>
      <c r="F1197" s="12">
        <f>IF($B1197="","",IF(ISNUMBER($B1197),HOUR($B1197)*2+MINUTE($B1197)/30,IFERROR(VALUE(LEFT($B1197,FIND(":",$B1197)-1))*2+VALUE(MID($B1197,FIND(":",$B1197)+1,2))/30,"")))</f>
        <v/>
      </c>
      <c r="G1197" s="12">
        <f>IF($E1197="","",IF(WEEKDAY($E1197,2)&lt;6,1,0))</f>
        <v/>
      </c>
      <c r="H1197" s="12">
        <f>IF(OR($E1197="",$F1197=""),"",IF(AND($G1197=1,$F1197&gt;='Working Hours'!$C$8,$F1197&lt;'Working Hours'!$C$9),1,0))</f>
        <v/>
      </c>
    </row>
    <row r="1198">
      <c r="A1198" s="11" t="n"/>
      <c r="B1198" s="11" t="n"/>
      <c r="C1198" s="11" t="n"/>
      <c r="E1198" s="12">
        <f>IF($A1198="","",IF(ISNUMBER($A1198),$A1198,IFERROR(DATEVALUE($A1198),"")))</f>
        <v/>
      </c>
      <c r="F1198" s="12">
        <f>IF($B1198="","",IF(ISNUMBER($B1198),HOUR($B1198)*2+MINUTE($B1198)/30,IFERROR(VALUE(LEFT($B1198,FIND(":",$B1198)-1))*2+VALUE(MID($B1198,FIND(":",$B1198)+1,2))/30,"")))</f>
        <v/>
      </c>
      <c r="G1198" s="12">
        <f>IF($E1198="","",IF(WEEKDAY($E1198,2)&lt;6,1,0))</f>
        <v/>
      </c>
      <c r="H1198" s="12">
        <f>IF(OR($E1198="",$F1198=""),"",IF(AND($G1198=1,$F1198&gt;='Working Hours'!$C$8,$F1198&lt;'Working Hours'!$C$9),1,0))</f>
        <v/>
      </c>
    </row>
    <row r="1199">
      <c r="A1199" s="11" t="n"/>
      <c r="B1199" s="11" t="n"/>
      <c r="C1199" s="11" t="n"/>
      <c r="E1199" s="12">
        <f>IF($A1199="","",IF(ISNUMBER($A1199),$A1199,IFERROR(DATEVALUE($A1199),"")))</f>
        <v/>
      </c>
      <c r="F1199" s="12">
        <f>IF($B1199="","",IF(ISNUMBER($B1199),HOUR($B1199)*2+MINUTE($B1199)/30,IFERROR(VALUE(LEFT($B1199,FIND(":",$B1199)-1))*2+VALUE(MID($B1199,FIND(":",$B1199)+1,2))/30,"")))</f>
        <v/>
      </c>
      <c r="G1199" s="12">
        <f>IF($E1199="","",IF(WEEKDAY($E1199,2)&lt;6,1,0))</f>
        <v/>
      </c>
      <c r="H1199" s="12">
        <f>IF(OR($E1199="",$F1199=""),"",IF(AND($G1199=1,$F1199&gt;='Working Hours'!$C$8,$F1199&lt;'Working Hours'!$C$9),1,0))</f>
        <v/>
      </c>
    </row>
    <row r="1200">
      <c r="A1200" s="11" t="n"/>
      <c r="B1200" s="11" t="n"/>
      <c r="C1200" s="11" t="n"/>
      <c r="E1200" s="12">
        <f>IF($A1200="","",IF(ISNUMBER($A1200),$A1200,IFERROR(DATEVALUE($A1200),"")))</f>
        <v/>
      </c>
      <c r="F1200" s="12">
        <f>IF($B1200="","",IF(ISNUMBER($B1200),HOUR($B1200)*2+MINUTE($B1200)/30,IFERROR(VALUE(LEFT($B1200,FIND(":",$B1200)-1))*2+VALUE(MID($B1200,FIND(":",$B1200)+1,2))/30,"")))</f>
        <v/>
      </c>
      <c r="G1200" s="12">
        <f>IF($E1200="","",IF(WEEKDAY($E1200,2)&lt;6,1,0))</f>
        <v/>
      </c>
      <c r="H1200" s="12">
        <f>IF(OR($E1200="",$F1200=""),"",IF(AND($G1200=1,$F1200&gt;='Working Hours'!$C$8,$F1200&lt;'Working Hours'!$C$9),1,0))</f>
        <v/>
      </c>
    </row>
    <row r="1201">
      <c r="A1201" s="11" t="n"/>
      <c r="B1201" s="11" t="n"/>
      <c r="C1201" s="11" t="n"/>
      <c r="E1201" s="12">
        <f>IF($A1201="","",IF(ISNUMBER($A1201),$A1201,IFERROR(DATEVALUE($A1201),"")))</f>
        <v/>
      </c>
      <c r="F1201" s="12">
        <f>IF($B1201="","",IF(ISNUMBER($B1201),HOUR($B1201)*2+MINUTE($B1201)/30,IFERROR(VALUE(LEFT($B1201,FIND(":",$B1201)-1))*2+VALUE(MID($B1201,FIND(":",$B1201)+1,2))/30,"")))</f>
        <v/>
      </c>
      <c r="G1201" s="12">
        <f>IF($E1201="","",IF(WEEKDAY($E1201,2)&lt;6,1,0))</f>
        <v/>
      </c>
      <c r="H1201" s="12">
        <f>IF(OR($E1201="",$F1201=""),"",IF(AND($G1201=1,$F1201&gt;='Working Hours'!$C$8,$F1201&lt;'Working Hours'!$C$9),1,0))</f>
        <v/>
      </c>
    </row>
    <row r="1202">
      <c r="A1202" s="11" t="n"/>
      <c r="B1202" s="11" t="n"/>
      <c r="C1202" s="11" t="n"/>
      <c r="E1202" s="12">
        <f>IF($A1202="","",IF(ISNUMBER($A1202),$A1202,IFERROR(DATEVALUE($A1202),"")))</f>
        <v/>
      </c>
      <c r="F1202" s="12">
        <f>IF($B1202="","",IF(ISNUMBER($B1202),HOUR($B1202)*2+MINUTE($B1202)/30,IFERROR(VALUE(LEFT($B1202,FIND(":",$B1202)-1))*2+VALUE(MID($B1202,FIND(":",$B1202)+1,2))/30,"")))</f>
        <v/>
      </c>
      <c r="G1202" s="12">
        <f>IF($E1202="","",IF(WEEKDAY($E1202,2)&lt;6,1,0))</f>
        <v/>
      </c>
      <c r="H1202" s="12">
        <f>IF(OR($E1202="",$F1202=""),"",IF(AND($G1202=1,$F1202&gt;='Working Hours'!$C$8,$F1202&lt;'Working Hours'!$C$9),1,0))</f>
        <v/>
      </c>
    </row>
    <row r="1203">
      <c r="A1203" s="11" t="n"/>
      <c r="B1203" s="11" t="n"/>
      <c r="C1203" s="11" t="n"/>
      <c r="E1203" s="12">
        <f>IF($A1203="","",IF(ISNUMBER($A1203),$A1203,IFERROR(DATEVALUE($A1203),"")))</f>
        <v/>
      </c>
      <c r="F1203" s="12">
        <f>IF($B1203="","",IF(ISNUMBER($B1203),HOUR($B1203)*2+MINUTE($B1203)/30,IFERROR(VALUE(LEFT($B1203,FIND(":",$B1203)-1))*2+VALUE(MID($B1203,FIND(":",$B1203)+1,2))/30,"")))</f>
        <v/>
      </c>
      <c r="G1203" s="12">
        <f>IF($E1203="","",IF(WEEKDAY($E1203,2)&lt;6,1,0))</f>
        <v/>
      </c>
      <c r="H1203" s="12">
        <f>IF(OR($E1203="",$F1203=""),"",IF(AND($G1203=1,$F1203&gt;='Working Hours'!$C$8,$F1203&lt;'Working Hours'!$C$9),1,0))</f>
        <v/>
      </c>
    </row>
    <row r="1204">
      <c r="A1204" s="11" t="n"/>
      <c r="B1204" s="11" t="n"/>
      <c r="C1204" s="11" t="n"/>
      <c r="E1204" s="12">
        <f>IF($A1204="","",IF(ISNUMBER($A1204),$A1204,IFERROR(DATEVALUE($A1204),"")))</f>
        <v/>
      </c>
      <c r="F1204" s="12">
        <f>IF($B1204="","",IF(ISNUMBER($B1204),HOUR($B1204)*2+MINUTE($B1204)/30,IFERROR(VALUE(LEFT($B1204,FIND(":",$B1204)-1))*2+VALUE(MID($B1204,FIND(":",$B1204)+1,2))/30,"")))</f>
        <v/>
      </c>
      <c r="G1204" s="12">
        <f>IF($E1204="","",IF(WEEKDAY($E1204,2)&lt;6,1,0))</f>
        <v/>
      </c>
      <c r="H1204" s="12">
        <f>IF(OR($E1204="",$F1204=""),"",IF(AND($G1204=1,$F1204&gt;='Working Hours'!$C$8,$F1204&lt;'Working Hours'!$C$9),1,0))</f>
        <v/>
      </c>
    </row>
    <row r="1205">
      <c r="A1205" s="11" t="n"/>
      <c r="B1205" s="11" t="n"/>
      <c r="C1205" s="11" t="n"/>
      <c r="E1205" s="12">
        <f>IF($A1205="","",IF(ISNUMBER($A1205),$A1205,IFERROR(DATEVALUE($A1205),"")))</f>
        <v/>
      </c>
      <c r="F1205" s="12">
        <f>IF($B1205="","",IF(ISNUMBER($B1205),HOUR($B1205)*2+MINUTE($B1205)/30,IFERROR(VALUE(LEFT($B1205,FIND(":",$B1205)-1))*2+VALUE(MID($B1205,FIND(":",$B1205)+1,2))/30,"")))</f>
        <v/>
      </c>
      <c r="G1205" s="12">
        <f>IF($E1205="","",IF(WEEKDAY($E1205,2)&lt;6,1,0))</f>
        <v/>
      </c>
      <c r="H1205" s="12">
        <f>IF(OR($E1205="",$F1205=""),"",IF(AND($G1205=1,$F1205&gt;='Working Hours'!$C$8,$F1205&lt;'Working Hours'!$C$9),1,0))</f>
        <v/>
      </c>
    </row>
    <row r="1206">
      <c r="A1206" s="11" t="n"/>
      <c r="B1206" s="11" t="n"/>
      <c r="C1206" s="11" t="n"/>
      <c r="E1206" s="12">
        <f>IF($A1206="","",IF(ISNUMBER($A1206),$A1206,IFERROR(DATEVALUE($A1206),"")))</f>
        <v/>
      </c>
      <c r="F1206" s="12">
        <f>IF($B1206="","",IF(ISNUMBER($B1206),HOUR($B1206)*2+MINUTE($B1206)/30,IFERROR(VALUE(LEFT($B1206,FIND(":",$B1206)-1))*2+VALUE(MID($B1206,FIND(":",$B1206)+1,2))/30,"")))</f>
        <v/>
      </c>
      <c r="G1206" s="12">
        <f>IF($E1206="","",IF(WEEKDAY($E1206,2)&lt;6,1,0))</f>
        <v/>
      </c>
      <c r="H1206" s="12">
        <f>IF(OR($E1206="",$F1206=""),"",IF(AND($G1206=1,$F1206&gt;='Working Hours'!$C$8,$F1206&lt;'Working Hours'!$C$9),1,0))</f>
        <v/>
      </c>
    </row>
    <row r="1207">
      <c r="A1207" s="11" t="n"/>
      <c r="B1207" s="11" t="n"/>
      <c r="C1207" s="11" t="n"/>
      <c r="E1207" s="12">
        <f>IF($A1207="","",IF(ISNUMBER($A1207),$A1207,IFERROR(DATEVALUE($A1207),"")))</f>
        <v/>
      </c>
      <c r="F1207" s="12">
        <f>IF($B1207="","",IF(ISNUMBER($B1207),HOUR($B1207)*2+MINUTE($B1207)/30,IFERROR(VALUE(LEFT($B1207,FIND(":",$B1207)-1))*2+VALUE(MID($B1207,FIND(":",$B1207)+1,2))/30,"")))</f>
        <v/>
      </c>
      <c r="G1207" s="12">
        <f>IF($E1207="","",IF(WEEKDAY($E1207,2)&lt;6,1,0))</f>
        <v/>
      </c>
      <c r="H1207" s="12">
        <f>IF(OR($E1207="",$F1207=""),"",IF(AND($G1207=1,$F1207&gt;='Working Hours'!$C$8,$F1207&lt;'Working Hours'!$C$9),1,0))</f>
        <v/>
      </c>
    </row>
    <row r="1208">
      <c r="A1208" s="11" t="n"/>
      <c r="B1208" s="11" t="n"/>
      <c r="C1208" s="11" t="n"/>
      <c r="E1208" s="12">
        <f>IF($A1208="","",IF(ISNUMBER($A1208),$A1208,IFERROR(DATEVALUE($A1208),"")))</f>
        <v/>
      </c>
      <c r="F1208" s="12">
        <f>IF($B1208="","",IF(ISNUMBER($B1208),HOUR($B1208)*2+MINUTE($B1208)/30,IFERROR(VALUE(LEFT($B1208,FIND(":",$B1208)-1))*2+VALUE(MID($B1208,FIND(":",$B1208)+1,2))/30,"")))</f>
        <v/>
      </c>
      <c r="G1208" s="12">
        <f>IF($E1208="","",IF(WEEKDAY($E1208,2)&lt;6,1,0))</f>
        <v/>
      </c>
      <c r="H1208" s="12">
        <f>IF(OR($E1208="",$F1208=""),"",IF(AND($G1208=1,$F1208&gt;='Working Hours'!$C$8,$F1208&lt;'Working Hours'!$C$9),1,0))</f>
        <v/>
      </c>
    </row>
    <row r="1209">
      <c r="A1209" s="11" t="n"/>
      <c r="B1209" s="11" t="n"/>
      <c r="C1209" s="11" t="n"/>
      <c r="E1209" s="12">
        <f>IF($A1209="","",IF(ISNUMBER($A1209),$A1209,IFERROR(DATEVALUE($A1209),"")))</f>
        <v/>
      </c>
      <c r="F1209" s="12">
        <f>IF($B1209="","",IF(ISNUMBER($B1209),HOUR($B1209)*2+MINUTE($B1209)/30,IFERROR(VALUE(LEFT($B1209,FIND(":",$B1209)-1))*2+VALUE(MID($B1209,FIND(":",$B1209)+1,2))/30,"")))</f>
        <v/>
      </c>
      <c r="G1209" s="12">
        <f>IF($E1209="","",IF(WEEKDAY($E1209,2)&lt;6,1,0))</f>
        <v/>
      </c>
      <c r="H1209" s="12">
        <f>IF(OR($E1209="",$F1209=""),"",IF(AND($G1209=1,$F1209&gt;='Working Hours'!$C$8,$F1209&lt;'Working Hours'!$C$9),1,0))</f>
        <v/>
      </c>
    </row>
    <row r="1210">
      <c r="A1210" s="11" t="n"/>
      <c r="B1210" s="11" t="n"/>
      <c r="C1210" s="11" t="n"/>
      <c r="E1210" s="12">
        <f>IF($A1210="","",IF(ISNUMBER($A1210),$A1210,IFERROR(DATEVALUE($A1210),"")))</f>
        <v/>
      </c>
      <c r="F1210" s="12">
        <f>IF($B1210="","",IF(ISNUMBER($B1210),HOUR($B1210)*2+MINUTE($B1210)/30,IFERROR(VALUE(LEFT($B1210,FIND(":",$B1210)-1))*2+VALUE(MID($B1210,FIND(":",$B1210)+1,2))/30,"")))</f>
        <v/>
      </c>
      <c r="G1210" s="12">
        <f>IF($E1210="","",IF(WEEKDAY($E1210,2)&lt;6,1,0))</f>
        <v/>
      </c>
      <c r="H1210" s="12">
        <f>IF(OR($E1210="",$F1210=""),"",IF(AND($G1210=1,$F1210&gt;='Working Hours'!$C$8,$F1210&lt;'Working Hours'!$C$9),1,0))</f>
        <v/>
      </c>
    </row>
    <row r="1211">
      <c r="A1211" s="11" t="n"/>
      <c r="B1211" s="11" t="n"/>
      <c r="C1211" s="11" t="n"/>
      <c r="E1211" s="12">
        <f>IF($A1211="","",IF(ISNUMBER($A1211),$A1211,IFERROR(DATEVALUE($A1211),"")))</f>
        <v/>
      </c>
      <c r="F1211" s="12">
        <f>IF($B1211="","",IF(ISNUMBER($B1211),HOUR($B1211)*2+MINUTE($B1211)/30,IFERROR(VALUE(LEFT($B1211,FIND(":",$B1211)-1))*2+VALUE(MID($B1211,FIND(":",$B1211)+1,2))/30,"")))</f>
        <v/>
      </c>
      <c r="G1211" s="12">
        <f>IF($E1211="","",IF(WEEKDAY($E1211,2)&lt;6,1,0))</f>
        <v/>
      </c>
      <c r="H1211" s="12">
        <f>IF(OR($E1211="",$F1211=""),"",IF(AND($G1211=1,$F1211&gt;='Working Hours'!$C$8,$F1211&lt;'Working Hours'!$C$9),1,0))</f>
        <v/>
      </c>
    </row>
    <row r="1212">
      <c r="A1212" s="11" t="n"/>
      <c r="B1212" s="11" t="n"/>
      <c r="C1212" s="11" t="n"/>
      <c r="E1212" s="12">
        <f>IF($A1212="","",IF(ISNUMBER($A1212),$A1212,IFERROR(DATEVALUE($A1212),"")))</f>
        <v/>
      </c>
      <c r="F1212" s="12">
        <f>IF($B1212="","",IF(ISNUMBER($B1212),HOUR($B1212)*2+MINUTE($B1212)/30,IFERROR(VALUE(LEFT($B1212,FIND(":",$B1212)-1))*2+VALUE(MID($B1212,FIND(":",$B1212)+1,2))/30,"")))</f>
        <v/>
      </c>
      <c r="G1212" s="12">
        <f>IF($E1212="","",IF(WEEKDAY($E1212,2)&lt;6,1,0))</f>
        <v/>
      </c>
      <c r="H1212" s="12">
        <f>IF(OR($E1212="",$F1212=""),"",IF(AND($G1212=1,$F1212&gt;='Working Hours'!$C$8,$F1212&lt;'Working Hours'!$C$9),1,0))</f>
        <v/>
      </c>
    </row>
    <row r="1213">
      <c r="A1213" s="11" t="n"/>
      <c r="B1213" s="11" t="n"/>
      <c r="C1213" s="11" t="n"/>
      <c r="E1213" s="12">
        <f>IF($A1213="","",IF(ISNUMBER($A1213),$A1213,IFERROR(DATEVALUE($A1213),"")))</f>
        <v/>
      </c>
      <c r="F1213" s="12">
        <f>IF($B1213="","",IF(ISNUMBER($B1213),HOUR($B1213)*2+MINUTE($B1213)/30,IFERROR(VALUE(LEFT($B1213,FIND(":",$B1213)-1))*2+VALUE(MID($B1213,FIND(":",$B1213)+1,2))/30,"")))</f>
        <v/>
      </c>
      <c r="G1213" s="12">
        <f>IF($E1213="","",IF(WEEKDAY($E1213,2)&lt;6,1,0))</f>
        <v/>
      </c>
      <c r="H1213" s="12">
        <f>IF(OR($E1213="",$F1213=""),"",IF(AND($G1213=1,$F1213&gt;='Working Hours'!$C$8,$F1213&lt;'Working Hours'!$C$9),1,0))</f>
        <v/>
      </c>
    </row>
    <row r="1214">
      <c r="A1214" s="11" t="n"/>
      <c r="B1214" s="11" t="n"/>
      <c r="C1214" s="11" t="n"/>
      <c r="E1214" s="12">
        <f>IF($A1214="","",IF(ISNUMBER($A1214),$A1214,IFERROR(DATEVALUE($A1214),"")))</f>
        <v/>
      </c>
      <c r="F1214" s="12">
        <f>IF($B1214="","",IF(ISNUMBER($B1214),HOUR($B1214)*2+MINUTE($B1214)/30,IFERROR(VALUE(LEFT($B1214,FIND(":",$B1214)-1))*2+VALUE(MID($B1214,FIND(":",$B1214)+1,2))/30,"")))</f>
        <v/>
      </c>
      <c r="G1214" s="12">
        <f>IF($E1214="","",IF(WEEKDAY($E1214,2)&lt;6,1,0))</f>
        <v/>
      </c>
      <c r="H1214" s="12">
        <f>IF(OR($E1214="",$F1214=""),"",IF(AND($G1214=1,$F1214&gt;='Working Hours'!$C$8,$F1214&lt;'Working Hours'!$C$9),1,0))</f>
        <v/>
      </c>
    </row>
    <row r="1215">
      <c r="A1215" s="11" t="n"/>
      <c r="B1215" s="11" t="n"/>
      <c r="C1215" s="11" t="n"/>
      <c r="E1215" s="12">
        <f>IF($A1215="","",IF(ISNUMBER($A1215),$A1215,IFERROR(DATEVALUE($A1215),"")))</f>
        <v/>
      </c>
      <c r="F1215" s="12">
        <f>IF($B1215="","",IF(ISNUMBER($B1215),HOUR($B1215)*2+MINUTE($B1215)/30,IFERROR(VALUE(LEFT($B1215,FIND(":",$B1215)-1))*2+VALUE(MID($B1215,FIND(":",$B1215)+1,2))/30,"")))</f>
        <v/>
      </c>
      <c r="G1215" s="12">
        <f>IF($E1215="","",IF(WEEKDAY($E1215,2)&lt;6,1,0))</f>
        <v/>
      </c>
      <c r="H1215" s="12">
        <f>IF(OR($E1215="",$F1215=""),"",IF(AND($G1215=1,$F1215&gt;='Working Hours'!$C$8,$F1215&lt;'Working Hours'!$C$9),1,0))</f>
        <v/>
      </c>
    </row>
    <row r="1216">
      <c r="A1216" s="11" t="n"/>
      <c r="B1216" s="11" t="n"/>
      <c r="C1216" s="11" t="n"/>
      <c r="E1216" s="12">
        <f>IF($A1216="","",IF(ISNUMBER($A1216),$A1216,IFERROR(DATEVALUE($A1216),"")))</f>
        <v/>
      </c>
      <c r="F1216" s="12">
        <f>IF($B1216="","",IF(ISNUMBER($B1216),HOUR($B1216)*2+MINUTE($B1216)/30,IFERROR(VALUE(LEFT($B1216,FIND(":",$B1216)-1))*2+VALUE(MID($B1216,FIND(":",$B1216)+1,2))/30,"")))</f>
        <v/>
      </c>
      <c r="G1216" s="12">
        <f>IF($E1216="","",IF(WEEKDAY($E1216,2)&lt;6,1,0))</f>
        <v/>
      </c>
      <c r="H1216" s="12">
        <f>IF(OR($E1216="",$F1216=""),"",IF(AND($G1216=1,$F1216&gt;='Working Hours'!$C$8,$F1216&lt;'Working Hours'!$C$9),1,0))</f>
        <v/>
      </c>
    </row>
    <row r="1217">
      <c r="A1217" s="11" t="n"/>
      <c r="B1217" s="11" t="n"/>
      <c r="C1217" s="11" t="n"/>
      <c r="E1217" s="12">
        <f>IF($A1217="","",IF(ISNUMBER($A1217),$A1217,IFERROR(DATEVALUE($A1217),"")))</f>
        <v/>
      </c>
      <c r="F1217" s="12">
        <f>IF($B1217="","",IF(ISNUMBER($B1217),HOUR($B1217)*2+MINUTE($B1217)/30,IFERROR(VALUE(LEFT($B1217,FIND(":",$B1217)-1))*2+VALUE(MID($B1217,FIND(":",$B1217)+1,2))/30,"")))</f>
        <v/>
      </c>
      <c r="G1217" s="12">
        <f>IF($E1217="","",IF(WEEKDAY($E1217,2)&lt;6,1,0))</f>
        <v/>
      </c>
      <c r="H1217" s="12">
        <f>IF(OR($E1217="",$F1217=""),"",IF(AND($G1217=1,$F1217&gt;='Working Hours'!$C$8,$F1217&lt;'Working Hours'!$C$9),1,0))</f>
        <v/>
      </c>
    </row>
    <row r="1218">
      <c r="A1218" s="11" t="n"/>
      <c r="B1218" s="11" t="n"/>
      <c r="C1218" s="11" t="n"/>
      <c r="E1218" s="12">
        <f>IF($A1218="","",IF(ISNUMBER($A1218),$A1218,IFERROR(DATEVALUE($A1218),"")))</f>
        <v/>
      </c>
      <c r="F1218" s="12">
        <f>IF($B1218="","",IF(ISNUMBER($B1218),HOUR($B1218)*2+MINUTE($B1218)/30,IFERROR(VALUE(LEFT($B1218,FIND(":",$B1218)-1))*2+VALUE(MID($B1218,FIND(":",$B1218)+1,2))/30,"")))</f>
        <v/>
      </c>
      <c r="G1218" s="12">
        <f>IF($E1218="","",IF(WEEKDAY($E1218,2)&lt;6,1,0))</f>
        <v/>
      </c>
      <c r="H1218" s="12">
        <f>IF(OR($E1218="",$F1218=""),"",IF(AND($G1218=1,$F1218&gt;='Working Hours'!$C$8,$F1218&lt;'Working Hours'!$C$9),1,0))</f>
        <v/>
      </c>
    </row>
    <row r="1219">
      <c r="A1219" s="11" t="n"/>
      <c r="B1219" s="11" t="n"/>
      <c r="C1219" s="11" t="n"/>
      <c r="E1219" s="12">
        <f>IF($A1219="","",IF(ISNUMBER($A1219),$A1219,IFERROR(DATEVALUE($A1219),"")))</f>
        <v/>
      </c>
      <c r="F1219" s="12">
        <f>IF($B1219="","",IF(ISNUMBER($B1219),HOUR($B1219)*2+MINUTE($B1219)/30,IFERROR(VALUE(LEFT($B1219,FIND(":",$B1219)-1))*2+VALUE(MID($B1219,FIND(":",$B1219)+1,2))/30,"")))</f>
        <v/>
      </c>
      <c r="G1219" s="12">
        <f>IF($E1219="","",IF(WEEKDAY($E1219,2)&lt;6,1,0))</f>
        <v/>
      </c>
      <c r="H1219" s="12">
        <f>IF(OR($E1219="",$F1219=""),"",IF(AND($G1219=1,$F1219&gt;='Working Hours'!$C$8,$F1219&lt;'Working Hours'!$C$9),1,0))</f>
        <v/>
      </c>
    </row>
    <row r="1220">
      <c r="A1220" s="11" t="n"/>
      <c r="B1220" s="11" t="n"/>
      <c r="C1220" s="11" t="n"/>
      <c r="E1220" s="12">
        <f>IF($A1220="","",IF(ISNUMBER($A1220),$A1220,IFERROR(DATEVALUE($A1220),"")))</f>
        <v/>
      </c>
      <c r="F1220" s="12">
        <f>IF($B1220="","",IF(ISNUMBER($B1220),HOUR($B1220)*2+MINUTE($B1220)/30,IFERROR(VALUE(LEFT($B1220,FIND(":",$B1220)-1))*2+VALUE(MID($B1220,FIND(":",$B1220)+1,2))/30,"")))</f>
        <v/>
      </c>
      <c r="G1220" s="12">
        <f>IF($E1220="","",IF(WEEKDAY($E1220,2)&lt;6,1,0))</f>
        <v/>
      </c>
      <c r="H1220" s="12">
        <f>IF(OR($E1220="",$F1220=""),"",IF(AND($G1220=1,$F1220&gt;='Working Hours'!$C$8,$F1220&lt;'Working Hours'!$C$9),1,0))</f>
        <v/>
      </c>
    </row>
    <row r="1221">
      <c r="A1221" s="11" t="n"/>
      <c r="B1221" s="11" t="n"/>
      <c r="C1221" s="11" t="n"/>
      <c r="E1221" s="12">
        <f>IF($A1221="","",IF(ISNUMBER($A1221),$A1221,IFERROR(DATEVALUE($A1221),"")))</f>
        <v/>
      </c>
      <c r="F1221" s="12">
        <f>IF($B1221="","",IF(ISNUMBER($B1221),HOUR($B1221)*2+MINUTE($B1221)/30,IFERROR(VALUE(LEFT($B1221,FIND(":",$B1221)-1))*2+VALUE(MID($B1221,FIND(":",$B1221)+1,2))/30,"")))</f>
        <v/>
      </c>
      <c r="G1221" s="12">
        <f>IF($E1221="","",IF(WEEKDAY($E1221,2)&lt;6,1,0))</f>
        <v/>
      </c>
      <c r="H1221" s="12">
        <f>IF(OR($E1221="",$F1221=""),"",IF(AND($G1221=1,$F1221&gt;='Working Hours'!$C$8,$F1221&lt;'Working Hours'!$C$9),1,0))</f>
        <v/>
      </c>
    </row>
    <row r="1222">
      <c r="A1222" s="11" t="n"/>
      <c r="B1222" s="11" t="n"/>
      <c r="C1222" s="11" t="n"/>
      <c r="E1222" s="12">
        <f>IF($A1222="","",IF(ISNUMBER($A1222),$A1222,IFERROR(DATEVALUE($A1222),"")))</f>
        <v/>
      </c>
      <c r="F1222" s="12">
        <f>IF($B1222="","",IF(ISNUMBER($B1222),HOUR($B1222)*2+MINUTE($B1222)/30,IFERROR(VALUE(LEFT($B1222,FIND(":",$B1222)-1))*2+VALUE(MID($B1222,FIND(":",$B1222)+1,2))/30,"")))</f>
        <v/>
      </c>
      <c r="G1222" s="12">
        <f>IF($E1222="","",IF(WEEKDAY($E1222,2)&lt;6,1,0))</f>
        <v/>
      </c>
      <c r="H1222" s="12">
        <f>IF(OR($E1222="",$F1222=""),"",IF(AND($G1222=1,$F1222&gt;='Working Hours'!$C$8,$F1222&lt;'Working Hours'!$C$9),1,0))</f>
        <v/>
      </c>
    </row>
    <row r="1223">
      <c r="A1223" s="11" t="n"/>
      <c r="B1223" s="11" t="n"/>
      <c r="C1223" s="11" t="n"/>
      <c r="E1223" s="12">
        <f>IF($A1223="","",IF(ISNUMBER($A1223),$A1223,IFERROR(DATEVALUE($A1223),"")))</f>
        <v/>
      </c>
      <c r="F1223" s="12">
        <f>IF($B1223="","",IF(ISNUMBER($B1223),HOUR($B1223)*2+MINUTE($B1223)/30,IFERROR(VALUE(LEFT($B1223,FIND(":",$B1223)-1))*2+VALUE(MID($B1223,FIND(":",$B1223)+1,2))/30,"")))</f>
        <v/>
      </c>
      <c r="G1223" s="12">
        <f>IF($E1223="","",IF(WEEKDAY($E1223,2)&lt;6,1,0))</f>
        <v/>
      </c>
      <c r="H1223" s="12">
        <f>IF(OR($E1223="",$F1223=""),"",IF(AND($G1223=1,$F1223&gt;='Working Hours'!$C$8,$F1223&lt;'Working Hours'!$C$9),1,0))</f>
        <v/>
      </c>
    </row>
    <row r="1224">
      <c r="A1224" s="11" t="n"/>
      <c r="B1224" s="11" t="n"/>
      <c r="C1224" s="11" t="n"/>
      <c r="E1224" s="12">
        <f>IF($A1224="","",IF(ISNUMBER($A1224),$A1224,IFERROR(DATEVALUE($A1224),"")))</f>
        <v/>
      </c>
      <c r="F1224" s="12">
        <f>IF($B1224="","",IF(ISNUMBER($B1224),HOUR($B1224)*2+MINUTE($B1224)/30,IFERROR(VALUE(LEFT($B1224,FIND(":",$B1224)-1))*2+VALUE(MID($B1224,FIND(":",$B1224)+1,2))/30,"")))</f>
        <v/>
      </c>
      <c r="G1224" s="12">
        <f>IF($E1224="","",IF(WEEKDAY($E1224,2)&lt;6,1,0))</f>
        <v/>
      </c>
      <c r="H1224" s="12">
        <f>IF(OR($E1224="",$F1224=""),"",IF(AND($G1224=1,$F1224&gt;='Working Hours'!$C$8,$F1224&lt;'Working Hours'!$C$9),1,0))</f>
        <v/>
      </c>
    </row>
    <row r="1225">
      <c r="A1225" s="11" t="n"/>
      <c r="B1225" s="11" t="n"/>
      <c r="C1225" s="11" t="n"/>
      <c r="E1225" s="12">
        <f>IF($A1225="","",IF(ISNUMBER($A1225),$A1225,IFERROR(DATEVALUE($A1225),"")))</f>
        <v/>
      </c>
      <c r="F1225" s="12">
        <f>IF($B1225="","",IF(ISNUMBER($B1225),HOUR($B1225)*2+MINUTE($B1225)/30,IFERROR(VALUE(LEFT($B1225,FIND(":",$B1225)-1))*2+VALUE(MID($B1225,FIND(":",$B1225)+1,2))/30,"")))</f>
        <v/>
      </c>
      <c r="G1225" s="12">
        <f>IF($E1225="","",IF(WEEKDAY($E1225,2)&lt;6,1,0))</f>
        <v/>
      </c>
      <c r="H1225" s="12">
        <f>IF(OR($E1225="",$F1225=""),"",IF(AND($G1225=1,$F1225&gt;='Working Hours'!$C$8,$F1225&lt;'Working Hours'!$C$9),1,0))</f>
        <v/>
      </c>
    </row>
    <row r="1226">
      <c r="A1226" s="11" t="n"/>
      <c r="B1226" s="11" t="n"/>
      <c r="C1226" s="11" t="n"/>
      <c r="E1226" s="12">
        <f>IF($A1226="","",IF(ISNUMBER($A1226),$A1226,IFERROR(DATEVALUE($A1226),"")))</f>
        <v/>
      </c>
      <c r="F1226" s="12">
        <f>IF($B1226="","",IF(ISNUMBER($B1226),HOUR($B1226)*2+MINUTE($B1226)/30,IFERROR(VALUE(LEFT($B1226,FIND(":",$B1226)-1))*2+VALUE(MID($B1226,FIND(":",$B1226)+1,2))/30,"")))</f>
        <v/>
      </c>
      <c r="G1226" s="12">
        <f>IF($E1226="","",IF(WEEKDAY($E1226,2)&lt;6,1,0))</f>
        <v/>
      </c>
      <c r="H1226" s="12">
        <f>IF(OR($E1226="",$F1226=""),"",IF(AND($G1226=1,$F1226&gt;='Working Hours'!$C$8,$F1226&lt;'Working Hours'!$C$9),1,0))</f>
        <v/>
      </c>
    </row>
    <row r="1227">
      <c r="A1227" s="11" t="n"/>
      <c r="B1227" s="11" t="n"/>
      <c r="C1227" s="11" t="n"/>
      <c r="E1227" s="12">
        <f>IF($A1227="","",IF(ISNUMBER($A1227),$A1227,IFERROR(DATEVALUE($A1227),"")))</f>
        <v/>
      </c>
      <c r="F1227" s="12">
        <f>IF($B1227="","",IF(ISNUMBER($B1227),HOUR($B1227)*2+MINUTE($B1227)/30,IFERROR(VALUE(LEFT($B1227,FIND(":",$B1227)-1))*2+VALUE(MID($B1227,FIND(":",$B1227)+1,2))/30,"")))</f>
        <v/>
      </c>
      <c r="G1227" s="12">
        <f>IF($E1227="","",IF(WEEKDAY($E1227,2)&lt;6,1,0))</f>
        <v/>
      </c>
      <c r="H1227" s="12">
        <f>IF(OR($E1227="",$F1227=""),"",IF(AND($G1227=1,$F1227&gt;='Working Hours'!$C$8,$F1227&lt;'Working Hours'!$C$9),1,0))</f>
        <v/>
      </c>
    </row>
    <row r="1228">
      <c r="A1228" s="11" t="n"/>
      <c r="B1228" s="11" t="n"/>
      <c r="C1228" s="11" t="n"/>
      <c r="E1228" s="12">
        <f>IF($A1228="","",IF(ISNUMBER($A1228),$A1228,IFERROR(DATEVALUE($A1228),"")))</f>
        <v/>
      </c>
      <c r="F1228" s="12">
        <f>IF($B1228="","",IF(ISNUMBER($B1228),HOUR($B1228)*2+MINUTE($B1228)/30,IFERROR(VALUE(LEFT($B1228,FIND(":",$B1228)-1))*2+VALUE(MID($B1228,FIND(":",$B1228)+1,2))/30,"")))</f>
        <v/>
      </c>
      <c r="G1228" s="12">
        <f>IF($E1228="","",IF(WEEKDAY($E1228,2)&lt;6,1,0))</f>
        <v/>
      </c>
      <c r="H1228" s="12">
        <f>IF(OR($E1228="",$F1228=""),"",IF(AND($G1228=1,$F1228&gt;='Working Hours'!$C$8,$F1228&lt;'Working Hours'!$C$9),1,0))</f>
        <v/>
      </c>
    </row>
    <row r="1229">
      <c r="A1229" s="11" t="n"/>
      <c r="B1229" s="11" t="n"/>
      <c r="C1229" s="11" t="n"/>
      <c r="E1229" s="12">
        <f>IF($A1229="","",IF(ISNUMBER($A1229),$A1229,IFERROR(DATEVALUE($A1229),"")))</f>
        <v/>
      </c>
      <c r="F1229" s="12">
        <f>IF($B1229="","",IF(ISNUMBER($B1229),HOUR($B1229)*2+MINUTE($B1229)/30,IFERROR(VALUE(LEFT($B1229,FIND(":",$B1229)-1))*2+VALUE(MID($B1229,FIND(":",$B1229)+1,2))/30,"")))</f>
        <v/>
      </c>
      <c r="G1229" s="12">
        <f>IF($E1229="","",IF(WEEKDAY($E1229,2)&lt;6,1,0))</f>
        <v/>
      </c>
      <c r="H1229" s="12">
        <f>IF(OR($E1229="",$F1229=""),"",IF(AND($G1229=1,$F1229&gt;='Working Hours'!$C$8,$F1229&lt;'Working Hours'!$C$9),1,0))</f>
        <v/>
      </c>
    </row>
    <row r="1230">
      <c r="A1230" s="11" t="n"/>
      <c r="B1230" s="11" t="n"/>
      <c r="C1230" s="11" t="n"/>
      <c r="E1230" s="12">
        <f>IF($A1230="","",IF(ISNUMBER($A1230),$A1230,IFERROR(DATEVALUE($A1230),"")))</f>
        <v/>
      </c>
      <c r="F1230" s="12">
        <f>IF($B1230="","",IF(ISNUMBER($B1230),HOUR($B1230)*2+MINUTE($B1230)/30,IFERROR(VALUE(LEFT($B1230,FIND(":",$B1230)-1))*2+VALUE(MID($B1230,FIND(":",$B1230)+1,2))/30,"")))</f>
        <v/>
      </c>
      <c r="G1230" s="12">
        <f>IF($E1230="","",IF(WEEKDAY($E1230,2)&lt;6,1,0))</f>
        <v/>
      </c>
      <c r="H1230" s="12">
        <f>IF(OR($E1230="",$F1230=""),"",IF(AND($G1230=1,$F1230&gt;='Working Hours'!$C$8,$F1230&lt;'Working Hours'!$C$9),1,0))</f>
        <v/>
      </c>
    </row>
    <row r="1231">
      <c r="A1231" s="11" t="n"/>
      <c r="B1231" s="11" t="n"/>
      <c r="C1231" s="11" t="n"/>
      <c r="E1231" s="12">
        <f>IF($A1231="","",IF(ISNUMBER($A1231),$A1231,IFERROR(DATEVALUE($A1231),"")))</f>
        <v/>
      </c>
      <c r="F1231" s="12">
        <f>IF($B1231="","",IF(ISNUMBER($B1231),HOUR($B1231)*2+MINUTE($B1231)/30,IFERROR(VALUE(LEFT($B1231,FIND(":",$B1231)-1))*2+VALUE(MID($B1231,FIND(":",$B1231)+1,2))/30,"")))</f>
        <v/>
      </c>
      <c r="G1231" s="12">
        <f>IF($E1231="","",IF(WEEKDAY($E1231,2)&lt;6,1,0))</f>
        <v/>
      </c>
      <c r="H1231" s="12">
        <f>IF(OR($E1231="",$F1231=""),"",IF(AND($G1231=1,$F1231&gt;='Working Hours'!$C$8,$F1231&lt;'Working Hours'!$C$9),1,0))</f>
        <v/>
      </c>
    </row>
    <row r="1232">
      <c r="A1232" s="11" t="n"/>
      <c r="B1232" s="11" t="n"/>
      <c r="C1232" s="11" t="n"/>
      <c r="E1232" s="12">
        <f>IF($A1232="","",IF(ISNUMBER($A1232),$A1232,IFERROR(DATEVALUE($A1232),"")))</f>
        <v/>
      </c>
      <c r="F1232" s="12">
        <f>IF($B1232="","",IF(ISNUMBER($B1232),HOUR($B1232)*2+MINUTE($B1232)/30,IFERROR(VALUE(LEFT($B1232,FIND(":",$B1232)-1))*2+VALUE(MID($B1232,FIND(":",$B1232)+1,2))/30,"")))</f>
        <v/>
      </c>
      <c r="G1232" s="12">
        <f>IF($E1232="","",IF(WEEKDAY($E1232,2)&lt;6,1,0))</f>
        <v/>
      </c>
      <c r="H1232" s="12">
        <f>IF(OR($E1232="",$F1232=""),"",IF(AND($G1232=1,$F1232&gt;='Working Hours'!$C$8,$F1232&lt;'Working Hours'!$C$9),1,0))</f>
        <v/>
      </c>
    </row>
    <row r="1233">
      <c r="A1233" s="11" t="n"/>
      <c r="B1233" s="11" t="n"/>
      <c r="C1233" s="11" t="n"/>
      <c r="E1233" s="12">
        <f>IF($A1233="","",IF(ISNUMBER($A1233),$A1233,IFERROR(DATEVALUE($A1233),"")))</f>
        <v/>
      </c>
      <c r="F1233" s="12">
        <f>IF($B1233="","",IF(ISNUMBER($B1233),HOUR($B1233)*2+MINUTE($B1233)/30,IFERROR(VALUE(LEFT($B1233,FIND(":",$B1233)-1))*2+VALUE(MID($B1233,FIND(":",$B1233)+1,2))/30,"")))</f>
        <v/>
      </c>
      <c r="G1233" s="12">
        <f>IF($E1233="","",IF(WEEKDAY($E1233,2)&lt;6,1,0))</f>
        <v/>
      </c>
      <c r="H1233" s="12">
        <f>IF(OR($E1233="",$F1233=""),"",IF(AND($G1233=1,$F1233&gt;='Working Hours'!$C$8,$F1233&lt;'Working Hours'!$C$9),1,0))</f>
        <v/>
      </c>
    </row>
    <row r="1234">
      <c r="A1234" s="11" t="n"/>
      <c r="B1234" s="11" t="n"/>
      <c r="C1234" s="11" t="n"/>
      <c r="E1234" s="12">
        <f>IF($A1234="","",IF(ISNUMBER($A1234),$A1234,IFERROR(DATEVALUE($A1234),"")))</f>
        <v/>
      </c>
      <c r="F1234" s="12">
        <f>IF($B1234="","",IF(ISNUMBER($B1234),HOUR($B1234)*2+MINUTE($B1234)/30,IFERROR(VALUE(LEFT($B1234,FIND(":",$B1234)-1))*2+VALUE(MID($B1234,FIND(":",$B1234)+1,2))/30,"")))</f>
        <v/>
      </c>
      <c r="G1234" s="12">
        <f>IF($E1234="","",IF(WEEKDAY($E1234,2)&lt;6,1,0))</f>
        <v/>
      </c>
      <c r="H1234" s="12">
        <f>IF(OR($E1234="",$F1234=""),"",IF(AND($G1234=1,$F1234&gt;='Working Hours'!$C$8,$F1234&lt;'Working Hours'!$C$9),1,0))</f>
        <v/>
      </c>
    </row>
    <row r="1235">
      <c r="A1235" s="11" t="n"/>
      <c r="B1235" s="11" t="n"/>
      <c r="C1235" s="11" t="n"/>
      <c r="E1235" s="12">
        <f>IF($A1235="","",IF(ISNUMBER($A1235),$A1235,IFERROR(DATEVALUE($A1235),"")))</f>
        <v/>
      </c>
      <c r="F1235" s="12">
        <f>IF($B1235="","",IF(ISNUMBER($B1235),HOUR($B1235)*2+MINUTE($B1235)/30,IFERROR(VALUE(LEFT($B1235,FIND(":",$B1235)-1))*2+VALUE(MID($B1235,FIND(":",$B1235)+1,2))/30,"")))</f>
        <v/>
      </c>
      <c r="G1235" s="12">
        <f>IF($E1235="","",IF(WEEKDAY($E1235,2)&lt;6,1,0))</f>
        <v/>
      </c>
      <c r="H1235" s="12">
        <f>IF(OR($E1235="",$F1235=""),"",IF(AND($G1235=1,$F1235&gt;='Working Hours'!$C$8,$F1235&lt;'Working Hours'!$C$9),1,0))</f>
        <v/>
      </c>
    </row>
    <row r="1236">
      <c r="A1236" s="11" t="n"/>
      <c r="B1236" s="11" t="n"/>
      <c r="C1236" s="11" t="n"/>
      <c r="E1236" s="12">
        <f>IF($A1236="","",IF(ISNUMBER($A1236),$A1236,IFERROR(DATEVALUE($A1236),"")))</f>
        <v/>
      </c>
      <c r="F1236" s="12">
        <f>IF($B1236="","",IF(ISNUMBER($B1236),HOUR($B1236)*2+MINUTE($B1236)/30,IFERROR(VALUE(LEFT($B1236,FIND(":",$B1236)-1))*2+VALUE(MID($B1236,FIND(":",$B1236)+1,2))/30,"")))</f>
        <v/>
      </c>
      <c r="G1236" s="12">
        <f>IF($E1236="","",IF(WEEKDAY($E1236,2)&lt;6,1,0))</f>
        <v/>
      </c>
      <c r="H1236" s="12">
        <f>IF(OR($E1236="",$F1236=""),"",IF(AND($G1236=1,$F1236&gt;='Working Hours'!$C$8,$F1236&lt;'Working Hours'!$C$9),1,0))</f>
        <v/>
      </c>
    </row>
    <row r="1237">
      <c r="A1237" s="11" t="n"/>
      <c r="B1237" s="11" t="n"/>
      <c r="C1237" s="11" t="n"/>
      <c r="E1237" s="12">
        <f>IF($A1237="","",IF(ISNUMBER($A1237),$A1237,IFERROR(DATEVALUE($A1237),"")))</f>
        <v/>
      </c>
      <c r="F1237" s="12">
        <f>IF($B1237="","",IF(ISNUMBER($B1237),HOUR($B1237)*2+MINUTE($B1237)/30,IFERROR(VALUE(LEFT($B1237,FIND(":",$B1237)-1))*2+VALUE(MID($B1237,FIND(":",$B1237)+1,2))/30,"")))</f>
        <v/>
      </c>
      <c r="G1237" s="12">
        <f>IF($E1237="","",IF(WEEKDAY($E1237,2)&lt;6,1,0))</f>
        <v/>
      </c>
      <c r="H1237" s="12">
        <f>IF(OR($E1237="",$F1237=""),"",IF(AND($G1237=1,$F1237&gt;='Working Hours'!$C$8,$F1237&lt;'Working Hours'!$C$9),1,0))</f>
        <v/>
      </c>
    </row>
    <row r="1238">
      <c r="A1238" s="11" t="n"/>
      <c r="B1238" s="11" t="n"/>
      <c r="C1238" s="11" t="n"/>
      <c r="E1238" s="12">
        <f>IF($A1238="","",IF(ISNUMBER($A1238),$A1238,IFERROR(DATEVALUE($A1238),"")))</f>
        <v/>
      </c>
      <c r="F1238" s="12">
        <f>IF($B1238="","",IF(ISNUMBER($B1238),HOUR($B1238)*2+MINUTE($B1238)/30,IFERROR(VALUE(LEFT($B1238,FIND(":",$B1238)-1))*2+VALUE(MID($B1238,FIND(":",$B1238)+1,2))/30,"")))</f>
        <v/>
      </c>
      <c r="G1238" s="12">
        <f>IF($E1238="","",IF(WEEKDAY($E1238,2)&lt;6,1,0))</f>
        <v/>
      </c>
      <c r="H1238" s="12">
        <f>IF(OR($E1238="",$F1238=""),"",IF(AND($G1238=1,$F1238&gt;='Working Hours'!$C$8,$F1238&lt;'Working Hours'!$C$9),1,0))</f>
        <v/>
      </c>
    </row>
    <row r="1239">
      <c r="A1239" s="11" t="n"/>
      <c r="B1239" s="11" t="n"/>
      <c r="C1239" s="11" t="n"/>
      <c r="E1239" s="12">
        <f>IF($A1239="","",IF(ISNUMBER($A1239),$A1239,IFERROR(DATEVALUE($A1239),"")))</f>
        <v/>
      </c>
      <c r="F1239" s="12">
        <f>IF($B1239="","",IF(ISNUMBER($B1239),HOUR($B1239)*2+MINUTE($B1239)/30,IFERROR(VALUE(LEFT($B1239,FIND(":",$B1239)-1))*2+VALUE(MID($B1239,FIND(":",$B1239)+1,2))/30,"")))</f>
        <v/>
      </c>
      <c r="G1239" s="12">
        <f>IF($E1239="","",IF(WEEKDAY($E1239,2)&lt;6,1,0))</f>
        <v/>
      </c>
      <c r="H1239" s="12">
        <f>IF(OR($E1239="",$F1239=""),"",IF(AND($G1239=1,$F1239&gt;='Working Hours'!$C$8,$F1239&lt;'Working Hours'!$C$9),1,0))</f>
        <v/>
      </c>
    </row>
    <row r="1240">
      <c r="A1240" s="11" t="n"/>
      <c r="B1240" s="11" t="n"/>
      <c r="C1240" s="11" t="n"/>
      <c r="E1240" s="12">
        <f>IF($A1240="","",IF(ISNUMBER($A1240),$A1240,IFERROR(DATEVALUE($A1240),"")))</f>
        <v/>
      </c>
      <c r="F1240" s="12">
        <f>IF($B1240="","",IF(ISNUMBER($B1240),HOUR($B1240)*2+MINUTE($B1240)/30,IFERROR(VALUE(LEFT($B1240,FIND(":",$B1240)-1))*2+VALUE(MID($B1240,FIND(":",$B1240)+1,2))/30,"")))</f>
        <v/>
      </c>
      <c r="G1240" s="12">
        <f>IF($E1240="","",IF(WEEKDAY($E1240,2)&lt;6,1,0))</f>
        <v/>
      </c>
      <c r="H1240" s="12">
        <f>IF(OR($E1240="",$F1240=""),"",IF(AND($G1240=1,$F1240&gt;='Working Hours'!$C$8,$F1240&lt;'Working Hours'!$C$9),1,0))</f>
        <v/>
      </c>
    </row>
    <row r="1241">
      <c r="A1241" s="11" t="n"/>
      <c r="B1241" s="11" t="n"/>
      <c r="C1241" s="11" t="n"/>
      <c r="E1241" s="12">
        <f>IF($A1241="","",IF(ISNUMBER($A1241),$A1241,IFERROR(DATEVALUE($A1241),"")))</f>
        <v/>
      </c>
      <c r="F1241" s="12">
        <f>IF($B1241="","",IF(ISNUMBER($B1241),HOUR($B1241)*2+MINUTE($B1241)/30,IFERROR(VALUE(LEFT($B1241,FIND(":",$B1241)-1))*2+VALUE(MID($B1241,FIND(":",$B1241)+1,2))/30,"")))</f>
        <v/>
      </c>
      <c r="G1241" s="12">
        <f>IF($E1241="","",IF(WEEKDAY($E1241,2)&lt;6,1,0))</f>
        <v/>
      </c>
      <c r="H1241" s="12">
        <f>IF(OR($E1241="",$F1241=""),"",IF(AND($G1241=1,$F1241&gt;='Working Hours'!$C$8,$F1241&lt;'Working Hours'!$C$9),1,0))</f>
        <v/>
      </c>
    </row>
    <row r="1242">
      <c r="A1242" s="11" t="n"/>
      <c r="B1242" s="11" t="n"/>
      <c r="C1242" s="11" t="n"/>
      <c r="E1242" s="12">
        <f>IF($A1242="","",IF(ISNUMBER($A1242),$A1242,IFERROR(DATEVALUE($A1242),"")))</f>
        <v/>
      </c>
      <c r="F1242" s="12">
        <f>IF($B1242="","",IF(ISNUMBER($B1242),HOUR($B1242)*2+MINUTE($B1242)/30,IFERROR(VALUE(LEFT($B1242,FIND(":",$B1242)-1))*2+VALUE(MID($B1242,FIND(":",$B1242)+1,2))/30,"")))</f>
        <v/>
      </c>
      <c r="G1242" s="12">
        <f>IF($E1242="","",IF(WEEKDAY($E1242,2)&lt;6,1,0))</f>
        <v/>
      </c>
      <c r="H1242" s="12">
        <f>IF(OR($E1242="",$F1242=""),"",IF(AND($G1242=1,$F1242&gt;='Working Hours'!$C$8,$F1242&lt;'Working Hours'!$C$9),1,0))</f>
        <v/>
      </c>
    </row>
    <row r="1243">
      <c r="A1243" s="11" t="n"/>
      <c r="B1243" s="11" t="n"/>
      <c r="C1243" s="11" t="n"/>
      <c r="E1243" s="12">
        <f>IF($A1243="","",IF(ISNUMBER($A1243),$A1243,IFERROR(DATEVALUE($A1243),"")))</f>
        <v/>
      </c>
      <c r="F1243" s="12">
        <f>IF($B1243="","",IF(ISNUMBER($B1243),HOUR($B1243)*2+MINUTE($B1243)/30,IFERROR(VALUE(LEFT($B1243,FIND(":",$B1243)-1))*2+VALUE(MID($B1243,FIND(":",$B1243)+1,2))/30,"")))</f>
        <v/>
      </c>
      <c r="G1243" s="12">
        <f>IF($E1243="","",IF(WEEKDAY($E1243,2)&lt;6,1,0))</f>
        <v/>
      </c>
      <c r="H1243" s="12">
        <f>IF(OR($E1243="",$F1243=""),"",IF(AND($G1243=1,$F1243&gt;='Working Hours'!$C$8,$F1243&lt;'Working Hours'!$C$9),1,0))</f>
        <v/>
      </c>
    </row>
    <row r="1244">
      <c r="A1244" s="11" t="n"/>
      <c r="B1244" s="11" t="n"/>
      <c r="C1244" s="11" t="n"/>
      <c r="E1244" s="12">
        <f>IF($A1244="","",IF(ISNUMBER($A1244),$A1244,IFERROR(DATEVALUE($A1244),"")))</f>
        <v/>
      </c>
      <c r="F1244" s="12">
        <f>IF($B1244="","",IF(ISNUMBER($B1244),HOUR($B1244)*2+MINUTE($B1244)/30,IFERROR(VALUE(LEFT($B1244,FIND(":",$B1244)-1))*2+VALUE(MID($B1244,FIND(":",$B1244)+1,2))/30,"")))</f>
        <v/>
      </c>
      <c r="G1244" s="12">
        <f>IF($E1244="","",IF(WEEKDAY($E1244,2)&lt;6,1,0))</f>
        <v/>
      </c>
      <c r="H1244" s="12">
        <f>IF(OR($E1244="",$F1244=""),"",IF(AND($G1244=1,$F1244&gt;='Working Hours'!$C$8,$F1244&lt;'Working Hours'!$C$9),1,0))</f>
        <v/>
      </c>
    </row>
    <row r="1245">
      <c r="A1245" s="11" t="n"/>
      <c r="B1245" s="11" t="n"/>
      <c r="C1245" s="11" t="n"/>
      <c r="E1245" s="12">
        <f>IF($A1245="","",IF(ISNUMBER($A1245),$A1245,IFERROR(DATEVALUE($A1245),"")))</f>
        <v/>
      </c>
      <c r="F1245" s="12">
        <f>IF($B1245="","",IF(ISNUMBER($B1245),HOUR($B1245)*2+MINUTE($B1245)/30,IFERROR(VALUE(LEFT($B1245,FIND(":",$B1245)-1))*2+VALUE(MID($B1245,FIND(":",$B1245)+1,2))/30,"")))</f>
        <v/>
      </c>
      <c r="G1245" s="12">
        <f>IF($E1245="","",IF(WEEKDAY($E1245,2)&lt;6,1,0))</f>
        <v/>
      </c>
      <c r="H1245" s="12">
        <f>IF(OR($E1245="",$F1245=""),"",IF(AND($G1245=1,$F1245&gt;='Working Hours'!$C$8,$F1245&lt;'Working Hours'!$C$9),1,0))</f>
        <v/>
      </c>
    </row>
    <row r="1246">
      <c r="A1246" s="11" t="n"/>
      <c r="B1246" s="11" t="n"/>
      <c r="C1246" s="11" t="n"/>
      <c r="E1246" s="12">
        <f>IF($A1246="","",IF(ISNUMBER($A1246),$A1246,IFERROR(DATEVALUE($A1246),"")))</f>
        <v/>
      </c>
      <c r="F1246" s="12">
        <f>IF($B1246="","",IF(ISNUMBER($B1246),HOUR($B1246)*2+MINUTE($B1246)/30,IFERROR(VALUE(LEFT($B1246,FIND(":",$B1246)-1))*2+VALUE(MID($B1246,FIND(":",$B1246)+1,2))/30,"")))</f>
        <v/>
      </c>
      <c r="G1246" s="12">
        <f>IF($E1246="","",IF(WEEKDAY($E1246,2)&lt;6,1,0))</f>
        <v/>
      </c>
      <c r="H1246" s="12">
        <f>IF(OR($E1246="",$F1246=""),"",IF(AND($G1246=1,$F1246&gt;='Working Hours'!$C$8,$F1246&lt;'Working Hours'!$C$9),1,0))</f>
        <v/>
      </c>
    </row>
    <row r="1247">
      <c r="A1247" s="11" t="n"/>
      <c r="B1247" s="11" t="n"/>
      <c r="C1247" s="11" t="n"/>
      <c r="E1247" s="12">
        <f>IF($A1247="","",IF(ISNUMBER($A1247),$A1247,IFERROR(DATEVALUE($A1247),"")))</f>
        <v/>
      </c>
      <c r="F1247" s="12">
        <f>IF($B1247="","",IF(ISNUMBER($B1247),HOUR($B1247)*2+MINUTE($B1247)/30,IFERROR(VALUE(LEFT($B1247,FIND(":",$B1247)-1))*2+VALUE(MID($B1247,FIND(":",$B1247)+1,2))/30,"")))</f>
        <v/>
      </c>
      <c r="G1247" s="12">
        <f>IF($E1247="","",IF(WEEKDAY($E1247,2)&lt;6,1,0))</f>
        <v/>
      </c>
      <c r="H1247" s="12">
        <f>IF(OR($E1247="",$F1247=""),"",IF(AND($G1247=1,$F1247&gt;='Working Hours'!$C$8,$F1247&lt;'Working Hours'!$C$9),1,0))</f>
        <v/>
      </c>
    </row>
    <row r="1248">
      <c r="A1248" s="11" t="n"/>
      <c r="B1248" s="11" t="n"/>
      <c r="C1248" s="11" t="n"/>
      <c r="E1248" s="12">
        <f>IF($A1248="","",IF(ISNUMBER($A1248),$A1248,IFERROR(DATEVALUE($A1248),"")))</f>
        <v/>
      </c>
      <c r="F1248" s="12">
        <f>IF($B1248="","",IF(ISNUMBER($B1248),HOUR($B1248)*2+MINUTE($B1248)/30,IFERROR(VALUE(LEFT($B1248,FIND(":",$B1248)-1))*2+VALUE(MID($B1248,FIND(":",$B1248)+1,2))/30,"")))</f>
        <v/>
      </c>
      <c r="G1248" s="12">
        <f>IF($E1248="","",IF(WEEKDAY($E1248,2)&lt;6,1,0))</f>
        <v/>
      </c>
      <c r="H1248" s="12">
        <f>IF(OR($E1248="",$F1248=""),"",IF(AND($G1248=1,$F1248&gt;='Working Hours'!$C$8,$F1248&lt;'Working Hours'!$C$9),1,0))</f>
        <v/>
      </c>
    </row>
    <row r="1249">
      <c r="A1249" s="11" t="n"/>
      <c r="B1249" s="11" t="n"/>
      <c r="C1249" s="11" t="n"/>
      <c r="E1249" s="12">
        <f>IF($A1249="","",IF(ISNUMBER($A1249),$A1249,IFERROR(DATEVALUE($A1249),"")))</f>
        <v/>
      </c>
      <c r="F1249" s="12">
        <f>IF($B1249="","",IF(ISNUMBER($B1249),HOUR($B1249)*2+MINUTE($B1249)/30,IFERROR(VALUE(LEFT($B1249,FIND(":",$B1249)-1))*2+VALUE(MID($B1249,FIND(":",$B1249)+1,2))/30,"")))</f>
        <v/>
      </c>
      <c r="G1249" s="12">
        <f>IF($E1249="","",IF(WEEKDAY($E1249,2)&lt;6,1,0))</f>
        <v/>
      </c>
      <c r="H1249" s="12">
        <f>IF(OR($E1249="",$F1249=""),"",IF(AND($G1249=1,$F1249&gt;='Working Hours'!$C$8,$F1249&lt;'Working Hours'!$C$9),1,0))</f>
        <v/>
      </c>
    </row>
    <row r="1250">
      <c r="A1250" s="11" t="n"/>
      <c r="B1250" s="11" t="n"/>
      <c r="C1250" s="11" t="n"/>
      <c r="E1250" s="12">
        <f>IF($A1250="","",IF(ISNUMBER($A1250),$A1250,IFERROR(DATEVALUE($A1250),"")))</f>
        <v/>
      </c>
      <c r="F1250" s="12">
        <f>IF($B1250="","",IF(ISNUMBER($B1250),HOUR($B1250)*2+MINUTE($B1250)/30,IFERROR(VALUE(LEFT($B1250,FIND(":",$B1250)-1))*2+VALUE(MID($B1250,FIND(":",$B1250)+1,2))/30,"")))</f>
        <v/>
      </c>
      <c r="G1250" s="12">
        <f>IF($E1250="","",IF(WEEKDAY($E1250,2)&lt;6,1,0))</f>
        <v/>
      </c>
      <c r="H1250" s="12">
        <f>IF(OR($E1250="",$F1250=""),"",IF(AND($G1250=1,$F1250&gt;='Working Hours'!$C$8,$F1250&lt;'Working Hours'!$C$9),1,0))</f>
        <v/>
      </c>
    </row>
    <row r="1251">
      <c r="A1251" s="11" t="n"/>
      <c r="B1251" s="11" t="n"/>
      <c r="C1251" s="11" t="n"/>
      <c r="E1251" s="12">
        <f>IF($A1251="","",IF(ISNUMBER($A1251),$A1251,IFERROR(DATEVALUE($A1251),"")))</f>
        <v/>
      </c>
      <c r="F1251" s="12">
        <f>IF($B1251="","",IF(ISNUMBER($B1251),HOUR($B1251)*2+MINUTE($B1251)/30,IFERROR(VALUE(LEFT($B1251,FIND(":",$B1251)-1))*2+VALUE(MID($B1251,FIND(":",$B1251)+1,2))/30,"")))</f>
        <v/>
      </c>
      <c r="G1251" s="12">
        <f>IF($E1251="","",IF(WEEKDAY($E1251,2)&lt;6,1,0))</f>
        <v/>
      </c>
      <c r="H1251" s="12">
        <f>IF(OR($E1251="",$F1251=""),"",IF(AND($G1251=1,$F1251&gt;='Working Hours'!$C$8,$F1251&lt;'Working Hours'!$C$9),1,0))</f>
        <v/>
      </c>
    </row>
    <row r="1252">
      <c r="A1252" s="11" t="n"/>
      <c r="B1252" s="11" t="n"/>
      <c r="C1252" s="11" t="n"/>
      <c r="E1252" s="12">
        <f>IF($A1252="","",IF(ISNUMBER($A1252),$A1252,IFERROR(DATEVALUE($A1252),"")))</f>
        <v/>
      </c>
      <c r="F1252" s="12">
        <f>IF($B1252="","",IF(ISNUMBER($B1252),HOUR($B1252)*2+MINUTE($B1252)/30,IFERROR(VALUE(LEFT($B1252,FIND(":",$B1252)-1))*2+VALUE(MID($B1252,FIND(":",$B1252)+1,2))/30,"")))</f>
        <v/>
      </c>
      <c r="G1252" s="12">
        <f>IF($E1252="","",IF(WEEKDAY($E1252,2)&lt;6,1,0))</f>
        <v/>
      </c>
      <c r="H1252" s="12">
        <f>IF(OR($E1252="",$F1252=""),"",IF(AND($G1252=1,$F1252&gt;='Working Hours'!$C$8,$F1252&lt;'Working Hours'!$C$9),1,0))</f>
        <v/>
      </c>
    </row>
    <row r="1253">
      <c r="A1253" s="11" t="n"/>
      <c r="B1253" s="11" t="n"/>
      <c r="C1253" s="11" t="n"/>
      <c r="E1253" s="12">
        <f>IF($A1253="","",IF(ISNUMBER($A1253),$A1253,IFERROR(DATEVALUE($A1253),"")))</f>
        <v/>
      </c>
      <c r="F1253" s="12">
        <f>IF($B1253="","",IF(ISNUMBER($B1253),HOUR($B1253)*2+MINUTE($B1253)/30,IFERROR(VALUE(LEFT($B1253,FIND(":",$B1253)-1))*2+VALUE(MID($B1253,FIND(":",$B1253)+1,2))/30,"")))</f>
        <v/>
      </c>
      <c r="G1253" s="12">
        <f>IF($E1253="","",IF(WEEKDAY($E1253,2)&lt;6,1,0))</f>
        <v/>
      </c>
      <c r="H1253" s="12">
        <f>IF(OR($E1253="",$F1253=""),"",IF(AND($G1253=1,$F1253&gt;='Working Hours'!$C$8,$F1253&lt;'Working Hours'!$C$9),1,0))</f>
        <v/>
      </c>
    </row>
    <row r="1254">
      <c r="A1254" s="11" t="n"/>
      <c r="B1254" s="11" t="n"/>
      <c r="C1254" s="11" t="n"/>
      <c r="E1254" s="12">
        <f>IF($A1254="","",IF(ISNUMBER($A1254),$A1254,IFERROR(DATEVALUE($A1254),"")))</f>
        <v/>
      </c>
      <c r="F1254" s="12">
        <f>IF($B1254="","",IF(ISNUMBER($B1254),HOUR($B1254)*2+MINUTE($B1254)/30,IFERROR(VALUE(LEFT($B1254,FIND(":",$B1254)-1))*2+VALUE(MID($B1254,FIND(":",$B1254)+1,2))/30,"")))</f>
        <v/>
      </c>
      <c r="G1254" s="12">
        <f>IF($E1254="","",IF(WEEKDAY($E1254,2)&lt;6,1,0))</f>
        <v/>
      </c>
      <c r="H1254" s="12">
        <f>IF(OR($E1254="",$F1254=""),"",IF(AND($G1254=1,$F1254&gt;='Working Hours'!$C$8,$F1254&lt;'Working Hours'!$C$9),1,0))</f>
        <v/>
      </c>
    </row>
    <row r="1255">
      <c r="A1255" s="11" t="n"/>
      <c r="B1255" s="11" t="n"/>
      <c r="C1255" s="11" t="n"/>
      <c r="E1255" s="12">
        <f>IF($A1255="","",IF(ISNUMBER($A1255),$A1255,IFERROR(DATEVALUE($A1255),"")))</f>
        <v/>
      </c>
      <c r="F1255" s="12">
        <f>IF($B1255="","",IF(ISNUMBER($B1255),HOUR($B1255)*2+MINUTE($B1255)/30,IFERROR(VALUE(LEFT($B1255,FIND(":",$B1255)-1))*2+VALUE(MID($B1255,FIND(":",$B1255)+1,2))/30,"")))</f>
        <v/>
      </c>
      <c r="G1255" s="12">
        <f>IF($E1255="","",IF(WEEKDAY($E1255,2)&lt;6,1,0))</f>
        <v/>
      </c>
      <c r="H1255" s="12">
        <f>IF(OR($E1255="",$F1255=""),"",IF(AND($G1255=1,$F1255&gt;='Working Hours'!$C$8,$F1255&lt;'Working Hours'!$C$9),1,0))</f>
        <v/>
      </c>
    </row>
    <row r="1256">
      <c r="A1256" s="11" t="n"/>
      <c r="B1256" s="11" t="n"/>
      <c r="C1256" s="11" t="n"/>
      <c r="E1256" s="12">
        <f>IF($A1256="","",IF(ISNUMBER($A1256),$A1256,IFERROR(DATEVALUE($A1256),"")))</f>
        <v/>
      </c>
      <c r="F1256" s="12">
        <f>IF($B1256="","",IF(ISNUMBER($B1256),HOUR($B1256)*2+MINUTE($B1256)/30,IFERROR(VALUE(LEFT($B1256,FIND(":",$B1256)-1))*2+VALUE(MID($B1256,FIND(":",$B1256)+1,2))/30,"")))</f>
        <v/>
      </c>
      <c r="G1256" s="12">
        <f>IF($E1256="","",IF(WEEKDAY($E1256,2)&lt;6,1,0))</f>
        <v/>
      </c>
      <c r="H1256" s="12">
        <f>IF(OR($E1256="",$F1256=""),"",IF(AND($G1256=1,$F1256&gt;='Working Hours'!$C$8,$F1256&lt;'Working Hours'!$C$9),1,0))</f>
        <v/>
      </c>
    </row>
    <row r="1257">
      <c r="A1257" s="11" t="n"/>
      <c r="B1257" s="11" t="n"/>
      <c r="C1257" s="11" t="n"/>
      <c r="E1257" s="12">
        <f>IF($A1257="","",IF(ISNUMBER($A1257),$A1257,IFERROR(DATEVALUE($A1257),"")))</f>
        <v/>
      </c>
      <c r="F1257" s="12">
        <f>IF($B1257="","",IF(ISNUMBER($B1257),HOUR($B1257)*2+MINUTE($B1257)/30,IFERROR(VALUE(LEFT($B1257,FIND(":",$B1257)-1))*2+VALUE(MID($B1257,FIND(":",$B1257)+1,2))/30,"")))</f>
        <v/>
      </c>
      <c r="G1257" s="12">
        <f>IF($E1257="","",IF(WEEKDAY($E1257,2)&lt;6,1,0))</f>
        <v/>
      </c>
      <c r="H1257" s="12">
        <f>IF(OR($E1257="",$F1257=""),"",IF(AND($G1257=1,$F1257&gt;='Working Hours'!$C$8,$F1257&lt;'Working Hours'!$C$9),1,0))</f>
        <v/>
      </c>
    </row>
    <row r="1258">
      <c r="A1258" s="11" t="n"/>
      <c r="B1258" s="11" t="n"/>
      <c r="C1258" s="11" t="n"/>
      <c r="E1258" s="12">
        <f>IF($A1258="","",IF(ISNUMBER($A1258),$A1258,IFERROR(DATEVALUE($A1258),"")))</f>
        <v/>
      </c>
      <c r="F1258" s="12">
        <f>IF($B1258="","",IF(ISNUMBER($B1258),HOUR($B1258)*2+MINUTE($B1258)/30,IFERROR(VALUE(LEFT($B1258,FIND(":",$B1258)-1))*2+VALUE(MID($B1258,FIND(":",$B1258)+1,2))/30,"")))</f>
        <v/>
      </c>
      <c r="G1258" s="12">
        <f>IF($E1258="","",IF(WEEKDAY($E1258,2)&lt;6,1,0))</f>
        <v/>
      </c>
      <c r="H1258" s="12">
        <f>IF(OR($E1258="",$F1258=""),"",IF(AND($G1258=1,$F1258&gt;='Working Hours'!$C$8,$F1258&lt;'Working Hours'!$C$9),1,0))</f>
        <v/>
      </c>
    </row>
    <row r="1259">
      <c r="A1259" s="11" t="n"/>
      <c r="B1259" s="11" t="n"/>
      <c r="C1259" s="11" t="n"/>
      <c r="E1259" s="12">
        <f>IF($A1259="","",IF(ISNUMBER($A1259),$A1259,IFERROR(DATEVALUE($A1259),"")))</f>
        <v/>
      </c>
      <c r="F1259" s="12">
        <f>IF($B1259="","",IF(ISNUMBER($B1259),HOUR($B1259)*2+MINUTE($B1259)/30,IFERROR(VALUE(LEFT($B1259,FIND(":",$B1259)-1))*2+VALUE(MID($B1259,FIND(":",$B1259)+1,2))/30,"")))</f>
        <v/>
      </c>
      <c r="G1259" s="12">
        <f>IF($E1259="","",IF(WEEKDAY($E1259,2)&lt;6,1,0))</f>
        <v/>
      </c>
      <c r="H1259" s="12">
        <f>IF(OR($E1259="",$F1259=""),"",IF(AND($G1259=1,$F1259&gt;='Working Hours'!$C$8,$F1259&lt;'Working Hours'!$C$9),1,0))</f>
        <v/>
      </c>
    </row>
    <row r="1260">
      <c r="A1260" s="11" t="n"/>
      <c r="B1260" s="11" t="n"/>
      <c r="C1260" s="11" t="n"/>
      <c r="E1260" s="12">
        <f>IF($A1260="","",IF(ISNUMBER($A1260),$A1260,IFERROR(DATEVALUE($A1260),"")))</f>
        <v/>
      </c>
      <c r="F1260" s="12">
        <f>IF($B1260="","",IF(ISNUMBER($B1260),HOUR($B1260)*2+MINUTE($B1260)/30,IFERROR(VALUE(LEFT($B1260,FIND(":",$B1260)-1))*2+VALUE(MID($B1260,FIND(":",$B1260)+1,2))/30,"")))</f>
        <v/>
      </c>
      <c r="G1260" s="12">
        <f>IF($E1260="","",IF(WEEKDAY($E1260,2)&lt;6,1,0))</f>
        <v/>
      </c>
      <c r="H1260" s="12">
        <f>IF(OR($E1260="",$F1260=""),"",IF(AND($G1260=1,$F1260&gt;='Working Hours'!$C$8,$F1260&lt;'Working Hours'!$C$9),1,0))</f>
        <v/>
      </c>
    </row>
    <row r="1261">
      <c r="A1261" s="11" t="n"/>
      <c r="B1261" s="11" t="n"/>
      <c r="C1261" s="11" t="n"/>
      <c r="E1261" s="12">
        <f>IF($A1261="","",IF(ISNUMBER($A1261),$A1261,IFERROR(DATEVALUE($A1261),"")))</f>
        <v/>
      </c>
      <c r="F1261" s="12">
        <f>IF($B1261="","",IF(ISNUMBER($B1261),HOUR($B1261)*2+MINUTE($B1261)/30,IFERROR(VALUE(LEFT($B1261,FIND(":",$B1261)-1))*2+VALUE(MID($B1261,FIND(":",$B1261)+1,2))/30,"")))</f>
        <v/>
      </c>
      <c r="G1261" s="12">
        <f>IF($E1261="","",IF(WEEKDAY($E1261,2)&lt;6,1,0))</f>
        <v/>
      </c>
      <c r="H1261" s="12">
        <f>IF(OR($E1261="",$F1261=""),"",IF(AND($G1261=1,$F1261&gt;='Working Hours'!$C$8,$F1261&lt;'Working Hours'!$C$9),1,0))</f>
        <v/>
      </c>
    </row>
    <row r="1262">
      <c r="A1262" s="11" t="n"/>
      <c r="B1262" s="11" t="n"/>
      <c r="C1262" s="11" t="n"/>
      <c r="E1262" s="12">
        <f>IF($A1262="","",IF(ISNUMBER($A1262),$A1262,IFERROR(DATEVALUE($A1262),"")))</f>
        <v/>
      </c>
      <c r="F1262" s="12">
        <f>IF($B1262="","",IF(ISNUMBER($B1262),HOUR($B1262)*2+MINUTE($B1262)/30,IFERROR(VALUE(LEFT($B1262,FIND(":",$B1262)-1))*2+VALUE(MID($B1262,FIND(":",$B1262)+1,2))/30,"")))</f>
        <v/>
      </c>
      <c r="G1262" s="12">
        <f>IF($E1262="","",IF(WEEKDAY($E1262,2)&lt;6,1,0))</f>
        <v/>
      </c>
      <c r="H1262" s="12">
        <f>IF(OR($E1262="",$F1262=""),"",IF(AND($G1262=1,$F1262&gt;='Working Hours'!$C$8,$F1262&lt;'Working Hours'!$C$9),1,0))</f>
        <v/>
      </c>
    </row>
    <row r="1263">
      <c r="A1263" s="11" t="n"/>
      <c r="B1263" s="11" t="n"/>
      <c r="C1263" s="11" t="n"/>
      <c r="E1263" s="12">
        <f>IF($A1263="","",IF(ISNUMBER($A1263),$A1263,IFERROR(DATEVALUE($A1263),"")))</f>
        <v/>
      </c>
      <c r="F1263" s="12">
        <f>IF($B1263="","",IF(ISNUMBER($B1263),HOUR($B1263)*2+MINUTE($B1263)/30,IFERROR(VALUE(LEFT($B1263,FIND(":",$B1263)-1))*2+VALUE(MID($B1263,FIND(":",$B1263)+1,2))/30,"")))</f>
        <v/>
      </c>
      <c r="G1263" s="12">
        <f>IF($E1263="","",IF(WEEKDAY($E1263,2)&lt;6,1,0))</f>
        <v/>
      </c>
      <c r="H1263" s="12">
        <f>IF(OR($E1263="",$F1263=""),"",IF(AND($G1263=1,$F1263&gt;='Working Hours'!$C$8,$F1263&lt;'Working Hours'!$C$9),1,0))</f>
        <v/>
      </c>
    </row>
    <row r="1264">
      <c r="A1264" s="11" t="n"/>
      <c r="B1264" s="11" t="n"/>
      <c r="C1264" s="11" t="n"/>
      <c r="E1264" s="12">
        <f>IF($A1264="","",IF(ISNUMBER($A1264),$A1264,IFERROR(DATEVALUE($A1264),"")))</f>
        <v/>
      </c>
      <c r="F1264" s="12">
        <f>IF($B1264="","",IF(ISNUMBER($B1264),HOUR($B1264)*2+MINUTE($B1264)/30,IFERROR(VALUE(LEFT($B1264,FIND(":",$B1264)-1))*2+VALUE(MID($B1264,FIND(":",$B1264)+1,2))/30,"")))</f>
        <v/>
      </c>
      <c r="G1264" s="12">
        <f>IF($E1264="","",IF(WEEKDAY($E1264,2)&lt;6,1,0))</f>
        <v/>
      </c>
      <c r="H1264" s="12">
        <f>IF(OR($E1264="",$F1264=""),"",IF(AND($G1264=1,$F1264&gt;='Working Hours'!$C$8,$F1264&lt;'Working Hours'!$C$9),1,0))</f>
        <v/>
      </c>
    </row>
    <row r="1265">
      <c r="A1265" s="11" t="n"/>
      <c r="B1265" s="11" t="n"/>
      <c r="C1265" s="11" t="n"/>
      <c r="E1265" s="12">
        <f>IF($A1265="","",IF(ISNUMBER($A1265),$A1265,IFERROR(DATEVALUE($A1265),"")))</f>
        <v/>
      </c>
      <c r="F1265" s="12">
        <f>IF($B1265="","",IF(ISNUMBER($B1265),HOUR($B1265)*2+MINUTE($B1265)/30,IFERROR(VALUE(LEFT($B1265,FIND(":",$B1265)-1))*2+VALUE(MID($B1265,FIND(":",$B1265)+1,2))/30,"")))</f>
        <v/>
      </c>
      <c r="G1265" s="12">
        <f>IF($E1265="","",IF(WEEKDAY($E1265,2)&lt;6,1,0))</f>
        <v/>
      </c>
      <c r="H1265" s="12">
        <f>IF(OR($E1265="",$F1265=""),"",IF(AND($G1265=1,$F1265&gt;='Working Hours'!$C$8,$F1265&lt;'Working Hours'!$C$9),1,0))</f>
        <v/>
      </c>
    </row>
    <row r="1266">
      <c r="A1266" s="11" t="n"/>
      <c r="B1266" s="11" t="n"/>
      <c r="C1266" s="11" t="n"/>
      <c r="E1266" s="12">
        <f>IF($A1266="","",IF(ISNUMBER($A1266),$A1266,IFERROR(DATEVALUE($A1266),"")))</f>
        <v/>
      </c>
      <c r="F1266" s="12">
        <f>IF($B1266="","",IF(ISNUMBER($B1266),HOUR($B1266)*2+MINUTE($B1266)/30,IFERROR(VALUE(LEFT($B1266,FIND(":",$B1266)-1))*2+VALUE(MID($B1266,FIND(":",$B1266)+1,2))/30,"")))</f>
        <v/>
      </c>
      <c r="G1266" s="12">
        <f>IF($E1266="","",IF(WEEKDAY($E1266,2)&lt;6,1,0))</f>
        <v/>
      </c>
      <c r="H1266" s="12">
        <f>IF(OR($E1266="",$F1266=""),"",IF(AND($G1266=1,$F1266&gt;='Working Hours'!$C$8,$F1266&lt;'Working Hours'!$C$9),1,0))</f>
        <v/>
      </c>
    </row>
    <row r="1267">
      <c r="A1267" s="11" t="n"/>
      <c r="B1267" s="11" t="n"/>
      <c r="C1267" s="11" t="n"/>
      <c r="E1267" s="12">
        <f>IF($A1267="","",IF(ISNUMBER($A1267),$A1267,IFERROR(DATEVALUE($A1267),"")))</f>
        <v/>
      </c>
      <c r="F1267" s="12">
        <f>IF($B1267="","",IF(ISNUMBER($B1267),HOUR($B1267)*2+MINUTE($B1267)/30,IFERROR(VALUE(LEFT($B1267,FIND(":",$B1267)-1))*2+VALUE(MID($B1267,FIND(":",$B1267)+1,2))/30,"")))</f>
        <v/>
      </c>
      <c r="G1267" s="12">
        <f>IF($E1267="","",IF(WEEKDAY($E1267,2)&lt;6,1,0))</f>
        <v/>
      </c>
      <c r="H1267" s="12">
        <f>IF(OR($E1267="",$F1267=""),"",IF(AND($G1267=1,$F1267&gt;='Working Hours'!$C$8,$F1267&lt;'Working Hours'!$C$9),1,0))</f>
        <v/>
      </c>
    </row>
    <row r="1268">
      <c r="A1268" s="11" t="n"/>
      <c r="B1268" s="11" t="n"/>
      <c r="C1268" s="11" t="n"/>
      <c r="E1268" s="12">
        <f>IF($A1268="","",IF(ISNUMBER($A1268),$A1268,IFERROR(DATEVALUE($A1268),"")))</f>
        <v/>
      </c>
      <c r="F1268" s="12">
        <f>IF($B1268="","",IF(ISNUMBER($B1268),HOUR($B1268)*2+MINUTE($B1268)/30,IFERROR(VALUE(LEFT($B1268,FIND(":",$B1268)-1))*2+VALUE(MID($B1268,FIND(":",$B1268)+1,2))/30,"")))</f>
        <v/>
      </c>
      <c r="G1268" s="12">
        <f>IF($E1268="","",IF(WEEKDAY($E1268,2)&lt;6,1,0))</f>
        <v/>
      </c>
      <c r="H1268" s="12">
        <f>IF(OR($E1268="",$F1268=""),"",IF(AND($G1268=1,$F1268&gt;='Working Hours'!$C$8,$F1268&lt;'Working Hours'!$C$9),1,0))</f>
        <v/>
      </c>
    </row>
    <row r="1269">
      <c r="A1269" s="11" t="n"/>
      <c r="B1269" s="11" t="n"/>
      <c r="C1269" s="11" t="n"/>
      <c r="E1269" s="12">
        <f>IF($A1269="","",IF(ISNUMBER($A1269),$A1269,IFERROR(DATEVALUE($A1269),"")))</f>
        <v/>
      </c>
      <c r="F1269" s="12">
        <f>IF($B1269="","",IF(ISNUMBER($B1269),HOUR($B1269)*2+MINUTE($B1269)/30,IFERROR(VALUE(LEFT($B1269,FIND(":",$B1269)-1))*2+VALUE(MID($B1269,FIND(":",$B1269)+1,2))/30,"")))</f>
        <v/>
      </c>
      <c r="G1269" s="12">
        <f>IF($E1269="","",IF(WEEKDAY($E1269,2)&lt;6,1,0))</f>
        <v/>
      </c>
      <c r="H1269" s="12">
        <f>IF(OR($E1269="",$F1269=""),"",IF(AND($G1269=1,$F1269&gt;='Working Hours'!$C$8,$F1269&lt;'Working Hours'!$C$9),1,0))</f>
        <v/>
      </c>
    </row>
    <row r="1270">
      <c r="A1270" s="11" t="n"/>
      <c r="B1270" s="11" t="n"/>
      <c r="C1270" s="11" t="n"/>
      <c r="E1270" s="12">
        <f>IF($A1270="","",IF(ISNUMBER($A1270),$A1270,IFERROR(DATEVALUE($A1270),"")))</f>
        <v/>
      </c>
      <c r="F1270" s="12">
        <f>IF($B1270="","",IF(ISNUMBER($B1270),HOUR($B1270)*2+MINUTE($B1270)/30,IFERROR(VALUE(LEFT($B1270,FIND(":",$B1270)-1))*2+VALUE(MID($B1270,FIND(":",$B1270)+1,2))/30,"")))</f>
        <v/>
      </c>
      <c r="G1270" s="12">
        <f>IF($E1270="","",IF(WEEKDAY($E1270,2)&lt;6,1,0))</f>
        <v/>
      </c>
      <c r="H1270" s="12">
        <f>IF(OR($E1270="",$F1270=""),"",IF(AND($G1270=1,$F1270&gt;='Working Hours'!$C$8,$F1270&lt;'Working Hours'!$C$9),1,0))</f>
        <v/>
      </c>
    </row>
    <row r="1271">
      <c r="A1271" s="11" t="n"/>
      <c r="B1271" s="11" t="n"/>
      <c r="C1271" s="11" t="n"/>
      <c r="E1271" s="12">
        <f>IF($A1271="","",IF(ISNUMBER($A1271),$A1271,IFERROR(DATEVALUE($A1271),"")))</f>
        <v/>
      </c>
      <c r="F1271" s="12">
        <f>IF($B1271="","",IF(ISNUMBER($B1271),HOUR($B1271)*2+MINUTE($B1271)/30,IFERROR(VALUE(LEFT($B1271,FIND(":",$B1271)-1))*2+VALUE(MID($B1271,FIND(":",$B1271)+1,2))/30,"")))</f>
        <v/>
      </c>
      <c r="G1271" s="12">
        <f>IF($E1271="","",IF(WEEKDAY($E1271,2)&lt;6,1,0))</f>
        <v/>
      </c>
      <c r="H1271" s="12">
        <f>IF(OR($E1271="",$F1271=""),"",IF(AND($G1271=1,$F1271&gt;='Working Hours'!$C$8,$F1271&lt;'Working Hours'!$C$9),1,0))</f>
        <v/>
      </c>
    </row>
    <row r="1272">
      <c r="A1272" s="11" t="n"/>
      <c r="B1272" s="11" t="n"/>
      <c r="C1272" s="11" t="n"/>
      <c r="E1272" s="12">
        <f>IF($A1272="","",IF(ISNUMBER($A1272),$A1272,IFERROR(DATEVALUE($A1272),"")))</f>
        <v/>
      </c>
      <c r="F1272" s="12">
        <f>IF($B1272="","",IF(ISNUMBER($B1272),HOUR($B1272)*2+MINUTE($B1272)/30,IFERROR(VALUE(LEFT($B1272,FIND(":",$B1272)-1))*2+VALUE(MID($B1272,FIND(":",$B1272)+1,2))/30,"")))</f>
        <v/>
      </c>
      <c r="G1272" s="12">
        <f>IF($E1272="","",IF(WEEKDAY($E1272,2)&lt;6,1,0))</f>
        <v/>
      </c>
      <c r="H1272" s="12">
        <f>IF(OR($E1272="",$F1272=""),"",IF(AND($G1272=1,$F1272&gt;='Working Hours'!$C$8,$F1272&lt;'Working Hours'!$C$9),1,0))</f>
        <v/>
      </c>
    </row>
    <row r="1273">
      <c r="A1273" s="11" t="n"/>
      <c r="B1273" s="11" t="n"/>
      <c r="C1273" s="11" t="n"/>
      <c r="E1273" s="12">
        <f>IF($A1273="","",IF(ISNUMBER($A1273),$A1273,IFERROR(DATEVALUE($A1273),"")))</f>
        <v/>
      </c>
      <c r="F1273" s="12">
        <f>IF($B1273="","",IF(ISNUMBER($B1273),HOUR($B1273)*2+MINUTE($B1273)/30,IFERROR(VALUE(LEFT($B1273,FIND(":",$B1273)-1))*2+VALUE(MID($B1273,FIND(":",$B1273)+1,2))/30,"")))</f>
        <v/>
      </c>
      <c r="G1273" s="12">
        <f>IF($E1273="","",IF(WEEKDAY($E1273,2)&lt;6,1,0))</f>
        <v/>
      </c>
      <c r="H1273" s="12">
        <f>IF(OR($E1273="",$F1273=""),"",IF(AND($G1273=1,$F1273&gt;='Working Hours'!$C$8,$F1273&lt;'Working Hours'!$C$9),1,0))</f>
        <v/>
      </c>
    </row>
    <row r="1274">
      <c r="A1274" s="11" t="n"/>
      <c r="B1274" s="11" t="n"/>
      <c r="C1274" s="11" t="n"/>
      <c r="E1274" s="12">
        <f>IF($A1274="","",IF(ISNUMBER($A1274),$A1274,IFERROR(DATEVALUE($A1274),"")))</f>
        <v/>
      </c>
      <c r="F1274" s="12">
        <f>IF($B1274="","",IF(ISNUMBER($B1274),HOUR($B1274)*2+MINUTE($B1274)/30,IFERROR(VALUE(LEFT($B1274,FIND(":",$B1274)-1))*2+VALUE(MID($B1274,FIND(":",$B1274)+1,2))/30,"")))</f>
        <v/>
      </c>
      <c r="G1274" s="12">
        <f>IF($E1274="","",IF(WEEKDAY($E1274,2)&lt;6,1,0))</f>
        <v/>
      </c>
      <c r="H1274" s="12">
        <f>IF(OR($E1274="",$F1274=""),"",IF(AND($G1274=1,$F1274&gt;='Working Hours'!$C$8,$F1274&lt;'Working Hours'!$C$9),1,0))</f>
        <v/>
      </c>
    </row>
    <row r="1275">
      <c r="A1275" s="11" t="n"/>
      <c r="B1275" s="11" t="n"/>
      <c r="C1275" s="11" t="n"/>
      <c r="E1275" s="12">
        <f>IF($A1275="","",IF(ISNUMBER($A1275),$A1275,IFERROR(DATEVALUE($A1275),"")))</f>
        <v/>
      </c>
      <c r="F1275" s="12">
        <f>IF($B1275="","",IF(ISNUMBER($B1275),HOUR($B1275)*2+MINUTE($B1275)/30,IFERROR(VALUE(LEFT($B1275,FIND(":",$B1275)-1))*2+VALUE(MID($B1275,FIND(":",$B1275)+1,2))/30,"")))</f>
        <v/>
      </c>
      <c r="G1275" s="12">
        <f>IF($E1275="","",IF(WEEKDAY($E1275,2)&lt;6,1,0))</f>
        <v/>
      </c>
      <c r="H1275" s="12">
        <f>IF(OR($E1275="",$F1275=""),"",IF(AND($G1275=1,$F1275&gt;='Working Hours'!$C$8,$F1275&lt;'Working Hours'!$C$9),1,0))</f>
        <v/>
      </c>
    </row>
    <row r="1276">
      <c r="A1276" s="11" t="n"/>
      <c r="B1276" s="11" t="n"/>
      <c r="C1276" s="11" t="n"/>
      <c r="E1276" s="12">
        <f>IF($A1276="","",IF(ISNUMBER($A1276),$A1276,IFERROR(DATEVALUE($A1276),"")))</f>
        <v/>
      </c>
      <c r="F1276" s="12">
        <f>IF($B1276="","",IF(ISNUMBER($B1276),HOUR($B1276)*2+MINUTE($B1276)/30,IFERROR(VALUE(LEFT($B1276,FIND(":",$B1276)-1))*2+VALUE(MID($B1276,FIND(":",$B1276)+1,2))/30,"")))</f>
        <v/>
      </c>
      <c r="G1276" s="12">
        <f>IF($E1276="","",IF(WEEKDAY($E1276,2)&lt;6,1,0))</f>
        <v/>
      </c>
      <c r="H1276" s="12">
        <f>IF(OR($E1276="",$F1276=""),"",IF(AND($G1276=1,$F1276&gt;='Working Hours'!$C$8,$F1276&lt;'Working Hours'!$C$9),1,0))</f>
        <v/>
      </c>
    </row>
    <row r="1277">
      <c r="A1277" s="11" t="n"/>
      <c r="B1277" s="11" t="n"/>
      <c r="C1277" s="11" t="n"/>
      <c r="E1277" s="12">
        <f>IF($A1277="","",IF(ISNUMBER($A1277),$A1277,IFERROR(DATEVALUE($A1277),"")))</f>
        <v/>
      </c>
      <c r="F1277" s="12">
        <f>IF($B1277="","",IF(ISNUMBER($B1277),HOUR($B1277)*2+MINUTE($B1277)/30,IFERROR(VALUE(LEFT($B1277,FIND(":",$B1277)-1))*2+VALUE(MID($B1277,FIND(":",$B1277)+1,2))/30,"")))</f>
        <v/>
      </c>
      <c r="G1277" s="12">
        <f>IF($E1277="","",IF(WEEKDAY($E1277,2)&lt;6,1,0))</f>
        <v/>
      </c>
      <c r="H1277" s="12">
        <f>IF(OR($E1277="",$F1277=""),"",IF(AND($G1277=1,$F1277&gt;='Working Hours'!$C$8,$F1277&lt;'Working Hours'!$C$9),1,0))</f>
        <v/>
      </c>
    </row>
    <row r="1278">
      <c r="A1278" s="11" t="n"/>
      <c r="B1278" s="11" t="n"/>
      <c r="C1278" s="11" t="n"/>
      <c r="E1278" s="12">
        <f>IF($A1278="","",IF(ISNUMBER($A1278),$A1278,IFERROR(DATEVALUE($A1278),"")))</f>
        <v/>
      </c>
      <c r="F1278" s="12">
        <f>IF($B1278="","",IF(ISNUMBER($B1278),HOUR($B1278)*2+MINUTE($B1278)/30,IFERROR(VALUE(LEFT($B1278,FIND(":",$B1278)-1))*2+VALUE(MID($B1278,FIND(":",$B1278)+1,2))/30,"")))</f>
        <v/>
      </c>
      <c r="G1278" s="12">
        <f>IF($E1278="","",IF(WEEKDAY($E1278,2)&lt;6,1,0))</f>
        <v/>
      </c>
      <c r="H1278" s="12">
        <f>IF(OR($E1278="",$F1278=""),"",IF(AND($G1278=1,$F1278&gt;='Working Hours'!$C$8,$F1278&lt;'Working Hours'!$C$9),1,0))</f>
        <v/>
      </c>
    </row>
    <row r="1279">
      <c r="A1279" s="11" t="n"/>
      <c r="B1279" s="11" t="n"/>
      <c r="C1279" s="11" t="n"/>
      <c r="E1279" s="12">
        <f>IF($A1279="","",IF(ISNUMBER($A1279),$A1279,IFERROR(DATEVALUE($A1279),"")))</f>
        <v/>
      </c>
      <c r="F1279" s="12">
        <f>IF($B1279="","",IF(ISNUMBER($B1279),HOUR($B1279)*2+MINUTE($B1279)/30,IFERROR(VALUE(LEFT($B1279,FIND(":",$B1279)-1))*2+VALUE(MID($B1279,FIND(":",$B1279)+1,2))/30,"")))</f>
        <v/>
      </c>
      <c r="G1279" s="12">
        <f>IF($E1279="","",IF(WEEKDAY($E1279,2)&lt;6,1,0))</f>
        <v/>
      </c>
      <c r="H1279" s="12">
        <f>IF(OR($E1279="",$F1279=""),"",IF(AND($G1279=1,$F1279&gt;='Working Hours'!$C$8,$F1279&lt;'Working Hours'!$C$9),1,0))</f>
        <v/>
      </c>
    </row>
    <row r="1280">
      <c r="A1280" s="11" t="n"/>
      <c r="B1280" s="11" t="n"/>
      <c r="C1280" s="11" t="n"/>
      <c r="E1280" s="12">
        <f>IF($A1280="","",IF(ISNUMBER($A1280),$A1280,IFERROR(DATEVALUE($A1280),"")))</f>
        <v/>
      </c>
      <c r="F1280" s="12">
        <f>IF($B1280="","",IF(ISNUMBER($B1280),HOUR($B1280)*2+MINUTE($B1280)/30,IFERROR(VALUE(LEFT($B1280,FIND(":",$B1280)-1))*2+VALUE(MID($B1280,FIND(":",$B1280)+1,2))/30,"")))</f>
        <v/>
      </c>
      <c r="G1280" s="12">
        <f>IF($E1280="","",IF(WEEKDAY($E1280,2)&lt;6,1,0))</f>
        <v/>
      </c>
      <c r="H1280" s="12">
        <f>IF(OR($E1280="",$F1280=""),"",IF(AND($G1280=1,$F1280&gt;='Working Hours'!$C$8,$F1280&lt;'Working Hours'!$C$9),1,0))</f>
        <v/>
      </c>
    </row>
    <row r="1281">
      <c r="A1281" s="11" t="n"/>
      <c r="B1281" s="11" t="n"/>
      <c r="C1281" s="11" t="n"/>
      <c r="E1281" s="12">
        <f>IF($A1281="","",IF(ISNUMBER($A1281),$A1281,IFERROR(DATEVALUE($A1281),"")))</f>
        <v/>
      </c>
      <c r="F1281" s="12">
        <f>IF($B1281="","",IF(ISNUMBER($B1281),HOUR($B1281)*2+MINUTE($B1281)/30,IFERROR(VALUE(LEFT($B1281,FIND(":",$B1281)-1))*2+VALUE(MID($B1281,FIND(":",$B1281)+1,2))/30,"")))</f>
        <v/>
      </c>
      <c r="G1281" s="12">
        <f>IF($E1281="","",IF(WEEKDAY($E1281,2)&lt;6,1,0))</f>
        <v/>
      </c>
      <c r="H1281" s="12">
        <f>IF(OR($E1281="",$F1281=""),"",IF(AND($G1281=1,$F1281&gt;='Working Hours'!$C$8,$F1281&lt;'Working Hours'!$C$9),1,0))</f>
        <v/>
      </c>
    </row>
    <row r="1282">
      <c r="A1282" s="11" t="n"/>
      <c r="B1282" s="11" t="n"/>
      <c r="C1282" s="11" t="n"/>
      <c r="E1282" s="12">
        <f>IF($A1282="","",IF(ISNUMBER($A1282),$A1282,IFERROR(DATEVALUE($A1282),"")))</f>
        <v/>
      </c>
      <c r="F1282" s="12">
        <f>IF($B1282="","",IF(ISNUMBER($B1282),HOUR($B1282)*2+MINUTE($B1282)/30,IFERROR(VALUE(LEFT($B1282,FIND(":",$B1282)-1))*2+VALUE(MID($B1282,FIND(":",$B1282)+1,2))/30,"")))</f>
        <v/>
      </c>
      <c r="G1282" s="12">
        <f>IF($E1282="","",IF(WEEKDAY($E1282,2)&lt;6,1,0))</f>
        <v/>
      </c>
      <c r="H1282" s="12">
        <f>IF(OR($E1282="",$F1282=""),"",IF(AND($G1282=1,$F1282&gt;='Working Hours'!$C$8,$F1282&lt;'Working Hours'!$C$9),1,0))</f>
        <v/>
      </c>
    </row>
    <row r="1283">
      <c r="A1283" s="11" t="n"/>
      <c r="B1283" s="11" t="n"/>
      <c r="C1283" s="11" t="n"/>
      <c r="E1283" s="12">
        <f>IF($A1283="","",IF(ISNUMBER($A1283),$A1283,IFERROR(DATEVALUE($A1283),"")))</f>
        <v/>
      </c>
      <c r="F1283" s="12">
        <f>IF($B1283="","",IF(ISNUMBER($B1283),HOUR($B1283)*2+MINUTE($B1283)/30,IFERROR(VALUE(LEFT($B1283,FIND(":",$B1283)-1))*2+VALUE(MID($B1283,FIND(":",$B1283)+1,2))/30,"")))</f>
        <v/>
      </c>
      <c r="G1283" s="12">
        <f>IF($E1283="","",IF(WEEKDAY($E1283,2)&lt;6,1,0))</f>
        <v/>
      </c>
      <c r="H1283" s="12">
        <f>IF(OR($E1283="",$F1283=""),"",IF(AND($G1283=1,$F1283&gt;='Working Hours'!$C$8,$F1283&lt;'Working Hours'!$C$9),1,0))</f>
        <v/>
      </c>
    </row>
    <row r="1284">
      <c r="A1284" s="11" t="n"/>
      <c r="B1284" s="11" t="n"/>
      <c r="C1284" s="11" t="n"/>
      <c r="E1284" s="12">
        <f>IF($A1284="","",IF(ISNUMBER($A1284),$A1284,IFERROR(DATEVALUE($A1284),"")))</f>
        <v/>
      </c>
      <c r="F1284" s="12">
        <f>IF($B1284="","",IF(ISNUMBER($B1284),HOUR($B1284)*2+MINUTE($B1284)/30,IFERROR(VALUE(LEFT($B1284,FIND(":",$B1284)-1))*2+VALUE(MID($B1284,FIND(":",$B1284)+1,2))/30,"")))</f>
        <v/>
      </c>
      <c r="G1284" s="12">
        <f>IF($E1284="","",IF(WEEKDAY($E1284,2)&lt;6,1,0))</f>
        <v/>
      </c>
      <c r="H1284" s="12">
        <f>IF(OR($E1284="",$F1284=""),"",IF(AND($G1284=1,$F1284&gt;='Working Hours'!$C$8,$F1284&lt;'Working Hours'!$C$9),1,0))</f>
        <v/>
      </c>
    </row>
    <row r="1285">
      <c r="A1285" s="11" t="n"/>
      <c r="B1285" s="11" t="n"/>
      <c r="C1285" s="11" t="n"/>
      <c r="E1285" s="12">
        <f>IF($A1285="","",IF(ISNUMBER($A1285),$A1285,IFERROR(DATEVALUE($A1285),"")))</f>
        <v/>
      </c>
      <c r="F1285" s="12">
        <f>IF($B1285="","",IF(ISNUMBER($B1285),HOUR($B1285)*2+MINUTE($B1285)/30,IFERROR(VALUE(LEFT($B1285,FIND(":",$B1285)-1))*2+VALUE(MID($B1285,FIND(":",$B1285)+1,2))/30,"")))</f>
        <v/>
      </c>
      <c r="G1285" s="12">
        <f>IF($E1285="","",IF(WEEKDAY($E1285,2)&lt;6,1,0))</f>
        <v/>
      </c>
      <c r="H1285" s="12">
        <f>IF(OR($E1285="",$F1285=""),"",IF(AND($G1285=1,$F1285&gt;='Working Hours'!$C$8,$F1285&lt;'Working Hours'!$C$9),1,0))</f>
        <v/>
      </c>
    </row>
    <row r="1286">
      <c r="A1286" s="11" t="n"/>
      <c r="B1286" s="11" t="n"/>
      <c r="C1286" s="11" t="n"/>
      <c r="E1286" s="12">
        <f>IF($A1286="","",IF(ISNUMBER($A1286),$A1286,IFERROR(DATEVALUE($A1286),"")))</f>
        <v/>
      </c>
      <c r="F1286" s="12">
        <f>IF($B1286="","",IF(ISNUMBER($B1286),HOUR($B1286)*2+MINUTE($B1286)/30,IFERROR(VALUE(LEFT($B1286,FIND(":",$B1286)-1))*2+VALUE(MID($B1286,FIND(":",$B1286)+1,2))/30,"")))</f>
        <v/>
      </c>
      <c r="G1286" s="12">
        <f>IF($E1286="","",IF(WEEKDAY($E1286,2)&lt;6,1,0))</f>
        <v/>
      </c>
      <c r="H1286" s="12">
        <f>IF(OR($E1286="",$F1286=""),"",IF(AND($G1286=1,$F1286&gt;='Working Hours'!$C$8,$F1286&lt;'Working Hours'!$C$9),1,0))</f>
        <v/>
      </c>
    </row>
    <row r="1287">
      <c r="A1287" s="11" t="n"/>
      <c r="B1287" s="11" t="n"/>
      <c r="C1287" s="11" t="n"/>
      <c r="E1287" s="12">
        <f>IF($A1287="","",IF(ISNUMBER($A1287),$A1287,IFERROR(DATEVALUE($A1287),"")))</f>
        <v/>
      </c>
      <c r="F1287" s="12">
        <f>IF($B1287="","",IF(ISNUMBER($B1287),HOUR($B1287)*2+MINUTE($B1287)/30,IFERROR(VALUE(LEFT($B1287,FIND(":",$B1287)-1))*2+VALUE(MID($B1287,FIND(":",$B1287)+1,2))/30,"")))</f>
        <v/>
      </c>
      <c r="G1287" s="12">
        <f>IF($E1287="","",IF(WEEKDAY($E1287,2)&lt;6,1,0))</f>
        <v/>
      </c>
      <c r="H1287" s="12">
        <f>IF(OR($E1287="",$F1287=""),"",IF(AND($G1287=1,$F1287&gt;='Working Hours'!$C$8,$F1287&lt;'Working Hours'!$C$9),1,0))</f>
        <v/>
      </c>
    </row>
    <row r="1288">
      <c r="A1288" s="11" t="n"/>
      <c r="B1288" s="11" t="n"/>
      <c r="C1288" s="11" t="n"/>
      <c r="E1288" s="12">
        <f>IF($A1288="","",IF(ISNUMBER($A1288),$A1288,IFERROR(DATEVALUE($A1288),"")))</f>
        <v/>
      </c>
      <c r="F1288" s="12">
        <f>IF($B1288="","",IF(ISNUMBER($B1288),HOUR($B1288)*2+MINUTE($B1288)/30,IFERROR(VALUE(LEFT($B1288,FIND(":",$B1288)-1))*2+VALUE(MID($B1288,FIND(":",$B1288)+1,2))/30,"")))</f>
        <v/>
      </c>
      <c r="G1288" s="12">
        <f>IF($E1288="","",IF(WEEKDAY($E1288,2)&lt;6,1,0))</f>
        <v/>
      </c>
      <c r="H1288" s="12">
        <f>IF(OR($E1288="",$F1288=""),"",IF(AND($G1288=1,$F1288&gt;='Working Hours'!$C$8,$F1288&lt;'Working Hours'!$C$9),1,0))</f>
        <v/>
      </c>
    </row>
    <row r="1289">
      <c r="A1289" s="11" t="n"/>
      <c r="B1289" s="11" t="n"/>
      <c r="C1289" s="11" t="n"/>
      <c r="E1289" s="12">
        <f>IF($A1289="","",IF(ISNUMBER($A1289),$A1289,IFERROR(DATEVALUE($A1289),"")))</f>
        <v/>
      </c>
      <c r="F1289" s="12">
        <f>IF($B1289="","",IF(ISNUMBER($B1289),HOUR($B1289)*2+MINUTE($B1289)/30,IFERROR(VALUE(LEFT($B1289,FIND(":",$B1289)-1))*2+VALUE(MID($B1289,FIND(":",$B1289)+1,2))/30,"")))</f>
        <v/>
      </c>
      <c r="G1289" s="12">
        <f>IF($E1289="","",IF(WEEKDAY($E1289,2)&lt;6,1,0))</f>
        <v/>
      </c>
      <c r="H1289" s="12">
        <f>IF(OR($E1289="",$F1289=""),"",IF(AND($G1289=1,$F1289&gt;='Working Hours'!$C$8,$F1289&lt;'Working Hours'!$C$9),1,0))</f>
        <v/>
      </c>
    </row>
    <row r="1290">
      <c r="A1290" s="11" t="n"/>
      <c r="B1290" s="11" t="n"/>
      <c r="C1290" s="11" t="n"/>
      <c r="E1290" s="12">
        <f>IF($A1290="","",IF(ISNUMBER($A1290),$A1290,IFERROR(DATEVALUE($A1290),"")))</f>
        <v/>
      </c>
      <c r="F1290" s="12">
        <f>IF($B1290="","",IF(ISNUMBER($B1290),HOUR($B1290)*2+MINUTE($B1290)/30,IFERROR(VALUE(LEFT($B1290,FIND(":",$B1290)-1))*2+VALUE(MID($B1290,FIND(":",$B1290)+1,2))/30,"")))</f>
        <v/>
      </c>
      <c r="G1290" s="12">
        <f>IF($E1290="","",IF(WEEKDAY($E1290,2)&lt;6,1,0))</f>
        <v/>
      </c>
      <c r="H1290" s="12">
        <f>IF(OR($E1290="",$F1290=""),"",IF(AND($G1290=1,$F1290&gt;='Working Hours'!$C$8,$F1290&lt;'Working Hours'!$C$9),1,0))</f>
        <v/>
      </c>
    </row>
    <row r="1291">
      <c r="A1291" s="11" t="n"/>
      <c r="B1291" s="11" t="n"/>
      <c r="C1291" s="11" t="n"/>
      <c r="E1291" s="12">
        <f>IF($A1291="","",IF(ISNUMBER($A1291),$A1291,IFERROR(DATEVALUE($A1291),"")))</f>
        <v/>
      </c>
      <c r="F1291" s="12">
        <f>IF($B1291="","",IF(ISNUMBER($B1291),HOUR($B1291)*2+MINUTE($B1291)/30,IFERROR(VALUE(LEFT($B1291,FIND(":",$B1291)-1))*2+VALUE(MID($B1291,FIND(":",$B1291)+1,2))/30,"")))</f>
        <v/>
      </c>
      <c r="G1291" s="12">
        <f>IF($E1291="","",IF(WEEKDAY($E1291,2)&lt;6,1,0))</f>
        <v/>
      </c>
      <c r="H1291" s="12">
        <f>IF(OR($E1291="",$F1291=""),"",IF(AND($G1291=1,$F1291&gt;='Working Hours'!$C$8,$F1291&lt;'Working Hours'!$C$9),1,0))</f>
        <v/>
      </c>
    </row>
    <row r="1292">
      <c r="A1292" s="11" t="n"/>
      <c r="B1292" s="11" t="n"/>
      <c r="C1292" s="11" t="n"/>
      <c r="E1292" s="12">
        <f>IF($A1292="","",IF(ISNUMBER($A1292),$A1292,IFERROR(DATEVALUE($A1292),"")))</f>
        <v/>
      </c>
      <c r="F1292" s="12">
        <f>IF($B1292="","",IF(ISNUMBER($B1292),HOUR($B1292)*2+MINUTE($B1292)/30,IFERROR(VALUE(LEFT($B1292,FIND(":",$B1292)-1))*2+VALUE(MID($B1292,FIND(":",$B1292)+1,2))/30,"")))</f>
        <v/>
      </c>
      <c r="G1292" s="12">
        <f>IF($E1292="","",IF(WEEKDAY($E1292,2)&lt;6,1,0))</f>
        <v/>
      </c>
      <c r="H1292" s="12">
        <f>IF(OR($E1292="",$F1292=""),"",IF(AND($G1292=1,$F1292&gt;='Working Hours'!$C$8,$F1292&lt;'Working Hours'!$C$9),1,0))</f>
        <v/>
      </c>
    </row>
    <row r="1293">
      <c r="A1293" s="11" t="n"/>
      <c r="B1293" s="11" t="n"/>
      <c r="C1293" s="11" t="n"/>
      <c r="E1293" s="12">
        <f>IF($A1293="","",IF(ISNUMBER($A1293),$A1293,IFERROR(DATEVALUE($A1293),"")))</f>
        <v/>
      </c>
      <c r="F1293" s="12">
        <f>IF($B1293="","",IF(ISNUMBER($B1293),HOUR($B1293)*2+MINUTE($B1293)/30,IFERROR(VALUE(LEFT($B1293,FIND(":",$B1293)-1))*2+VALUE(MID($B1293,FIND(":",$B1293)+1,2))/30,"")))</f>
        <v/>
      </c>
      <c r="G1293" s="12">
        <f>IF($E1293="","",IF(WEEKDAY($E1293,2)&lt;6,1,0))</f>
        <v/>
      </c>
      <c r="H1293" s="12">
        <f>IF(OR($E1293="",$F1293=""),"",IF(AND($G1293=1,$F1293&gt;='Working Hours'!$C$8,$F1293&lt;'Working Hours'!$C$9),1,0))</f>
        <v/>
      </c>
    </row>
    <row r="1294">
      <c r="A1294" s="11" t="n"/>
      <c r="B1294" s="11" t="n"/>
      <c r="C1294" s="11" t="n"/>
      <c r="E1294" s="12">
        <f>IF($A1294="","",IF(ISNUMBER($A1294),$A1294,IFERROR(DATEVALUE($A1294),"")))</f>
        <v/>
      </c>
      <c r="F1294" s="12">
        <f>IF($B1294="","",IF(ISNUMBER($B1294),HOUR($B1294)*2+MINUTE($B1294)/30,IFERROR(VALUE(LEFT($B1294,FIND(":",$B1294)-1))*2+VALUE(MID($B1294,FIND(":",$B1294)+1,2))/30,"")))</f>
        <v/>
      </c>
      <c r="G1294" s="12">
        <f>IF($E1294="","",IF(WEEKDAY($E1294,2)&lt;6,1,0))</f>
        <v/>
      </c>
      <c r="H1294" s="12">
        <f>IF(OR($E1294="",$F1294=""),"",IF(AND($G1294=1,$F1294&gt;='Working Hours'!$C$8,$F1294&lt;'Working Hours'!$C$9),1,0))</f>
        <v/>
      </c>
    </row>
    <row r="1295">
      <c r="A1295" s="11" t="n"/>
      <c r="B1295" s="11" t="n"/>
      <c r="C1295" s="11" t="n"/>
      <c r="E1295" s="12">
        <f>IF($A1295="","",IF(ISNUMBER($A1295),$A1295,IFERROR(DATEVALUE($A1295),"")))</f>
        <v/>
      </c>
      <c r="F1295" s="12">
        <f>IF($B1295="","",IF(ISNUMBER($B1295),HOUR($B1295)*2+MINUTE($B1295)/30,IFERROR(VALUE(LEFT($B1295,FIND(":",$B1295)-1))*2+VALUE(MID($B1295,FIND(":",$B1295)+1,2))/30,"")))</f>
        <v/>
      </c>
      <c r="G1295" s="12">
        <f>IF($E1295="","",IF(WEEKDAY($E1295,2)&lt;6,1,0))</f>
        <v/>
      </c>
      <c r="H1295" s="12">
        <f>IF(OR($E1295="",$F1295=""),"",IF(AND($G1295=1,$F1295&gt;='Working Hours'!$C$8,$F1295&lt;'Working Hours'!$C$9),1,0))</f>
        <v/>
      </c>
    </row>
    <row r="1296">
      <c r="A1296" s="11" t="n"/>
      <c r="B1296" s="11" t="n"/>
      <c r="C1296" s="11" t="n"/>
      <c r="E1296" s="12">
        <f>IF($A1296="","",IF(ISNUMBER($A1296),$A1296,IFERROR(DATEVALUE($A1296),"")))</f>
        <v/>
      </c>
      <c r="F1296" s="12">
        <f>IF($B1296="","",IF(ISNUMBER($B1296),HOUR($B1296)*2+MINUTE($B1296)/30,IFERROR(VALUE(LEFT($B1296,FIND(":",$B1296)-1))*2+VALUE(MID($B1296,FIND(":",$B1296)+1,2))/30,"")))</f>
        <v/>
      </c>
      <c r="G1296" s="12">
        <f>IF($E1296="","",IF(WEEKDAY($E1296,2)&lt;6,1,0))</f>
        <v/>
      </c>
      <c r="H1296" s="12">
        <f>IF(OR($E1296="",$F1296=""),"",IF(AND($G1296=1,$F1296&gt;='Working Hours'!$C$8,$F1296&lt;'Working Hours'!$C$9),1,0))</f>
        <v/>
      </c>
    </row>
    <row r="1297">
      <c r="A1297" s="11" t="n"/>
      <c r="B1297" s="11" t="n"/>
      <c r="C1297" s="11" t="n"/>
      <c r="E1297" s="12">
        <f>IF($A1297="","",IF(ISNUMBER($A1297),$A1297,IFERROR(DATEVALUE($A1297),"")))</f>
        <v/>
      </c>
      <c r="F1297" s="12">
        <f>IF($B1297="","",IF(ISNUMBER($B1297),HOUR($B1297)*2+MINUTE($B1297)/30,IFERROR(VALUE(LEFT($B1297,FIND(":",$B1297)-1))*2+VALUE(MID($B1297,FIND(":",$B1297)+1,2))/30,"")))</f>
        <v/>
      </c>
      <c r="G1297" s="12">
        <f>IF($E1297="","",IF(WEEKDAY($E1297,2)&lt;6,1,0))</f>
        <v/>
      </c>
      <c r="H1297" s="12">
        <f>IF(OR($E1297="",$F1297=""),"",IF(AND($G1297=1,$F1297&gt;='Working Hours'!$C$8,$F1297&lt;'Working Hours'!$C$9),1,0))</f>
        <v/>
      </c>
    </row>
    <row r="1298">
      <c r="A1298" s="11" t="n"/>
      <c r="B1298" s="11" t="n"/>
      <c r="C1298" s="11" t="n"/>
      <c r="E1298" s="12">
        <f>IF($A1298="","",IF(ISNUMBER($A1298),$A1298,IFERROR(DATEVALUE($A1298),"")))</f>
        <v/>
      </c>
      <c r="F1298" s="12">
        <f>IF($B1298="","",IF(ISNUMBER($B1298),HOUR($B1298)*2+MINUTE($B1298)/30,IFERROR(VALUE(LEFT($B1298,FIND(":",$B1298)-1))*2+VALUE(MID($B1298,FIND(":",$B1298)+1,2))/30,"")))</f>
        <v/>
      </c>
      <c r="G1298" s="12">
        <f>IF($E1298="","",IF(WEEKDAY($E1298,2)&lt;6,1,0))</f>
        <v/>
      </c>
      <c r="H1298" s="12">
        <f>IF(OR($E1298="",$F1298=""),"",IF(AND($G1298=1,$F1298&gt;='Working Hours'!$C$8,$F1298&lt;'Working Hours'!$C$9),1,0))</f>
        <v/>
      </c>
    </row>
    <row r="1299">
      <c r="A1299" s="11" t="n"/>
      <c r="B1299" s="11" t="n"/>
      <c r="C1299" s="11" t="n"/>
      <c r="E1299" s="12">
        <f>IF($A1299="","",IF(ISNUMBER($A1299),$A1299,IFERROR(DATEVALUE($A1299),"")))</f>
        <v/>
      </c>
      <c r="F1299" s="12">
        <f>IF($B1299="","",IF(ISNUMBER($B1299),HOUR($B1299)*2+MINUTE($B1299)/30,IFERROR(VALUE(LEFT($B1299,FIND(":",$B1299)-1))*2+VALUE(MID($B1299,FIND(":",$B1299)+1,2))/30,"")))</f>
        <v/>
      </c>
      <c r="G1299" s="12">
        <f>IF($E1299="","",IF(WEEKDAY($E1299,2)&lt;6,1,0))</f>
        <v/>
      </c>
      <c r="H1299" s="12">
        <f>IF(OR($E1299="",$F1299=""),"",IF(AND($G1299=1,$F1299&gt;='Working Hours'!$C$8,$F1299&lt;'Working Hours'!$C$9),1,0))</f>
        <v/>
      </c>
    </row>
    <row r="1300">
      <c r="A1300" s="11" t="n"/>
      <c r="B1300" s="11" t="n"/>
      <c r="C1300" s="11" t="n"/>
      <c r="E1300" s="12">
        <f>IF($A1300="","",IF(ISNUMBER($A1300),$A1300,IFERROR(DATEVALUE($A1300),"")))</f>
        <v/>
      </c>
      <c r="F1300" s="12">
        <f>IF($B1300="","",IF(ISNUMBER($B1300),HOUR($B1300)*2+MINUTE($B1300)/30,IFERROR(VALUE(LEFT($B1300,FIND(":",$B1300)-1))*2+VALUE(MID($B1300,FIND(":",$B1300)+1,2))/30,"")))</f>
        <v/>
      </c>
      <c r="G1300" s="12">
        <f>IF($E1300="","",IF(WEEKDAY($E1300,2)&lt;6,1,0))</f>
        <v/>
      </c>
      <c r="H1300" s="12">
        <f>IF(OR($E1300="",$F1300=""),"",IF(AND($G1300=1,$F1300&gt;='Working Hours'!$C$8,$F1300&lt;'Working Hours'!$C$9),1,0))</f>
        <v/>
      </c>
    </row>
    <row r="1301">
      <c r="A1301" s="11" t="n"/>
      <c r="B1301" s="11" t="n"/>
      <c r="C1301" s="11" t="n"/>
      <c r="E1301" s="12">
        <f>IF($A1301="","",IF(ISNUMBER($A1301),$A1301,IFERROR(DATEVALUE($A1301),"")))</f>
        <v/>
      </c>
      <c r="F1301" s="12">
        <f>IF($B1301="","",IF(ISNUMBER($B1301),HOUR($B1301)*2+MINUTE($B1301)/30,IFERROR(VALUE(LEFT($B1301,FIND(":",$B1301)-1))*2+VALUE(MID($B1301,FIND(":",$B1301)+1,2))/30,"")))</f>
        <v/>
      </c>
      <c r="G1301" s="12">
        <f>IF($E1301="","",IF(WEEKDAY($E1301,2)&lt;6,1,0))</f>
        <v/>
      </c>
      <c r="H1301" s="12">
        <f>IF(OR($E1301="",$F1301=""),"",IF(AND($G1301=1,$F1301&gt;='Working Hours'!$C$8,$F1301&lt;'Working Hours'!$C$9),1,0))</f>
        <v/>
      </c>
    </row>
    <row r="1302">
      <c r="A1302" s="11" t="n"/>
      <c r="B1302" s="11" t="n"/>
      <c r="C1302" s="11" t="n"/>
      <c r="E1302" s="12">
        <f>IF($A1302="","",IF(ISNUMBER($A1302),$A1302,IFERROR(DATEVALUE($A1302),"")))</f>
        <v/>
      </c>
      <c r="F1302" s="12">
        <f>IF($B1302="","",IF(ISNUMBER($B1302),HOUR($B1302)*2+MINUTE($B1302)/30,IFERROR(VALUE(LEFT($B1302,FIND(":",$B1302)-1))*2+VALUE(MID($B1302,FIND(":",$B1302)+1,2))/30,"")))</f>
        <v/>
      </c>
      <c r="G1302" s="12">
        <f>IF($E1302="","",IF(WEEKDAY($E1302,2)&lt;6,1,0))</f>
        <v/>
      </c>
      <c r="H1302" s="12">
        <f>IF(OR($E1302="",$F1302=""),"",IF(AND($G1302=1,$F1302&gt;='Working Hours'!$C$8,$F1302&lt;'Working Hours'!$C$9),1,0))</f>
        <v/>
      </c>
    </row>
    <row r="1303">
      <c r="A1303" s="11" t="n"/>
      <c r="B1303" s="11" t="n"/>
      <c r="C1303" s="11" t="n"/>
      <c r="E1303" s="12">
        <f>IF($A1303="","",IF(ISNUMBER($A1303),$A1303,IFERROR(DATEVALUE($A1303),"")))</f>
        <v/>
      </c>
      <c r="F1303" s="12">
        <f>IF($B1303="","",IF(ISNUMBER($B1303),HOUR($B1303)*2+MINUTE($B1303)/30,IFERROR(VALUE(LEFT($B1303,FIND(":",$B1303)-1))*2+VALUE(MID($B1303,FIND(":",$B1303)+1,2))/30,"")))</f>
        <v/>
      </c>
      <c r="G1303" s="12">
        <f>IF($E1303="","",IF(WEEKDAY($E1303,2)&lt;6,1,0))</f>
        <v/>
      </c>
      <c r="H1303" s="12">
        <f>IF(OR($E1303="",$F1303=""),"",IF(AND($G1303=1,$F1303&gt;='Working Hours'!$C$8,$F1303&lt;'Working Hours'!$C$9),1,0))</f>
        <v/>
      </c>
    </row>
    <row r="1304">
      <c r="A1304" s="11" t="n"/>
      <c r="B1304" s="11" t="n"/>
      <c r="C1304" s="11" t="n"/>
      <c r="E1304" s="12">
        <f>IF($A1304="","",IF(ISNUMBER($A1304),$A1304,IFERROR(DATEVALUE($A1304),"")))</f>
        <v/>
      </c>
      <c r="F1304" s="12">
        <f>IF($B1304="","",IF(ISNUMBER($B1304),HOUR($B1304)*2+MINUTE($B1304)/30,IFERROR(VALUE(LEFT($B1304,FIND(":",$B1304)-1))*2+VALUE(MID($B1304,FIND(":",$B1304)+1,2))/30,"")))</f>
        <v/>
      </c>
      <c r="G1304" s="12">
        <f>IF($E1304="","",IF(WEEKDAY($E1304,2)&lt;6,1,0))</f>
        <v/>
      </c>
      <c r="H1304" s="12">
        <f>IF(OR($E1304="",$F1304=""),"",IF(AND($G1304=1,$F1304&gt;='Working Hours'!$C$8,$F1304&lt;'Working Hours'!$C$9),1,0))</f>
        <v/>
      </c>
    </row>
    <row r="1305">
      <c r="A1305" s="11" t="n"/>
      <c r="B1305" s="11" t="n"/>
      <c r="C1305" s="11" t="n"/>
      <c r="E1305" s="12">
        <f>IF($A1305="","",IF(ISNUMBER($A1305),$A1305,IFERROR(DATEVALUE($A1305),"")))</f>
        <v/>
      </c>
      <c r="F1305" s="12">
        <f>IF($B1305="","",IF(ISNUMBER($B1305),HOUR($B1305)*2+MINUTE($B1305)/30,IFERROR(VALUE(LEFT($B1305,FIND(":",$B1305)-1))*2+VALUE(MID($B1305,FIND(":",$B1305)+1,2))/30,"")))</f>
        <v/>
      </c>
      <c r="G1305" s="12">
        <f>IF($E1305="","",IF(WEEKDAY($E1305,2)&lt;6,1,0))</f>
        <v/>
      </c>
      <c r="H1305" s="12">
        <f>IF(OR($E1305="",$F1305=""),"",IF(AND($G1305=1,$F1305&gt;='Working Hours'!$C$8,$F1305&lt;'Working Hours'!$C$9),1,0))</f>
        <v/>
      </c>
    </row>
    <row r="1306">
      <c r="A1306" s="11" t="n"/>
      <c r="B1306" s="11" t="n"/>
      <c r="C1306" s="11" t="n"/>
      <c r="E1306" s="12">
        <f>IF($A1306="","",IF(ISNUMBER($A1306),$A1306,IFERROR(DATEVALUE($A1306),"")))</f>
        <v/>
      </c>
      <c r="F1306" s="12">
        <f>IF($B1306="","",IF(ISNUMBER($B1306),HOUR($B1306)*2+MINUTE($B1306)/30,IFERROR(VALUE(LEFT($B1306,FIND(":",$B1306)-1))*2+VALUE(MID($B1306,FIND(":",$B1306)+1,2))/30,"")))</f>
        <v/>
      </c>
      <c r="G1306" s="12">
        <f>IF($E1306="","",IF(WEEKDAY($E1306,2)&lt;6,1,0))</f>
        <v/>
      </c>
      <c r="H1306" s="12">
        <f>IF(OR($E1306="",$F1306=""),"",IF(AND($G1306=1,$F1306&gt;='Working Hours'!$C$8,$F1306&lt;'Working Hours'!$C$9),1,0))</f>
        <v/>
      </c>
    </row>
    <row r="1307">
      <c r="A1307" s="11" t="n"/>
      <c r="B1307" s="11" t="n"/>
      <c r="C1307" s="11" t="n"/>
      <c r="E1307" s="12">
        <f>IF($A1307="","",IF(ISNUMBER($A1307),$A1307,IFERROR(DATEVALUE($A1307),"")))</f>
        <v/>
      </c>
      <c r="F1307" s="12">
        <f>IF($B1307="","",IF(ISNUMBER($B1307),HOUR($B1307)*2+MINUTE($B1307)/30,IFERROR(VALUE(LEFT($B1307,FIND(":",$B1307)-1))*2+VALUE(MID($B1307,FIND(":",$B1307)+1,2))/30,"")))</f>
        <v/>
      </c>
      <c r="G1307" s="12">
        <f>IF($E1307="","",IF(WEEKDAY($E1307,2)&lt;6,1,0))</f>
        <v/>
      </c>
      <c r="H1307" s="12">
        <f>IF(OR($E1307="",$F1307=""),"",IF(AND($G1307=1,$F1307&gt;='Working Hours'!$C$8,$F1307&lt;'Working Hours'!$C$9),1,0))</f>
        <v/>
      </c>
    </row>
    <row r="1308">
      <c r="A1308" s="11" t="n"/>
      <c r="B1308" s="11" t="n"/>
      <c r="C1308" s="11" t="n"/>
      <c r="E1308" s="12">
        <f>IF($A1308="","",IF(ISNUMBER($A1308),$A1308,IFERROR(DATEVALUE($A1308),"")))</f>
        <v/>
      </c>
      <c r="F1308" s="12">
        <f>IF($B1308="","",IF(ISNUMBER($B1308),HOUR($B1308)*2+MINUTE($B1308)/30,IFERROR(VALUE(LEFT($B1308,FIND(":",$B1308)-1))*2+VALUE(MID($B1308,FIND(":",$B1308)+1,2))/30,"")))</f>
        <v/>
      </c>
      <c r="G1308" s="12">
        <f>IF($E1308="","",IF(WEEKDAY($E1308,2)&lt;6,1,0))</f>
        <v/>
      </c>
      <c r="H1308" s="12">
        <f>IF(OR($E1308="",$F1308=""),"",IF(AND($G1308=1,$F1308&gt;='Working Hours'!$C$8,$F1308&lt;'Working Hours'!$C$9),1,0))</f>
        <v/>
      </c>
    </row>
    <row r="1309">
      <c r="A1309" s="11" t="n"/>
      <c r="B1309" s="11" t="n"/>
      <c r="C1309" s="11" t="n"/>
      <c r="E1309" s="12">
        <f>IF($A1309="","",IF(ISNUMBER($A1309),$A1309,IFERROR(DATEVALUE($A1309),"")))</f>
        <v/>
      </c>
      <c r="F1309" s="12">
        <f>IF($B1309="","",IF(ISNUMBER($B1309),HOUR($B1309)*2+MINUTE($B1309)/30,IFERROR(VALUE(LEFT($B1309,FIND(":",$B1309)-1))*2+VALUE(MID($B1309,FIND(":",$B1309)+1,2))/30,"")))</f>
        <v/>
      </c>
      <c r="G1309" s="12">
        <f>IF($E1309="","",IF(WEEKDAY($E1309,2)&lt;6,1,0))</f>
        <v/>
      </c>
      <c r="H1309" s="12">
        <f>IF(OR($E1309="",$F1309=""),"",IF(AND($G1309=1,$F1309&gt;='Working Hours'!$C$8,$F1309&lt;'Working Hours'!$C$9),1,0))</f>
        <v/>
      </c>
    </row>
    <row r="1310">
      <c r="A1310" s="11" t="n"/>
      <c r="B1310" s="11" t="n"/>
      <c r="C1310" s="11" t="n"/>
      <c r="E1310" s="12">
        <f>IF($A1310="","",IF(ISNUMBER($A1310),$A1310,IFERROR(DATEVALUE($A1310),"")))</f>
        <v/>
      </c>
      <c r="F1310" s="12">
        <f>IF($B1310="","",IF(ISNUMBER($B1310),HOUR($B1310)*2+MINUTE($B1310)/30,IFERROR(VALUE(LEFT($B1310,FIND(":",$B1310)-1))*2+VALUE(MID($B1310,FIND(":",$B1310)+1,2))/30,"")))</f>
        <v/>
      </c>
      <c r="G1310" s="12">
        <f>IF($E1310="","",IF(WEEKDAY($E1310,2)&lt;6,1,0))</f>
        <v/>
      </c>
      <c r="H1310" s="12">
        <f>IF(OR($E1310="",$F1310=""),"",IF(AND($G1310=1,$F1310&gt;='Working Hours'!$C$8,$F1310&lt;'Working Hours'!$C$9),1,0))</f>
        <v/>
      </c>
    </row>
    <row r="1311">
      <c r="A1311" s="11" t="n"/>
      <c r="B1311" s="11" t="n"/>
      <c r="C1311" s="11" t="n"/>
      <c r="E1311" s="12">
        <f>IF($A1311="","",IF(ISNUMBER($A1311),$A1311,IFERROR(DATEVALUE($A1311),"")))</f>
        <v/>
      </c>
      <c r="F1311" s="12">
        <f>IF($B1311="","",IF(ISNUMBER($B1311),HOUR($B1311)*2+MINUTE($B1311)/30,IFERROR(VALUE(LEFT($B1311,FIND(":",$B1311)-1))*2+VALUE(MID($B1311,FIND(":",$B1311)+1,2))/30,"")))</f>
        <v/>
      </c>
      <c r="G1311" s="12">
        <f>IF($E1311="","",IF(WEEKDAY($E1311,2)&lt;6,1,0))</f>
        <v/>
      </c>
      <c r="H1311" s="12">
        <f>IF(OR($E1311="",$F1311=""),"",IF(AND($G1311=1,$F1311&gt;='Working Hours'!$C$8,$F1311&lt;'Working Hours'!$C$9),1,0))</f>
        <v/>
      </c>
    </row>
    <row r="1312">
      <c r="A1312" s="11" t="n"/>
      <c r="B1312" s="11" t="n"/>
      <c r="C1312" s="11" t="n"/>
      <c r="E1312" s="12">
        <f>IF($A1312="","",IF(ISNUMBER($A1312),$A1312,IFERROR(DATEVALUE($A1312),"")))</f>
        <v/>
      </c>
      <c r="F1312" s="12">
        <f>IF($B1312="","",IF(ISNUMBER($B1312),HOUR($B1312)*2+MINUTE($B1312)/30,IFERROR(VALUE(LEFT($B1312,FIND(":",$B1312)-1))*2+VALUE(MID($B1312,FIND(":",$B1312)+1,2))/30,"")))</f>
        <v/>
      </c>
      <c r="G1312" s="12">
        <f>IF($E1312="","",IF(WEEKDAY($E1312,2)&lt;6,1,0))</f>
        <v/>
      </c>
      <c r="H1312" s="12">
        <f>IF(OR($E1312="",$F1312=""),"",IF(AND($G1312=1,$F1312&gt;='Working Hours'!$C$8,$F1312&lt;'Working Hours'!$C$9),1,0))</f>
        <v/>
      </c>
    </row>
    <row r="1313">
      <c r="A1313" s="11" t="n"/>
      <c r="B1313" s="11" t="n"/>
      <c r="C1313" s="11" t="n"/>
      <c r="E1313" s="12">
        <f>IF($A1313="","",IF(ISNUMBER($A1313),$A1313,IFERROR(DATEVALUE($A1313),"")))</f>
        <v/>
      </c>
      <c r="F1313" s="12">
        <f>IF($B1313="","",IF(ISNUMBER($B1313),HOUR($B1313)*2+MINUTE($B1313)/30,IFERROR(VALUE(LEFT($B1313,FIND(":",$B1313)-1))*2+VALUE(MID($B1313,FIND(":",$B1313)+1,2))/30,"")))</f>
        <v/>
      </c>
      <c r="G1313" s="12">
        <f>IF($E1313="","",IF(WEEKDAY($E1313,2)&lt;6,1,0))</f>
        <v/>
      </c>
      <c r="H1313" s="12">
        <f>IF(OR($E1313="",$F1313=""),"",IF(AND($G1313=1,$F1313&gt;='Working Hours'!$C$8,$F1313&lt;'Working Hours'!$C$9),1,0))</f>
        <v/>
      </c>
    </row>
    <row r="1314">
      <c r="A1314" s="11" t="n"/>
      <c r="B1314" s="11" t="n"/>
      <c r="C1314" s="11" t="n"/>
      <c r="E1314" s="12">
        <f>IF($A1314="","",IF(ISNUMBER($A1314),$A1314,IFERROR(DATEVALUE($A1314),"")))</f>
        <v/>
      </c>
      <c r="F1314" s="12">
        <f>IF($B1314="","",IF(ISNUMBER($B1314),HOUR($B1314)*2+MINUTE($B1314)/30,IFERROR(VALUE(LEFT($B1314,FIND(":",$B1314)-1))*2+VALUE(MID($B1314,FIND(":",$B1314)+1,2))/30,"")))</f>
        <v/>
      </c>
      <c r="G1314" s="12">
        <f>IF($E1314="","",IF(WEEKDAY($E1314,2)&lt;6,1,0))</f>
        <v/>
      </c>
      <c r="H1314" s="12">
        <f>IF(OR($E1314="",$F1314=""),"",IF(AND($G1314=1,$F1314&gt;='Working Hours'!$C$8,$F1314&lt;'Working Hours'!$C$9),1,0))</f>
        <v/>
      </c>
    </row>
    <row r="1315">
      <c r="A1315" s="11" t="n"/>
      <c r="B1315" s="11" t="n"/>
      <c r="C1315" s="11" t="n"/>
      <c r="E1315" s="12">
        <f>IF($A1315="","",IF(ISNUMBER($A1315),$A1315,IFERROR(DATEVALUE($A1315),"")))</f>
        <v/>
      </c>
      <c r="F1315" s="12">
        <f>IF($B1315="","",IF(ISNUMBER($B1315),HOUR($B1315)*2+MINUTE($B1315)/30,IFERROR(VALUE(LEFT($B1315,FIND(":",$B1315)-1))*2+VALUE(MID($B1315,FIND(":",$B1315)+1,2))/30,"")))</f>
        <v/>
      </c>
      <c r="G1315" s="12">
        <f>IF($E1315="","",IF(WEEKDAY($E1315,2)&lt;6,1,0))</f>
        <v/>
      </c>
      <c r="H1315" s="12">
        <f>IF(OR($E1315="",$F1315=""),"",IF(AND($G1315=1,$F1315&gt;='Working Hours'!$C$8,$F1315&lt;'Working Hours'!$C$9),1,0))</f>
        <v/>
      </c>
    </row>
    <row r="1316">
      <c r="A1316" s="11" t="n"/>
      <c r="B1316" s="11" t="n"/>
      <c r="C1316" s="11" t="n"/>
      <c r="E1316" s="12">
        <f>IF($A1316="","",IF(ISNUMBER($A1316),$A1316,IFERROR(DATEVALUE($A1316),"")))</f>
        <v/>
      </c>
      <c r="F1316" s="12">
        <f>IF($B1316="","",IF(ISNUMBER($B1316),HOUR($B1316)*2+MINUTE($B1316)/30,IFERROR(VALUE(LEFT($B1316,FIND(":",$B1316)-1))*2+VALUE(MID($B1316,FIND(":",$B1316)+1,2))/30,"")))</f>
        <v/>
      </c>
      <c r="G1316" s="12">
        <f>IF($E1316="","",IF(WEEKDAY($E1316,2)&lt;6,1,0))</f>
        <v/>
      </c>
      <c r="H1316" s="12">
        <f>IF(OR($E1316="",$F1316=""),"",IF(AND($G1316=1,$F1316&gt;='Working Hours'!$C$8,$F1316&lt;'Working Hours'!$C$9),1,0))</f>
        <v/>
      </c>
    </row>
    <row r="1317">
      <c r="A1317" s="11" t="n"/>
      <c r="B1317" s="11" t="n"/>
      <c r="C1317" s="11" t="n"/>
      <c r="E1317" s="12">
        <f>IF($A1317="","",IF(ISNUMBER($A1317),$A1317,IFERROR(DATEVALUE($A1317),"")))</f>
        <v/>
      </c>
      <c r="F1317" s="12">
        <f>IF($B1317="","",IF(ISNUMBER($B1317),HOUR($B1317)*2+MINUTE($B1317)/30,IFERROR(VALUE(LEFT($B1317,FIND(":",$B1317)-1))*2+VALUE(MID($B1317,FIND(":",$B1317)+1,2))/30,"")))</f>
        <v/>
      </c>
      <c r="G1317" s="12">
        <f>IF($E1317="","",IF(WEEKDAY($E1317,2)&lt;6,1,0))</f>
        <v/>
      </c>
      <c r="H1317" s="12">
        <f>IF(OR($E1317="",$F1317=""),"",IF(AND($G1317=1,$F1317&gt;='Working Hours'!$C$8,$F1317&lt;'Working Hours'!$C$9),1,0))</f>
        <v/>
      </c>
    </row>
    <row r="1318">
      <c r="A1318" s="11" t="n"/>
      <c r="B1318" s="11" t="n"/>
      <c r="C1318" s="11" t="n"/>
      <c r="E1318" s="12">
        <f>IF($A1318="","",IF(ISNUMBER($A1318),$A1318,IFERROR(DATEVALUE($A1318),"")))</f>
        <v/>
      </c>
      <c r="F1318" s="12">
        <f>IF($B1318="","",IF(ISNUMBER($B1318),HOUR($B1318)*2+MINUTE($B1318)/30,IFERROR(VALUE(LEFT($B1318,FIND(":",$B1318)-1))*2+VALUE(MID($B1318,FIND(":",$B1318)+1,2))/30,"")))</f>
        <v/>
      </c>
      <c r="G1318" s="12">
        <f>IF($E1318="","",IF(WEEKDAY($E1318,2)&lt;6,1,0))</f>
        <v/>
      </c>
      <c r="H1318" s="12">
        <f>IF(OR($E1318="",$F1318=""),"",IF(AND($G1318=1,$F1318&gt;='Working Hours'!$C$8,$F1318&lt;'Working Hours'!$C$9),1,0))</f>
        <v/>
      </c>
    </row>
    <row r="1319">
      <c r="A1319" s="11" t="n"/>
      <c r="B1319" s="11" t="n"/>
      <c r="C1319" s="11" t="n"/>
      <c r="E1319" s="12">
        <f>IF($A1319="","",IF(ISNUMBER($A1319),$A1319,IFERROR(DATEVALUE($A1319),"")))</f>
        <v/>
      </c>
      <c r="F1319" s="12">
        <f>IF($B1319="","",IF(ISNUMBER($B1319),HOUR($B1319)*2+MINUTE($B1319)/30,IFERROR(VALUE(LEFT($B1319,FIND(":",$B1319)-1))*2+VALUE(MID($B1319,FIND(":",$B1319)+1,2))/30,"")))</f>
        <v/>
      </c>
      <c r="G1319" s="12">
        <f>IF($E1319="","",IF(WEEKDAY($E1319,2)&lt;6,1,0))</f>
        <v/>
      </c>
      <c r="H1319" s="12">
        <f>IF(OR($E1319="",$F1319=""),"",IF(AND($G1319=1,$F1319&gt;='Working Hours'!$C$8,$F1319&lt;'Working Hours'!$C$9),1,0))</f>
        <v/>
      </c>
    </row>
    <row r="1320">
      <c r="A1320" s="11" t="n"/>
      <c r="B1320" s="11" t="n"/>
      <c r="C1320" s="11" t="n"/>
      <c r="E1320" s="12">
        <f>IF($A1320="","",IF(ISNUMBER($A1320),$A1320,IFERROR(DATEVALUE($A1320),"")))</f>
        <v/>
      </c>
      <c r="F1320" s="12">
        <f>IF($B1320="","",IF(ISNUMBER($B1320),HOUR($B1320)*2+MINUTE($B1320)/30,IFERROR(VALUE(LEFT($B1320,FIND(":",$B1320)-1))*2+VALUE(MID($B1320,FIND(":",$B1320)+1,2))/30,"")))</f>
        <v/>
      </c>
      <c r="G1320" s="12">
        <f>IF($E1320="","",IF(WEEKDAY($E1320,2)&lt;6,1,0))</f>
        <v/>
      </c>
      <c r="H1320" s="12">
        <f>IF(OR($E1320="",$F1320=""),"",IF(AND($G1320=1,$F1320&gt;='Working Hours'!$C$8,$F1320&lt;'Working Hours'!$C$9),1,0))</f>
        <v/>
      </c>
    </row>
    <row r="1321">
      <c r="A1321" s="11" t="n"/>
      <c r="B1321" s="11" t="n"/>
      <c r="C1321" s="11" t="n"/>
      <c r="E1321" s="12">
        <f>IF($A1321="","",IF(ISNUMBER($A1321),$A1321,IFERROR(DATEVALUE($A1321),"")))</f>
        <v/>
      </c>
      <c r="F1321" s="12">
        <f>IF($B1321="","",IF(ISNUMBER($B1321),HOUR($B1321)*2+MINUTE($B1321)/30,IFERROR(VALUE(LEFT($B1321,FIND(":",$B1321)-1))*2+VALUE(MID($B1321,FIND(":",$B1321)+1,2))/30,"")))</f>
        <v/>
      </c>
      <c r="G1321" s="12">
        <f>IF($E1321="","",IF(WEEKDAY($E1321,2)&lt;6,1,0))</f>
        <v/>
      </c>
      <c r="H1321" s="12">
        <f>IF(OR($E1321="",$F1321=""),"",IF(AND($G1321=1,$F1321&gt;='Working Hours'!$C$8,$F1321&lt;'Working Hours'!$C$9),1,0))</f>
        <v/>
      </c>
    </row>
    <row r="1322">
      <c r="A1322" s="11" t="n"/>
      <c r="B1322" s="11" t="n"/>
      <c r="C1322" s="11" t="n"/>
      <c r="E1322" s="12">
        <f>IF($A1322="","",IF(ISNUMBER($A1322),$A1322,IFERROR(DATEVALUE($A1322),"")))</f>
        <v/>
      </c>
      <c r="F1322" s="12">
        <f>IF($B1322="","",IF(ISNUMBER($B1322),HOUR($B1322)*2+MINUTE($B1322)/30,IFERROR(VALUE(LEFT($B1322,FIND(":",$B1322)-1))*2+VALUE(MID($B1322,FIND(":",$B1322)+1,2))/30,"")))</f>
        <v/>
      </c>
      <c r="G1322" s="12">
        <f>IF($E1322="","",IF(WEEKDAY($E1322,2)&lt;6,1,0))</f>
        <v/>
      </c>
      <c r="H1322" s="12">
        <f>IF(OR($E1322="",$F1322=""),"",IF(AND($G1322=1,$F1322&gt;='Working Hours'!$C$8,$F1322&lt;'Working Hours'!$C$9),1,0))</f>
        <v/>
      </c>
    </row>
    <row r="1323">
      <c r="A1323" s="11" t="n"/>
      <c r="B1323" s="11" t="n"/>
      <c r="C1323" s="11" t="n"/>
      <c r="E1323" s="12">
        <f>IF($A1323="","",IF(ISNUMBER($A1323),$A1323,IFERROR(DATEVALUE($A1323),"")))</f>
        <v/>
      </c>
      <c r="F1323" s="12">
        <f>IF($B1323="","",IF(ISNUMBER($B1323),HOUR($B1323)*2+MINUTE($B1323)/30,IFERROR(VALUE(LEFT($B1323,FIND(":",$B1323)-1))*2+VALUE(MID($B1323,FIND(":",$B1323)+1,2))/30,"")))</f>
        <v/>
      </c>
      <c r="G1323" s="12">
        <f>IF($E1323="","",IF(WEEKDAY($E1323,2)&lt;6,1,0))</f>
        <v/>
      </c>
      <c r="H1323" s="12">
        <f>IF(OR($E1323="",$F1323=""),"",IF(AND($G1323=1,$F1323&gt;='Working Hours'!$C$8,$F1323&lt;'Working Hours'!$C$9),1,0))</f>
        <v/>
      </c>
    </row>
    <row r="1324">
      <c r="A1324" s="11" t="n"/>
      <c r="B1324" s="11" t="n"/>
      <c r="C1324" s="11" t="n"/>
      <c r="E1324" s="12">
        <f>IF($A1324="","",IF(ISNUMBER($A1324),$A1324,IFERROR(DATEVALUE($A1324),"")))</f>
        <v/>
      </c>
      <c r="F1324" s="12">
        <f>IF($B1324="","",IF(ISNUMBER($B1324),HOUR($B1324)*2+MINUTE($B1324)/30,IFERROR(VALUE(LEFT($B1324,FIND(":",$B1324)-1))*2+VALUE(MID($B1324,FIND(":",$B1324)+1,2))/30,"")))</f>
        <v/>
      </c>
      <c r="G1324" s="12">
        <f>IF($E1324="","",IF(WEEKDAY($E1324,2)&lt;6,1,0))</f>
        <v/>
      </c>
      <c r="H1324" s="12">
        <f>IF(OR($E1324="",$F1324=""),"",IF(AND($G1324=1,$F1324&gt;='Working Hours'!$C$8,$F1324&lt;'Working Hours'!$C$9),1,0))</f>
        <v/>
      </c>
    </row>
    <row r="1325">
      <c r="A1325" s="11" t="n"/>
      <c r="B1325" s="11" t="n"/>
      <c r="C1325" s="11" t="n"/>
      <c r="E1325" s="12">
        <f>IF($A1325="","",IF(ISNUMBER($A1325),$A1325,IFERROR(DATEVALUE($A1325),"")))</f>
        <v/>
      </c>
      <c r="F1325" s="12">
        <f>IF($B1325="","",IF(ISNUMBER($B1325),HOUR($B1325)*2+MINUTE($B1325)/30,IFERROR(VALUE(LEFT($B1325,FIND(":",$B1325)-1))*2+VALUE(MID($B1325,FIND(":",$B1325)+1,2))/30,"")))</f>
        <v/>
      </c>
      <c r="G1325" s="12">
        <f>IF($E1325="","",IF(WEEKDAY($E1325,2)&lt;6,1,0))</f>
        <v/>
      </c>
      <c r="H1325" s="12">
        <f>IF(OR($E1325="",$F1325=""),"",IF(AND($G1325=1,$F1325&gt;='Working Hours'!$C$8,$F1325&lt;'Working Hours'!$C$9),1,0))</f>
        <v/>
      </c>
    </row>
    <row r="1326">
      <c r="A1326" s="11" t="n"/>
      <c r="B1326" s="11" t="n"/>
      <c r="C1326" s="11" t="n"/>
      <c r="E1326" s="12">
        <f>IF($A1326="","",IF(ISNUMBER($A1326),$A1326,IFERROR(DATEVALUE($A1326),"")))</f>
        <v/>
      </c>
      <c r="F1326" s="12">
        <f>IF($B1326="","",IF(ISNUMBER($B1326),HOUR($B1326)*2+MINUTE($B1326)/30,IFERROR(VALUE(LEFT($B1326,FIND(":",$B1326)-1))*2+VALUE(MID($B1326,FIND(":",$B1326)+1,2))/30,"")))</f>
        <v/>
      </c>
      <c r="G1326" s="12">
        <f>IF($E1326="","",IF(WEEKDAY($E1326,2)&lt;6,1,0))</f>
        <v/>
      </c>
      <c r="H1326" s="12">
        <f>IF(OR($E1326="",$F1326=""),"",IF(AND($G1326=1,$F1326&gt;='Working Hours'!$C$8,$F1326&lt;'Working Hours'!$C$9),1,0))</f>
        <v/>
      </c>
    </row>
    <row r="1327">
      <c r="A1327" s="11" t="n"/>
      <c r="B1327" s="11" t="n"/>
      <c r="C1327" s="11" t="n"/>
      <c r="E1327" s="12">
        <f>IF($A1327="","",IF(ISNUMBER($A1327),$A1327,IFERROR(DATEVALUE($A1327),"")))</f>
        <v/>
      </c>
      <c r="F1327" s="12">
        <f>IF($B1327="","",IF(ISNUMBER($B1327),HOUR($B1327)*2+MINUTE($B1327)/30,IFERROR(VALUE(LEFT($B1327,FIND(":",$B1327)-1))*2+VALUE(MID($B1327,FIND(":",$B1327)+1,2))/30,"")))</f>
        <v/>
      </c>
      <c r="G1327" s="12">
        <f>IF($E1327="","",IF(WEEKDAY($E1327,2)&lt;6,1,0))</f>
        <v/>
      </c>
      <c r="H1327" s="12">
        <f>IF(OR($E1327="",$F1327=""),"",IF(AND($G1327=1,$F1327&gt;='Working Hours'!$C$8,$F1327&lt;'Working Hours'!$C$9),1,0))</f>
        <v/>
      </c>
    </row>
    <row r="1328">
      <c r="A1328" s="11" t="n"/>
      <c r="B1328" s="11" t="n"/>
      <c r="C1328" s="11" t="n"/>
      <c r="E1328" s="12">
        <f>IF($A1328="","",IF(ISNUMBER($A1328),$A1328,IFERROR(DATEVALUE($A1328),"")))</f>
        <v/>
      </c>
      <c r="F1328" s="12">
        <f>IF($B1328="","",IF(ISNUMBER($B1328),HOUR($B1328)*2+MINUTE($B1328)/30,IFERROR(VALUE(LEFT($B1328,FIND(":",$B1328)-1))*2+VALUE(MID($B1328,FIND(":",$B1328)+1,2))/30,"")))</f>
        <v/>
      </c>
      <c r="G1328" s="12">
        <f>IF($E1328="","",IF(WEEKDAY($E1328,2)&lt;6,1,0))</f>
        <v/>
      </c>
      <c r="H1328" s="12">
        <f>IF(OR($E1328="",$F1328=""),"",IF(AND($G1328=1,$F1328&gt;='Working Hours'!$C$8,$F1328&lt;'Working Hours'!$C$9),1,0))</f>
        <v/>
      </c>
    </row>
    <row r="1329">
      <c r="A1329" s="11" t="n"/>
      <c r="B1329" s="11" t="n"/>
      <c r="C1329" s="11" t="n"/>
      <c r="E1329" s="12">
        <f>IF($A1329="","",IF(ISNUMBER($A1329),$A1329,IFERROR(DATEVALUE($A1329),"")))</f>
        <v/>
      </c>
      <c r="F1329" s="12">
        <f>IF($B1329="","",IF(ISNUMBER($B1329),HOUR($B1329)*2+MINUTE($B1329)/30,IFERROR(VALUE(LEFT($B1329,FIND(":",$B1329)-1))*2+VALUE(MID($B1329,FIND(":",$B1329)+1,2))/30,"")))</f>
        <v/>
      </c>
      <c r="G1329" s="12">
        <f>IF($E1329="","",IF(WEEKDAY($E1329,2)&lt;6,1,0))</f>
        <v/>
      </c>
      <c r="H1329" s="12">
        <f>IF(OR($E1329="",$F1329=""),"",IF(AND($G1329=1,$F1329&gt;='Working Hours'!$C$8,$F1329&lt;'Working Hours'!$C$9),1,0))</f>
        <v/>
      </c>
    </row>
    <row r="1330">
      <c r="A1330" s="11" t="n"/>
      <c r="B1330" s="11" t="n"/>
      <c r="C1330" s="11" t="n"/>
      <c r="E1330" s="12">
        <f>IF($A1330="","",IF(ISNUMBER($A1330),$A1330,IFERROR(DATEVALUE($A1330),"")))</f>
        <v/>
      </c>
      <c r="F1330" s="12">
        <f>IF($B1330="","",IF(ISNUMBER($B1330),HOUR($B1330)*2+MINUTE($B1330)/30,IFERROR(VALUE(LEFT($B1330,FIND(":",$B1330)-1))*2+VALUE(MID($B1330,FIND(":",$B1330)+1,2))/30,"")))</f>
        <v/>
      </c>
      <c r="G1330" s="12">
        <f>IF($E1330="","",IF(WEEKDAY($E1330,2)&lt;6,1,0))</f>
        <v/>
      </c>
      <c r="H1330" s="12">
        <f>IF(OR($E1330="",$F1330=""),"",IF(AND($G1330=1,$F1330&gt;='Working Hours'!$C$8,$F1330&lt;'Working Hours'!$C$9),1,0))</f>
        <v/>
      </c>
    </row>
    <row r="1331">
      <c r="A1331" s="11" t="n"/>
      <c r="B1331" s="11" t="n"/>
      <c r="C1331" s="11" t="n"/>
      <c r="E1331" s="12">
        <f>IF($A1331="","",IF(ISNUMBER($A1331),$A1331,IFERROR(DATEVALUE($A1331),"")))</f>
        <v/>
      </c>
      <c r="F1331" s="12">
        <f>IF($B1331="","",IF(ISNUMBER($B1331),HOUR($B1331)*2+MINUTE($B1331)/30,IFERROR(VALUE(LEFT($B1331,FIND(":",$B1331)-1))*2+VALUE(MID($B1331,FIND(":",$B1331)+1,2))/30,"")))</f>
        <v/>
      </c>
      <c r="G1331" s="12">
        <f>IF($E1331="","",IF(WEEKDAY($E1331,2)&lt;6,1,0))</f>
        <v/>
      </c>
      <c r="H1331" s="12">
        <f>IF(OR($E1331="",$F1331=""),"",IF(AND($G1331=1,$F1331&gt;='Working Hours'!$C$8,$F1331&lt;'Working Hours'!$C$9),1,0))</f>
        <v/>
      </c>
    </row>
    <row r="1332">
      <c r="A1332" s="11" t="n"/>
      <c r="B1332" s="11" t="n"/>
      <c r="C1332" s="11" t="n"/>
      <c r="E1332" s="12">
        <f>IF($A1332="","",IF(ISNUMBER($A1332),$A1332,IFERROR(DATEVALUE($A1332),"")))</f>
        <v/>
      </c>
      <c r="F1332" s="12">
        <f>IF($B1332="","",IF(ISNUMBER($B1332),HOUR($B1332)*2+MINUTE($B1332)/30,IFERROR(VALUE(LEFT($B1332,FIND(":",$B1332)-1))*2+VALUE(MID($B1332,FIND(":",$B1332)+1,2))/30,"")))</f>
        <v/>
      </c>
      <c r="G1332" s="12">
        <f>IF($E1332="","",IF(WEEKDAY($E1332,2)&lt;6,1,0))</f>
        <v/>
      </c>
      <c r="H1332" s="12">
        <f>IF(OR($E1332="",$F1332=""),"",IF(AND($G1332=1,$F1332&gt;='Working Hours'!$C$8,$F1332&lt;'Working Hours'!$C$9),1,0))</f>
        <v/>
      </c>
    </row>
    <row r="1333">
      <c r="A1333" s="11" t="n"/>
      <c r="B1333" s="11" t="n"/>
      <c r="C1333" s="11" t="n"/>
      <c r="E1333" s="12">
        <f>IF($A1333="","",IF(ISNUMBER($A1333),$A1333,IFERROR(DATEVALUE($A1333),"")))</f>
        <v/>
      </c>
      <c r="F1333" s="12">
        <f>IF($B1333="","",IF(ISNUMBER($B1333),HOUR($B1333)*2+MINUTE($B1333)/30,IFERROR(VALUE(LEFT($B1333,FIND(":",$B1333)-1))*2+VALUE(MID($B1333,FIND(":",$B1333)+1,2))/30,"")))</f>
        <v/>
      </c>
      <c r="G1333" s="12">
        <f>IF($E1333="","",IF(WEEKDAY($E1333,2)&lt;6,1,0))</f>
        <v/>
      </c>
      <c r="H1333" s="12">
        <f>IF(OR($E1333="",$F1333=""),"",IF(AND($G1333=1,$F1333&gt;='Working Hours'!$C$8,$F1333&lt;'Working Hours'!$C$9),1,0))</f>
        <v/>
      </c>
    </row>
    <row r="1334">
      <c r="A1334" s="11" t="n"/>
      <c r="B1334" s="11" t="n"/>
      <c r="C1334" s="11" t="n"/>
      <c r="E1334" s="12">
        <f>IF($A1334="","",IF(ISNUMBER($A1334),$A1334,IFERROR(DATEVALUE($A1334),"")))</f>
        <v/>
      </c>
      <c r="F1334" s="12">
        <f>IF($B1334="","",IF(ISNUMBER($B1334),HOUR($B1334)*2+MINUTE($B1334)/30,IFERROR(VALUE(LEFT($B1334,FIND(":",$B1334)-1))*2+VALUE(MID($B1334,FIND(":",$B1334)+1,2))/30,"")))</f>
        <v/>
      </c>
      <c r="G1334" s="12">
        <f>IF($E1334="","",IF(WEEKDAY($E1334,2)&lt;6,1,0))</f>
        <v/>
      </c>
      <c r="H1334" s="12">
        <f>IF(OR($E1334="",$F1334=""),"",IF(AND($G1334=1,$F1334&gt;='Working Hours'!$C$8,$F1334&lt;'Working Hours'!$C$9),1,0))</f>
        <v/>
      </c>
    </row>
    <row r="1335">
      <c r="A1335" s="11" t="n"/>
      <c r="B1335" s="11" t="n"/>
      <c r="C1335" s="11" t="n"/>
      <c r="E1335" s="12">
        <f>IF($A1335="","",IF(ISNUMBER($A1335),$A1335,IFERROR(DATEVALUE($A1335),"")))</f>
        <v/>
      </c>
      <c r="F1335" s="12">
        <f>IF($B1335="","",IF(ISNUMBER($B1335),HOUR($B1335)*2+MINUTE($B1335)/30,IFERROR(VALUE(LEFT($B1335,FIND(":",$B1335)-1))*2+VALUE(MID($B1335,FIND(":",$B1335)+1,2))/30,"")))</f>
        <v/>
      </c>
      <c r="G1335" s="12">
        <f>IF($E1335="","",IF(WEEKDAY($E1335,2)&lt;6,1,0))</f>
        <v/>
      </c>
      <c r="H1335" s="12">
        <f>IF(OR($E1335="",$F1335=""),"",IF(AND($G1335=1,$F1335&gt;='Working Hours'!$C$8,$F1335&lt;'Working Hours'!$C$9),1,0))</f>
        <v/>
      </c>
    </row>
    <row r="1336">
      <c r="A1336" s="11" t="n"/>
      <c r="B1336" s="11" t="n"/>
      <c r="C1336" s="11" t="n"/>
      <c r="E1336" s="12">
        <f>IF($A1336="","",IF(ISNUMBER($A1336),$A1336,IFERROR(DATEVALUE($A1336),"")))</f>
        <v/>
      </c>
      <c r="F1336" s="12">
        <f>IF($B1336="","",IF(ISNUMBER($B1336),HOUR($B1336)*2+MINUTE($B1336)/30,IFERROR(VALUE(LEFT($B1336,FIND(":",$B1336)-1))*2+VALUE(MID($B1336,FIND(":",$B1336)+1,2))/30,"")))</f>
        <v/>
      </c>
      <c r="G1336" s="12">
        <f>IF($E1336="","",IF(WEEKDAY($E1336,2)&lt;6,1,0))</f>
        <v/>
      </c>
      <c r="H1336" s="12">
        <f>IF(OR($E1336="",$F1336=""),"",IF(AND($G1336=1,$F1336&gt;='Working Hours'!$C$8,$F1336&lt;'Working Hours'!$C$9),1,0))</f>
        <v/>
      </c>
    </row>
    <row r="1337">
      <c r="A1337" s="11" t="n"/>
      <c r="B1337" s="11" t="n"/>
      <c r="C1337" s="11" t="n"/>
      <c r="E1337" s="12">
        <f>IF($A1337="","",IF(ISNUMBER($A1337),$A1337,IFERROR(DATEVALUE($A1337),"")))</f>
        <v/>
      </c>
      <c r="F1337" s="12">
        <f>IF($B1337="","",IF(ISNUMBER($B1337),HOUR($B1337)*2+MINUTE($B1337)/30,IFERROR(VALUE(LEFT($B1337,FIND(":",$B1337)-1))*2+VALUE(MID($B1337,FIND(":",$B1337)+1,2))/30,"")))</f>
        <v/>
      </c>
      <c r="G1337" s="12">
        <f>IF($E1337="","",IF(WEEKDAY($E1337,2)&lt;6,1,0))</f>
        <v/>
      </c>
      <c r="H1337" s="12">
        <f>IF(OR($E1337="",$F1337=""),"",IF(AND($G1337=1,$F1337&gt;='Working Hours'!$C$8,$F1337&lt;'Working Hours'!$C$9),1,0))</f>
        <v/>
      </c>
    </row>
    <row r="1338">
      <c r="A1338" s="11" t="n"/>
      <c r="B1338" s="11" t="n"/>
      <c r="C1338" s="11" t="n"/>
      <c r="E1338" s="12">
        <f>IF($A1338="","",IF(ISNUMBER($A1338),$A1338,IFERROR(DATEVALUE($A1338),"")))</f>
        <v/>
      </c>
      <c r="F1338" s="12">
        <f>IF($B1338="","",IF(ISNUMBER($B1338),HOUR($B1338)*2+MINUTE($B1338)/30,IFERROR(VALUE(LEFT($B1338,FIND(":",$B1338)-1))*2+VALUE(MID($B1338,FIND(":",$B1338)+1,2))/30,"")))</f>
        <v/>
      </c>
      <c r="G1338" s="12">
        <f>IF($E1338="","",IF(WEEKDAY($E1338,2)&lt;6,1,0))</f>
        <v/>
      </c>
      <c r="H1338" s="12">
        <f>IF(OR($E1338="",$F1338=""),"",IF(AND($G1338=1,$F1338&gt;='Working Hours'!$C$8,$F1338&lt;'Working Hours'!$C$9),1,0))</f>
        <v/>
      </c>
    </row>
    <row r="1339">
      <c r="A1339" s="11" t="n"/>
      <c r="B1339" s="11" t="n"/>
      <c r="C1339" s="11" t="n"/>
      <c r="E1339" s="12">
        <f>IF($A1339="","",IF(ISNUMBER($A1339),$A1339,IFERROR(DATEVALUE($A1339),"")))</f>
        <v/>
      </c>
      <c r="F1339" s="12">
        <f>IF($B1339="","",IF(ISNUMBER($B1339),HOUR($B1339)*2+MINUTE($B1339)/30,IFERROR(VALUE(LEFT($B1339,FIND(":",$B1339)-1))*2+VALUE(MID($B1339,FIND(":",$B1339)+1,2))/30,"")))</f>
        <v/>
      </c>
      <c r="G1339" s="12">
        <f>IF($E1339="","",IF(WEEKDAY($E1339,2)&lt;6,1,0))</f>
        <v/>
      </c>
      <c r="H1339" s="12">
        <f>IF(OR($E1339="",$F1339=""),"",IF(AND($G1339=1,$F1339&gt;='Working Hours'!$C$8,$F1339&lt;'Working Hours'!$C$9),1,0))</f>
        <v/>
      </c>
    </row>
    <row r="1340">
      <c r="A1340" s="11" t="n"/>
      <c r="B1340" s="11" t="n"/>
      <c r="C1340" s="11" t="n"/>
      <c r="E1340" s="12">
        <f>IF($A1340="","",IF(ISNUMBER($A1340),$A1340,IFERROR(DATEVALUE($A1340),"")))</f>
        <v/>
      </c>
      <c r="F1340" s="12">
        <f>IF($B1340="","",IF(ISNUMBER($B1340),HOUR($B1340)*2+MINUTE($B1340)/30,IFERROR(VALUE(LEFT($B1340,FIND(":",$B1340)-1))*2+VALUE(MID($B1340,FIND(":",$B1340)+1,2))/30,"")))</f>
        <v/>
      </c>
      <c r="G1340" s="12">
        <f>IF($E1340="","",IF(WEEKDAY($E1340,2)&lt;6,1,0))</f>
        <v/>
      </c>
      <c r="H1340" s="12">
        <f>IF(OR($E1340="",$F1340=""),"",IF(AND($G1340=1,$F1340&gt;='Working Hours'!$C$8,$F1340&lt;'Working Hours'!$C$9),1,0))</f>
        <v/>
      </c>
    </row>
    <row r="1341">
      <c r="A1341" s="11" t="n"/>
      <c r="B1341" s="11" t="n"/>
      <c r="C1341" s="11" t="n"/>
      <c r="E1341" s="12">
        <f>IF($A1341="","",IF(ISNUMBER($A1341),$A1341,IFERROR(DATEVALUE($A1341),"")))</f>
        <v/>
      </c>
      <c r="F1341" s="12">
        <f>IF($B1341="","",IF(ISNUMBER($B1341),HOUR($B1341)*2+MINUTE($B1341)/30,IFERROR(VALUE(LEFT($B1341,FIND(":",$B1341)-1))*2+VALUE(MID($B1341,FIND(":",$B1341)+1,2))/30,"")))</f>
        <v/>
      </c>
      <c r="G1341" s="12">
        <f>IF($E1341="","",IF(WEEKDAY($E1341,2)&lt;6,1,0))</f>
        <v/>
      </c>
      <c r="H1341" s="12">
        <f>IF(OR($E1341="",$F1341=""),"",IF(AND($G1341=1,$F1341&gt;='Working Hours'!$C$8,$F1341&lt;'Working Hours'!$C$9),1,0))</f>
        <v/>
      </c>
    </row>
    <row r="1342">
      <c r="A1342" s="11" t="n"/>
      <c r="B1342" s="11" t="n"/>
      <c r="C1342" s="11" t="n"/>
      <c r="E1342" s="12">
        <f>IF($A1342="","",IF(ISNUMBER($A1342),$A1342,IFERROR(DATEVALUE($A1342),"")))</f>
        <v/>
      </c>
      <c r="F1342" s="12">
        <f>IF($B1342="","",IF(ISNUMBER($B1342),HOUR($B1342)*2+MINUTE($B1342)/30,IFERROR(VALUE(LEFT($B1342,FIND(":",$B1342)-1))*2+VALUE(MID($B1342,FIND(":",$B1342)+1,2))/30,"")))</f>
        <v/>
      </c>
      <c r="G1342" s="12">
        <f>IF($E1342="","",IF(WEEKDAY($E1342,2)&lt;6,1,0))</f>
        <v/>
      </c>
      <c r="H1342" s="12">
        <f>IF(OR($E1342="",$F1342=""),"",IF(AND($G1342=1,$F1342&gt;='Working Hours'!$C$8,$F1342&lt;'Working Hours'!$C$9),1,0))</f>
        <v/>
      </c>
    </row>
    <row r="1343">
      <c r="A1343" s="11" t="n"/>
      <c r="B1343" s="11" t="n"/>
      <c r="C1343" s="11" t="n"/>
      <c r="E1343" s="12">
        <f>IF($A1343="","",IF(ISNUMBER($A1343),$A1343,IFERROR(DATEVALUE($A1343),"")))</f>
        <v/>
      </c>
      <c r="F1343" s="12">
        <f>IF($B1343="","",IF(ISNUMBER($B1343),HOUR($B1343)*2+MINUTE($B1343)/30,IFERROR(VALUE(LEFT($B1343,FIND(":",$B1343)-1))*2+VALUE(MID($B1343,FIND(":",$B1343)+1,2))/30,"")))</f>
        <v/>
      </c>
      <c r="G1343" s="12">
        <f>IF($E1343="","",IF(WEEKDAY($E1343,2)&lt;6,1,0))</f>
        <v/>
      </c>
      <c r="H1343" s="12">
        <f>IF(OR($E1343="",$F1343=""),"",IF(AND($G1343=1,$F1343&gt;='Working Hours'!$C$8,$F1343&lt;'Working Hours'!$C$9),1,0))</f>
        <v/>
      </c>
    </row>
    <row r="1344">
      <c r="A1344" s="11" t="n"/>
      <c r="B1344" s="11" t="n"/>
      <c r="C1344" s="11" t="n"/>
      <c r="E1344" s="12">
        <f>IF($A1344="","",IF(ISNUMBER($A1344),$A1344,IFERROR(DATEVALUE($A1344),"")))</f>
        <v/>
      </c>
      <c r="F1344" s="12">
        <f>IF($B1344="","",IF(ISNUMBER($B1344),HOUR($B1344)*2+MINUTE($B1344)/30,IFERROR(VALUE(LEFT($B1344,FIND(":",$B1344)-1))*2+VALUE(MID($B1344,FIND(":",$B1344)+1,2))/30,"")))</f>
        <v/>
      </c>
      <c r="G1344" s="12">
        <f>IF($E1344="","",IF(WEEKDAY($E1344,2)&lt;6,1,0))</f>
        <v/>
      </c>
      <c r="H1344" s="12">
        <f>IF(OR($E1344="",$F1344=""),"",IF(AND($G1344=1,$F1344&gt;='Working Hours'!$C$8,$F1344&lt;'Working Hours'!$C$9),1,0))</f>
        <v/>
      </c>
    </row>
    <row r="1345">
      <c r="A1345" s="11" t="n"/>
      <c r="B1345" s="11" t="n"/>
      <c r="C1345" s="11" t="n"/>
      <c r="E1345" s="12">
        <f>IF($A1345="","",IF(ISNUMBER($A1345),$A1345,IFERROR(DATEVALUE($A1345),"")))</f>
        <v/>
      </c>
      <c r="F1345" s="12">
        <f>IF($B1345="","",IF(ISNUMBER($B1345),HOUR($B1345)*2+MINUTE($B1345)/30,IFERROR(VALUE(LEFT($B1345,FIND(":",$B1345)-1))*2+VALUE(MID($B1345,FIND(":",$B1345)+1,2))/30,"")))</f>
        <v/>
      </c>
      <c r="G1345" s="12">
        <f>IF($E1345="","",IF(WEEKDAY($E1345,2)&lt;6,1,0))</f>
        <v/>
      </c>
      <c r="H1345" s="12">
        <f>IF(OR($E1345="",$F1345=""),"",IF(AND($G1345=1,$F1345&gt;='Working Hours'!$C$8,$F1345&lt;'Working Hours'!$C$9),1,0))</f>
        <v/>
      </c>
    </row>
    <row r="1346">
      <c r="A1346" s="11" t="n"/>
      <c r="B1346" s="11" t="n"/>
      <c r="C1346" s="11" t="n"/>
      <c r="E1346" s="12">
        <f>IF($A1346="","",IF(ISNUMBER($A1346),$A1346,IFERROR(DATEVALUE($A1346),"")))</f>
        <v/>
      </c>
      <c r="F1346" s="12">
        <f>IF($B1346="","",IF(ISNUMBER($B1346),HOUR($B1346)*2+MINUTE($B1346)/30,IFERROR(VALUE(LEFT($B1346,FIND(":",$B1346)-1))*2+VALUE(MID($B1346,FIND(":",$B1346)+1,2))/30,"")))</f>
        <v/>
      </c>
      <c r="G1346" s="12">
        <f>IF($E1346="","",IF(WEEKDAY($E1346,2)&lt;6,1,0))</f>
        <v/>
      </c>
      <c r="H1346" s="12">
        <f>IF(OR($E1346="",$F1346=""),"",IF(AND($G1346=1,$F1346&gt;='Working Hours'!$C$8,$F1346&lt;'Working Hours'!$C$9),1,0))</f>
        <v/>
      </c>
    </row>
    <row r="1347">
      <c r="A1347" s="11" t="n"/>
      <c r="B1347" s="11" t="n"/>
      <c r="C1347" s="11" t="n"/>
      <c r="E1347" s="12">
        <f>IF($A1347="","",IF(ISNUMBER($A1347),$A1347,IFERROR(DATEVALUE($A1347),"")))</f>
        <v/>
      </c>
      <c r="F1347" s="12">
        <f>IF($B1347="","",IF(ISNUMBER($B1347),HOUR($B1347)*2+MINUTE($B1347)/30,IFERROR(VALUE(LEFT($B1347,FIND(":",$B1347)-1))*2+VALUE(MID($B1347,FIND(":",$B1347)+1,2))/30,"")))</f>
        <v/>
      </c>
      <c r="G1347" s="12">
        <f>IF($E1347="","",IF(WEEKDAY($E1347,2)&lt;6,1,0))</f>
        <v/>
      </c>
      <c r="H1347" s="12">
        <f>IF(OR($E1347="",$F1347=""),"",IF(AND($G1347=1,$F1347&gt;='Working Hours'!$C$8,$F1347&lt;'Working Hours'!$C$9),1,0))</f>
        <v/>
      </c>
    </row>
    <row r="1348">
      <c r="A1348" s="11" t="n"/>
      <c r="B1348" s="11" t="n"/>
      <c r="C1348" s="11" t="n"/>
      <c r="E1348" s="12">
        <f>IF($A1348="","",IF(ISNUMBER($A1348),$A1348,IFERROR(DATEVALUE($A1348),"")))</f>
        <v/>
      </c>
      <c r="F1348" s="12">
        <f>IF($B1348="","",IF(ISNUMBER($B1348),HOUR($B1348)*2+MINUTE($B1348)/30,IFERROR(VALUE(LEFT($B1348,FIND(":",$B1348)-1))*2+VALUE(MID($B1348,FIND(":",$B1348)+1,2))/30,"")))</f>
        <v/>
      </c>
      <c r="G1348" s="12">
        <f>IF($E1348="","",IF(WEEKDAY($E1348,2)&lt;6,1,0))</f>
        <v/>
      </c>
      <c r="H1348" s="12">
        <f>IF(OR($E1348="",$F1348=""),"",IF(AND($G1348=1,$F1348&gt;='Working Hours'!$C$8,$F1348&lt;'Working Hours'!$C$9),1,0))</f>
        <v/>
      </c>
    </row>
    <row r="1349">
      <c r="A1349" s="11" t="n"/>
      <c r="B1349" s="11" t="n"/>
      <c r="C1349" s="11" t="n"/>
      <c r="E1349" s="12">
        <f>IF($A1349="","",IF(ISNUMBER($A1349),$A1349,IFERROR(DATEVALUE($A1349),"")))</f>
        <v/>
      </c>
      <c r="F1349" s="12">
        <f>IF($B1349="","",IF(ISNUMBER($B1349),HOUR($B1349)*2+MINUTE($B1349)/30,IFERROR(VALUE(LEFT($B1349,FIND(":",$B1349)-1))*2+VALUE(MID($B1349,FIND(":",$B1349)+1,2))/30,"")))</f>
        <v/>
      </c>
      <c r="G1349" s="12">
        <f>IF($E1349="","",IF(WEEKDAY($E1349,2)&lt;6,1,0))</f>
        <v/>
      </c>
      <c r="H1349" s="12">
        <f>IF(OR($E1349="",$F1349=""),"",IF(AND($G1349=1,$F1349&gt;='Working Hours'!$C$8,$F1349&lt;'Working Hours'!$C$9),1,0))</f>
        <v/>
      </c>
    </row>
    <row r="1350">
      <c r="A1350" s="11" t="n"/>
      <c r="B1350" s="11" t="n"/>
      <c r="C1350" s="11" t="n"/>
      <c r="E1350" s="12">
        <f>IF($A1350="","",IF(ISNUMBER($A1350),$A1350,IFERROR(DATEVALUE($A1350),"")))</f>
        <v/>
      </c>
      <c r="F1350" s="12">
        <f>IF($B1350="","",IF(ISNUMBER($B1350),HOUR($B1350)*2+MINUTE($B1350)/30,IFERROR(VALUE(LEFT($B1350,FIND(":",$B1350)-1))*2+VALUE(MID($B1350,FIND(":",$B1350)+1,2))/30,"")))</f>
        <v/>
      </c>
      <c r="G1350" s="12">
        <f>IF($E1350="","",IF(WEEKDAY($E1350,2)&lt;6,1,0))</f>
        <v/>
      </c>
      <c r="H1350" s="12">
        <f>IF(OR($E1350="",$F1350=""),"",IF(AND($G1350=1,$F1350&gt;='Working Hours'!$C$8,$F1350&lt;'Working Hours'!$C$9),1,0))</f>
        <v/>
      </c>
    </row>
    <row r="1351">
      <c r="A1351" s="11" t="n"/>
      <c r="B1351" s="11" t="n"/>
      <c r="C1351" s="11" t="n"/>
      <c r="E1351" s="12">
        <f>IF($A1351="","",IF(ISNUMBER($A1351),$A1351,IFERROR(DATEVALUE($A1351),"")))</f>
        <v/>
      </c>
      <c r="F1351" s="12">
        <f>IF($B1351="","",IF(ISNUMBER($B1351),HOUR($B1351)*2+MINUTE($B1351)/30,IFERROR(VALUE(LEFT($B1351,FIND(":",$B1351)-1))*2+VALUE(MID($B1351,FIND(":",$B1351)+1,2))/30,"")))</f>
        <v/>
      </c>
      <c r="G1351" s="12">
        <f>IF($E1351="","",IF(WEEKDAY($E1351,2)&lt;6,1,0))</f>
        <v/>
      </c>
      <c r="H1351" s="12">
        <f>IF(OR($E1351="",$F1351=""),"",IF(AND($G1351=1,$F1351&gt;='Working Hours'!$C$8,$F1351&lt;'Working Hours'!$C$9),1,0))</f>
        <v/>
      </c>
    </row>
    <row r="1352">
      <c r="A1352" s="11" t="n"/>
      <c r="B1352" s="11" t="n"/>
      <c r="C1352" s="11" t="n"/>
      <c r="E1352" s="12">
        <f>IF($A1352="","",IF(ISNUMBER($A1352),$A1352,IFERROR(DATEVALUE($A1352),"")))</f>
        <v/>
      </c>
      <c r="F1352" s="12">
        <f>IF($B1352="","",IF(ISNUMBER($B1352),HOUR($B1352)*2+MINUTE($B1352)/30,IFERROR(VALUE(LEFT($B1352,FIND(":",$B1352)-1))*2+VALUE(MID($B1352,FIND(":",$B1352)+1,2))/30,"")))</f>
        <v/>
      </c>
      <c r="G1352" s="12">
        <f>IF($E1352="","",IF(WEEKDAY($E1352,2)&lt;6,1,0))</f>
        <v/>
      </c>
      <c r="H1352" s="12">
        <f>IF(OR($E1352="",$F1352=""),"",IF(AND($G1352=1,$F1352&gt;='Working Hours'!$C$8,$F1352&lt;'Working Hours'!$C$9),1,0))</f>
        <v/>
      </c>
    </row>
    <row r="1353">
      <c r="A1353" s="11" t="n"/>
      <c r="B1353" s="11" t="n"/>
      <c r="C1353" s="11" t="n"/>
      <c r="E1353" s="12">
        <f>IF($A1353="","",IF(ISNUMBER($A1353),$A1353,IFERROR(DATEVALUE($A1353),"")))</f>
        <v/>
      </c>
      <c r="F1353" s="12">
        <f>IF($B1353="","",IF(ISNUMBER($B1353),HOUR($B1353)*2+MINUTE($B1353)/30,IFERROR(VALUE(LEFT($B1353,FIND(":",$B1353)-1))*2+VALUE(MID($B1353,FIND(":",$B1353)+1,2))/30,"")))</f>
        <v/>
      </c>
      <c r="G1353" s="12">
        <f>IF($E1353="","",IF(WEEKDAY($E1353,2)&lt;6,1,0))</f>
        <v/>
      </c>
      <c r="H1353" s="12">
        <f>IF(OR($E1353="",$F1353=""),"",IF(AND($G1353=1,$F1353&gt;='Working Hours'!$C$8,$F1353&lt;'Working Hours'!$C$9),1,0))</f>
        <v/>
      </c>
    </row>
    <row r="1354">
      <c r="A1354" s="11" t="n"/>
      <c r="B1354" s="11" t="n"/>
      <c r="C1354" s="11" t="n"/>
      <c r="E1354" s="12">
        <f>IF($A1354="","",IF(ISNUMBER($A1354),$A1354,IFERROR(DATEVALUE($A1354),"")))</f>
        <v/>
      </c>
      <c r="F1354" s="12">
        <f>IF($B1354="","",IF(ISNUMBER($B1354),HOUR($B1354)*2+MINUTE($B1354)/30,IFERROR(VALUE(LEFT($B1354,FIND(":",$B1354)-1))*2+VALUE(MID($B1354,FIND(":",$B1354)+1,2))/30,"")))</f>
        <v/>
      </c>
      <c r="G1354" s="12">
        <f>IF($E1354="","",IF(WEEKDAY($E1354,2)&lt;6,1,0))</f>
        <v/>
      </c>
      <c r="H1354" s="12">
        <f>IF(OR($E1354="",$F1354=""),"",IF(AND($G1354=1,$F1354&gt;='Working Hours'!$C$8,$F1354&lt;'Working Hours'!$C$9),1,0))</f>
        <v/>
      </c>
    </row>
    <row r="1355">
      <c r="A1355" s="11" t="n"/>
      <c r="B1355" s="11" t="n"/>
      <c r="C1355" s="11" t="n"/>
      <c r="E1355" s="12">
        <f>IF($A1355="","",IF(ISNUMBER($A1355),$A1355,IFERROR(DATEVALUE($A1355),"")))</f>
        <v/>
      </c>
      <c r="F1355" s="12">
        <f>IF($B1355="","",IF(ISNUMBER($B1355),HOUR($B1355)*2+MINUTE($B1355)/30,IFERROR(VALUE(LEFT($B1355,FIND(":",$B1355)-1))*2+VALUE(MID($B1355,FIND(":",$B1355)+1,2))/30,"")))</f>
        <v/>
      </c>
      <c r="G1355" s="12">
        <f>IF($E1355="","",IF(WEEKDAY($E1355,2)&lt;6,1,0))</f>
        <v/>
      </c>
      <c r="H1355" s="12">
        <f>IF(OR($E1355="",$F1355=""),"",IF(AND($G1355=1,$F1355&gt;='Working Hours'!$C$8,$F1355&lt;'Working Hours'!$C$9),1,0))</f>
        <v/>
      </c>
    </row>
    <row r="1356">
      <c r="A1356" s="11" t="n"/>
      <c r="B1356" s="11" t="n"/>
      <c r="C1356" s="11" t="n"/>
      <c r="E1356" s="12">
        <f>IF($A1356="","",IF(ISNUMBER($A1356),$A1356,IFERROR(DATEVALUE($A1356),"")))</f>
        <v/>
      </c>
      <c r="F1356" s="12">
        <f>IF($B1356="","",IF(ISNUMBER($B1356),HOUR($B1356)*2+MINUTE($B1356)/30,IFERROR(VALUE(LEFT($B1356,FIND(":",$B1356)-1))*2+VALUE(MID($B1356,FIND(":",$B1356)+1,2))/30,"")))</f>
        <v/>
      </c>
      <c r="G1356" s="12">
        <f>IF($E1356="","",IF(WEEKDAY($E1356,2)&lt;6,1,0))</f>
        <v/>
      </c>
      <c r="H1356" s="12">
        <f>IF(OR($E1356="",$F1356=""),"",IF(AND($G1356=1,$F1356&gt;='Working Hours'!$C$8,$F1356&lt;'Working Hours'!$C$9),1,0))</f>
        <v/>
      </c>
    </row>
    <row r="1357">
      <c r="A1357" s="11" t="n"/>
      <c r="B1357" s="11" t="n"/>
      <c r="C1357" s="11" t="n"/>
      <c r="E1357" s="12">
        <f>IF($A1357="","",IF(ISNUMBER($A1357),$A1357,IFERROR(DATEVALUE($A1357),"")))</f>
        <v/>
      </c>
      <c r="F1357" s="12">
        <f>IF($B1357="","",IF(ISNUMBER($B1357),HOUR($B1357)*2+MINUTE($B1357)/30,IFERROR(VALUE(LEFT($B1357,FIND(":",$B1357)-1))*2+VALUE(MID($B1357,FIND(":",$B1357)+1,2))/30,"")))</f>
        <v/>
      </c>
      <c r="G1357" s="12">
        <f>IF($E1357="","",IF(WEEKDAY($E1357,2)&lt;6,1,0))</f>
        <v/>
      </c>
      <c r="H1357" s="12">
        <f>IF(OR($E1357="",$F1357=""),"",IF(AND($G1357=1,$F1357&gt;='Working Hours'!$C$8,$F1357&lt;'Working Hours'!$C$9),1,0))</f>
        <v/>
      </c>
    </row>
    <row r="1358">
      <c r="A1358" s="11" t="n"/>
      <c r="B1358" s="11" t="n"/>
      <c r="C1358" s="11" t="n"/>
      <c r="E1358" s="12">
        <f>IF($A1358="","",IF(ISNUMBER($A1358),$A1358,IFERROR(DATEVALUE($A1358),"")))</f>
        <v/>
      </c>
      <c r="F1358" s="12">
        <f>IF($B1358="","",IF(ISNUMBER($B1358),HOUR($B1358)*2+MINUTE($B1358)/30,IFERROR(VALUE(LEFT($B1358,FIND(":",$B1358)-1))*2+VALUE(MID($B1358,FIND(":",$B1358)+1,2))/30,"")))</f>
        <v/>
      </c>
      <c r="G1358" s="12">
        <f>IF($E1358="","",IF(WEEKDAY($E1358,2)&lt;6,1,0))</f>
        <v/>
      </c>
      <c r="H1358" s="12">
        <f>IF(OR($E1358="",$F1358=""),"",IF(AND($G1358=1,$F1358&gt;='Working Hours'!$C$8,$F1358&lt;'Working Hours'!$C$9),1,0))</f>
        <v/>
      </c>
    </row>
    <row r="1359">
      <c r="A1359" s="11" t="n"/>
      <c r="B1359" s="11" t="n"/>
      <c r="C1359" s="11" t="n"/>
      <c r="E1359" s="12">
        <f>IF($A1359="","",IF(ISNUMBER($A1359),$A1359,IFERROR(DATEVALUE($A1359),"")))</f>
        <v/>
      </c>
      <c r="F1359" s="12">
        <f>IF($B1359="","",IF(ISNUMBER($B1359),HOUR($B1359)*2+MINUTE($B1359)/30,IFERROR(VALUE(LEFT($B1359,FIND(":",$B1359)-1))*2+VALUE(MID($B1359,FIND(":",$B1359)+1,2))/30,"")))</f>
        <v/>
      </c>
      <c r="G1359" s="12">
        <f>IF($E1359="","",IF(WEEKDAY($E1359,2)&lt;6,1,0))</f>
        <v/>
      </c>
      <c r="H1359" s="12">
        <f>IF(OR($E1359="",$F1359=""),"",IF(AND($G1359=1,$F1359&gt;='Working Hours'!$C$8,$F1359&lt;'Working Hours'!$C$9),1,0))</f>
        <v/>
      </c>
    </row>
    <row r="1360">
      <c r="A1360" s="11" t="n"/>
      <c r="B1360" s="11" t="n"/>
      <c r="C1360" s="11" t="n"/>
      <c r="E1360" s="12">
        <f>IF($A1360="","",IF(ISNUMBER($A1360),$A1360,IFERROR(DATEVALUE($A1360),"")))</f>
        <v/>
      </c>
      <c r="F1360" s="12">
        <f>IF($B1360="","",IF(ISNUMBER($B1360),HOUR($B1360)*2+MINUTE($B1360)/30,IFERROR(VALUE(LEFT($B1360,FIND(":",$B1360)-1))*2+VALUE(MID($B1360,FIND(":",$B1360)+1,2))/30,"")))</f>
        <v/>
      </c>
      <c r="G1360" s="12">
        <f>IF($E1360="","",IF(WEEKDAY($E1360,2)&lt;6,1,0))</f>
        <v/>
      </c>
      <c r="H1360" s="12">
        <f>IF(OR($E1360="",$F1360=""),"",IF(AND($G1360=1,$F1360&gt;='Working Hours'!$C$8,$F1360&lt;'Working Hours'!$C$9),1,0))</f>
        <v/>
      </c>
    </row>
    <row r="1361">
      <c r="A1361" s="11" t="n"/>
      <c r="B1361" s="11" t="n"/>
      <c r="C1361" s="11" t="n"/>
      <c r="E1361" s="12">
        <f>IF($A1361="","",IF(ISNUMBER($A1361),$A1361,IFERROR(DATEVALUE($A1361),"")))</f>
        <v/>
      </c>
      <c r="F1361" s="12">
        <f>IF($B1361="","",IF(ISNUMBER($B1361),HOUR($B1361)*2+MINUTE($B1361)/30,IFERROR(VALUE(LEFT($B1361,FIND(":",$B1361)-1))*2+VALUE(MID($B1361,FIND(":",$B1361)+1,2))/30,"")))</f>
        <v/>
      </c>
      <c r="G1361" s="12">
        <f>IF($E1361="","",IF(WEEKDAY($E1361,2)&lt;6,1,0))</f>
        <v/>
      </c>
      <c r="H1361" s="12">
        <f>IF(OR($E1361="",$F1361=""),"",IF(AND($G1361=1,$F1361&gt;='Working Hours'!$C$8,$F1361&lt;'Working Hours'!$C$9),1,0))</f>
        <v/>
      </c>
    </row>
    <row r="1362">
      <c r="A1362" s="11" t="n"/>
      <c r="B1362" s="11" t="n"/>
      <c r="C1362" s="11" t="n"/>
      <c r="E1362" s="12">
        <f>IF($A1362="","",IF(ISNUMBER($A1362),$A1362,IFERROR(DATEVALUE($A1362),"")))</f>
        <v/>
      </c>
      <c r="F1362" s="12">
        <f>IF($B1362="","",IF(ISNUMBER($B1362),HOUR($B1362)*2+MINUTE($B1362)/30,IFERROR(VALUE(LEFT($B1362,FIND(":",$B1362)-1))*2+VALUE(MID($B1362,FIND(":",$B1362)+1,2))/30,"")))</f>
        <v/>
      </c>
      <c r="G1362" s="12">
        <f>IF($E1362="","",IF(WEEKDAY($E1362,2)&lt;6,1,0))</f>
        <v/>
      </c>
      <c r="H1362" s="12">
        <f>IF(OR($E1362="",$F1362=""),"",IF(AND($G1362=1,$F1362&gt;='Working Hours'!$C$8,$F1362&lt;'Working Hours'!$C$9),1,0))</f>
        <v/>
      </c>
    </row>
    <row r="1363">
      <c r="A1363" s="11" t="n"/>
      <c r="B1363" s="11" t="n"/>
      <c r="C1363" s="11" t="n"/>
      <c r="E1363" s="12">
        <f>IF($A1363="","",IF(ISNUMBER($A1363),$A1363,IFERROR(DATEVALUE($A1363),"")))</f>
        <v/>
      </c>
      <c r="F1363" s="12">
        <f>IF($B1363="","",IF(ISNUMBER($B1363),HOUR($B1363)*2+MINUTE($B1363)/30,IFERROR(VALUE(LEFT($B1363,FIND(":",$B1363)-1))*2+VALUE(MID($B1363,FIND(":",$B1363)+1,2))/30,"")))</f>
        <v/>
      </c>
      <c r="G1363" s="12">
        <f>IF($E1363="","",IF(WEEKDAY($E1363,2)&lt;6,1,0))</f>
        <v/>
      </c>
      <c r="H1363" s="12">
        <f>IF(OR($E1363="",$F1363=""),"",IF(AND($G1363=1,$F1363&gt;='Working Hours'!$C$8,$F1363&lt;'Working Hours'!$C$9),1,0))</f>
        <v/>
      </c>
    </row>
    <row r="1364">
      <c r="A1364" s="11" t="n"/>
      <c r="B1364" s="11" t="n"/>
      <c r="C1364" s="11" t="n"/>
      <c r="E1364" s="12">
        <f>IF($A1364="","",IF(ISNUMBER($A1364),$A1364,IFERROR(DATEVALUE($A1364),"")))</f>
        <v/>
      </c>
      <c r="F1364" s="12">
        <f>IF($B1364="","",IF(ISNUMBER($B1364),HOUR($B1364)*2+MINUTE($B1364)/30,IFERROR(VALUE(LEFT($B1364,FIND(":",$B1364)-1))*2+VALUE(MID($B1364,FIND(":",$B1364)+1,2))/30,"")))</f>
        <v/>
      </c>
      <c r="G1364" s="12">
        <f>IF($E1364="","",IF(WEEKDAY($E1364,2)&lt;6,1,0))</f>
        <v/>
      </c>
      <c r="H1364" s="12">
        <f>IF(OR($E1364="",$F1364=""),"",IF(AND($G1364=1,$F1364&gt;='Working Hours'!$C$8,$F1364&lt;'Working Hours'!$C$9),1,0))</f>
        <v/>
      </c>
    </row>
    <row r="1365">
      <c r="A1365" s="11" t="n"/>
      <c r="B1365" s="11" t="n"/>
      <c r="C1365" s="11" t="n"/>
      <c r="E1365" s="12">
        <f>IF($A1365="","",IF(ISNUMBER($A1365),$A1365,IFERROR(DATEVALUE($A1365),"")))</f>
        <v/>
      </c>
      <c r="F1365" s="12">
        <f>IF($B1365="","",IF(ISNUMBER($B1365),HOUR($B1365)*2+MINUTE($B1365)/30,IFERROR(VALUE(LEFT($B1365,FIND(":",$B1365)-1))*2+VALUE(MID($B1365,FIND(":",$B1365)+1,2))/30,"")))</f>
        <v/>
      </c>
      <c r="G1365" s="12">
        <f>IF($E1365="","",IF(WEEKDAY($E1365,2)&lt;6,1,0))</f>
        <v/>
      </c>
      <c r="H1365" s="12">
        <f>IF(OR($E1365="",$F1365=""),"",IF(AND($G1365=1,$F1365&gt;='Working Hours'!$C$8,$F1365&lt;'Working Hours'!$C$9),1,0))</f>
        <v/>
      </c>
    </row>
    <row r="1366">
      <c r="A1366" s="11" t="n"/>
      <c r="B1366" s="11" t="n"/>
      <c r="C1366" s="11" t="n"/>
      <c r="E1366" s="12">
        <f>IF($A1366="","",IF(ISNUMBER($A1366),$A1366,IFERROR(DATEVALUE($A1366),"")))</f>
        <v/>
      </c>
      <c r="F1366" s="12">
        <f>IF($B1366="","",IF(ISNUMBER($B1366),HOUR($B1366)*2+MINUTE($B1366)/30,IFERROR(VALUE(LEFT($B1366,FIND(":",$B1366)-1))*2+VALUE(MID($B1366,FIND(":",$B1366)+1,2))/30,"")))</f>
        <v/>
      </c>
      <c r="G1366" s="12">
        <f>IF($E1366="","",IF(WEEKDAY($E1366,2)&lt;6,1,0))</f>
        <v/>
      </c>
      <c r="H1366" s="12">
        <f>IF(OR($E1366="",$F1366=""),"",IF(AND($G1366=1,$F1366&gt;='Working Hours'!$C$8,$F1366&lt;'Working Hours'!$C$9),1,0))</f>
        <v/>
      </c>
    </row>
    <row r="1367">
      <c r="A1367" s="11" t="n"/>
      <c r="B1367" s="11" t="n"/>
      <c r="C1367" s="11" t="n"/>
      <c r="E1367" s="12">
        <f>IF($A1367="","",IF(ISNUMBER($A1367),$A1367,IFERROR(DATEVALUE($A1367),"")))</f>
        <v/>
      </c>
      <c r="F1367" s="12">
        <f>IF($B1367="","",IF(ISNUMBER($B1367),HOUR($B1367)*2+MINUTE($B1367)/30,IFERROR(VALUE(LEFT($B1367,FIND(":",$B1367)-1))*2+VALUE(MID($B1367,FIND(":",$B1367)+1,2))/30,"")))</f>
        <v/>
      </c>
      <c r="G1367" s="12">
        <f>IF($E1367="","",IF(WEEKDAY($E1367,2)&lt;6,1,0))</f>
        <v/>
      </c>
      <c r="H1367" s="12">
        <f>IF(OR($E1367="",$F1367=""),"",IF(AND($G1367=1,$F1367&gt;='Working Hours'!$C$8,$F1367&lt;'Working Hours'!$C$9),1,0))</f>
        <v/>
      </c>
    </row>
    <row r="1368">
      <c r="A1368" s="11" t="n"/>
      <c r="B1368" s="11" t="n"/>
      <c r="C1368" s="11" t="n"/>
      <c r="E1368" s="12">
        <f>IF($A1368="","",IF(ISNUMBER($A1368),$A1368,IFERROR(DATEVALUE($A1368),"")))</f>
        <v/>
      </c>
      <c r="F1368" s="12">
        <f>IF($B1368="","",IF(ISNUMBER($B1368),HOUR($B1368)*2+MINUTE($B1368)/30,IFERROR(VALUE(LEFT($B1368,FIND(":",$B1368)-1))*2+VALUE(MID($B1368,FIND(":",$B1368)+1,2))/30,"")))</f>
        <v/>
      </c>
      <c r="G1368" s="12">
        <f>IF($E1368="","",IF(WEEKDAY($E1368,2)&lt;6,1,0))</f>
        <v/>
      </c>
      <c r="H1368" s="12">
        <f>IF(OR($E1368="",$F1368=""),"",IF(AND($G1368=1,$F1368&gt;='Working Hours'!$C$8,$F1368&lt;'Working Hours'!$C$9),1,0))</f>
        <v/>
      </c>
    </row>
    <row r="1369">
      <c r="A1369" s="11" t="n"/>
      <c r="B1369" s="11" t="n"/>
      <c r="C1369" s="11" t="n"/>
      <c r="E1369" s="12">
        <f>IF($A1369="","",IF(ISNUMBER($A1369),$A1369,IFERROR(DATEVALUE($A1369),"")))</f>
        <v/>
      </c>
      <c r="F1369" s="12">
        <f>IF($B1369="","",IF(ISNUMBER($B1369),HOUR($B1369)*2+MINUTE($B1369)/30,IFERROR(VALUE(LEFT($B1369,FIND(":",$B1369)-1))*2+VALUE(MID($B1369,FIND(":",$B1369)+1,2))/30,"")))</f>
        <v/>
      </c>
      <c r="G1369" s="12">
        <f>IF($E1369="","",IF(WEEKDAY($E1369,2)&lt;6,1,0))</f>
        <v/>
      </c>
      <c r="H1369" s="12">
        <f>IF(OR($E1369="",$F1369=""),"",IF(AND($G1369=1,$F1369&gt;='Working Hours'!$C$8,$F1369&lt;'Working Hours'!$C$9),1,0))</f>
        <v/>
      </c>
    </row>
    <row r="1370">
      <c r="A1370" s="11" t="n"/>
      <c r="B1370" s="11" t="n"/>
      <c r="C1370" s="11" t="n"/>
      <c r="E1370" s="12">
        <f>IF($A1370="","",IF(ISNUMBER($A1370),$A1370,IFERROR(DATEVALUE($A1370),"")))</f>
        <v/>
      </c>
      <c r="F1370" s="12">
        <f>IF($B1370="","",IF(ISNUMBER($B1370),HOUR($B1370)*2+MINUTE($B1370)/30,IFERROR(VALUE(LEFT($B1370,FIND(":",$B1370)-1))*2+VALUE(MID($B1370,FIND(":",$B1370)+1,2))/30,"")))</f>
        <v/>
      </c>
      <c r="G1370" s="12">
        <f>IF($E1370="","",IF(WEEKDAY($E1370,2)&lt;6,1,0))</f>
        <v/>
      </c>
      <c r="H1370" s="12">
        <f>IF(OR($E1370="",$F1370=""),"",IF(AND($G1370=1,$F1370&gt;='Working Hours'!$C$8,$F1370&lt;'Working Hours'!$C$9),1,0))</f>
        <v/>
      </c>
    </row>
    <row r="1371">
      <c r="A1371" s="11" t="n"/>
      <c r="B1371" s="11" t="n"/>
      <c r="C1371" s="11" t="n"/>
      <c r="E1371" s="12">
        <f>IF($A1371="","",IF(ISNUMBER($A1371),$A1371,IFERROR(DATEVALUE($A1371),"")))</f>
        <v/>
      </c>
      <c r="F1371" s="12">
        <f>IF($B1371="","",IF(ISNUMBER($B1371),HOUR($B1371)*2+MINUTE($B1371)/30,IFERROR(VALUE(LEFT($B1371,FIND(":",$B1371)-1))*2+VALUE(MID($B1371,FIND(":",$B1371)+1,2))/30,"")))</f>
        <v/>
      </c>
      <c r="G1371" s="12">
        <f>IF($E1371="","",IF(WEEKDAY($E1371,2)&lt;6,1,0))</f>
        <v/>
      </c>
      <c r="H1371" s="12">
        <f>IF(OR($E1371="",$F1371=""),"",IF(AND($G1371=1,$F1371&gt;='Working Hours'!$C$8,$F1371&lt;'Working Hours'!$C$9),1,0))</f>
        <v/>
      </c>
    </row>
    <row r="1372">
      <c r="A1372" s="11" t="n"/>
      <c r="B1372" s="11" t="n"/>
      <c r="C1372" s="11" t="n"/>
      <c r="E1372" s="12">
        <f>IF($A1372="","",IF(ISNUMBER($A1372),$A1372,IFERROR(DATEVALUE($A1372),"")))</f>
        <v/>
      </c>
      <c r="F1372" s="12">
        <f>IF($B1372="","",IF(ISNUMBER($B1372),HOUR($B1372)*2+MINUTE($B1372)/30,IFERROR(VALUE(LEFT($B1372,FIND(":",$B1372)-1))*2+VALUE(MID($B1372,FIND(":",$B1372)+1,2))/30,"")))</f>
        <v/>
      </c>
      <c r="G1372" s="12">
        <f>IF($E1372="","",IF(WEEKDAY($E1372,2)&lt;6,1,0))</f>
        <v/>
      </c>
      <c r="H1372" s="12">
        <f>IF(OR($E1372="",$F1372=""),"",IF(AND($G1372=1,$F1372&gt;='Working Hours'!$C$8,$F1372&lt;'Working Hours'!$C$9),1,0))</f>
        <v/>
      </c>
    </row>
    <row r="1373">
      <c r="A1373" s="11" t="n"/>
      <c r="B1373" s="11" t="n"/>
      <c r="C1373" s="11" t="n"/>
      <c r="E1373" s="12">
        <f>IF($A1373="","",IF(ISNUMBER($A1373),$A1373,IFERROR(DATEVALUE($A1373),"")))</f>
        <v/>
      </c>
      <c r="F1373" s="12">
        <f>IF($B1373="","",IF(ISNUMBER($B1373),HOUR($B1373)*2+MINUTE($B1373)/30,IFERROR(VALUE(LEFT($B1373,FIND(":",$B1373)-1))*2+VALUE(MID($B1373,FIND(":",$B1373)+1,2))/30,"")))</f>
        <v/>
      </c>
      <c r="G1373" s="12">
        <f>IF($E1373="","",IF(WEEKDAY($E1373,2)&lt;6,1,0))</f>
        <v/>
      </c>
      <c r="H1373" s="12">
        <f>IF(OR($E1373="",$F1373=""),"",IF(AND($G1373=1,$F1373&gt;='Working Hours'!$C$8,$F1373&lt;'Working Hours'!$C$9),1,0))</f>
        <v/>
      </c>
    </row>
    <row r="1374">
      <c r="A1374" s="11" t="n"/>
      <c r="B1374" s="11" t="n"/>
      <c r="C1374" s="11" t="n"/>
      <c r="E1374" s="12">
        <f>IF($A1374="","",IF(ISNUMBER($A1374),$A1374,IFERROR(DATEVALUE($A1374),"")))</f>
        <v/>
      </c>
      <c r="F1374" s="12">
        <f>IF($B1374="","",IF(ISNUMBER($B1374),HOUR($B1374)*2+MINUTE($B1374)/30,IFERROR(VALUE(LEFT($B1374,FIND(":",$B1374)-1))*2+VALUE(MID($B1374,FIND(":",$B1374)+1,2))/30,"")))</f>
        <v/>
      </c>
      <c r="G1374" s="12">
        <f>IF($E1374="","",IF(WEEKDAY($E1374,2)&lt;6,1,0))</f>
        <v/>
      </c>
      <c r="H1374" s="12">
        <f>IF(OR($E1374="",$F1374=""),"",IF(AND($G1374=1,$F1374&gt;='Working Hours'!$C$8,$F1374&lt;'Working Hours'!$C$9),1,0))</f>
        <v/>
      </c>
    </row>
    <row r="1375">
      <c r="A1375" s="11" t="n"/>
      <c r="B1375" s="11" t="n"/>
      <c r="C1375" s="11" t="n"/>
      <c r="E1375" s="12">
        <f>IF($A1375="","",IF(ISNUMBER($A1375),$A1375,IFERROR(DATEVALUE($A1375),"")))</f>
        <v/>
      </c>
      <c r="F1375" s="12">
        <f>IF($B1375="","",IF(ISNUMBER($B1375),HOUR($B1375)*2+MINUTE($B1375)/30,IFERROR(VALUE(LEFT($B1375,FIND(":",$B1375)-1))*2+VALUE(MID($B1375,FIND(":",$B1375)+1,2))/30,"")))</f>
        <v/>
      </c>
      <c r="G1375" s="12">
        <f>IF($E1375="","",IF(WEEKDAY($E1375,2)&lt;6,1,0))</f>
        <v/>
      </c>
      <c r="H1375" s="12">
        <f>IF(OR($E1375="",$F1375=""),"",IF(AND($G1375=1,$F1375&gt;='Working Hours'!$C$8,$F1375&lt;'Working Hours'!$C$9),1,0))</f>
        <v/>
      </c>
    </row>
    <row r="1376">
      <c r="A1376" s="11" t="n"/>
      <c r="B1376" s="11" t="n"/>
      <c r="C1376" s="11" t="n"/>
      <c r="E1376" s="12">
        <f>IF($A1376="","",IF(ISNUMBER($A1376),$A1376,IFERROR(DATEVALUE($A1376),"")))</f>
        <v/>
      </c>
      <c r="F1376" s="12">
        <f>IF($B1376="","",IF(ISNUMBER($B1376),HOUR($B1376)*2+MINUTE($B1376)/30,IFERROR(VALUE(LEFT($B1376,FIND(":",$B1376)-1))*2+VALUE(MID($B1376,FIND(":",$B1376)+1,2))/30,"")))</f>
        <v/>
      </c>
      <c r="G1376" s="12">
        <f>IF($E1376="","",IF(WEEKDAY($E1376,2)&lt;6,1,0))</f>
        <v/>
      </c>
      <c r="H1376" s="12">
        <f>IF(OR($E1376="",$F1376=""),"",IF(AND($G1376=1,$F1376&gt;='Working Hours'!$C$8,$F1376&lt;'Working Hours'!$C$9),1,0))</f>
        <v/>
      </c>
    </row>
    <row r="1377">
      <c r="A1377" s="11" t="n"/>
      <c r="B1377" s="11" t="n"/>
      <c r="C1377" s="11" t="n"/>
      <c r="E1377" s="12">
        <f>IF($A1377="","",IF(ISNUMBER($A1377),$A1377,IFERROR(DATEVALUE($A1377),"")))</f>
        <v/>
      </c>
      <c r="F1377" s="12">
        <f>IF($B1377="","",IF(ISNUMBER($B1377),HOUR($B1377)*2+MINUTE($B1377)/30,IFERROR(VALUE(LEFT($B1377,FIND(":",$B1377)-1))*2+VALUE(MID($B1377,FIND(":",$B1377)+1,2))/30,"")))</f>
        <v/>
      </c>
      <c r="G1377" s="12">
        <f>IF($E1377="","",IF(WEEKDAY($E1377,2)&lt;6,1,0))</f>
        <v/>
      </c>
      <c r="H1377" s="12">
        <f>IF(OR($E1377="",$F1377=""),"",IF(AND($G1377=1,$F1377&gt;='Working Hours'!$C$8,$F1377&lt;'Working Hours'!$C$9),1,0))</f>
        <v/>
      </c>
    </row>
    <row r="1378">
      <c r="A1378" s="11" t="n"/>
      <c r="B1378" s="11" t="n"/>
      <c r="C1378" s="11" t="n"/>
      <c r="E1378" s="12">
        <f>IF($A1378="","",IF(ISNUMBER($A1378),$A1378,IFERROR(DATEVALUE($A1378),"")))</f>
        <v/>
      </c>
      <c r="F1378" s="12">
        <f>IF($B1378="","",IF(ISNUMBER($B1378),HOUR($B1378)*2+MINUTE($B1378)/30,IFERROR(VALUE(LEFT($B1378,FIND(":",$B1378)-1))*2+VALUE(MID($B1378,FIND(":",$B1378)+1,2))/30,"")))</f>
        <v/>
      </c>
      <c r="G1378" s="12">
        <f>IF($E1378="","",IF(WEEKDAY($E1378,2)&lt;6,1,0))</f>
        <v/>
      </c>
      <c r="H1378" s="12">
        <f>IF(OR($E1378="",$F1378=""),"",IF(AND($G1378=1,$F1378&gt;='Working Hours'!$C$8,$F1378&lt;'Working Hours'!$C$9),1,0))</f>
        <v/>
      </c>
    </row>
    <row r="1379">
      <c r="A1379" s="11" t="n"/>
      <c r="B1379" s="11" t="n"/>
      <c r="C1379" s="11" t="n"/>
      <c r="E1379" s="12">
        <f>IF($A1379="","",IF(ISNUMBER($A1379),$A1379,IFERROR(DATEVALUE($A1379),"")))</f>
        <v/>
      </c>
      <c r="F1379" s="12">
        <f>IF($B1379="","",IF(ISNUMBER($B1379),HOUR($B1379)*2+MINUTE($B1379)/30,IFERROR(VALUE(LEFT($B1379,FIND(":",$B1379)-1))*2+VALUE(MID($B1379,FIND(":",$B1379)+1,2))/30,"")))</f>
        <v/>
      </c>
      <c r="G1379" s="12">
        <f>IF($E1379="","",IF(WEEKDAY($E1379,2)&lt;6,1,0))</f>
        <v/>
      </c>
      <c r="H1379" s="12">
        <f>IF(OR($E1379="",$F1379=""),"",IF(AND($G1379=1,$F1379&gt;='Working Hours'!$C$8,$F1379&lt;'Working Hours'!$C$9),1,0))</f>
        <v/>
      </c>
    </row>
    <row r="1380">
      <c r="A1380" s="11" t="n"/>
      <c r="B1380" s="11" t="n"/>
      <c r="C1380" s="11" t="n"/>
      <c r="E1380" s="12">
        <f>IF($A1380="","",IF(ISNUMBER($A1380),$A1380,IFERROR(DATEVALUE($A1380),"")))</f>
        <v/>
      </c>
      <c r="F1380" s="12">
        <f>IF($B1380="","",IF(ISNUMBER($B1380),HOUR($B1380)*2+MINUTE($B1380)/30,IFERROR(VALUE(LEFT($B1380,FIND(":",$B1380)-1))*2+VALUE(MID($B1380,FIND(":",$B1380)+1,2))/30,"")))</f>
        <v/>
      </c>
      <c r="G1380" s="12">
        <f>IF($E1380="","",IF(WEEKDAY($E1380,2)&lt;6,1,0))</f>
        <v/>
      </c>
      <c r="H1380" s="12">
        <f>IF(OR($E1380="",$F1380=""),"",IF(AND($G1380=1,$F1380&gt;='Working Hours'!$C$8,$F1380&lt;'Working Hours'!$C$9),1,0))</f>
        <v/>
      </c>
    </row>
    <row r="1381">
      <c r="A1381" s="11" t="n"/>
      <c r="B1381" s="11" t="n"/>
      <c r="C1381" s="11" t="n"/>
      <c r="E1381" s="12">
        <f>IF($A1381="","",IF(ISNUMBER($A1381),$A1381,IFERROR(DATEVALUE($A1381),"")))</f>
        <v/>
      </c>
      <c r="F1381" s="12">
        <f>IF($B1381="","",IF(ISNUMBER($B1381),HOUR($B1381)*2+MINUTE($B1381)/30,IFERROR(VALUE(LEFT($B1381,FIND(":",$B1381)-1))*2+VALUE(MID($B1381,FIND(":",$B1381)+1,2))/30,"")))</f>
        <v/>
      </c>
      <c r="G1381" s="12">
        <f>IF($E1381="","",IF(WEEKDAY($E1381,2)&lt;6,1,0))</f>
        <v/>
      </c>
      <c r="H1381" s="12">
        <f>IF(OR($E1381="",$F1381=""),"",IF(AND($G1381=1,$F1381&gt;='Working Hours'!$C$8,$F1381&lt;'Working Hours'!$C$9),1,0))</f>
        <v/>
      </c>
    </row>
    <row r="1382">
      <c r="A1382" s="11" t="n"/>
      <c r="B1382" s="11" t="n"/>
      <c r="C1382" s="11" t="n"/>
      <c r="E1382" s="12">
        <f>IF($A1382="","",IF(ISNUMBER($A1382),$A1382,IFERROR(DATEVALUE($A1382),"")))</f>
        <v/>
      </c>
      <c r="F1382" s="12">
        <f>IF($B1382="","",IF(ISNUMBER($B1382),HOUR($B1382)*2+MINUTE($B1382)/30,IFERROR(VALUE(LEFT($B1382,FIND(":",$B1382)-1))*2+VALUE(MID($B1382,FIND(":",$B1382)+1,2))/30,"")))</f>
        <v/>
      </c>
      <c r="G1382" s="12">
        <f>IF($E1382="","",IF(WEEKDAY($E1382,2)&lt;6,1,0))</f>
        <v/>
      </c>
      <c r="H1382" s="12">
        <f>IF(OR($E1382="",$F1382=""),"",IF(AND($G1382=1,$F1382&gt;='Working Hours'!$C$8,$F1382&lt;'Working Hours'!$C$9),1,0))</f>
        <v/>
      </c>
    </row>
    <row r="1383">
      <c r="A1383" s="11" t="n"/>
      <c r="B1383" s="11" t="n"/>
      <c r="C1383" s="11" t="n"/>
      <c r="E1383" s="12">
        <f>IF($A1383="","",IF(ISNUMBER($A1383),$A1383,IFERROR(DATEVALUE($A1383),"")))</f>
        <v/>
      </c>
      <c r="F1383" s="12">
        <f>IF($B1383="","",IF(ISNUMBER($B1383),HOUR($B1383)*2+MINUTE($B1383)/30,IFERROR(VALUE(LEFT($B1383,FIND(":",$B1383)-1))*2+VALUE(MID($B1383,FIND(":",$B1383)+1,2))/30,"")))</f>
        <v/>
      </c>
      <c r="G1383" s="12">
        <f>IF($E1383="","",IF(WEEKDAY($E1383,2)&lt;6,1,0))</f>
        <v/>
      </c>
      <c r="H1383" s="12">
        <f>IF(OR($E1383="",$F1383=""),"",IF(AND($G1383=1,$F1383&gt;='Working Hours'!$C$8,$F1383&lt;'Working Hours'!$C$9),1,0))</f>
        <v/>
      </c>
    </row>
    <row r="1384">
      <c r="A1384" s="11" t="n"/>
      <c r="B1384" s="11" t="n"/>
      <c r="C1384" s="11" t="n"/>
      <c r="E1384" s="12">
        <f>IF($A1384="","",IF(ISNUMBER($A1384),$A1384,IFERROR(DATEVALUE($A1384),"")))</f>
        <v/>
      </c>
      <c r="F1384" s="12">
        <f>IF($B1384="","",IF(ISNUMBER($B1384),HOUR($B1384)*2+MINUTE($B1384)/30,IFERROR(VALUE(LEFT($B1384,FIND(":",$B1384)-1))*2+VALUE(MID($B1384,FIND(":",$B1384)+1,2))/30,"")))</f>
        <v/>
      </c>
      <c r="G1384" s="12">
        <f>IF($E1384="","",IF(WEEKDAY($E1384,2)&lt;6,1,0))</f>
        <v/>
      </c>
      <c r="H1384" s="12">
        <f>IF(OR($E1384="",$F1384=""),"",IF(AND($G1384=1,$F1384&gt;='Working Hours'!$C$8,$F1384&lt;'Working Hours'!$C$9),1,0))</f>
        <v/>
      </c>
    </row>
    <row r="1385">
      <c r="A1385" s="11" t="n"/>
      <c r="B1385" s="11" t="n"/>
      <c r="C1385" s="11" t="n"/>
      <c r="E1385" s="12">
        <f>IF($A1385="","",IF(ISNUMBER($A1385),$A1385,IFERROR(DATEVALUE($A1385),"")))</f>
        <v/>
      </c>
      <c r="F1385" s="12">
        <f>IF($B1385="","",IF(ISNUMBER($B1385),HOUR($B1385)*2+MINUTE($B1385)/30,IFERROR(VALUE(LEFT($B1385,FIND(":",$B1385)-1))*2+VALUE(MID($B1385,FIND(":",$B1385)+1,2))/30,"")))</f>
        <v/>
      </c>
      <c r="G1385" s="12">
        <f>IF($E1385="","",IF(WEEKDAY($E1385,2)&lt;6,1,0))</f>
        <v/>
      </c>
      <c r="H1385" s="12">
        <f>IF(OR($E1385="",$F1385=""),"",IF(AND($G1385=1,$F1385&gt;='Working Hours'!$C$8,$F1385&lt;'Working Hours'!$C$9),1,0))</f>
        <v/>
      </c>
    </row>
    <row r="1386">
      <c r="A1386" s="11" t="n"/>
      <c r="B1386" s="11" t="n"/>
      <c r="C1386" s="11" t="n"/>
      <c r="E1386" s="12">
        <f>IF($A1386="","",IF(ISNUMBER($A1386),$A1386,IFERROR(DATEVALUE($A1386),"")))</f>
        <v/>
      </c>
      <c r="F1386" s="12">
        <f>IF($B1386="","",IF(ISNUMBER($B1386),HOUR($B1386)*2+MINUTE($B1386)/30,IFERROR(VALUE(LEFT($B1386,FIND(":",$B1386)-1))*2+VALUE(MID($B1386,FIND(":",$B1386)+1,2))/30,"")))</f>
        <v/>
      </c>
      <c r="G1386" s="12">
        <f>IF($E1386="","",IF(WEEKDAY($E1386,2)&lt;6,1,0))</f>
        <v/>
      </c>
      <c r="H1386" s="12">
        <f>IF(OR($E1386="",$F1386=""),"",IF(AND($G1386=1,$F1386&gt;='Working Hours'!$C$8,$F1386&lt;'Working Hours'!$C$9),1,0))</f>
        <v/>
      </c>
    </row>
    <row r="1387">
      <c r="A1387" s="11" t="n"/>
      <c r="B1387" s="11" t="n"/>
      <c r="C1387" s="11" t="n"/>
      <c r="E1387" s="12">
        <f>IF($A1387="","",IF(ISNUMBER($A1387),$A1387,IFERROR(DATEVALUE($A1387),"")))</f>
        <v/>
      </c>
      <c r="F1387" s="12">
        <f>IF($B1387="","",IF(ISNUMBER($B1387),HOUR($B1387)*2+MINUTE($B1387)/30,IFERROR(VALUE(LEFT($B1387,FIND(":",$B1387)-1))*2+VALUE(MID($B1387,FIND(":",$B1387)+1,2))/30,"")))</f>
        <v/>
      </c>
      <c r="G1387" s="12">
        <f>IF($E1387="","",IF(WEEKDAY($E1387,2)&lt;6,1,0))</f>
        <v/>
      </c>
      <c r="H1387" s="12">
        <f>IF(OR($E1387="",$F1387=""),"",IF(AND($G1387=1,$F1387&gt;='Working Hours'!$C$8,$F1387&lt;'Working Hours'!$C$9),1,0))</f>
        <v/>
      </c>
    </row>
    <row r="1388">
      <c r="A1388" s="11" t="n"/>
      <c r="B1388" s="11" t="n"/>
      <c r="C1388" s="11" t="n"/>
      <c r="E1388" s="12">
        <f>IF($A1388="","",IF(ISNUMBER($A1388),$A1388,IFERROR(DATEVALUE($A1388),"")))</f>
        <v/>
      </c>
      <c r="F1388" s="12">
        <f>IF($B1388="","",IF(ISNUMBER($B1388),HOUR($B1388)*2+MINUTE($B1388)/30,IFERROR(VALUE(LEFT($B1388,FIND(":",$B1388)-1))*2+VALUE(MID($B1388,FIND(":",$B1388)+1,2))/30,"")))</f>
        <v/>
      </c>
      <c r="G1388" s="12">
        <f>IF($E1388="","",IF(WEEKDAY($E1388,2)&lt;6,1,0))</f>
        <v/>
      </c>
      <c r="H1388" s="12">
        <f>IF(OR($E1388="",$F1388=""),"",IF(AND($G1388=1,$F1388&gt;='Working Hours'!$C$8,$F1388&lt;'Working Hours'!$C$9),1,0))</f>
        <v/>
      </c>
    </row>
    <row r="1389">
      <c r="A1389" s="11" t="n"/>
      <c r="B1389" s="11" t="n"/>
      <c r="C1389" s="11" t="n"/>
      <c r="E1389" s="12">
        <f>IF($A1389="","",IF(ISNUMBER($A1389),$A1389,IFERROR(DATEVALUE($A1389),"")))</f>
        <v/>
      </c>
      <c r="F1389" s="12">
        <f>IF($B1389="","",IF(ISNUMBER($B1389),HOUR($B1389)*2+MINUTE($B1389)/30,IFERROR(VALUE(LEFT($B1389,FIND(":",$B1389)-1))*2+VALUE(MID($B1389,FIND(":",$B1389)+1,2))/30,"")))</f>
        <v/>
      </c>
      <c r="G1389" s="12">
        <f>IF($E1389="","",IF(WEEKDAY($E1389,2)&lt;6,1,0))</f>
        <v/>
      </c>
      <c r="H1389" s="12">
        <f>IF(OR($E1389="",$F1389=""),"",IF(AND($G1389=1,$F1389&gt;='Working Hours'!$C$8,$F1389&lt;'Working Hours'!$C$9),1,0))</f>
        <v/>
      </c>
    </row>
    <row r="1390">
      <c r="A1390" s="11" t="n"/>
      <c r="B1390" s="11" t="n"/>
      <c r="C1390" s="11" t="n"/>
      <c r="E1390" s="12">
        <f>IF($A1390="","",IF(ISNUMBER($A1390),$A1390,IFERROR(DATEVALUE($A1390),"")))</f>
        <v/>
      </c>
      <c r="F1390" s="12">
        <f>IF($B1390="","",IF(ISNUMBER($B1390),HOUR($B1390)*2+MINUTE($B1390)/30,IFERROR(VALUE(LEFT($B1390,FIND(":",$B1390)-1))*2+VALUE(MID($B1390,FIND(":",$B1390)+1,2))/30,"")))</f>
        <v/>
      </c>
      <c r="G1390" s="12">
        <f>IF($E1390="","",IF(WEEKDAY($E1390,2)&lt;6,1,0))</f>
        <v/>
      </c>
      <c r="H1390" s="12">
        <f>IF(OR($E1390="",$F1390=""),"",IF(AND($G1390=1,$F1390&gt;='Working Hours'!$C$8,$F1390&lt;'Working Hours'!$C$9),1,0))</f>
        <v/>
      </c>
    </row>
    <row r="1391">
      <c r="A1391" s="11" t="n"/>
      <c r="B1391" s="11" t="n"/>
      <c r="C1391" s="11" t="n"/>
      <c r="E1391" s="12">
        <f>IF($A1391="","",IF(ISNUMBER($A1391),$A1391,IFERROR(DATEVALUE($A1391),"")))</f>
        <v/>
      </c>
      <c r="F1391" s="12">
        <f>IF($B1391="","",IF(ISNUMBER($B1391),HOUR($B1391)*2+MINUTE($B1391)/30,IFERROR(VALUE(LEFT($B1391,FIND(":",$B1391)-1))*2+VALUE(MID($B1391,FIND(":",$B1391)+1,2))/30,"")))</f>
        <v/>
      </c>
      <c r="G1391" s="12">
        <f>IF($E1391="","",IF(WEEKDAY($E1391,2)&lt;6,1,0))</f>
        <v/>
      </c>
      <c r="H1391" s="12">
        <f>IF(OR($E1391="",$F1391=""),"",IF(AND($G1391=1,$F1391&gt;='Working Hours'!$C$8,$F1391&lt;'Working Hours'!$C$9),1,0))</f>
        <v/>
      </c>
    </row>
    <row r="1392">
      <c r="A1392" s="11" t="n"/>
      <c r="B1392" s="11" t="n"/>
      <c r="C1392" s="11" t="n"/>
      <c r="E1392" s="12">
        <f>IF($A1392="","",IF(ISNUMBER($A1392),$A1392,IFERROR(DATEVALUE($A1392),"")))</f>
        <v/>
      </c>
      <c r="F1392" s="12">
        <f>IF($B1392="","",IF(ISNUMBER($B1392),HOUR($B1392)*2+MINUTE($B1392)/30,IFERROR(VALUE(LEFT($B1392,FIND(":",$B1392)-1))*2+VALUE(MID($B1392,FIND(":",$B1392)+1,2))/30,"")))</f>
        <v/>
      </c>
      <c r="G1392" s="12">
        <f>IF($E1392="","",IF(WEEKDAY($E1392,2)&lt;6,1,0))</f>
        <v/>
      </c>
      <c r="H1392" s="12">
        <f>IF(OR($E1392="",$F1392=""),"",IF(AND($G1392=1,$F1392&gt;='Working Hours'!$C$8,$F1392&lt;'Working Hours'!$C$9),1,0))</f>
        <v/>
      </c>
    </row>
    <row r="1393">
      <c r="A1393" s="11" t="n"/>
      <c r="B1393" s="11" t="n"/>
      <c r="C1393" s="11" t="n"/>
      <c r="E1393" s="12">
        <f>IF($A1393="","",IF(ISNUMBER($A1393),$A1393,IFERROR(DATEVALUE($A1393),"")))</f>
        <v/>
      </c>
      <c r="F1393" s="12">
        <f>IF($B1393="","",IF(ISNUMBER($B1393),HOUR($B1393)*2+MINUTE($B1393)/30,IFERROR(VALUE(LEFT($B1393,FIND(":",$B1393)-1))*2+VALUE(MID($B1393,FIND(":",$B1393)+1,2))/30,"")))</f>
        <v/>
      </c>
      <c r="G1393" s="12">
        <f>IF($E1393="","",IF(WEEKDAY($E1393,2)&lt;6,1,0))</f>
        <v/>
      </c>
      <c r="H1393" s="12">
        <f>IF(OR($E1393="",$F1393=""),"",IF(AND($G1393=1,$F1393&gt;='Working Hours'!$C$8,$F1393&lt;'Working Hours'!$C$9),1,0))</f>
        <v/>
      </c>
    </row>
    <row r="1394">
      <c r="A1394" s="11" t="n"/>
      <c r="B1394" s="11" t="n"/>
      <c r="C1394" s="11" t="n"/>
      <c r="E1394" s="12">
        <f>IF($A1394="","",IF(ISNUMBER($A1394),$A1394,IFERROR(DATEVALUE($A1394),"")))</f>
        <v/>
      </c>
      <c r="F1394" s="12">
        <f>IF($B1394="","",IF(ISNUMBER($B1394),HOUR($B1394)*2+MINUTE($B1394)/30,IFERROR(VALUE(LEFT($B1394,FIND(":",$B1394)-1))*2+VALUE(MID($B1394,FIND(":",$B1394)+1,2))/30,"")))</f>
        <v/>
      </c>
      <c r="G1394" s="12">
        <f>IF($E1394="","",IF(WEEKDAY($E1394,2)&lt;6,1,0))</f>
        <v/>
      </c>
      <c r="H1394" s="12">
        <f>IF(OR($E1394="",$F1394=""),"",IF(AND($G1394=1,$F1394&gt;='Working Hours'!$C$8,$F1394&lt;'Working Hours'!$C$9),1,0))</f>
        <v/>
      </c>
    </row>
    <row r="1395">
      <c r="A1395" s="11" t="n"/>
      <c r="B1395" s="11" t="n"/>
      <c r="C1395" s="11" t="n"/>
      <c r="E1395" s="12">
        <f>IF($A1395="","",IF(ISNUMBER($A1395),$A1395,IFERROR(DATEVALUE($A1395),"")))</f>
        <v/>
      </c>
      <c r="F1395" s="12">
        <f>IF($B1395="","",IF(ISNUMBER($B1395),HOUR($B1395)*2+MINUTE($B1395)/30,IFERROR(VALUE(LEFT($B1395,FIND(":",$B1395)-1))*2+VALUE(MID($B1395,FIND(":",$B1395)+1,2))/30,"")))</f>
        <v/>
      </c>
      <c r="G1395" s="12">
        <f>IF($E1395="","",IF(WEEKDAY($E1395,2)&lt;6,1,0))</f>
        <v/>
      </c>
      <c r="H1395" s="12">
        <f>IF(OR($E1395="",$F1395=""),"",IF(AND($G1395=1,$F1395&gt;='Working Hours'!$C$8,$F1395&lt;'Working Hours'!$C$9),1,0))</f>
        <v/>
      </c>
    </row>
    <row r="1396">
      <c r="A1396" s="11" t="n"/>
      <c r="B1396" s="11" t="n"/>
      <c r="C1396" s="11" t="n"/>
      <c r="E1396" s="12">
        <f>IF($A1396="","",IF(ISNUMBER($A1396),$A1396,IFERROR(DATEVALUE($A1396),"")))</f>
        <v/>
      </c>
      <c r="F1396" s="12">
        <f>IF($B1396="","",IF(ISNUMBER($B1396),HOUR($B1396)*2+MINUTE($B1396)/30,IFERROR(VALUE(LEFT($B1396,FIND(":",$B1396)-1))*2+VALUE(MID($B1396,FIND(":",$B1396)+1,2))/30,"")))</f>
        <v/>
      </c>
      <c r="G1396" s="12">
        <f>IF($E1396="","",IF(WEEKDAY($E1396,2)&lt;6,1,0))</f>
        <v/>
      </c>
      <c r="H1396" s="12">
        <f>IF(OR($E1396="",$F1396=""),"",IF(AND($G1396=1,$F1396&gt;='Working Hours'!$C$8,$F1396&lt;'Working Hours'!$C$9),1,0))</f>
        <v/>
      </c>
    </row>
    <row r="1397">
      <c r="A1397" s="11" t="n"/>
      <c r="B1397" s="11" t="n"/>
      <c r="C1397" s="11" t="n"/>
      <c r="E1397" s="12">
        <f>IF($A1397="","",IF(ISNUMBER($A1397),$A1397,IFERROR(DATEVALUE($A1397),"")))</f>
        <v/>
      </c>
      <c r="F1397" s="12">
        <f>IF($B1397="","",IF(ISNUMBER($B1397),HOUR($B1397)*2+MINUTE($B1397)/30,IFERROR(VALUE(LEFT($B1397,FIND(":",$B1397)-1))*2+VALUE(MID($B1397,FIND(":",$B1397)+1,2))/30,"")))</f>
        <v/>
      </c>
      <c r="G1397" s="12">
        <f>IF($E1397="","",IF(WEEKDAY($E1397,2)&lt;6,1,0))</f>
        <v/>
      </c>
      <c r="H1397" s="12">
        <f>IF(OR($E1397="",$F1397=""),"",IF(AND($G1397=1,$F1397&gt;='Working Hours'!$C$8,$F1397&lt;'Working Hours'!$C$9),1,0))</f>
        <v/>
      </c>
    </row>
    <row r="1398">
      <c r="A1398" s="11" t="n"/>
      <c r="B1398" s="11" t="n"/>
      <c r="C1398" s="11" t="n"/>
      <c r="E1398" s="12">
        <f>IF($A1398="","",IF(ISNUMBER($A1398),$A1398,IFERROR(DATEVALUE($A1398),"")))</f>
        <v/>
      </c>
      <c r="F1398" s="12">
        <f>IF($B1398="","",IF(ISNUMBER($B1398),HOUR($B1398)*2+MINUTE($B1398)/30,IFERROR(VALUE(LEFT($B1398,FIND(":",$B1398)-1))*2+VALUE(MID($B1398,FIND(":",$B1398)+1,2))/30,"")))</f>
        <v/>
      </c>
      <c r="G1398" s="12">
        <f>IF($E1398="","",IF(WEEKDAY($E1398,2)&lt;6,1,0))</f>
        <v/>
      </c>
      <c r="H1398" s="12">
        <f>IF(OR($E1398="",$F1398=""),"",IF(AND($G1398=1,$F1398&gt;='Working Hours'!$C$8,$F1398&lt;'Working Hours'!$C$9),1,0))</f>
        <v/>
      </c>
    </row>
    <row r="1399">
      <c r="A1399" s="11" t="n"/>
      <c r="B1399" s="11" t="n"/>
      <c r="C1399" s="11" t="n"/>
      <c r="E1399" s="12">
        <f>IF($A1399="","",IF(ISNUMBER($A1399),$A1399,IFERROR(DATEVALUE($A1399),"")))</f>
        <v/>
      </c>
      <c r="F1399" s="12">
        <f>IF($B1399="","",IF(ISNUMBER($B1399),HOUR($B1399)*2+MINUTE($B1399)/30,IFERROR(VALUE(LEFT($B1399,FIND(":",$B1399)-1))*2+VALUE(MID($B1399,FIND(":",$B1399)+1,2))/30,"")))</f>
        <v/>
      </c>
      <c r="G1399" s="12">
        <f>IF($E1399="","",IF(WEEKDAY($E1399,2)&lt;6,1,0))</f>
        <v/>
      </c>
      <c r="H1399" s="12">
        <f>IF(OR($E1399="",$F1399=""),"",IF(AND($G1399=1,$F1399&gt;='Working Hours'!$C$8,$F1399&lt;'Working Hours'!$C$9),1,0))</f>
        <v/>
      </c>
    </row>
    <row r="1400">
      <c r="A1400" s="11" t="n"/>
      <c r="B1400" s="11" t="n"/>
      <c r="C1400" s="11" t="n"/>
      <c r="E1400" s="12">
        <f>IF($A1400="","",IF(ISNUMBER($A1400),$A1400,IFERROR(DATEVALUE($A1400),"")))</f>
        <v/>
      </c>
      <c r="F1400" s="12">
        <f>IF($B1400="","",IF(ISNUMBER($B1400),HOUR($B1400)*2+MINUTE($B1400)/30,IFERROR(VALUE(LEFT($B1400,FIND(":",$B1400)-1))*2+VALUE(MID($B1400,FIND(":",$B1400)+1,2))/30,"")))</f>
        <v/>
      </c>
      <c r="G1400" s="12">
        <f>IF($E1400="","",IF(WEEKDAY($E1400,2)&lt;6,1,0))</f>
        <v/>
      </c>
      <c r="H1400" s="12">
        <f>IF(OR($E1400="",$F1400=""),"",IF(AND($G1400=1,$F1400&gt;='Working Hours'!$C$8,$F1400&lt;'Working Hours'!$C$9),1,0))</f>
        <v/>
      </c>
    </row>
    <row r="1401">
      <c r="A1401" s="11" t="n"/>
      <c r="B1401" s="11" t="n"/>
      <c r="C1401" s="11" t="n"/>
      <c r="E1401" s="12">
        <f>IF($A1401="","",IF(ISNUMBER($A1401),$A1401,IFERROR(DATEVALUE($A1401),"")))</f>
        <v/>
      </c>
      <c r="F1401" s="12">
        <f>IF($B1401="","",IF(ISNUMBER($B1401),HOUR($B1401)*2+MINUTE($B1401)/30,IFERROR(VALUE(LEFT($B1401,FIND(":",$B1401)-1))*2+VALUE(MID($B1401,FIND(":",$B1401)+1,2))/30,"")))</f>
        <v/>
      </c>
      <c r="G1401" s="12">
        <f>IF($E1401="","",IF(WEEKDAY($E1401,2)&lt;6,1,0))</f>
        <v/>
      </c>
      <c r="H1401" s="12">
        <f>IF(OR($E1401="",$F1401=""),"",IF(AND($G1401=1,$F1401&gt;='Working Hours'!$C$8,$F1401&lt;'Working Hours'!$C$9),1,0))</f>
        <v/>
      </c>
    </row>
    <row r="1402">
      <c r="A1402" s="11" t="n"/>
      <c r="B1402" s="11" t="n"/>
      <c r="C1402" s="11" t="n"/>
      <c r="E1402" s="12">
        <f>IF($A1402="","",IF(ISNUMBER($A1402),$A1402,IFERROR(DATEVALUE($A1402),"")))</f>
        <v/>
      </c>
      <c r="F1402" s="12">
        <f>IF($B1402="","",IF(ISNUMBER($B1402),HOUR($B1402)*2+MINUTE($B1402)/30,IFERROR(VALUE(LEFT($B1402,FIND(":",$B1402)-1))*2+VALUE(MID($B1402,FIND(":",$B1402)+1,2))/30,"")))</f>
        <v/>
      </c>
      <c r="G1402" s="12">
        <f>IF($E1402="","",IF(WEEKDAY($E1402,2)&lt;6,1,0))</f>
        <v/>
      </c>
      <c r="H1402" s="12">
        <f>IF(OR($E1402="",$F1402=""),"",IF(AND($G1402=1,$F1402&gt;='Working Hours'!$C$8,$F1402&lt;'Working Hours'!$C$9),1,0))</f>
        <v/>
      </c>
    </row>
    <row r="1403">
      <c r="A1403" s="11" t="n"/>
      <c r="B1403" s="11" t="n"/>
      <c r="C1403" s="11" t="n"/>
      <c r="E1403" s="12">
        <f>IF($A1403="","",IF(ISNUMBER($A1403),$A1403,IFERROR(DATEVALUE($A1403),"")))</f>
        <v/>
      </c>
      <c r="F1403" s="12">
        <f>IF($B1403="","",IF(ISNUMBER($B1403),HOUR($B1403)*2+MINUTE($B1403)/30,IFERROR(VALUE(LEFT($B1403,FIND(":",$B1403)-1))*2+VALUE(MID($B1403,FIND(":",$B1403)+1,2))/30,"")))</f>
        <v/>
      </c>
      <c r="G1403" s="12">
        <f>IF($E1403="","",IF(WEEKDAY($E1403,2)&lt;6,1,0))</f>
        <v/>
      </c>
      <c r="H1403" s="12">
        <f>IF(OR($E1403="",$F1403=""),"",IF(AND($G1403=1,$F1403&gt;='Working Hours'!$C$8,$F1403&lt;'Working Hours'!$C$9),1,0))</f>
        <v/>
      </c>
    </row>
    <row r="1404">
      <c r="A1404" s="11" t="n"/>
      <c r="B1404" s="11" t="n"/>
      <c r="C1404" s="11" t="n"/>
      <c r="E1404" s="12">
        <f>IF($A1404="","",IF(ISNUMBER($A1404),$A1404,IFERROR(DATEVALUE($A1404),"")))</f>
        <v/>
      </c>
      <c r="F1404" s="12">
        <f>IF($B1404="","",IF(ISNUMBER($B1404),HOUR($B1404)*2+MINUTE($B1404)/30,IFERROR(VALUE(LEFT($B1404,FIND(":",$B1404)-1))*2+VALUE(MID($B1404,FIND(":",$B1404)+1,2))/30,"")))</f>
        <v/>
      </c>
      <c r="G1404" s="12">
        <f>IF($E1404="","",IF(WEEKDAY($E1404,2)&lt;6,1,0))</f>
        <v/>
      </c>
      <c r="H1404" s="12">
        <f>IF(OR($E1404="",$F1404=""),"",IF(AND($G1404=1,$F1404&gt;='Working Hours'!$C$8,$F1404&lt;'Working Hours'!$C$9),1,0))</f>
        <v/>
      </c>
    </row>
    <row r="1405">
      <c r="A1405" s="11" t="n"/>
      <c r="B1405" s="11" t="n"/>
      <c r="C1405" s="11" t="n"/>
      <c r="E1405" s="12">
        <f>IF($A1405="","",IF(ISNUMBER($A1405),$A1405,IFERROR(DATEVALUE($A1405),"")))</f>
        <v/>
      </c>
      <c r="F1405" s="12">
        <f>IF($B1405="","",IF(ISNUMBER($B1405),HOUR($B1405)*2+MINUTE($B1405)/30,IFERROR(VALUE(LEFT($B1405,FIND(":",$B1405)-1))*2+VALUE(MID($B1405,FIND(":",$B1405)+1,2))/30,"")))</f>
        <v/>
      </c>
      <c r="G1405" s="12">
        <f>IF($E1405="","",IF(WEEKDAY($E1405,2)&lt;6,1,0))</f>
        <v/>
      </c>
      <c r="H1405" s="12">
        <f>IF(OR($E1405="",$F1405=""),"",IF(AND($G1405=1,$F1405&gt;='Working Hours'!$C$8,$F1405&lt;'Working Hours'!$C$9),1,0))</f>
        <v/>
      </c>
    </row>
    <row r="1406">
      <c r="A1406" s="11" t="n"/>
      <c r="B1406" s="11" t="n"/>
      <c r="C1406" s="11" t="n"/>
      <c r="E1406" s="12">
        <f>IF($A1406="","",IF(ISNUMBER($A1406),$A1406,IFERROR(DATEVALUE($A1406),"")))</f>
        <v/>
      </c>
      <c r="F1406" s="12">
        <f>IF($B1406="","",IF(ISNUMBER($B1406),HOUR($B1406)*2+MINUTE($B1406)/30,IFERROR(VALUE(LEFT($B1406,FIND(":",$B1406)-1))*2+VALUE(MID($B1406,FIND(":",$B1406)+1,2))/30,"")))</f>
        <v/>
      </c>
      <c r="G1406" s="12">
        <f>IF($E1406="","",IF(WEEKDAY($E1406,2)&lt;6,1,0))</f>
        <v/>
      </c>
      <c r="H1406" s="12">
        <f>IF(OR($E1406="",$F1406=""),"",IF(AND($G1406=1,$F1406&gt;='Working Hours'!$C$8,$F1406&lt;'Working Hours'!$C$9),1,0))</f>
        <v/>
      </c>
    </row>
    <row r="1407">
      <c r="A1407" s="11" t="n"/>
      <c r="B1407" s="11" t="n"/>
      <c r="C1407" s="11" t="n"/>
      <c r="E1407" s="12">
        <f>IF($A1407="","",IF(ISNUMBER($A1407),$A1407,IFERROR(DATEVALUE($A1407),"")))</f>
        <v/>
      </c>
      <c r="F1407" s="12">
        <f>IF($B1407="","",IF(ISNUMBER($B1407),HOUR($B1407)*2+MINUTE($B1407)/30,IFERROR(VALUE(LEFT($B1407,FIND(":",$B1407)-1))*2+VALUE(MID($B1407,FIND(":",$B1407)+1,2))/30,"")))</f>
        <v/>
      </c>
      <c r="G1407" s="12">
        <f>IF($E1407="","",IF(WEEKDAY($E1407,2)&lt;6,1,0))</f>
        <v/>
      </c>
      <c r="H1407" s="12">
        <f>IF(OR($E1407="",$F1407=""),"",IF(AND($G1407=1,$F1407&gt;='Working Hours'!$C$8,$F1407&lt;'Working Hours'!$C$9),1,0))</f>
        <v/>
      </c>
    </row>
    <row r="1408">
      <c r="A1408" s="11" t="n"/>
      <c r="B1408" s="11" t="n"/>
      <c r="C1408" s="11" t="n"/>
      <c r="E1408" s="12">
        <f>IF($A1408="","",IF(ISNUMBER($A1408),$A1408,IFERROR(DATEVALUE($A1408),"")))</f>
        <v/>
      </c>
      <c r="F1408" s="12">
        <f>IF($B1408="","",IF(ISNUMBER($B1408),HOUR($B1408)*2+MINUTE($B1408)/30,IFERROR(VALUE(LEFT($B1408,FIND(":",$B1408)-1))*2+VALUE(MID($B1408,FIND(":",$B1408)+1,2))/30,"")))</f>
        <v/>
      </c>
      <c r="G1408" s="12">
        <f>IF($E1408="","",IF(WEEKDAY($E1408,2)&lt;6,1,0))</f>
        <v/>
      </c>
      <c r="H1408" s="12">
        <f>IF(OR($E1408="",$F1408=""),"",IF(AND($G1408=1,$F1408&gt;='Working Hours'!$C$8,$F1408&lt;'Working Hours'!$C$9),1,0))</f>
        <v/>
      </c>
    </row>
    <row r="1409">
      <c r="A1409" s="11" t="n"/>
      <c r="B1409" s="11" t="n"/>
      <c r="C1409" s="11" t="n"/>
      <c r="E1409" s="12">
        <f>IF($A1409="","",IF(ISNUMBER($A1409),$A1409,IFERROR(DATEVALUE($A1409),"")))</f>
        <v/>
      </c>
      <c r="F1409" s="12">
        <f>IF($B1409="","",IF(ISNUMBER($B1409),HOUR($B1409)*2+MINUTE($B1409)/30,IFERROR(VALUE(LEFT($B1409,FIND(":",$B1409)-1))*2+VALUE(MID($B1409,FIND(":",$B1409)+1,2))/30,"")))</f>
        <v/>
      </c>
      <c r="G1409" s="12">
        <f>IF($E1409="","",IF(WEEKDAY($E1409,2)&lt;6,1,0))</f>
        <v/>
      </c>
      <c r="H1409" s="12">
        <f>IF(OR($E1409="",$F1409=""),"",IF(AND($G1409=1,$F1409&gt;='Working Hours'!$C$8,$F1409&lt;'Working Hours'!$C$9),1,0))</f>
        <v/>
      </c>
    </row>
    <row r="1410">
      <c r="A1410" s="11" t="n"/>
      <c r="B1410" s="11" t="n"/>
      <c r="C1410" s="11" t="n"/>
      <c r="E1410" s="12">
        <f>IF($A1410="","",IF(ISNUMBER($A1410),$A1410,IFERROR(DATEVALUE($A1410),"")))</f>
        <v/>
      </c>
      <c r="F1410" s="12">
        <f>IF($B1410="","",IF(ISNUMBER($B1410),HOUR($B1410)*2+MINUTE($B1410)/30,IFERROR(VALUE(LEFT($B1410,FIND(":",$B1410)-1))*2+VALUE(MID($B1410,FIND(":",$B1410)+1,2))/30,"")))</f>
        <v/>
      </c>
      <c r="G1410" s="12">
        <f>IF($E1410="","",IF(WEEKDAY($E1410,2)&lt;6,1,0))</f>
        <v/>
      </c>
      <c r="H1410" s="12">
        <f>IF(OR($E1410="",$F1410=""),"",IF(AND($G1410=1,$F1410&gt;='Working Hours'!$C$8,$F1410&lt;'Working Hours'!$C$9),1,0))</f>
        <v/>
      </c>
    </row>
    <row r="1411">
      <c r="A1411" s="11" t="n"/>
      <c r="B1411" s="11" t="n"/>
      <c r="C1411" s="11" t="n"/>
      <c r="E1411" s="12">
        <f>IF($A1411="","",IF(ISNUMBER($A1411),$A1411,IFERROR(DATEVALUE($A1411),"")))</f>
        <v/>
      </c>
      <c r="F1411" s="12">
        <f>IF($B1411="","",IF(ISNUMBER($B1411),HOUR($B1411)*2+MINUTE($B1411)/30,IFERROR(VALUE(LEFT($B1411,FIND(":",$B1411)-1))*2+VALUE(MID($B1411,FIND(":",$B1411)+1,2))/30,"")))</f>
        <v/>
      </c>
      <c r="G1411" s="12">
        <f>IF($E1411="","",IF(WEEKDAY($E1411,2)&lt;6,1,0))</f>
        <v/>
      </c>
      <c r="H1411" s="12">
        <f>IF(OR($E1411="",$F1411=""),"",IF(AND($G1411=1,$F1411&gt;='Working Hours'!$C$8,$F1411&lt;'Working Hours'!$C$9),1,0))</f>
        <v/>
      </c>
    </row>
    <row r="1412">
      <c r="A1412" s="11" t="n"/>
      <c r="B1412" s="11" t="n"/>
      <c r="C1412" s="11" t="n"/>
      <c r="E1412" s="12">
        <f>IF($A1412="","",IF(ISNUMBER($A1412),$A1412,IFERROR(DATEVALUE($A1412),"")))</f>
        <v/>
      </c>
      <c r="F1412" s="12">
        <f>IF($B1412="","",IF(ISNUMBER($B1412),HOUR($B1412)*2+MINUTE($B1412)/30,IFERROR(VALUE(LEFT($B1412,FIND(":",$B1412)-1))*2+VALUE(MID($B1412,FIND(":",$B1412)+1,2))/30,"")))</f>
        <v/>
      </c>
      <c r="G1412" s="12">
        <f>IF($E1412="","",IF(WEEKDAY($E1412,2)&lt;6,1,0))</f>
        <v/>
      </c>
      <c r="H1412" s="12">
        <f>IF(OR($E1412="",$F1412=""),"",IF(AND($G1412=1,$F1412&gt;='Working Hours'!$C$8,$F1412&lt;'Working Hours'!$C$9),1,0))</f>
        <v/>
      </c>
    </row>
    <row r="1413">
      <c r="A1413" s="11" t="n"/>
      <c r="B1413" s="11" t="n"/>
      <c r="C1413" s="11" t="n"/>
      <c r="E1413" s="12">
        <f>IF($A1413="","",IF(ISNUMBER($A1413),$A1413,IFERROR(DATEVALUE($A1413),"")))</f>
        <v/>
      </c>
      <c r="F1413" s="12">
        <f>IF($B1413="","",IF(ISNUMBER($B1413),HOUR($B1413)*2+MINUTE($B1413)/30,IFERROR(VALUE(LEFT($B1413,FIND(":",$B1413)-1))*2+VALUE(MID($B1413,FIND(":",$B1413)+1,2))/30,"")))</f>
        <v/>
      </c>
      <c r="G1413" s="12">
        <f>IF($E1413="","",IF(WEEKDAY($E1413,2)&lt;6,1,0))</f>
        <v/>
      </c>
      <c r="H1413" s="12">
        <f>IF(OR($E1413="",$F1413=""),"",IF(AND($G1413=1,$F1413&gt;='Working Hours'!$C$8,$F1413&lt;'Working Hours'!$C$9),1,0))</f>
        <v/>
      </c>
    </row>
    <row r="1414">
      <c r="A1414" s="11" t="n"/>
      <c r="B1414" s="11" t="n"/>
      <c r="C1414" s="11" t="n"/>
      <c r="E1414" s="12">
        <f>IF($A1414="","",IF(ISNUMBER($A1414),$A1414,IFERROR(DATEVALUE($A1414),"")))</f>
        <v/>
      </c>
      <c r="F1414" s="12">
        <f>IF($B1414="","",IF(ISNUMBER($B1414),HOUR($B1414)*2+MINUTE($B1414)/30,IFERROR(VALUE(LEFT($B1414,FIND(":",$B1414)-1))*2+VALUE(MID($B1414,FIND(":",$B1414)+1,2))/30,"")))</f>
        <v/>
      </c>
      <c r="G1414" s="12">
        <f>IF($E1414="","",IF(WEEKDAY($E1414,2)&lt;6,1,0))</f>
        <v/>
      </c>
      <c r="H1414" s="12">
        <f>IF(OR($E1414="",$F1414=""),"",IF(AND($G1414=1,$F1414&gt;='Working Hours'!$C$8,$F1414&lt;'Working Hours'!$C$9),1,0))</f>
        <v/>
      </c>
    </row>
    <row r="1415">
      <c r="A1415" s="11" t="n"/>
      <c r="B1415" s="11" t="n"/>
      <c r="C1415" s="11" t="n"/>
      <c r="E1415" s="12">
        <f>IF($A1415="","",IF(ISNUMBER($A1415),$A1415,IFERROR(DATEVALUE($A1415),"")))</f>
        <v/>
      </c>
      <c r="F1415" s="12">
        <f>IF($B1415="","",IF(ISNUMBER($B1415),HOUR($B1415)*2+MINUTE($B1415)/30,IFERROR(VALUE(LEFT($B1415,FIND(":",$B1415)-1))*2+VALUE(MID($B1415,FIND(":",$B1415)+1,2))/30,"")))</f>
        <v/>
      </c>
      <c r="G1415" s="12">
        <f>IF($E1415="","",IF(WEEKDAY($E1415,2)&lt;6,1,0))</f>
        <v/>
      </c>
      <c r="H1415" s="12">
        <f>IF(OR($E1415="",$F1415=""),"",IF(AND($G1415=1,$F1415&gt;='Working Hours'!$C$8,$F1415&lt;'Working Hours'!$C$9),1,0))</f>
        <v/>
      </c>
    </row>
    <row r="1416">
      <c r="A1416" s="11" t="n"/>
      <c r="B1416" s="11" t="n"/>
      <c r="C1416" s="11" t="n"/>
      <c r="E1416" s="12">
        <f>IF($A1416="","",IF(ISNUMBER($A1416),$A1416,IFERROR(DATEVALUE($A1416),"")))</f>
        <v/>
      </c>
      <c r="F1416" s="12">
        <f>IF($B1416="","",IF(ISNUMBER($B1416),HOUR($B1416)*2+MINUTE($B1416)/30,IFERROR(VALUE(LEFT($B1416,FIND(":",$B1416)-1))*2+VALUE(MID($B1416,FIND(":",$B1416)+1,2))/30,"")))</f>
        <v/>
      </c>
      <c r="G1416" s="12">
        <f>IF($E1416="","",IF(WEEKDAY($E1416,2)&lt;6,1,0))</f>
        <v/>
      </c>
      <c r="H1416" s="12">
        <f>IF(OR($E1416="",$F1416=""),"",IF(AND($G1416=1,$F1416&gt;='Working Hours'!$C$8,$F1416&lt;'Working Hours'!$C$9),1,0))</f>
        <v/>
      </c>
    </row>
    <row r="1417">
      <c r="A1417" s="11" t="n"/>
      <c r="B1417" s="11" t="n"/>
      <c r="C1417" s="11" t="n"/>
      <c r="E1417" s="12">
        <f>IF($A1417="","",IF(ISNUMBER($A1417),$A1417,IFERROR(DATEVALUE($A1417),"")))</f>
        <v/>
      </c>
      <c r="F1417" s="12">
        <f>IF($B1417="","",IF(ISNUMBER($B1417),HOUR($B1417)*2+MINUTE($B1417)/30,IFERROR(VALUE(LEFT($B1417,FIND(":",$B1417)-1))*2+VALUE(MID($B1417,FIND(":",$B1417)+1,2))/30,"")))</f>
        <v/>
      </c>
      <c r="G1417" s="12">
        <f>IF($E1417="","",IF(WEEKDAY($E1417,2)&lt;6,1,0))</f>
        <v/>
      </c>
      <c r="H1417" s="12">
        <f>IF(OR($E1417="",$F1417=""),"",IF(AND($G1417=1,$F1417&gt;='Working Hours'!$C$8,$F1417&lt;'Working Hours'!$C$9),1,0))</f>
        <v/>
      </c>
    </row>
    <row r="1418">
      <c r="A1418" s="11" t="n"/>
      <c r="B1418" s="11" t="n"/>
      <c r="C1418" s="11" t="n"/>
      <c r="E1418" s="12">
        <f>IF($A1418="","",IF(ISNUMBER($A1418),$A1418,IFERROR(DATEVALUE($A1418),"")))</f>
        <v/>
      </c>
      <c r="F1418" s="12">
        <f>IF($B1418="","",IF(ISNUMBER($B1418),HOUR($B1418)*2+MINUTE($B1418)/30,IFERROR(VALUE(LEFT($B1418,FIND(":",$B1418)-1))*2+VALUE(MID($B1418,FIND(":",$B1418)+1,2))/30,"")))</f>
        <v/>
      </c>
      <c r="G1418" s="12">
        <f>IF($E1418="","",IF(WEEKDAY($E1418,2)&lt;6,1,0))</f>
        <v/>
      </c>
      <c r="H1418" s="12">
        <f>IF(OR($E1418="",$F1418=""),"",IF(AND($G1418=1,$F1418&gt;='Working Hours'!$C$8,$F1418&lt;'Working Hours'!$C$9),1,0))</f>
        <v/>
      </c>
    </row>
    <row r="1419">
      <c r="A1419" s="11" t="n"/>
      <c r="B1419" s="11" t="n"/>
      <c r="C1419" s="11" t="n"/>
      <c r="E1419" s="12">
        <f>IF($A1419="","",IF(ISNUMBER($A1419),$A1419,IFERROR(DATEVALUE($A1419),"")))</f>
        <v/>
      </c>
      <c r="F1419" s="12">
        <f>IF($B1419="","",IF(ISNUMBER($B1419),HOUR($B1419)*2+MINUTE($B1419)/30,IFERROR(VALUE(LEFT($B1419,FIND(":",$B1419)-1))*2+VALUE(MID($B1419,FIND(":",$B1419)+1,2))/30,"")))</f>
        <v/>
      </c>
      <c r="G1419" s="12">
        <f>IF($E1419="","",IF(WEEKDAY($E1419,2)&lt;6,1,0))</f>
        <v/>
      </c>
      <c r="H1419" s="12">
        <f>IF(OR($E1419="",$F1419=""),"",IF(AND($G1419=1,$F1419&gt;='Working Hours'!$C$8,$F1419&lt;'Working Hours'!$C$9),1,0))</f>
        <v/>
      </c>
    </row>
    <row r="1420">
      <c r="A1420" s="11" t="n"/>
      <c r="B1420" s="11" t="n"/>
      <c r="C1420" s="11" t="n"/>
      <c r="E1420" s="12">
        <f>IF($A1420="","",IF(ISNUMBER($A1420),$A1420,IFERROR(DATEVALUE($A1420),"")))</f>
        <v/>
      </c>
      <c r="F1420" s="12">
        <f>IF($B1420="","",IF(ISNUMBER($B1420),HOUR($B1420)*2+MINUTE($B1420)/30,IFERROR(VALUE(LEFT($B1420,FIND(":",$B1420)-1))*2+VALUE(MID($B1420,FIND(":",$B1420)+1,2))/30,"")))</f>
        <v/>
      </c>
      <c r="G1420" s="12">
        <f>IF($E1420="","",IF(WEEKDAY($E1420,2)&lt;6,1,0))</f>
        <v/>
      </c>
      <c r="H1420" s="12">
        <f>IF(OR($E1420="",$F1420=""),"",IF(AND($G1420=1,$F1420&gt;='Working Hours'!$C$8,$F1420&lt;'Working Hours'!$C$9),1,0))</f>
        <v/>
      </c>
    </row>
    <row r="1421">
      <c r="A1421" s="11" t="n"/>
      <c r="B1421" s="11" t="n"/>
      <c r="C1421" s="11" t="n"/>
      <c r="E1421" s="12">
        <f>IF($A1421="","",IF(ISNUMBER($A1421),$A1421,IFERROR(DATEVALUE($A1421),"")))</f>
        <v/>
      </c>
      <c r="F1421" s="12">
        <f>IF($B1421="","",IF(ISNUMBER($B1421),HOUR($B1421)*2+MINUTE($B1421)/30,IFERROR(VALUE(LEFT($B1421,FIND(":",$B1421)-1))*2+VALUE(MID($B1421,FIND(":",$B1421)+1,2))/30,"")))</f>
        <v/>
      </c>
      <c r="G1421" s="12">
        <f>IF($E1421="","",IF(WEEKDAY($E1421,2)&lt;6,1,0))</f>
        <v/>
      </c>
      <c r="H1421" s="12">
        <f>IF(OR($E1421="",$F1421=""),"",IF(AND($G1421=1,$F1421&gt;='Working Hours'!$C$8,$F1421&lt;'Working Hours'!$C$9),1,0))</f>
        <v/>
      </c>
    </row>
    <row r="1422">
      <c r="A1422" s="11" t="n"/>
      <c r="B1422" s="11" t="n"/>
      <c r="C1422" s="11" t="n"/>
      <c r="E1422" s="12">
        <f>IF($A1422="","",IF(ISNUMBER($A1422),$A1422,IFERROR(DATEVALUE($A1422),"")))</f>
        <v/>
      </c>
      <c r="F1422" s="12">
        <f>IF($B1422="","",IF(ISNUMBER($B1422),HOUR($B1422)*2+MINUTE($B1422)/30,IFERROR(VALUE(LEFT($B1422,FIND(":",$B1422)-1))*2+VALUE(MID($B1422,FIND(":",$B1422)+1,2))/30,"")))</f>
        <v/>
      </c>
      <c r="G1422" s="12">
        <f>IF($E1422="","",IF(WEEKDAY($E1422,2)&lt;6,1,0))</f>
        <v/>
      </c>
      <c r="H1422" s="12">
        <f>IF(OR($E1422="",$F1422=""),"",IF(AND($G1422=1,$F1422&gt;='Working Hours'!$C$8,$F1422&lt;'Working Hours'!$C$9),1,0))</f>
        <v/>
      </c>
    </row>
    <row r="1423">
      <c r="A1423" s="11" t="n"/>
      <c r="B1423" s="11" t="n"/>
      <c r="C1423" s="11" t="n"/>
      <c r="E1423" s="12">
        <f>IF($A1423="","",IF(ISNUMBER($A1423),$A1423,IFERROR(DATEVALUE($A1423),"")))</f>
        <v/>
      </c>
      <c r="F1423" s="12">
        <f>IF($B1423="","",IF(ISNUMBER($B1423),HOUR($B1423)*2+MINUTE($B1423)/30,IFERROR(VALUE(LEFT($B1423,FIND(":",$B1423)-1))*2+VALUE(MID($B1423,FIND(":",$B1423)+1,2))/30,"")))</f>
        <v/>
      </c>
      <c r="G1423" s="12">
        <f>IF($E1423="","",IF(WEEKDAY($E1423,2)&lt;6,1,0))</f>
        <v/>
      </c>
      <c r="H1423" s="12">
        <f>IF(OR($E1423="",$F1423=""),"",IF(AND($G1423=1,$F1423&gt;='Working Hours'!$C$8,$F1423&lt;'Working Hours'!$C$9),1,0))</f>
        <v/>
      </c>
    </row>
    <row r="1424">
      <c r="A1424" s="11" t="n"/>
      <c r="B1424" s="11" t="n"/>
      <c r="C1424" s="11" t="n"/>
      <c r="E1424" s="12">
        <f>IF($A1424="","",IF(ISNUMBER($A1424),$A1424,IFERROR(DATEVALUE($A1424),"")))</f>
        <v/>
      </c>
      <c r="F1424" s="12">
        <f>IF($B1424="","",IF(ISNUMBER($B1424),HOUR($B1424)*2+MINUTE($B1424)/30,IFERROR(VALUE(LEFT($B1424,FIND(":",$B1424)-1))*2+VALUE(MID($B1424,FIND(":",$B1424)+1,2))/30,"")))</f>
        <v/>
      </c>
      <c r="G1424" s="12">
        <f>IF($E1424="","",IF(WEEKDAY($E1424,2)&lt;6,1,0))</f>
        <v/>
      </c>
      <c r="H1424" s="12">
        <f>IF(OR($E1424="",$F1424=""),"",IF(AND($G1424=1,$F1424&gt;='Working Hours'!$C$8,$F1424&lt;'Working Hours'!$C$9),1,0))</f>
        <v/>
      </c>
    </row>
    <row r="1425">
      <c r="A1425" s="11" t="n"/>
      <c r="B1425" s="11" t="n"/>
      <c r="C1425" s="11" t="n"/>
      <c r="E1425" s="12">
        <f>IF($A1425="","",IF(ISNUMBER($A1425),$A1425,IFERROR(DATEVALUE($A1425),"")))</f>
        <v/>
      </c>
      <c r="F1425" s="12">
        <f>IF($B1425="","",IF(ISNUMBER($B1425),HOUR($B1425)*2+MINUTE($B1425)/30,IFERROR(VALUE(LEFT($B1425,FIND(":",$B1425)-1))*2+VALUE(MID($B1425,FIND(":",$B1425)+1,2))/30,"")))</f>
        <v/>
      </c>
      <c r="G1425" s="12">
        <f>IF($E1425="","",IF(WEEKDAY($E1425,2)&lt;6,1,0))</f>
        <v/>
      </c>
      <c r="H1425" s="12">
        <f>IF(OR($E1425="",$F1425=""),"",IF(AND($G1425=1,$F1425&gt;='Working Hours'!$C$8,$F1425&lt;'Working Hours'!$C$9),1,0))</f>
        <v/>
      </c>
    </row>
    <row r="1426">
      <c r="A1426" s="11" t="n"/>
      <c r="B1426" s="11" t="n"/>
      <c r="C1426" s="11" t="n"/>
      <c r="E1426" s="12">
        <f>IF($A1426="","",IF(ISNUMBER($A1426),$A1426,IFERROR(DATEVALUE($A1426),"")))</f>
        <v/>
      </c>
      <c r="F1426" s="12">
        <f>IF($B1426="","",IF(ISNUMBER($B1426),HOUR($B1426)*2+MINUTE($B1426)/30,IFERROR(VALUE(LEFT($B1426,FIND(":",$B1426)-1))*2+VALUE(MID($B1426,FIND(":",$B1426)+1,2))/30,"")))</f>
        <v/>
      </c>
      <c r="G1426" s="12">
        <f>IF($E1426="","",IF(WEEKDAY($E1426,2)&lt;6,1,0))</f>
        <v/>
      </c>
      <c r="H1426" s="12">
        <f>IF(OR($E1426="",$F1426=""),"",IF(AND($G1426=1,$F1426&gt;='Working Hours'!$C$8,$F1426&lt;'Working Hours'!$C$9),1,0))</f>
        <v/>
      </c>
    </row>
    <row r="1427">
      <c r="A1427" s="11" t="n"/>
      <c r="B1427" s="11" t="n"/>
      <c r="C1427" s="11" t="n"/>
      <c r="E1427" s="12">
        <f>IF($A1427="","",IF(ISNUMBER($A1427),$A1427,IFERROR(DATEVALUE($A1427),"")))</f>
        <v/>
      </c>
      <c r="F1427" s="12">
        <f>IF($B1427="","",IF(ISNUMBER($B1427),HOUR($B1427)*2+MINUTE($B1427)/30,IFERROR(VALUE(LEFT($B1427,FIND(":",$B1427)-1))*2+VALUE(MID($B1427,FIND(":",$B1427)+1,2))/30,"")))</f>
        <v/>
      </c>
      <c r="G1427" s="12">
        <f>IF($E1427="","",IF(WEEKDAY($E1427,2)&lt;6,1,0))</f>
        <v/>
      </c>
      <c r="H1427" s="12">
        <f>IF(OR($E1427="",$F1427=""),"",IF(AND($G1427=1,$F1427&gt;='Working Hours'!$C$8,$F1427&lt;'Working Hours'!$C$9),1,0))</f>
        <v/>
      </c>
    </row>
    <row r="1428">
      <c r="A1428" s="11" t="n"/>
      <c r="B1428" s="11" t="n"/>
      <c r="C1428" s="11" t="n"/>
      <c r="E1428" s="12">
        <f>IF($A1428="","",IF(ISNUMBER($A1428),$A1428,IFERROR(DATEVALUE($A1428),"")))</f>
        <v/>
      </c>
      <c r="F1428" s="12">
        <f>IF($B1428="","",IF(ISNUMBER($B1428),HOUR($B1428)*2+MINUTE($B1428)/30,IFERROR(VALUE(LEFT($B1428,FIND(":",$B1428)-1))*2+VALUE(MID($B1428,FIND(":",$B1428)+1,2))/30,"")))</f>
        <v/>
      </c>
      <c r="G1428" s="12">
        <f>IF($E1428="","",IF(WEEKDAY($E1428,2)&lt;6,1,0))</f>
        <v/>
      </c>
      <c r="H1428" s="12">
        <f>IF(OR($E1428="",$F1428=""),"",IF(AND($G1428=1,$F1428&gt;='Working Hours'!$C$8,$F1428&lt;'Working Hours'!$C$9),1,0))</f>
        <v/>
      </c>
    </row>
    <row r="1429">
      <c r="A1429" s="11" t="n"/>
      <c r="B1429" s="11" t="n"/>
      <c r="C1429" s="11" t="n"/>
      <c r="E1429" s="12">
        <f>IF($A1429="","",IF(ISNUMBER($A1429),$A1429,IFERROR(DATEVALUE($A1429),"")))</f>
        <v/>
      </c>
      <c r="F1429" s="12">
        <f>IF($B1429="","",IF(ISNUMBER($B1429),HOUR($B1429)*2+MINUTE($B1429)/30,IFERROR(VALUE(LEFT($B1429,FIND(":",$B1429)-1))*2+VALUE(MID($B1429,FIND(":",$B1429)+1,2))/30,"")))</f>
        <v/>
      </c>
      <c r="G1429" s="12">
        <f>IF($E1429="","",IF(WEEKDAY($E1429,2)&lt;6,1,0))</f>
        <v/>
      </c>
      <c r="H1429" s="12">
        <f>IF(OR($E1429="",$F1429=""),"",IF(AND($G1429=1,$F1429&gt;='Working Hours'!$C$8,$F1429&lt;'Working Hours'!$C$9),1,0))</f>
        <v/>
      </c>
    </row>
    <row r="1430">
      <c r="A1430" s="11" t="n"/>
      <c r="B1430" s="11" t="n"/>
      <c r="C1430" s="11" t="n"/>
      <c r="E1430" s="12">
        <f>IF($A1430="","",IF(ISNUMBER($A1430),$A1430,IFERROR(DATEVALUE($A1430),"")))</f>
        <v/>
      </c>
      <c r="F1430" s="12">
        <f>IF($B1430="","",IF(ISNUMBER($B1430),HOUR($B1430)*2+MINUTE($B1430)/30,IFERROR(VALUE(LEFT($B1430,FIND(":",$B1430)-1))*2+VALUE(MID($B1430,FIND(":",$B1430)+1,2))/30,"")))</f>
        <v/>
      </c>
      <c r="G1430" s="12">
        <f>IF($E1430="","",IF(WEEKDAY($E1430,2)&lt;6,1,0))</f>
        <v/>
      </c>
      <c r="H1430" s="12">
        <f>IF(OR($E1430="",$F1430=""),"",IF(AND($G1430=1,$F1430&gt;='Working Hours'!$C$8,$F1430&lt;'Working Hours'!$C$9),1,0))</f>
        <v/>
      </c>
    </row>
    <row r="1431">
      <c r="A1431" s="11" t="n"/>
      <c r="B1431" s="11" t="n"/>
      <c r="C1431" s="11" t="n"/>
      <c r="E1431" s="12">
        <f>IF($A1431="","",IF(ISNUMBER($A1431),$A1431,IFERROR(DATEVALUE($A1431),"")))</f>
        <v/>
      </c>
      <c r="F1431" s="12">
        <f>IF($B1431="","",IF(ISNUMBER($B1431),HOUR($B1431)*2+MINUTE($B1431)/30,IFERROR(VALUE(LEFT($B1431,FIND(":",$B1431)-1))*2+VALUE(MID($B1431,FIND(":",$B1431)+1,2))/30,"")))</f>
        <v/>
      </c>
      <c r="G1431" s="12">
        <f>IF($E1431="","",IF(WEEKDAY($E1431,2)&lt;6,1,0))</f>
        <v/>
      </c>
      <c r="H1431" s="12">
        <f>IF(OR($E1431="",$F1431=""),"",IF(AND($G1431=1,$F1431&gt;='Working Hours'!$C$8,$F1431&lt;'Working Hours'!$C$9),1,0))</f>
        <v/>
      </c>
    </row>
    <row r="1432">
      <c r="A1432" s="11" t="n"/>
      <c r="B1432" s="11" t="n"/>
      <c r="C1432" s="11" t="n"/>
      <c r="E1432" s="12">
        <f>IF($A1432="","",IF(ISNUMBER($A1432),$A1432,IFERROR(DATEVALUE($A1432),"")))</f>
        <v/>
      </c>
      <c r="F1432" s="12">
        <f>IF($B1432="","",IF(ISNUMBER($B1432),HOUR($B1432)*2+MINUTE($B1432)/30,IFERROR(VALUE(LEFT($B1432,FIND(":",$B1432)-1))*2+VALUE(MID($B1432,FIND(":",$B1432)+1,2))/30,"")))</f>
        <v/>
      </c>
      <c r="G1432" s="12">
        <f>IF($E1432="","",IF(WEEKDAY($E1432,2)&lt;6,1,0))</f>
        <v/>
      </c>
      <c r="H1432" s="12">
        <f>IF(OR($E1432="",$F1432=""),"",IF(AND($G1432=1,$F1432&gt;='Working Hours'!$C$8,$F1432&lt;'Working Hours'!$C$9),1,0))</f>
        <v/>
      </c>
    </row>
    <row r="1433">
      <c r="A1433" s="11" t="n"/>
      <c r="B1433" s="11" t="n"/>
      <c r="C1433" s="11" t="n"/>
      <c r="E1433" s="12">
        <f>IF($A1433="","",IF(ISNUMBER($A1433),$A1433,IFERROR(DATEVALUE($A1433),"")))</f>
        <v/>
      </c>
      <c r="F1433" s="12">
        <f>IF($B1433="","",IF(ISNUMBER($B1433),HOUR($B1433)*2+MINUTE($B1433)/30,IFERROR(VALUE(LEFT($B1433,FIND(":",$B1433)-1))*2+VALUE(MID($B1433,FIND(":",$B1433)+1,2))/30,"")))</f>
        <v/>
      </c>
      <c r="G1433" s="12">
        <f>IF($E1433="","",IF(WEEKDAY($E1433,2)&lt;6,1,0))</f>
        <v/>
      </c>
      <c r="H1433" s="12">
        <f>IF(OR($E1433="",$F1433=""),"",IF(AND($G1433=1,$F1433&gt;='Working Hours'!$C$8,$F1433&lt;'Working Hours'!$C$9),1,0))</f>
        <v/>
      </c>
    </row>
    <row r="1434">
      <c r="A1434" s="11" t="n"/>
      <c r="B1434" s="11" t="n"/>
      <c r="C1434" s="11" t="n"/>
      <c r="E1434" s="12">
        <f>IF($A1434="","",IF(ISNUMBER($A1434),$A1434,IFERROR(DATEVALUE($A1434),"")))</f>
        <v/>
      </c>
      <c r="F1434" s="12">
        <f>IF($B1434="","",IF(ISNUMBER($B1434),HOUR($B1434)*2+MINUTE($B1434)/30,IFERROR(VALUE(LEFT($B1434,FIND(":",$B1434)-1))*2+VALUE(MID($B1434,FIND(":",$B1434)+1,2))/30,"")))</f>
        <v/>
      </c>
      <c r="G1434" s="12">
        <f>IF($E1434="","",IF(WEEKDAY($E1434,2)&lt;6,1,0))</f>
        <v/>
      </c>
      <c r="H1434" s="12">
        <f>IF(OR($E1434="",$F1434=""),"",IF(AND($G1434=1,$F1434&gt;='Working Hours'!$C$8,$F1434&lt;'Working Hours'!$C$9),1,0))</f>
        <v/>
      </c>
    </row>
    <row r="1435">
      <c r="A1435" s="11" t="n"/>
      <c r="B1435" s="11" t="n"/>
      <c r="C1435" s="11" t="n"/>
      <c r="E1435" s="12">
        <f>IF($A1435="","",IF(ISNUMBER($A1435),$A1435,IFERROR(DATEVALUE($A1435),"")))</f>
        <v/>
      </c>
      <c r="F1435" s="12">
        <f>IF($B1435="","",IF(ISNUMBER($B1435),HOUR($B1435)*2+MINUTE($B1435)/30,IFERROR(VALUE(LEFT($B1435,FIND(":",$B1435)-1))*2+VALUE(MID($B1435,FIND(":",$B1435)+1,2))/30,"")))</f>
        <v/>
      </c>
      <c r="G1435" s="12">
        <f>IF($E1435="","",IF(WEEKDAY($E1435,2)&lt;6,1,0))</f>
        <v/>
      </c>
      <c r="H1435" s="12">
        <f>IF(OR($E1435="",$F1435=""),"",IF(AND($G1435=1,$F1435&gt;='Working Hours'!$C$8,$F1435&lt;'Working Hours'!$C$9),1,0))</f>
        <v/>
      </c>
    </row>
    <row r="1436">
      <c r="A1436" s="11" t="n"/>
      <c r="B1436" s="11" t="n"/>
      <c r="C1436" s="11" t="n"/>
      <c r="E1436" s="12">
        <f>IF($A1436="","",IF(ISNUMBER($A1436),$A1436,IFERROR(DATEVALUE($A1436),"")))</f>
        <v/>
      </c>
      <c r="F1436" s="12">
        <f>IF($B1436="","",IF(ISNUMBER($B1436),HOUR($B1436)*2+MINUTE($B1436)/30,IFERROR(VALUE(LEFT($B1436,FIND(":",$B1436)-1))*2+VALUE(MID($B1436,FIND(":",$B1436)+1,2))/30,"")))</f>
        <v/>
      </c>
      <c r="G1436" s="12">
        <f>IF($E1436="","",IF(WEEKDAY($E1436,2)&lt;6,1,0))</f>
        <v/>
      </c>
      <c r="H1436" s="12">
        <f>IF(OR($E1436="",$F1436=""),"",IF(AND($G1436=1,$F1436&gt;='Working Hours'!$C$8,$F1436&lt;'Working Hours'!$C$9),1,0))</f>
        <v/>
      </c>
    </row>
    <row r="1437">
      <c r="A1437" s="11" t="n"/>
      <c r="B1437" s="11" t="n"/>
      <c r="C1437" s="11" t="n"/>
      <c r="E1437" s="12">
        <f>IF($A1437="","",IF(ISNUMBER($A1437),$A1437,IFERROR(DATEVALUE($A1437),"")))</f>
        <v/>
      </c>
      <c r="F1437" s="12">
        <f>IF($B1437="","",IF(ISNUMBER($B1437),HOUR($B1437)*2+MINUTE($B1437)/30,IFERROR(VALUE(LEFT($B1437,FIND(":",$B1437)-1))*2+VALUE(MID($B1437,FIND(":",$B1437)+1,2))/30,"")))</f>
        <v/>
      </c>
      <c r="G1437" s="12">
        <f>IF($E1437="","",IF(WEEKDAY($E1437,2)&lt;6,1,0))</f>
        <v/>
      </c>
      <c r="H1437" s="12">
        <f>IF(OR($E1437="",$F1437=""),"",IF(AND($G1437=1,$F1437&gt;='Working Hours'!$C$8,$F1437&lt;'Working Hours'!$C$9),1,0))</f>
        <v/>
      </c>
    </row>
    <row r="1438">
      <c r="A1438" s="11" t="n"/>
      <c r="B1438" s="11" t="n"/>
      <c r="C1438" s="11" t="n"/>
      <c r="E1438" s="12">
        <f>IF($A1438="","",IF(ISNUMBER($A1438),$A1438,IFERROR(DATEVALUE($A1438),"")))</f>
        <v/>
      </c>
      <c r="F1438" s="12">
        <f>IF($B1438="","",IF(ISNUMBER($B1438),HOUR($B1438)*2+MINUTE($B1438)/30,IFERROR(VALUE(LEFT($B1438,FIND(":",$B1438)-1))*2+VALUE(MID($B1438,FIND(":",$B1438)+1,2))/30,"")))</f>
        <v/>
      </c>
      <c r="G1438" s="12">
        <f>IF($E1438="","",IF(WEEKDAY($E1438,2)&lt;6,1,0))</f>
        <v/>
      </c>
      <c r="H1438" s="12">
        <f>IF(OR($E1438="",$F1438=""),"",IF(AND($G1438=1,$F1438&gt;='Working Hours'!$C$8,$F1438&lt;'Working Hours'!$C$9),1,0))</f>
        <v/>
      </c>
    </row>
    <row r="1439">
      <c r="A1439" s="11" t="n"/>
      <c r="B1439" s="11" t="n"/>
      <c r="C1439" s="11" t="n"/>
      <c r="E1439" s="12">
        <f>IF($A1439="","",IF(ISNUMBER($A1439),$A1439,IFERROR(DATEVALUE($A1439),"")))</f>
        <v/>
      </c>
      <c r="F1439" s="12">
        <f>IF($B1439="","",IF(ISNUMBER($B1439),HOUR($B1439)*2+MINUTE($B1439)/30,IFERROR(VALUE(LEFT($B1439,FIND(":",$B1439)-1))*2+VALUE(MID($B1439,FIND(":",$B1439)+1,2))/30,"")))</f>
        <v/>
      </c>
      <c r="G1439" s="12">
        <f>IF($E1439="","",IF(WEEKDAY($E1439,2)&lt;6,1,0))</f>
        <v/>
      </c>
      <c r="H1439" s="12">
        <f>IF(OR($E1439="",$F1439=""),"",IF(AND($G1439=1,$F1439&gt;='Working Hours'!$C$8,$F1439&lt;'Working Hours'!$C$9),1,0))</f>
        <v/>
      </c>
    </row>
    <row r="1440">
      <c r="A1440" s="11" t="n"/>
      <c r="B1440" s="11" t="n"/>
      <c r="C1440" s="11" t="n"/>
      <c r="E1440" s="12">
        <f>IF($A1440="","",IF(ISNUMBER($A1440),$A1440,IFERROR(DATEVALUE($A1440),"")))</f>
        <v/>
      </c>
      <c r="F1440" s="12">
        <f>IF($B1440="","",IF(ISNUMBER($B1440),HOUR($B1440)*2+MINUTE($B1440)/30,IFERROR(VALUE(LEFT($B1440,FIND(":",$B1440)-1))*2+VALUE(MID($B1440,FIND(":",$B1440)+1,2))/30,"")))</f>
        <v/>
      </c>
      <c r="G1440" s="12">
        <f>IF($E1440="","",IF(WEEKDAY($E1440,2)&lt;6,1,0))</f>
        <v/>
      </c>
      <c r="H1440" s="12">
        <f>IF(OR($E1440="",$F1440=""),"",IF(AND($G1440=1,$F1440&gt;='Working Hours'!$C$8,$F1440&lt;'Working Hours'!$C$9),1,0))</f>
        <v/>
      </c>
    </row>
    <row r="1441">
      <c r="A1441" s="11" t="n"/>
      <c r="B1441" s="11" t="n"/>
      <c r="C1441" s="11" t="n"/>
      <c r="E1441" s="12">
        <f>IF($A1441="","",IF(ISNUMBER($A1441),$A1441,IFERROR(DATEVALUE($A1441),"")))</f>
        <v/>
      </c>
      <c r="F1441" s="12">
        <f>IF($B1441="","",IF(ISNUMBER($B1441),HOUR($B1441)*2+MINUTE($B1441)/30,IFERROR(VALUE(LEFT($B1441,FIND(":",$B1441)-1))*2+VALUE(MID($B1441,FIND(":",$B1441)+1,2))/30,"")))</f>
        <v/>
      </c>
      <c r="G1441" s="12">
        <f>IF($E1441="","",IF(WEEKDAY($E1441,2)&lt;6,1,0))</f>
        <v/>
      </c>
      <c r="H1441" s="12">
        <f>IF(OR($E1441="",$F1441=""),"",IF(AND($G1441=1,$F1441&gt;='Working Hours'!$C$8,$F1441&lt;'Working Hours'!$C$9),1,0))</f>
        <v/>
      </c>
    </row>
    <row r="1442">
      <c r="A1442" s="11" t="n"/>
      <c r="B1442" s="11" t="n"/>
      <c r="C1442" s="11" t="n"/>
      <c r="E1442" s="12">
        <f>IF($A1442="","",IF(ISNUMBER($A1442),$A1442,IFERROR(DATEVALUE($A1442),"")))</f>
        <v/>
      </c>
      <c r="F1442" s="12">
        <f>IF($B1442="","",IF(ISNUMBER($B1442),HOUR($B1442)*2+MINUTE($B1442)/30,IFERROR(VALUE(LEFT($B1442,FIND(":",$B1442)-1))*2+VALUE(MID($B1442,FIND(":",$B1442)+1,2))/30,"")))</f>
        <v/>
      </c>
      <c r="G1442" s="12">
        <f>IF($E1442="","",IF(WEEKDAY($E1442,2)&lt;6,1,0))</f>
        <v/>
      </c>
      <c r="H1442" s="12">
        <f>IF(OR($E1442="",$F1442=""),"",IF(AND($G1442=1,$F1442&gt;='Working Hours'!$C$8,$F1442&lt;'Working Hours'!$C$9),1,0))</f>
        <v/>
      </c>
    </row>
    <row r="1443">
      <c r="A1443" s="11" t="n"/>
      <c r="B1443" s="11" t="n"/>
      <c r="C1443" s="11" t="n"/>
      <c r="E1443" s="12">
        <f>IF($A1443="","",IF(ISNUMBER($A1443),$A1443,IFERROR(DATEVALUE($A1443),"")))</f>
        <v/>
      </c>
      <c r="F1443" s="12">
        <f>IF($B1443="","",IF(ISNUMBER($B1443),HOUR($B1443)*2+MINUTE($B1443)/30,IFERROR(VALUE(LEFT($B1443,FIND(":",$B1443)-1))*2+VALUE(MID($B1443,FIND(":",$B1443)+1,2))/30,"")))</f>
        <v/>
      </c>
      <c r="G1443" s="12">
        <f>IF($E1443="","",IF(WEEKDAY($E1443,2)&lt;6,1,0))</f>
        <v/>
      </c>
      <c r="H1443" s="12">
        <f>IF(OR($E1443="",$F1443=""),"",IF(AND($G1443=1,$F1443&gt;='Working Hours'!$C$8,$F1443&lt;'Working Hours'!$C$9),1,0))</f>
        <v/>
      </c>
    </row>
    <row r="1444">
      <c r="A1444" s="11" t="n"/>
      <c r="B1444" s="11" t="n"/>
      <c r="C1444" s="11" t="n"/>
      <c r="E1444" s="12">
        <f>IF($A1444="","",IF(ISNUMBER($A1444),$A1444,IFERROR(DATEVALUE($A1444),"")))</f>
        <v/>
      </c>
      <c r="F1444" s="12">
        <f>IF($B1444="","",IF(ISNUMBER($B1444),HOUR($B1444)*2+MINUTE($B1444)/30,IFERROR(VALUE(LEFT($B1444,FIND(":",$B1444)-1))*2+VALUE(MID($B1444,FIND(":",$B1444)+1,2))/30,"")))</f>
        <v/>
      </c>
      <c r="G1444" s="12">
        <f>IF($E1444="","",IF(WEEKDAY($E1444,2)&lt;6,1,0))</f>
        <v/>
      </c>
      <c r="H1444" s="12">
        <f>IF(OR($E1444="",$F1444=""),"",IF(AND($G1444=1,$F1444&gt;='Working Hours'!$C$8,$F1444&lt;'Working Hours'!$C$9),1,0))</f>
        <v/>
      </c>
    </row>
    <row r="1445">
      <c r="A1445" s="11" t="n"/>
      <c r="B1445" s="11" t="n"/>
      <c r="C1445" s="11" t="n"/>
      <c r="E1445" s="12">
        <f>IF($A1445="","",IF(ISNUMBER($A1445),$A1445,IFERROR(DATEVALUE($A1445),"")))</f>
        <v/>
      </c>
      <c r="F1445" s="12">
        <f>IF($B1445="","",IF(ISNUMBER($B1445),HOUR($B1445)*2+MINUTE($B1445)/30,IFERROR(VALUE(LEFT($B1445,FIND(":",$B1445)-1))*2+VALUE(MID($B1445,FIND(":",$B1445)+1,2))/30,"")))</f>
        <v/>
      </c>
      <c r="G1445" s="12">
        <f>IF($E1445="","",IF(WEEKDAY($E1445,2)&lt;6,1,0))</f>
        <v/>
      </c>
      <c r="H1445" s="12">
        <f>IF(OR($E1445="",$F1445=""),"",IF(AND($G1445=1,$F1445&gt;='Working Hours'!$C$8,$F1445&lt;'Working Hours'!$C$9),1,0))</f>
        <v/>
      </c>
    </row>
    <row r="1446">
      <c r="A1446" s="11" t="n"/>
      <c r="B1446" s="11" t="n"/>
      <c r="C1446" s="11" t="n"/>
      <c r="E1446" s="12">
        <f>IF($A1446="","",IF(ISNUMBER($A1446),$A1446,IFERROR(DATEVALUE($A1446),"")))</f>
        <v/>
      </c>
      <c r="F1446" s="12">
        <f>IF($B1446="","",IF(ISNUMBER($B1446),HOUR($B1446)*2+MINUTE($B1446)/30,IFERROR(VALUE(LEFT($B1446,FIND(":",$B1446)-1))*2+VALUE(MID($B1446,FIND(":",$B1446)+1,2))/30,"")))</f>
        <v/>
      </c>
      <c r="G1446" s="12">
        <f>IF($E1446="","",IF(WEEKDAY($E1446,2)&lt;6,1,0))</f>
        <v/>
      </c>
      <c r="H1446" s="12">
        <f>IF(OR($E1446="",$F1446=""),"",IF(AND($G1446=1,$F1446&gt;='Working Hours'!$C$8,$F1446&lt;'Working Hours'!$C$9),1,0))</f>
        <v/>
      </c>
    </row>
    <row r="1447">
      <c r="A1447" s="11" t="n"/>
      <c r="B1447" s="11" t="n"/>
      <c r="C1447" s="11" t="n"/>
      <c r="E1447" s="12">
        <f>IF($A1447="","",IF(ISNUMBER($A1447),$A1447,IFERROR(DATEVALUE($A1447),"")))</f>
        <v/>
      </c>
      <c r="F1447" s="12">
        <f>IF($B1447="","",IF(ISNUMBER($B1447),HOUR($B1447)*2+MINUTE($B1447)/30,IFERROR(VALUE(LEFT($B1447,FIND(":",$B1447)-1))*2+VALUE(MID($B1447,FIND(":",$B1447)+1,2))/30,"")))</f>
        <v/>
      </c>
      <c r="G1447" s="12">
        <f>IF($E1447="","",IF(WEEKDAY($E1447,2)&lt;6,1,0))</f>
        <v/>
      </c>
      <c r="H1447" s="12">
        <f>IF(OR($E1447="",$F1447=""),"",IF(AND($G1447=1,$F1447&gt;='Working Hours'!$C$8,$F1447&lt;'Working Hours'!$C$9),1,0))</f>
        <v/>
      </c>
    </row>
    <row r="1448">
      <c r="A1448" s="11" t="n"/>
      <c r="B1448" s="11" t="n"/>
      <c r="C1448" s="11" t="n"/>
      <c r="E1448" s="12">
        <f>IF($A1448="","",IF(ISNUMBER($A1448),$A1448,IFERROR(DATEVALUE($A1448),"")))</f>
        <v/>
      </c>
      <c r="F1448" s="12">
        <f>IF($B1448="","",IF(ISNUMBER($B1448),HOUR($B1448)*2+MINUTE($B1448)/30,IFERROR(VALUE(LEFT($B1448,FIND(":",$B1448)-1))*2+VALUE(MID($B1448,FIND(":",$B1448)+1,2))/30,"")))</f>
        <v/>
      </c>
      <c r="G1448" s="12">
        <f>IF($E1448="","",IF(WEEKDAY($E1448,2)&lt;6,1,0))</f>
        <v/>
      </c>
      <c r="H1448" s="12">
        <f>IF(OR($E1448="",$F1448=""),"",IF(AND($G1448=1,$F1448&gt;='Working Hours'!$C$8,$F1448&lt;'Working Hours'!$C$9),1,0))</f>
        <v/>
      </c>
    </row>
    <row r="1449">
      <c r="A1449" s="11" t="n"/>
      <c r="B1449" s="11" t="n"/>
      <c r="C1449" s="11" t="n"/>
      <c r="E1449" s="12">
        <f>IF($A1449="","",IF(ISNUMBER($A1449),$A1449,IFERROR(DATEVALUE($A1449),"")))</f>
        <v/>
      </c>
      <c r="F1449" s="12">
        <f>IF($B1449="","",IF(ISNUMBER($B1449),HOUR($B1449)*2+MINUTE($B1449)/30,IFERROR(VALUE(LEFT($B1449,FIND(":",$B1449)-1))*2+VALUE(MID($B1449,FIND(":",$B1449)+1,2))/30,"")))</f>
        <v/>
      </c>
      <c r="G1449" s="12">
        <f>IF($E1449="","",IF(WEEKDAY($E1449,2)&lt;6,1,0))</f>
        <v/>
      </c>
      <c r="H1449" s="12">
        <f>IF(OR($E1449="",$F1449=""),"",IF(AND($G1449=1,$F1449&gt;='Working Hours'!$C$8,$F1449&lt;'Working Hours'!$C$9),1,0))</f>
        <v/>
      </c>
    </row>
    <row r="1450">
      <c r="A1450" s="11" t="n"/>
      <c r="B1450" s="11" t="n"/>
      <c r="C1450" s="11" t="n"/>
      <c r="E1450" s="12">
        <f>IF($A1450="","",IF(ISNUMBER($A1450),$A1450,IFERROR(DATEVALUE($A1450),"")))</f>
        <v/>
      </c>
      <c r="F1450" s="12">
        <f>IF($B1450="","",IF(ISNUMBER($B1450),HOUR($B1450)*2+MINUTE($B1450)/30,IFERROR(VALUE(LEFT($B1450,FIND(":",$B1450)-1))*2+VALUE(MID($B1450,FIND(":",$B1450)+1,2))/30,"")))</f>
        <v/>
      </c>
      <c r="G1450" s="12">
        <f>IF($E1450="","",IF(WEEKDAY($E1450,2)&lt;6,1,0))</f>
        <v/>
      </c>
      <c r="H1450" s="12">
        <f>IF(OR($E1450="",$F1450=""),"",IF(AND($G1450=1,$F1450&gt;='Working Hours'!$C$8,$F1450&lt;'Working Hours'!$C$9),1,0))</f>
        <v/>
      </c>
    </row>
    <row r="1451">
      <c r="A1451" s="11" t="n"/>
      <c r="B1451" s="11" t="n"/>
      <c r="C1451" s="11" t="n"/>
      <c r="E1451" s="12">
        <f>IF($A1451="","",IF(ISNUMBER($A1451),$A1451,IFERROR(DATEVALUE($A1451),"")))</f>
        <v/>
      </c>
      <c r="F1451" s="12">
        <f>IF($B1451="","",IF(ISNUMBER($B1451),HOUR($B1451)*2+MINUTE($B1451)/30,IFERROR(VALUE(LEFT($B1451,FIND(":",$B1451)-1))*2+VALUE(MID($B1451,FIND(":",$B1451)+1,2))/30,"")))</f>
        <v/>
      </c>
      <c r="G1451" s="12">
        <f>IF($E1451="","",IF(WEEKDAY($E1451,2)&lt;6,1,0))</f>
        <v/>
      </c>
      <c r="H1451" s="12">
        <f>IF(OR($E1451="",$F1451=""),"",IF(AND($G1451=1,$F1451&gt;='Working Hours'!$C$8,$F1451&lt;'Working Hours'!$C$9),1,0))</f>
        <v/>
      </c>
    </row>
    <row r="1452">
      <c r="A1452" s="11" t="n"/>
      <c r="B1452" s="11" t="n"/>
      <c r="C1452" s="11" t="n"/>
      <c r="E1452" s="12">
        <f>IF($A1452="","",IF(ISNUMBER($A1452),$A1452,IFERROR(DATEVALUE($A1452),"")))</f>
        <v/>
      </c>
      <c r="F1452" s="12">
        <f>IF($B1452="","",IF(ISNUMBER($B1452),HOUR($B1452)*2+MINUTE($B1452)/30,IFERROR(VALUE(LEFT($B1452,FIND(":",$B1452)-1))*2+VALUE(MID($B1452,FIND(":",$B1452)+1,2))/30,"")))</f>
        <v/>
      </c>
      <c r="G1452" s="12">
        <f>IF($E1452="","",IF(WEEKDAY($E1452,2)&lt;6,1,0))</f>
        <v/>
      </c>
      <c r="H1452" s="12">
        <f>IF(OR($E1452="",$F1452=""),"",IF(AND($G1452=1,$F1452&gt;='Working Hours'!$C$8,$F1452&lt;'Working Hours'!$C$9),1,0))</f>
        <v/>
      </c>
    </row>
    <row r="1453">
      <c r="A1453" s="11" t="n"/>
      <c r="B1453" s="11" t="n"/>
      <c r="C1453" s="11" t="n"/>
      <c r="E1453" s="12">
        <f>IF($A1453="","",IF(ISNUMBER($A1453),$A1453,IFERROR(DATEVALUE($A1453),"")))</f>
        <v/>
      </c>
      <c r="F1453" s="12">
        <f>IF($B1453="","",IF(ISNUMBER($B1453),HOUR($B1453)*2+MINUTE($B1453)/30,IFERROR(VALUE(LEFT($B1453,FIND(":",$B1453)-1))*2+VALUE(MID($B1453,FIND(":",$B1453)+1,2))/30,"")))</f>
        <v/>
      </c>
      <c r="G1453" s="12">
        <f>IF($E1453="","",IF(WEEKDAY($E1453,2)&lt;6,1,0))</f>
        <v/>
      </c>
      <c r="H1453" s="12">
        <f>IF(OR($E1453="",$F1453=""),"",IF(AND($G1453=1,$F1453&gt;='Working Hours'!$C$8,$F1453&lt;'Working Hours'!$C$9),1,0))</f>
        <v/>
      </c>
    </row>
    <row r="1454">
      <c r="A1454" s="11" t="n"/>
      <c r="B1454" s="11" t="n"/>
      <c r="C1454" s="11" t="n"/>
      <c r="E1454" s="12">
        <f>IF($A1454="","",IF(ISNUMBER($A1454),$A1454,IFERROR(DATEVALUE($A1454),"")))</f>
        <v/>
      </c>
      <c r="F1454" s="12">
        <f>IF($B1454="","",IF(ISNUMBER($B1454),HOUR($B1454)*2+MINUTE($B1454)/30,IFERROR(VALUE(LEFT($B1454,FIND(":",$B1454)-1))*2+VALUE(MID($B1454,FIND(":",$B1454)+1,2))/30,"")))</f>
        <v/>
      </c>
      <c r="G1454" s="12">
        <f>IF($E1454="","",IF(WEEKDAY($E1454,2)&lt;6,1,0))</f>
        <v/>
      </c>
      <c r="H1454" s="12">
        <f>IF(OR($E1454="",$F1454=""),"",IF(AND($G1454=1,$F1454&gt;='Working Hours'!$C$8,$F1454&lt;'Working Hours'!$C$9),1,0))</f>
        <v/>
      </c>
    </row>
    <row r="1455">
      <c r="A1455" s="11" t="n"/>
      <c r="B1455" s="11" t="n"/>
      <c r="C1455" s="11" t="n"/>
      <c r="E1455" s="12">
        <f>IF($A1455="","",IF(ISNUMBER($A1455),$A1455,IFERROR(DATEVALUE($A1455),"")))</f>
        <v/>
      </c>
      <c r="F1455" s="12">
        <f>IF($B1455="","",IF(ISNUMBER($B1455),HOUR($B1455)*2+MINUTE($B1455)/30,IFERROR(VALUE(LEFT($B1455,FIND(":",$B1455)-1))*2+VALUE(MID($B1455,FIND(":",$B1455)+1,2))/30,"")))</f>
        <v/>
      </c>
      <c r="G1455" s="12">
        <f>IF($E1455="","",IF(WEEKDAY($E1455,2)&lt;6,1,0))</f>
        <v/>
      </c>
      <c r="H1455" s="12">
        <f>IF(OR($E1455="",$F1455=""),"",IF(AND($G1455=1,$F1455&gt;='Working Hours'!$C$8,$F1455&lt;'Working Hours'!$C$9),1,0))</f>
        <v/>
      </c>
    </row>
    <row r="1456">
      <c r="A1456" s="11" t="n"/>
      <c r="B1456" s="11" t="n"/>
      <c r="C1456" s="11" t="n"/>
      <c r="E1456" s="12">
        <f>IF($A1456="","",IF(ISNUMBER($A1456),$A1456,IFERROR(DATEVALUE($A1456),"")))</f>
        <v/>
      </c>
      <c r="F1456" s="12">
        <f>IF($B1456="","",IF(ISNUMBER($B1456),HOUR($B1456)*2+MINUTE($B1456)/30,IFERROR(VALUE(LEFT($B1456,FIND(":",$B1456)-1))*2+VALUE(MID($B1456,FIND(":",$B1456)+1,2))/30,"")))</f>
        <v/>
      </c>
      <c r="G1456" s="12">
        <f>IF($E1456="","",IF(WEEKDAY($E1456,2)&lt;6,1,0))</f>
        <v/>
      </c>
      <c r="H1456" s="12">
        <f>IF(OR($E1456="",$F1456=""),"",IF(AND($G1456=1,$F1456&gt;='Working Hours'!$C$8,$F1456&lt;'Working Hours'!$C$9),1,0))</f>
        <v/>
      </c>
    </row>
    <row r="1457">
      <c r="A1457" s="11" t="n"/>
      <c r="B1457" s="11" t="n"/>
      <c r="C1457" s="11" t="n"/>
      <c r="E1457" s="12">
        <f>IF($A1457="","",IF(ISNUMBER($A1457),$A1457,IFERROR(DATEVALUE($A1457),"")))</f>
        <v/>
      </c>
      <c r="F1457" s="12">
        <f>IF($B1457="","",IF(ISNUMBER($B1457),HOUR($B1457)*2+MINUTE($B1457)/30,IFERROR(VALUE(LEFT($B1457,FIND(":",$B1457)-1))*2+VALUE(MID($B1457,FIND(":",$B1457)+1,2))/30,"")))</f>
        <v/>
      </c>
      <c r="G1457" s="12">
        <f>IF($E1457="","",IF(WEEKDAY($E1457,2)&lt;6,1,0))</f>
        <v/>
      </c>
      <c r="H1457" s="12">
        <f>IF(OR($E1457="",$F1457=""),"",IF(AND($G1457=1,$F1457&gt;='Working Hours'!$C$8,$F1457&lt;'Working Hours'!$C$9),1,0))</f>
        <v/>
      </c>
    </row>
    <row r="1458">
      <c r="A1458" s="11" t="n"/>
      <c r="B1458" s="11" t="n"/>
      <c r="C1458" s="11" t="n"/>
      <c r="E1458" s="12">
        <f>IF($A1458="","",IF(ISNUMBER($A1458),$A1458,IFERROR(DATEVALUE($A1458),"")))</f>
        <v/>
      </c>
      <c r="F1458" s="12">
        <f>IF($B1458="","",IF(ISNUMBER($B1458),HOUR($B1458)*2+MINUTE($B1458)/30,IFERROR(VALUE(LEFT($B1458,FIND(":",$B1458)-1))*2+VALUE(MID($B1458,FIND(":",$B1458)+1,2))/30,"")))</f>
        <v/>
      </c>
      <c r="G1458" s="12">
        <f>IF($E1458="","",IF(WEEKDAY($E1458,2)&lt;6,1,0))</f>
        <v/>
      </c>
      <c r="H1458" s="12">
        <f>IF(OR($E1458="",$F1458=""),"",IF(AND($G1458=1,$F1458&gt;='Working Hours'!$C$8,$F1458&lt;'Working Hours'!$C$9),1,0))</f>
        <v/>
      </c>
    </row>
    <row r="1459">
      <c r="A1459" s="11" t="n"/>
      <c r="B1459" s="11" t="n"/>
      <c r="C1459" s="11" t="n"/>
      <c r="E1459" s="12">
        <f>IF($A1459="","",IF(ISNUMBER($A1459),$A1459,IFERROR(DATEVALUE($A1459),"")))</f>
        <v/>
      </c>
      <c r="F1459" s="12">
        <f>IF($B1459="","",IF(ISNUMBER($B1459),HOUR($B1459)*2+MINUTE($B1459)/30,IFERROR(VALUE(LEFT($B1459,FIND(":",$B1459)-1))*2+VALUE(MID($B1459,FIND(":",$B1459)+1,2))/30,"")))</f>
        <v/>
      </c>
      <c r="G1459" s="12">
        <f>IF($E1459="","",IF(WEEKDAY($E1459,2)&lt;6,1,0))</f>
        <v/>
      </c>
      <c r="H1459" s="12">
        <f>IF(OR($E1459="",$F1459=""),"",IF(AND($G1459=1,$F1459&gt;='Working Hours'!$C$8,$F1459&lt;'Working Hours'!$C$9),1,0))</f>
        <v/>
      </c>
    </row>
    <row r="1460">
      <c r="A1460" s="11" t="n"/>
      <c r="B1460" s="11" t="n"/>
      <c r="C1460" s="11" t="n"/>
      <c r="E1460" s="12">
        <f>IF($A1460="","",IF(ISNUMBER($A1460),$A1460,IFERROR(DATEVALUE($A1460),"")))</f>
        <v/>
      </c>
      <c r="F1460" s="12">
        <f>IF($B1460="","",IF(ISNUMBER($B1460),HOUR($B1460)*2+MINUTE($B1460)/30,IFERROR(VALUE(LEFT($B1460,FIND(":",$B1460)-1))*2+VALUE(MID($B1460,FIND(":",$B1460)+1,2))/30,"")))</f>
        <v/>
      </c>
      <c r="G1460" s="12">
        <f>IF($E1460="","",IF(WEEKDAY($E1460,2)&lt;6,1,0))</f>
        <v/>
      </c>
      <c r="H1460" s="12">
        <f>IF(OR($E1460="",$F1460=""),"",IF(AND($G1460=1,$F1460&gt;='Working Hours'!$C$8,$F1460&lt;'Working Hours'!$C$9),1,0))</f>
        <v/>
      </c>
    </row>
    <row r="1461">
      <c r="A1461" s="11" t="n"/>
      <c r="B1461" s="11" t="n"/>
      <c r="C1461" s="11" t="n"/>
      <c r="E1461" s="12">
        <f>IF($A1461="","",IF(ISNUMBER($A1461),$A1461,IFERROR(DATEVALUE($A1461),"")))</f>
        <v/>
      </c>
      <c r="F1461" s="12">
        <f>IF($B1461="","",IF(ISNUMBER($B1461),HOUR($B1461)*2+MINUTE($B1461)/30,IFERROR(VALUE(LEFT($B1461,FIND(":",$B1461)-1))*2+VALUE(MID($B1461,FIND(":",$B1461)+1,2))/30,"")))</f>
        <v/>
      </c>
      <c r="G1461" s="12">
        <f>IF($E1461="","",IF(WEEKDAY($E1461,2)&lt;6,1,0))</f>
        <v/>
      </c>
      <c r="H1461" s="12">
        <f>IF(OR($E1461="",$F1461=""),"",IF(AND($G1461=1,$F1461&gt;='Working Hours'!$C$8,$F1461&lt;'Working Hours'!$C$9),1,0))</f>
        <v/>
      </c>
    </row>
    <row r="1462">
      <c r="A1462" s="11" t="n"/>
      <c r="B1462" s="11" t="n"/>
      <c r="C1462" s="11" t="n"/>
      <c r="E1462" s="12">
        <f>IF($A1462="","",IF(ISNUMBER($A1462),$A1462,IFERROR(DATEVALUE($A1462),"")))</f>
        <v/>
      </c>
      <c r="F1462" s="12">
        <f>IF($B1462="","",IF(ISNUMBER($B1462),HOUR($B1462)*2+MINUTE($B1462)/30,IFERROR(VALUE(LEFT($B1462,FIND(":",$B1462)-1))*2+VALUE(MID($B1462,FIND(":",$B1462)+1,2))/30,"")))</f>
        <v/>
      </c>
      <c r="G1462" s="12">
        <f>IF($E1462="","",IF(WEEKDAY($E1462,2)&lt;6,1,0))</f>
        <v/>
      </c>
      <c r="H1462" s="12">
        <f>IF(OR($E1462="",$F1462=""),"",IF(AND($G1462=1,$F1462&gt;='Working Hours'!$C$8,$F1462&lt;'Working Hours'!$C$9),1,0))</f>
        <v/>
      </c>
    </row>
    <row r="1463">
      <c r="A1463" s="11" t="n"/>
      <c r="B1463" s="11" t="n"/>
      <c r="C1463" s="11" t="n"/>
      <c r="E1463" s="12">
        <f>IF($A1463="","",IF(ISNUMBER($A1463),$A1463,IFERROR(DATEVALUE($A1463),"")))</f>
        <v/>
      </c>
      <c r="F1463" s="12">
        <f>IF($B1463="","",IF(ISNUMBER($B1463),HOUR($B1463)*2+MINUTE($B1463)/30,IFERROR(VALUE(LEFT($B1463,FIND(":",$B1463)-1))*2+VALUE(MID($B1463,FIND(":",$B1463)+1,2))/30,"")))</f>
        <v/>
      </c>
      <c r="G1463" s="12">
        <f>IF($E1463="","",IF(WEEKDAY($E1463,2)&lt;6,1,0))</f>
        <v/>
      </c>
      <c r="H1463" s="12">
        <f>IF(OR($E1463="",$F1463=""),"",IF(AND($G1463=1,$F1463&gt;='Working Hours'!$C$8,$F1463&lt;'Working Hours'!$C$9),1,0))</f>
        <v/>
      </c>
    </row>
    <row r="1464">
      <c r="A1464" s="11" t="n"/>
      <c r="B1464" s="11" t="n"/>
      <c r="C1464" s="11" t="n"/>
      <c r="E1464" s="12">
        <f>IF($A1464="","",IF(ISNUMBER($A1464),$A1464,IFERROR(DATEVALUE($A1464),"")))</f>
        <v/>
      </c>
      <c r="F1464" s="12">
        <f>IF($B1464="","",IF(ISNUMBER($B1464),HOUR($B1464)*2+MINUTE($B1464)/30,IFERROR(VALUE(LEFT($B1464,FIND(":",$B1464)-1))*2+VALUE(MID($B1464,FIND(":",$B1464)+1,2))/30,"")))</f>
        <v/>
      </c>
      <c r="G1464" s="12">
        <f>IF($E1464="","",IF(WEEKDAY($E1464,2)&lt;6,1,0))</f>
        <v/>
      </c>
      <c r="H1464" s="12">
        <f>IF(OR($E1464="",$F1464=""),"",IF(AND($G1464=1,$F1464&gt;='Working Hours'!$C$8,$F1464&lt;'Working Hours'!$C$9),1,0))</f>
        <v/>
      </c>
    </row>
    <row r="1465">
      <c r="A1465" s="11" t="n"/>
      <c r="B1465" s="11" t="n"/>
      <c r="C1465" s="11" t="n"/>
      <c r="E1465" s="12">
        <f>IF($A1465="","",IF(ISNUMBER($A1465),$A1465,IFERROR(DATEVALUE($A1465),"")))</f>
        <v/>
      </c>
      <c r="F1465" s="12">
        <f>IF($B1465="","",IF(ISNUMBER($B1465),HOUR($B1465)*2+MINUTE($B1465)/30,IFERROR(VALUE(LEFT($B1465,FIND(":",$B1465)-1))*2+VALUE(MID($B1465,FIND(":",$B1465)+1,2))/30,"")))</f>
        <v/>
      </c>
      <c r="G1465" s="12">
        <f>IF($E1465="","",IF(WEEKDAY($E1465,2)&lt;6,1,0))</f>
        <v/>
      </c>
      <c r="H1465" s="12">
        <f>IF(OR($E1465="",$F1465=""),"",IF(AND($G1465=1,$F1465&gt;='Working Hours'!$C$8,$F1465&lt;'Working Hours'!$C$9),1,0))</f>
        <v/>
      </c>
    </row>
    <row r="1466">
      <c r="A1466" s="11" t="n"/>
      <c r="B1466" s="11" t="n"/>
      <c r="C1466" s="11" t="n"/>
      <c r="E1466" s="12">
        <f>IF($A1466="","",IF(ISNUMBER($A1466),$A1466,IFERROR(DATEVALUE($A1466),"")))</f>
        <v/>
      </c>
      <c r="F1466" s="12">
        <f>IF($B1466="","",IF(ISNUMBER($B1466),HOUR($B1466)*2+MINUTE($B1466)/30,IFERROR(VALUE(LEFT($B1466,FIND(":",$B1466)-1))*2+VALUE(MID($B1466,FIND(":",$B1466)+1,2))/30,"")))</f>
        <v/>
      </c>
      <c r="G1466" s="12">
        <f>IF($E1466="","",IF(WEEKDAY($E1466,2)&lt;6,1,0))</f>
        <v/>
      </c>
      <c r="H1466" s="12">
        <f>IF(OR($E1466="",$F1466=""),"",IF(AND($G1466=1,$F1466&gt;='Working Hours'!$C$8,$F1466&lt;'Working Hours'!$C$9),1,0))</f>
        <v/>
      </c>
    </row>
    <row r="1467">
      <c r="A1467" s="11" t="n"/>
      <c r="B1467" s="11" t="n"/>
      <c r="C1467" s="11" t="n"/>
      <c r="E1467" s="12">
        <f>IF($A1467="","",IF(ISNUMBER($A1467),$A1467,IFERROR(DATEVALUE($A1467),"")))</f>
        <v/>
      </c>
      <c r="F1467" s="12">
        <f>IF($B1467="","",IF(ISNUMBER($B1467),HOUR($B1467)*2+MINUTE($B1467)/30,IFERROR(VALUE(LEFT($B1467,FIND(":",$B1467)-1))*2+VALUE(MID($B1467,FIND(":",$B1467)+1,2))/30,"")))</f>
        <v/>
      </c>
      <c r="G1467" s="12">
        <f>IF($E1467="","",IF(WEEKDAY($E1467,2)&lt;6,1,0))</f>
        <v/>
      </c>
      <c r="H1467" s="12">
        <f>IF(OR($E1467="",$F1467=""),"",IF(AND($G1467=1,$F1467&gt;='Working Hours'!$C$8,$F1467&lt;'Working Hours'!$C$9),1,0))</f>
        <v/>
      </c>
    </row>
    <row r="1468">
      <c r="A1468" s="11" t="n"/>
      <c r="B1468" s="11" t="n"/>
      <c r="C1468" s="11" t="n"/>
      <c r="E1468" s="12">
        <f>IF($A1468="","",IF(ISNUMBER($A1468),$A1468,IFERROR(DATEVALUE($A1468),"")))</f>
        <v/>
      </c>
      <c r="F1468" s="12">
        <f>IF($B1468="","",IF(ISNUMBER($B1468),HOUR($B1468)*2+MINUTE($B1468)/30,IFERROR(VALUE(LEFT($B1468,FIND(":",$B1468)-1))*2+VALUE(MID($B1468,FIND(":",$B1468)+1,2))/30,"")))</f>
        <v/>
      </c>
      <c r="G1468" s="12">
        <f>IF($E1468="","",IF(WEEKDAY($E1468,2)&lt;6,1,0))</f>
        <v/>
      </c>
      <c r="H1468" s="12">
        <f>IF(OR($E1468="",$F1468=""),"",IF(AND($G1468=1,$F1468&gt;='Working Hours'!$C$8,$F1468&lt;'Working Hours'!$C$9),1,0))</f>
        <v/>
      </c>
    </row>
    <row r="1469">
      <c r="A1469" s="11" t="n"/>
      <c r="B1469" s="11" t="n"/>
      <c r="C1469" s="11" t="n"/>
      <c r="E1469" s="12">
        <f>IF($A1469="","",IF(ISNUMBER($A1469),$A1469,IFERROR(DATEVALUE($A1469),"")))</f>
        <v/>
      </c>
      <c r="F1469" s="12">
        <f>IF($B1469="","",IF(ISNUMBER($B1469),HOUR($B1469)*2+MINUTE($B1469)/30,IFERROR(VALUE(LEFT($B1469,FIND(":",$B1469)-1))*2+VALUE(MID($B1469,FIND(":",$B1469)+1,2))/30,"")))</f>
        <v/>
      </c>
      <c r="G1469" s="12">
        <f>IF($E1469="","",IF(WEEKDAY($E1469,2)&lt;6,1,0))</f>
        <v/>
      </c>
      <c r="H1469" s="12">
        <f>IF(OR($E1469="",$F1469=""),"",IF(AND($G1469=1,$F1469&gt;='Working Hours'!$C$8,$F1469&lt;'Working Hours'!$C$9),1,0))</f>
        <v/>
      </c>
    </row>
    <row r="1470">
      <c r="A1470" s="11" t="n"/>
      <c r="B1470" s="11" t="n"/>
      <c r="C1470" s="11" t="n"/>
      <c r="E1470" s="12">
        <f>IF($A1470="","",IF(ISNUMBER($A1470),$A1470,IFERROR(DATEVALUE($A1470),"")))</f>
        <v/>
      </c>
      <c r="F1470" s="12">
        <f>IF($B1470="","",IF(ISNUMBER($B1470),HOUR($B1470)*2+MINUTE($B1470)/30,IFERROR(VALUE(LEFT($B1470,FIND(":",$B1470)-1))*2+VALUE(MID($B1470,FIND(":",$B1470)+1,2))/30,"")))</f>
        <v/>
      </c>
      <c r="G1470" s="12">
        <f>IF($E1470="","",IF(WEEKDAY($E1470,2)&lt;6,1,0))</f>
        <v/>
      </c>
      <c r="H1470" s="12">
        <f>IF(OR($E1470="",$F1470=""),"",IF(AND($G1470=1,$F1470&gt;='Working Hours'!$C$8,$F1470&lt;'Working Hours'!$C$9),1,0))</f>
        <v/>
      </c>
    </row>
    <row r="1471">
      <c r="A1471" s="11" t="n"/>
      <c r="B1471" s="11" t="n"/>
      <c r="C1471" s="11" t="n"/>
      <c r="E1471" s="12">
        <f>IF($A1471="","",IF(ISNUMBER($A1471),$A1471,IFERROR(DATEVALUE($A1471),"")))</f>
        <v/>
      </c>
      <c r="F1471" s="12">
        <f>IF($B1471="","",IF(ISNUMBER($B1471),HOUR($B1471)*2+MINUTE($B1471)/30,IFERROR(VALUE(LEFT($B1471,FIND(":",$B1471)-1))*2+VALUE(MID($B1471,FIND(":",$B1471)+1,2))/30,"")))</f>
        <v/>
      </c>
      <c r="G1471" s="12">
        <f>IF($E1471="","",IF(WEEKDAY($E1471,2)&lt;6,1,0))</f>
        <v/>
      </c>
      <c r="H1471" s="12">
        <f>IF(OR($E1471="",$F1471=""),"",IF(AND($G1471=1,$F1471&gt;='Working Hours'!$C$8,$F1471&lt;'Working Hours'!$C$9),1,0))</f>
        <v/>
      </c>
    </row>
    <row r="1472">
      <c r="A1472" s="11" t="n"/>
      <c r="B1472" s="11" t="n"/>
      <c r="C1472" s="11" t="n"/>
      <c r="E1472" s="12">
        <f>IF($A1472="","",IF(ISNUMBER($A1472),$A1472,IFERROR(DATEVALUE($A1472),"")))</f>
        <v/>
      </c>
      <c r="F1472" s="12">
        <f>IF($B1472="","",IF(ISNUMBER($B1472),HOUR($B1472)*2+MINUTE($B1472)/30,IFERROR(VALUE(LEFT($B1472,FIND(":",$B1472)-1))*2+VALUE(MID($B1472,FIND(":",$B1472)+1,2))/30,"")))</f>
        <v/>
      </c>
      <c r="G1472" s="12">
        <f>IF($E1472="","",IF(WEEKDAY($E1472,2)&lt;6,1,0))</f>
        <v/>
      </c>
      <c r="H1472" s="12">
        <f>IF(OR($E1472="",$F1472=""),"",IF(AND($G1472=1,$F1472&gt;='Working Hours'!$C$8,$F1472&lt;'Working Hours'!$C$9),1,0))</f>
        <v/>
      </c>
    </row>
    <row r="1473">
      <c r="A1473" s="11" t="n"/>
      <c r="B1473" s="11" t="n"/>
      <c r="C1473" s="11" t="n"/>
      <c r="E1473" s="12">
        <f>IF($A1473="","",IF(ISNUMBER($A1473),$A1473,IFERROR(DATEVALUE($A1473),"")))</f>
        <v/>
      </c>
      <c r="F1473" s="12">
        <f>IF($B1473="","",IF(ISNUMBER($B1473),HOUR($B1473)*2+MINUTE($B1473)/30,IFERROR(VALUE(LEFT($B1473,FIND(":",$B1473)-1))*2+VALUE(MID($B1473,FIND(":",$B1473)+1,2))/30,"")))</f>
        <v/>
      </c>
      <c r="G1473" s="12">
        <f>IF($E1473="","",IF(WEEKDAY($E1473,2)&lt;6,1,0))</f>
        <v/>
      </c>
      <c r="H1473" s="12">
        <f>IF(OR($E1473="",$F1473=""),"",IF(AND($G1473=1,$F1473&gt;='Working Hours'!$C$8,$F1473&lt;'Working Hours'!$C$9),1,0))</f>
        <v/>
      </c>
    </row>
    <row r="1474">
      <c r="A1474" s="11" t="n"/>
      <c r="B1474" s="11" t="n"/>
      <c r="C1474" s="11" t="n"/>
      <c r="E1474" s="12">
        <f>IF($A1474="","",IF(ISNUMBER($A1474),$A1474,IFERROR(DATEVALUE($A1474),"")))</f>
        <v/>
      </c>
      <c r="F1474" s="12">
        <f>IF($B1474="","",IF(ISNUMBER($B1474),HOUR($B1474)*2+MINUTE($B1474)/30,IFERROR(VALUE(LEFT($B1474,FIND(":",$B1474)-1))*2+VALUE(MID($B1474,FIND(":",$B1474)+1,2))/30,"")))</f>
        <v/>
      </c>
      <c r="G1474" s="12">
        <f>IF($E1474="","",IF(WEEKDAY($E1474,2)&lt;6,1,0))</f>
        <v/>
      </c>
      <c r="H1474" s="12">
        <f>IF(OR($E1474="",$F1474=""),"",IF(AND($G1474=1,$F1474&gt;='Working Hours'!$C$8,$F1474&lt;'Working Hours'!$C$9),1,0))</f>
        <v/>
      </c>
    </row>
    <row r="1475">
      <c r="A1475" s="11" t="n"/>
      <c r="B1475" s="11" t="n"/>
      <c r="C1475" s="11" t="n"/>
      <c r="E1475" s="12">
        <f>IF($A1475="","",IF(ISNUMBER($A1475),$A1475,IFERROR(DATEVALUE($A1475),"")))</f>
        <v/>
      </c>
      <c r="F1475" s="12">
        <f>IF($B1475="","",IF(ISNUMBER($B1475),HOUR($B1475)*2+MINUTE($B1475)/30,IFERROR(VALUE(LEFT($B1475,FIND(":",$B1475)-1))*2+VALUE(MID($B1475,FIND(":",$B1475)+1,2))/30,"")))</f>
        <v/>
      </c>
      <c r="G1475" s="12">
        <f>IF($E1475="","",IF(WEEKDAY($E1475,2)&lt;6,1,0))</f>
        <v/>
      </c>
      <c r="H1475" s="12">
        <f>IF(OR($E1475="",$F1475=""),"",IF(AND($G1475=1,$F1475&gt;='Working Hours'!$C$8,$F1475&lt;'Working Hours'!$C$9),1,0))</f>
        <v/>
      </c>
    </row>
    <row r="1476">
      <c r="A1476" s="11" t="n"/>
      <c r="B1476" s="11" t="n"/>
      <c r="C1476" s="11" t="n"/>
      <c r="E1476" s="12">
        <f>IF($A1476="","",IF(ISNUMBER($A1476),$A1476,IFERROR(DATEVALUE($A1476),"")))</f>
        <v/>
      </c>
      <c r="F1476" s="12">
        <f>IF($B1476="","",IF(ISNUMBER($B1476),HOUR($B1476)*2+MINUTE($B1476)/30,IFERROR(VALUE(LEFT($B1476,FIND(":",$B1476)-1))*2+VALUE(MID($B1476,FIND(":",$B1476)+1,2))/30,"")))</f>
        <v/>
      </c>
      <c r="G1476" s="12">
        <f>IF($E1476="","",IF(WEEKDAY($E1476,2)&lt;6,1,0))</f>
        <v/>
      </c>
      <c r="H1476" s="12">
        <f>IF(OR($E1476="",$F1476=""),"",IF(AND($G1476=1,$F1476&gt;='Working Hours'!$C$8,$F1476&lt;'Working Hours'!$C$9),1,0))</f>
        <v/>
      </c>
    </row>
    <row r="1477">
      <c r="A1477" s="11" t="n"/>
      <c r="B1477" s="11" t="n"/>
      <c r="C1477" s="11" t="n"/>
      <c r="E1477" s="12">
        <f>IF($A1477="","",IF(ISNUMBER($A1477),$A1477,IFERROR(DATEVALUE($A1477),"")))</f>
        <v/>
      </c>
      <c r="F1477" s="12">
        <f>IF($B1477="","",IF(ISNUMBER($B1477),HOUR($B1477)*2+MINUTE($B1477)/30,IFERROR(VALUE(LEFT($B1477,FIND(":",$B1477)-1))*2+VALUE(MID($B1477,FIND(":",$B1477)+1,2))/30,"")))</f>
        <v/>
      </c>
      <c r="G1477" s="12">
        <f>IF($E1477="","",IF(WEEKDAY($E1477,2)&lt;6,1,0))</f>
        <v/>
      </c>
      <c r="H1477" s="12">
        <f>IF(OR($E1477="",$F1477=""),"",IF(AND($G1477=1,$F1477&gt;='Working Hours'!$C$8,$F1477&lt;'Working Hours'!$C$9),1,0))</f>
        <v/>
      </c>
    </row>
    <row r="1478">
      <c r="A1478" s="11" t="n"/>
      <c r="B1478" s="11" t="n"/>
      <c r="C1478" s="11" t="n"/>
      <c r="E1478" s="12">
        <f>IF($A1478="","",IF(ISNUMBER($A1478),$A1478,IFERROR(DATEVALUE($A1478),"")))</f>
        <v/>
      </c>
      <c r="F1478" s="12">
        <f>IF($B1478="","",IF(ISNUMBER($B1478),HOUR($B1478)*2+MINUTE($B1478)/30,IFERROR(VALUE(LEFT($B1478,FIND(":",$B1478)-1))*2+VALUE(MID($B1478,FIND(":",$B1478)+1,2))/30,"")))</f>
        <v/>
      </c>
      <c r="G1478" s="12">
        <f>IF($E1478="","",IF(WEEKDAY($E1478,2)&lt;6,1,0))</f>
        <v/>
      </c>
      <c r="H1478" s="12">
        <f>IF(OR($E1478="",$F1478=""),"",IF(AND($G1478=1,$F1478&gt;='Working Hours'!$C$8,$F1478&lt;'Working Hours'!$C$9),1,0))</f>
        <v/>
      </c>
    </row>
    <row r="1479">
      <c r="A1479" s="11" t="n"/>
      <c r="B1479" s="11" t="n"/>
      <c r="C1479" s="11" t="n"/>
      <c r="E1479" s="12">
        <f>IF($A1479="","",IF(ISNUMBER($A1479),$A1479,IFERROR(DATEVALUE($A1479),"")))</f>
        <v/>
      </c>
      <c r="F1479" s="12">
        <f>IF($B1479="","",IF(ISNUMBER($B1479),HOUR($B1479)*2+MINUTE($B1479)/30,IFERROR(VALUE(LEFT($B1479,FIND(":",$B1479)-1))*2+VALUE(MID($B1479,FIND(":",$B1479)+1,2))/30,"")))</f>
        <v/>
      </c>
      <c r="G1479" s="12">
        <f>IF($E1479="","",IF(WEEKDAY($E1479,2)&lt;6,1,0))</f>
        <v/>
      </c>
      <c r="H1479" s="12">
        <f>IF(OR($E1479="",$F1479=""),"",IF(AND($G1479=1,$F1479&gt;='Working Hours'!$C$8,$F1479&lt;'Working Hours'!$C$9),1,0))</f>
        <v/>
      </c>
    </row>
    <row r="1480">
      <c r="A1480" s="11" t="n"/>
      <c r="B1480" s="11" t="n"/>
      <c r="C1480" s="11" t="n"/>
      <c r="E1480" s="12">
        <f>IF($A1480="","",IF(ISNUMBER($A1480),$A1480,IFERROR(DATEVALUE($A1480),"")))</f>
        <v/>
      </c>
      <c r="F1480" s="12">
        <f>IF($B1480="","",IF(ISNUMBER($B1480),HOUR($B1480)*2+MINUTE($B1480)/30,IFERROR(VALUE(LEFT($B1480,FIND(":",$B1480)-1))*2+VALUE(MID($B1480,FIND(":",$B1480)+1,2))/30,"")))</f>
        <v/>
      </c>
      <c r="G1480" s="12">
        <f>IF($E1480="","",IF(WEEKDAY($E1480,2)&lt;6,1,0))</f>
        <v/>
      </c>
      <c r="H1480" s="12">
        <f>IF(OR($E1480="",$F1480=""),"",IF(AND($G1480=1,$F1480&gt;='Working Hours'!$C$8,$F1480&lt;'Working Hours'!$C$9),1,0))</f>
        <v/>
      </c>
    </row>
    <row r="1481">
      <c r="A1481" s="11" t="n"/>
      <c r="B1481" s="11" t="n"/>
      <c r="C1481" s="11" t="n"/>
      <c r="E1481" s="12">
        <f>IF($A1481="","",IF(ISNUMBER($A1481),$A1481,IFERROR(DATEVALUE($A1481),"")))</f>
        <v/>
      </c>
      <c r="F1481" s="12">
        <f>IF($B1481="","",IF(ISNUMBER($B1481),HOUR($B1481)*2+MINUTE($B1481)/30,IFERROR(VALUE(LEFT($B1481,FIND(":",$B1481)-1))*2+VALUE(MID($B1481,FIND(":",$B1481)+1,2))/30,"")))</f>
        <v/>
      </c>
      <c r="G1481" s="12">
        <f>IF($E1481="","",IF(WEEKDAY($E1481,2)&lt;6,1,0))</f>
        <v/>
      </c>
      <c r="H1481" s="12">
        <f>IF(OR($E1481="",$F1481=""),"",IF(AND($G1481=1,$F1481&gt;='Working Hours'!$C$8,$F1481&lt;'Working Hours'!$C$9),1,0))</f>
        <v/>
      </c>
    </row>
    <row r="1482">
      <c r="A1482" s="11" t="n"/>
      <c r="B1482" s="11" t="n"/>
      <c r="C1482" s="11" t="n"/>
      <c r="E1482" s="12">
        <f>IF($A1482="","",IF(ISNUMBER($A1482),$A1482,IFERROR(DATEVALUE($A1482),"")))</f>
        <v/>
      </c>
      <c r="F1482" s="12">
        <f>IF($B1482="","",IF(ISNUMBER($B1482),HOUR($B1482)*2+MINUTE($B1482)/30,IFERROR(VALUE(LEFT($B1482,FIND(":",$B1482)-1))*2+VALUE(MID($B1482,FIND(":",$B1482)+1,2))/30,"")))</f>
        <v/>
      </c>
      <c r="G1482" s="12">
        <f>IF($E1482="","",IF(WEEKDAY($E1482,2)&lt;6,1,0))</f>
        <v/>
      </c>
      <c r="H1482" s="12">
        <f>IF(OR($E1482="",$F1482=""),"",IF(AND($G1482=1,$F1482&gt;='Working Hours'!$C$8,$F1482&lt;'Working Hours'!$C$9),1,0))</f>
        <v/>
      </c>
    </row>
    <row r="1483">
      <c r="A1483" s="11" t="n"/>
      <c r="B1483" s="11" t="n"/>
      <c r="C1483" s="11" t="n"/>
      <c r="E1483" s="12">
        <f>IF($A1483="","",IF(ISNUMBER($A1483),$A1483,IFERROR(DATEVALUE($A1483),"")))</f>
        <v/>
      </c>
      <c r="F1483" s="12">
        <f>IF($B1483="","",IF(ISNUMBER($B1483),HOUR($B1483)*2+MINUTE($B1483)/30,IFERROR(VALUE(LEFT($B1483,FIND(":",$B1483)-1))*2+VALUE(MID($B1483,FIND(":",$B1483)+1,2))/30,"")))</f>
        <v/>
      </c>
      <c r="G1483" s="12">
        <f>IF($E1483="","",IF(WEEKDAY($E1483,2)&lt;6,1,0))</f>
        <v/>
      </c>
      <c r="H1483" s="12">
        <f>IF(OR($E1483="",$F1483=""),"",IF(AND($G1483=1,$F1483&gt;='Working Hours'!$C$8,$F1483&lt;'Working Hours'!$C$9),1,0))</f>
        <v/>
      </c>
    </row>
    <row r="1484">
      <c r="A1484" s="11" t="n"/>
      <c r="B1484" s="11" t="n"/>
      <c r="C1484" s="11" t="n"/>
      <c r="E1484" s="12">
        <f>IF($A1484="","",IF(ISNUMBER($A1484),$A1484,IFERROR(DATEVALUE($A1484),"")))</f>
        <v/>
      </c>
      <c r="F1484" s="12">
        <f>IF($B1484="","",IF(ISNUMBER($B1484),HOUR($B1484)*2+MINUTE($B1484)/30,IFERROR(VALUE(LEFT($B1484,FIND(":",$B1484)-1))*2+VALUE(MID($B1484,FIND(":",$B1484)+1,2))/30,"")))</f>
        <v/>
      </c>
      <c r="G1484" s="12">
        <f>IF($E1484="","",IF(WEEKDAY($E1484,2)&lt;6,1,0))</f>
        <v/>
      </c>
      <c r="H1484" s="12">
        <f>IF(OR($E1484="",$F1484=""),"",IF(AND($G1484=1,$F1484&gt;='Working Hours'!$C$8,$F1484&lt;'Working Hours'!$C$9),1,0))</f>
        <v/>
      </c>
    </row>
    <row r="1485">
      <c r="A1485" s="11" t="n"/>
      <c r="B1485" s="11" t="n"/>
      <c r="C1485" s="11" t="n"/>
      <c r="E1485" s="12">
        <f>IF($A1485="","",IF(ISNUMBER($A1485),$A1485,IFERROR(DATEVALUE($A1485),"")))</f>
        <v/>
      </c>
      <c r="F1485" s="12">
        <f>IF($B1485="","",IF(ISNUMBER($B1485),HOUR($B1485)*2+MINUTE($B1485)/30,IFERROR(VALUE(LEFT($B1485,FIND(":",$B1485)-1))*2+VALUE(MID($B1485,FIND(":",$B1485)+1,2))/30,"")))</f>
        <v/>
      </c>
      <c r="G1485" s="12">
        <f>IF($E1485="","",IF(WEEKDAY($E1485,2)&lt;6,1,0))</f>
        <v/>
      </c>
      <c r="H1485" s="12">
        <f>IF(OR($E1485="",$F1485=""),"",IF(AND($G1485=1,$F1485&gt;='Working Hours'!$C$8,$F1485&lt;'Working Hours'!$C$9),1,0))</f>
        <v/>
      </c>
    </row>
    <row r="1486">
      <c r="A1486" s="11" t="n"/>
      <c r="B1486" s="11" t="n"/>
      <c r="C1486" s="11" t="n"/>
      <c r="E1486" s="12">
        <f>IF($A1486="","",IF(ISNUMBER($A1486),$A1486,IFERROR(DATEVALUE($A1486),"")))</f>
        <v/>
      </c>
      <c r="F1486" s="12">
        <f>IF($B1486="","",IF(ISNUMBER($B1486),HOUR($B1486)*2+MINUTE($B1486)/30,IFERROR(VALUE(LEFT($B1486,FIND(":",$B1486)-1))*2+VALUE(MID($B1486,FIND(":",$B1486)+1,2))/30,"")))</f>
        <v/>
      </c>
      <c r="G1486" s="12">
        <f>IF($E1486="","",IF(WEEKDAY($E1486,2)&lt;6,1,0))</f>
        <v/>
      </c>
      <c r="H1486" s="12">
        <f>IF(OR($E1486="",$F1486=""),"",IF(AND($G1486=1,$F1486&gt;='Working Hours'!$C$8,$F1486&lt;'Working Hours'!$C$9),1,0))</f>
        <v/>
      </c>
    </row>
    <row r="1487">
      <c r="A1487" s="11" t="n"/>
      <c r="B1487" s="11" t="n"/>
      <c r="C1487" s="11" t="n"/>
      <c r="E1487" s="12">
        <f>IF($A1487="","",IF(ISNUMBER($A1487),$A1487,IFERROR(DATEVALUE($A1487),"")))</f>
        <v/>
      </c>
      <c r="F1487" s="12">
        <f>IF($B1487="","",IF(ISNUMBER($B1487),HOUR($B1487)*2+MINUTE($B1487)/30,IFERROR(VALUE(LEFT($B1487,FIND(":",$B1487)-1))*2+VALUE(MID($B1487,FIND(":",$B1487)+1,2))/30,"")))</f>
        <v/>
      </c>
      <c r="G1487" s="12">
        <f>IF($E1487="","",IF(WEEKDAY($E1487,2)&lt;6,1,0))</f>
        <v/>
      </c>
      <c r="H1487" s="12">
        <f>IF(OR($E1487="",$F1487=""),"",IF(AND($G1487=1,$F1487&gt;='Working Hours'!$C$8,$F1487&lt;'Working Hours'!$C$9),1,0))</f>
        <v/>
      </c>
    </row>
    <row r="1488">
      <c r="A1488" s="11" t="n"/>
      <c r="B1488" s="11" t="n"/>
      <c r="C1488" s="11" t="n"/>
      <c r="E1488" s="12">
        <f>IF($A1488="","",IF(ISNUMBER($A1488),$A1488,IFERROR(DATEVALUE($A1488),"")))</f>
        <v/>
      </c>
      <c r="F1488" s="12">
        <f>IF($B1488="","",IF(ISNUMBER($B1488),HOUR($B1488)*2+MINUTE($B1488)/30,IFERROR(VALUE(LEFT($B1488,FIND(":",$B1488)-1))*2+VALUE(MID($B1488,FIND(":",$B1488)+1,2))/30,"")))</f>
        <v/>
      </c>
      <c r="G1488" s="12">
        <f>IF($E1488="","",IF(WEEKDAY($E1488,2)&lt;6,1,0))</f>
        <v/>
      </c>
      <c r="H1488" s="12">
        <f>IF(OR($E1488="",$F1488=""),"",IF(AND($G1488=1,$F1488&gt;='Working Hours'!$C$8,$F1488&lt;'Working Hours'!$C$9),1,0))</f>
        <v/>
      </c>
    </row>
    <row r="1489">
      <c r="A1489" s="11" t="n"/>
      <c r="B1489" s="11" t="n"/>
      <c r="C1489" s="11" t="n"/>
      <c r="E1489" s="12">
        <f>IF($A1489="","",IF(ISNUMBER($A1489),$A1489,IFERROR(DATEVALUE($A1489),"")))</f>
        <v/>
      </c>
      <c r="F1489" s="12">
        <f>IF($B1489="","",IF(ISNUMBER($B1489),HOUR($B1489)*2+MINUTE($B1489)/30,IFERROR(VALUE(LEFT($B1489,FIND(":",$B1489)-1))*2+VALUE(MID($B1489,FIND(":",$B1489)+1,2))/30,"")))</f>
        <v/>
      </c>
      <c r="G1489" s="12">
        <f>IF($E1489="","",IF(WEEKDAY($E1489,2)&lt;6,1,0))</f>
        <v/>
      </c>
      <c r="H1489" s="12">
        <f>IF(OR($E1489="",$F1489=""),"",IF(AND($G1489=1,$F1489&gt;='Working Hours'!$C$8,$F1489&lt;'Working Hours'!$C$9),1,0))</f>
        <v/>
      </c>
    </row>
    <row r="1490">
      <c r="A1490" s="11" t="n"/>
      <c r="B1490" s="11" t="n"/>
      <c r="C1490" s="11" t="n"/>
      <c r="E1490" s="12">
        <f>IF($A1490="","",IF(ISNUMBER($A1490),$A1490,IFERROR(DATEVALUE($A1490),"")))</f>
        <v/>
      </c>
      <c r="F1490" s="12">
        <f>IF($B1490="","",IF(ISNUMBER($B1490),HOUR($B1490)*2+MINUTE($B1490)/30,IFERROR(VALUE(LEFT($B1490,FIND(":",$B1490)-1))*2+VALUE(MID($B1490,FIND(":",$B1490)+1,2))/30,"")))</f>
        <v/>
      </c>
      <c r="G1490" s="12">
        <f>IF($E1490="","",IF(WEEKDAY($E1490,2)&lt;6,1,0))</f>
        <v/>
      </c>
      <c r="H1490" s="12">
        <f>IF(OR($E1490="",$F1490=""),"",IF(AND($G1490=1,$F1490&gt;='Working Hours'!$C$8,$F1490&lt;'Working Hours'!$C$9),1,0))</f>
        <v/>
      </c>
    </row>
    <row r="1491">
      <c r="A1491" s="11" t="n"/>
      <c r="B1491" s="11" t="n"/>
      <c r="C1491" s="11" t="n"/>
      <c r="E1491" s="12">
        <f>IF($A1491="","",IF(ISNUMBER($A1491),$A1491,IFERROR(DATEVALUE($A1491),"")))</f>
        <v/>
      </c>
      <c r="F1491" s="12">
        <f>IF($B1491="","",IF(ISNUMBER($B1491),HOUR($B1491)*2+MINUTE($B1491)/30,IFERROR(VALUE(LEFT($B1491,FIND(":",$B1491)-1))*2+VALUE(MID($B1491,FIND(":",$B1491)+1,2))/30,"")))</f>
        <v/>
      </c>
      <c r="G1491" s="12">
        <f>IF($E1491="","",IF(WEEKDAY($E1491,2)&lt;6,1,0))</f>
        <v/>
      </c>
      <c r="H1491" s="12">
        <f>IF(OR($E1491="",$F1491=""),"",IF(AND($G1491=1,$F1491&gt;='Working Hours'!$C$8,$F1491&lt;'Working Hours'!$C$9),1,0))</f>
        <v/>
      </c>
    </row>
    <row r="1492">
      <c r="A1492" s="11" t="n"/>
      <c r="B1492" s="11" t="n"/>
      <c r="C1492" s="11" t="n"/>
      <c r="E1492" s="12">
        <f>IF($A1492="","",IF(ISNUMBER($A1492),$A1492,IFERROR(DATEVALUE($A1492),"")))</f>
        <v/>
      </c>
      <c r="F1492" s="12">
        <f>IF($B1492="","",IF(ISNUMBER($B1492),HOUR($B1492)*2+MINUTE($B1492)/30,IFERROR(VALUE(LEFT($B1492,FIND(":",$B1492)-1))*2+VALUE(MID($B1492,FIND(":",$B1492)+1,2))/30,"")))</f>
        <v/>
      </c>
      <c r="G1492" s="12">
        <f>IF($E1492="","",IF(WEEKDAY($E1492,2)&lt;6,1,0))</f>
        <v/>
      </c>
      <c r="H1492" s="12">
        <f>IF(OR($E1492="",$F1492=""),"",IF(AND($G1492=1,$F1492&gt;='Working Hours'!$C$8,$F1492&lt;'Working Hours'!$C$9),1,0))</f>
        <v/>
      </c>
    </row>
    <row r="1493">
      <c r="A1493" s="11" t="n"/>
      <c r="B1493" s="11" t="n"/>
      <c r="C1493" s="11" t="n"/>
      <c r="E1493" s="12">
        <f>IF($A1493="","",IF(ISNUMBER($A1493),$A1493,IFERROR(DATEVALUE($A1493),"")))</f>
        <v/>
      </c>
      <c r="F1493" s="12">
        <f>IF($B1493="","",IF(ISNUMBER($B1493),HOUR($B1493)*2+MINUTE($B1493)/30,IFERROR(VALUE(LEFT($B1493,FIND(":",$B1493)-1))*2+VALUE(MID($B1493,FIND(":",$B1493)+1,2))/30,"")))</f>
        <v/>
      </c>
      <c r="G1493" s="12">
        <f>IF($E1493="","",IF(WEEKDAY($E1493,2)&lt;6,1,0))</f>
        <v/>
      </c>
      <c r="H1493" s="12">
        <f>IF(OR($E1493="",$F1493=""),"",IF(AND($G1493=1,$F1493&gt;='Working Hours'!$C$8,$F1493&lt;'Working Hours'!$C$9),1,0))</f>
        <v/>
      </c>
    </row>
    <row r="1494">
      <c r="A1494" s="11" t="n"/>
      <c r="B1494" s="11" t="n"/>
      <c r="C1494" s="11" t="n"/>
      <c r="E1494" s="12">
        <f>IF($A1494="","",IF(ISNUMBER($A1494),$A1494,IFERROR(DATEVALUE($A1494),"")))</f>
        <v/>
      </c>
      <c r="F1494" s="12">
        <f>IF($B1494="","",IF(ISNUMBER($B1494),HOUR($B1494)*2+MINUTE($B1494)/30,IFERROR(VALUE(LEFT($B1494,FIND(":",$B1494)-1))*2+VALUE(MID($B1494,FIND(":",$B1494)+1,2))/30,"")))</f>
        <v/>
      </c>
      <c r="G1494" s="12">
        <f>IF($E1494="","",IF(WEEKDAY($E1494,2)&lt;6,1,0))</f>
        <v/>
      </c>
      <c r="H1494" s="12">
        <f>IF(OR($E1494="",$F1494=""),"",IF(AND($G1494=1,$F1494&gt;='Working Hours'!$C$8,$F1494&lt;'Working Hours'!$C$9),1,0))</f>
        <v/>
      </c>
    </row>
    <row r="1495">
      <c r="A1495" s="11" t="n"/>
      <c r="B1495" s="11" t="n"/>
      <c r="C1495" s="11" t="n"/>
      <c r="E1495" s="12">
        <f>IF($A1495="","",IF(ISNUMBER($A1495),$A1495,IFERROR(DATEVALUE($A1495),"")))</f>
        <v/>
      </c>
      <c r="F1495" s="12">
        <f>IF($B1495="","",IF(ISNUMBER($B1495),HOUR($B1495)*2+MINUTE($B1495)/30,IFERROR(VALUE(LEFT($B1495,FIND(":",$B1495)-1))*2+VALUE(MID($B1495,FIND(":",$B1495)+1,2))/30,"")))</f>
        <v/>
      </c>
      <c r="G1495" s="12">
        <f>IF($E1495="","",IF(WEEKDAY($E1495,2)&lt;6,1,0))</f>
        <v/>
      </c>
      <c r="H1495" s="12">
        <f>IF(OR($E1495="",$F1495=""),"",IF(AND($G1495=1,$F1495&gt;='Working Hours'!$C$8,$F1495&lt;'Working Hours'!$C$9),1,0))</f>
        <v/>
      </c>
    </row>
    <row r="1496">
      <c r="A1496" s="11" t="n"/>
      <c r="B1496" s="11" t="n"/>
      <c r="C1496" s="11" t="n"/>
      <c r="E1496" s="12">
        <f>IF($A1496="","",IF(ISNUMBER($A1496),$A1496,IFERROR(DATEVALUE($A1496),"")))</f>
        <v/>
      </c>
      <c r="F1496" s="12">
        <f>IF($B1496="","",IF(ISNUMBER($B1496),HOUR($B1496)*2+MINUTE($B1496)/30,IFERROR(VALUE(LEFT($B1496,FIND(":",$B1496)-1))*2+VALUE(MID($B1496,FIND(":",$B1496)+1,2))/30,"")))</f>
        <v/>
      </c>
      <c r="G1496" s="12">
        <f>IF($E1496="","",IF(WEEKDAY($E1496,2)&lt;6,1,0))</f>
        <v/>
      </c>
      <c r="H1496" s="12">
        <f>IF(OR($E1496="",$F1496=""),"",IF(AND($G1496=1,$F1496&gt;='Working Hours'!$C$8,$F1496&lt;'Working Hours'!$C$9),1,0))</f>
        <v/>
      </c>
    </row>
    <row r="1497">
      <c r="A1497" s="11" t="n"/>
      <c r="B1497" s="11" t="n"/>
      <c r="C1497" s="11" t="n"/>
      <c r="E1497" s="12">
        <f>IF($A1497="","",IF(ISNUMBER($A1497),$A1497,IFERROR(DATEVALUE($A1497),"")))</f>
        <v/>
      </c>
      <c r="F1497" s="12">
        <f>IF($B1497="","",IF(ISNUMBER($B1497),HOUR($B1497)*2+MINUTE($B1497)/30,IFERROR(VALUE(LEFT($B1497,FIND(":",$B1497)-1))*2+VALUE(MID($B1497,FIND(":",$B1497)+1,2))/30,"")))</f>
        <v/>
      </c>
      <c r="G1497" s="12">
        <f>IF($E1497="","",IF(WEEKDAY($E1497,2)&lt;6,1,0))</f>
        <v/>
      </c>
      <c r="H1497" s="12">
        <f>IF(OR($E1497="",$F1497=""),"",IF(AND($G1497=1,$F1497&gt;='Working Hours'!$C$8,$F1497&lt;'Working Hours'!$C$9),1,0))</f>
        <v/>
      </c>
    </row>
    <row r="1498">
      <c r="A1498" s="11" t="n"/>
      <c r="B1498" s="11" t="n"/>
      <c r="C1498" s="11" t="n"/>
      <c r="E1498" s="12">
        <f>IF($A1498="","",IF(ISNUMBER($A1498),$A1498,IFERROR(DATEVALUE($A1498),"")))</f>
        <v/>
      </c>
      <c r="F1498" s="12">
        <f>IF($B1498="","",IF(ISNUMBER($B1498),HOUR($B1498)*2+MINUTE($B1498)/30,IFERROR(VALUE(LEFT($B1498,FIND(":",$B1498)-1))*2+VALUE(MID($B1498,FIND(":",$B1498)+1,2))/30,"")))</f>
        <v/>
      </c>
      <c r="G1498" s="12">
        <f>IF($E1498="","",IF(WEEKDAY($E1498,2)&lt;6,1,0))</f>
        <v/>
      </c>
      <c r="H1498" s="12">
        <f>IF(OR($E1498="",$F1498=""),"",IF(AND($G1498=1,$F1498&gt;='Working Hours'!$C$8,$F1498&lt;'Working Hours'!$C$9),1,0))</f>
        <v/>
      </c>
    </row>
    <row r="1499">
      <c r="A1499" s="11" t="n"/>
      <c r="B1499" s="11" t="n"/>
      <c r="C1499" s="11" t="n"/>
      <c r="E1499" s="12">
        <f>IF($A1499="","",IF(ISNUMBER($A1499),$A1499,IFERROR(DATEVALUE($A1499),"")))</f>
        <v/>
      </c>
      <c r="F1499" s="12">
        <f>IF($B1499="","",IF(ISNUMBER($B1499),HOUR($B1499)*2+MINUTE($B1499)/30,IFERROR(VALUE(LEFT($B1499,FIND(":",$B1499)-1))*2+VALUE(MID($B1499,FIND(":",$B1499)+1,2))/30,"")))</f>
        <v/>
      </c>
      <c r="G1499" s="12">
        <f>IF($E1499="","",IF(WEEKDAY($E1499,2)&lt;6,1,0))</f>
        <v/>
      </c>
      <c r="H1499" s="12">
        <f>IF(OR($E1499="",$F1499=""),"",IF(AND($G1499=1,$F1499&gt;='Working Hours'!$C$8,$F1499&lt;'Working Hours'!$C$9),1,0))</f>
        <v/>
      </c>
    </row>
    <row r="1500">
      <c r="A1500" s="11" t="n"/>
      <c r="B1500" s="11" t="n"/>
      <c r="C1500" s="11" t="n"/>
      <c r="E1500" s="12">
        <f>IF($A1500="","",IF(ISNUMBER($A1500),$A1500,IFERROR(DATEVALUE($A1500),"")))</f>
        <v/>
      </c>
      <c r="F1500" s="12">
        <f>IF($B1500="","",IF(ISNUMBER($B1500),HOUR($B1500)*2+MINUTE($B1500)/30,IFERROR(VALUE(LEFT($B1500,FIND(":",$B1500)-1))*2+VALUE(MID($B1500,FIND(":",$B1500)+1,2))/30,"")))</f>
        <v/>
      </c>
      <c r="G1500" s="12">
        <f>IF($E1500="","",IF(WEEKDAY($E1500,2)&lt;6,1,0))</f>
        <v/>
      </c>
      <c r="H1500" s="12">
        <f>IF(OR($E1500="",$F1500=""),"",IF(AND($G1500=1,$F1500&gt;='Working Hours'!$C$8,$F1500&lt;'Working Hours'!$C$9),1,0))</f>
        <v/>
      </c>
    </row>
    <row r="1501">
      <c r="A1501" s="11" t="n"/>
      <c r="B1501" s="11" t="n"/>
      <c r="C1501" s="11" t="n"/>
      <c r="E1501" s="12">
        <f>IF($A1501="","",IF(ISNUMBER($A1501),$A1501,IFERROR(DATEVALUE($A1501),"")))</f>
        <v/>
      </c>
      <c r="F1501" s="12">
        <f>IF($B1501="","",IF(ISNUMBER($B1501),HOUR($B1501)*2+MINUTE($B1501)/30,IFERROR(VALUE(LEFT($B1501,FIND(":",$B1501)-1))*2+VALUE(MID($B1501,FIND(":",$B1501)+1,2))/30,"")))</f>
        <v/>
      </c>
      <c r="G1501" s="12">
        <f>IF($E1501="","",IF(WEEKDAY($E1501,2)&lt;6,1,0))</f>
        <v/>
      </c>
      <c r="H1501" s="12">
        <f>IF(OR($E1501="",$F1501=""),"",IF(AND($G1501=1,$F1501&gt;='Working Hours'!$C$8,$F1501&lt;'Working Hours'!$C$9),1,0))</f>
        <v/>
      </c>
    </row>
    <row r="1502">
      <c r="A1502" s="11" t="n"/>
      <c r="B1502" s="11" t="n"/>
      <c r="C1502" s="11" t="n"/>
      <c r="E1502" s="12">
        <f>IF($A1502="","",IF(ISNUMBER($A1502),$A1502,IFERROR(DATEVALUE($A1502),"")))</f>
        <v/>
      </c>
      <c r="F1502" s="12">
        <f>IF($B1502="","",IF(ISNUMBER($B1502),HOUR($B1502)*2+MINUTE($B1502)/30,IFERROR(VALUE(LEFT($B1502,FIND(":",$B1502)-1))*2+VALUE(MID($B1502,FIND(":",$B1502)+1,2))/30,"")))</f>
        <v/>
      </c>
      <c r="G1502" s="12">
        <f>IF($E1502="","",IF(WEEKDAY($E1502,2)&lt;6,1,0))</f>
        <v/>
      </c>
      <c r="H1502" s="12">
        <f>IF(OR($E1502="",$F1502=""),"",IF(AND($G1502=1,$F1502&gt;='Working Hours'!$C$8,$F1502&lt;'Working Hours'!$C$9),1,0))</f>
        <v/>
      </c>
    </row>
    <row r="1503">
      <c r="A1503" s="11" t="n"/>
      <c r="B1503" s="11" t="n"/>
      <c r="C1503" s="11" t="n"/>
      <c r="E1503" s="12">
        <f>IF($A1503="","",IF(ISNUMBER($A1503),$A1503,IFERROR(DATEVALUE($A1503),"")))</f>
        <v/>
      </c>
      <c r="F1503" s="12">
        <f>IF($B1503="","",IF(ISNUMBER($B1503),HOUR($B1503)*2+MINUTE($B1503)/30,IFERROR(VALUE(LEFT($B1503,FIND(":",$B1503)-1))*2+VALUE(MID($B1503,FIND(":",$B1503)+1,2))/30,"")))</f>
        <v/>
      </c>
      <c r="G1503" s="12">
        <f>IF($E1503="","",IF(WEEKDAY($E1503,2)&lt;6,1,0))</f>
        <v/>
      </c>
      <c r="H1503" s="12">
        <f>IF(OR($E1503="",$F1503=""),"",IF(AND($G1503=1,$F1503&gt;='Working Hours'!$C$8,$F1503&lt;'Working Hours'!$C$9),1,0))</f>
        <v/>
      </c>
    </row>
    <row r="1504">
      <c r="A1504" s="11" t="n"/>
      <c r="B1504" s="11" t="n"/>
      <c r="C1504" s="11" t="n"/>
      <c r="E1504" s="12">
        <f>IF($A1504="","",IF(ISNUMBER($A1504),$A1504,IFERROR(DATEVALUE($A1504),"")))</f>
        <v/>
      </c>
      <c r="F1504" s="12">
        <f>IF($B1504="","",IF(ISNUMBER($B1504),HOUR($B1504)*2+MINUTE($B1504)/30,IFERROR(VALUE(LEFT($B1504,FIND(":",$B1504)-1))*2+VALUE(MID($B1504,FIND(":",$B1504)+1,2))/30,"")))</f>
        <v/>
      </c>
      <c r="G1504" s="12">
        <f>IF($E1504="","",IF(WEEKDAY($E1504,2)&lt;6,1,0))</f>
        <v/>
      </c>
      <c r="H1504" s="12">
        <f>IF(OR($E1504="",$F1504=""),"",IF(AND($G1504=1,$F1504&gt;='Working Hours'!$C$8,$F1504&lt;'Working Hours'!$C$9),1,0))</f>
        <v/>
      </c>
    </row>
    <row r="1505">
      <c r="A1505" s="11" t="n"/>
      <c r="B1505" s="11" t="n"/>
      <c r="C1505" s="11" t="n"/>
      <c r="E1505" s="12">
        <f>IF($A1505="","",IF(ISNUMBER($A1505),$A1505,IFERROR(DATEVALUE($A1505),"")))</f>
        <v/>
      </c>
      <c r="F1505" s="12">
        <f>IF($B1505="","",IF(ISNUMBER($B1505),HOUR($B1505)*2+MINUTE($B1505)/30,IFERROR(VALUE(LEFT($B1505,FIND(":",$B1505)-1))*2+VALUE(MID($B1505,FIND(":",$B1505)+1,2))/30,"")))</f>
        <v/>
      </c>
      <c r="G1505" s="12">
        <f>IF($E1505="","",IF(WEEKDAY($E1505,2)&lt;6,1,0))</f>
        <v/>
      </c>
      <c r="H1505" s="12">
        <f>IF(OR($E1505="",$F1505=""),"",IF(AND($G1505=1,$F1505&gt;='Working Hours'!$C$8,$F1505&lt;'Working Hours'!$C$9),1,0))</f>
        <v/>
      </c>
    </row>
    <row r="1506">
      <c r="A1506" s="11" t="n"/>
      <c r="B1506" s="11" t="n"/>
      <c r="C1506" s="11" t="n"/>
      <c r="E1506" s="12">
        <f>IF($A1506="","",IF(ISNUMBER($A1506),$A1506,IFERROR(DATEVALUE($A1506),"")))</f>
        <v/>
      </c>
      <c r="F1506" s="12">
        <f>IF($B1506="","",IF(ISNUMBER($B1506),HOUR($B1506)*2+MINUTE($B1506)/30,IFERROR(VALUE(LEFT($B1506,FIND(":",$B1506)-1))*2+VALUE(MID($B1506,FIND(":",$B1506)+1,2))/30,"")))</f>
        <v/>
      </c>
      <c r="G1506" s="12">
        <f>IF($E1506="","",IF(WEEKDAY($E1506,2)&lt;6,1,0))</f>
        <v/>
      </c>
      <c r="H1506" s="12">
        <f>IF(OR($E1506="",$F1506=""),"",IF(AND($G1506=1,$F1506&gt;='Working Hours'!$C$8,$F1506&lt;'Working Hours'!$C$9),1,0))</f>
        <v/>
      </c>
    </row>
    <row r="1507">
      <c r="A1507" s="11" t="n"/>
      <c r="B1507" s="11" t="n"/>
      <c r="C1507" s="11" t="n"/>
      <c r="E1507" s="12">
        <f>IF($A1507="","",IF(ISNUMBER($A1507),$A1507,IFERROR(DATEVALUE($A1507),"")))</f>
        <v/>
      </c>
      <c r="F1507" s="12">
        <f>IF($B1507="","",IF(ISNUMBER($B1507),HOUR($B1507)*2+MINUTE($B1507)/30,IFERROR(VALUE(LEFT($B1507,FIND(":",$B1507)-1))*2+VALUE(MID($B1507,FIND(":",$B1507)+1,2))/30,"")))</f>
        <v/>
      </c>
      <c r="G1507" s="12">
        <f>IF($E1507="","",IF(WEEKDAY($E1507,2)&lt;6,1,0))</f>
        <v/>
      </c>
      <c r="H1507" s="12">
        <f>IF(OR($E1507="",$F1507=""),"",IF(AND($G1507=1,$F1507&gt;='Working Hours'!$C$8,$F1507&lt;'Working Hours'!$C$9),1,0))</f>
        <v/>
      </c>
    </row>
    <row r="1508">
      <c r="A1508" s="11" t="n"/>
      <c r="B1508" s="11" t="n"/>
      <c r="C1508" s="11" t="n"/>
      <c r="E1508" s="12">
        <f>IF($A1508="","",IF(ISNUMBER($A1508),$A1508,IFERROR(DATEVALUE($A1508),"")))</f>
        <v/>
      </c>
      <c r="F1508" s="12">
        <f>IF($B1508="","",IF(ISNUMBER($B1508),HOUR($B1508)*2+MINUTE($B1508)/30,IFERROR(VALUE(LEFT($B1508,FIND(":",$B1508)-1))*2+VALUE(MID($B1508,FIND(":",$B1508)+1,2))/30,"")))</f>
        <v/>
      </c>
      <c r="G1508" s="12">
        <f>IF($E1508="","",IF(WEEKDAY($E1508,2)&lt;6,1,0))</f>
        <v/>
      </c>
      <c r="H1508" s="12">
        <f>IF(OR($E1508="",$F1508=""),"",IF(AND($G1508=1,$F1508&gt;='Working Hours'!$C$8,$F1508&lt;'Working Hours'!$C$9),1,0))</f>
        <v/>
      </c>
    </row>
    <row r="1509">
      <c r="A1509" s="11" t="n"/>
      <c r="B1509" s="11" t="n"/>
      <c r="C1509" s="11" t="n"/>
      <c r="E1509" s="12">
        <f>IF($A1509="","",IF(ISNUMBER($A1509),$A1509,IFERROR(DATEVALUE($A1509),"")))</f>
        <v/>
      </c>
      <c r="F1509" s="12">
        <f>IF($B1509="","",IF(ISNUMBER($B1509),HOUR($B1509)*2+MINUTE($B1509)/30,IFERROR(VALUE(LEFT($B1509,FIND(":",$B1509)-1))*2+VALUE(MID($B1509,FIND(":",$B1509)+1,2))/30,"")))</f>
        <v/>
      </c>
      <c r="G1509" s="12">
        <f>IF($E1509="","",IF(WEEKDAY($E1509,2)&lt;6,1,0))</f>
        <v/>
      </c>
      <c r="H1509" s="12">
        <f>IF(OR($E1509="",$F1509=""),"",IF(AND($G1509=1,$F1509&gt;='Working Hours'!$C$8,$F1509&lt;'Working Hours'!$C$9),1,0))</f>
        <v/>
      </c>
    </row>
    <row r="1510">
      <c r="A1510" s="11" t="n"/>
      <c r="B1510" s="11" t="n"/>
      <c r="C1510" s="11" t="n"/>
      <c r="E1510" s="12">
        <f>IF($A1510="","",IF(ISNUMBER($A1510),$A1510,IFERROR(DATEVALUE($A1510),"")))</f>
        <v/>
      </c>
      <c r="F1510" s="12">
        <f>IF($B1510="","",IF(ISNUMBER($B1510),HOUR($B1510)*2+MINUTE($B1510)/30,IFERROR(VALUE(LEFT($B1510,FIND(":",$B1510)-1))*2+VALUE(MID($B1510,FIND(":",$B1510)+1,2))/30,"")))</f>
        <v/>
      </c>
      <c r="G1510" s="12">
        <f>IF($E1510="","",IF(WEEKDAY($E1510,2)&lt;6,1,0))</f>
        <v/>
      </c>
      <c r="H1510" s="12">
        <f>IF(OR($E1510="",$F1510=""),"",IF(AND($G1510=1,$F1510&gt;='Working Hours'!$C$8,$F1510&lt;'Working Hours'!$C$9),1,0))</f>
        <v/>
      </c>
    </row>
    <row r="1511">
      <c r="A1511" s="11" t="n"/>
      <c r="B1511" s="11" t="n"/>
      <c r="C1511" s="11" t="n"/>
      <c r="E1511" s="12">
        <f>IF($A1511="","",IF(ISNUMBER($A1511),$A1511,IFERROR(DATEVALUE($A1511),"")))</f>
        <v/>
      </c>
      <c r="F1511" s="12">
        <f>IF($B1511="","",IF(ISNUMBER($B1511),HOUR($B1511)*2+MINUTE($B1511)/30,IFERROR(VALUE(LEFT($B1511,FIND(":",$B1511)-1))*2+VALUE(MID($B1511,FIND(":",$B1511)+1,2))/30,"")))</f>
        <v/>
      </c>
      <c r="G1511" s="12">
        <f>IF($E1511="","",IF(WEEKDAY($E1511,2)&lt;6,1,0))</f>
        <v/>
      </c>
      <c r="H1511" s="12">
        <f>IF(OR($E1511="",$F1511=""),"",IF(AND($G1511=1,$F1511&gt;='Working Hours'!$C$8,$F1511&lt;'Working Hours'!$C$9),1,0))</f>
        <v/>
      </c>
    </row>
    <row r="1512">
      <c r="A1512" s="11" t="n"/>
      <c r="B1512" s="11" t="n"/>
      <c r="C1512" s="11" t="n"/>
      <c r="E1512" s="12">
        <f>IF($A1512="","",IF(ISNUMBER($A1512),$A1512,IFERROR(DATEVALUE($A1512),"")))</f>
        <v/>
      </c>
      <c r="F1512" s="12">
        <f>IF($B1512="","",IF(ISNUMBER($B1512),HOUR($B1512)*2+MINUTE($B1512)/30,IFERROR(VALUE(LEFT($B1512,FIND(":",$B1512)-1))*2+VALUE(MID($B1512,FIND(":",$B1512)+1,2))/30,"")))</f>
        <v/>
      </c>
      <c r="G1512" s="12">
        <f>IF($E1512="","",IF(WEEKDAY($E1512,2)&lt;6,1,0))</f>
        <v/>
      </c>
      <c r="H1512" s="12">
        <f>IF(OR($E1512="",$F1512=""),"",IF(AND($G1512=1,$F1512&gt;='Working Hours'!$C$8,$F1512&lt;'Working Hours'!$C$9),1,0))</f>
        <v/>
      </c>
    </row>
    <row r="1513">
      <c r="A1513" s="11" t="n"/>
      <c r="B1513" s="11" t="n"/>
      <c r="C1513" s="11" t="n"/>
      <c r="E1513" s="12">
        <f>IF($A1513="","",IF(ISNUMBER($A1513),$A1513,IFERROR(DATEVALUE($A1513),"")))</f>
        <v/>
      </c>
      <c r="F1513" s="12">
        <f>IF($B1513="","",IF(ISNUMBER($B1513),HOUR($B1513)*2+MINUTE($B1513)/30,IFERROR(VALUE(LEFT($B1513,FIND(":",$B1513)-1))*2+VALUE(MID($B1513,FIND(":",$B1513)+1,2))/30,"")))</f>
        <v/>
      </c>
      <c r="G1513" s="12">
        <f>IF($E1513="","",IF(WEEKDAY($E1513,2)&lt;6,1,0))</f>
        <v/>
      </c>
      <c r="H1513" s="12">
        <f>IF(OR($E1513="",$F1513=""),"",IF(AND($G1513=1,$F1513&gt;='Working Hours'!$C$8,$F1513&lt;'Working Hours'!$C$9),1,0))</f>
        <v/>
      </c>
    </row>
    <row r="1514">
      <c r="A1514" s="11" t="n"/>
      <c r="B1514" s="11" t="n"/>
      <c r="C1514" s="11" t="n"/>
      <c r="E1514" s="12">
        <f>IF($A1514="","",IF(ISNUMBER($A1514),$A1514,IFERROR(DATEVALUE($A1514),"")))</f>
        <v/>
      </c>
      <c r="F1514" s="12">
        <f>IF($B1514="","",IF(ISNUMBER($B1514),HOUR($B1514)*2+MINUTE($B1514)/30,IFERROR(VALUE(LEFT($B1514,FIND(":",$B1514)-1))*2+VALUE(MID($B1514,FIND(":",$B1514)+1,2))/30,"")))</f>
        <v/>
      </c>
      <c r="G1514" s="12">
        <f>IF($E1514="","",IF(WEEKDAY($E1514,2)&lt;6,1,0))</f>
        <v/>
      </c>
      <c r="H1514" s="12">
        <f>IF(OR($E1514="",$F1514=""),"",IF(AND($G1514=1,$F1514&gt;='Working Hours'!$C$8,$F1514&lt;'Working Hours'!$C$9),1,0))</f>
        <v/>
      </c>
    </row>
    <row r="1515">
      <c r="A1515" s="11" t="n"/>
      <c r="B1515" s="11" t="n"/>
      <c r="C1515" s="11" t="n"/>
      <c r="E1515" s="12">
        <f>IF($A1515="","",IF(ISNUMBER($A1515),$A1515,IFERROR(DATEVALUE($A1515),"")))</f>
        <v/>
      </c>
      <c r="F1515" s="12">
        <f>IF($B1515="","",IF(ISNUMBER($B1515),HOUR($B1515)*2+MINUTE($B1515)/30,IFERROR(VALUE(LEFT($B1515,FIND(":",$B1515)-1))*2+VALUE(MID($B1515,FIND(":",$B1515)+1,2))/30,"")))</f>
        <v/>
      </c>
      <c r="G1515" s="12">
        <f>IF($E1515="","",IF(WEEKDAY($E1515,2)&lt;6,1,0))</f>
        <v/>
      </c>
      <c r="H1515" s="12">
        <f>IF(OR($E1515="",$F1515=""),"",IF(AND($G1515=1,$F1515&gt;='Working Hours'!$C$8,$F1515&lt;'Working Hours'!$C$9),1,0))</f>
        <v/>
      </c>
    </row>
    <row r="1516">
      <c r="A1516" s="11" t="n"/>
      <c r="B1516" s="11" t="n"/>
      <c r="C1516" s="11" t="n"/>
      <c r="E1516" s="12">
        <f>IF($A1516="","",IF(ISNUMBER($A1516),$A1516,IFERROR(DATEVALUE($A1516),"")))</f>
        <v/>
      </c>
      <c r="F1516" s="12">
        <f>IF($B1516="","",IF(ISNUMBER($B1516),HOUR($B1516)*2+MINUTE($B1516)/30,IFERROR(VALUE(LEFT($B1516,FIND(":",$B1516)-1))*2+VALUE(MID($B1516,FIND(":",$B1516)+1,2))/30,"")))</f>
        <v/>
      </c>
      <c r="G1516" s="12">
        <f>IF($E1516="","",IF(WEEKDAY($E1516,2)&lt;6,1,0))</f>
        <v/>
      </c>
      <c r="H1516" s="12">
        <f>IF(OR($E1516="",$F1516=""),"",IF(AND($G1516=1,$F1516&gt;='Working Hours'!$C$8,$F1516&lt;'Working Hours'!$C$9),1,0))</f>
        <v/>
      </c>
    </row>
    <row r="1517">
      <c r="A1517" s="11" t="n"/>
      <c r="B1517" s="11" t="n"/>
      <c r="C1517" s="11" t="n"/>
      <c r="E1517" s="12">
        <f>IF($A1517="","",IF(ISNUMBER($A1517),$A1517,IFERROR(DATEVALUE($A1517),"")))</f>
        <v/>
      </c>
      <c r="F1517" s="12">
        <f>IF($B1517="","",IF(ISNUMBER($B1517),HOUR($B1517)*2+MINUTE($B1517)/30,IFERROR(VALUE(LEFT($B1517,FIND(":",$B1517)-1))*2+VALUE(MID($B1517,FIND(":",$B1517)+1,2))/30,"")))</f>
        <v/>
      </c>
      <c r="G1517" s="12">
        <f>IF($E1517="","",IF(WEEKDAY($E1517,2)&lt;6,1,0))</f>
        <v/>
      </c>
      <c r="H1517" s="12">
        <f>IF(OR($E1517="",$F1517=""),"",IF(AND($G1517=1,$F1517&gt;='Working Hours'!$C$8,$F1517&lt;'Working Hours'!$C$9),1,0))</f>
        <v/>
      </c>
    </row>
    <row r="1518">
      <c r="A1518" s="11" t="n"/>
      <c r="B1518" s="11" t="n"/>
      <c r="C1518" s="11" t="n"/>
      <c r="E1518" s="12">
        <f>IF($A1518="","",IF(ISNUMBER($A1518),$A1518,IFERROR(DATEVALUE($A1518),"")))</f>
        <v/>
      </c>
      <c r="F1518" s="12">
        <f>IF($B1518="","",IF(ISNUMBER($B1518),HOUR($B1518)*2+MINUTE($B1518)/30,IFERROR(VALUE(LEFT($B1518,FIND(":",$B1518)-1))*2+VALUE(MID($B1518,FIND(":",$B1518)+1,2))/30,"")))</f>
        <v/>
      </c>
      <c r="G1518" s="12">
        <f>IF($E1518="","",IF(WEEKDAY($E1518,2)&lt;6,1,0))</f>
        <v/>
      </c>
      <c r="H1518" s="12">
        <f>IF(OR($E1518="",$F1518=""),"",IF(AND($G1518=1,$F1518&gt;='Working Hours'!$C$8,$F1518&lt;'Working Hours'!$C$9),1,0))</f>
        <v/>
      </c>
    </row>
    <row r="1519">
      <c r="A1519" s="11" t="n"/>
      <c r="B1519" s="11" t="n"/>
      <c r="C1519" s="11" t="n"/>
      <c r="E1519" s="12">
        <f>IF($A1519="","",IF(ISNUMBER($A1519),$A1519,IFERROR(DATEVALUE($A1519),"")))</f>
        <v/>
      </c>
      <c r="F1519" s="12">
        <f>IF($B1519="","",IF(ISNUMBER($B1519),HOUR($B1519)*2+MINUTE($B1519)/30,IFERROR(VALUE(LEFT($B1519,FIND(":",$B1519)-1))*2+VALUE(MID($B1519,FIND(":",$B1519)+1,2))/30,"")))</f>
        <v/>
      </c>
      <c r="G1519" s="12">
        <f>IF($E1519="","",IF(WEEKDAY($E1519,2)&lt;6,1,0))</f>
        <v/>
      </c>
      <c r="H1519" s="12">
        <f>IF(OR($E1519="",$F1519=""),"",IF(AND($G1519=1,$F1519&gt;='Working Hours'!$C$8,$F1519&lt;'Working Hours'!$C$9),1,0))</f>
        <v/>
      </c>
    </row>
    <row r="1520">
      <c r="A1520" s="11" t="n"/>
      <c r="B1520" s="11" t="n"/>
      <c r="C1520" s="11" t="n"/>
      <c r="E1520" s="12">
        <f>IF($A1520="","",IF(ISNUMBER($A1520),$A1520,IFERROR(DATEVALUE($A1520),"")))</f>
        <v/>
      </c>
      <c r="F1520" s="12">
        <f>IF($B1520="","",IF(ISNUMBER($B1520),HOUR($B1520)*2+MINUTE($B1520)/30,IFERROR(VALUE(LEFT($B1520,FIND(":",$B1520)-1))*2+VALUE(MID($B1520,FIND(":",$B1520)+1,2))/30,"")))</f>
        <v/>
      </c>
      <c r="G1520" s="12">
        <f>IF($E1520="","",IF(WEEKDAY($E1520,2)&lt;6,1,0))</f>
        <v/>
      </c>
      <c r="H1520" s="12">
        <f>IF(OR($E1520="",$F1520=""),"",IF(AND($G1520=1,$F1520&gt;='Working Hours'!$C$8,$F1520&lt;'Working Hours'!$C$9),1,0))</f>
        <v/>
      </c>
    </row>
    <row r="1521">
      <c r="A1521" s="11" t="n"/>
      <c r="B1521" s="11" t="n"/>
      <c r="C1521" s="11" t="n"/>
      <c r="E1521" s="12">
        <f>IF($A1521="","",IF(ISNUMBER($A1521),$A1521,IFERROR(DATEVALUE($A1521),"")))</f>
        <v/>
      </c>
      <c r="F1521" s="12">
        <f>IF($B1521="","",IF(ISNUMBER($B1521),HOUR($B1521)*2+MINUTE($B1521)/30,IFERROR(VALUE(LEFT($B1521,FIND(":",$B1521)-1))*2+VALUE(MID($B1521,FIND(":",$B1521)+1,2))/30,"")))</f>
        <v/>
      </c>
      <c r="G1521" s="12">
        <f>IF($E1521="","",IF(WEEKDAY($E1521,2)&lt;6,1,0))</f>
        <v/>
      </c>
      <c r="H1521" s="12">
        <f>IF(OR($E1521="",$F1521=""),"",IF(AND($G1521=1,$F1521&gt;='Working Hours'!$C$8,$F1521&lt;'Working Hours'!$C$9),1,0))</f>
        <v/>
      </c>
    </row>
    <row r="1522">
      <c r="A1522" s="11" t="n"/>
      <c r="B1522" s="11" t="n"/>
      <c r="C1522" s="11" t="n"/>
      <c r="E1522" s="12">
        <f>IF($A1522="","",IF(ISNUMBER($A1522),$A1522,IFERROR(DATEVALUE($A1522),"")))</f>
        <v/>
      </c>
      <c r="F1522" s="12">
        <f>IF($B1522="","",IF(ISNUMBER($B1522),HOUR($B1522)*2+MINUTE($B1522)/30,IFERROR(VALUE(LEFT($B1522,FIND(":",$B1522)-1))*2+VALUE(MID($B1522,FIND(":",$B1522)+1,2))/30,"")))</f>
        <v/>
      </c>
      <c r="G1522" s="12">
        <f>IF($E1522="","",IF(WEEKDAY($E1522,2)&lt;6,1,0))</f>
        <v/>
      </c>
      <c r="H1522" s="12">
        <f>IF(OR($E1522="",$F1522=""),"",IF(AND($G1522=1,$F1522&gt;='Working Hours'!$C$8,$F1522&lt;'Working Hours'!$C$9),1,0))</f>
        <v/>
      </c>
    </row>
    <row r="1523">
      <c r="A1523" s="11" t="n"/>
      <c r="B1523" s="11" t="n"/>
      <c r="C1523" s="11" t="n"/>
      <c r="E1523" s="12">
        <f>IF($A1523="","",IF(ISNUMBER($A1523),$A1523,IFERROR(DATEVALUE($A1523),"")))</f>
        <v/>
      </c>
      <c r="F1523" s="12">
        <f>IF($B1523="","",IF(ISNUMBER($B1523),HOUR($B1523)*2+MINUTE($B1523)/30,IFERROR(VALUE(LEFT($B1523,FIND(":",$B1523)-1))*2+VALUE(MID($B1523,FIND(":",$B1523)+1,2))/30,"")))</f>
        <v/>
      </c>
      <c r="G1523" s="12">
        <f>IF($E1523="","",IF(WEEKDAY($E1523,2)&lt;6,1,0))</f>
        <v/>
      </c>
      <c r="H1523" s="12">
        <f>IF(OR($E1523="",$F1523=""),"",IF(AND($G1523=1,$F1523&gt;='Working Hours'!$C$8,$F1523&lt;'Working Hours'!$C$9),1,0))</f>
        <v/>
      </c>
    </row>
    <row r="1524">
      <c r="A1524" s="11" t="n"/>
      <c r="B1524" s="11" t="n"/>
      <c r="C1524" s="11" t="n"/>
      <c r="E1524" s="12">
        <f>IF($A1524="","",IF(ISNUMBER($A1524),$A1524,IFERROR(DATEVALUE($A1524),"")))</f>
        <v/>
      </c>
      <c r="F1524" s="12">
        <f>IF($B1524="","",IF(ISNUMBER($B1524),HOUR($B1524)*2+MINUTE($B1524)/30,IFERROR(VALUE(LEFT($B1524,FIND(":",$B1524)-1))*2+VALUE(MID($B1524,FIND(":",$B1524)+1,2))/30,"")))</f>
        <v/>
      </c>
      <c r="G1524" s="12">
        <f>IF($E1524="","",IF(WEEKDAY($E1524,2)&lt;6,1,0))</f>
        <v/>
      </c>
      <c r="H1524" s="12">
        <f>IF(OR($E1524="",$F1524=""),"",IF(AND($G1524=1,$F1524&gt;='Working Hours'!$C$8,$F1524&lt;'Working Hours'!$C$9),1,0))</f>
        <v/>
      </c>
    </row>
    <row r="1525">
      <c r="A1525" s="11" t="n"/>
      <c r="B1525" s="11" t="n"/>
      <c r="C1525" s="11" t="n"/>
      <c r="E1525" s="12">
        <f>IF($A1525="","",IF(ISNUMBER($A1525),$A1525,IFERROR(DATEVALUE($A1525),"")))</f>
        <v/>
      </c>
      <c r="F1525" s="12">
        <f>IF($B1525="","",IF(ISNUMBER($B1525),HOUR($B1525)*2+MINUTE($B1525)/30,IFERROR(VALUE(LEFT($B1525,FIND(":",$B1525)-1))*2+VALUE(MID($B1525,FIND(":",$B1525)+1,2))/30,"")))</f>
        <v/>
      </c>
      <c r="G1525" s="12">
        <f>IF($E1525="","",IF(WEEKDAY($E1525,2)&lt;6,1,0))</f>
        <v/>
      </c>
      <c r="H1525" s="12">
        <f>IF(OR($E1525="",$F1525=""),"",IF(AND($G1525=1,$F1525&gt;='Working Hours'!$C$8,$F1525&lt;'Working Hours'!$C$9),1,0))</f>
        <v/>
      </c>
    </row>
    <row r="1526">
      <c r="A1526" s="11" t="n"/>
      <c r="B1526" s="11" t="n"/>
      <c r="C1526" s="11" t="n"/>
      <c r="E1526" s="12">
        <f>IF($A1526="","",IF(ISNUMBER($A1526),$A1526,IFERROR(DATEVALUE($A1526),"")))</f>
        <v/>
      </c>
      <c r="F1526" s="12">
        <f>IF($B1526="","",IF(ISNUMBER($B1526),HOUR($B1526)*2+MINUTE($B1526)/30,IFERROR(VALUE(LEFT($B1526,FIND(":",$B1526)-1))*2+VALUE(MID($B1526,FIND(":",$B1526)+1,2))/30,"")))</f>
        <v/>
      </c>
      <c r="G1526" s="12">
        <f>IF($E1526="","",IF(WEEKDAY($E1526,2)&lt;6,1,0))</f>
        <v/>
      </c>
      <c r="H1526" s="12">
        <f>IF(OR($E1526="",$F1526=""),"",IF(AND($G1526=1,$F1526&gt;='Working Hours'!$C$8,$F1526&lt;'Working Hours'!$C$9),1,0))</f>
        <v/>
      </c>
    </row>
    <row r="1527">
      <c r="A1527" s="11" t="n"/>
      <c r="B1527" s="11" t="n"/>
      <c r="C1527" s="11" t="n"/>
      <c r="E1527" s="12">
        <f>IF($A1527="","",IF(ISNUMBER($A1527),$A1527,IFERROR(DATEVALUE($A1527),"")))</f>
        <v/>
      </c>
      <c r="F1527" s="12">
        <f>IF($B1527="","",IF(ISNUMBER($B1527),HOUR($B1527)*2+MINUTE($B1527)/30,IFERROR(VALUE(LEFT($B1527,FIND(":",$B1527)-1))*2+VALUE(MID($B1527,FIND(":",$B1527)+1,2))/30,"")))</f>
        <v/>
      </c>
      <c r="G1527" s="12">
        <f>IF($E1527="","",IF(WEEKDAY($E1527,2)&lt;6,1,0))</f>
        <v/>
      </c>
      <c r="H1527" s="12">
        <f>IF(OR($E1527="",$F1527=""),"",IF(AND($G1527=1,$F1527&gt;='Working Hours'!$C$8,$F1527&lt;'Working Hours'!$C$9),1,0))</f>
        <v/>
      </c>
    </row>
    <row r="1528">
      <c r="A1528" s="11" t="n"/>
      <c r="B1528" s="11" t="n"/>
      <c r="C1528" s="11" t="n"/>
      <c r="E1528" s="12">
        <f>IF($A1528="","",IF(ISNUMBER($A1528),$A1528,IFERROR(DATEVALUE($A1528),"")))</f>
        <v/>
      </c>
      <c r="F1528" s="12">
        <f>IF($B1528="","",IF(ISNUMBER($B1528),HOUR($B1528)*2+MINUTE($B1528)/30,IFERROR(VALUE(LEFT($B1528,FIND(":",$B1528)-1))*2+VALUE(MID($B1528,FIND(":",$B1528)+1,2))/30,"")))</f>
        <v/>
      </c>
      <c r="G1528" s="12">
        <f>IF($E1528="","",IF(WEEKDAY($E1528,2)&lt;6,1,0))</f>
        <v/>
      </c>
      <c r="H1528" s="12">
        <f>IF(OR($E1528="",$F1528=""),"",IF(AND($G1528=1,$F1528&gt;='Working Hours'!$C$8,$F1528&lt;'Working Hours'!$C$9),1,0))</f>
        <v/>
      </c>
    </row>
    <row r="1529">
      <c r="A1529" s="11" t="n"/>
      <c r="B1529" s="11" t="n"/>
      <c r="C1529" s="11" t="n"/>
      <c r="E1529" s="12">
        <f>IF($A1529="","",IF(ISNUMBER($A1529),$A1529,IFERROR(DATEVALUE($A1529),"")))</f>
        <v/>
      </c>
      <c r="F1529" s="12">
        <f>IF($B1529="","",IF(ISNUMBER($B1529),HOUR($B1529)*2+MINUTE($B1529)/30,IFERROR(VALUE(LEFT($B1529,FIND(":",$B1529)-1))*2+VALUE(MID($B1529,FIND(":",$B1529)+1,2))/30,"")))</f>
        <v/>
      </c>
      <c r="G1529" s="12">
        <f>IF($E1529="","",IF(WEEKDAY($E1529,2)&lt;6,1,0))</f>
        <v/>
      </c>
      <c r="H1529" s="12">
        <f>IF(OR($E1529="",$F1529=""),"",IF(AND($G1529=1,$F1529&gt;='Working Hours'!$C$8,$F1529&lt;'Working Hours'!$C$9),1,0))</f>
        <v/>
      </c>
    </row>
    <row r="1530">
      <c r="A1530" s="11" t="n"/>
      <c r="B1530" s="11" t="n"/>
      <c r="C1530" s="11" t="n"/>
      <c r="E1530" s="12">
        <f>IF($A1530="","",IF(ISNUMBER($A1530),$A1530,IFERROR(DATEVALUE($A1530),"")))</f>
        <v/>
      </c>
      <c r="F1530" s="12">
        <f>IF($B1530="","",IF(ISNUMBER($B1530),HOUR($B1530)*2+MINUTE($B1530)/30,IFERROR(VALUE(LEFT($B1530,FIND(":",$B1530)-1))*2+VALUE(MID($B1530,FIND(":",$B1530)+1,2))/30,"")))</f>
        <v/>
      </c>
      <c r="G1530" s="12">
        <f>IF($E1530="","",IF(WEEKDAY($E1530,2)&lt;6,1,0))</f>
        <v/>
      </c>
      <c r="H1530" s="12">
        <f>IF(OR($E1530="",$F1530=""),"",IF(AND($G1530=1,$F1530&gt;='Working Hours'!$C$8,$F1530&lt;'Working Hours'!$C$9),1,0))</f>
        <v/>
      </c>
    </row>
    <row r="1531">
      <c r="A1531" s="11" t="n"/>
      <c r="B1531" s="11" t="n"/>
      <c r="C1531" s="11" t="n"/>
      <c r="E1531" s="12">
        <f>IF($A1531="","",IF(ISNUMBER($A1531),$A1531,IFERROR(DATEVALUE($A1531),"")))</f>
        <v/>
      </c>
      <c r="F1531" s="12">
        <f>IF($B1531="","",IF(ISNUMBER($B1531),HOUR($B1531)*2+MINUTE($B1531)/30,IFERROR(VALUE(LEFT($B1531,FIND(":",$B1531)-1))*2+VALUE(MID($B1531,FIND(":",$B1531)+1,2))/30,"")))</f>
        <v/>
      </c>
      <c r="G1531" s="12">
        <f>IF($E1531="","",IF(WEEKDAY($E1531,2)&lt;6,1,0))</f>
        <v/>
      </c>
      <c r="H1531" s="12">
        <f>IF(OR($E1531="",$F1531=""),"",IF(AND($G1531=1,$F1531&gt;='Working Hours'!$C$8,$F1531&lt;'Working Hours'!$C$9),1,0))</f>
        <v/>
      </c>
    </row>
    <row r="1532">
      <c r="A1532" s="11" t="n"/>
      <c r="B1532" s="11" t="n"/>
      <c r="C1532" s="11" t="n"/>
      <c r="E1532" s="12">
        <f>IF($A1532="","",IF(ISNUMBER($A1532),$A1532,IFERROR(DATEVALUE($A1532),"")))</f>
        <v/>
      </c>
      <c r="F1532" s="12">
        <f>IF($B1532="","",IF(ISNUMBER($B1532),HOUR($B1532)*2+MINUTE($B1532)/30,IFERROR(VALUE(LEFT($B1532,FIND(":",$B1532)-1))*2+VALUE(MID($B1532,FIND(":",$B1532)+1,2))/30,"")))</f>
        <v/>
      </c>
      <c r="G1532" s="12">
        <f>IF($E1532="","",IF(WEEKDAY($E1532,2)&lt;6,1,0))</f>
        <v/>
      </c>
      <c r="H1532" s="12">
        <f>IF(OR($E1532="",$F1532=""),"",IF(AND($G1532=1,$F1532&gt;='Working Hours'!$C$8,$F1532&lt;'Working Hours'!$C$9),1,0))</f>
        <v/>
      </c>
    </row>
    <row r="1533">
      <c r="A1533" s="11" t="n"/>
      <c r="B1533" s="11" t="n"/>
      <c r="C1533" s="11" t="n"/>
      <c r="E1533" s="12">
        <f>IF($A1533="","",IF(ISNUMBER($A1533),$A1533,IFERROR(DATEVALUE($A1533),"")))</f>
        <v/>
      </c>
      <c r="F1533" s="12">
        <f>IF($B1533="","",IF(ISNUMBER($B1533),HOUR($B1533)*2+MINUTE($B1533)/30,IFERROR(VALUE(LEFT($B1533,FIND(":",$B1533)-1))*2+VALUE(MID($B1533,FIND(":",$B1533)+1,2))/30,"")))</f>
        <v/>
      </c>
      <c r="G1533" s="12">
        <f>IF($E1533="","",IF(WEEKDAY($E1533,2)&lt;6,1,0))</f>
        <v/>
      </c>
      <c r="H1533" s="12">
        <f>IF(OR($E1533="",$F1533=""),"",IF(AND($G1533=1,$F1533&gt;='Working Hours'!$C$8,$F1533&lt;'Working Hours'!$C$9),1,0))</f>
        <v/>
      </c>
    </row>
    <row r="1534">
      <c r="A1534" s="11" t="n"/>
      <c r="B1534" s="11" t="n"/>
      <c r="C1534" s="11" t="n"/>
      <c r="E1534" s="12">
        <f>IF($A1534="","",IF(ISNUMBER($A1534),$A1534,IFERROR(DATEVALUE($A1534),"")))</f>
        <v/>
      </c>
      <c r="F1534" s="12">
        <f>IF($B1534="","",IF(ISNUMBER($B1534),HOUR($B1534)*2+MINUTE($B1534)/30,IFERROR(VALUE(LEFT($B1534,FIND(":",$B1534)-1))*2+VALUE(MID($B1534,FIND(":",$B1534)+1,2))/30,"")))</f>
        <v/>
      </c>
      <c r="G1534" s="12">
        <f>IF($E1534="","",IF(WEEKDAY($E1534,2)&lt;6,1,0))</f>
        <v/>
      </c>
      <c r="H1534" s="12">
        <f>IF(OR($E1534="",$F1534=""),"",IF(AND($G1534=1,$F1534&gt;='Working Hours'!$C$8,$F1534&lt;'Working Hours'!$C$9),1,0))</f>
        <v/>
      </c>
    </row>
    <row r="1535">
      <c r="A1535" s="11" t="n"/>
      <c r="B1535" s="11" t="n"/>
      <c r="C1535" s="11" t="n"/>
      <c r="E1535" s="12">
        <f>IF($A1535="","",IF(ISNUMBER($A1535),$A1535,IFERROR(DATEVALUE($A1535),"")))</f>
        <v/>
      </c>
      <c r="F1535" s="12">
        <f>IF($B1535="","",IF(ISNUMBER($B1535),HOUR($B1535)*2+MINUTE($B1535)/30,IFERROR(VALUE(LEFT($B1535,FIND(":",$B1535)-1))*2+VALUE(MID($B1535,FIND(":",$B1535)+1,2))/30,"")))</f>
        <v/>
      </c>
      <c r="G1535" s="12">
        <f>IF($E1535="","",IF(WEEKDAY($E1535,2)&lt;6,1,0))</f>
        <v/>
      </c>
      <c r="H1535" s="12">
        <f>IF(OR($E1535="",$F1535=""),"",IF(AND($G1535=1,$F1535&gt;='Working Hours'!$C$8,$F1535&lt;'Working Hours'!$C$9),1,0))</f>
        <v/>
      </c>
    </row>
    <row r="1536">
      <c r="A1536" s="11" t="n"/>
      <c r="B1536" s="11" t="n"/>
      <c r="C1536" s="11" t="n"/>
      <c r="E1536" s="12">
        <f>IF($A1536="","",IF(ISNUMBER($A1536),$A1536,IFERROR(DATEVALUE($A1536),"")))</f>
        <v/>
      </c>
      <c r="F1536" s="12">
        <f>IF($B1536="","",IF(ISNUMBER($B1536),HOUR($B1536)*2+MINUTE($B1536)/30,IFERROR(VALUE(LEFT($B1536,FIND(":",$B1536)-1))*2+VALUE(MID($B1536,FIND(":",$B1536)+1,2))/30,"")))</f>
        <v/>
      </c>
      <c r="G1536" s="12">
        <f>IF($E1536="","",IF(WEEKDAY($E1536,2)&lt;6,1,0))</f>
        <v/>
      </c>
      <c r="H1536" s="12">
        <f>IF(OR($E1536="",$F1536=""),"",IF(AND($G1536=1,$F1536&gt;='Working Hours'!$C$8,$F1536&lt;'Working Hours'!$C$9),1,0))</f>
        <v/>
      </c>
    </row>
    <row r="1537">
      <c r="A1537" s="11" t="n"/>
      <c r="B1537" s="11" t="n"/>
      <c r="C1537" s="11" t="n"/>
      <c r="E1537" s="12">
        <f>IF($A1537="","",IF(ISNUMBER($A1537),$A1537,IFERROR(DATEVALUE($A1537),"")))</f>
        <v/>
      </c>
      <c r="F1537" s="12">
        <f>IF($B1537="","",IF(ISNUMBER($B1537),HOUR($B1537)*2+MINUTE($B1537)/30,IFERROR(VALUE(LEFT($B1537,FIND(":",$B1537)-1))*2+VALUE(MID($B1537,FIND(":",$B1537)+1,2))/30,"")))</f>
        <v/>
      </c>
      <c r="G1537" s="12">
        <f>IF($E1537="","",IF(WEEKDAY($E1537,2)&lt;6,1,0))</f>
        <v/>
      </c>
      <c r="H1537" s="12">
        <f>IF(OR($E1537="",$F1537=""),"",IF(AND($G1537=1,$F1537&gt;='Working Hours'!$C$8,$F1537&lt;'Working Hours'!$C$9),1,0))</f>
        <v/>
      </c>
    </row>
    <row r="1538">
      <c r="A1538" s="11" t="n"/>
      <c r="B1538" s="11" t="n"/>
      <c r="C1538" s="11" t="n"/>
      <c r="E1538" s="12">
        <f>IF($A1538="","",IF(ISNUMBER($A1538),$A1538,IFERROR(DATEVALUE($A1538),"")))</f>
        <v/>
      </c>
      <c r="F1538" s="12">
        <f>IF($B1538="","",IF(ISNUMBER($B1538),HOUR($B1538)*2+MINUTE($B1538)/30,IFERROR(VALUE(LEFT($B1538,FIND(":",$B1538)-1))*2+VALUE(MID($B1538,FIND(":",$B1538)+1,2))/30,"")))</f>
        <v/>
      </c>
      <c r="G1538" s="12">
        <f>IF($E1538="","",IF(WEEKDAY($E1538,2)&lt;6,1,0))</f>
        <v/>
      </c>
      <c r="H1538" s="12">
        <f>IF(OR($E1538="",$F1538=""),"",IF(AND($G1538=1,$F1538&gt;='Working Hours'!$C$8,$F1538&lt;'Working Hours'!$C$9),1,0))</f>
        <v/>
      </c>
    </row>
    <row r="1539">
      <c r="A1539" s="11" t="n"/>
      <c r="B1539" s="11" t="n"/>
      <c r="C1539" s="11" t="n"/>
      <c r="E1539" s="12">
        <f>IF($A1539="","",IF(ISNUMBER($A1539),$A1539,IFERROR(DATEVALUE($A1539),"")))</f>
        <v/>
      </c>
      <c r="F1539" s="12">
        <f>IF($B1539="","",IF(ISNUMBER($B1539),HOUR($B1539)*2+MINUTE($B1539)/30,IFERROR(VALUE(LEFT($B1539,FIND(":",$B1539)-1))*2+VALUE(MID($B1539,FIND(":",$B1539)+1,2))/30,"")))</f>
        <v/>
      </c>
      <c r="G1539" s="12">
        <f>IF($E1539="","",IF(WEEKDAY($E1539,2)&lt;6,1,0))</f>
        <v/>
      </c>
      <c r="H1539" s="12">
        <f>IF(OR($E1539="",$F1539=""),"",IF(AND($G1539=1,$F1539&gt;='Working Hours'!$C$8,$F1539&lt;'Working Hours'!$C$9),1,0))</f>
        <v/>
      </c>
    </row>
    <row r="1540">
      <c r="A1540" s="11" t="n"/>
      <c r="B1540" s="11" t="n"/>
      <c r="C1540" s="11" t="n"/>
      <c r="E1540" s="12">
        <f>IF($A1540="","",IF(ISNUMBER($A1540),$A1540,IFERROR(DATEVALUE($A1540),"")))</f>
        <v/>
      </c>
      <c r="F1540" s="12">
        <f>IF($B1540="","",IF(ISNUMBER($B1540),HOUR($B1540)*2+MINUTE($B1540)/30,IFERROR(VALUE(LEFT($B1540,FIND(":",$B1540)-1))*2+VALUE(MID($B1540,FIND(":",$B1540)+1,2))/30,"")))</f>
        <v/>
      </c>
      <c r="G1540" s="12">
        <f>IF($E1540="","",IF(WEEKDAY($E1540,2)&lt;6,1,0))</f>
        <v/>
      </c>
      <c r="H1540" s="12">
        <f>IF(OR($E1540="",$F1540=""),"",IF(AND($G1540=1,$F1540&gt;='Working Hours'!$C$8,$F1540&lt;'Working Hours'!$C$9),1,0))</f>
        <v/>
      </c>
    </row>
    <row r="1541">
      <c r="A1541" s="11" t="n"/>
      <c r="B1541" s="11" t="n"/>
      <c r="C1541" s="11" t="n"/>
      <c r="E1541" s="12">
        <f>IF($A1541="","",IF(ISNUMBER($A1541),$A1541,IFERROR(DATEVALUE($A1541),"")))</f>
        <v/>
      </c>
      <c r="F1541" s="12">
        <f>IF($B1541="","",IF(ISNUMBER($B1541),HOUR($B1541)*2+MINUTE($B1541)/30,IFERROR(VALUE(LEFT($B1541,FIND(":",$B1541)-1))*2+VALUE(MID($B1541,FIND(":",$B1541)+1,2))/30,"")))</f>
        <v/>
      </c>
      <c r="G1541" s="12">
        <f>IF($E1541="","",IF(WEEKDAY($E1541,2)&lt;6,1,0))</f>
        <v/>
      </c>
      <c r="H1541" s="12">
        <f>IF(OR($E1541="",$F1541=""),"",IF(AND($G1541=1,$F1541&gt;='Working Hours'!$C$8,$F1541&lt;'Working Hours'!$C$9),1,0))</f>
        <v/>
      </c>
    </row>
    <row r="1542">
      <c r="A1542" s="11" t="n"/>
      <c r="B1542" s="11" t="n"/>
      <c r="C1542" s="11" t="n"/>
      <c r="E1542" s="12">
        <f>IF($A1542="","",IF(ISNUMBER($A1542),$A1542,IFERROR(DATEVALUE($A1542),"")))</f>
        <v/>
      </c>
      <c r="F1542" s="12">
        <f>IF($B1542="","",IF(ISNUMBER($B1542),HOUR($B1542)*2+MINUTE($B1542)/30,IFERROR(VALUE(LEFT($B1542,FIND(":",$B1542)-1))*2+VALUE(MID($B1542,FIND(":",$B1542)+1,2))/30,"")))</f>
        <v/>
      </c>
      <c r="G1542" s="12">
        <f>IF($E1542="","",IF(WEEKDAY($E1542,2)&lt;6,1,0))</f>
        <v/>
      </c>
      <c r="H1542" s="12">
        <f>IF(OR($E1542="",$F1542=""),"",IF(AND($G1542=1,$F1542&gt;='Working Hours'!$C$8,$F1542&lt;'Working Hours'!$C$9),1,0))</f>
        <v/>
      </c>
    </row>
    <row r="1543">
      <c r="A1543" s="11" t="n"/>
      <c r="B1543" s="11" t="n"/>
      <c r="C1543" s="11" t="n"/>
      <c r="E1543" s="12">
        <f>IF($A1543="","",IF(ISNUMBER($A1543),$A1543,IFERROR(DATEVALUE($A1543),"")))</f>
        <v/>
      </c>
      <c r="F1543" s="12">
        <f>IF($B1543="","",IF(ISNUMBER($B1543),HOUR($B1543)*2+MINUTE($B1543)/30,IFERROR(VALUE(LEFT($B1543,FIND(":",$B1543)-1))*2+VALUE(MID($B1543,FIND(":",$B1543)+1,2))/30,"")))</f>
        <v/>
      </c>
      <c r="G1543" s="12">
        <f>IF($E1543="","",IF(WEEKDAY($E1543,2)&lt;6,1,0))</f>
        <v/>
      </c>
      <c r="H1543" s="12">
        <f>IF(OR($E1543="",$F1543=""),"",IF(AND($G1543=1,$F1543&gt;='Working Hours'!$C$8,$F1543&lt;'Working Hours'!$C$9),1,0))</f>
        <v/>
      </c>
    </row>
    <row r="1544">
      <c r="A1544" s="11" t="n"/>
      <c r="B1544" s="11" t="n"/>
      <c r="C1544" s="11" t="n"/>
      <c r="E1544" s="12">
        <f>IF($A1544="","",IF(ISNUMBER($A1544),$A1544,IFERROR(DATEVALUE($A1544),"")))</f>
        <v/>
      </c>
      <c r="F1544" s="12">
        <f>IF($B1544="","",IF(ISNUMBER($B1544),HOUR($B1544)*2+MINUTE($B1544)/30,IFERROR(VALUE(LEFT($B1544,FIND(":",$B1544)-1))*2+VALUE(MID($B1544,FIND(":",$B1544)+1,2))/30,"")))</f>
        <v/>
      </c>
      <c r="G1544" s="12">
        <f>IF($E1544="","",IF(WEEKDAY($E1544,2)&lt;6,1,0))</f>
        <v/>
      </c>
      <c r="H1544" s="12">
        <f>IF(OR($E1544="",$F1544=""),"",IF(AND($G1544=1,$F1544&gt;='Working Hours'!$C$8,$F1544&lt;'Working Hours'!$C$9),1,0))</f>
        <v/>
      </c>
    </row>
    <row r="1545">
      <c r="A1545" s="11" t="n"/>
      <c r="B1545" s="11" t="n"/>
      <c r="C1545" s="11" t="n"/>
      <c r="E1545" s="12">
        <f>IF($A1545="","",IF(ISNUMBER($A1545),$A1545,IFERROR(DATEVALUE($A1545),"")))</f>
        <v/>
      </c>
      <c r="F1545" s="12">
        <f>IF($B1545="","",IF(ISNUMBER($B1545),HOUR($B1545)*2+MINUTE($B1545)/30,IFERROR(VALUE(LEFT($B1545,FIND(":",$B1545)-1))*2+VALUE(MID($B1545,FIND(":",$B1545)+1,2))/30,"")))</f>
        <v/>
      </c>
      <c r="G1545" s="12">
        <f>IF($E1545="","",IF(WEEKDAY($E1545,2)&lt;6,1,0))</f>
        <v/>
      </c>
      <c r="H1545" s="12">
        <f>IF(OR($E1545="",$F1545=""),"",IF(AND($G1545=1,$F1545&gt;='Working Hours'!$C$8,$F1545&lt;'Working Hours'!$C$9),1,0))</f>
        <v/>
      </c>
    </row>
    <row r="1546">
      <c r="A1546" s="11" t="n"/>
      <c r="B1546" s="11" t="n"/>
      <c r="C1546" s="11" t="n"/>
      <c r="E1546" s="12">
        <f>IF($A1546="","",IF(ISNUMBER($A1546),$A1546,IFERROR(DATEVALUE($A1546),"")))</f>
        <v/>
      </c>
      <c r="F1546" s="12">
        <f>IF($B1546="","",IF(ISNUMBER($B1546),HOUR($B1546)*2+MINUTE($B1546)/30,IFERROR(VALUE(LEFT($B1546,FIND(":",$B1546)-1))*2+VALUE(MID($B1546,FIND(":",$B1546)+1,2))/30,"")))</f>
        <v/>
      </c>
      <c r="G1546" s="12">
        <f>IF($E1546="","",IF(WEEKDAY($E1546,2)&lt;6,1,0))</f>
        <v/>
      </c>
      <c r="H1546" s="12">
        <f>IF(OR($E1546="",$F1546=""),"",IF(AND($G1546=1,$F1546&gt;='Working Hours'!$C$8,$F1546&lt;'Working Hours'!$C$9),1,0))</f>
        <v/>
      </c>
    </row>
    <row r="1547">
      <c r="A1547" s="11" t="n"/>
      <c r="B1547" s="11" t="n"/>
      <c r="C1547" s="11" t="n"/>
      <c r="E1547" s="12">
        <f>IF($A1547="","",IF(ISNUMBER($A1547),$A1547,IFERROR(DATEVALUE($A1547),"")))</f>
        <v/>
      </c>
      <c r="F1547" s="12">
        <f>IF($B1547="","",IF(ISNUMBER($B1547),HOUR($B1547)*2+MINUTE($B1547)/30,IFERROR(VALUE(LEFT($B1547,FIND(":",$B1547)-1))*2+VALUE(MID($B1547,FIND(":",$B1547)+1,2))/30,"")))</f>
        <v/>
      </c>
      <c r="G1547" s="12">
        <f>IF($E1547="","",IF(WEEKDAY($E1547,2)&lt;6,1,0))</f>
        <v/>
      </c>
      <c r="H1547" s="12">
        <f>IF(OR($E1547="",$F1547=""),"",IF(AND($G1547=1,$F1547&gt;='Working Hours'!$C$8,$F1547&lt;'Working Hours'!$C$9),1,0))</f>
        <v/>
      </c>
    </row>
    <row r="1548">
      <c r="A1548" s="11" t="n"/>
      <c r="B1548" s="11" t="n"/>
      <c r="C1548" s="11" t="n"/>
      <c r="E1548" s="12">
        <f>IF($A1548="","",IF(ISNUMBER($A1548),$A1548,IFERROR(DATEVALUE($A1548),"")))</f>
        <v/>
      </c>
      <c r="F1548" s="12">
        <f>IF($B1548="","",IF(ISNUMBER($B1548),HOUR($B1548)*2+MINUTE($B1548)/30,IFERROR(VALUE(LEFT($B1548,FIND(":",$B1548)-1))*2+VALUE(MID($B1548,FIND(":",$B1548)+1,2))/30,"")))</f>
        <v/>
      </c>
      <c r="G1548" s="12">
        <f>IF($E1548="","",IF(WEEKDAY($E1548,2)&lt;6,1,0))</f>
        <v/>
      </c>
      <c r="H1548" s="12">
        <f>IF(OR($E1548="",$F1548=""),"",IF(AND($G1548=1,$F1548&gt;='Working Hours'!$C$8,$F1548&lt;'Working Hours'!$C$9),1,0))</f>
        <v/>
      </c>
    </row>
    <row r="1549">
      <c r="A1549" s="11" t="n"/>
      <c r="B1549" s="11" t="n"/>
      <c r="C1549" s="11" t="n"/>
      <c r="E1549" s="12">
        <f>IF($A1549="","",IF(ISNUMBER($A1549),$A1549,IFERROR(DATEVALUE($A1549),"")))</f>
        <v/>
      </c>
      <c r="F1549" s="12">
        <f>IF($B1549="","",IF(ISNUMBER($B1549),HOUR($B1549)*2+MINUTE($B1549)/30,IFERROR(VALUE(LEFT($B1549,FIND(":",$B1549)-1))*2+VALUE(MID($B1549,FIND(":",$B1549)+1,2))/30,"")))</f>
        <v/>
      </c>
      <c r="G1549" s="12">
        <f>IF($E1549="","",IF(WEEKDAY($E1549,2)&lt;6,1,0))</f>
        <v/>
      </c>
      <c r="H1549" s="12">
        <f>IF(OR($E1549="",$F1549=""),"",IF(AND($G1549=1,$F1549&gt;='Working Hours'!$C$8,$F1549&lt;'Working Hours'!$C$9),1,0))</f>
        <v/>
      </c>
    </row>
    <row r="1550">
      <c r="A1550" s="11" t="n"/>
      <c r="B1550" s="11" t="n"/>
      <c r="C1550" s="11" t="n"/>
      <c r="E1550" s="12">
        <f>IF($A1550="","",IF(ISNUMBER($A1550),$A1550,IFERROR(DATEVALUE($A1550),"")))</f>
        <v/>
      </c>
      <c r="F1550" s="12">
        <f>IF($B1550="","",IF(ISNUMBER($B1550),HOUR($B1550)*2+MINUTE($B1550)/30,IFERROR(VALUE(LEFT($B1550,FIND(":",$B1550)-1))*2+VALUE(MID($B1550,FIND(":",$B1550)+1,2))/30,"")))</f>
        <v/>
      </c>
      <c r="G1550" s="12">
        <f>IF($E1550="","",IF(WEEKDAY($E1550,2)&lt;6,1,0))</f>
        <v/>
      </c>
      <c r="H1550" s="12">
        <f>IF(OR($E1550="",$F1550=""),"",IF(AND($G1550=1,$F1550&gt;='Working Hours'!$C$8,$F1550&lt;'Working Hours'!$C$9),1,0))</f>
        <v/>
      </c>
    </row>
    <row r="1551">
      <c r="A1551" s="11" t="n"/>
      <c r="B1551" s="11" t="n"/>
      <c r="C1551" s="11" t="n"/>
      <c r="E1551" s="12">
        <f>IF($A1551="","",IF(ISNUMBER($A1551),$A1551,IFERROR(DATEVALUE($A1551),"")))</f>
        <v/>
      </c>
      <c r="F1551" s="12">
        <f>IF($B1551="","",IF(ISNUMBER($B1551),HOUR($B1551)*2+MINUTE($B1551)/30,IFERROR(VALUE(LEFT($B1551,FIND(":",$B1551)-1))*2+VALUE(MID($B1551,FIND(":",$B1551)+1,2))/30,"")))</f>
        <v/>
      </c>
      <c r="G1551" s="12">
        <f>IF($E1551="","",IF(WEEKDAY($E1551,2)&lt;6,1,0))</f>
        <v/>
      </c>
      <c r="H1551" s="12">
        <f>IF(OR($E1551="",$F1551=""),"",IF(AND($G1551=1,$F1551&gt;='Working Hours'!$C$8,$F1551&lt;'Working Hours'!$C$9),1,0))</f>
        <v/>
      </c>
    </row>
    <row r="1552">
      <c r="A1552" s="11" t="n"/>
      <c r="B1552" s="11" t="n"/>
      <c r="C1552" s="11" t="n"/>
      <c r="E1552" s="12">
        <f>IF($A1552="","",IF(ISNUMBER($A1552),$A1552,IFERROR(DATEVALUE($A1552),"")))</f>
        <v/>
      </c>
      <c r="F1552" s="12">
        <f>IF($B1552="","",IF(ISNUMBER($B1552),HOUR($B1552)*2+MINUTE($B1552)/30,IFERROR(VALUE(LEFT($B1552,FIND(":",$B1552)-1))*2+VALUE(MID($B1552,FIND(":",$B1552)+1,2))/30,"")))</f>
        <v/>
      </c>
      <c r="G1552" s="12">
        <f>IF($E1552="","",IF(WEEKDAY($E1552,2)&lt;6,1,0))</f>
        <v/>
      </c>
      <c r="H1552" s="12">
        <f>IF(OR($E1552="",$F1552=""),"",IF(AND($G1552=1,$F1552&gt;='Working Hours'!$C$8,$F1552&lt;'Working Hours'!$C$9),1,0))</f>
        <v/>
      </c>
    </row>
    <row r="1553">
      <c r="A1553" s="11" t="n"/>
      <c r="B1553" s="11" t="n"/>
      <c r="C1553" s="11" t="n"/>
      <c r="E1553" s="12">
        <f>IF($A1553="","",IF(ISNUMBER($A1553),$A1553,IFERROR(DATEVALUE($A1553),"")))</f>
        <v/>
      </c>
      <c r="F1553" s="12">
        <f>IF($B1553="","",IF(ISNUMBER($B1553),HOUR($B1553)*2+MINUTE($B1553)/30,IFERROR(VALUE(LEFT($B1553,FIND(":",$B1553)-1))*2+VALUE(MID($B1553,FIND(":",$B1553)+1,2))/30,"")))</f>
        <v/>
      </c>
      <c r="G1553" s="12">
        <f>IF($E1553="","",IF(WEEKDAY($E1553,2)&lt;6,1,0))</f>
        <v/>
      </c>
      <c r="H1553" s="12">
        <f>IF(OR($E1553="",$F1553=""),"",IF(AND($G1553=1,$F1553&gt;='Working Hours'!$C$8,$F1553&lt;'Working Hours'!$C$9),1,0))</f>
        <v/>
      </c>
    </row>
    <row r="1554">
      <c r="A1554" s="11" t="n"/>
      <c r="B1554" s="11" t="n"/>
      <c r="C1554" s="11" t="n"/>
      <c r="E1554" s="12">
        <f>IF($A1554="","",IF(ISNUMBER($A1554),$A1554,IFERROR(DATEVALUE($A1554),"")))</f>
        <v/>
      </c>
      <c r="F1554" s="12">
        <f>IF($B1554="","",IF(ISNUMBER($B1554),HOUR($B1554)*2+MINUTE($B1554)/30,IFERROR(VALUE(LEFT($B1554,FIND(":",$B1554)-1))*2+VALUE(MID($B1554,FIND(":",$B1554)+1,2))/30,"")))</f>
        <v/>
      </c>
      <c r="G1554" s="12">
        <f>IF($E1554="","",IF(WEEKDAY($E1554,2)&lt;6,1,0))</f>
        <v/>
      </c>
      <c r="H1554" s="12">
        <f>IF(OR($E1554="",$F1554=""),"",IF(AND($G1554=1,$F1554&gt;='Working Hours'!$C$8,$F1554&lt;'Working Hours'!$C$9),1,0))</f>
        <v/>
      </c>
    </row>
    <row r="1555">
      <c r="A1555" s="11" t="n"/>
      <c r="B1555" s="11" t="n"/>
      <c r="C1555" s="11" t="n"/>
      <c r="E1555" s="12">
        <f>IF($A1555="","",IF(ISNUMBER($A1555),$A1555,IFERROR(DATEVALUE($A1555),"")))</f>
        <v/>
      </c>
      <c r="F1555" s="12">
        <f>IF($B1555="","",IF(ISNUMBER($B1555),HOUR($B1555)*2+MINUTE($B1555)/30,IFERROR(VALUE(LEFT($B1555,FIND(":",$B1555)-1))*2+VALUE(MID($B1555,FIND(":",$B1555)+1,2))/30,"")))</f>
        <v/>
      </c>
      <c r="G1555" s="12">
        <f>IF($E1555="","",IF(WEEKDAY($E1555,2)&lt;6,1,0))</f>
        <v/>
      </c>
      <c r="H1555" s="12">
        <f>IF(OR($E1555="",$F1555=""),"",IF(AND($G1555=1,$F1555&gt;='Working Hours'!$C$8,$F1555&lt;'Working Hours'!$C$9),1,0))</f>
        <v/>
      </c>
    </row>
    <row r="1556">
      <c r="A1556" s="11" t="n"/>
      <c r="B1556" s="11" t="n"/>
      <c r="C1556" s="11" t="n"/>
      <c r="E1556" s="12">
        <f>IF($A1556="","",IF(ISNUMBER($A1556),$A1556,IFERROR(DATEVALUE($A1556),"")))</f>
        <v/>
      </c>
      <c r="F1556" s="12">
        <f>IF($B1556="","",IF(ISNUMBER($B1556),HOUR($B1556)*2+MINUTE($B1556)/30,IFERROR(VALUE(LEFT($B1556,FIND(":",$B1556)-1))*2+VALUE(MID($B1556,FIND(":",$B1556)+1,2))/30,"")))</f>
        <v/>
      </c>
      <c r="G1556" s="12">
        <f>IF($E1556="","",IF(WEEKDAY($E1556,2)&lt;6,1,0))</f>
        <v/>
      </c>
      <c r="H1556" s="12">
        <f>IF(OR($E1556="",$F1556=""),"",IF(AND($G1556=1,$F1556&gt;='Working Hours'!$C$8,$F1556&lt;'Working Hours'!$C$9),1,0))</f>
        <v/>
      </c>
    </row>
    <row r="1557">
      <c r="A1557" s="11" t="n"/>
      <c r="B1557" s="11" t="n"/>
      <c r="C1557" s="11" t="n"/>
      <c r="E1557" s="12">
        <f>IF($A1557="","",IF(ISNUMBER($A1557),$A1557,IFERROR(DATEVALUE($A1557),"")))</f>
        <v/>
      </c>
      <c r="F1557" s="12">
        <f>IF($B1557="","",IF(ISNUMBER($B1557),HOUR($B1557)*2+MINUTE($B1557)/30,IFERROR(VALUE(LEFT($B1557,FIND(":",$B1557)-1))*2+VALUE(MID($B1557,FIND(":",$B1557)+1,2))/30,"")))</f>
        <v/>
      </c>
      <c r="G1557" s="12">
        <f>IF($E1557="","",IF(WEEKDAY($E1557,2)&lt;6,1,0))</f>
        <v/>
      </c>
      <c r="H1557" s="12">
        <f>IF(OR($E1557="",$F1557=""),"",IF(AND($G1557=1,$F1557&gt;='Working Hours'!$C$8,$F1557&lt;'Working Hours'!$C$9),1,0))</f>
        <v/>
      </c>
    </row>
    <row r="1558">
      <c r="A1558" s="11" t="n"/>
      <c r="B1558" s="11" t="n"/>
      <c r="C1558" s="11" t="n"/>
      <c r="E1558" s="12">
        <f>IF($A1558="","",IF(ISNUMBER($A1558),$A1558,IFERROR(DATEVALUE($A1558),"")))</f>
        <v/>
      </c>
      <c r="F1558" s="12">
        <f>IF($B1558="","",IF(ISNUMBER($B1558),HOUR($B1558)*2+MINUTE($B1558)/30,IFERROR(VALUE(LEFT($B1558,FIND(":",$B1558)-1))*2+VALUE(MID($B1558,FIND(":",$B1558)+1,2))/30,"")))</f>
        <v/>
      </c>
      <c r="G1558" s="12">
        <f>IF($E1558="","",IF(WEEKDAY($E1558,2)&lt;6,1,0))</f>
        <v/>
      </c>
      <c r="H1558" s="12">
        <f>IF(OR($E1558="",$F1558=""),"",IF(AND($G1558=1,$F1558&gt;='Working Hours'!$C$8,$F1558&lt;'Working Hours'!$C$9),1,0))</f>
        <v/>
      </c>
    </row>
    <row r="1559">
      <c r="A1559" s="11" t="n"/>
      <c r="B1559" s="11" t="n"/>
      <c r="C1559" s="11" t="n"/>
      <c r="E1559" s="12">
        <f>IF($A1559="","",IF(ISNUMBER($A1559),$A1559,IFERROR(DATEVALUE($A1559),"")))</f>
        <v/>
      </c>
      <c r="F1559" s="12">
        <f>IF($B1559="","",IF(ISNUMBER($B1559),HOUR($B1559)*2+MINUTE($B1559)/30,IFERROR(VALUE(LEFT($B1559,FIND(":",$B1559)-1))*2+VALUE(MID($B1559,FIND(":",$B1559)+1,2))/30,"")))</f>
        <v/>
      </c>
      <c r="G1559" s="12">
        <f>IF($E1559="","",IF(WEEKDAY($E1559,2)&lt;6,1,0))</f>
        <v/>
      </c>
      <c r="H1559" s="12">
        <f>IF(OR($E1559="",$F1559=""),"",IF(AND($G1559=1,$F1559&gt;='Working Hours'!$C$8,$F1559&lt;'Working Hours'!$C$9),1,0))</f>
        <v/>
      </c>
    </row>
    <row r="1560">
      <c r="A1560" s="11" t="n"/>
      <c r="B1560" s="11" t="n"/>
      <c r="C1560" s="11" t="n"/>
      <c r="E1560" s="12">
        <f>IF($A1560="","",IF(ISNUMBER($A1560),$A1560,IFERROR(DATEVALUE($A1560),"")))</f>
        <v/>
      </c>
      <c r="F1560" s="12">
        <f>IF($B1560="","",IF(ISNUMBER($B1560),HOUR($B1560)*2+MINUTE($B1560)/30,IFERROR(VALUE(LEFT($B1560,FIND(":",$B1560)-1))*2+VALUE(MID($B1560,FIND(":",$B1560)+1,2))/30,"")))</f>
        <v/>
      </c>
      <c r="G1560" s="12">
        <f>IF($E1560="","",IF(WEEKDAY($E1560,2)&lt;6,1,0))</f>
        <v/>
      </c>
      <c r="H1560" s="12">
        <f>IF(OR($E1560="",$F1560=""),"",IF(AND($G1560=1,$F1560&gt;='Working Hours'!$C$8,$F1560&lt;'Working Hours'!$C$9),1,0))</f>
        <v/>
      </c>
    </row>
    <row r="1561">
      <c r="A1561" s="11" t="n"/>
      <c r="B1561" s="11" t="n"/>
      <c r="C1561" s="11" t="n"/>
      <c r="E1561" s="12">
        <f>IF($A1561="","",IF(ISNUMBER($A1561),$A1561,IFERROR(DATEVALUE($A1561),"")))</f>
        <v/>
      </c>
      <c r="F1561" s="12">
        <f>IF($B1561="","",IF(ISNUMBER($B1561),HOUR($B1561)*2+MINUTE($B1561)/30,IFERROR(VALUE(LEFT($B1561,FIND(":",$B1561)-1))*2+VALUE(MID($B1561,FIND(":",$B1561)+1,2))/30,"")))</f>
        <v/>
      </c>
      <c r="G1561" s="12">
        <f>IF($E1561="","",IF(WEEKDAY($E1561,2)&lt;6,1,0))</f>
        <v/>
      </c>
      <c r="H1561" s="12">
        <f>IF(OR($E1561="",$F1561=""),"",IF(AND($G1561=1,$F1561&gt;='Working Hours'!$C$8,$F1561&lt;'Working Hours'!$C$9),1,0))</f>
        <v/>
      </c>
    </row>
    <row r="1562">
      <c r="A1562" s="11" t="n"/>
      <c r="B1562" s="11" t="n"/>
      <c r="C1562" s="11" t="n"/>
      <c r="E1562" s="12">
        <f>IF($A1562="","",IF(ISNUMBER($A1562),$A1562,IFERROR(DATEVALUE($A1562),"")))</f>
        <v/>
      </c>
      <c r="F1562" s="12">
        <f>IF($B1562="","",IF(ISNUMBER($B1562),HOUR($B1562)*2+MINUTE($B1562)/30,IFERROR(VALUE(LEFT($B1562,FIND(":",$B1562)-1))*2+VALUE(MID($B1562,FIND(":",$B1562)+1,2))/30,"")))</f>
        <v/>
      </c>
      <c r="G1562" s="12">
        <f>IF($E1562="","",IF(WEEKDAY($E1562,2)&lt;6,1,0))</f>
        <v/>
      </c>
      <c r="H1562" s="12">
        <f>IF(OR($E1562="",$F1562=""),"",IF(AND($G1562=1,$F1562&gt;='Working Hours'!$C$8,$F1562&lt;'Working Hours'!$C$9),1,0))</f>
        <v/>
      </c>
    </row>
    <row r="1563">
      <c r="A1563" s="11" t="n"/>
      <c r="B1563" s="11" t="n"/>
      <c r="C1563" s="11" t="n"/>
      <c r="E1563" s="12">
        <f>IF($A1563="","",IF(ISNUMBER($A1563),$A1563,IFERROR(DATEVALUE($A1563),"")))</f>
        <v/>
      </c>
      <c r="F1563" s="12">
        <f>IF($B1563="","",IF(ISNUMBER($B1563),HOUR($B1563)*2+MINUTE($B1563)/30,IFERROR(VALUE(LEFT($B1563,FIND(":",$B1563)-1))*2+VALUE(MID($B1563,FIND(":",$B1563)+1,2))/30,"")))</f>
        <v/>
      </c>
      <c r="G1563" s="12">
        <f>IF($E1563="","",IF(WEEKDAY($E1563,2)&lt;6,1,0))</f>
        <v/>
      </c>
      <c r="H1563" s="12">
        <f>IF(OR($E1563="",$F1563=""),"",IF(AND($G1563=1,$F1563&gt;='Working Hours'!$C$8,$F1563&lt;'Working Hours'!$C$9),1,0))</f>
        <v/>
      </c>
    </row>
    <row r="1564">
      <c r="A1564" s="11" t="n"/>
      <c r="B1564" s="11" t="n"/>
      <c r="C1564" s="11" t="n"/>
      <c r="E1564" s="12">
        <f>IF($A1564="","",IF(ISNUMBER($A1564),$A1564,IFERROR(DATEVALUE($A1564),"")))</f>
        <v/>
      </c>
      <c r="F1564" s="12">
        <f>IF($B1564="","",IF(ISNUMBER($B1564),HOUR($B1564)*2+MINUTE($B1564)/30,IFERROR(VALUE(LEFT($B1564,FIND(":",$B1564)-1))*2+VALUE(MID($B1564,FIND(":",$B1564)+1,2))/30,"")))</f>
        <v/>
      </c>
      <c r="G1564" s="12">
        <f>IF($E1564="","",IF(WEEKDAY($E1564,2)&lt;6,1,0))</f>
        <v/>
      </c>
      <c r="H1564" s="12">
        <f>IF(OR($E1564="",$F1564=""),"",IF(AND($G1564=1,$F1564&gt;='Working Hours'!$C$8,$F1564&lt;'Working Hours'!$C$9),1,0))</f>
        <v/>
      </c>
    </row>
    <row r="1565">
      <c r="A1565" s="11" t="n"/>
      <c r="B1565" s="11" t="n"/>
      <c r="C1565" s="11" t="n"/>
      <c r="E1565" s="12">
        <f>IF($A1565="","",IF(ISNUMBER($A1565),$A1565,IFERROR(DATEVALUE($A1565),"")))</f>
        <v/>
      </c>
      <c r="F1565" s="12">
        <f>IF($B1565="","",IF(ISNUMBER($B1565),HOUR($B1565)*2+MINUTE($B1565)/30,IFERROR(VALUE(LEFT($B1565,FIND(":",$B1565)-1))*2+VALUE(MID($B1565,FIND(":",$B1565)+1,2))/30,"")))</f>
        <v/>
      </c>
      <c r="G1565" s="12">
        <f>IF($E1565="","",IF(WEEKDAY($E1565,2)&lt;6,1,0))</f>
        <v/>
      </c>
      <c r="H1565" s="12">
        <f>IF(OR($E1565="",$F1565=""),"",IF(AND($G1565=1,$F1565&gt;='Working Hours'!$C$8,$F1565&lt;'Working Hours'!$C$9),1,0))</f>
        <v/>
      </c>
    </row>
    <row r="1566">
      <c r="A1566" s="11" t="n"/>
      <c r="B1566" s="11" t="n"/>
      <c r="C1566" s="11" t="n"/>
      <c r="E1566" s="12">
        <f>IF($A1566="","",IF(ISNUMBER($A1566),$A1566,IFERROR(DATEVALUE($A1566),"")))</f>
        <v/>
      </c>
      <c r="F1566" s="12">
        <f>IF($B1566="","",IF(ISNUMBER($B1566),HOUR($B1566)*2+MINUTE($B1566)/30,IFERROR(VALUE(LEFT($B1566,FIND(":",$B1566)-1))*2+VALUE(MID($B1566,FIND(":",$B1566)+1,2))/30,"")))</f>
        <v/>
      </c>
      <c r="G1566" s="12">
        <f>IF($E1566="","",IF(WEEKDAY($E1566,2)&lt;6,1,0))</f>
        <v/>
      </c>
      <c r="H1566" s="12">
        <f>IF(OR($E1566="",$F1566=""),"",IF(AND($G1566=1,$F1566&gt;='Working Hours'!$C$8,$F1566&lt;'Working Hours'!$C$9),1,0))</f>
        <v/>
      </c>
    </row>
    <row r="1567">
      <c r="A1567" s="11" t="n"/>
      <c r="B1567" s="11" t="n"/>
      <c r="C1567" s="11" t="n"/>
      <c r="E1567" s="12">
        <f>IF($A1567="","",IF(ISNUMBER($A1567),$A1567,IFERROR(DATEVALUE($A1567),"")))</f>
        <v/>
      </c>
      <c r="F1567" s="12">
        <f>IF($B1567="","",IF(ISNUMBER($B1567),HOUR($B1567)*2+MINUTE($B1567)/30,IFERROR(VALUE(LEFT($B1567,FIND(":",$B1567)-1))*2+VALUE(MID($B1567,FIND(":",$B1567)+1,2))/30,"")))</f>
        <v/>
      </c>
      <c r="G1567" s="12">
        <f>IF($E1567="","",IF(WEEKDAY($E1567,2)&lt;6,1,0))</f>
        <v/>
      </c>
      <c r="H1567" s="12">
        <f>IF(OR($E1567="",$F1567=""),"",IF(AND($G1567=1,$F1567&gt;='Working Hours'!$C$8,$F1567&lt;'Working Hours'!$C$9),1,0))</f>
        <v/>
      </c>
    </row>
    <row r="1568">
      <c r="A1568" s="11" t="n"/>
      <c r="B1568" s="11" t="n"/>
      <c r="C1568" s="11" t="n"/>
      <c r="E1568" s="12">
        <f>IF($A1568="","",IF(ISNUMBER($A1568),$A1568,IFERROR(DATEVALUE($A1568),"")))</f>
        <v/>
      </c>
      <c r="F1568" s="12">
        <f>IF($B1568="","",IF(ISNUMBER($B1568),HOUR($B1568)*2+MINUTE($B1568)/30,IFERROR(VALUE(LEFT($B1568,FIND(":",$B1568)-1))*2+VALUE(MID($B1568,FIND(":",$B1568)+1,2))/30,"")))</f>
        <v/>
      </c>
      <c r="G1568" s="12">
        <f>IF($E1568="","",IF(WEEKDAY($E1568,2)&lt;6,1,0))</f>
        <v/>
      </c>
      <c r="H1568" s="12">
        <f>IF(OR($E1568="",$F1568=""),"",IF(AND($G1568=1,$F1568&gt;='Working Hours'!$C$8,$F1568&lt;'Working Hours'!$C$9),1,0))</f>
        <v/>
      </c>
    </row>
    <row r="1569">
      <c r="A1569" s="11" t="n"/>
      <c r="B1569" s="11" t="n"/>
      <c r="C1569" s="11" t="n"/>
      <c r="E1569" s="12">
        <f>IF($A1569="","",IF(ISNUMBER($A1569),$A1569,IFERROR(DATEVALUE($A1569),"")))</f>
        <v/>
      </c>
      <c r="F1569" s="12">
        <f>IF($B1569="","",IF(ISNUMBER($B1569),HOUR($B1569)*2+MINUTE($B1569)/30,IFERROR(VALUE(LEFT($B1569,FIND(":",$B1569)-1))*2+VALUE(MID($B1569,FIND(":",$B1569)+1,2))/30,"")))</f>
        <v/>
      </c>
      <c r="G1569" s="12">
        <f>IF($E1569="","",IF(WEEKDAY($E1569,2)&lt;6,1,0))</f>
        <v/>
      </c>
      <c r="H1569" s="12">
        <f>IF(OR($E1569="",$F1569=""),"",IF(AND($G1569=1,$F1569&gt;='Working Hours'!$C$8,$F1569&lt;'Working Hours'!$C$9),1,0))</f>
        <v/>
      </c>
    </row>
    <row r="1570">
      <c r="A1570" s="11" t="n"/>
      <c r="B1570" s="11" t="n"/>
      <c r="C1570" s="11" t="n"/>
      <c r="E1570" s="12">
        <f>IF($A1570="","",IF(ISNUMBER($A1570),$A1570,IFERROR(DATEVALUE($A1570),"")))</f>
        <v/>
      </c>
      <c r="F1570" s="12">
        <f>IF($B1570="","",IF(ISNUMBER($B1570),HOUR($B1570)*2+MINUTE($B1570)/30,IFERROR(VALUE(LEFT($B1570,FIND(":",$B1570)-1))*2+VALUE(MID($B1570,FIND(":",$B1570)+1,2))/30,"")))</f>
        <v/>
      </c>
      <c r="G1570" s="12">
        <f>IF($E1570="","",IF(WEEKDAY($E1570,2)&lt;6,1,0))</f>
        <v/>
      </c>
      <c r="H1570" s="12">
        <f>IF(OR($E1570="",$F1570=""),"",IF(AND($G1570=1,$F1570&gt;='Working Hours'!$C$8,$F1570&lt;'Working Hours'!$C$9),1,0))</f>
        <v/>
      </c>
    </row>
    <row r="1571">
      <c r="A1571" s="11" t="n"/>
      <c r="B1571" s="11" t="n"/>
      <c r="C1571" s="11" t="n"/>
      <c r="E1571" s="12">
        <f>IF($A1571="","",IF(ISNUMBER($A1571),$A1571,IFERROR(DATEVALUE($A1571),"")))</f>
        <v/>
      </c>
      <c r="F1571" s="12">
        <f>IF($B1571="","",IF(ISNUMBER($B1571),HOUR($B1571)*2+MINUTE($B1571)/30,IFERROR(VALUE(LEFT($B1571,FIND(":",$B1571)-1))*2+VALUE(MID($B1571,FIND(":",$B1571)+1,2))/30,"")))</f>
        <v/>
      </c>
      <c r="G1571" s="12">
        <f>IF($E1571="","",IF(WEEKDAY($E1571,2)&lt;6,1,0))</f>
        <v/>
      </c>
      <c r="H1571" s="12">
        <f>IF(OR($E1571="",$F1571=""),"",IF(AND($G1571=1,$F1571&gt;='Working Hours'!$C$8,$F1571&lt;'Working Hours'!$C$9),1,0))</f>
        <v/>
      </c>
    </row>
    <row r="1572">
      <c r="A1572" s="11" t="n"/>
      <c r="B1572" s="11" t="n"/>
      <c r="C1572" s="11" t="n"/>
      <c r="E1572" s="12">
        <f>IF($A1572="","",IF(ISNUMBER($A1572),$A1572,IFERROR(DATEVALUE($A1572),"")))</f>
        <v/>
      </c>
      <c r="F1572" s="12">
        <f>IF($B1572="","",IF(ISNUMBER($B1572),HOUR($B1572)*2+MINUTE($B1572)/30,IFERROR(VALUE(LEFT($B1572,FIND(":",$B1572)-1))*2+VALUE(MID($B1572,FIND(":",$B1572)+1,2))/30,"")))</f>
        <v/>
      </c>
      <c r="G1572" s="12">
        <f>IF($E1572="","",IF(WEEKDAY($E1572,2)&lt;6,1,0))</f>
        <v/>
      </c>
      <c r="H1572" s="12">
        <f>IF(OR($E1572="",$F1572=""),"",IF(AND($G1572=1,$F1572&gt;='Working Hours'!$C$8,$F1572&lt;'Working Hours'!$C$9),1,0))</f>
        <v/>
      </c>
    </row>
    <row r="1573">
      <c r="A1573" s="11" t="n"/>
      <c r="B1573" s="11" t="n"/>
      <c r="C1573" s="11" t="n"/>
      <c r="E1573" s="12">
        <f>IF($A1573="","",IF(ISNUMBER($A1573),$A1573,IFERROR(DATEVALUE($A1573),"")))</f>
        <v/>
      </c>
      <c r="F1573" s="12">
        <f>IF($B1573="","",IF(ISNUMBER($B1573),HOUR($B1573)*2+MINUTE($B1573)/30,IFERROR(VALUE(LEFT($B1573,FIND(":",$B1573)-1))*2+VALUE(MID($B1573,FIND(":",$B1573)+1,2))/30,"")))</f>
        <v/>
      </c>
      <c r="G1573" s="12">
        <f>IF($E1573="","",IF(WEEKDAY($E1573,2)&lt;6,1,0))</f>
        <v/>
      </c>
      <c r="H1573" s="12">
        <f>IF(OR($E1573="",$F1573=""),"",IF(AND($G1573=1,$F1573&gt;='Working Hours'!$C$8,$F1573&lt;'Working Hours'!$C$9),1,0))</f>
        <v/>
      </c>
    </row>
    <row r="1574">
      <c r="A1574" s="11" t="n"/>
      <c r="B1574" s="11" t="n"/>
      <c r="C1574" s="11" t="n"/>
      <c r="E1574" s="12">
        <f>IF($A1574="","",IF(ISNUMBER($A1574),$A1574,IFERROR(DATEVALUE($A1574),"")))</f>
        <v/>
      </c>
      <c r="F1574" s="12">
        <f>IF($B1574="","",IF(ISNUMBER($B1574),HOUR($B1574)*2+MINUTE($B1574)/30,IFERROR(VALUE(LEFT($B1574,FIND(":",$B1574)-1))*2+VALUE(MID($B1574,FIND(":",$B1574)+1,2))/30,"")))</f>
        <v/>
      </c>
      <c r="G1574" s="12">
        <f>IF($E1574="","",IF(WEEKDAY($E1574,2)&lt;6,1,0))</f>
        <v/>
      </c>
      <c r="H1574" s="12">
        <f>IF(OR($E1574="",$F1574=""),"",IF(AND($G1574=1,$F1574&gt;='Working Hours'!$C$8,$F1574&lt;'Working Hours'!$C$9),1,0))</f>
        <v/>
      </c>
    </row>
    <row r="1575">
      <c r="A1575" s="11" t="n"/>
      <c r="B1575" s="11" t="n"/>
      <c r="C1575" s="11" t="n"/>
      <c r="E1575" s="12">
        <f>IF($A1575="","",IF(ISNUMBER($A1575),$A1575,IFERROR(DATEVALUE($A1575),"")))</f>
        <v/>
      </c>
      <c r="F1575" s="12">
        <f>IF($B1575="","",IF(ISNUMBER($B1575),HOUR($B1575)*2+MINUTE($B1575)/30,IFERROR(VALUE(LEFT($B1575,FIND(":",$B1575)-1))*2+VALUE(MID($B1575,FIND(":",$B1575)+1,2))/30,"")))</f>
        <v/>
      </c>
      <c r="G1575" s="12">
        <f>IF($E1575="","",IF(WEEKDAY($E1575,2)&lt;6,1,0))</f>
        <v/>
      </c>
      <c r="H1575" s="12">
        <f>IF(OR($E1575="",$F1575=""),"",IF(AND($G1575=1,$F1575&gt;='Working Hours'!$C$8,$F1575&lt;'Working Hours'!$C$9),1,0))</f>
        <v/>
      </c>
    </row>
    <row r="1576">
      <c r="A1576" s="11" t="n"/>
      <c r="B1576" s="11" t="n"/>
      <c r="C1576" s="11" t="n"/>
      <c r="E1576" s="12">
        <f>IF($A1576="","",IF(ISNUMBER($A1576),$A1576,IFERROR(DATEVALUE($A1576),"")))</f>
        <v/>
      </c>
      <c r="F1576" s="12">
        <f>IF($B1576="","",IF(ISNUMBER($B1576),HOUR($B1576)*2+MINUTE($B1576)/30,IFERROR(VALUE(LEFT($B1576,FIND(":",$B1576)-1))*2+VALUE(MID($B1576,FIND(":",$B1576)+1,2))/30,"")))</f>
        <v/>
      </c>
      <c r="G1576" s="12">
        <f>IF($E1576="","",IF(WEEKDAY($E1576,2)&lt;6,1,0))</f>
        <v/>
      </c>
      <c r="H1576" s="12">
        <f>IF(OR($E1576="",$F1576=""),"",IF(AND($G1576=1,$F1576&gt;='Working Hours'!$C$8,$F1576&lt;'Working Hours'!$C$9),1,0))</f>
        <v/>
      </c>
    </row>
    <row r="1577">
      <c r="A1577" s="11" t="n"/>
      <c r="B1577" s="11" t="n"/>
      <c r="C1577" s="11" t="n"/>
      <c r="E1577" s="12">
        <f>IF($A1577="","",IF(ISNUMBER($A1577),$A1577,IFERROR(DATEVALUE($A1577),"")))</f>
        <v/>
      </c>
      <c r="F1577" s="12">
        <f>IF($B1577="","",IF(ISNUMBER($B1577),HOUR($B1577)*2+MINUTE($B1577)/30,IFERROR(VALUE(LEFT($B1577,FIND(":",$B1577)-1))*2+VALUE(MID($B1577,FIND(":",$B1577)+1,2))/30,"")))</f>
        <v/>
      </c>
      <c r="G1577" s="12">
        <f>IF($E1577="","",IF(WEEKDAY($E1577,2)&lt;6,1,0))</f>
        <v/>
      </c>
      <c r="H1577" s="12">
        <f>IF(OR($E1577="",$F1577=""),"",IF(AND($G1577=1,$F1577&gt;='Working Hours'!$C$8,$F1577&lt;'Working Hours'!$C$9),1,0))</f>
        <v/>
      </c>
    </row>
    <row r="1578">
      <c r="A1578" s="11" t="n"/>
      <c r="B1578" s="11" t="n"/>
      <c r="C1578" s="11" t="n"/>
      <c r="E1578" s="12">
        <f>IF($A1578="","",IF(ISNUMBER($A1578),$A1578,IFERROR(DATEVALUE($A1578),"")))</f>
        <v/>
      </c>
      <c r="F1578" s="12">
        <f>IF($B1578="","",IF(ISNUMBER($B1578),HOUR($B1578)*2+MINUTE($B1578)/30,IFERROR(VALUE(LEFT($B1578,FIND(":",$B1578)-1))*2+VALUE(MID($B1578,FIND(":",$B1578)+1,2))/30,"")))</f>
        <v/>
      </c>
      <c r="G1578" s="12">
        <f>IF($E1578="","",IF(WEEKDAY($E1578,2)&lt;6,1,0))</f>
        <v/>
      </c>
      <c r="H1578" s="12">
        <f>IF(OR($E1578="",$F1578=""),"",IF(AND($G1578=1,$F1578&gt;='Working Hours'!$C$8,$F1578&lt;'Working Hours'!$C$9),1,0))</f>
        <v/>
      </c>
    </row>
    <row r="1579">
      <c r="A1579" s="11" t="n"/>
      <c r="B1579" s="11" t="n"/>
      <c r="C1579" s="11" t="n"/>
      <c r="E1579" s="12">
        <f>IF($A1579="","",IF(ISNUMBER($A1579),$A1579,IFERROR(DATEVALUE($A1579),"")))</f>
        <v/>
      </c>
      <c r="F1579" s="12">
        <f>IF($B1579="","",IF(ISNUMBER($B1579),HOUR($B1579)*2+MINUTE($B1579)/30,IFERROR(VALUE(LEFT($B1579,FIND(":",$B1579)-1))*2+VALUE(MID($B1579,FIND(":",$B1579)+1,2))/30,"")))</f>
        <v/>
      </c>
      <c r="G1579" s="12">
        <f>IF($E1579="","",IF(WEEKDAY($E1579,2)&lt;6,1,0))</f>
        <v/>
      </c>
      <c r="H1579" s="12">
        <f>IF(OR($E1579="",$F1579=""),"",IF(AND($G1579=1,$F1579&gt;='Working Hours'!$C$8,$F1579&lt;'Working Hours'!$C$9),1,0))</f>
        <v/>
      </c>
    </row>
    <row r="1580">
      <c r="A1580" s="11" t="n"/>
      <c r="B1580" s="11" t="n"/>
      <c r="C1580" s="11" t="n"/>
      <c r="E1580" s="12">
        <f>IF($A1580="","",IF(ISNUMBER($A1580),$A1580,IFERROR(DATEVALUE($A1580),"")))</f>
        <v/>
      </c>
      <c r="F1580" s="12">
        <f>IF($B1580="","",IF(ISNUMBER($B1580),HOUR($B1580)*2+MINUTE($B1580)/30,IFERROR(VALUE(LEFT($B1580,FIND(":",$B1580)-1))*2+VALUE(MID($B1580,FIND(":",$B1580)+1,2))/30,"")))</f>
        <v/>
      </c>
      <c r="G1580" s="12">
        <f>IF($E1580="","",IF(WEEKDAY($E1580,2)&lt;6,1,0))</f>
        <v/>
      </c>
      <c r="H1580" s="12">
        <f>IF(OR($E1580="",$F1580=""),"",IF(AND($G1580=1,$F1580&gt;='Working Hours'!$C$8,$F1580&lt;'Working Hours'!$C$9),1,0))</f>
        <v/>
      </c>
    </row>
    <row r="1581">
      <c r="A1581" s="11" t="n"/>
      <c r="B1581" s="11" t="n"/>
      <c r="C1581" s="11" t="n"/>
      <c r="E1581" s="12">
        <f>IF($A1581="","",IF(ISNUMBER($A1581),$A1581,IFERROR(DATEVALUE($A1581),"")))</f>
        <v/>
      </c>
      <c r="F1581" s="12">
        <f>IF($B1581="","",IF(ISNUMBER($B1581),HOUR($B1581)*2+MINUTE($B1581)/30,IFERROR(VALUE(LEFT($B1581,FIND(":",$B1581)-1))*2+VALUE(MID($B1581,FIND(":",$B1581)+1,2))/30,"")))</f>
        <v/>
      </c>
      <c r="G1581" s="12">
        <f>IF($E1581="","",IF(WEEKDAY($E1581,2)&lt;6,1,0))</f>
        <v/>
      </c>
      <c r="H1581" s="12">
        <f>IF(OR($E1581="",$F1581=""),"",IF(AND($G1581=1,$F1581&gt;='Working Hours'!$C$8,$F1581&lt;'Working Hours'!$C$9),1,0))</f>
        <v/>
      </c>
    </row>
    <row r="1582">
      <c r="A1582" s="11" t="n"/>
      <c r="B1582" s="11" t="n"/>
      <c r="C1582" s="11" t="n"/>
      <c r="E1582" s="12">
        <f>IF($A1582="","",IF(ISNUMBER($A1582),$A1582,IFERROR(DATEVALUE($A1582),"")))</f>
        <v/>
      </c>
      <c r="F1582" s="12">
        <f>IF($B1582="","",IF(ISNUMBER($B1582),HOUR($B1582)*2+MINUTE($B1582)/30,IFERROR(VALUE(LEFT($B1582,FIND(":",$B1582)-1))*2+VALUE(MID($B1582,FIND(":",$B1582)+1,2))/30,"")))</f>
        <v/>
      </c>
      <c r="G1582" s="12">
        <f>IF($E1582="","",IF(WEEKDAY($E1582,2)&lt;6,1,0))</f>
        <v/>
      </c>
      <c r="H1582" s="12">
        <f>IF(OR($E1582="",$F1582=""),"",IF(AND($G1582=1,$F1582&gt;='Working Hours'!$C$8,$F1582&lt;'Working Hours'!$C$9),1,0))</f>
        <v/>
      </c>
    </row>
    <row r="1583">
      <c r="A1583" s="11" t="n"/>
      <c r="B1583" s="11" t="n"/>
      <c r="C1583" s="11" t="n"/>
      <c r="E1583" s="12">
        <f>IF($A1583="","",IF(ISNUMBER($A1583),$A1583,IFERROR(DATEVALUE($A1583),"")))</f>
        <v/>
      </c>
      <c r="F1583" s="12">
        <f>IF($B1583="","",IF(ISNUMBER($B1583),HOUR($B1583)*2+MINUTE($B1583)/30,IFERROR(VALUE(LEFT($B1583,FIND(":",$B1583)-1))*2+VALUE(MID($B1583,FIND(":",$B1583)+1,2))/30,"")))</f>
        <v/>
      </c>
      <c r="G1583" s="12">
        <f>IF($E1583="","",IF(WEEKDAY($E1583,2)&lt;6,1,0))</f>
        <v/>
      </c>
      <c r="H1583" s="12">
        <f>IF(OR($E1583="",$F1583=""),"",IF(AND($G1583=1,$F1583&gt;='Working Hours'!$C$8,$F1583&lt;'Working Hours'!$C$9),1,0))</f>
        <v/>
      </c>
    </row>
    <row r="1584">
      <c r="A1584" s="11" t="n"/>
      <c r="B1584" s="11" t="n"/>
      <c r="C1584" s="11" t="n"/>
      <c r="E1584" s="12">
        <f>IF($A1584="","",IF(ISNUMBER($A1584),$A1584,IFERROR(DATEVALUE($A1584),"")))</f>
        <v/>
      </c>
      <c r="F1584" s="12">
        <f>IF($B1584="","",IF(ISNUMBER($B1584),HOUR($B1584)*2+MINUTE($B1584)/30,IFERROR(VALUE(LEFT($B1584,FIND(":",$B1584)-1))*2+VALUE(MID($B1584,FIND(":",$B1584)+1,2))/30,"")))</f>
        <v/>
      </c>
      <c r="G1584" s="12">
        <f>IF($E1584="","",IF(WEEKDAY($E1584,2)&lt;6,1,0))</f>
        <v/>
      </c>
      <c r="H1584" s="12">
        <f>IF(OR($E1584="",$F1584=""),"",IF(AND($G1584=1,$F1584&gt;='Working Hours'!$C$8,$F1584&lt;'Working Hours'!$C$9),1,0))</f>
        <v/>
      </c>
    </row>
    <row r="1585">
      <c r="A1585" s="11" t="n"/>
      <c r="B1585" s="11" t="n"/>
      <c r="C1585" s="11" t="n"/>
      <c r="E1585" s="12">
        <f>IF($A1585="","",IF(ISNUMBER($A1585),$A1585,IFERROR(DATEVALUE($A1585),"")))</f>
        <v/>
      </c>
      <c r="F1585" s="12">
        <f>IF($B1585="","",IF(ISNUMBER($B1585),HOUR($B1585)*2+MINUTE($B1585)/30,IFERROR(VALUE(LEFT($B1585,FIND(":",$B1585)-1))*2+VALUE(MID($B1585,FIND(":",$B1585)+1,2))/30,"")))</f>
        <v/>
      </c>
      <c r="G1585" s="12">
        <f>IF($E1585="","",IF(WEEKDAY($E1585,2)&lt;6,1,0))</f>
        <v/>
      </c>
      <c r="H1585" s="12">
        <f>IF(OR($E1585="",$F1585=""),"",IF(AND($G1585=1,$F1585&gt;='Working Hours'!$C$8,$F1585&lt;'Working Hours'!$C$9),1,0))</f>
        <v/>
      </c>
    </row>
    <row r="1586">
      <c r="A1586" s="11" t="n"/>
      <c r="B1586" s="11" t="n"/>
      <c r="C1586" s="11" t="n"/>
      <c r="E1586" s="12">
        <f>IF($A1586="","",IF(ISNUMBER($A1586),$A1586,IFERROR(DATEVALUE($A1586),"")))</f>
        <v/>
      </c>
      <c r="F1586" s="12">
        <f>IF($B1586="","",IF(ISNUMBER($B1586),HOUR($B1586)*2+MINUTE($B1586)/30,IFERROR(VALUE(LEFT($B1586,FIND(":",$B1586)-1))*2+VALUE(MID($B1586,FIND(":",$B1586)+1,2))/30,"")))</f>
        <v/>
      </c>
      <c r="G1586" s="12">
        <f>IF($E1586="","",IF(WEEKDAY($E1586,2)&lt;6,1,0))</f>
        <v/>
      </c>
      <c r="H1586" s="12">
        <f>IF(OR($E1586="",$F1586=""),"",IF(AND($G1586=1,$F1586&gt;='Working Hours'!$C$8,$F1586&lt;'Working Hours'!$C$9),1,0))</f>
        <v/>
      </c>
    </row>
    <row r="1587">
      <c r="A1587" s="11" t="n"/>
      <c r="B1587" s="11" t="n"/>
      <c r="C1587" s="11" t="n"/>
      <c r="E1587" s="12">
        <f>IF($A1587="","",IF(ISNUMBER($A1587),$A1587,IFERROR(DATEVALUE($A1587),"")))</f>
        <v/>
      </c>
      <c r="F1587" s="12">
        <f>IF($B1587="","",IF(ISNUMBER($B1587),HOUR($B1587)*2+MINUTE($B1587)/30,IFERROR(VALUE(LEFT($B1587,FIND(":",$B1587)-1))*2+VALUE(MID($B1587,FIND(":",$B1587)+1,2))/30,"")))</f>
        <v/>
      </c>
      <c r="G1587" s="12">
        <f>IF($E1587="","",IF(WEEKDAY($E1587,2)&lt;6,1,0))</f>
        <v/>
      </c>
      <c r="H1587" s="12">
        <f>IF(OR($E1587="",$F1587=""),"",IF(AND($G1587=1,$F1587&gt;='Working Hours'!$C$8,$F1587&lt;'Working Hours'!$C$9),1,0))</f>
        <v/>
      </c>
    </row>
    <row r="1588">
      <c r="A1588" s="11" t="n"/>
      <c r="B1588" s="11" t="n"/>
      <c r="C1588" s="11" t="n"/>
      <c r="E1588" s="12">
        <f>IF($A1588="","",IF(ISNUMBER($A1588),$A1588,IFERROR(DATEVALUE($A1588),"")))</f>
        <v/>
      </c>
      <c r="F1588" s="12">
        <f>IF($B1588="","",IF(ISNUMBER($B1588),HOUR($B1588)*2+MINUTE($B1588)/30,IFERROR(VALUE(LEFT($B1588,FIND(":",$B1588)-1))*2+VALUE(MID($B1588,FIND(":",$B1588)+1,2))/30,"")))</f>
        <v/>
      </c>
      <c r="G1588" s="12">
        <f>IF($E1588="","",IF(WEEKDAY($E1588,2)&lt;6,1,0))</f>
        <v/>
      </c>
      <c r="H1588" s="12">
        <f>IF(OR($E1588="",$F1588=""),"",IF(AND($G1588=1,$F1588&gt;='Working Hours'!$C$8,$F1588&lt;'Working Hours'!$C$9),1,0))</f>
        <v/>
      </c>
    </row>
    <row r="1589">
      <c r="A1589" s="11" t="n"/>
      <c r="B1589" s="11" t="n"/>
      <c r="C1589" s="11" t="n"/>
      <c r="E1589" s="12">
        <f>IF($A1589="","",IF(ISNUMBER($A1589),$A1589,IFERROR(DATEVALUE($A1589),"")))</f>
        <v/>
      </c>
      <c r="F1589" s="12">
        <f>IF($B1589="","",IF(ISNUMBER($B1589),HOUR($B1589)*2+MINUTE($B1589)/30,IFERROR(VALUE(LEFT($B1589,FIND(":",$B1589)-1))*2+VALUE(MID($B1589,FIND(":",$B1589)+1,2))/30,"")))</f>
        <v/>
      </c>
      <c r="G1589" s="12">
        <f>IF($E1589="","",IF(WEEKDAY($E1589,2)&lt;6,1,0))</f>
        <v/>
      </c>
      <c r="H1589" s="12">
        <f>IF(OR($E1589="",$F1589=""),"",IF(AND($G1589=1,$F1589&gt;='Working Hours'!$C$8,$F1589&lt;'Working Hours'!$C$9),1,0))</f>
        <v/>
      </c>
    </row>
    <row r="1590">
      <c r="A1590" s="11" t="n"/>
      <c r="B1590" s="11" t="n"/>
      <c r="C1590" s="11" t="n"/>
      <c r="E1590" s="12">
        <f>IF($A1590="","",IF(ISNUMBER($A1590),$A1590,IFERROR(DATEVALUE($A1590),"")))</f>
        <v/>
      </c>
      <c r="F1590" s="12">
        <f>IF($B1590="","",IF(ISNUMBER($B1590),HOUR($B1590)*2+MINUTE($B1590)/30,IFERROR(VALUE(LEFT($B1590,FIND(":",$B1590)-1))*2+VALUE(MID($B1590,FIND(":",$B1590)+1,2))/30,"")))</f>
        <v/>
      </c>
      <c r="G1590" s="12">
        <f>IF($E1590="","",IF(WEEKDAY($E1590,2)&lt;6,1,0))</f>
        <v/>
      </c>
      <c r="H1590" s="12">
        <f>IF(OR($E1590="",$F1590=""),"",IF(AND($G1590=1,$F1590&gt;='Working Hours'!$C$8,$F1590&lt;'Working Hours'!$C$9),1,0))</f>
        <v/>
      </c>
    </row>
    <row r="1591">
      <c r="A1591" s="11" t="n"/>
      <c r="B1591" s="11" t="n"/>
      <c r="C1591" s="11" t="n"/>
      <c r="E1591" s="12">
        <f>IF($A1591="","",IF(ISNUMBER($A1591),$A1591,IFERROR(DATEVALUE($A1591),"")))</f>
        <v/>
      </c>
      <c r="F1591" s="12">
        <f>IF($B1591="","",IF(ISNUMBER($B1591),HOUR($B1591)*2+MINUTE($B1591)/30,IFERROR(VALUE(LEFT($B1591,FIND(":",$B1591)-1))*2+VALUE(MID($B1591,FIND(":",$B1591)+1,2))/30,"")))</f>
        <v/>
      </c>
      <c r="G1591" s="12">
        <f>IF($E1591="","",IF(WEEKDAY($E1591,2)&lt;6,1,0))</f>
        <v/>
      </c>
      <c r="H1591" s="12">
        <f>IF(OR($E1591="",$F1591=""),"",IF(AND($G1591=1,$F1591&gt;='Working Hours'!$C$8,$F1591&lt;'Working Hours'!$C$9),1,0))</f>
        <v/>
      </c>
    </row>
    <row r="1592">
      <c r="A1592" s="11" t="n"/>
      <c r="B1592" s="11" t="n"/>
      <c r="C1592" s="11" t="n"/>
      <c r="E1592" s="12">
        <f>IF($A1592="","",IF(ISNUMBER($A1592),$A1592,IFERROR(DATEVALUE($A1592),"")))</f>
        <v/>
      </c>
      <c r="F1592" s="12">
        <f>IF($B1592="","",IF(ISNUMBER($B1592),HOUR($B1592)*2+MINUTE($B1592)/30,IFERROR(VALUE(LEFT($B1592,FIND(":",$B1592)-1))*2+VALUE(MID($B1592,FIND(":",$B1592)+1,2))/30,"")))</f>
        <v/>
      </c>
      <c r="G1592" s="12">
        <f>IF($E1592="","",IF(WEEKDAY($E1592,2)&lt;6,1,0))</f>
        <v/>
      </c>
      <c r="H1592" s="12">
        <f>IF(OR($E1592="",$F1592=""),"",IF(AND($G1592=1,$F1592&gt;='Working Hours'!$C$8,$F1592&lt;'Working Hours'!$C$9),1,0))</f>
        <v/>
      </c>
    </row>
    <row r="1593">
      <c r="A1593" s="11" t="n"/>
      <c r="B1593" s="11" t="n"/>
      <c r="C1593" s="11" t="n"/>
      <c r="E1593" s="12">
        <f>IF($A1593="","",IF(ISNUMBER($A1593),$A1593,IFERROR(DATEVALUE($A1593),"")))</f>
        <v/>
      </c>
      <c r="F1593" s="12">
        <f>IF($B1593="","",IF(ISNUMBER($B1593),HOUR($B1593)*2+MINUTE($B1593)/30,IFERROR(VALUE(LEFT($B1593,FIND(":",$B1593)-1))*2+VALUE(MID($B1593,FIND(":",$B1593)+1,2))/30,"")))</f>
        <v/>
      </c>
      <c r="G1593" s="12">
        <f>IF($E1593="","",IF(WEEKDAY($E1593,2)&lt;6,1,0))</f>
        <v/>
      </c>
      <c r="H1593" s="12">
        <f>IF(OR($E1593="",$F1593=""),"",IF(AND($G1593=1,$F1593&gt;='Working Hours'!$C$8,$F1593&lt;'Working Hours'!$C$9),1,0))</f>
        <v/>
      </c>
    </row>
    <row r="1594">
      <c r="A1594" s="11" t="n"/>
      <c r="B1594" s="11" t="n"/>
      <c r="C1594" s="11" t="n"/>
      <c r="E1594" s="12">
        <f>IF($A1594="","",IF(ISNUMBER($A1594),$A1594,IFERROR(DATEVALUE($A1594),"")))</f>
        <v/>
      </c>
      <c r="F1594" s="12">
        <f>IF($B1594="","",IF(ISNUMBER($B1594),HOUR($B1594)*2+MINUTE($B1594)/30,IFERROR(VALUE(LEFT($B1594,FIND(":",$B1594)-1))*2+VALUE(MID($B1594,FIND(":",$B1594)+1,2))/30,"")))</f>
        <v/>
      </c>
      <c r="G1594" s="12">
        <f>IF($E1594="","",IF(WEEKDAY($E1594,2)&lt;6,1,0))</f>
        <v/>
      </c>
      <c r="H1594" s="12">
        <f>IF(OR($E1594="",$F1594=""),"",IF(AND($G1594=1,$F1594&gt;='Working Hours'!$C$8,$F1594&lt;'Working Hours'!$C$9),1,0))</f>
        <v/>
      </c>
    </row>
    <row r="1595">
      <c r="A1595" s="11" t="n"/>
      <c r="B1595" s="11" t="n"/>
      <c r="C1595" s="11" t="n"/>
      <c r="E1595" s="12">
        <f>IF($A1595="","",IF(ISNUMBER($A1595),$A1595,IFERROR(DATEVALUE($A1595),"")))</f>
        <v/>
      </c>
      <c r="F1595" s="12">
        <f>IF($B1595="","",IF(ISNUMBER($B1595),HOUR($B1595)*2+MINUTE($B1595)/30,IFERROR(VALUE(LEFT($B1595,FIND(":",$B1595)-1))*2+VALUE(MID($B1595,FIND(":",$B1595)+1,2))/30,"")))</f>
        <v/>
      </c>
      <c r="G1595" s="12">
        <f>IF($E1595="","",IF(WEEKDAY($E1595,2)&lt;6,1,0))</f>
        <v/>
      </c>
      <c r="H1595" s="12">
        <f>IF(OR($E1595="",$F1595=""),"",IF(AND($G1595=1,$F1595&gt;='Working Hours'!$C$8,$F1595&lt;'Working Hours'!$C$9),1,0))</f>
        <v/>
      </c>
    </row>
    <row r="1596">
      <c r="A1596" s="11" t="n"/>
      <c r="B1596" s="11" t="n"/>
      <c r="C1596" s="11" t="n"/>
      <c r="E1596" s="12">
        <f>IF($A1596="","",IF(ISNUMBER($A1596),$A1596,IFERROR(DATEVALUE($A1596),"")))</f>
        <v/>
      </c>
      <c r="F1596" s="12">
        <f>IF($B1596="","",IF(ISNUMBER($B1596),HOUR($B1596)*2+MINUTE($B1596)/30,IFERROR(VALUE(LEFT($B1596,FIND(":",$B1596)-1))*2+VALUE(MID($B1596,FIND(":",$B1596)+1,2))/30,"")))</f>
        <v/>
      </c>
      <c r="G1596" s="12">
        <f>IF($E1596="","",IF(WEEKDAY($E1596,2)&lt;6,1,0))</f>
        <v/>
      </c>
      <c r="H1596" s="12">
        <f>IF(OR($E1596="",$F1596=""),"",IF(AND($G1596=1,$F1596&gt;='Working Hours'!$C$8,$F1596&lt;'Working Hours'!$C$9),1,0))</f>
        <v/>
      </c>
    </row>
    <row r="1597">
      <c r="A1597" s="11" t="n"/>
      <c r="B1597" s="11" t="n"/>
      <c r="C1597" s="11" t="n"/>
      <c r="E1597" s="12">
        <f>IF($A1597="","",IF(ISNUMBER($A1597),$A1597,IFERROR(DATEVALUE($A1597),"")))</f>
        <v/>
      </c>
      <c r="F1597" s="12">
        <f>IF($B1597="","",IF(ISNUMBER($B1597),HOUR($B1597)*2+MINUTE($B1597)/30,IFERROR(VALUE(LEFT($B1597,FIND(":",$B1597)-1))*2+VALUE(MID($B1597,FIND(":",$B1597)+1,2))/30,"")))</f>
        <v/>
      </c>
      <c r="G1597" s="12">
        <f>IF($E1597="","",IF(WEEKDAY($E1597,2)&lt;6,1,0))</f>
        <v/>
      </c>
      <c r="H1597" s="12">
        <f>IF(OR($E1597="",$F1597=""),"",IF(AND($G1597=1,$F1597&gt;='Working Hours'!$C$8,$F1597&lt;'Working Hours'!$C$9),1,0))</f>
        <v/>
      </c>
    </row>
    <row r="1598">
      <c r="A1598" s="11" t="n"/>
      <c r="B1598" s="11" t="n"/>
      <c r="C1598" s="11" t="n"/>
      <c r="E1598" s="12">
        <f>IF($A1598="","",IF(ISNUMBER($A1598),$A1598,IFERROR(DATEVALUE($A1598),"")))</f>
        <v/>
      </c>
      <c r="F1598" s="12">
        <f>IF($B1598="","",IF(ISNUMBER($B1598),HOUR($B1598)*2+MINUTE($B1598)/30,IFERROR(VALUE(LEFT($B1598,FIND(":",$B1598)-1))*2+VALUE(MID($B1598,FIND(":",$B1598)+1,2))/30,"")))</f>
        <v/>
      </c>
      <c r="G1598" s="12">
        <f>IF($E1598="","",IF(WEEKDAY($E1598,2)&lt;6,1,0))</f>
        <v/>
      </c>
      <c r="H1598" s="12">
        <f>IF(OR($E1598="",$F1598=""),"",IF(AND($G1598=1,$F1598&gt;='Working Hours'!$C$8,$F1598&lt;'Working Hours'!$C$9),1,0))</f>
        <v/>
      </c>
    </row>
    <row r="1599">
      <c r="A1599" s="11" t="n"/>
      <c r="B1599" s="11" t="n"/>
      <c r="C1599" s="11" t="n"/>
      <c r="E1599" s="12">
        <f>IF($A1599="","",IF(ISNUMBER($A1599),$A1599,IFERROR(DATEVALUE($A1599),"")))</f>
        <v/>
      </c>
      <c r="F1599" s="12">
        <f>IF($B1599="","",IF(ISNUMBER($B1599),HOUR($B1599)*2+MINUTE($B1599)/30,IFERROR(VALUE(LEFT($B1599,FIND(":",$B1599)-1))*2+VALUE(MID($B1599,FIND(":",$B1599)+1,2))/30,"")))</f>
        <v/>
      </c>
      <c r="G1599" s="12">
        <f>IF($E1599="","",IF(WEEKDAY($E1599,2)&lt;6,1,0))</f>
        <v/>
      </c>
      <c r="H1599" s="12">
        <f>IF(OR($E1599="",$F1599=""),"",IF(AND($G1599=1,$F1599&gt;='Working Hours'!$C$8,$F1599&lt;'Working Hours'!$C$9),1,0))</f>
        <v/>
      </c>
    </row>
    <row r="1600">
      <c r="A1600" s="11" t="n"/>
      <c r="B1600" s="11" t="n"/>
      <c r="C1600" s="11" t="n"/>
      <c r="E1600" s="12">
        <f>IF($A1600="","",IF(ISNUMBER($A1600),$A1600,IFERROR(DATEVALUE($A1600),"")))</f>
        <v/>
      </c>
      <c r="F1600" s="12">
        <f>IF($B1600="","",IF(ISNUMBER($B1600),HOUR($B1600)*2+MINUTE($B1600)/30,IFERROR(VALUE(LEFT($B1600,FIND(":",$B1600)-1))*2+VALUE(MID($B1600,FIND(":",$B1600)+1,2))/30,"")))</f>
        <v/>
      </c>
      <c r="G1600" s="12">
        <f>IF($E1600="","",IF(WEEKDAY($E1600,2)&lt;6,1,0))</f>
        <v/>
      </c>
      <c r="H1600" s="12">
        <f>IF(OR($E1600="",$F1600=""),"",IF(AND($G1600=1,$F1600&gt;='Working Hours'!$C$8,$F1600&lt;'Working Hours'!$C$9),1,0))</f>
        <v/>
      </c>
    </row>
    <row r="1601">
      <c r="A1601" s="11" t="n"/>
      <c r="B1601" s="11" t="n"/>
      <c r="C1601" s="11" t="n"/>
      <c r="E1601" s="12">
        <f>IF($A1601="","",IF(ISNUMBER($A1601),$A1601,IFERROR(DATEVALUE($A1601),"")))</f>
        <v/>
      </c>
      <c r="F1601" s="12">
        <f>IF($B1601="","",IF(ISNUMBER($B1601),HOUR($B1601)*2+MINUTE($B1601)/30,IFERROR(VALUE(LEFT($B1601,FIND(":",$B1601)-1))*2+VALUE(MID($B1601,FIND(":",$B1601)+1,2))/30,"")))</f>
        <v/>
      </c>
      <c r="G1601" s="12">
        <f>IF($E1601="","",IF(WEEKDAY($E1601,2)&lt;6,1,0))</f>
        <v/>
      </c>
      <c r="H1601" s="12">
        <f>IF(OR($E1601="",$F1601=""),"",IF(AND($G1601=1,$F1601&gt;='Working Hours'!$C$8,$F1601&lt;'Working Hours'!$C$9),1,0))</f>
        <v/>
      </c>
    </row>
    <row r="1602">
      <c r="A1602" s="11" t="n"/>
      <c r="B1602" s="11" t="n"/>
      <c r="C1602" s="11" t="n"/>
      <c r="E1602" s="12">
        <f>IF($A1602="","",IF(ISNUMBER($A1602),$A1602,IFERROR(DATEVALUE($A1602),"")))</f>
        <v/>
      </c>
      <c r="F1602" s="12">
        <f>IF($B1602="","",IF(ISNUMBER($B1602),HOUR($B1602)*2+MINUTE($B1602)/30,IFERROR(VALUE(LEFT($B1602,FIND(":",$B1602)-1))*2+VALUE(MID($B1602,FIND(":",$B1602)+1,2))/30,"")))</f>
        <v/>
      </c>
      <c r="G1602" s="12">
        <f>IF($E1602="","",IF(WEEKDAY($E1602,2)&lt;6,1,0))</f>
        <v/>
      </c>
      <c r="H1602" s="12">
        <f>IF(OR($E1602="",$F1602=""),"",IF(AND($G1602=1,$F1602&gt;='Working Hours'!$C$8,$F1602&lt;'Working Hours'!$C$9),1,0))</f>
        <v/>
      </c>
    </row>
    <row r="1603">
      <c r="A1603" s="11" t="n"/>
      <c r="B1603" s="11" t="n"/>
      <c r="C1603" s="11" t="n"/>
      <c r="E1603" s="12">
        <f>IF($A1603="","",IF(ISNUMBER($A1603),$A1603,IFERROR(DATEVALUE($A1603),"")))</f>
        <v/>
      </c>
      <c r="F1603" s="12">
        <f>IF($B1603="","",IF(ISNUMBER($B1603),HOUR($B1603)*2+MINUTE($B1603)/30,IFERROR(VALUE(LEFT($B1603,FIND(":",$B1603)-1))*2+VALUE(MID($B1603,FIND(":",$B1603)+1,2))/30,"")))</f>
        <v/>
      </c>
      <c r="G1603" s="12">
        <f>IF($E1603="","",IF(WEEKDAY($E1603,2)&lt;6,1,0))</f>
        <v/>
      </c>
      <c r="H1603" s="12">
        <f>IF(OR($E1603="",$F1603=""),"",IF(AND($G1603=1,$F1603&gt;='Working Hours'!$C$8,$F1603&lt;'Working Hours'!$C$9),1,0))</f>
        <v/>
      </c>
    </row>
    <row r="1604">
      <c r="A1604" s="11" t="n"/>
      <c r="B1604" s="11" t="n"/>
      <c r="C1604" s="11" t="n"/>
      <c r="E1604" s="12">
        <f>IF($A1604="","",IF(ISNUMBER($A1604),$A1604,IFERROR(DATEVALUE($A1604),"")))</f>
        <v/>
      </c>
      <c r="F1604" s="12">
        <f>IF($B1604="","",IF(ISNUMBER($B1604),HOUR($B1604)*2+MINUTE($B1604)/30,IFERROR(VALUE(LEFT($B1604,FIND(":",$B1604)-1))*2+VALUE(MID($B1604,FIND(":",$B1604)+1,2))/30,"")))</f>
        <v/>
      </c>
      <c r="G1604" s="12">
        <f>IF($E1604="","",IF(WEEKDAY($E1604,2)&lt;6,1,0))</f>
        <v/>
      </c>
      <c r="H1604" s="12">
        <f>IF(OR($E1604="",$F1604=""),"",IF(AND($G1604=1,$F1604&gt;='Working Hours'!$C$8,$F1604&lt;'Working Hours'!$C$9),1,0))</f>
        <v/>
      </c>
    </row>
    <row r="1605">
      <c r="A1605" s="11" t="n"/>
      <c r="B1605" s="11" t="n"/>
      <c r="C1605" s="11" t="n"/>
      <c r="E1605" s="12">
        <f>IF($A1605="","",IF(ISNUMBER($A1605),$A1605,IFERROR(DATEVALUE($A1605),"")))</f>
        <v/>
      </c>
      <c r="F1605" s="12">
        <f>IF($B1605="","",IF(ISNUMBER($B1605),HOUR($B1605)*2+MINUTE($B1605)/30,IFERROR(VALUE(LEFT($B1605,FIND(":",$B1605)-1))*2+VALUE(MID($B1605,FIND(":",$B1605)+1,2))/30,"")))</f>
        <v/>
      </c>
      <c r="G1605" s="12">
        <f>IF($E1605="","",IF(WEEKDAY($E1605,2)&lt;6,1,0))</f>
        <v/>
      </c>
      <c r="H1605" s="12">
        <f>IF(OR($E1605="",$F1605=""),"",IF(AND($G1605=1,$F1605&gt;='Working Hours'!$C$8,$F1605&lt;'Working Hours'!$C$9),1,0))</f>
        <v/>
      </c>
    </row>
    <row r="1606">
      <c r="A1606" s="11" t="n"/>
      <c r="B1606" s="11" t="n"/>
      <c r="C1606" s="11" t="n"/>
      <c r="E1606" s="12">
        <f>IF($A1606="","",IF(ISNUMBER($A1606),$A1606,IFERROR(DATEVALUE($A1606),"")))</f>
        <v/>
      </c>
      <c r="F1606" s="12">
        <f>IF($B1606="","",IF(ISNUMBER($B1606),HOUR($B1606)*2+MINUTE($B1606)/30,IFERROR(VALUE(LEFT($B1606,FIND(":",$B1606)-1))*2+VALUE(MID($B1606,FIND(":",$B1606)+1,2))/30,"")))</f>
        <v/>
      </c>
      <c r="G1606" s="12">
        <f>IF($E1606="","",IF(WEEKDAY($E1606,2)&lt;6,1,0))</f>
        <v/>
      </c>
      <c r="H1606" s="12">
        <f>IF(OR($E1606="",$F1606=""),"",IF(AND($G1606=1,$F1606&gt;='Working Hours'!$C$8,$F1606&lt;'Working Hours'!$C$9),1,0))</f>
        <v/>
      </c>
    </row>
    <row r="1607">
      <c r="A1607" s="11" t="n"/>
      <c r="B1607" s="11" t="n"/>
      <c r="C1607" s="11" t="n"/>
      <c r="E1607" s="12">
        <f>IF($A1607="","",IF(ISNUMBER($A1607),$A1607,IFERROR(DATEVALUE($A1607),"")))</f>
        <v/>
      </c>
      <c r="F1607" s="12">
        <f>IF($B1607="","",IF(ISNUMBER($B1607),HOUR($B1607)*2+MINUTE($B1607)/30,IFERROR(VALUE(LEFT($B1607,FIND(":",$B1607)-1))*2+VALUE(MID($B1607,FIND(":",$B1607)+1,2))/30,"")))</f>
        <v/>
      </c>
      <c r="G1607" s="12">
        <f>IF($E1607="","",IF(WEEKDAY($E1607,2)&lt;6,1,0))</f>
        <v/>
      </c>
      <c r="H1607" s="12">
        <f>IF(OR($E1607="",$F1607=""),"",IF(AND($G1607=1,$F1607&gt;='Working Hours'!$C$8,$F1607&lt;'Working Hours'!$C$9),1,0))</f>
        <v/>
      </c>
    </row>
    <row r="1608">
      <c r="A1608" s="11" t="n"/>
      <c r="B1608" s="11" t="n"/>
      <c r="C1608" s="11" t="n"/>
      <c r="E1608" s="12">
        <f>IF($A1608="","",IF(ISNUMBER($A1608),$A1608,IFERROR(DATEVALUE($A1608),"")))</f>
        <v/>
      </c>
      <c r="F1608" s="12">
        <f>IF($B1608="","",IF(ISNUMBER($B1608),HOUR($B1608)*2+MINUTE($B1608)/30,IFERROR(VALUE(LEFT($B1608,FIND(":",$B1608)-1))*2+VALUE(MID($B1608,FIND(":",$B1608)+1,2))/30,"")))</f>
        <v/>
      </c>
      <c r="G1608" s="12">
        <f>IF($E1608="","",IF(WEEKDAY($E1608,2)&lt;6,1,0))</f>
        <v/>
      </c>
      <c r="H1608" s="12">
        <f>IF(OR($E1608="",$F1608=""),"",IF(AND($G1608=1,$F1608&gt;='Working Hours'!$C$8,$F1608&lt;'Working Hours'!$C$9),1,0))</f>
        <v/>
      </c>
    </row>
    <row r="1609">
      <c r="A1609" s="11" t="n"/>
      <c r="B1609" s="11" t="n"/>
      <c r="C1609" s="11" t="n"/>
      <c r="E1609" s="12">
        <f>IF($A1609="","",IF(ISNUMBER($A1609),$A1609,IFERROR(DATEVALUE($A1609),"")))</f>
        <v/>
      </c>
      <c r="F1609" s="12">
        <f>IF($B1609="","",IF(ISNUMBER($B1609),HOUR($B1609)*2+MINUTE($B1609)/30,IFERROR(VALUE(LEFT($B1609,FIND(":",$B1609)-1))*2+VALUE(MID($B1609,FIND(":",$B1609)+1,2))/30,"")))</f>
        <v/>
      </c>
      <c r="G1609" s="12">
        <f>IF($E1609="","",IF(WEEKDAY($E1609,2)&lt;6,1,0))</f>
        <v/>
      </c>
      <c r="H1609" s="12">
        <f>IF(OR($E1609="",$F1609=""),"",IF(AND($G1609=1,$F1609&gt;='Working Hours'!$C$8,$F1609&lt;'Working Hours'!$C$9),1,0))</f>
        <v/>
      </c>
    </row>
    <row r="1610">
      <c r="A1610" s="11" t="n"/>
      <c r="B1610" s="11" t="n"/>
      <c r="C1610" s="11" t="n"/>
      <c r="E1610" s="12">
        <f>IF($A1610="","",IF(ISNUMBER($A1610),$A1610,IFERROR(DATEVALUE($A1610),"")))</f>
        <v/>
      </c>
      <c r="F1610" s="12">
        <f>IF($B1610="","",IF(ISNUMBER($B1610),HOUR($B1610)*2+MINUTE($B1610)/30,IFERROR(VALUE(LEFT($B1610,FIND(":",$B1610)-1))*2+VALUE(MID($B1610,FIND(":",$B1610)+1,2))/30,"")))</f>
        <v/>
      </c>
      <c r="G1610" s="12">
        <f>IF($E1610="","",IF(WEEKDAY($E1610,2)&lt;6,1,0))</f>
        <v/>
      </c>
      <c r="H1610" s="12">
        <f>IF(OR($E1610="",$F1610=""),"",IF(AND($G1610=1,$F1610&gt;='Working Hours'!$C$8,$F1610&lt;'Working Hours'!$C$9),1,0))</f>
        <v/>
      </c>
    </row>
    <row r="1611">
      <c r="A1611" s="11" t="n"/>
      <c r="B1611" s="11" t="n"/>
      <c r="C1611" s="11" t="n"/>
      <c r="E1611" s="12">
        <f>IF($A1611="","",IF(ISNUMBER($A1611),$A1611,IFERROR(DATEVALUE($A1611),"")))</f>
        <v/>
      </c>
      <c r="F1611" s="12">
        <f>IF($B1611="","",IF(ISNUMBER($B1611),HOUR($B1611)*2+MINUTE($B1611)/30,IFERROR(VALUE(LEFT($B1611,FIND(":",$B1611)-1))*2+VALUE(MID($B1611,FIND(":",$B1611)+1,2))/30,"")))</f>
        <v/>
      </c>
      <c r="G1611" s="12">
        <f>IF($E1611="","",IF(WEEKDAY($E1611,2)&lt;6,1,0))</f>
        <v/>
      </c>
      <c r="H1611" s="12">
        <f>IF(OR($E1611="",$F1611=""),"",IF(AND($G1611=1,$F1611&gt;='Working Hours'!$C$8,$F1611&lt;'Working Hours'!$C$9),1,0))</f>
        <v/>
      </c>
    </row>
    <row r="1612">
      <c r="A1612" s="11" t="n"/>
      <c r="B1612" s="11" t="n"/>
      <c r="C1612" s="11" t="n"/>
      <c r="E1612" s="12">
        <f>IF($A1612="","",IF(ISNUMBER($A1612),$A1612,IFERROR(DATEVALUE($A1612),"")))</f>
        <v/>
      </c>
      <c r="F1612" s="12">
        <f>IF($B1612="","",IF(ISNUMBER($B1612),HOUR($B1612)*2+MINUTE($B1612)/30,IFERROR(VALUE(LEFT($B1612,FIND(":",$B1612)-1))*2+VALUE(MID($B1612,FIND(":",$B1612)+1,2))/30,"")))</f>
        <v/>
      </c>
      <c r="G1612" s="12">
        <f>IF($E1612="","",IF(WEEKDAY($E1612,2)&lt;6,1,0))</f>
        <v/>
      </c>
      <c r="H1612" s="12">
        <f>IF(OR($E1612="",$F1612=""),"",IF(AND($G1612=1,$F1612&gt;='Working Hours'!$C$8,$F1612&lt;'Working Hours'!$C$9),1,0))</f>
        <v/>
      </c>
    </row>
    <row r="1613">
      <c r="A1613" s="11" t="n"/>
      <c r="B1613" s="11" t="n"/>
      <c r="C1613" s="11" t="n"/>
      <c r="E1613" s="12">
        <f>IF($A1613="","",IF(ISNUMBER($A1613),$A1613,IFERROR(DATEVALUE($A1613),"")))</f>
        <v/>
      </c>
      <c r="F1613" s="12">
        <f>IF($B1613="","",IF(ISNUMBER($B1613),HOUR($B1613)*2+MINUTE($B1613)/30,IFERROR(VALUE(LEFT($B1613,FIND(":",$B1613)-1))*2+VALUE(MID($B1613,FIND(":",$B1613)+1,2))/30,"")))</f>
        <v/>
      </c>
      <c r="G1613" s="12">
        <f>IF($E1613="","",IF(WEEKDAY($E1613,2)&lt;6,1,0))</f>
        <v/>
      </c>
      <c r="H1613" s="12">
        <f>IF(OR($E1613="",$F1613=""),"",IF(AND($G1613=1,$F1613&gt;='Working Hours'!$C$8,$F1613&lt;'Working Hours'!$C$9),1,0))</f>
        <v/>
      </c>
    </row>
    <row r="1614">
      <c r="A1614" s="11" t="n"/>
      <c r="B1614" s="11" t="n"/>
      <c r="C1614" s="11" t="n"/>
      <c r="E1614" s="12">
        <f>IF($A1614="","",IF(ISNUMBER($A1614),$A1614,IFERROR(DATEVALUE($A1614),"")))</f>
        <v/>
      </c>
      <c r="F1614" s="12">
        <f>IF($B1614="","",IF(ISNUMBER($B1614),HOUR($B1614)*2+MINUTE($B1614)/30,IFERROR(VALUE(LEFT($B1614,FIND(":",$B1614)-1))*2+VALUE(MID($B1614,FIND(":",$B1614)+1,2))/30,"")))</f>
        <v/>
      </c>
      <c r="G1614" s="12">
        <f>IF($E1614="","",IF(WEEKDAY($E1614,2)&lt;6,1,0))</f>
        <v/>
      </c>
      <c r="H1614" s="12">
        <f>IF(OR($E1614="",$F1614=""),"",IF(AND($G1614=1,$F1614&gt;='Working Hours'!$C$8,$F1614&lt;'Working Hours'!$C$9),1,0))</f>
        <v/>
      </c>
    </row>
    <row r="1615">
      <c r="A1615" s="11" t="n"/>
      <c r="B1615" s="11" t="n"/>
      <c r="C1615" s="11" t="n"/>
      <c r="E1615" s="12">
        <f>IF($A1615="","",IF(ISNUMBER($A1615),$A1615,IFERROR(DATEVALUE($A1615),"")))</f>
        <v/>
      </c>
      <c r="F1615" s="12">
        <f>IF($B1615="","",IF(ISNUMBER($B1615),HOUR($B1615)*2+MINUTE($B1615)/30,IFERROR(VALUE(LEFT($B1615,FIND(":",$B1615)-1))*2+VALUE(MID($B1615,FIND(":",$B1615)+1,2))/30,"")))</f>
        <v/>
      </c>
      <c r="G1615" s="12">
        <f>IF($E1615="","",IF(WEEKDAY($E1615,2)&lt;6,1,0))</f>
        <v/>
      </c>
      <c r="H1615" s="12">
        <f>IF(OR($E1615="",$F1615=""),"",IF(AND($G1615=1,$F1615&gt;='Working Hours'!$C$8,$F1615&lt;'Working Hours'!$C$9),1,0))</f>
        <v/>
      </c>
    </row>
    <row r="1616">
      <c r="A1616" s="11" t="n"/>
      <c r="B1616" s="11" t="n"/>
      <c r="C1616" s="11" t="n"/>
      <c r="E1616" s="12">
        <f>IF($A1616="","",IF(ISNUMBER($A1616),$A1616,IFERROR(DATEVALUE($A1616),"")))</f>
        <v/>
      </c>
      <c r="F1616" s="12">
        <f>IF($B1616="","",IF(ISNUMBER($B1616),HOUR($B1616)*2+MINUTE($B1616)/30,IFERROR(VALUE(LEFT($B1616,FIND(":",$B1616)-1))*2+VALUE(MID($B1616,FIND(":",$B1616)+1,2))/30,"")))</f>
        <v/>
      </c>
      <c r="G1616" s="12">
        <f>IF($E1616="","",IF(WEEKDAY($E1616,2)&lt;6,1,0))</f>
        <v/>
      </c>
      <c r="H1616" s="12">
        <f>IF(OR($E1616="",$F1616=""),"",IF(AND($G1616=1,$F1616&gt;='Working Hours'!$C$8,$F1616&lt;'Working Hours'!$C$9),1,0))</f>
        <v/>
      </c>
    </row>
    <row r="1617">
      <c r="A1617" s="11" t="n"/>
      <c r="B1617" s="11" t="n"/>
      <c r="C1617" s="11" t="n"/>
      <c r="E1617" s="12">
        <f>IF($A1617="","",IF(ISNUMBER($A1617),$A1617,IFERROR(DATEVALUE($A1617),"")))</f>
        <v/>
      </c>
      <c r="F1617" s="12">
        <f>IF($B1617="","",IF(ISNUMBER($B1617),HOUR($B1617)*2+MINUTE($B1617)/30,IFERROR(VALUE(LEFT($B1617,FIND(":",$B1617)-1))*2+VALUE(MID($B1617,FIND(":",$B1617)+1,2))/30,"")))</f>
        <v/>
      </c>
      <c r="G1617" s="12">
        <f>IF($E1617="","",IF(WEEKDAY($E1617,2)&lt;6,1,0))</f>
        <v/>
      </c>
      <c r="H1617" s="12">
        <f>IF(OR($E1617="",$F1617=""),"",IF(AND($G1617=1,$F1617&gt;='Working Hours'!$C$8,$F1617&lt;'Working Hours'!$C$9),1,0))</f>
        <v/>
      </c>
    </row>
    <row r="1618">
      <c r="A1618" s="11" t="n"/>
      <c r="B1618" s="11" t="n"/>
      <c r="C1618" s="11" t="n"/>
      <c r="E1618" s="12">
        <f>IF($A1618="","",IF(ISNUMBER($A1618),$A1618,IFERROR(DATEVALUE($A1618),"")))</f>
        <v/>
      </c>
      <c r="F1618" s="12">
        <f>IF($B1618="","",IF(ISNUMBER($B1618),HOUR($B1618)*2+MINUTE($B1618)/30,IFERROR(VALUE(LEFT($B1618,FIND(":",$B1618)-1))*2+VALUE(MID($B1618,FIND(":",$B1618)+1,2))/30,"")))</f>
        <v/>
      </c>
      <c r="G1618" s="12">
        <f>IF($E1618="","",IF(WEEKDAY($E1618,2)&lt;6,1,0))</f>
        <v/>
      </c>
      <c r="H1618" s="12">
        <f>IF(OR($E1618="",$F1618=""),"",IF(AND($G1618=1,$F1618&gt;='Working Hours'!$C$8,$F1618&lt;'Working Hours'!$C$9),1,0))</f>
        <v/>
      </c>
    </row>
    <row r="1619">
      <c r="A1619" s="11" t="n"/>
      <c r="B1619" s="11" t="n"/>
      <c r="C1619" s="11" t="n"/>
      <c r="E1619" s="12">
        <f>IF($A1619="","",IF(ISNUMBER($A1619),$A1619,IFERROR(DATEVALUE($A1619),"")))</f>
        <v/>
      </c>
      <c r="F1619" s="12">
        <f>IF($B1619="","",IF(ISNUMBER($B1619),HOUR($B1619)*2+MINUTE($B1619)/30,IFERROR(VALUE(LEFT($B1619,FIND(":",$B1619)-1))*2+VALUE(MID($B1619,FIND(":",$B1619)+1,2))/30,"")))</f>
        <v/>
      </c>
      <c r="G1619" s="12">
        <f>IF($E1619="","",IF(WEEKDAY($E1619,2)&lt;6,1,0))</f>
        <v/>
      </c>
      <c r="H1619" s="12">
        <f>IF(OR($E1619="",$F1619=""),"",IF(AND($G1619=1,$F1619&gt;='Working Hours'!$C$8,$F1619&lt;'Working Hours'!$C$9),1,0))</f>
        <v/>
      </c>
    </row>
    <row r="1620">
      <c r="A1620" s="11" t="n"/>
      <c r="B1620" s="11" t="n"/>
      <c r="C1620" s="11" t="n"/>
      <c r="E1620" s="12">
        <f>IF($A1620="","",IF(ISNUMBER($A1620),$A1620,IFERROR(DATEVALUE($A1620),"")))</f>
        <v/>
      </c>
      <c r="F1620" s="12">
        <f>IF($B1620="","",IF(ISNUMBER($B1620),HOUR($B1620)*2+MINUTE($B1620)/30,IFERROR(VALUE(LEFT($B1620,FIND(":",$B1620)-1))*2+VALUE(MID($B1620,FIND(":",$B1620)+1,2))/30,"")))</f>
        <v/>
      </c>
      <c r="G1620" s="12">
        <f>IF($E1620="","",IF(WEEKDAY($E1620,2)&lt;6,1,0))</f>
        <v/>
      </c>
      <c r="H1620" s="12">
        <f>IF(OR($E1620="",$F1620=""),"",IF(AND($G1620=1,$F1620&gt;='Working Hours'!$C$8,$F1620&lt;'Working Hours'!$C$9),1,0))</f>
        <v/>
      </c>
    </row>
    <row r="1621">
      <c r="A1621" s="11" t="n"/>
      <c r="B1621" s="11" t="n"/>
      <c r="C1621" s="11" t="n"/>
      <c r="E1621" s="12">
        <f>IF($A1621="","",IF(ISNUMBER($A1621),$A1621,IFERROR(DATEVALUE($A1621),"")))</f>
        <v/>
      </c>
      <c r="F1621" s="12">
        <f>IF($B1621="","",IF(ISNUMBER($B1621),HOUR($B1621)*2+MINUTE($B1621)/30,IFERROR(VALUE(LEFT($B1621,FIND(":",$B1621)-1))*2+VALUE(MID($B1621,FIND(":",$B1621)+1,2))/30,"")))</f>
        <v/>
      </c>
      <c r="G1621" s="12">
        <f>IF($E1621="","",IF(WEEKDAY($E1621,2)&lt;6,1,0))</f>
        <v/>
      </c>
      <c r="H1621" s="12">
        <f>IF(OR($E1621="",$F1621=""),"",IF(AND($G1621=1,$F1621&gt;='Working Hours'!$C$8,$F1621&lt;'Working Hours'!$C$9),1,0))</f>
        <v/>
      </c>
    </row>
    <row r="1622">
      <c r="A1622" s="11" t="n"/>
      <c r="B1622" s="11" t="n"/>
      <c r="C1622" s="11" t="n"/>
      <c r="E1622" s="12">
        <f>IF($A1622="","",IF(ISNUMBER($A1622),$A1622,IFERROR(DATEVALUE($A1622),"")))</f>
        <v/>
      </c>
      <c r="F1622" s="12">
        <f>IF($B1622="","",IF(ISNUMBER($B1622),HOUR($B1622)*2+MINUTE($B1622)/30,IFERROR(VALUE(LEFT($B1622,FIND(":",$B1622)-1))*2+VALUE(MID($B1622,FIND(":",$B1622)+1,2))/30,"")))</f>
        <v/>
      </c>
      <c r="G1622" s="12">
        <f>IF($E1622="","",IF(WEEKDAY($E1622,2)&lt;6,1,0))</f>
        <v/>
      </c>
      <c r="H1622" s="12">
        <f>IF(OR($E1622="",$F1622=""),"",IF(AND($G1622=1,$F1622&gt;='Working Hours'!$C$8,$F1622&lt;'Working Hours'!$C$9),1,0))</f>
        <v/>
      </c>
    </row>
    <row r="1623">
      <c r="A1623" s="11" t="n"/>
      <c r="B1623" s="11" t="n"/>
      <c r="C1623" s="11" t="n"/>
      <c r="E1623" s="12">
        <f>IF($A1623="","",IF(ISNUMBER($A1623),$A1623,IFERROR(DATEVALUE($A1623),"")))</f>
        <v/>
      </c>
      <c r="F1623" s="12">
        <f>IF($B1623="","",IF(ISNUMBER($B1623),HOUR($B1623)*2+MINUTE($B1623)/30,IFERROR(VALUE(LEFT($B1623,FIND(":",$B1623)-1))*2+VALUE(MID($B1623,FIND(":",$B1623)+1,2))/30,"")))</f>
        <v/>
      </c>
      <c r="G1623" s="12">
        <f>IF($E1623="","",IF(WEEKDAY($E1623,2)&lt;6,1,0))</f>
        <v/>
      </c>
      <c r="H1623" s="12">
        <f>IF(OR($E1623="",$F1623=""),"",IF(AND($G1623=1,$F1623&gt;='Working Hours'!$C$8,$F1623&lt;'Working Hours'!$C$9),1,0))</f>
        <v/>
      </c>
    </row>
    <row r="1624">
      <c r="A1624" s="11" t="n"/>
      <c r="B1624" s="11" t="n"/>
      <c r="C1624" s="11" t="n"/>
      <c r="E1624" s="12">
        <f>IF($A1624="","",IF(ISNUMBER($A1624),$A1624,IFERROR(DATEVALUE($A1624),"")))</f>
        <v/>
      </c>
      <c r="F1624" s="12">
        <f>IF($B1624="","",IF(ISNUMBER($B1624),HOUR($B1624)*2+MINUTE($B1624)/30,IFERROR(VALUE(LEFT($B1624,FIND(":",$B1624)-1))*2+VALUE(MID($B1624,FIND(":",$B1624)+1,2))/30,"")))</f>
        <v/>
      </c>
      <c r="G1624" s="12">
        <f>IF($E1624="","",IF(WEEKDAY($E1624,2)&lt;6,1,0))</f>
        <v/>
      </c>
      <c r="H1624" s="12">
        <f>IF(OR($E1624="",$F1624=""),"",IF(AND($G1624=1,$F1624&gt;='Working Hours'!$C$8,$F1624&lt;'Working Hours'!$C$9),1,0))</f>
        <v/>
      </c>
    </row>
    <row r="1625">
      <c r="A1625" s="11" t="n"/>
      <c r="B1625" s="11" t="n"/>
      <c r="C1625" s="11" t="n"/>
      <c r="E1625" s="12">
        <f>IF($A1625="","",IF(ISNUMBER($A1625),$A1625,IFERROR(DATEVALUE($A1625),"")))</f>
        <v/>
      </c>
      <c r="F1625" s="12">
        <f>IF($B1625="","",IF(ISNUMBER($B1625),HOUR($B1625)*2+MINUTE($B1625)/30,IFERROR(VALUE(LEFT($B1625,FIND(":",$B1625)-1))*2+VALUE(MID($B1625,FIND(":",$B1625)+1,2))/30,"")))</f>
        <v/>
      </c>
      <c r="G1625" s="12">
        <f>IF($E1625="","",IF(WEEKDAY($E1625,2)&lt;6,1,0))</f>
        <v/>
      </c>
      <c r="H1625" s="12">
        <f>IF(OR($E1625="",$F1625=""),"",IF(AND($G1625=1,$F1625&gt;='Working Hours'!$C$8,$F1625&lt;'Working Hours'!$C$9),1,0))</f>
        <v/>
      </c>
    </row>
    <row r="1626">
      <c r="A1626" s="11" t="n"/>
      <c r="B1626" s="11" t="n"/>
      <c r="C1626" s="11" t="n"/>
      <c r="E1626" s="12">
        <f>IF($A1626="","",IF(ISNUMBER($A1626),$A1626,IFERROR(DATEVALUE($A1626),"")))</f>
        <v/>
      </c>
      <c r="F1626" s="12">
        <f>IF($B1626="","",IF(ISNUMBER($B1626),HOUR($B1626)*2+MINUTE($B1626)/30,IFERROR(VALUE(LEFT($B1626,FIND(":",$B1626)-1))*2+VALUE(MID($B1626,FIND(":",$B1626)+1,2))/30,"")))</f>
        <v/>
      </c>
      <c r="G1626" s="12">
        <f>IF($E1626="","",IF(WEEKDAY($E1626,2)&lt;6,1,0))</f>
        <v/>
      </c>
      <c r="H1626" s="12">
        <f>IF(OR($E1626="",$F1626=""),"",IF(AND($G1626=1,$F1626&gt;='Working Hours'!$C$8,$F1626&lt;'Working Hours'!$C$9),1,0))</f>
        <v/>
      </c>
    </row>
    <row r="1627">
      <c r="A1627" s="11" t="n"/>
      <c r="B1627" s="11" t="n"/>
      <c r="C1627" s="11" t="n"/>
      <c r="E1627" s="12">
        <f>IF($A1627="","",IF(ISNUMBER($A1627),$A1627,IFERROR(DATEVALUE($A1627),"")))</f>
        <v/>
      </c>
      <c r="F1627" s="12">
        <f>IF($B1627="","",IF(ISNUMBER($B1627),HOUR($B1627)*2+MINUTE($B1627)/30,IFERROR(VALUE(LEFT($B1627,FIND(":",$B1627)-1))*2+VALUE(MID($B1627,FIND(":",$B1627)+1,2))/30,"")))</f>
        <v/>
      </c>
      <c r="G1627" s="12">
        <f>IF($E1627="","",IF(WEEKDAY($E1627,2)&lt;6,1,0))</f>
        <v/>
      </c>
      <c r="H1627" s="12">
        <f>IF(OR($E1627="",$F1627=""),"",IF(AND($G1627=1,$F1627&gt;='Working Hours'!$C$8,$F1627&lt;'Working Hours'!$C$9),1,0))</f>
        <v/>
      </c>
    </row>
    <row r="1628">
      <c r="A1628" s="11" t="n"/>
      <c r="B1628" s="11" t="n"/>
      <c r="C1628" s="11" t="n"/>
      <c r="E1628" s="12">
        <f>IF($A1628="","",IF(ISNUMBER($A1628),$A1628,IFERROR(DATEVALUE($A1628),"")))</f>
        <v/>
      </c>
      <c r="F1628" s="12">
        <f>IF($B1628="","",IF(ISNUMBER($B1628),HOUR($B1628)*2+MINUTE($B1628)/30,IFERROR(VALUE(LEFT($B1628,FIND(":",$B1628)-1))*2+VALUE(MID($B1628,FIND(":",$B1628)+1,2))/30,"")))</f>
        <v/>
      </c>
      <c r="G1628" s="12">
        <f>IF($E1628="","",IF(WEEKDAY($E1628,2)&lt;6,1,0))</f>
        <v/>
      </c>
      <c r="H1628" s="12">
        <f>IF(OR($E1628="",$F1628=""),"",IF(AND($G1628=1,$F1628&gt;='Working Hours'!$C$8,$F1628&lt;'Working Hours'!$C$9),1,0))</f>
        <v/>
      </c>
    </row>
    <row r="1629">
      <c r="A1629" s="11" t="n"/>
      <c r="B1629" s="11" t="n"/>
      <c r="C1629" s="11" t="n"/>
      <c r="E1629" s="12">
        <f>IF($A1629="","",IF(ISNUMBER($A1629),$A1629,IFERROR(DATEVALUE($A1629),"")))</f>
        <v/>
      </c>
      <c r="F1629" s="12">
        <f>IF($B1629="","",IF(ISNUMBER($B1629),HOUR($B1629)*2+MINUTE($B1629)/30,IFERROR(VALUE(LEFT($B1629,FIND(":",$B1629)-1))*2+VALUE(MID($B1629,FIND(":",$B1629)+1,2))/30,"")))</f>
        <v/>
      </c>
      <c r="G1629" s="12">
        <f>IF($E1629="","",IF(WEEKDAY($E1629,2)&lt;6,1,0))</f>
        <v/>
      </c>
      <c r="H1629" s="12">
        <f>IF(OR($E1629="",$F1629=""),"",IF(AND($G1629=1,$F1629&gt;='Working Hours'!$C$8,$F1629&lt;'Working Hours'!$C$9),1,0))</f>
        <v/>
      </c>
    </row>
    <row r="1630">
      <c r="A1630" s="11" t="n"/>
      <c r="B1630" s="11" t="n"/>
      <c r="C1630" s="11" t="n"/>
      <c r="E1630" s="12">
        <f>IF($A1630="","",IF(ISNUMBER($A1630),$A1630,IFERROR(DATEVALUE($A1630),"")))</f>
        <v/>
      </c>
      <c r="F1630" s="12">
        <f>IF($B1630="","",IF(ISNUMBER($B1630),HOUR($B1630)*2+MINUTE($B1630)/30,IFERROR(VALUE(LEFT($B1630,FIND(":",$B1630)-1))*2+VALUE(MID($B1630,FIND(":",$B1630)+1,2))/30,"")))</f>
        <v/>
      </c>
      <c r="G1630" s="12">
        <f>IF($E1630="","",IF(WEEKDAY($E1630,2)&lt;6,1,0))</f>
        <v/>
      </c>
      <c r="H1630" s="12">
        <f>IF(OR($E1630="",$F1630=""),"",IF(AND($G1630=1,$F1630&gt;='Working Hours'!$C$8,$F1630&lt;'Working Hours'!$C$9),1,0))</f>
        <v/>
      </c>
    </row>
    <row r="1631">
      <c r="A1631" s="11" t="n"/>
      <c r="B1631" s="11" t="n"/>
      <c r="C1631" s="11" t="n"/>
      <c r="E1631" s="12">
        <f>IF($A1631="","",IF(ISNUMBER($A1631),$A1631,IFERROR(DATEVALUE($A1631),"")))</f>
        <v/>
      </c>
      <c r="F1631" s="12">
        <f>IF($B1631="","",IF(ISNUMBER($B1631),HOUR($B1631)*2+MINUTE($B1631)/30,IFERROR(VALUE(LEFT($B1631,FIND(":",$B1631)-1))*2+VALUE(MID($B1631,FIND(":",$B1631)+1,2))/30,"")))</f>
        <v/>
      </c>
      <c r="G1631" s="12">
        <f>IF($E1631="","",IF(WEEKDAY($E1631,2)&lt;6,1,0))</f>
        <v/>
      </c>
      <c r="H1631" s="12">
        <f>IF(OR($E1631="",$F1631=""),"",IF(AND($G1631=1,$F1631&gt;='Working Hours'!$C$8,$F1631&lt;'Working Hours'!$C$9),1,0))</f>
        <v/>
      </c>
    </row>
    <row r="1632">
      <c r="A1632" s="11" t="n"/>
      <c r="B1632" s="11" t="n"/>
      <c r="C1632" s="11" t="n"/>
      <c r="E1632" s="12">
        <f>IF($A1632="","",IF(ISNUMBER($A1632),$A1632,IFERROR(DATEVALUE($A1632),"")))</f>
        <v/>
      </c>
      <c r="F1632" s="12">
        <f>IF($B1632="","",IF(ISNUMBER($B1632),HOUR($B1632)*2+MINUTE($B1632)/30,IFERROR(VALUE(LEFT($B1632,FIND(":",$B1632)-1))*2+VALUE(MID($B1632,FIND(":",$B1632)+1,2))/30,"")))</f>
        <v/>
      </c>
      <c r="G1632" s="12">
        <f>IF($E1632="","",IF(WEEKDAY($E1632,2)&lt;6,1,0))</f>
        <v/>
      </c>
      <c r="H1632" s="12">
        <f>IF(OR($E1632="",$F1632=""),"",IF(AND($G1632=1,$F1632&gt;='Working Hours'!$C$8,$F1632&lt;'Working Hours'!$C$9),1,0))</f>
        <v/>
      </c>
    </row>
    <row r="1633">
      <c r="A1633" s="11" t="n"/>
      <c r="B1633" s="11" t="n"/>
      <c r="C1633" s="11" t="n"/>
      <c r="E1633" s="12">
        <f>IF($A1633="","",IF(ISNUMBER($A1633),$A1633,IFERROR(DATEVALUE($A1633),"")))</f>
        <v/>
      </c>
      <c r="F1633" s="12">
        <f>IF($B1633="","",IF(ISNUMBER($B1633),HOUR($B1633)*2+MINUTE($B1633)/30,IFERROR(VALUE(LEFT($B1633,FIND(":",$B1633)-1))*2+VALUE(MID($B1633,FIND(":",$B1633)+1,2))/30,"")))</f>
        <v/>
      </c>
      <c r="G1633" s="12">
        <f>IF($E1633="","",IF(WEEKDAY($E1633,2)&lt;6,1,0))</f>
        <v/>
      </c>
      <c r="H1633" s="12">
        <f>IF(OR($E1633="",$F1633=""),"",IF(AND($G1633=1,$F1633&gt;='Working Hours'!$C$8,$F1633&lt;'Working Hours'!$C$9),1,0))</f>
        <v/>
      </c>
    </row>
    <row r="1634">
      <c r="A1634" s="11" t="n"/>
      <c r="B1634" s="11" t="n"/>
      <c r="C1634" s="11" t="n"/>
      <c r="E1634" s="12">
        <f>IF($A1634="","",IF(ISNUMBER($A1634),$A1634,IFERROR(DATEVALUE($A1634),"")))</f>
        <v/>
      </c>
      <c r="F1634" s="12">
        <f>IF($B1634="","",IF(ISNUMBER($B1634),HOUR($B1634)*2+MINUTE($B1634)/30,IFERROR(VALUE(LEFT($B1634,FIND(":",$B1634)-1))*2+VALUE(MID($B1634,FIND(":",$B1634)+1,2))/30,"")))</f>
        <v/>
      </c>
      <c r="G1634" s="12">
        <f>IF($E1634="","",IF(WEEKDAY($E1634,2)&lt;6,1,0))</f>
        <v/>
      </c>
      <c r="H1634" s="12">
        <f>IF(OR($E1634="",$F1634=""),"",IF(AND($G1634=1,$F1634&gt;='Working Hours'!$C$8,$F1634&lt;'Working Hours'!$C$9),1,0))</f>
        <v/>
      </c>
    </row>
    <row r="1635">
      <c r="A1635" s="11" t="n"/>
      <c r="B1635" s="11" t="n"/>
      <c r="C1635" s="11" t="n"/>
      <c r="E1635" s="12">
        <f>IF($A1635="","",IF(ISNUMBER($A1635),$A1635,IFERROR(DATEVALUE($A1635),"")))</f>
        <v/>
      </c>
      <c r="F1635" s="12">
        <f>IF($B1635="","",IF(ISNUMBER($B1635),HOUR($B1635)*2+MINUTE($B1635)/30,IFERROR(VALUE(LEFT($B1635,FIND(":",$B1635)-1))*2+VALUE(MID($B1635,FIND(":",$B1635)+1,2))/30,"")))</f>
        <v/>
      </c>
      <c r="G1635" s="12">
        <f>IF($E1635="","",IF(WEEKDAY($E1635,2)&lt;6,1,0))</f>
        <v/>
      </c>
      <c r="H1635" s="12">
        <f>IF(OR($E1635="",$F1635=""),"",IF(AND($G1635=1,$F1635&gt;='Working Hours'!$C$8,$F1635&lt;'Working Hours'!$C$9),1,0))</f>
        <v/>
      </c>
    </row>
    <row r="1636">
      <c r="A1636" s="11" t="n"/>
      <c r="B1636" s="11" t="n"/>
      <c r="C1636" s="11" t="n"/>
      <c r="E1636" s="12">
        <f>IF($A1636="","",IF(ISNUMBER($A1636),$A1636,IFERROR(DATEVALUE($A1636),"")))</f>
        <v/>
      </c>
      <c r="F1636" s="12">
        <f>IF($B1636="","",IF(ISNUMBER($B1636),HOUR($B1636)*2+MINUTE($B1636)/30,IFERROR(VALUE(LEFT($B1636,FIND(":",$B1636)-1))*2+VALUE(MID($B1636,FIND(":",$B1636)+1,2))/30,"")))</f>
        <v/>
      </c>
      <c r="G1636" s="12">
        <f>IF($E1636="","",IF(WEEKDAY($E1636,2)&lt;6,1,0))</f>
        <v/>
      </c>
      <c r="H1636" s="12">
        <f>IF(OR($E1636="",$F1636=""),"",IF(AND($G1636=1,$F1636&gt;='Working Hours'!$C$8,$F1636&lt;'Working Hours'!$C$9),1,0))</f>
        <v/>
      </c>
    </row>
    <row r="1637">
      <c r="A1637" s="11" t="n"/>
      <c r="B1637" s="11" t="n"/>
      <c r="C1637" s="11" t="n"/>
      <c r="E1637" s="12">
        <f>IF($A1637="","",IF(ISNUMBER($A1637),$A1637,IFERROR(DATEVALUE($A1637),"")))</f>
        <v/>
      </c>
      <c r="F1637" s="12">
        <f>IF($B1637="","",IF(ISNUMBER($B1637),HOUR($B1637)*2+MINUTE($B1637)/30,IFERROR(VALUE(LEFT($B1637,FIND(":",$B1637)-1))*2+VALUE(MID($B1637,FIND(":",$B1637)+1,2))/30,"")))</f>
        <v/>
      </c>
      <c r="G1637" s="12">
        <f>IF($E1637="","",IF(WEEKDAY($E1637,2)&lt;6,1,0))</f>
        <v/>
      </c>
      <c r="H1637" s="12">
        <f>IF(OR($E1637="",$F1637=""),"",IF(AND($G1637=1,$F1637&gt;='Working Hours'!$C$8,$F1637&lt;'Working Hours'!$C$9),1,0))</f>
        <v/>
      </c>
    </row>
    <row r="1638">
      <c r="A1638" s="11" t="n"/>
      <c r="B1638" s="11" t="n"/>
      <c r="C1638" s="11" t="n"/>
      <c r="E1638" s="12">
        <f>IF($A1638="","",IF(ISNUMBER($A1638),$A1638,IFERROR(DATEVALUE($A1638),"")))</f>
        <v/>
      </c>
      <c r="F1638" s="12">
        <f>IF($B1638="","",IF(ISNUMBER($B1638),HOUR($B1638)*2+MINUTE($B1638)/30,IFERROR(VALUE(LEFT($B1638,FIND(":",$B1638)-1))*2+VALUE(MID($B1638,FIND(":",$B1638)+1,2))/30,"")))</f>
        <v/>
      </c>
      <c r="G1638" s="12">
        <f>IF($E1638="","",IF(WEEKDAY($E1638,2)&lt;6,1,0))</f>
        <v/>
      </c>
      <c r="H1638" s="12">
        <f>IF(OR($E1638="",$F1638=""),"",IF(AND($G1638=1,$F1638&gt;='Working Hours'!$C$8,$F1638&lt;'Working Hours'!$C$9),1,0))</f>
        <v/>
      </c>
    </row>
    <row r="1639">
      <c r="A1639" s="11" t="n"/>
      <c r="B1639" s="11" t="n"/>
      <c r="C1639" s="11" t="n"/>
      <c r="E1639" s="12">
        <f>IF($A1639="","",IF(ISNUMBER($A1639),$A1639,IFERROR(DATEVALUE($A1639),"")))</f>
        <v/>
      </c>
      <c r="F1639" s="12">
        <f>IF($B1639="","",IF(ISNUMBER($B1639),HOUR($B1639)*2+MINUTE($B1639)/30,IFERROR(VALUE(LEFT($B1639,FIND(":",$B1639)-1))*2+VALUE(MID($B1639,FIND(":",$B1639)+1,2))/30,"")))</f>
        <v/>
      </c>
      <c r="G1639" s="12">
        <f>IF($E1639="","",IF(WEEKDAY($E1639,2)&lt;6,1,0))</f>
        <v/>
      </c>
      <c r="H1639" s="12">
        <f>IF(OR($E1639="",$F1639=""),"",IF(AND($G1639=1,$F1639&gt;='Working Hours'!$C$8,$F1639&lt;'Working Hours'!$C$9),1,0))</f>
        <v/>
      </c>
    </row>
    <row r="1640">
      <c r="A1640" s="11" t="n"/>
      <c r="B1640" s="11" t="n"/>
      <c r="C1640" s="11" t="n"/>
      <c r="E1640" s="12">
        <f>IF($A1640="","",IF(ISNUMBER($A1640),$A1640,IFERROR(DATEVALUE($A1640),"")))</f>
        <v/>
      </c>
      <c r="F1640" s="12">
        <f>IF($B1640="","",IF(ISNUMBER($B1640),HOUR($B1640)*2+MINUTE($B1640)/30,IFERROR(VALUE(LEFT($B1640,FIND(":",$B1640)-1))*2+VALUE(MID($B1640,FIND(":",$B1640)+1,2))/30,"")))</f>
        <v/>
      </c>
      <c r="G1640" s="12">
        <f>IF($E1640="","",IF(WEEKDAY($E1640,2)&lt;6,1,0))</f>
        <v/>
      </c>
      <c r="H1640" s="12">
        <f>IF(OR($E1640="",$F1640=""),"",IF(AND($G1640=1,$F1640&gt;='Working Hours'!$C$8,$F1640&lt;'Working Hours'!$C$9),1,0))</f>
        <v/>
      </c>
    </row>
    <row r="1641">
      <c r="A1641" s="11" t="n"/>
      <c r="B1641" s="11" t="n"/>
      <c r="C1641" s="11" t="n"/>
      <c r="E1641" s="12">
        <f>IF($A1641="","",IF(ISNUMBER($A1641),$A1641,IFERROR(DATEVALUE($A1641),"")))</f>
        <v/>
      </c>
      <c r="F1641" s="12">
        <f>IF($B1641="","",IF(ISNUMBER($B1641),HOUR($B1641)*2+MINUTE($B1641)/30,IFERROR(VALUE(LEFT($B1641,FIND(":",$B1641)-1))*2+VALUE(MID($B1641,FIND(":",$B1641)+1,2))/30,"")))</f>
        <v/>
      </c>
      <c r="G1641" s="12">
        <f>IF($E1641="","",IF(WEEKDAY($E1641,2)&lt;6,1,0))</f>
        <v/>
      </c>
      <c r="H1641" s="12">
        <f>IF(OR($E1641="",$F1641=""),"",IF(AND($G1641=1,$F1641&gt;='Working Hours'!$C$8,$F1641&lt;'Working Hours'!$C$9),1,0))</f>
        <v/>
      </c>
    </row>
    <row r="1642">
      <c r="A1642" s="11" t="n"/>
      <c r="B1642" s="11" t="n"/>
      <c r="C1642" s="11" t="n"/>
      <c r="E1642" s="12">
        <f>IF($A1642="","",IF(ISNUMBER($A1642),$A1642,IFERROR(DATEVALUE($A1642),"")))</f>
        <v/>
      </c>
      <c r="F1642" s="12">
        <f>IF($B1642="","",IF(ISNUMBER($B1642),HOUR($B1642)*2+MINUTE($B1642)/30,IFERROR(VALUE(LEFT($B1642,FIND(":",$B1642)-1))*2+VALUE(MID($B1642,FIND(":",$B1642)+1,2))/30,"")))</f>
        <v/>
      </c>
      <c r="G1642" s="12">
        <f>IF($E1642="","",IF(WEEKDAY($E1642,2)&lt;6,1,0))</f>
        <v/>
      </c>
      <c r="H1642" s="12">
        <f>IF(OR($E1642="",$F1642=""),"",IF(AND($G1642=1,$F1642&gt;='Working Hours'!$C$8,$F1642&lt;'Working Hours'!$C$9),1,0))</f>
        <v/>
      </c>
    </row>
    <row r="1643">
      <c r="A1643" s="11" t="n"/>
      <c r="B1643" s="11" t="n"/>
      <c r="C1643" s="11" t="n"/>
      <c r="E1643" s="12">
        <f>IF($A1643="","",IF(ISNUMBER($A1643),$A1643,IFERROR(DATEVALUE($A1643),"")))</f>
        <v/>
      </c>
      <c r="F1643" s="12">
        <f>IF($B1643="","",IF(ISNUMBER($B1643),HOUR($B1643)*2+MINUTE($B1643)/30,IFERROR(VALUE(LEFT($B1643,FIND(":",$B1643)-1))*2+VALUE(MID($B1643,FIND(":",$B1643)+1,2))/30,"")))</f>
        <v/>
      </c>
      <c r="G1643" s="12">
        <f>IF($E1643="","",IF(WEEKDAY($E1643,2)&lt;6,1,0))</f>
        <v/>
      </c>
      <c r="H1643" s="12">
        <f>IF(OR($E1643="",$F1643=""),"",IF(AND($G1643=1,$F1643&gt;='Working Hours'!$C$8,$F1643&lt;'Working Hours'!$C$9),1,0))</f>
        <v/>
      </c>
    </row>
    <row r="1644">
      <c r="A1644" s="11" t="n"/>
      <c r="B1644" s="11" t="n"/>
      <c r="C1644" s="11" t="n"/>
      <c r="E1644" s="12">
        <f>IF($A1644="","",IF(ISNUMBER($A1644),$A1644,IFERROR(DATEVALUE($A1644),"")))</f>
        <v/>
      </c>
      <c r="F1644" s="12">
        <f>IF($B1644="","",IF(ISNUMBER($B1644),HOUR($B1644)*2+MINUTE($B1644)/30,IFERROR(VALUE(LEFT($B1644,FIND(":",$B1644)-1))*2+VALUE(MID($B1644,FIND(":",$B1644)+1,2))/30,"")))</f>
        <v/>
      </c>
      <c r="G1644" s="12">
        <f>IF($E1644="","",IF(WEEKDAY($E1644,2)&lt;6,1,0))</f>
        <v/>
      </c>
      <c r="H1644" s="12">
        <f>IF(OR($E1644="",$F1644=""),"",IF(AND($G1644=1,$F1644&gt;='Working Hours'!$C$8,$F1644&lt;'Working Hours'!$C$9),1,0))</f>
        <v/>
      </c>
    </row>
    <row r="1645">
      <c r="A1645" s="11" t="n"/>
      <c r="B1645" s="11" t="n"/>
      <c r="C1645" s="11" t="n"/>
      <c r="E1645" s="12">
        <f>IF($A1645="","",IF(ISNUMBER($A1645),$A1645,IFERROR(DATEVALUE($A1645),"")))</f>
        <v/>
      </c>
      <c r="F1645" s="12">
        <f>IF($B1645="","",IF(ISNUMBER($B1645),HOUR($B1645)*2+MINUTE($B1645)/30,IFERROR(VALUE(LEFT($B1645,FIND(":",$B1645)-1))*2+VALUE(MID($B1645,FIND(":",$B1645)+1,2))/30,"")))</f>
        <v/>
      </c>
      <c r="G1645" s="12">
        <f>IF($E1645="","",IF(WEEKDAY($E1645,2)&lt;6,1,0))</f>
        <v/>
      </c>
      <c r="H1645" s="12">
        <f>IF(OR($E1645="",$F1645=""),"",IF(AND($G1645=1,$F1645&gt;='Working Hours'!$C$8,$F1645&lt;'Working Hours'!$C$9),1,0))</f>
        <v/>
      </c>
    </row>
    <row r="1646">
      <c r="A1646" s="11" t="n"/>
      <c r="B1646" s="11" t="n"/>
      <c r="C1646" s="11" t="n"/>
      <c r="E1646" s="12">
        <f>IF($A1646="","",IF(ISNUMBER($A1646),$A1646,IFERROR(DATEVALUE($A1646),"")))</f>
        <v/>
      </c>
      <c r="F1646" s="12">
        <f>IF($B1646="","",IF(ISNUMBER($B1646),HOUR($B1646)*2+MINUTE($B1646)/30,IFERROR(VALUE(LEFT($B1646,FIND(":",$B1646)-1))*2+VALUE(MID($B1646,FIND(":",$B1646)+1,2))/30,"")))</f>
        <v/>
      </c>
      <c r="G1646" s="12">
        <f>IF($E1646="","",IF(WEEKDAY($E1646,2)&lt;6,1,0))</f>
        <v/>
      </c>
      <c r="H1646" s="12">
        <f>IF(OR($E1646="",$F1646=""),"",IF(AND($G1646=1,$F1646&gt;='Working Hours'!$C$8,$F1646&lt;'Working Hours'!$C$9),1,0))</f>
        <v/>
      </c>
    </row>
    <row r="1647">
      <c r="A1647" s="11" t="n"/>
      <c r="B1647" s="11" t="n"/>
      <c r="C1647" s="11" t="n"/>
      <c r="E1647" s="12">
        <f>IF($A1647="","",IF(ISNUMBER($A1647),$A1647,IFERROR(DATEVALUE($A1647),"")))</f>
        <v/>
      </c>
      <c r="F1647" s="12">
        <f>IF($B1647="","",IF(ISNUMBER($B1647),HOUR($B1647)*2+MINUTE($B1647)/30,IFERROR(VALUE(LEFT($B1647,FIND(":",$B1647)-1))*2+VALUE(MID($B1647,FIND(":",$B1647)+1,2))/30,"")))</f>
        <v/>
      </c>
      <c r="G1647" s="12">
        <f>IF($E1647="","",IF(WEEKDAY($E1647,2)&lt;6,1,0))</f>
        <v/>
      </c>
      <c r="H1647" s="12">
        <f>IF(OR($E1647="",$F1647=""),"",IF(AND($G1647=1,$F1647&gt;='Working Hours'!$C$8,$F1647&lt;'Working Hours'!$C$9),1,0))</f>
        <v/>
      </c>
    </row>
    <row r="1648">
      <c r="A1648" s="11" t="n"/>
      <c r="B1648" s="11" t="n"/>
      <c r="C1648" s="11" t="n"/>
      <c r="E1648" s="12">
        <f>IF($A1648="","",IF(ISNUMBER($A1648),$A1648,IFERROR(DATEVALUE($A1648),"")))</f>
        <v/>
      </c>
      <c r="F1648" s="12">
        <f>IF($B1648="","",IF(ISNUMBER($B1648),HOUR($B1648)*2+MINUTE($B1648)/30,IFERROR(VALUE(LEFT($B1648,FIND(":",$B1648)-1))*2+VALUE(MID($B1648,FIND(":",$B1648)+1,2))/30,"")))</f>
        <v/>
      </c>
      <c r="G1648" s="12">
        <f>IF($E1648="","",IF(WEEKDAY($E1648,2)&lt;6,1,0))</f>
        <v/>
      </c>
      <c r="H1648" s="12">
        <f>IF(OR($E1648="",$F1648=""),"",IF(AND($G1648=1,$F1648&gt;='Working Hours'!$C$8,$F1648&lt;'Working Hours'!$C$9),1,0))</f>
        <v/>
      </c>
    </row>
    <row r="1649">
      <c r="A1649" s="11" t="n"/>
      <c r="B1649" s="11" t="n"/>
      <c r="C1649" s="11" t="n"/>
      <c r="E1649" s="12">
        <f>IF($A1649="","",IF(ISNUMBER($A1649),$A1649,IFERROR(DATEVALUE($A1649),"")))</f>
        <v/>
      </c>
      <c r="F1649" s="12">
        <f>IF($B1649="","",IF(ISNUMBER($B1649),HOUR($B1649)*2+MINUTE($B1649)/30,IFERROR(VALUE(LEFT($B1649,FIND(":",$B1649)-1))*2+VALUE(MID($B1649,FIND(":",$B1649)+1,2))/30,"")))</f>
        <v/>
      </c>
      <c r="G1649" s="12">
        <f>IF($E1649="","",IF(WEEKDAY($E1649,2)&lt;6,1,0))</f>
        <v/>
      </c>
      <c r="H1649" s="12">
        <f>IF(OR($E1649="",$F1649=""),"",IF(AND($G1649=1,$F1649&gt;='Working Hours'!$C$8,$F1649&lt;'Working Hours'!$C$9),1,0))</f>
        <v/>
      </c>
    </row>
    <row r="1650">
      <c r="A1650" s="11" t="n"/>
      <c r="B1650" s="11" t="n"/>
      <c r="C1650" s="11" t="n"/>
      <c r="E1650" s="12">
        <f>IF($A1650="","",IF(ISNUMBER($A1650),$A1650,IFERROR(DATEVALUE($A1650),"")))</f>
        <v/>
      </c>
      <c r="F1650" s="12">
        <f>IF($B1650="","",IF(ISNUMBER($B1650),HOUR($B1650)*2+MINUTE($B1650)/30,IFERROR(VALUE(LEFT($B1650,FIND(":",$B1650)-1))*2+VALUE(MID($B1650,FIND(":",$B1650)+1,2))/30,"")))</f>
        <v/>
      </c>
      <c r="G1650" s="12">
        <f>IF($E1650="","",IF(WEEKDAY($E1650,2)&lt;6,1,0))</f>
        <v/>
      </c>
      <c r="H1650" s="12">
        <f>IF(OR($E1650="",$F1650=""),"",IF(AND($G1650=1,$F1650&gt;='Working Hours'!$C$8,$F1650&lt;'Working Hours'!$C$9),1,0))</f>
        <v/>
      </c>
    </row>
    <row r="1651">
      <c r="A1651" s="11" t="n"/>
      <c r="B1651" s="11" t="n"/>
      <c r="C1651" s="11" t="n"/>
      <c r="E1651" s="12">
        <f>IF($A1651="","",IF(ISNUMBER($A1651),$A1651,IFERROR(DATEVALUE($A1651),"")))</f>
        <v/>
      </c>
      <c r="F1651" s="12">
        <f>IF($B1651="","",IF(ISNUMBER($B1651),HOUR($B1651)*2+MINUTE($B1651)/30,IFERROR(VALUE(LEFT($B1651,FIND(":",$B1651)-1))*2+VALUE(MID($B1651,FIND(":",$B1651)+1,2))/30,"")))</f>
        <v/>
      </c>
      <c r="G1651" s="12">
        <f>IF($E1651="","",IF(WEEKDAY($E1651,2)&lt;6,1,0))</f>
        <v/>
      </c>
      <c r="H1651" s="12">
        <f>IF(OR($E1651="",$F1651=""),"",IF(AND($G1651=1,$F1651&gt;='Working Hours'!$C$8,$F1651&lt;'Working Hours'!$C$9),1,0))</f>
        <v/>
      </c>
    </row>
    <row r="1652">
      <c r="A1652" s="11" t="n"/>
      <c r="B1652" s="11" t="n"/>
      <c r="C1652" s="11" t="n"/>
      <c r="E1652" s="12">
        <f>IF($A1652="","",IF(ISNUMBER($A1652),$A1652,IFERROR(DATEVALUE($A1652),"")))</f>
        <v/>
      </c>
      <c r="F1652" s="12">
        <f>IF($B1652="","",IF(ISNUMBER($B1652),HOUR($B1652)*2+MINUTE($B1652)/30,IFERROR(VALUE(LEFT($B1652,FIND(":",$B1652)-1))*2+VALUE(MID($B1652,FIND(":",$B1652)+1,2))/30,"")))</f>
        <v/>
      </c>
      <c r="G1652" s="12">
        <f>IF($E1652="","",IF(WEEKDAY($E1652,2)&lt;6,1,0))</f>
        <v/>
      </c>
      <c r="H1652" s="12">
        <f>IF(OR($E1652="",$F1652=""),"",IF(AND($G1652=1,$F1652&gt;='Working Hours'!$C$8,$F1652&lt;'Working Hours'!$C$9),1,0))</f>
        <v/>
      </c>
    </row>
    <row r="1653">
      <c r="A1653" s="11" t="n"/>
      <c r="B1653" s="11" t="n"/>
      <c r="C1653" s="11" t="n"/>
      <c r="E1653" s="12">
        <f>IF($A1653="","",IF(ISNUMBER($A1653),$A1653,IFERROR(DATEVALUE($A1653),"")))</f>
        <v/>
      </c>
      <c r="F1653" s="12">
        <f>IF($B1653="","",IF(ISNUMBER($B1653),HOUR($B1653)*2+MINUTE($B1653)/30,IFERROR(VALUE(LEFT($B1653,FIND(":",$B1653)-1))*2+VALUE(MID($B1653,FIND(":",$B1653)+1,2))/30,"")))</f>
        <v/>
      </c>
      <c r="G1653" s="12">
        <f>IF($E1653="","",IF(WEEKDAY($E1653,2)&lt;6,1,0))</f>
        <v/>
      </c>
      <c r="H1653" s="12">
        <f>IF(OR($E1653="",$F1653=""),"",IF(AND($G1653=1,$F1653&gt;='Working Hours'!$C$8,$F1653&lt;'Working Hours'!$C$9),1,0))</f>
        <v/>
      </c>
    </row>
    <row r="1654">
      <c r="A1654" s="11" t="n"/>
      <c r="B1654" s="11" t="n"/>
      <c r="C1654" s="11" t="n"/>
      <c r="E1654" s="12">
        <f>IF($A1654="","",IF(ISNUMBER($A1654),$A1654,IFERROR(DATEVALUE($A1654),"")))</f>
        <v/>
      </c>
      <c r="F1654" s="12">
        <f>IF($B1654="","",IF(ISNUMBER($B1654),HOUR($B1654)*2+MINUTE($B1654)/30,IFERROR(VALUE(LEFT($B1654,FIND(":",$B1654)-1))*2+VALUE(MID($B1654,FIND(":",$B1654)+1,2))/30,"")))</f>
        <v/>
      </c>
      <c r="G1654" s="12">
        <f>IF($E1654="","",IF(WEEKDAY($E1654,2)&lt;6,1,0))</f>
        <v/>
      </c>
      <c r="H1654" s="12">
        <f>IF(OR($E1654="",$F1654=""),"",IF(AND($G1654=1,$F1654&gt;='Working Hours'!$C$8,$F1654&lt;'Working Hours'!$C$9),1,0))</f>
        <v/>
      </c>
    </row>
    <row r="1655">
      <c r="A1655" s="11" t="n"/>
      <c r="B1655" s="11" t="n"/>
      <c r="C1655" s="11" t="n"/>
      <c r="E1655" s="12">
        <f>IF($A1655="","",IF(ISNUMBER($A1655),$A1655,IFERROR(DATEVALUE($A1655),"")))</f>
        <v/>
      </c>
      <c r="F1655" s="12">
        <f>IF($B1655="","",IF(ISNUMBER($B1655),HOUR($B1655)*2+MINUTE($B1655)/30,IFERROR(VALUE(LEFT($B1655,FIND(":",$B1655)-1))*2+VALUE(MID($B1655,FIND(":",$B1655)+1,2))/30,"")))</f>
        <v/>
      </c>
      <c r="G1655" s="12">
        <f>IF($E1655="","",IF(WEEKDAY($E1655,2)&lt;6,1,0))</f>
        <v/>
      </c>
      <c r="H1655" s="12">
        <f>IF(OR($E1655="",$F1655=""),"",IF(AND($G1655=1,$F1655&gt;='Working Hours'!$C$8,$F1655&lt;'Working Hours'!$C$9),1,0))</f>
        <v/>
      </c>
    </row>
    <row r="1656">
      <c r="A1656" s="11" t="n"/>
      <c r="B1656" s="11" t="n"/>
      <c r="C1656" s="11" t="n"/>
      <c r="E1656" s="12">
        <f>IF($A1656="","",IF(ISNUMBER($A1656),$A1656,IFERROR(DATEVALUE($A1656),"")))</f>
        <v/>
      </c>
      <c r="F1656" s="12">
        <f>IF($B1656="","",IF(ISNUMBER($B1656),HOUR($B1656)*2+MINUTE($B1656)/30,IFERROR(VALUE(LEFT($B1656,FIND(":",$B1656)-1))*2+VALUE(MID($B1656,FIND(":",$B1656)+1,2))/30,"")))</f>
        <v/>
      </c>
      <c r="G1656" s="12">
        <f>IF($E1656="","",IF(WEEKDAY($E1656,2)&lt;6,1,0))</f>
        <v/>
      </c>
      <c r="H1656" s="12">
        <f>IF(OR($E1656="",$F1656=""),"",IF(AND($G1656=1,$F1656&gt;='Working Hours'!$C$8,$F1656&lt;'Working Hours'!$C$9),1,0))</f>
        <v/>
      </c>
    </row>
    <row r="1657">
      <c r="A1657" s="11" t="n"/>
      <c r="B1657" s="11" t="n"/>
      <c r="C1657" s="11" t="n"/>
      <c r="E1657" s="12">
        <f>IF($A1657="","",IF(ISNUMBER($A1657),$A1657,IFERROR(DATEVALUE($A1657),"")))</f>
        <v/>
      </c>
      <c r="F1657" s="12">
        <f>IF($B1657="","",IF(ISNUMBER($B1657),HOUR($B1657)*2+MINUTE($B1657)/30,IFERROR(VALUE(LEFT($B1657,FIND(":",$B1657)-1))*2+VALUE(MID($B1657,FIND(":",$B1657)+1,2))/30,"")))</f>
        <v/>
      </c>
      <c r="G1657" s="12">
        <f>IF($E1657="","",IF(WEEKDAY($E1657,2)&lt;6,1,0))</f>
        <v/>
      </c>
      <c r="H1657" s="12">
        <f>IF(OR($E1657="",$F1657=""),"",IF(AND($G1657=1,$F1657&gt;='Working Hours'!$C$8,$F1657&lt;'Working Hours'!$C$9),1,0))</f>
        <v/>
      </c>
    </row>
    <row r="1658">
      <c r="A1658" s="11" t="n"/>
      <c r="B1658" s="11" t="n"/>
      <c r="C1658" s="11" t="n"/>
      <c r="E1658" s="12">
        <f>IF($A1658="","",IF(ISNUMBER($A1658),$A1658,IFERROR(DATEVALUE($A1658),"")))</f>
        <v/>
      </c>
      <c r="F1658" s="12">
        <f>IF($B1658="","",IF(ISNUMBER($B1658),HOUR($B1658)*2+MINUTE($B1658)/30,IFERROR(VALUE(LEFT($B1658,FIND(":",$B1658)-1))*2+VALUE(MID($B1658,FIND(":",$B1658)+1,2))/30,"")))</f>
        <v/>
      </c>
      <c r="G1658" s="12">
        <f>IF($E1658="","",IF(WEEKDAY($E1658,2)&lt;6,1,0))</f>
        <v/>
      </c>
      <c r="H1658" s="12">
        <f>IF(OR($E1658="",$F1658=""),"",IF(AND($G1658=1,$F1658&gt;='Working Hours'!$C$8,$F1658&lt;'Working Hours'!$C$9),1,0))</f>
        <v/>
      </c>
    </row>
    <row r="1659">
      <c r="A1659" s="11" t="n"/>
      <c r="B1659" s="11" t="n"/>
      <c r="C1659" s="11" t="n"/>
      <c r="E1659" s="12">
        <f>IF($A1659="","",IF(ISNUMBER($A1659),$A1659,IFERROR(DATEVALUE($A1659),"")))</f>
        <v/>
      </c>
      <c r="F1659" s="12">
        <f>IF($B1659="","",IF(ISNUMBER($B1659),HOUR($B1659)*2+MINUTE($B1659)/30,IFERROR(VALUE(LEFT($B1659,FIND(":",$B1659)-1))*2+VALUE(MID($B1659,FIND(":",$B1659)+1,2))/30,"")))</f>
        <v/>
      </c>
      <c r="G1659" s="12">
        <f>IF($E1659="","",IF(WEEKDAY($E1659,2)&lt;6,1,0))</f>
        <v/>
      </c>
      <c r="H1659" s="12">
        <f>IF(OR($E1659="",$F1659=""),"",IF(AND($G1659=1,$F1659&gt;='Working Hours'!$C$8,$F1659&lt;'Working Hours'!$C$9),1,0))</f>
        <v/>
      </c>
    </row>
    <row r="1660">
      <c r="A1660" s="11" t="n"/>
      <c r="B1660" s="11" t="n"/>
      <c r="C1660" s="11" t="n"/>
      <c r="E1660" s="12">
        <f>IF($A1660="","",IF(ISNUMBER($A1660),$A1660,IFERROR(DATEVALUE($A1660),"")))</f>
        <v/>
      </c>
      <c r="F1660" s="12">
        <f>IF($B1660="","",IF(ISNUMBER($B1660),HOUR($B1660)*2+MINUTE($B1660)/30,IFERROR(VALUE(LEFT($B1660,FIND(":",$B1660)-1))*2+VALUE(MID($B1660,FIND(":",$B1660)+1,2))/30,"")))</f>
        <v/>
      </c>
      <c r="G1660" s="12">
        <f>IF($E1660="","",IF(WEEKDAY($E1660,2)&lt;6,1,0))</f>
        <v/>
      </c>
      <c r="H1660" s="12">
        <f>IF(OR($E1660="",$F1660=""),"",IF(AND($G1660=1,$F1660&gt;='Working Hours'!$C$8,$F1660&lt;'Working Hours'!$C$9),1,0))</f>
        <v/>
      </c>
    </row>
    <row r="1661">
      <c r="A1661" s="11" t="n"/>
      <c r="B1661" s="11" t="n"/>
      <c r="C1661" s="11" t="n"/>
      <c r="E1661" s="12">
        <f>IF($A1661="","",IF(ISNUMBER($A1661),$A1661,IFERROR(DATEVALUE($A1661),"")))</f>
        <v/>
      </c>
      <c r="F1661" s="12">
        <f>IF($B1661="","",IF(ISNUMBER($B1661),HOUR($B1661)*2+MINUTE($B1661)/30,IFERROR(VALUE(LEFT($B1661,FIND(":",$B1661)-1))*2+VALUE(MID($B1661,FIND(":",$B1661)+1,2))/30,"")))</f>
        <v/>
      </c>
      <c r="G1661" s="12">
        <f>IF($E1661="","",IF(WEEKDAY($E1661,2)&lt;6,1,0))</f>
        <v/>
      </c>
      <c r="H1661" s="12">
        <f>IF(OR($E1661="",$F1661=""),"",IF(AND($G1661=1,$F1661&gt;='Working Hours'!$C$8,$F1661&lt;'Working Hours'!$C$9),1,0))</f>
        <v/>
      </c>
    </row>
    <row r="1662">
      <c r="A1662" s="11" t="n"/>
      <c r="B1662" s="11" t="n"/>
      <c r="C1662" s="11" t="n"/>
      <c r="E1662" s="12">
        <f>IF($A1662="","",IF(ISNUMBER($A1662),$A1662,IFERROR(DATEVALUE($A1662),"")))</f>
        <v/>
      </c>
      <c r="F1662" s="12">
        <f>IF($B1662="","",IF(ISNUMBER($B1662),HOUR($B1662)*2+MINUTE($B1662)/30,IFERROR(VALUE(LEFT($B1662,FIND(":",$B1662)-1))*2+VALUE(MID($B1662,FIND(":",$B1662)+1,2))/30,"")))</f>
        <v/>
      </c>
      <c r="G1662" s="12">
        <f>IF($E1662="","",IF(WEEKDAY($E1662,2)&lt;6,1,0))</f>
        <v/>
      </c>
      <c r="H1662" s="12">
        <f>IF(OR($E1662="",$F1662=""),"",IF(AND($G1662=1,$F1662&gt;='Working Hours'!$C$8,$F1662&lt;'Working Hours'!$C$9),1,0))</f>
        <v/>
      </c>
    </row>
    <row r="1663">
      <c r="A1663" s="11" t="n"/>
      <c r="B1663" s="11" t="n"/>
      <c r="C1663" s="11" t="n"/>
      <c r="E1663" s="12">
        <f>IF($A1663="","",IF(ISNUMBER($A1663),$A1663,IFERROR(DATEVALUE($A1663),"")))</f>
        <v/>
      </c>
      <c r="F1663" s="12">
        <f>IF($B1663="","",IF(ISNUMBER($B1663),HOUR($B1663)*2+MINUTE($B1663)/30,IFERROR(VALUE(LEFT($B1663,FIND(":",$B1663)-1))*2+VALUE(MID($B1663,FIND(":",$B1663)+1,2))/30,"")))</f>
        <v/>
      </c>
      <c r="G1663" s="12">
        <f>IF($E1663="","",IF(WEEKDAY($E1663,2)&lt;6,1,0))</f>
        <v/>
      </c>
      <c r="H1663" s="12">
        <f>IF(OR($E1663="",$F1663=""),"",IF(AND($G1663=1,$F1663&gt;='Working Hours'!$C$8,$F1663&lt;'Working Hours'!$C$9),1,0))</f>
        <v/>
      </c>
    </row>
    <row r="1664">
      <c r="A1664" s="11" t="n"/>
      <c r="B1664" s="11" t="n"/>
      <c r="C1664" s="11" t="n"/>
      <c r="E1664" s="12">
        <f>IF($A1664="","",IF(ISNUMBER($A1664),$A1664,IFERROR(DATEVALUE($A1664),"")))</f>
        <v/>
      </c>
      <c r="F1664" s="12">
        <f>IF($B1664="","",IF(ISNUMBER($B1664),HOUR($B1664)*2+MINUTE($B1664)/30,IFERROR(VALUE(LEFT($B1664,FIND(":",$B1664)-1))*2+VALUE(MID($B1664,FIND(":",$B1664)+1,2))/30,"")))</f>
        <v/>
      </c>
      <c r="G1664" s="12">
        <f>IF($E1664="","",IF(WEEKDAY($E1664,2)&lt;6,1,0))</f>
        <v/>
      </c>
      <c r="H1664" s="12">
        <f>IF(OR($E1664="",$F1664=""),"",IF(AND($G1664=1,$F1664&gt;='Working Hours'!$C$8,$F1664&lt;'Working Hours'!$C$9),1,0))</f>
        <v/>
      </c>
    </row>
    <row r="1665">
      <c r="A1665" s="11" t="n"/>
      <c r="B1665" s="11" t="n"/>
      <c r="C1665" s="11" t="n"/>
      <c r="E1665" s="12">
        <f>IF($A1665="","",IF(ISNUMBER($A1665),$A1665,IFERROR(DATEVALUE($A1665),"")))</f>
        <v/>
      </c>
      <c r="F1665" s="12">
        <f>IF($B1665="","",IF(ISNUMBER($B1665),HOUR($B1665)*2+MINUTE($B1665)/30,IFERROR(VALUE(LEFT($B1665,FIND(":",$B1665)-1))*2+VALUE(MID($B1665,FIND(":",$B1665)+1,2))/30,"")))</f>
        <v/>
      </c>
      <c r="G1665" s="12">
        <f>IF($E1665="","",IF(WEEKDAY($E1665,2)&lt;6,1,0))</f>
        <v/>
      </c>
      <c r="H1665" s="12">
        <f>IF(OR($E1665="",$F1665=""),"",IF(AND($G1665=1,$F1665&gt;='Working Hours'!$C$8,$F1665&lt;'Working Hours'!$C$9),1,0))</f>
        <v/>
      </c>
    </row>
    <row r="1666">
      <c r="A1666" s="11" t="n"/>
      <c r="B1666" s="11" t="n"/>
      <c r="C1666" s="11" t="n"/>
      <c r="E1666" s="12">
        <f>IF($A1666="","",IF(ISNUMBER($A1666),$A1666,IFERROR(DATEVALUE($A1666),"")))</f>
        <v/>
      </c>
      <c r="F1666" s="12">
        <f>IF($B1666="","",IF(ISNUMBER($B1666),HOUR($B1666)*2+MINUTE($B1666)/30,IFERROR(VALUE(LEFT($B1666,FIND(":",$B1666)-1))*2+VALUE(MID($B1666,FIND(":",$B1666)+1,2))/30,"")))</f>
        <v/>
      </c>
      <c r="G1666" s="12">
        <f>IF($E1666="","",IF(WEEKDAY($E1666,2)&lt;6,1,0))</f>
        <v/>
      </c>
      <c r="H1666" s="12">
        <f>IF(OR($E1666="",$F1666=""),"",IF(AND($G1666=1,$F1666&gt;='Working Hours'!$C$8,$F1666&lt;'Working Hours'!$C$9),1,0))</f>
        <v/>
      </c>
    </row>
    <row r="1667">
      <c r="A1667" s="11" t="n"/>
      <c r="B1667" s="11" t="n"/>
      <c r="C1667" s="11" t="n"/>
      <c r="E1667" s="12">
        <f>IF($A1667="","",IF(ISNUMBER($A1667),$A1667,IFERROR(DATEVALUE($A1667),"")))</f>
        <v/>
      </c>
      <c r="F1667" s="12">
        <f>IF($B1667="","",IF(ISNUMBER($B1667),HOUR($B1667)*2+MINUTE($B1667)/30,IFERROR(VALUE(LEFT($B1667,FIND(":",$B1667)-1))*2+VALUE(MID($B1667,FIND(":",$B1667)+1,2))/30,"")))</f>
        <v/>
      </c>
      <c r="G1667" s="12">
        <f>IF($E1667="","",IF(WEEKDAY($E1667,2)&lt;6,1,0))</f>
        <v/>
      </c>
      <c r="H1667" s="12">
        <f>IF(OR($E1667="",$F1667=""),"",IF(AND($G1667=1,$F1667&gt;='Working Hours'!$C$8,$F1667&lt;'Working Hours'!$C$9),1,0))</f>
        <v/>
      </c>
    </row>
    <row r="1668">
      <c r="A1668" s="11" t="n"/>
      <c r="B1668" s="11" t="n"/>
      <c r="C1668" s="11" t="n"/>
      <c r="E1668" s="12">
        <f>IF($A1668="","",IF(ISNUMBER($A1668),$A1668,IFERROR(DATEVALUE($A1668),"")))</f>
        <v/>
      </c>
      <c r="F1668" s="12">
        <f>IF($B1668="","",IF(ISNUMBER($B1668),HOUR($B1668)*2+MINUTE($B1668)/30,IFERROR(VALUE(LEFT($B1668,FIND(":",$B1668)-1))*2+VALUE(MID($B1668,FIND(":",$B1668)+1,2))/30,"")))</f>
        <v/>
      </c>
      <c r="G1668" s="12">
        <f>IF($E1668="","",IF(WEEKDAY($E1668,2)&lt;6,1,0))</f>
        <v/>
      </c>
      <c r="H1668" s="12">
        <f>IF(OR($E1668="",$F1668=""),"",IF(AND($G1668=1,$F1668&gt;='Working Hours'!$C$8,$F1668&lt;'Working Hours'!$C$9),1,0))</f>
        <v/>
      </c>
    </row>
    <row r="1669">
      <c r="A1669" s="11" t="n"/>
      <c r="B1669" s="11" t="n"/>
      <c r="C1669" s="11" t="n"/>
      <c r="E1669" s="12">
        <f>IF($A1669="","",IF(ISNUMBER($A1669),$A1669,IFERROR(DATEVALUE($A1669),"")))</f>
        <v/>
      </c>
      <c r="F1669" s="12">
        <f>IF($B1669="","",IF(ISNUMBER($B1669),HOUR($B1669)*2+MINUTE($B1669)/30,IFERROR(VALUE(LEFT($B1669,FIND(":",$B1669)-1))*2+VALUE(MID($B1669,FIND(":",$B1669)+1,2))/30,"")))</f>
        <v/>
      </c>
      <c r="G1669" s="12">
        <f>IF($E1669="","",IF(WEEKDAY($E1669,2)&lt;6,1,0))</f>
        <v/>
      </c>
      <c r="H1669" s="12">
        <f>IF(OR($E1669="",$F1669=""),"",IF(AND($G1669=1,$F1669&gt;='Working Hours'!$C$8,$F1669&lt;'Working Hours'!$C$9),1,0))</f>
        <v/>
      </c>
    </row>
    <row r="1670">
      <c r="A1670" s="11" t="n"/>
      <c r="B1670" s="11" t="n"/>
      <c r="C1670" s="11" t="n"/>
      <c r="E1670" s="12">
        <f>IF($A1670="","",IF(ISNUMBER($A1670),$A1670,IFERROR(DATEVALUE($A1670),"")))</f>
        <v/>
      </c>
      <c r="F1670" s="12">
        <f>IF($B1670="","",IF(ISNUMBER($B1670),HOUR($B1670)*2+MINUTE($B1670)/30,IFERROR(VALUE(LEFT($B1670,FIND(":",$B1670)-1))*2+VALUE(MID($B1670,FIND(":",$B1670)+1,2))/30,"")))</f>
        <v/>
      </c>
      <c r="G1670" s="12">
        <f>IF($E1670="","",IF(WEEKDAY($E1670,2)&lt;6,1,0))</f>
        <v/>
      </c>
      <c r="H1670" s="12">
        <f>IF(OR($E1670="",$F1670=""),"",IF(AND($G1670=1,$F1670&gt;='Working Hours'!$C$8,$F1670&lt;'Working Hours'!$C$9),1,0))</f>
        <v/>
      </c>
    </row>
    <row r="1671">
      <c r="A1671" s="11" t="n"/>
      <c r="B1671" s="11" t="n"/>
      <c r="C1671" s="11" t="n"/>
      <c r="E1671" s="12">
        <f>IF($A1671="","",IF(ISNUMBER($A1671),$A1671,IFERROR(DATEVALUE($A1671),"")))</f>
        <v/>
      </c>
      <c r="F1671" s="12">
        <f>IF($B1671="","",IF(ISNUMBER($B1671),HOUR($B1671)*2+MINUTE($B1671)/30,IFERROR(VALUE(LEFT($B1671,FIND(":",$B1671)-1))*2+VALUE(MID($B1671,FIND(":",$B1671)+1,2))/30,"")))</f>
        <v/>
      </c>
      <c r="G1671" s="12">
        <f>IF($E1671="","",IF(WEEKDAY($E1671,2)&lt;6,1,0))</f>
        <v/>
      </c>
      <c r="H1671" s="12">
        <f>IF(OR($E1671="",$F1671=""),"",IF(AND($G1671=1,$F1671&gt;='Working Hours'!$C$8,$F1671&lt;'Working Hours'!$C$9),1,0))</f>
        <v/>
      </c>
    </row>
    <row r="1672">
      <c r="A1672" s="11" t="n"/>
      <c r="B1672" s="11" t="n"/>
      <c r="C1672" s="11" t="n"/>
      <c r="E1672" s="12">
        <f>IF($A1672="","",IF(ISNUMBER($A1672),$A1672,IFERROR(DATEVALUE($A1672),"")))</f>
        <v/>
      </c>
      <c r="F1672" s="12">
        <f>IF($B1672="","",IF(ISNUMBER($B1672),HOUR($B1672)*2+MINUTE($B1672)/30,IFERROR(VALUE(LEFT($B1672,FIND(":",$B1672)-1))*2+VALUE(MID($B1672,FIND(":",$B1672)+1,2))/30,"")))</f>
        <v/>
      </c>
      <c r="G1672" s="12">
        <f>IF($E1672="","",IF(WEEKDAY($E1672,2)&lt;6,1,0))</f>
        <v/>
      </c>
      <c r="H1672" s="12">
        <f>IF(OR($E1672="",$F1672=""),"",IF(AND($G1672=1,$F1672&gt;='Working Hours'!$C$8,$F1672&lt;'Working Hours'!$C$9),1,0))</f>
        <v/>
      </c>
    </row>
    <row r="1673">
      <c r="A1673" s="11" t="n"/>
      <c r="B1673" s="11" t="n"/>
      <c r="C1673" s="11" t="n"/>
      <c r="E1673" s="12">
        <f>IF($A1673="","",IF(ISNUMBER($A1673),$A1673,IFERROR(DATEVALUE($A1673),"")))</f>
        <v/>
      </c>
      <c r="F1673" s="12">
        <f>IF($B1673="","",IF(ISNUMBER($B1673),HOUR($B1673)*2+MINUTE($B1673)/30,IFERROR(VALUE(LEFT($B1673,FIND(":",$B1673)-1))*2+VALUE(MID($B1673,FIND(":",$B1673)+1,2))/30,"")))</f>
        <v/>
      </c>
      <c r="G1673" s="12">
        <f>IF($E1673="","",IF(WEEKDAY($E1673,2)&lt;6,1,0))</f>
        <v/>
      </c>
      <c r="H1673" s="12">
        <f>IF(OR($E1673="",$F1673=""),"",IF(AND($G1673=1,$F1673&gt;='Working Hours'!$C$8,$F1673&lt;'Working Hours'!$C$9),1,0))</f>
        <v/>
      </c>
    </row>
    <row r="1674">
      <c r="A1674" s="11" t="n"/>
      <c r="B1674" s="11" t="n"/>
      <c r="C1674" s="11" t="n"/>
      <c r="E1674" s="12">
        <f>IF($A1674="","",IF(ISNUMBER($A1674),$A1674,IFERROR(DATEVALUE($A1674),"")))</f>
        <v/>
      </c>
      <c r="F1674" s="12">
        <f>IF($B1674="","",IF(ISNUMBER($B1674),HOUR($B1674)*2+MINUTE($B1674)/30,IFERROR(VALUE(LEFT($B1674,FIND(":",$B1674)-1))*2+VALUE(MID($B1674,FIND(":",$B1674)+1,2))/30,"")))</f>
        <v/>
      </c>
      <c r="G1674" s="12">
        <f>IF($E1674="","",IF(WEEKDAY($E1674,2)&lt;6,1,0))</f>
        <v/>
      </c>
      <c r="H1674" s="12">
        <f>IF(OR($E1674="",$F1674=""),"",IF(AND($G1674=1,$F1674&gt;='Working Hours'!$C$8,$F1674&lt;'Working Hours'!$C$9),1,0))</f>
        <v/>
      </c>
    </row>
    <row r="1675">
      <c r="A1675" s="11" t="n"/>
      <c r="B1675" s="11" t="n"/>
      <c r="C1675" s="11" t="n"/>
      <c r="E1675" s="12">
        <f>IF($A1675="","",IF(ISNUMBER($A1675),$A1675,IFERROR(DATEVALUE($A1675),"")))</f>
        <v/>
      </c>
      <c r="F1675" s="12">
        <f>IF($B1675="","",IF(ISNUMBER($B1675),HOUR($B1675)*2+MINUTE($B1675)/30,IFERROR(VALUE(LEFT($B1675,FIND(":",$B1675)-1))*2+VALUE(MID($B1675,FIND(":",$B1675)+1,2))/30,"")))</f>
        <v/>
      </c>
      <c r="G1675" s="12">
        <f>IF($E1675="","",IF(WEEKDAY($E1675,2)&lt;6,1,0))</f>
        <v/>
      </c>
      <c r="H1675" s="12">
        <f>IF(OR($E1675="",$F1675=""),"",IF(AND($G1675=1,$F1675&gt;='Working Hours'!$C$8,$F1675&lt;'Working Hours'!$C$9),1,0))</f>
        <v/>
      </c>
    </row>
    <row r="1676">
      <c r="A1676" s="11" t="n"/>
      <c r="B1676" s="11" t="n"/>
      <c r="C1676" s="11" t="n"/>
      <c r="E1676" s="12">
        <f>IF($A1676="","",IF(ISNUMBER($A1676),$A1676,IFERROR(DATEVALUE($A1676),"")))</f>
        <v/>
      </c>
      <c r="F1676" s="12">
        <f>IF($B1676="","",IF(ISNUMBER($B1676),HOUR($B1676)*2+MINUTE($B1676)/30,IFERROR(VALUE(LEFT($B1676,FIND(":",$B1676)-1))*2+VALUE(MID($B1676,FIND(":",$B1676)+1,2))/30,"")))</f>
        <v/>
      </c>
      <c r="G1676" s="12">
        <f>IF($E1676="","",IF(WEEKDAY($E1676,2)&lt;6,1,0))</f>
        <v/>
      </c>
      <c r="H1676" s="12">
        <f>IF(OR($E1676="",$F1676=""),"",IF(AND($G1676=1,$F1676&gt;='Working Hours'!$C$8,$F1676&lt;'Working Hours'!$C$9),1,0))</f>
        <v/>
      </c>
    </row>
    <row r="1677">
      <c r="A1677" s="11" t="n"/>
      <c r="B1677" s="11" t="n"/>
      <c r="C1677" s="11" t="n"/>
      <c r="E1677" s="12">
        <f>IF($A1677="","",IF(ISNUMBER($A1677),$A1677,IFERROR(DATEVALUE($A1677),"")))</f>
        <v/>
      </c>
      <c r="F1677" s="12">
        <f>IF($B1677="","",IF(ISNUMBER($B1677),HOUR($B1677)*2+MINUTE($B1677)/30,IFERROR(VALUE(LEFT($B1677,FIND(":",$B1677)-1))*2+VALUE(MID($B1677,FIND(":",$B1677)+1,2))/30,"")))</f>
        <v/>
      </c>
      <c r="G1677" s="12">
        <f>IF($E1677="","",IF(WEEKDAY($E1677,2)&lt;6,1,0))</f>
        <v/>
      </c>
      <c r="H1677" s="12">
        <f>IF(OR($E1677="",$F1677=""),"",IF(AND($G1677=1,$F1677&gt;='Working Hours'!$C$8,$F1677&lt;'Working Hours'!$C$9),1,0))</f>
        <v/>
      </c>
    </row>
    <row r="1678">
      <c r="A1678" s="11" t="n"/>
      <c r="B1678" s="11" t="n"/>
      <c r="C1678" s="11" t="n"/>
      <c r="E1678" s="12">
        <f>IF($A1678="","",IF(ISNUMBER($A1678),$A1678,IFERROR(DATEVALUE($A1678),"")))</f>
        <v/>
      </c>
      <c r="F1678" s="12">
        <f>IF($B1678="","",IF(ISNUMBER($B1678),HOUR($B1678)*2+MINUTE($B1678)/30,IFERROR(VALUE(LEFT($B1678,FIND(":",$B1678)-1))*2+VALUE(MID($B1678,FIND(":",$B1678)+1,2))/30,"")))</f>
        <v/>
      </c>
      <c r="G1678" s="12">
        <f>IF($E1678="","",IF(WEEKDAY($E1678,2)&lt;6,1,0))</f>
        <v/>
      </c>
      <c r="H1678" s="12">
        <f>IF(OR($E1678="",$F1678=""),"",IF(AND($G1678=1,$F1678&gt;='Working Hours'!$C$8,$F1678&lt;'Working Hours'!$C$9),1,0))</f>
        <v/>
      </c>
    </row>
    <row r="1679">
      <c r="A1679" s="11" t="n"/>
      <c r="B1679" s="11" t="n"/>
      <c r="C1679" s="11" t="n"/>
      <c r="E1679" s="12">
        <f>IF($A1679="","",IF(ISNUMBER($A1679),$A1679,IFERROR(DATEVALUE($A1679),"")))</f>
        <v/>
      </c>
      <c r="F1679" s="12">
        <f>IF($B1679="","",IF(ISNUMBER($B1679),HOUR($B1679)*2+MINUTE($B1679)/30,IFERROR(VALUE(LEFT($B1679,FIND(":",$B1679)-1))*2+VALUE(MID($B1679,FIND(":",$B1679)+1,2))/30,"")))</f>
        <v/>
      </c>
      <c r="G1679" s="12">
        <f>IF($E1679="","",IF(WEEKDAY($E1679,2)&lt;6,1,0))</f>
        <v/>
      </c>
      <c r="H1679" s="12">
        <f>IF(OR($E1679="",$F1679=""),"",IF(AND($G1679=1,$F1679&gt;='Working Hours'!$C$8,$F1679&lt;'Working Hours'!$C$9),1,0))</f>
        <v/>
      </c>
    </row>
    <row r="1680">
      <c r="A1680" s="11" t="n"/>
      <c r="B1680" s="11" t="n"/>
      <c r="C1680" s="11" t="n"/>
      <c r="E1680" s="12">
        <f>IF($A1680="","",IF(ISNUMBER($A1680),$A1680,IFERROR(DATEVALUE($A1680),"")))</f>
        <v/>
      </c>
      <c r="F1680" s="12">
        <f>IF($B1680="","",IF(ISNUMBER($B1680),HOUR($B1680)*2+MINUTE($B1680)/30,IFERROR(VALUE(LEFT($B1680,FIND(":",$B1680)-1))*2+VALUE(MID($B1680,FIND(":",$B1680)+1,2))/30,"")))</f>
        <v/>
      </c>
      <c r="G1680" s="12">
        <f>IF($E1680="","",IF(WEEKDAY($E1680,2)&lt;6,1,0))</f>
        <v/>
      </c>
      <c r="H1680" s="12">
        <f>IF(OR($E1680="",$F1680=""),"",IF(AND($G1680=1,$F1680&gt;='Working Hours'!$C$8,$F1680&lt;'Working Hours'!$C$9),1,0))</f>
        <v/>
      </c>
    </row>
    <row r="1681">
      <c r="A1681" s="11" t="n"/>
      <c r="B1681" s="11" t="n"/>
      <c r="C1681" s="11" t="n"/>
      <c r="E1681" s="12">
        <f>IF($A1681="","",IF(ISNUMBER($A1681),$A1681,IFERROR(DATEVALUE($A1681),"")))</f>
        <v/>
      </c>
      <c r="F1681" s="12">
        <f>IF($B1681="","",IF(ISNUMBER($B1681),HOUR($B1681)*2+MINUTE($B1681)/30,IFERROR(VALUE(LEFT($B1681,FIND(":",$B1681)-1))*2+VALUE(MID($B1681,FIND(":",$B1681)+1,2))/30,"")))</f>
        <v/>
      </c>
      <c r="G1681" s="12">
        <f>IF($E1681="","",IF(WEEKDAY($E1681,2)&lt;6,1,0))</f>
        <v/>
      </c>
      <c r="H1681" s="12">
        <f>IF(OR($E1681="",$F1681=""),"",IF(AND($G1681=1,$F1681&gt;='Working Hours'!$C$8,$F1681&lt;'Working Hours'!$C$9),1,0))</f>
        <v/>
      </c>
    </row>
    <row r="1682">
      <c r="A1682" s="11" t="n"/>
      <c r="B1682" s="11" t="n"/>
      <c r="C1682" s="11" t="n"/>
      <c r="E1682" s="12">
        <f>IF($A1682="","",IF(ISNUMBER($A1682),$A1682,IFERROR(DATEVALUE($A1682),"")))</f>
        <v/>
      </c>
      <c r="F1682" s="12">
        <f>IF($B1682="","",IF(ISNUMBER($B1682),HOUR($B1682)*2+MINUTE($B1682)/30,IFERROR(VALUE(LEFT($B1682,FIND(":",$B1682)-1))*2+VALUE(MID($B1682,FIND(":",$B1682)+1,2))/30,"")))</f>
        <v/>
      </c>
      <c r="G1682" s="12">
        <f>IF($E1682="","",IF(WEEKDAY($E1682,2)&lt;6,1,0))</f>
        <v/>
      </c>
      <c r="H1682" s="12">
        <f>IF(OR($E1682="",$F1682=""),"",IF(AND($G1682=1,$F1682&gt;='Working Hours'!$C$8,$F1682&lt;'Working Hours'!$C$9),1,0))</f>
        <v/>
      </c>
    </row>
    <row r="1683">
      <c r="A1683" s="11" t="n"/>
      <c r="B1683" s="11" t="n"/>
      <c r="C1683" s="11" t="n"/>
      <c r="E1683" s="12">
        <f>IF($A1683="","",IF(ISNUMBER($A1683),$A1683,IFERROR(DATEVALUE($A1683),"")))</f>
        <v/>
      </c>
      <c r="F1683" s="12">
        <f>IF($B1683="","",IF(ISNUMBER($B1683),HOUR($B1683)*2+MINUTE($B1683)/30,IFERROR(VALUE(LEFT($B1683,FIND(":",$B1683)-1))*2+VALUE(MID($B1683,FIND(":",$B1683)+1,2))/30,"")))</f>
        <v/>
      </c>
      <c r="G1683" s="12">
        <f>IF($E1683="","",IF(WEEKDAY($E1683,2)&lt;6,1,0))</f>
        <v/>
      </c>
      <c r="H1683" s="12">
        <f>IF(OR($E1683="",$F1683=""),"",IF(AND($G1683=1,$F1683&gt;='Working Hours'!$C$8,$F1683&lt;'Working Hours'!$C$9),1,0))</f>
        <v/>
      </c>
    </row>
    <row r="1684">
      <c r="A1684" s="11" t="n"/>
      <c r="B1684" s="11" t="n"/>
      <c r="C1684" s="11" t="n"/>
      <c r="E1684" s="12">
        <f>IF($A1684="","",IF(ISNUMBER($A1684),$A1684,IFERROR(DATEVALUE($A1684),"")))</f>
        <v/>
      </c>
      <c r="F1684" s="12">
        <f>IF($B1684="","",IF(ISNUMBER($B1684),HOUR($B1684)*2+MINUTE($B1684)/30,IFERROR(VALUE(LEFT($B1684,FIND(":",$B1684)-1))*2+VALUE(MID($B1684,FIND(":",$B1684)+1,2))/30,"")))</f>
        <v/>
      </c>
      <c r="G1684" s="12">
        <f>IF($E1684="","",IF(WEEKDAY($E1684,2)&lt;6,1,0))</f>
        <v/>
      </c>
      <c r="H1684" s="12">
        <f>IF(OR($E1684="",$F1684=""),"",IF(AND($G1684=1,$F1684&gt;='Working Hours'!$C$8,$F1684&lt;'Working Hours'!$C$9),1,0))</f>
        <v/>
      </c>
    </row>
    <row r="1685">
      <c r="A1685" s="11" t="n"/>
      <c r="B1685" s="11" t="n"/>
      <c r="C1685" s="11" t="n"/>
      <c r="E1685" s="12">
        <f>IF($A1685="","",IF(ISNUMBER($A1685),$A1685,IFERROR(DATEVALUE($A1685),"")))</f>
        <v/>
      </c>
      <c r="F1685" s="12">
        <f>IF($B1685="","",IF(ISNUMBER($B1685),HOUR($B1685)*2+MINUTE($B1685)/30,IFERROR(VALUE(LEFT($B1685,FIND(":",$B1685)-1))*2+VALUE(MID($B1685,FIND(":",$B1685)+1,2))/30,"")))</f>
        <v/>
      </c>
      <c r="G1685" s="12">
        <f>IF($E1685="","",IF(WEEKDAY($E1685,2)&lt;6,1,0))</f>
        <v/>
      </c>
      <c r="H1685" s="12">
        <f>IF(OR($E1685="",$F1685=""),"",IF(AND($G1685=1,$F1685&gt;='Working Hours'!$C$8,$F1685&lt;'Working Hours'!$C$9),1,0))</f>
        <v/>
      </c>
    </row>
    <row r="1686">
      <c r="A1686" s="11" t="n"/>
      <c r="B1686" s="11" t="n"/>
      <c r="C1686" s="11" t="n"/>
      <c r="E1686" s="12">
        <f>IF($A1686="","",IF(ISNUMBER($A1686),$A1686,IFERROR(DATEVALUE($A1686),"")))</f>
        <v/>
      </c>
      <c r="F1686" s="12">
        <f>IF($B1686="","",IF(ISNUMBER($B1686),HOUR($B1686)*2+MINUTE($B1686)/30,IFERROR(VALUE(LEFT($B1686,FIND(":",$B1686)-1))*2+VALUE(MID($B1686,FIND(":",$B1686)+1,2))/30,"")))</f>
        <v/>
      </c>
      <c r="G1686" s="12">
        <f>IF($E1686="","",IF(WEEKDAY($E1686,2)&lt;6,1,0))</f>
        <v/>
      </c>
      <c r="H1686" s="12">
        <f>IF(OR($E1686="",$F1686=""),"",IF(AND($G1686=1,$F1686&gt;='Working Hours'!$C$8,$F1686&lt;'Working Hours'!$C$9),1,0))</f>
        <v/>
      </c>
    </row>
    <row r="1687">
      <c r="A1687" s="11" t="n"/>
      <c r="B1687" s="11" t="n"/>
      <c r="C1687" s="11" t="n"/>
      <c r="E1687" s="12">
        <f>IF($A1687="","",IF(ISNUMBER($A1687),$A1687,IFERROR(DATEVALUE($A1687),"")))</f>
        <v/>
      </c>
      <c r="F1687" s="12">
        <f>IF($B1687="","",IF(ISNUMBER($B1687),HOUR($B1687)*2+MINUTE($B1687)/30,IFERROR(VALUE(LEFT($B1687,FIND(":",$B1687)-1))*2+VALUE(MID($B1687,FIND(":",$B1687)+1,2))/30,"")))</f>
        <v/>
      </c>
      <c r="G1687" s="12">
        <f>IF($E1687="","",IF(WEEKDAY($E1687,2)&lt;6,1,0))</f>
        <v/>
      </c>
      <c r="H1687" s="12">
        <f>IF(OR($E1687="",$F1687=""),"",IF(AND($G1687=1,$F1687&gt;='Working Hours'!$C$8,$F1687&lt;'Working Hours'!$C$9),1,0))</f>
        <v/>
      </c>
    </row>
    <row r="1688">
      <c r="A1688" s="11" t="n"/>
      <c r="B1688" s="11" t="n"/>
      <c r="C1688" s="11" t="n"/>
      <c r="E1688" s="12">
        <f>IF($A1688="","",IF(ISNUMBER($A1688),$A1688,IFERROR(DATEVALUE($A1688),"")))</f>
        <v/>
      </c>
      <c r="F1688" s="12">
        <f>IF($B1688="","",IF(ISNUMBER($B1688),HOUR($B1688)*2+MINUTE($B1688)/30,IFERROR(VALUE(LEFT($B1688,FIND(":",$B1688)-1))*2+VALUE(MID($B1688,FIND(":",$B1688)+1,2))/30,"")))</f>
        <v/>
      </c>
      <c r="G1688" s="12">
        <f>IF($E1688="","",IF(WEEKDAY($E1688,2)&lt;6,1,0))</f>
        <v/>
      </c>
      <c r="H1688" s="12">
        <f>IF(OR($E1688="",$F1688=""),"",IF(AND($G1688=1,$F1688&gt;='Working Hours'!$C$8,$F1688&lt;'Working Hours'!$C$9),1,0))</f>
        <v/>
      </c>
    </row>
    <row r="1689">
      <c r="A1689" s="11" t="n"/>
      <c r="B1689" s="11" t="n"/>
      <c r="C1689" s="11" t="n"/>
      <c r="E1689" s="12">
        <f>IF($A1689="","",IF(ISNUMBER($A1689),$A1689,IFERROR(DATEVALUE($A1689),"")))</f>
        <v/>
      </c>
      <c r="F1689" s="12">
        <f>IF($B1689="","",IF(ISNUMBER($B1689),HOUR($B1689)*2+MINUTE($B1689)/30,IFERROR(VALUE(LEFT($B1689,FIND(":",$B1689)-1))*2+VALUE(MID($B1689,FIND(":",$B1689)+1,2))/30,"")))</f>
        <v/>
      </c>
      <c r="G1689" s="12">
        <f>IF($E1689="","",IF(WEEKDAY($E1689,2)&lt;6,1,0))</f>
        <v/>
      </c>
      <c r="H1689" s="12">
        <f>IF(OR($E1689="",$F1689=""),"",IF(AND($G1689=1,$F1689&gt;='Working Hours'!$C$8,$F1689&lt;'Working Hours'!$C$9),1,0))</f>
        <v/>
      </c>
    </row>
    <row r="1690">
      <c r="A1690" s="11" t="n"/>
      <c r="B1690" s="11" t="n"/>
      <c r="C1690" s="11" t="n"/>
      <c r="E1690" s="12">
        <f>IF($A1690="","",IF(ISNUMBER($A1690),$A1690,IFERROR(DATEVALUE($A1690),"")))</f>
        <v/>
      </c>
      <c r="F1690" s="12">
        <f>IF($B1690="","",IF(ISNUMBER($B1690),HOUR($B1690)*2+MINUTE($B1690)/30,IFERROR(VALUE(LEFT($B1690,FIND(":",$B1690)-1))*2+VALUE(MID($B1690,FIND(":",$B1690)+1,2))/30,"")))</f>
        <v/>
      </c>
      <c r="G1690" s="12">
        <f>IF($E1690="","",IF(WEEKDAY($E1690,2)&lt;6,1,0))</f>
        <v/>
      </c>
      <c r="H1690" s="12">
        <f>IF(OR($E1690="",$F1690=""),"",IF(AND($G1690=1,$F1690&gt;='Working Hours'!$C$8,$F1690&lt;'Working Hours'!$C$9),1,0))</f>
        <v/>
      </c>
    </row>
    <row r="1691">
      <c r="A1691" s="11" t="n"/>
      <c r="B1691" s="11" t="n"/>
      <c r="C1691" s="11" t="n"/>
      <c r="E1691" s="12">
        <f>IF($A1691="","",IF(ISNUMBER($A1691),$A1691,IFERROR(DATEVALUE($A1691),"")))</f>
        <v/>
      </c>
      <c r="F1691" s="12">
        <f>IF($B1691="","",IF(ISNUMBER($B1691),HOUR($B1691)*2+MINUTE($B1691)/30,IFERROR(VALUE(LEFT($B1691,FIND(":",$B1691)-1))*2+VALUE(MID($B1691,FIND(":",$B1691)+1,2))/30,"")))</f>
        <v/>
      </c>
      <c r="G1691" s="12">
        <f>IF($E1691="","",IF(WEEKDAY($E1691,2)&lt;6,1,0))</f>
        <v/>
      </c>
      <c r="H1691" s="12">
        <f>IF(OR($E1691="",$F1691=""),"",IF(AND($G1691=1,$F1691&gt;='Working Hours'!$C$8,$F1691&lt;'Working Hours'!$C$9),1,0))</f>
        <v/>
      </c>
    </row>
    <row r="1692">
      <c r="A1692" s="11" t="n"/>
      <c r="B1692" s="11" t="n"/>
      <c r="C1692" s="11" t="n"/>
      <c r="E1692" s="12">
        <f>IF($A1692="","",IF(ISNUMBER($A1692),$A1692,IFERROR(DATEVALUE($A1692),"")))</f>
        <v/>
      </c>
      <c r="F1692" s="12">
        <f>IF($B1692="","",IF(ISNUMBER($B1692),HOUR($B1692)*2+MINUTE($B1692)/30,IFERROR(VALUE(LEFT($B1692,FIND(":",$B1692)-1))*2+VALUE(MID($B1692,FIND(":",$B1692)+1,2))/30,"")))</f>
        <v/>
      </c>
      <c r="G1692" s="12">
        <f>IF($E1692="","",IF(WEEKDAY($E1692,2)&lt;6,1,0))</f>
        <v/>
      </c>
      <c r="H1692" s="12">
        <f>IF(OR($E1692="",$F1692=""),"",IF(AND($G1692=1,$F1692&gt;='Working Hours'!$C$8,$F1692&lt;'Working Hours'!$C$9),1,0))</f>
        <v/>
      </c>
    </row>
    <row r="1693">
      <c r="A1693" s="11" t="n"/>
      <c r="B1693" s="11" t="n"/>
      <c r="C1693" s="11" t="n"/>
      <c r="E1693" s="12">
        <f>IF($A1693="","",IF(ISNUMBER($A1693),$A1693,IFERROR(DATEVALUE($A1693),"")))</f>
        <v/>
      </c>
      <c r="F1693" s="12">
        <f>IF($B1693="","",IF(ISNUMBER($B1693),HOUR($B1693)*2+MINUTE($B1693)/30,IFERROR(VALUE(LEFT($B1693,FIND(":",$B1693)-1))*2+VALUE(MID($B1693,FIND(":",$B1693)+1,2))/30,"")))</f>
        <v/>
      </c>
      <c r="G1693" s="12">
        <f>IF($E1693="","",IF(WEEKDAY($E1693,2)&lt;6,1,0))</f>
        <v/>
      </c>
      <c r="H1693" s="12">
        <f>IF(OR($E1693="",$F1693=""),"",IF(AND($G1693=1,$F1693&gt;='Working Hours'!$C$8,$F1693&lt;'Working Hours'!$C$9),1,0))</f>
        <v/>
      </c>
    </row>
    <row r="1694">
      <c r="A1694" s="11" t="n"/>
      <c r="B1694" s="11" t="n"/>
      <c r="C1694" s="11" t="n"/>
      <c r="E1694" s="12">
        <f>IF($A1694="","",IF(ISNUMBER($A1694),$A1694,IFERROR(DATEVALUE($A1694),"")))</f>
        <v/>
      </c>
      <c r="F1694" s="12">
        <f>IF($B1694="","",IF(ISNUMBER($B1694),HOUR($B1694)*2+MINUTE($B1694)/30,IFERROR(VALUE(LEFT($B1694,FIND(":",$B1694)-1))*2+VALUE(MID($B1694,FIND(":",$B1694)+1,2))/30,"")))</f>
        <v/>
      </c>
      <c r="G1694" s="12">
        <f>IF($E1694="","",IF(WEEKDAY($E1694,2)&lt;6,1,0))</f>
        <v/>
      </c>
      <c r="H1694" s="12">
        <f>IF(OR($E1694="",$F1694=""),"",IF(AND($G1694=1,$F1694&gt;='Working Hours'!$C$8,$F1694&lt;'Working Hours'!$C$9),1,0))</f>
        <v/>
      </c>
    </row>
    <row r="1695">
      <c r="A1695" s="11" t="n"/>
      <c r="B1695" s="11" t="n"/>
      <c r="C1695" s="11" t="n"/>
      <c r="E1695" s="12">
        <f>IF($A1695="","",IF(ISNUMBER($A1695),$A1695,IFERROR(DATEVALUE($A1695),"")))</f>
        <v/>
      </c>
      <c r="F1695" s="12">
        <f>IF($B1695="","",IF(ISNUMBER($B1695),HOUR($B1695)*2+MINUTE($B1695)/30,IFERROR(VALUE(LEFT($B1695,FIND(":",$B1695)-1))*2+VALUE(MID($B1695,FIND(":",$B1695)+1,2))/30,"")))</f>
        <v/>
      </c>
      <c r="G1695" s="12">
        <f>IF($E1695="","",IF(WEEKDAY($E1695,2)&lt;6,1,0))</f>
        <v/>
      </c>
      <c r="H1695" s="12">
        <f>IF(OR($E1695="",$F1695=""),"",IF(AND($G1695=1,$F1695&gt;='Working Hours'!$C$8,$F1695&lt;'Working Hours'!$C$9),1,0))</f>
        <v/>
      </c>
    </row>
    <row r="1696">
      <c r="A1696" s="11" t="n"/>
      <c r="B1696" s="11" t="n"/>
      <c r="C1696" s="11" t="n"/>
      <c r="E1696" s="12">
        <f>IF($A1696="","",IF(ISNUMBER($A1696),$A1696,IFERROR(DATEVALUE($A1696),"")))</f>
        <v/>
      </c>
      <c r="F1696" s="12">
        <f>IF($B1696="","",IF(ISNUMBER($B1696),HOUR($B1696)*2+MINUTE($B1696)/30,IFERROR(VALUE(LEFT($B1696,FIND(":",$B1696)-1))*2+VALUE(MID($B1696,FIND(":",$B1696)+1,2))/30,"")))</f>
        <v/>
      </c>
      <c r="G1696" s="12">
        <f>IF($E1696="","",IF(WEEKDAY($E1696,2)&lt;6,1,0))</f>
        <v/>
      </c>
      <c r="H1696" s="12">
        <f>IF(OR($E1696="",$F1696=""),"",IF(AND($G1696=1,$F1696&gt;='Working Hours'!$C$8,$F1696&lt;'Working Hours'!$C$9),1,0))</f>
        <v/>
      </c>
    </row>
    <row r="1697">
      <c r="A1697" s="11" t="n"/>
      <c r="B1697" s="11" t="n"/>
      <c r="C1697" s="11" t="n"/>
      <c r="E1697" s="12">
        <f>IF($A1697="","",IF(ISNUMBER($A1697),$A1697,IFERROR(DATEVALUE($A1697),"")))</f>
        <v/>
      </c>
      <c r="F1697" s="12">
        <f>IF($B1697="","",IF(ISNUMBER($B1697),HOUR($B1697)*2+MINUTE($B1697)/30,IFERROR(VALUE(LEFT($B1697,FIND(":",$B1697)-1))*2+VALUE(MID($B1697,FIND(":",$B1697)+1,2))/30,"")))</f>
        <v/>
      </c>
      <c r="G1697" s="12">
        <f>IF($E1697="","",IF(WEEKDAY($E1697,2)&lt;6,1,0))</f>
        <v/>
      </c>
      <c r="H1697" s="12">
        <f>IF(OR($E1697="",$F1697=""),"",IF(AND($G1697=1,$F1697&gt;='Working Hours'!$C$8,$F1697&lt;'Working Hours'!$C$9),1,0))</f>
        <v/>
      </c>
    </row>
    <row r="1698">
      <c r="A1698" s="11" t="n"/>
      <c r="B1698" s="11" t="n"/>
      <c r="C1698" s="11" t="n"/>
      <c r="E1698" s="12">
        <f>IF($A1698="","",IF(ISNUMBER($A1698),$A1698,IFERROR(DATEVALUE($A1698),"")))</f>
        <v/>
      </c>
      <c r="F1698" s="12">
        <f>IF($B1698="","",IF(ISNUMBER($B1698),HOUR($B1698)*2+MINUTE($B1698)/30,IFERROR(VALUE(LEFT($B1698,FIND(":",$B1698)-1))*2+VALUE(MID($B1698,FIND(":",$B1698)+1,2))/30,"")))</f>
        <v/>
      </c>
      <c r="G1698" s="12">
        <f>IF($E1698="","",IF(WEEKDAY($E1698,2)&lt;6,1,0))</f>
        <v/>
      </c>
      <c r="H1698" s="12">
        <f>IF(OR($E1698="",$F1698=""),"",IF(AND($G1698=1,$F1698&gt;='Working Hours'!$C$8,$F1698&lt;'Working Hours'!$C$9),1,0))</f>
        <v/>
      </c>
    </row>
    <row r="1699">
      <c r="A1699" s="11" t="n"/>
      <c r="B1699" s="11" t="n"/>
      <c r="C1699" s="11" t="n"/>
      <c r="E1699" s="12">
        <f>IF($A1699="","",IF(ISNUMBER($A1699),$A1699,IFERROR(DATEVALUE($A1699),"")))</f>
        <v/>
      </c>
      <c r="F1699" s="12">
        <f>IF($B1699="","",IF(ISNUMBER($B1699),HOUR($B1699)*2+MINUTE($B1699)/30,IFERROR(VALUE(LEFT($B1699,FIND(":",$B1699)-1))*2+VALUE(MID($B1699,FIND(":",$B1699)+1,2))/30,"")))</f>
        <v/>
      </c>
      <c r="G1699" s="12">
        <f>IF($E1699="","",IF(WEEKDAY($E1699,2)&lt;6,1,0))</f>
        <v/>
      </c>
      <c r="H1699" s="12">
        <f>IF(OR($E1699="",$F1699=""),"",IF(AND($G1699=1,$F1699&gt;='Working Hours'!$C$8,$F1699&lt;'Working Hours'!$C$9),1,0))</f>
        <v/>
      </c>
    </row>
    <row r="1700">
      <c r="A1700" s="11" t="n"/>
      <c r="B1700" s="11" t="n"/>
      <c r="C1700" s="11" t="n"/>
      <c r="E1700" s="12">
        <f>IF($A1700="","",IF(ISNUMBER($A1700),$A1700,IFERROR(DATEVALUE($A1700),"")))</f>
        <v/>
      </c>
      <c r="F1700" s="12">
        <f>IF($B1700="","",IF(ISNUMBER($B1700),HOUR($B1700)*2+MINUTE($B1700)/30,IFERROR(VALUE(LEFT($B1700,FIND(":",$B1700)-1))*2+VALUE(MID($B1700,FIND(":",$B1700)+1,2))/30,"")))</f>
        <v/>
      </c>
      <c r="G1700" s="12">
        <f>IF($E1700="","",IF(WEEKDAY($E1700,2)&lt;6,1,0))</f>
        <v/>
      </c>
      <c r="H1700" s="12">
        <f>IF(OR($E1700="",$F1700=""),"",IF(AND($G1700=1,$F1700&gt;='Working Hours'!$C$8,$F1700&lt;'Working Hours'!$C$9),1,0))</f>
        <v/>
      </c>
    </row>
    <row r="1701">
      <c r="A1701" s="11" t="n"/>
      <c r="B1701" s="11" t="n"/>
      <c r="C1701" s="11" t="n"/>
      <c r="E1701" s="12">
        <f>IF($A1701="","",IF(ISNUMBER($A1701),$A1701,IFERROR(DATEVALUE($A1701),"")))</f>
        <v/>
      </c>
      <c r="F1701" s="12">
        <f>IF($B1701="","",IF(ISNUMBER($B1701),HOUR($B1701)*2+MINUTE($B1701)/30,IFERROR(VALUE(LEFT($B1701,FIND(":",$B1701)-1))*2+VALUE(MID($B1701,FIND(":",$B1701)+1,2))/30,"")))</f>
        <v/>
      </c>
      <c r="G1701" s="12">
        <f>IF($E1701="","",IF(WEEKDAY($E1701,2)&lt;6,1,0))</f>
        <v/>
      </c>
      <c r="H1701" s="12">
        <f>IF(OR($E1701="",$F1701=""),"",IF(AND($G1701=1,$F1701&gt;='Working Hours'!$C$8,$F1701&lt;'Working Hours'!$C$9),1,0))</f>
        <v/>
      </c>
    </row>
    <row r="1702">
      <c r="A1702" s="11" t="n"/>
      <c r="B1702" s="11" t="n"/>
      <c r="C1702" s="11" t="n"/>
      <c r="E1702" s="12">
        <f>IF($A1702="","",IF(ISNUMBER($A1702),$A1702,IFERROR(DATEVALUE($A1702),"")))</f>
        <v/>
      </c>
      <c r="F1702" s="12">
        <f>IF($B1702="","",IF(ISNUMBER($B1702),HOUR($B1702)*2+MINUTE($B1702)/30,IFERROR(VALUE(LEFT($B1702,FIND(":",$B1702)-1))*2+VALUE(MID($B1702,FIND(":",$B1702)+1,2))/30,"")))</f>
        <v/>
      </c>
      <c r="G1702" s="12">
        <f>IF($E1702="","",IF(WEEKDAY($E1702,2)&lt;6,1,0))</f>
        <v/>
      </c>
      <c r="H1702" s="12">
        <f>IF(OR($E1702="",$F1702=""),"",IF(AND($G1702=1,$F1702&gt;='Working Hours'!$C$8,$F1702&lt;'Working Hours'!$C$9),1,0))</f>
        <v/>
      </c>
    </row>
    <row r="1703">
      <c r="A1703" s="11" t="n"/>
      <c r="B1703" s="11" t="n"/>
      <c r="C1703" s="11" t="n"/>
      <c r="E1703" s="12">
        <f>IF($A1703="","",IF(ISNUMBER($A1703),$A1703,IFERROR(DATEVALUE($A1703),"")))</f>
        <v/>
      </c>
      <c r="F1703" s="12">
        <f>IF($B1703="","",IF(ISNUMBER($B1703),HOUR($B1703)*2+MINUTE($B1703)/30,IFERROR(VALUE(LEFT($B1703,FIND(":",$B1703)-1))*2+VALUE(MID($B1703,FIND(":",$B1703)+1,2))/30,"")))</f>
        <v/>
      </c>
      <c r="G1703" s="12">
        <f>IF($E1703="","",IF(WEEKDAY($E1703,2)&lt;6,1,0))</f>
        <v/>
      </c>
      <c r="H1703" s="12">
        <f>IF(OR($E1703="",$F1703=""),"",IF(AND($G1703=1,$F1703&gt;='Working Hours'!$C$8,$F1703&lt;'Working Hours'!$C$9),1,0))</f>
        <v/>
      </c>
    </row>
    <row r="1704">
      <c r="A1704" s="11" t="n"/>
      <c r="B1704" s="11" t="n"/>
      <c r="C1704" s="11" t="n"/>
      <c r="E1704" s="12">
        <f>IF($A1704="","",IF(ISNUMBER($A1704),$A1704,IFERROR(DATEVALUE($A1704),"")))</f>
        <v/>
      </c>
      <c r="F1704" s="12">
        <f>IF($B1704="","",IF(ISNUMBER($B1704),HOUR($B1704)*2+MINUTE($B1704)/30,IFERROR(VALUE(LEFT($B1704,FIND(":",$B1704)-1))*2+VALUE(MID($B1704,FIND(":",$B1704)+1,2))/30,"")))</f>
        <v/>
      </c>
      <c r="G1704" s="12">
        <f>IF($E1704="","",IF(WEEKDAY($E1704,2)&lt;6,1,0))</f>
        <v/>
      </c>
      <c r="H1704" s="12">
        <f>IF(OR($E1704="",$F1704=""),"",IF(AND($G1704=1,$F1704&gt;='Working Hours'!$C$8,$F1704&lt;'Working Hours'!$C$9),1,0))</f>
        <v/>
      </c>
    </row>
    <row r="1705">
      <c r="A1705" s="11" t="n"/>
      <c r="B1705" s="11" t="n"/>
      <c r="C1705" s="11" t="n"/>
      <c r="E1705" s="12">
        <f>IF($A1705="","",IF(ISNUMBER($A1705),$A1705,IFERROR(DATEVALUE($A1705),"")))</f>
        <v/>
      </c>
      <c r="F1705" s="12">
        <f>IF($B1705="","",IF(ISNUMBER($B1705),HOUR($B1705)*2+MINUTE($B1705)/30,IFERROR(VALUE(LEFT($B1705,FIND(":",$B1705)-1))*2+VALUE(MID($B1705,FIND(":",$B1705)+1,2))/30,"")))</f>
        <v/>
      </c>
      <c r="G1705" s="12">
        <f>IF($E1705="","",IF(WEEKDAY($E1705,2)&lt;6,1,0))</f>
        <v/>
      </c>
      <c r="H1705" s="12">
        <f>IF(OR($E1705="",$F1705=""),"",IF(AND($G1705=1,$F1705&gt;='Working Hours'!$C$8,$F1705&lt;'Working Hours'!$C$9),1,0))</f>
        <v/>
      </c>
    </row>
    <row r="1706">
      <c r="A1706" s="11" t="n"/>
      <c r="B1706" s="11" t="n"/>
      <c r="C1706" s="11" t="n"/>
      <c r="E1706" s="12">
        <f>IF($A1706="","",IF(ISNUMBER($A1706),$A1706,IFERROR(DATEVALUE($A1706),"")))</f>
        <v/>
      </c>
      <c r="F1706" s="12">
        <f>IF($B1706="","",IF(ISNUMBER($B1706),HOUR($B1706)*2+MINUTE($B1706)/30,IFERROR(VALUE(LEFT($B1706,FIND(":",$B1706)-1))*2+VALUE(MID($B1706,FIND(":",$B1706)+1,2))/30,"")))</f>
        <v/>
      </c>
      <c r="G1706" s="12">
        <f>IF($E1706="","",IF(WEEKDAY($E1706,2)&lt;6,1,0))</f>
        <v/>
      </c>
      <c r="H1706" s="12">
        <f>IF(OR($E1706="",$F1706=""),"",IF(AND($G1706=1,$F1706&gt;='Working Hours'!$C$8,$F1706&lt;'Working Hours'!$C$9),1,0))</f>
        <v/>
      </c>
    </row>
    <row r="1707">
      <c r="A1707" s="11" t="n"/>
      <c r="B1707" s="11" t="n"/>
      <c r="C1707" s="11" t="n"/>
      <c r="E1707" s="12">
        <f>IF($A1707="","",IF(ISNUMBER($A1707),$A1707,IFERROR(DATEVALUE($A1707),"")))</f>
        <v/>
      </c>
      <c r="F1707" s="12">
        <f>IF($B1707="","",IF(ISNUMBER($B1707),HOUR($B1707)*2+MINUTE($B1707)/30,IFERROR(VALUE(LEFT($B1707,FIND(":",$B1707)-1))*2+VALUE(MID($B1707,FIND(":",$B1707)+1,2))/30,"")))</f>
        <v/>
      </c>
      <c r="G1707" s="12">
        <f>IF($E1707="","",IF(WEEKDAY($E1707,2)&lt;6,1,0))</f>
        <v/>
      </c>
      <c r="H1707" s="12">
        <f>IF(OR($E1707="",$F1707=""),"",IF(AND($G1707=1,$F1707&gt;='Working Hours'!$C$8,$F1707&lt;'Working Hours'!$C$9),1,0))</f>
        <v/>
      </c>
    </row>
    <row r="1708">
      <c r="A1708" s="11" t="n"/>
      <c r="B1708" s="11" t="n"/>
      <c r="C1708" s="11" t="n"/>
      <c r="E1708" s="12">
        <f>IF($A1708="","",IF(ISNUMBER($A1708),$A1708,IFERROR(DATEVALUE($A1708),"")))</f>
        <v/>
      </c>
      <c r="F1708" s="12">
        <f>IF($B1708="","",IF(ISNUMBER($B1708),HOUR($B1708)*2+MINUTE($B1708)/30,IFERROR(VALUE(LEFT($B1708,FIND(":",$B1708)-1))*2+VALUE(MID($B1708,FIND(":",$B1708)+1,2))/30,"")))</f>
        <v/>
      </c>
      <c r="G1708" s="12">
        <f>IF($E1708="","",IF(WEEKDAY($E1708,2)&lt;6,1,0))</f>
        <v/>
      </c>
      <c r="H1708" s="12">
        <f>IF(OR($E1708="",$F1708=""),"",IF(AND($G1708=1,$F1708&gt;='Working Hours'!$C$8,$F1708&lt;'Working Hours'!$C$9),1,0))</f>
        <v/>
      </c>
    </row>
    <row r="1709">
      <c r="A1709" s="11" t="n"/>
      <c r="B1709" s="11" t="n"/>
      <c r="C1709" s="11" t="n"/>
      <c r="E1709" s="12">
        <f>IF($A1709="","",IF(ISNUMBER($A1709),$A1709,IFERROR(DATEVALUE($A1709),"")))</f>
        <v/>
      </c>
      <c r="F1709" s="12">
        <f>IF($B1709="","",IF(ISNUMBER($B1709),HOUR($B1709)*2+MINUTE($B1709)/30,IFERROR(VALUE(LEFT($B1709,FIND(":",$B1709)-1))*2+VALUE(MID($B1709,FIND(":",$B1709)+1,2))/30,"")))</f>
        <v/>
      </c>
      <c r="G1709" s="12">
        <f>IF($E1709="","",IF(WEEKDAY($E1709,2)&lt;6,1,0))</f>
        <v/>
      </c>
      <c r="H1709" s="12">
        <f>IF(OR($E1709="",$F1709=""),"",IF(AND($G1709=1,$F1709&gt;='Working Hours'!$C$8,$F1709&lt;'Working Hours'!$C$9),1,0))</f>
        <v/>
      </c>
    </row>
    <row r="1710">
      <c r="A1710" s="11" t="n"/>
      <c r="B1710" s="11" t="n"/>
      <c r="C1710" s="11" t="n"/>
      <c r="E1710" s="12">
        <f>IF($A1710="","",IF(ISNUMBER($A1710),$A1710,IFERROR(DATEVALUE($A1710),"")))</f>
        <v/>
      </c>
      <c r="F1710" s="12">
        <f>IF($B1710="","",IF(ISNUMBER($B1710),HOUR($B1710)*2+MINUTE($B1710)/30,IFERROR(VALUE(LEFT($B1710,FIND(":",$B1710)-1))*2+VALUE(MID($B1710,FIND(":",$B1710)+1,2))/30,"")))</f>
        <v/>
      </c>
      <c r="G1710" s="12">
        <f>IF($E1710="","",IF(WEEKDAY($E1710,2)&lt;6,1,0))</f>
        <v/>
      </c>
      <c r="H1710" s="12">
        <f>IF(OR($E1710="",$F1710=""),"",IF(AND($G1710=1,$F1710&gt;='Working Hours'!$C$8,$F1710&lt;'Working Hours'!$C$9),1,0))</f>
        <v/>
      </c>
    </row>
    <row r="1711">
      <c r="A1711" s="11" t="n"/>
      <c r="B1711" s="11" t="n"/>
      <c r="C1711" s="11" t="n"/>
      <c r="E1711" s="12">
        <f>IF($A1711="","",IF(ISNUMBER($A1711),$A1711,IFERROR(DATEVALUE($A1711),"")))</f>
        <v/>
      </c>
      <c r="F1711" s="12">
        <f>IF($B1711="","",IF(ISNUMBER($B1711),HOUR($B1711)*2+MINUTE($B1711)/30,IFERROR(VALUE(LEFT($B1711,FIND(":",$B1711)-1))*2+VALUE(MID($B1711,FIND(":",$B1711)+1,2))/30,"")))</f>
        <v/>
      </c>
      <c r="G1711" s="12">
        <f>IF($E1711="","",IF(WEEKDAY($E1711,2)&lt;6,1,0))</f>
        <v/>
      </c>
      <c r="H1711" s="12">
        <f>IF(OR($E1711="",$F1711=""),"",IF(AND($G1711=1,$F1711&gt;='Working Hours'!$C$8,$F1711&lt;'Working Hours'!$C$9),1,0))</f>
        <v/>
      </c>
    </row>
    <row r="1712">
      <c r="A1712" s="11" t="n"/>
      <c r="B1712" s="11" t="n"/>
      <c r="C1712" s="11" t="n"/>
      <c r="E1712" s="12">
        <f>IF($A1712="","",IF(ISNUMBER($A1712),$A1712,IFERROR(DATEVALUE($A1712),"")))</f>
        <v/>
      </c>
      <c r="F1712" s="12">
        <f>IF($B1712="","",IF(ISNUMBER($B1712),HOUR($B1712)*2+MINUTE($B1712)/30,IFERROR(VALUE(LEFT($B1712,FIND(":",$B1712)-1))*2+VALUE(MID($B1712,FIND(":",$B1712)+1,2))/30,"")))</f>
        <v/>
      </c>
      <c r="G1712" s="12">
        <f>IF($E1712="","",IF(WEEKDAY($E1712,2)&lt;6,1,0))</f>
        <v/>
      </c>
      <c r="H1712" s="12">
        <f>IF(OR($E1712="",$F1712=""),"",IF(AND($G1712=1,$F1712&gt;='Working Hours'!$C$8,$F1712&lt;'Working Hours'!$C$9),1,0))</f>
        <v/>
      </c>
    </row>
    <row r="1713">
      <c r="A1713" s="11" t="n"/>
      <c r="B1713" s="11" t="n"/>
      <c r="C1713" s="11" t="n"/>
      <c r="E1713" s="12">
        <f>IF($A1713="","",IF(ISNUMBER($A1713),$A1713,IFERROR(DATEVALUE($A1713),"")))</f>
        <v/>
      </c>
      <c r="F1713" s="12">
        <f>IF($B1713="","",IF(ISNUMBER($B1713),HOUR($B1713)*2+MINUTE($B1713)/30,IFERROR(VALUE(LEFT($B1713,FIND(":",$B1713)-1))*2+VALUE(MID($B1713,FIND(":",$B1713)+1,2))/30,"")))</f>
        <v/>
      </c>
      <c r="G1713" s="12">
        <f>IF($E1713="","",IF(WEEKDAY($E1713,2)&lt;6,1,0))</f>
        <v/>
      </c>
      <c r="H1713" s="12">
        <f>IF(OR($E1713="",$F1713=""),"",IF(AND($G1713=1,$F1713&gt;='Working Hours'!$C$8,$F1713&lt;'Working Hours'!$C$9),1,0))</f>
        <v/>
      </c>
    </row>
    <row r="1714">
      <c r="A1714" s="11" t="n"/>
      <c r="B1714" s="11" t="n"/>
      <c r="C1714" s="11" t="n"/>
      <c r="E1714" s="12">
        <f>IF($A1714="","",IF(ISNUMBER($A1714),$A1714,IFERROR(DATEVALUE($A1714),"")))</f>
        <v/>
      </c>
      <c r="F1714" s="12">
        <f>IF($B1714="","",IF(ISNUMBER($B1714),HOUR($B1714)*2+MINUTE($B1714)/30,IFERROR(VALUE(LEFT($B1714,FIND(":",$B1714)-1))*2+VALUE(MID($B1714,FIND(":",$B1714)+1,2))/30,"")))</f>
        <v/>
      </c>
      <c r="G1714" s="12">
        <f>IF($E1714="","",IF(WEEKDAY($E1714,2)&lt;6,1,0))</f>
        <v/>
      </c>
      <c r="H1714" s="12">
        <f>IF(OR($E1714="",$F1714=""),"",IF(AND($G1714=1,$F1714&gt;='Working Hours'!$C$8,$F1714&lt;'Working Hours'!$C$9),1,0))</f>
        <v/>
      </c>
    </row>
    <row r="1715">
      <c r="A1715" s="11" t="n"/>
      <c r="B1715" s="11" t="n"/>
      <c r="C1715" s="11" t="n"/>
      <c r="E1715" s="12">
        <f>IF($A1715="","",IF(ISNUMBER($A1715),$A1715,IFERROR(DATEVALUE($A1715),"")))</f>
        <v/>
      </c>
      <c r="F1715" s="12">
        <f>IF($B1715="","",IF(ISNUMBER($B1715),HOUR($B1715)*2+MINUTE($B1715)/30,IFERROR(VALUE(LEFT($B1715,FIND(":",$B1715)-1))*2+VALUE(MID($B1715,FIND(":",$B1715)+1,2))/30,"")))</f>
        <v/>
      </c>
      <c r="G1715" s="12">
        <f>IF($E1715="","",IF(WEEKDAY($E1715,2)&lt;6,1,0))</f>
        <v/>
      </c>
      <c r="H1715" s="12">
        <f>IF(OR($E1715="",$F1715=""),"",IF(AND($G1715=1,$F1715&gt;='Working Hours'!$C$8,$F1715&lt;'Working Hours'!$C$9),1,0))</f>
        <v/>
      </c>
    </row>
    <row r="1716">
      <c r="A1716" s="11" t="n"/>
      <c r="B1716" s="11" t="n"/>
      <c r="C1716" s="11" t="n"/>
      <c r="E1716" s="12">
        <f>IF($A1716="","",IF(ISNUMBER($A1716),$A1716,IFERROR(DATEVALUE($A1716),"")))</f>
        <v/>
      </c>
      <c r="F1716" s="12">
        <f>IF($B1716="","",IF(ISNUMBER($B1716),HOUR($B1716)*2+MINUTE($B1716)/30,IFERROR(VALUE(LEFT($B1716,FIND(":",$B1716)-1))*2+VALUE(MID($B1716,FIND(":",$B1716)+1,2))/30,"")))</f>
        <v/>
      </c>
      <c r="G1716" s="12">
        <f>IF($E1716="","",IF(WEEKDAY($E1716,2)&lt;6,1,0))</f>
        <v/>
      </c>
      <c r="H1716" s="12">
        <f>IF(OR($E1716="",$F1716=""),"",IF(AND($G1716=1,$F1716&gt;='Working Hours'!$C$8,$F1716&lt;'Working Hours'!$C$9),1,0))</f>
        <v/>
      </c>
    </row>
    <row r="1717">
      <c r="A1717" s="11" t="n"/>
      <c r="B1717" s="11" t="n"/>
      <c r="C1717" s="11" t="n"/>
      <c r="E1717" s="12">
        <f>IF($A1717="","",IF(ISNUMBER($A1717),$A1717,IFERROR(DATEVALUE($A1717),"")))</f>
        <v/>
      </c>
      <c r="F1717" s="12">
        <f>IF($B1717="","",IF(ISNUMBER($B1717),HOUR($B1717)*2+MINUTE($B1717)/30,IFERROR(VALUE(LEFT($B1717,FIND(":",$B1717)-1))*2+VALUE(MID($B1717,FIND(":",$B1717)+1,2))/30,"")))</f>
        <v/>
      </c>
      <c r="G1717" s="12">
        <f>IF($E1717="","",IF(WEEKDAY($E1717,2)&lt;6,1,0))</f>
        <v/>
      </c>
      <c r="H1717" s="12">
        <f>IF(OR($E1717="",$F1717=""),"",IF(AND($G1717=1,$F1717&gt;='Working Hours'!$C$8,$F1717&lt;'Working Hours'!$C$9),1,0))</f>
        <v/>
      </c>
    </row>
    <row r="1718">
      <c r="A1718" s="11" t="n"/>
      <c r="B1718" s="11" t="n"/>
      <c r="C1718" s="11" t="n"/>
      <c r="E1718" s="12">
        <f>IF($A1718="","",IF(ISNUMBER($A1718),$A1718,IFERROR(DATEVALUE($A1718),"")))</f>
        <v/>
      </c>
      <c r="F1718" s="12">
        <f>IF($B1718="","",IF(ISNUMBER($B1718),HOUR($B1718)*2+MINUTE($B1718)/30,IFERROR(VALUE(LEFT($B1718,FIND(":",$B1718)-1))*2+VALUE(MID($B1718,FIND(":",$B1718)+1,2))/30,"")))</f>
        <v/>
      </c>
      <c r="G1718" s="12">
        <f>IF($E1718="","",IF(WEEKDAY($E1718,2)&lt;6,1,0))</f>
        <v/>
      </c>
      <c r="H1718" s="12">
        <f>IF(OR($E1718="",$F1718=""),"",IF(AND($G1718=1,$F1718&gt;='Working Hours'!$C$8,$F1718&lt;'Working Hours'!$C$9),1,0))</f>
        <v/>
      </c>
    </row>
    <row r="1719">
      <c r="A1719" s="11" t="n"/>
      <c r="B1719" s="11" t="n"/>
      <c r="C1719" s="11" t="n"/>
      <c r="E1719" s="12">
        <f>IF($A1719="","",IF(ISNUMBER($A1719),$A1719,IFERROR(DATEVALUE($A1719),"")))</f>
        <v/>
      </c>
      <c r="F1719" s="12">
        <f>IF($B1719="","",IF(ISNUMBER($B1719),HOUR($B1719)*2+MINUTE($B1719)/30,IFERROR(VALUE(LEFT($B1719,FIND(":",$B1719)-1))*2+VALUE(MID($B1719,FIND(":",$B1719)+1,2))/30,"")))</f>
        <v/>
      </c>
      <c r="G1719" s="12">
        <f>IF($E1719="","",IF(WEEKDAY($E1719,2)&lt;6,1,0))</f>
        <v/>
      </c>
      <c r="H1719" s="12">
        <f>IF(OR($E1719="",$F1719=""),"",IF(AND($G1719=1,$F1719&gt;='Working Hours'!$C$8,$F1719&lt;'Working Hours'!$C$9),1,0))</f>
        <v/>
      </c>
    </row>
    <row r="1720">
      <c r="A1720" s="11" t="n"/>
      <c r="B1720" s="11" t="n"/>
      <c r="C1720" s="11" t="n"/>
      <c r="E1720" s="12">
        <f>IF($A1720="","",IF(ISNUMBER($A1720),$A1720,IFERROR(DATEVALUE($A1720),"")))</f>
        <v/>
      </c>
      <c r="F1720" s="12">
        <f>IF($B1720="","",IF(ISNUMBER($B1720),HOUR($B1720)*2+MINUTE($B1720)/30,IFERROR(VALUE(LEFT($B1720,FIND(":",$B1720)-1))*2+VALUE(MID($B1720,FIND(":",$B1720)+1,2))/30,"")))</f>
        <v/>
      </c>
      <c r="G1720" s="12">
        <f>IF($E1720="","",IF(WEEKDAY($E1720,2)&lt;6,1,0))</f>
        <v/>
      </c>
      <c r="H1720" s="12">
        <f>IF(OR($E1720="",$F1720=""),"",IF(AND($G1720=1,$F1720&gt;='Working Hours'!$C$8,$F1720&lt;'Working Hours'!$C$9),1,0))</f>
        <v/>
      </c>
    </row>
    <row r="1721">
      <c r="A1721" s="11" t="n"/>
      <c r="B1721" s="11" t="n"/>
      <c r="C1721" s="11" t="n"/>
      <c r="E1721" s="12">
        <f>IF($A1721="","",IF(ISNUMBER($A1721),$A1721,IFERROR(DATEVALUE($A1721),"")))</f>
        <v/>
      </c>
      <c r="F1721" s="12">
        <f>IF($B1721="","",IF(ISNUMBER($B1721),HOUR($B1721)*2+MINUTE($B1721)/30,IFERROR(VALUE(LEFT($B1721,FIND(":",$B1721)-1))*2+VALUE(MID($B1721,FIND(":",$B1721)+1,2))/30,"")))</f>
        <v/>
      </c>
      <c r="G1721" s="12">
        <f>IF($E1721="","",IF(WEEKDAY($E1721,2)&lt;6,1,0))</f>
        <v/>
      </c>
      <c r="H1721" s="12">
        <f>IF(OR($E1721="",$F1721=""),"",IF(AND($G1721=1,$F1721&gt;='Working Hours'!$C$8,$F1721&lt;'Working Hours'!$C$9),1,0))</f>
        <v/>
      </c>
    </row>
    <row r="1722">
      <c r="A1722" s="11" t="n"/>
      <c r="B1722" s="11" t="n"/>
      <c r="C1722" s="11" t="n"/>
      <c r="E1722" s="12">
        <f>IF($A1722="","",IF(ISNUMBER($A1722),$A1722,IFERROR(DATEVALUE($A1722),"")))</f>
        <v/>
      </c>
      <c r="F1722" s="12">
        <f>IF($B1722="","",IF(ISNUMBER($B1722),HOUR($B1722)*2+MINUTE($B1722)/30,IFERROR(VALUE(LEFT($B1722,FIND(":",$B1722)-1))*2+VALUE(MID($B1722,FIND(":",$B1722)+1,2))/30,"")))</f>
        <v/>
      </c>
      <c r="G1722" s="12">
        <f>IF($E1722="","",IF(WEEKDAY($E1722,2)&lt;6,1,0))</f>
        <v/>
      </c>
      <c r="H1722" s="12">
        <f>IF(OR($E1722="",$F1722=""),"",IF(AND($G1722=1,$F1722&gt;='Working Hours'!$C$8,$F1722&lt;'Working Hours'!$C$9),1,0))</f>
        <v/>
      </c>
    </row>
    <row r="1723">
      <c r="A1723" s="11" t="n"/>
      <c r="B1723" s="11" t="n"/>
      <c r="C1723" s="11" t="n"/>
      <c r="E1723" s="12">
        <f>IF($A1723="","",IF(ISNUMBER($A1723),$A1723,IFERROR(DATEVALUE($A1723),"")))</f>
        <v/>
      </c>
      <c r="F1723" s="12">
        <f>IF($B1723="","",IF(ISNUMBER($B1723),HOUR($B1723)*2+MINUTE($B1723)/30,IFERROR(VALUE(LEFT($B1723,FIND(":",$B1723)-1))*2+VALUE(MID($B1723,FIND(":",$B1723)+1,2))/30,"")))</f>
        <v/>
      </c>
      <c r="G1723" s="12">
        <f>IF($E1723="","",IF(WEEKDAY($E1723,2)&lt;6,1,0))</f>
        <v/>
      </c>
      <c r="H1723" s="12">
        <f>IF(OR($E1723="",$F1723=""),"",IF(AND($G1723=1,$F1723&gt;='Working Hours'!$C$8,$F1723&lt;'Working Hours'!$C$9),1,0))</f>
        <v/>
      </c>
    </row>
    <row r="1724">
      <c r="A1724" s="11" t="n"/>
      <c r="B1724" s="11" t="n"/>
      <c r="C1724" s="11" t="n"/>
      <c r="E1724" s="12">
        <f>IF($A1724="","",IF(ISNUMBER($A1724),$A1724,IFERROR(DATEVALUE($A1724),"")))</f>
        <v/>
      </c>
      <c r="F1724" s="12">
        <f>IF($B1724="","",IF(ISNUMBER($B1724),HOUR($B1724)*2+MINUTE($B1724)/30,IFERROR(VALUE(LEFT($B1724,FIND(":",$B1724)-1))*2+VALUE(MID($B1724,FIND(":",$B1724)+1,2))/30,"")))</f>
        <v/>
      </c>
      <c r="G1724" s="12">
        <f>IF($E1724="","",IF(WEEKDAY($E1724,2)&lt;6,1,0))</f>
        <v/>
      </c>
      <c r="H1724" s="12">
        <f>IF(OR($E1724="",$F1724=""),"",IF(AND($G1724=1,$F1724&gt;='Working Hours'!$C$8,$F1724&lt;'Working Hours'!$C$9),1,0))</f>
        <v/>
      </c>
    </row>
    <row r="1725">
      <c r="A1725" s="11" t="n"/>
      <c r="B1725" s="11" t="n"/>
      <c r="C1725" s="11" t="n"/>
      <c r="E1725" s="12">
        <f>IF($A1725="","",IF(ISNUMBER($A1725),$A1725,IFERROR(DATEVALUE($A1725),"")))</f>
        <v/>
      </c>
      <c r="F1725" s="12">
        <f>IF($B1725="","",IF(ISNUMBER($B1725),HOUR($B1725)*2+MINUTE($B1725)/30,IFERROR(VALUE(LEFT($B1725,FIND(":",$B1725)-1))*2+VALUE(MID($B1725,FIND(":",$B1725)+1,2))/30,"")))</f>
        <v/>
      </c>
      <c r="G1725" s="12">
        <f>IF($E1725="","",IF(WEEKDAY($E1725,2)&lt;6,1,0))</f>
        <v/>
      </c>
      <c r="H1725" s="12">
        <f>IF(OR($E1725="",$F1725=""),"",IF(AND($G1725=1,$F1725&gt;='Working Hours'!$C$8,$F1725&lt;'Working Hours'!$C$9),1,0))</f>
        <v/>
      </c>
    </row>
    <row r="1726">
      <c r="A1726" s="11" t="n"/>
      <c r="B1726" s="11" t="n"/>
      <c r="C1726" s="11" t="n"/>
      <c r="E1726" s="12">
        <f>IF($A1726="","",IF(ISNUMBER($A1726),$A1726,IFERROR(DATEVALUE($A1726),"")))</f>
        <v/>
      </c>
      <c r="F1726" s="12">
        <f>IF($B1726="","",IF(ISNUMBER($B1726),HOUR($B1726)*2+MINUTE($B1726)/30,IFERROR(VALUE(LEFT($B1726,FIND(":",$B1726)-1))*2+VALUE(MID($B1726,FIND(":",$B1726)+1,2))/30,"")))</f>
        <v/>
      </c>
      <c r="G1726" s="12">
        <f>IF($E1726="","",IF(WEEKDAY($E1726,2)&lt;6,1,0))</f>
        <v/>
      </c>
      <c r="H1726" s="12">
        <f>IF(OR($E1726="",$F1726=""),"",IF(AND($G1726=1,$F1726&gt;='Working Hours'!$C$8,$F1726&lt;'Working Hours'!$C$9),1,0))</f>
        <v/>
      </c>
    </row>
    <row r="1727">
      <c r="A1727" s="11" t="n"/>
      <c r="B1727" s="11" t="n"/>
      <c r="C1727" s="11" t="n"/>
      <c r="E1727" s="12">
        <f>IF($A1727="","",IF(ISNUMBER($A1727),$A1727,IFERROR(DATEVALUE($A1727),"")))</f>
        <v/>
      </c>
      <c r="F1727" s="12">
        <f>IF($B1727="","",IF(ISNUMBER($B1727),HOUR($B1727)*2+MINUTE($B1727)/30,IFERROR(VALUE(LEFT($B1727,FIND(":",$B1727)-1))*2+VALUE(MID($B1727,FIND(":",$B1727)+1,2))/30,"")))</f>
        <v/>
      </c>
      <c r="G1727" s="12">
        <f>IF($E1727="","",IF(WEEKDAY($E1727,2)&lt;6,1,0))</f>
        <v/>
      </c>
      <c r="H1727" s="12">
        <f>IF(OR($E1727="",$F1727=""),"",IF(AND($G1727=1,$F1727&gt;='Working Hours'!$C$8,$F1727&lt;'Working Hours'!$C$9),1,0))</f>
        <v/>
      </c>
    </row>
    <row r="1728">
      <c r="A1728" s="11" t="n"/>
      <c r="B1728" s="11" t="n"/>
      <c r="C1728" s="11" t="n"/>
      <c r="E1728" s="12">
        <f>IF($A1728="","",IF(ISNUMBER($A1728),$A1728,IFERROR(DATEVALUE($A1728),"")))</f>
        <v/>
      </c>
      <c r="F1728" s="12">
        <f>IF($B1728="","",IF(ISNUMBER($B1728),HOUR($B1728)*2+MINUTE($B1728)/30,IFERROR(VALUE(LEFT($B1728,FIND(":",$B1728)-1))*2+VALUE(MID($B1728,FIND(":",$B1728)+1,2))/30,"")))</f>
        <v/>
      </c>
      <c r="G1728" s="12">
        <f>IF($E1728="","",IF(WEEKDAY($E1728,2)&lt;6,1,0))</f>
        <v/>
      </c>
      <c r="H1728" s="12">
        <f>IF(OR($E1728="",$F1728=""),"",IF(AND($G1728=1,$F1728&gt;='Working Hours'!$C$8,$F1728&lt;'Working Hours'!$C$9),1,0))</f>
        <v/>
      </c>
    </row>
    <row r="1729">
      <c r="A1729" s="11" t="n"/>
      <c r="B1729" s="11" t="n"/>
      <c r="C1729" s="11" t="n"/>
      <c r="E1729" s="12">
        <f>IF($A1729="","",IF(ISNUMBER($A1729),$A1729,IFERROR(DATEVALUE($A1729),"")))</f>
        <v/>
      </c>
      <c r="F1729" s="12">
        <f>IF($B1729="","",IF(ISNUMBER($B1729),HOUR($B1729)*2+MINUTE($B1729)/30,IFERROR(VALUE(LEFT($B1729,FIND(":",$B1729)-1))*2+VALUE(MID($B1729,FIND(":",$B1729)+1,2))/30,"")))</f>
        <v/>
      </c>
      <c r="G1729" s="12">
        <f>IF($E1729="","",IF(WEEKDAY($E1729,2)&lt;6,1,0))</f>
        <v/>
      </c>
      <c r="H1729" s="12">
        <f>IF(OR($E1729="",$F1729=""),"",IF(AND($G1729=1,$F1729&gt;='Working Hours'!$C$8,$F1729&lt;'Working Hours'!$C$9),1,0))</f>
        <v/>
      </c>
    </row>
    <row r="1730">
      <c r="A1730" s="11" t="n"/>
      <c r="B1730" s="11" t="n"/>
      <c r="C1730" s="11" t="n"/>
      <c r="E1730" s="12">
        <f>IF($A1730="","",IF(ISNUMBER($A1730),$A1730,IFERROR(DATEVALUE($A1730),"")))</f>
        <v/>
      </c>
      <c r="F1730" s="12">
        <f>IF($B1730="","",IF(ISNUMBER($B1730),HOUR($B1730)*2+MINUTE($B1730)/30,IFERROR(VALUE(LEFT($B1730,FIND(":",$B1730)-1))*2+VALUE(MID($B1730,FIND(":",$B1730)+1,2))/30,"")))</f>
        <v/>
      </c>
      <c r="G1730" s="12">
        <f>IF($E1730="","",IF(WEEKDAY($E1730,2)&lt;6,1,0))</f>
        <v/>
      </c>
      <c r="H1730" s="12">
        <f>IF(OR($E1730="",$F1730=""),"",IF(AND($G1730=1,$F1730&gt;='Working Hours'!$C$8,$F1730&lt;'Working Hours'!$C$9),1,0))</f>
        <v/>
      </c>
    </row>
    <row r="1731">
      <c r="A1731" s="11" t="n"/>
      <c r="B1731" s="11" t="n"/>
      <c r="C1731" s="11" t="n"/>
      <c r="E1731" s="12">
        <f>IF($A1731="","",IF(ISNUMBER($A1731),$A1731,IFERROR(DATEVALUE($A1731),"")))</f>
        <v/>
      </c>
      <c r="F1731" s="12">
        <f>IF($B1731="","",IF(ISNUMBER($B1731),HOUR($B1731)*2+MINUTE($B1731)/30,IFERROR(VALUE(LEFT($B1731,FIND(":",$B1731)-1))*2+VALUE(MID($B1731,FIND(":",$B1731)+1,2))/30,"")))</f>
        <v/>
      </c>
      <c r="G1731" s="12">
        <f>IF($E1731="","",IF(WEEKDAY($E1731,2)&lt;6,1,0))</f>
        <v/>
      </c>
      <c r="H1731" s="12">
        <f>IF(OR($E1731="",$F1731=""),"",IF(AND($G1731=1,$F1731&gt;='Working Hours'!$C$8,$F1731&lt;'Working Hours'!$C$9),1,0))</f>
        <v/>
      </c>
    </row>
    <row r="1732">
      <c r="A1732" s="11" t="n"/>
      <c r="B1732" s="11" t="n"/>
      <c r="C1732" s="11" t="n"/>
      <c r="E1732" s="12">
        <f>IF($A1732="","",IF(ISNUMBER($A1732),$A1732,IFERROR(DATEVALUE($A1732),"")))</f>
        <v/>
      </c>
      <c r="F1732" s="12">
        <f>IF($B1732="","",IF(ISNUMBER($B1732),HOUR($B1732)*2+MINUTE($B1732)/30,IFERROR(VALUE(LEFT($B1732,FIND(":",$B1732)-1))*2+VALUE(MID($B1732,FIND(":",$B1732)+1,2))/30,"")))</f>
        <v/>
      </c>
      <c r="G1732" s="12">
        <f>IF($E1732="","",IF(WEEKDAY($E1732,2)&lt;6,1,0))</f>
        <v/>
      </c>
      <c r="H1732" s="12">
        <f>IF(OR($E1732="",$F1732=""),"",IF(AND($G1732=1,$F1732&gt;='Working Hours'!$C$8,$F1732&lt;'Working Hours'!$C$9),1,0))</f>
        <v/>
      </c>
    </row>
    <row r="1733">
      <c r="A1733" s="11" t="n"/>
      <c r="B1733" s="11" t="n"/>
      <c r="C1733" s="11" t="n"/>
      <c r="E1733" s="12">
        <f>IF($A1733="","",IF(ISNUMBER($A1733),$A1733,IFERROR(DATEVALUE($A1733),"")))</f>
        <v/>
      </c>
      <c r="F1733" s="12">
        <f>IF($B1733="","",IF(ISNUMBER($B1733),HOUR($B1733)*2+MINUTE($B1733)/30,IFERROR(VALUE(LEFT($B1733,FIND(":",$B1733)-1))*2+VALUE(MID($B1733,FIND(":",$B1733)+1,2))/30,"")))</f>
        <v/>
      </c>
      <c r="G1733" s="12">
        <f>IF($E1733="","",IF(WEEKDAY($E1733,2)&lt;6,1,0))</f>
        <v/>
      </c>
      <c r="H1733" s="12">
        <f>IF(OR($E1733="",$F1733=""),"",IF(AND($G1733=1,$F1733&gt;='Working Hours'!$C$8,$F1733&lt;'Working Hours'!$C$9),1,0))</f>
        <v/>
      </c>
    </row>
    <row r="1734">
      <c r="A1734" s="11" t="n"/>
      <c r="B1734" s="11" t="n"/>
      <c r="C1734" s="11" t="n"/>
      <c r="E1734" s="12">
        <f>IF($A1734="","",IF(ISNUMBER($A1734),$A1734,IFERROR(DATEVALUE($A1734),"")))</f>
        <v/>
      </c>
      <c r="F1734" s="12">
        <f>IF($B1734="","",IF(ISNUMBER($B1734),HOUR($B1734)*2+MINUTE($B1734)/30,IFERROR(VALUE(LEFT($B1734,FIND(":",$B1734)-1))*2+VALUE(MID($B1734,FIND(":",$B1734)+1,2))/30,"")))</f>
        <v/>
      </c>
      <c r="G1734" s="12">
        <f>IF($E1734="","",IF(WEEKDAY($E1734,2)&lt;6,1,0))</f>
        <v/>
      </c>
      <c r="H1734" s="12">
        <f>IF(OR($E1734="",$F1734=""),"",IF(AND($G1734=1,$F1734&gt;='Working Hours'!$C$8,$F1734&lt;'Working Hours'!$C$9),1,0))</f>
        <v/>
      </c>
    </row>
    <row r="1735">
      <c r="A1735" s="11" t="n"/>
      <c r="B1735" s="11" t="n"/>
      <c r="C1735" s="11" t="n"/>
      <c r="E1735" s="12">
        <f>IF($A1735="","",IF(ISNUMBER($A1735),$A1735,IFERROR(DATEVALUE($A1735),"")))</f>
        <v/>
      </c>
      <c r="F1735" s="12">
        <f>IF($B1735="","",IF(ISNUMBER($B1735),HOUR($B1735)*2+MINUTE($B1735)/30,IFERROR(VALUE(LEFT($B1735,FIND(":",$B1735)-1))*2+VALUE(MID($B1735,FIND(":",$B1735)+1,2))/30,"")))</f>
        <v/>
      </c>
      <c r="G1735" s="12">
        <f>IF($E1735="","",IF(WEEKDAY($E1735,2)&lt;6,1,0))</f>
        <v/>
      </c>
      <c r="H1735" s="12">
        <f>IF(OR($E1735="",$F1735=""),"",IF(AND($G1735=1,$F1735&gt;='Working Hours'!$C$8,$F1735&lt;'Working Hours'!$C$9),1,0))</f>
        <v/>
      </c>
    </row>
    <row r="1736">
      <c r="A1736" s="11" t="n"/>
      <c r="B1736" s="11" t="n"/>
      <c r="C1736" s="11" t="n"/>
      <c r="E1736" s="12">
        <f>IF($A1736="","",IF(ISNUMBER($A1736),$A1736,IFERROR(DATEVALUE($A1736),"")))</f>
        <v/>
      </c>
      <c r="F1736" s="12">
        <f>IF($B1736="","",IF(ISNUMBER($B1736),HOUR($B1736)*2+MINUTE($B1736)/30,IFERROR(VALUE(LEFT($B1736,FIND(":",$B1736)-1))*2+VALUE(MID($B1736,FIND(":",$B1736)+1,2))/30,"")))</f>
        <v/>
      </c>
      <c r="G1736" s="12">
        <f>IF($E1736="","",IF(WEEKDAY($E1736,2)&lt;6,1,0))</f>
        <v/>
      </c>
      <c r="H1736" s="12">
        <f>IF(OR($E1736="",$F1736=""),"",IF(AND($G1736=1,$F1736&gt;='Working Hours'!$C$8,$F1736&lt;'Working Hours'!$C$9),1,0))</f>
        <v/>
      </c>
    </row>
    <row r="1737">
      <c r="A1737" s="11" t="n"/>
      <c r="B1737" s="11" t="n"/>
      <c r="C1737" s="11" t="n"/>
      <c r="E1737" s="12">
        <f>IF($A1737="","",IF(ISNUMBER($A1737),$A1737,IFERROR(DATEVALUE($A1737),"")))</f>
        <v/>
      </c>
      <c r="F1737" s="12">
        <f>IF($B1737="","",IF(ISNUMBER($B1737),HOUR($B1737)*2+MINUTE($B1737)/30,IFERROR(VALUE(LEFT($B1737,FIND(":",$B1737)-1))*2+VALUE(MID($B1737,FIND(":",$B1737)+1,2))/30,"")))</f>
        <v/>
      </c>
      <c r="G1737" s="12">
        <f>IF($E1737="","",IF(WEEKDAY($E1737,2)&lt;6,1,0))</f>
        <v/>
      </c>
      <c r="H1737" s="12">
        <f>IF(OR($E1737="",$F1737=""),"",IF(AND($G1737=1,$F1737&gt;='Working Hours'!$C$8,$F1737&lt;'Working Hours'!$C$9),1,0))</f>
        <v/>
      </c>
    </row>
    <row r="1738">
      <c r="A1738" s="11" t="n"/>
      <c r="B1738" s="11" t="n"/>
      <c r="C1738" s="11" t="n"/>
      <c r="E1738" s="12">
        <f>IF($A1738="","",IF(ISNUMBER($A1738),$A1738,IFERROR(DATEVALUE($A1738),"")))</f>
        <v/>
      </c>
      <c r="F1738" s="12">
        <f>IF($B1738="","",IF(ISNUMBER($B1738),HOUR($B1738)*2+MINUTE($B1738)/30,IFERROR(VALUE(LEFT($B1738,FIND(":",$B1738)-1))*2+VALUE(MID($B1738,FIND(":",$B1738)+1,2))/30,"")))</f>
        <v/>
      </c>
      <c r="G1738" s="12">
        <f>IF($E1738="","",IF(WEEKDAY($E1738,2)&lt;6,1,0))</f>
        <v/>
      </c>
      <c r="H1738" s="12">
        <f>IF(OR($E1738="",$F1738=""),"",IF(AND($G1738=1,$F1738&gt;='Working Hours'!$C$8,$F1738&lt;'Working Hours'!$C$9),1,0))</f>
        <v/>
      </c>
    </row>
    <row r="1739">
      <c r="A1739" s="11" t="n"/>
      <c r="B1739" s="11" t="n"/>
      <c r="C1739" s="11" t="n"/>
      <c r="E1739" s="12">
        <f>IF($A1739="","",IF(ISNUMBER($A1739),$A1739,IFERROR(DATEVALUE($A1739),"")))</f>
        <v/>
      </c>
      <c r="F1739" s="12">
        <f>IF($B1739="","",IF(ISNUMBER($B1739),HOUR($B1739)*2+MINUTE($B1739)/30,IFERROR(VALUE(LEFT($B1739,FIND(":",$B1739)-1))*2+VALUE(MID($B1739,FIND(":",$B1739)+1,2))/30,"")))</f>
        <v/>
      </c>
      <c r="G1739" s="12">
        <f>IF($E1739="","",IF(WEEKDAY($E1739,2)&lt;6,1,0))</f>
        <v/>
      </c>
      <c r="H1739" s="12">
        <f>IF(OR($E1739="",$F1739=""),"",IF(AND($G1739=1,$F1739&gt;='Working Hours'!$C$8,$F1739&lt;'Working Hours'!$C$9),1,0))</f>
        <v/>
      </c>
    </row>
    <row r="1740">
      <c r="A1740" s="11" t="n"/>
      <c r="B1740" s="11" t="n"/>
      <c r="C1740" s="11" t="n"/>
      <c r="E1740" s="12">
        <f>IF($A1740="","",IF(ISNUMBER($A1740),$A1740,IFERROR(DATEVALUE($A1740),"")))</f>
        <v/>
      </c>
      <c r="F1740" s="12">
        <f>IF($B1740="","",IF(ISNUMBER($B1740),HOUR($B1740)*2+MINUTE($B1740)/30,IFERROR(VALUE(LEFT($B1740,FIND(":",$B1740)-1))*2+VALUE(MID($B1740,FIND(":",$B1740)+1,2))/30,"")))</f>
        <v/>
      </c>
      <c r="G1740" s="12">
        <f>IF($E1740="","",IF(WEEKDAY($E1740,2)&lt;6,1,0))</f>
        <v/>
      </c>
      <c r="H1740" s="12">
        <f>IF(OR($E1740="",$F1740=""),"",IF(AND($G1740=1,$F1740&gt;='Working Hours'!$C$8,$F1740&lt;'Working Hours'!$C$9),1,0))</f>
        <v/>
      </c>
    </row>
    <row r="1741">
      <c r="A1741" s="11" t="n"/>
      <c r="B1741" s="11" t="n"/>
      <c r="C1741" s="11" t="n"/>
      <c r="E1741" s="12">
        <f>IF($A1741="","",IF(ISNUMBER($A1741),$A1741,IFERROR(DATEVALUE($A1741),"")))</f>
        <v/>
      </c>
      <c r="F1741" s="12">
        <f>IF($B1741="","",IF(ISNUMBER($B1741),HOUR($B1741)*2+MINUTE($B1741)/30,IFERROR(VALUE(LEFT($B1741,FIND(":",$B1741)-1))*2+VALUE(MID($B1741,FIND(":",$B1741)+1,2))/30,"")))</f>
        <v/>
      </c>
      <c r="G1741" s="12">
        <f>IF($E1741="","",IF(WEEKDAY($E1741,2)&lt;6,1,0))</f>
        <v/>
      </c>
      <c r="H1741" s="12">
        <f>IF(OR($E1741="",$F1741=""),"",IF(AND($G1741=1,$F1741&gt;='Working Hours'!$C$8,$F1741&lt;'Working Hours'!$C$9),1,0))</f>
        <v/>
      </c>
    </row>
    <row r="1742">
      <c r="A1742" s="11" t="n"/>
      <c r="B1742" s="11" t="n"/>
      <c r="C1742" s="11" t="n"/>
      <c r="E1742" s="12">
        <f>IF($A1742="","",IF(ISNUMBER($A1742),$A1742,IFERROR(DATEVALUE($A1742),"")))</f>
        <v/>
      </c>
      <c r="F1742" s="12">
        <f>IF($B1742="","",IF(ISNUMBER($B1742),HOUR($B1742)*2+MINUTE($B1742)/30,IFERROR(VALUE(LEFT($B1742,FIND(":",$B1742)-1))*2+VALUE(MID($B1742,FIND(":",$B1742)+1,2))/30,"")))</f>
        <v/>
      </c>
      <c r="G1742" s="12">
        <f>IF($E1742="","",IF(WEEKDAY($E1742,2)&lt;6,1,0))</f>
        <v/>
      </c>
      <c r="H1742" s="12">
        <f>IF(OR($E1742="",$F1742=""),"",IF(AND($G1742=1,$F1742&gt;='Working Hours'!$C$8,$F1742&lt;'Working Hours'!$C$9),1,0))</f>
        <v/>
      </c>
    </row>
    <row r="1743">
      <c r="A1743" s="11" t="n"/>
      <c r="B1743" s="11" t="n"/>
      <c r="C1743" s="11" t="n"/>
      <c r="E1743" s="12">
        <f>IF($A1743="","",IF(ISNUMBER($A1743),$A1743,IFERROR(DATEVALUE($A1743),"")))</f>
        <v/>
      </c>
      <c r="F1743" s="12">
        <f>IF($B1743="","",IF(ISNUMBER($B1743),HOUR($B1743)*2+MINUTE($B1743)/30,IFERROR(VALUE(LEFT($B1743,FIND(":",$B1743)-1))*2+VALUE(MID($B1743,FIND(":",$B1743)+1,2))/30,"")))</f>
        <v/>
      </c>
      <c r="G1743" s="12">
        <f>IF($E1743="","",IF(WEEKDAY($E1743,2)&lt;6,1,0))</f>
        <v/>
      </c>
      <c r="H1743" s="12">
        <f>IF(OR($E1743="",$F1743=""),"",IF(AND($G1743=1,$F1743&gt;='Working Hours'!$C$8,$F1743&lt;'Working Hours'!$C$9),1,0))</f>
        <v/>
      </c>
    </row>
    <row r="1744">
      <c r="A1744" s="11" t="n"/>
      <c r="B1744" s="11" t="n"/>
      <c r="C1744" s="11" t="n"/>
      <c r="E1744" s="12">
        <f>IF($A1744="","",IF(ISNUMBER($A1744),$A1744,IFERROR(DATEVALUE($A1744),"")))</f>
        <v/>
      </c>
      <c r="F1744" s="12">
        <f>IF($B1744="","",IF(ISNUMBER($B1744),HOUR($B1744)*2+MINUTE($B1744)/30,IFERROR(VALUE(LEFT($B1744,FIND(":",$B1744)-1))*2+VALUE(MID($B1744,FIND(":",$B1744)+1,2))/30,"")))</f>
        <v/>
      </c>
      <c r="G1744" s="12">
        <f>IF($E1744="","",IF(WEEKDAY($E1744,2)&lt;6,1,0))</f>
        <v/>
      </c>
      <c r="H1744" s="12">
        <f>IF(OR($E1744="",$F1744=""),"",IF(AND($G1744=1,$F1744&gt;='Working Hours'!$C$8,$F1744&lt;'Working Hours'!$C$9),1,0))</f>
        <v/>
      </c>
    </row>
    <row r="1745">
      <c r="A1745" s="11" t="n"/>
      <c r="B1745" s="11" t="n"/>
      <c r="C1745" s="11" t="n"/>
      <c r="E1745" s="12">
        <f>IF($A1745="","",IF(ISNUMBER($A1745),$A1745,IFERROR(DATEVALUE($A1745),"")))</f>
        <v/>
      </c>
      <c r="F1745" s="12">
        <f>IF($B1745="","",IF(ISNUMBER($B1745),HOUR($B1745)*2+MINUTE($B1745)/30,IFERROR(VALUE(LEFT($B1745,FIND(":",$B1745)-1))*2+VALUE(MID($B1745,FIND(":",$B1745)+1,2))/30,"")))</f>
        <v/>
      </c>
      <c r="G1745" s="12">
        <f>IF($E1745="","",IF(WEEKDAY($E1745,2)&lt;6,1,0))</f>
        <v/>
      </c>
      <c r="H1745" s="12">
        <f>IF(OR($E1745="",$F1745=""),"",IF(AND($G1745=1,$F1745&gt;='Working Hours'!$C$8,$F1745&lt;'Working Hours'!$C$9),1,0))</f>
        <v/>
      </c>
    </row>
    <row r="1746">
      <c r="A1746" s="11" t="n"/>
      <c r="B1746" s="11" t="n"/>
      <c r="C1746" s="11" t="n"/>
      <c r="E1746" s="12">
        <f>IF($A1746="","",IF(ISNUMBER($A1746),$A1746,IFERROR(DATEVALUE($A1746),"")))</f>
        <v/>
      </c>
      <c r="F1746" s="12">
        <f>IF($B1746="","",IF(ISNUMBER($B1746),HOUR($B1746)*2+MINUTE($B1746)/30,IFERROR(VALUE(LEFT($B1746,FIND(":",$B1746)-1))*2+VALUE(MID($B1746,FIND(":",$B1746)+1,2))/30,"")))</f>
        <v/>
      </c>
      <c r="G1746" s="12">
        <f>IF($E1746="","",IF(WEEKDAY($E1746,2)&lt;6,1,0))</f>
        <v/>
      </c>
      <c r="H1746" s="12">
        <f>IF(OR($E1746="",$F1746=""),"",IF(AND($G1746=1,$F1746&gt;='Working Hours'!$C$8,$F1746&lt;'Working Hours'!$C$9),1,0))</f>
        <v/>
      </c>
    </row>
    <row r="1747">
      <c r="A1747" s="11" t="n"/>
      <c r="B1747" s="11" t="n"/>
      <c r="C1747" s="11" t="n"/>
      <c r="E1747" s="12">
        <f>IF($A1747="","",IF(ISNUMBER($A1747),$A1747,IFERROR(DATEVALUE($A1747),"")))</f>
        <v/>
      </c>
      <c r="F1747" s="12">
        <f>IF($B1747="","",IF(ISNUMBER($B1747),HOUR($B1747)*2+MINUTE($B1747)/30,IFERROR(VALUE(LEFT($B1747,FIND(":",$B1747)-1))*2+VALUE(MID($B1747,FIND(":",$B1747)+1,2))/30,"")))</f>
        <v/>
      </c>
      <c r="G1747" s="12">
        <f>IF($E1747="","",IF(WEEKDAY($E1747,2)&lt;6,1,0))</f>
        <v/>
      </c>
      <c r="H1747" s="12">
        <f>IF(OR($E1747="",$F1747=""),"",IF(AND($G1747=1,$F1747&gt;='Working Hours'!$C$8,$F1747&lt;'Working Hours'!$C$9),1,0))</f>
        <v/>
      </c>
    </row>
    <row r="1748">
      <c r="A1748" s="11" t="n"/>
      <c r="B1748" s="11" t="n"/>
      <c r="C1748" s="11" t="n"/>
      <c r="E1748" s="12">
        <f>IF($A1748="","",IF(ISNUMBER($A1748),$A1748,IFERROR(DATEVALUE($A1748),"")))</f>
        <v/>
      </c>
      <c r="F1748" s="12">
        <f>IF($B1748="","",IF(ISNUMBER($B1748),HOUR($B1748)*2+MINUTE($B1748)/30,IFERROR(VALUE(LEFT($B1748,FIND(":",$B1748)-1))*2+VALUE(MID($B1748,FIND(":",$B1748)+1,2))/30,"")))</f>
        <v/>
      </c>
      <c r="G1748" s="12">
        <f>IF($E1748="","",IF(WEEKDAY($E1748,2)&lt;6,1,0))</f>
        <v/>
      </c>
      <c r="H1748" s="12">
        <f>IF(OR($E1748="",$F1748=""),"",IF(AND($G1748=1,$F1748&gt;='Working Hours'!$C$8,$F1748&lt;'Working Hours'!$C$9),1,0))</f>
        <v/>
      </c>
    </row>
    <row r="1749">
      <c r="A1749" s="11" t="n"/>
      <c r="B1749" s="11" t="n"/>
      <c r="C1749" s="11" t="n"/>
      <c r="E1749" s="12">
        <f>IF($A1749="","",IF(ISNUMBER($A1749),$A1749,IFERROR(DATEVALUE($A1749),"")))</f>
        <v/>
      </c>
      <c r="F1749" s="12">
        <f>IF($B1749="","",IF(ISNUMBER($B1749),HOUR($B1749)*2+MINUTE($B1749)/30,IFERROR(VALUE(LEFT($B1749,FIND(":",$B1749)-1))*2+VALUE(MID($B1749,FIND(":",$B1749)+1,2))/30,"")))</f>
        <v/>
      </c>
      <c r="G1749" s="12">
        <f>IF($E1749="","",IF(WEEKDAY($E1749,2)&lt;6,1,0))</f>
        <v/>
      </c>
      <c r="H1749" s="12">
        <f>IF(OR($E1749="",$F1749=""),"",IF(AND($G1749=1,$F1749&gt;='Working Hours'!$C$8,$F1749&lt;'Working Hours'!$C$9),1,0))</f>
        <v/>
      </c>
    </row>
    <row r="1750">
      <c r="A1750" s="11" t="n"/>
      <c r="B1750" s="11" t="n"/>
      <c r="C1750" s="11" t="n"/>
      <c r="E1750" s="12">
        <f>IF($A1750="","",IF(ISNUMBER($A1750),$A1750,IFERROR(DATEVALUE($A1750),"")))</f>
        <v/>
      </c>
      <c r="F1750" s="12">
        <f>IF($B1750="","",IF(ISNUMBER($B1750),HOUR($B1750)*2+MINUTE($B1750)/30,IFERROR(VALUE(LEFT($B1750,FIND(":",$B1750)-1))*2+VALUE(MID($B1750,FIND(":",$B1750)+1,2))/30,"")))</f>
        <v/>
      </c>
      <c r="G1750" s="12">
        <f>IF($E1750="","",IF(WEEKDAY($E1750,2)&lt;6,1,0))</f>
        <v/>
      </c>
      <c r="H1750" s="12">
        <f>IF(OR($E1750="",$F1750=""),"",IF(AND($G1750=1,$F1750&gt;='Working Hours'!$C$8,$F1750&lt;'Working Hours'!$C$9),1,0))</f>
        <v/>
      </c>
    </row>
    <row r="1751">
      <c r="A1751" s="11" t="n"/>
      <c r="B1751" s="11" t="n"/>
      <c r="C1751" s="11" t="n"/>
      <c r="E1751" s="12">
        <f>IF($A1751="","",IF(ISNUMBER($A1751),$A1751,IFERROR(DATEVALUE($A1751),"")))</f>
        <v/>
      </c>
      <c r="F1751" s="12">
        <f>IF($B1751="","",IF(ISNUMBER($B1751),HOUR($B1751)*2+MINUTE($B1751)/30,IFERROR(VALUE(LEFT($B1751,FIND(":",$B1751)-1))*2+VALUE(MID($B1751,FIND(":",$B1751)+1,2))/30,"")))</f>
        <v/>
      </c>
      <c r="G1751" s="12">
        <f>IF($E1751="","",IF(WEEKDAY($E1751,2)&lt;6,1,0))</f>
        <v/>
      </c>
      <c r="H1751" s="12">
        <f>IF(OR($E1751="",$F1751=""),"",IF(AND($G1751=1,$F1751&gt;='Working Hours'!$C$8,$F1751&lt;'Working Hours'!$C$9),1,0))</f>
        <v/>
      </c>
    </row>
    <row r="1752">
      <c r="A1752" s="11" t="n"/>
      <c r="B1752" s="11" t="n"/>
      <c r="C1752" s="11" t="n"/>
      <c r="E1752" s="12">
        <f>IF($A1752="","",IF(ISNUMBER($A1752),$A1752,IFERROR(DATEVALUE($A1752),"")))</f>
        <v/>
      </c>
      <c r="F1752" s="12">
        <f>IF($B1752="","",IF(ISNUMBER($B1752),HOUR($B1752)*2+MINUTE($B1752)/30,IFERROR(VALUE(LEFT($B1752,FIND(":",$B1752)-1))*2+VALUE(MID($B1752,FIND(":",$B1752)+1,2))/30,"")))</f>
        <v/>
      </c>
      <c r="G1752" s="12">
        <f>IF($E1752="","",IF(WEEKDAY($E1752,2)&lt;6,1,0))</f>
        <v/>
      </c>
      <c r="H1752" s="12">
        <f>IF(OR($E1752="",$F1752=""),"",IF(AND($G1752=1,$F1752&gt;='Working Hours'!$C$8,$F1752&lt;'Working Hours'!$C$9),1,0))</f>
        <v/>
      </c>
    </row>
    <row r="1753">
      <c r="A1753" s="11" t="n"/>
      <c r="B1753" s="11" t="n"/>
      <c r="C1753" s="11" t="n"/>
      <c r="E1753" s="12">
        <f>IF($A1753="","",IF(ISNUMBER($A1753),$A1753,IFERROR(DATEVALUE($A1753),"")))</f>
        <v/>
      </c>
      <c r="F1753" s="12">
        <f>IF($B1753="","",IF(ISNUMBER($B1753),HOUR($B1753)*2+MINUTE($B1753)/30,IFERROR(VALUE(LEFT($B1753,FIND(":",$B1753)-1))*2+VALUE(MID($B1753,FIND(":",$B1753)+1,2))/30,"")))</f>
        <v/>
      </c>
      <c r="G1753" s="12">
        <f>IF($E1753="","",IF(WEEKDAY($E1753,2)&lt;6,1,0))</f>
        <v/>
      </c>
      <c r="H1753" s="12">
        <f>IF(OR($E1753="",$F1753=""),"",IF(AND($G1753=1,$F1753&gt;='Working Hours'!$C$8,$F1753&lt;'Working Hours'!$C$9),1,0))</f>
        <v/>
      </c>
    </row>
    <row r="1754">
      <c r="A1754" s="11" t="n"/>
      <c r="B1754" s="11" t="n"/>
      <c r="C1754" s="11" t="n"/>
      <c r="E1754" s="12">
        <f>IF($A1754="","",IF(ISNUMBER($A1754),$A1754,IFERROR(DATEVALUE($A1754),"")))</f>
        <v/>
      </c>
      <c r="F1754" s="12">
        <f>IF($B1754="","",IF(ISNUMBER($B1754),HOUR($B1754)*2+MINUTE($B1754)/30,IFERROR(VALUE(LEFT($B1754,FIND(":",$B1754)-1))*2+VALUE(MID($B1754,FIND(":",$B1754)+1,2))/30,"")))</f>
        <v/>
      </c>
      <c r="G1754" s="12">
        <f>IF($E1754="","",IF(WEEKDAY($E1754,2)&lt;6,1,0))</f>
        <v/>
      </c>
      <c r="H1754" s="12">
        <f>IF(OR($E1754="",$F1754=""),"",IF(AND($G1754=1,$F1754&gt;='Working Hours'!$C$8,$F1754&lt;'Working Hours'!$C$9),1,0))</f>
        <v/>
      </c>
    </row>
    <row r="1755">
      <c r="A1755" s="11" t="n"/>
      <c r="B1755" s="11" t="n"/>
      <c r="C1755" s="11" t="n"/>
      <c r="E1755" s="12">
        <f>IF($A1755="","",IF(ISNUMBER($A1755),$A1755,IFERROR(DATEVALUE($A1755),"")))</f>
        <v/>
      </c>
      <c r="F1755" s="12">
        <f>IF($B1755="","",IF(ISNUMBER($B1755),HOUR($B1755)*2+MINUTE($B1755)/30,IFERROR(VALUE(LEFT($B1755,FIND(":",$B1755)-1))*2+VALUE(MID($B1755,FIND(":",$B1755)+1,2))/30,"")))</f>
        <v/>
      </c>
      <c r="G1755" s="12">
        <f>IF($E1755="","",IF(WEEKDAY($E1755,2)&lt;6,1,0))</f>
        <v/>
      </c>
      <c r="H1755" s="12">
        <f>IF(OR($E1755="",$F1755=""),"",IF(AND($G1755=1,$F1755&gt;='Working Hours'!$C$8,$F1755&lt;'Working Hours'!$C$9),1,0))</f>
        <v/>
      </c>
    </row>
    <row r="1756">
      <c r="A1756" s="11" t="n"/>
      <c r="B1756" s="11" t="n"/>
      <c r="C1756" s="11" t="n"/>
      <c r="E1756" s="12">
        <f>IF($A1756="","",IF(ISNUMBER($A1756),$A1756,IFERROR(DATEVALUE($A1756),"")))</f>
        <v/>
      </c>
      <c r="F1756" s="12">
        <f>IF($B1756="","",IF(ISNUMBER($B1756),HOUR($B1756)*2+MINUTE($B1756)/30,IFERROR(VALUE(LEFT($B1756,FIND(":",$B1756)-1))*2+VALUE(MID($B1756,FIND(":",$B1756)+1,2))/30,"")))</f>
        <v/>
      </c>
      <c r="G1756" s="12">
        <f>IF($E1756="","",IF(WEEKDAY($E1756,2)&lt;6,1,0))</f>
        <v/>
      </c>
      <c r="H1756" s="12">
        <f>IF(OR($E1756="",$F1756=""),"",IF(AND($G1756=1,$F1756&gt;='Working Hours'!$C$8,$F1756&lt;'Working Hours'!$C$9),1,0))</f>
        <v/>
      </c>
    </row>
    <row r="1757">
      <c r="A1757" s="11" t="n"/>
      <c r="B1757" s="11" t="n"/>
      <c r="C1757" s="11" t="n"/>
      <c r="E1757" s="12">
        <f>IF($A1757="","",IF(ISNUMBER($A1757),$A1757,IFERROR(DATEVALUE($A1757),"")))</f>
        <v/>
      </c>
      <c r="F1757" s="12">
        <f>IF($B1757="","",IF(ISNUMBER($B1757),HOUR($B1757)*2+MINUTE($B1757)/30,IFERROR(VALUE(LEFT($B1757,FIND(":",$B1757)-1))*2+VALUE(MID($B1757,FIND(":",$B1757)+1,2))/30,"")))</f>
        <v/>
      </c>
      <c r="G1757" s="12">
        <f>IF($E1757="","",IF(WEEKDAY($E1757,2)&lt;6,1,0))</f>
        <v/>
      </c>
      <c r="H1757" s="12">
        <f>IF(OR($E1757="",$F1757=""),"",IF(AND($G1757=1,$F1757&gt;='Working Hours'!$C$8,$F1757&lt;'Working Hours'!$C$9),1,0))</f>
        <v/>
      </c>
    </row>
    <row r="1758">
      <c r="A1758" s="11" t="n"/>
      <c r="B1758" s="11" t="n"/>
      <c r="C1758" s="11" t="n"/>
      <c r="E1758" s="12">
        <f>IF($A1758="","",IF(ISNUMBER($A1758),$A1758,IFERROR(DATEVALUE($A1758),"")))</f>
        <v/>
      </c>
      <c r="F1758" s="12">
        <f>IF($B1758="","",IF(ISNUMBER($B1758),HOUR($B1758)*2+MINUTE($B1758)/30,IFERROR(VALUE(LEFT($B1758,FIND(":",$B1758)-1))*2+VALUE(MID($B1758,FIND(":",$B1758)+1,2))/30,"")))</f>
        <v/>
      </c>
      <c r="G1758" s="12">
        <f>IF($E1758="","",IF(WEEKDAY($E1758,2)&lt;6,1,0))</f>
        <v/>
      </c>
      <c r="H1758" s="12">
        <f>IF(OR($E1758="",$F1758=""),"",IF(AND($G1758=1,$F1758&gt;='Working Hours'!$C$8,$F1758&lt;'Working Hours'!$C$9),1,0))</f>
        <v/>
      </c>
    </row>
    <row r="1759">
      <c r="A1759" s="11" t="n"/>
      <c r="B1759" s="11" t="n"/>
      <c r="C1759" s="11" t="n"/>
      <c r="E1759" s="12">
        <f>IF($A1759="","",IF(ISNUMBER($A1759),$A1759,IFERROR(DATEVALUE($A1759),"")))</f>
        <v/>
      </c>
      <c r="F1759" s="12">
        <f>IF($B1759="","",IF(ISNUMBER($B1759),HOUR($B1759)*2+MINUTE($B1759)/30,IFERROR(VALUE(LEFT($B1759,FIND(":",$B1759)-1))*2+VALUE(MID($B1759,FIND(":",$B1759)+1,2))/30,"")))</f>
        <v/>
      </c>
      <c r="G1759" s="12">
        <f>IF($E1759="","",IF(WEEKDAY($E1759,2)&lt;6,1,0))</f>
        <v/>
      </c>
      <c r="H1759" s="12">
        <f>IF(OR($E1759="",$F1759=""),"",IF(AND($G1759=1,$F1759&gt;='Working Hours'!$C$8,$F1759&lt;'Working Hours'!$C$9),1,0))</f>
        <v/>
      </c>
    </row>
    <row r="1760">
      <c r="A1760" s="11" t="n"/>
      <c r="B1760" s="11" t="n"/>
      <c r="C1760" s="11" t="n"/>
      <c r="E1760" s="12">
        <f>IF($A1760="","",IF(ISNUMBER($A1760),$A1760,IFERROR(DATEVALUE($A1760),"")))</f>
        <v/>
      </c>
      <c r="F1760" s="12">
        <f>IF($B1760="","",IF(ISNUMBER($B1760),HOUR($B1760)*2+MINUTE($B1760)/30,IFERROR(VALUE(LEFT($B1760,FIND(":",$B1760)-1))*2+VALUE(MID($B1760,FIND(":",$B1760)+1,2))/30,"")))</f>
        <v/>
      </c>
      <c r="G1760" s="12">
        <f>IF($E1760="","",IF(WEEKDAY($E1760,2)&lt;6,1,0))</f>
        <v/>
      </c>
      <c r="H1760" s="12">
        <f>IF(OR($E1760="",$F1760=""),"",IF(AND($G1760=1,$F1760&gt;='Working Hours'!$C$8,$F1760&lt;'Working Hours'!$C$9),1,0))</f>
        <v/>
      </c>
    </row>
    <row r="1761">
      <c r="A1761" s="11" t="n"/>
      <c r="B1761" s="11" t="n"/>
      <c r="C1761" s="11" t="n"/>
      <c r="E1761" s="12">
        <f>IF($A1761="","",IF(ISNUMBER($A1761),$A1761,IFERROR(DATEVALUE($A1761),"")))</f>
        <v/>
      </c>
      <c r="F1761" s="12">
        <f>IF($B1761="","",IF(ISNUMBER($B1761),HOUR($B1761)*2+MINUTE($B1761)/30,IFERROR(VALUE(LEFT($B1761,FIND(":",$B1761)-1))*2+VALUE(MID($B1761,FIND(":",$B1761)+1,2))/30,"")))</f>
        <v/>
      </c>
      <c r="G1761" s="12">
        <f>IF($E1761="","",IF(WEEKDAY($E1761,2)&lt;6,1,0))</f>
        <v/>
      </c>
      <c r="H1761" s="12">
        <f>IF(OR($E1761="",$F1761=""),"",IF(AND($G1761=1,$F1761&gt;='Working Hours'!$C$8,$F1761&lt;'Working Hours'!$C$9),1,0))</f>
        <v/>
      </c>
    </row>
    <row r="1762">
      <c r="A1762" s="11" t="n"/>
      <c r="B1762" s="11" t="n"/>
      <c r="C1762" s="11" t="n"/>
      <c r="E1762" s="12">
        <f>IF($A1762="","",IF(ISNUMBER($A1762),$A1762,IFERROR(DATEVALUE($A1762),"")))</f>
        <v/>
      </c>
      <c r="F1762" s="12">
        <f>IF($B1762="","",IF(ISNUMBER($B1762),HOUR($B1762)*2+MINUTE($B1762)/30,IFERROR(VALUE(LEFT($B1762,FIND(":",$B1762)-1))*2+VALUE(MID($B1762,FIND(":",$B1762)+1,2))/30,"")))</f>
        <v/>
      </c>
      <c r="G1762" s="12">
        <f>IF($E1762="","",IF(WEEKDAY($E1762,2)&lt;6,1,0))</f>
        <v/>
      </c>
      <c r="H1762" s="12">
        <f>IF(OR($E1762="",$F1762=""),"",IF(AND($G1762=1,$F1762&gt;='Working Hours'!$C$8,$F1762&lt;'Working Hours'!$C$9),1,0))</f>
        <v/>
      </c>
    </row>
    <row r="1763">
      <c r="A1763" s="11" t="n"/>
      <c r="B1763" s="11" t="n"/>
      <c r="C1763" s="11" t="n"/>
      <c r="E1763" s="12">
        <f>IF($A1763="","",IF(ISNUMBER($A1763),$A1763,IFERROR(DATEVALUE($A1763),"")))</f>
        <v/>
      </c>
      <c r="F1763" s="12">
        <f>IF($B1763="","",IF(ISNUMBER($B1763),HOUR($B1763)*2+MINUTE($B1763)/30,IFERROR(VALUE(LEFT($B1763,FIND(":",$B1763)-1))*2+VALUE(MID($B1763,FIND(":",$B1763)+1,2))/30,"")))</f>
        <v/>
      </c>
      <c r="G1763" s="12">
        <f>IF($E1763="","",IF(WEEKDAY($E1763,2)&lt;6,1,0))</f>
        <v/>
      </c>
      <c r="H1763" s="12">
        <f>IF(OR($E1763="",$F1763=""),"",IF(AND($G1763=1,$F1763&gt;='Working Hours'!$C$8,$F1763&lt;'Working Hours'!$C$9),1,0))</f>
        <v/>
      </c>
    </row>
    <row r="1764">
      <c r="A1764" s="11" t="n"/>
      <c r="B1764" s="11" t="n"/>
      <c r="C1764" s="11" t="n"/>
      <c r="E1764" s="12">
        <f>IF($A1764="","",IF(ISNUMBER($A1764),$A1764,IFERROR(DATEVALUE($A1764),"")))</f>
        <v/>
      </c>
      <c r="F1764" s="12">
        <f>IF($B1764="","",IF(ISNUMBER($B1764),HOUR($B1764)*2+MINUTE($B1764)/30,IFERROR(VALUE(LEFT($B1764,FIND(":",$B1764)-1))*2+VALUE(MID($B1764,FIND(":",$B1764)+1,2))/30,"")))</f>
        <v/>
      </c>
      <c r="G1764" s="12">
        <f>IF($E1764="","",IF(WEEKDAY($E1764,2)&lt;6,1,0))</f>
        <v/>
      </c>
      <c r="H1764" s="12">
        <f>IF(OR($E1764="",$F1764=""),"",IF(AND($G1764=1,$F1764&gt;='Working Hours'!$C$8,$F1764&lt;'Working Hours'!$C$9),1,0))</f>
        <v/>
      </c>
    </row>
    <row r="1765">
      <c r="A1765" s="11" t="n"/>
      <c r="B1765" s="11" t="n"/>
      <c r="C1765" s="11" t="n"/>
      <c r="E1765" s="12">
        <f>IF($A1765="","",IF(ISNUMBER($A1765),$A1765,IFERROR(DATEVALUE($A1765),"")))</f>
        <v/>
      </c>
      <c r="F1765" s="12">
        <f>IF($B1765="","",IF(ISNUMBER($B1765),HOUR($B1765)*2+MINUTE($B1765)/30,IFERROR(VALUE(LEFT($B1765,FIND(":",$B1765)-1))*2+VALUE(MID($B1765,FIND(":",$B1765)+1,2))/30,"")))</f>
        <v/>
      </c>
      <c r="G1765" s="12">
        <f>IF($E1765="","",IF(WEEKDAY($E1765,2)&lt;6,1,0))</f>
        <v/>
      </c>
      <c r="H1765" s="12">
        <f>IF(OR($E1765="",$F1765=""),"",IF(AND($G1765=1,$F1765&gt;='Working Hours'!$C$8,$F1765&lt;'Working Hours'!$C$9),1,0))</f>
        <v/>
      </c>
    </row>
    <row r="1766">
      <c r="A1766" s="11" t="n"/>
      <c r="B1766" s="11" t="n"/>
      <c r="C1766" s="11" t="n"/>
      <c r="E1766" s="12">
        <f>IF($A1766="","",IF(ISNUMBER($A1766),$A1766,IFERROR(DATEVALUE($A1766),"")))</f>
        <v/>
      </c>
      <c r="F1766" s="12">
        <f>IF($B1766="","",IF(ISNUMBER($B1766),HOUR($B1766)*2+MINUTE($B1766)/30,IFERROR(VALUE(LEFT($B1766,FIND(":",$B1766)-1))*2+VALUE(MID($B1766,FIND(":",$B1766)+1,2))/30,"")))</f>
        <v/>
      </c>
      <c r="G1766" s="12">
        <f>IF($E1766="","",IF(WEEKDAY($E1766,2)&lt;6,1,0))</f>
        <v/>
      </c>
      <c r="H1766" s="12">
        <f>IF(OR($E1766="",$F1766=""),"",IF(AND($G1766=1,$F1766&gt;='Working Hours'!$C$8,$F1766&lt;'Working Hours'!$C$9),1,0))</f>
        <v/>
      </c>
    </row>
    <row r="1767">
      <c r="A1767" s="11" t="n"/>
      <c r="B1767" s="11" t="n"/>
      <c r="C1767" s="11" t="n"/>
      <c r="E1767" s="12">
        <f>IF($A1767="","",IF(ISNUMBER($A1767),$A1767,IFERROR(DATEVALUE($A1767),"")))</f>
        <v/>
      </c>
      <c r="F1767" s="12">
        <f>IF($B1767="","",IF(ISNUMBER($B1767),HOUR($B1767)*2+MINUTE($B1767)/30,IFERROR(VALUE(LEFT($B1767,FIND(":",$B1767)-1))*2+VALUE(MID($B1767,FIND(":",$B1767)+1,2))/30,"")))</f>
        <v/>
      </c>
      <c r="G1767" s="12">
        <f>IF($E1767="","",IF(WEEKDAY($E1767,2)&lt;6,1,0))</f>
        <v/>
      </c>
      <c r="H1767" s="12">
        <f>IF(OR($E1767="",$F1767=""),"",IF(AND($G1767=1,$F1767&gt;='Working Hours'!$C$8,$F1767&lt;'Working Hours'!$C$9),1,0))</f>
        <v/>
      </c>
    </row>
    <row r="1768">
      <c r="A1768" s="11" t="n"/>
      <c r="B1768" s="11" t="n"/>
      <c r="C1768" s="11" t="n"/>
      <c r="E1768" s="12">
        <f>IF($A1768="","",IF(ISNUMBER($A1768),$A1768,IFERROR(DATEVALUE($A1768),"")))</f>
        <v/>
      </c>
      <c r="F1768" s="12">
        <f>IF($B1768="","",IF(ISNUMBER($B1768),HOUR($B1768)*2+MINUTE($B1768)/30,IFERROR(VALUE(LEFT($B1768,FIND(":",$B1768)-1))*2+VALUE(MID($B1768,FIND(":",$B1768)+1,2))/30,"")))</f>
        <v/>
      </c>
      <c r="G1768" s="12">
        <f>IF($E1768="","",IF(WEEKDAY($E1768,2)&lt;6,1,0))</f>
        <v/>
      </c>
      <c r="H1768" s="12">
        <f>IF(OR($E1768="",$F1768=""),"",IF(AND($G1768=1,$F1768&gt;='Working Hours'!$C$8,$F1768&lt;'Working Hours'!$C$9),1,0))</f>
        <v/>
      </c>
    </row>
    <row r="1769">
      <c r="A1769" s="11" t="n"/>
      <c r="B1769" s="11" t="n"/>
      <c r="C1769" s="11" t="n"/>
      <c r="E1769" s="12">
        <f>IF($A1769="","",IF(ISNUMBER($A1769),$A1769,IFERROR(DATEVALUE($A1769),"")))</f>
        <v/>
      </c>
      <c r="F1769" s="12">
        <f>IF($B1769="","",IF(ISNUMBER($B1769),HOUR($B1769)*2+MINUTE($B1769)/30,IFERROR(VALUE(LEFT($B1769,FIND(":",$B1769)-1))*2+VALUE(MID($B1769,FIND(":",$B1769)+1,2))/30,"")))</f>
        <v/>
      </c>
      <c r="G1769" s="12">
        <f>IF($E1769="","",IF(WEEKDAY($E1769,2)&lt;6,1,0))</f>
        <v/>
      </c>
      <c r="H1769" s="12">
        <f>IF(OR($E1769="",$F1769=""),"",IF(AND($G1769=1,$F1769&gt;='Working Hours'!$C$8,$F1769&lt;'Working Hours'!$C$9),1,0))</f>
        <v/>
      </c>
    </row>
    <row r="1770">
      <c r="A1770" s="11" t="n"/>
      <c r="B1770" s="11" t="n"/>
      <c r="C1770" s="11" t="n"/>
      <c r="E1770" s="12">
        <f>IF($A1770="","",IF(ISNUMBER($A1770),$A1770,IFERROR(DATEVALUE($A1770),"")))</f>
        <v/>
      </c>
      <c r="F1770" s="12">
        <f>IF($B1770="","",IF(ISNUMBER($B1770),HOUR($B1770)*2+MINUTE($B1770)/30,IFERROR(VALUE(LEFT($B1770,FIND(":",$B1770)-1))*2+VALUE(MID($B1770,FIND(":",$B1770)+1,2))/30,"")))</f>
        <v/>
      </c>
      <c r="G1770" s="12">
        <f>IF($E1770="","",IF(WEEKDAY($E1770,2)&lt;6,1,0))</f>
        <v/>
      </c>
      <c r="H1770" s="12">
        <f>IF(OR($E1770="",$F1770=""),"",IF(AND($G1770=1,$F1770&gt;='Working Hours'!$C$8,$F1770&lt;'Working Hours'!$C$9),1,0))</f>
        <v/>
      </c>
    </row>
    <row r="1771">
      <c r="A1771" s="11" t="n"/>
      <c r="B1771" s="11" t="n"/>
      <c r="C1771" s="11" t="n"/>
      <c r="E1771" s="12">
        <f>IF($A1771="","",IF(ISNUMBER($A1771),$A1771,IFERROR(DATEVALUE($A1771),"")))</f>
        <v/>
      </c>
      <c r="F1771" s="12">
        <f>IF($B1771="","",IF(ISNUMBER($B1771),HOUR($B1771)*2+MINUTE($B1771)/30,IFERROR(VALUE(LEFT($B1771,FIND(":",$B1771)-1))*2+VALUE(MID($B1771,FIND(":",$B1771)+1,2))/30,"")))</f>
        <v/>
      </c>
      <c r="G1771" s="12">
        <f>IF($E1771="","",IF(WEEKDAY($E1771,2)&lt;6,1,0))</f>
        <v/>
      </c>
      <c r="H1771" s="12">
        <f>IF(OR($E1771="",$F1771=""),"",IF(AND($G1771=1,$F1771&gt;='Working Hours'!$C$8,$F1771&lt;'Working Hours'!$C$9),1,0))</f>
        <v/>
      </c>
    </row>
    <row r="1772">
      <c r="A1772" s="11" t="n"/>
      <c r="B1772" s="11" t="n"/>
      <c r="C1772" s="11" t="n"/>
      <c r="E1772" s="12">
        <f>IF($A1772="","",IF(ISNUMBER($A1772),$A1772,IFERROR(DATEVALUE($A1772),"")))</f>
        <v/>
      </c>
      <c r="F1772" s="12">
        <f>IF($B1772="","",IF(ISNUMBER($B1772),HOUR($B1772)*2+MINUTE($B1772)/30,IFERROR(VALUE(LEFT($B1772,FIND(":",$B1772)-1))*2+VALUE(MID($B1772,FIND(":",$B1772)+1,2))/30,"")))</f>
        <v/>
      </c>
      <c r="G1772" s="12">
        <f>IF($E1772="","",IF(WEEKDAY($E1772,2)&lt;6,1,0))</f>
        <v/>
      </c>
      <c r="H1772" s="12">
        <f>IF(OR($E1772="",$F1772=""),"",IF(AND($G1772=1,$F1772&gt;='Working Hours'!$C$8,$F1772&lt;'Working Hours'!$C$9),1,0))</f>
        <v/>
      </c>
    </row>
    <row r="1773">
      <c r="A1773" s="11" t="n"/>
      <c r="B1773" s="11" t="n"/>
      <c r="C1773" s="11" t="n"/>
      <c r="E1773" s="12">
        <f>IF($A1773="","",IF(ISNUMBER($A1773),$A1773,IFERROR(DATEVALUE($A1773),"")))</f>
        <v/>
      </c>
      <c r="F1773" s="12">
        <f>IF($B1773="","",IF(ISNUMBER($B1773),HOUR($B1773)*2+MINUTE($B1773)/30,IFERROR(VALUE(LEFT($B1773,FIND(":",$B1773)-1))*2+VALUE(MID($B1773,FIND(":",$B1773)+1,2))/30,"")))</f>
        <v/>
      </c>
      <c r="G1773" s="12">
        <f>IF($E1773="","",IF(WEEKDAY($E1773,2)&lt;6,1,0))</f>
        <v/>
      </c>
      <c r="H1773" s="12">
        <f>IF(OR($E1773="",$F1773=""),"",IF(AND($G1773=1,$F1773&gt;='Working Hours'!$C$8,$F1773&lt;'Working Hours'!$C$9),1,0))</f>
        <v/>
      </c>
    </row>
    <row r="1774">
      <c r="A1774" s="11" t="n"/>
      <c r="B1774" s="11" t="n"/>
      <c r="C1774" s="11" t="n"/>
      <c r="E1774" s="12">
        <f>IF($A1774="","",IF(ISNUMBER($A1774),$A1774,IFERROR(DATEVALUE($A1774),"")))</f>
        <v/>
      </c>
      <c r="F1774" s="12">
        <f>IF($B1774="","",IF(ISNUMBER($B1774),HOUR($B1774)*2+MINUTE($B1774)/30,IFERROR(VALUE(LEFT($B1774,FIND(":",$B1774)-1))*2+VALUE(MID($B1774,FIND(":",$B1774)+1,2))/30,"")))</f>
        <v/>
      </c>
      <c r="G1774" s="12">
        <f>IF($E1774="","",IF(WEEKDAY($E1774,2)&lt;6,1,0))</f>
        <v/>
      </c>
      <c r="H1774" s="12">
        <f>IF(OR($E1774="",$F1774=""),"",IF(AND($G1774=1,$F1774&gt;='Working Hours'!$C$8,$F1774&lt;'Working Hours'!$C$9),1,0))</f>
        <v/>
      </c>
    </row>
    <row r="1775">
      <c r="A1775" s="11" t="n"/>
      <c r="B1775" s="11" t="n"/>
      <c r="C1775" s="11" t="n"/>
      <c r="E1775" s="12">
        <f>IF($A1775="","",IF(ISNUMBER($A1775),$A1775,IFERROR(DATEVALUE($A1775),"")))</f>
        <v/>
      </c>
      <c r="F1775" s="12">
        <f>IF($B1775="","",IF(ISNUMBER($B1775),HOUR($B1775)*2+MINUTE($B1775)/30,IFERROR(VALUE(LEFT($B1775,FIND(":",$B1775)-1))*2+VALUE(MID($B1775,FIND(":",$B1775)+1,2))/30,"")))</f>
        <v/>
      </c>
      <c r="G1775" s="12">
        <f>IF($E1775="","",IF(WEEKDAY($E1775,2)&lt;6,1,0))</f>
        <v/>
      </c>
      <c r="H1775" s="12">
        <f>IF(OR($E1775="",$F1775=""),"",IF(AND($G1775=1,$F1775&gt;='Working Hours'!$C$8,$F1775&lt;'Working Hours'!$C$9),1,0))</f>
        <v/>
      </c>
    </row>
    <row r="1776">
      <c r="A1776" s="11" t="n"/>
      <c r="B1776" s="11" t="n"/>
      <c r="C1776" s="11" t="n"/>
      <c r="E1776" s="12">
        <f>IF($A1776="","",IF(ISNUMBER($A1776),$A1776,IFERROR(DATEVALUE($A1776),"")))</f>
        <v/>
      </c>
      <c r="F1776" s="12">
        <f>IF($B1776="","",IF(ISNUMBER($B1776),HOUR($B1776)*2+MINUTE($B1776)/30,IFERROR(VALUE(LEFT($B1776,FIND(":",$B1776)-1))*2+VALUE(MID($B1776,FIND(":",$B1776)+1,2))/30,"")))</f>
        <v/>
      </c>
      <c r="G1776" s="12">
        <f>IF($E1776="","",IF(WEEKDAY($E1776,2)&lt;6,1,0))</f>
        <v/>
      </c>
      <c r="H1776" s="12">
        <f>IF(OR($E1776="",$F1776=""),"",IF(AND($G1776=1,$F1776&gt;='Working Hours'!$C$8,$F1776&lt;'Working Hours'!$C$9),1,0))</f>
        <v/>
      </c>
    </row>
    <row r="1777">
      <c r="A1777" s="11" t="n"/>
      <c r="B1777" s="11" t="n"/>
      <c r="C1777" s="11" t="n"/>
      <c r="E1777" s="12">
        <f>IF($A1777="","",IF(ISNUMBER($A1777),$A1777,IFERROR(DATEVALUE($A1777),"")))</f>
        <v/>
      </c>
      <c r="F1777" s="12">
        <f>IF($B1777="","",IF(ISNUMBER($B1777),HOUR($B1777)*2+MINUTE($B1777)/30,IFERROR(VALUE(LEFT($B1777,FIND(":",$B1777)-1))*2+VALUE(MID($B1777,FIND(":",$B1777)+1,2))/30,"")))</f>
        <v/>
      </c>
      <c r="G1777" s="12">
        <f>IF($E1777="","",IF(WEEKDAY($E1777,2)&lt;6,1,0))</f>
        <v/>
      </c>
      <c r="H1777" s="12">
        <f>IF(OR($E1777="",$F1777=""),"",IF(AND($G1777=1,$F1777&gt;='Working Hours'!$C$8,$F1777&lt;'Working Hours'!$C$9),1,0))</f>
        <v/>
      </c>
    </row>
    <row r="1778">
      <c r="A1778" s="11" t="n"/>
      <c r="B1778" s="11" t="n"/>
      <c r="C1778" s="11" t="n"/>
      <c r="E1778" s="12">
        <f>IF($A1778="","",IF(ISNUMBER($A1778),$A1778,IFERROR(DATEVALUE($A1778),"")))</f>
        <v/>
      </c>
      <c r="F1778" s="12">
        <f>IF($B1778="","",IF(ISNUMBER($B1778),HOUR($B1778)*2+MINUTE($B1778)/30,IFERROR(VALUE(LEFT($B1778,FIND(":",$B1778)-1))*2+VALUE(MID($B1778,FIND(":",$B1778)+1,2))/30,"")))</f>
        <v/>
      </c>
      <c r="G1778" s="12">
        <f>IF($E1778="","",IF(WEEKDAY($E1778,2)&lt;6,1,0))</f>
        <v/>
      </c>
      <c r="H1778" s="12">
        <f>IF(OR($E1778="",$F1778=""),"",IF(AND($G1778=1,$F1778&gt;='Working Hours'!$C$8,$F1778&lt;'Working Hours'!$C$9),1,0))</f>
        <v/>
      </c>
    </row>
    <row r="1779">
      <c r="A1779" s="11" t="n"/>
      <c r="B1779" s="11" t="n"/>
      <c r="C1779" s="11" t="n"/>
      <c r="E1779" s="12">
        <f>IF($A1779="","",IF(ISNUMBER($A1779),$A1779,IFERROR(DATEVALUE($A1779),"")))</f>
        <v/>
      </c>
      <c r="F1779" s="12">
        <f>IF($B1779="","",IF(ISNUMBER($B1779),HOUR($B1779)*2+MINUTE($B1779)/30,IFERROR(VALUE(LEFT($B1779,FIND(":",$B1779)-1))*2+VALUE(MID($B1779,FIND(":",$B1779)+1,2))/30,"")))</f>
        <v/>
      </c>
      <c r="G1779" s="12">
        <f>IF($E1779="","",IF(WEEKDAY($E1779,2)&lt;6,1,0))</f>
        <v/>
      </c>
      <c r="H1779" s="12">
        <f>IF(OR($E1779="",$F1779=""),"",IF(AND($G1779=1,$F1779&gt;='Working Hours'!$C$8,$F1779&lt;'Working Hours'!$C$9),1,0))</f>
        <v/>
      </c>
    </row>
    <row r="1780">
      <c r="A1780" s="11" t="n"/>
      <c r="B1780" s="11" t="n"/>
      <c r="C1780" s="11" t="n"/>
      <c r="E1780" s="12">
        <f>IF($A1780="","",IF(ISNUMBER($A1780),$A1780,IFERROR(DATEVALUE($A1780),"")))</f>
        <v/>
      </c>
      <c r="F1780" s="12">
        <f>IF($B1780="","",IF(ISNUMBER($B1780),HOUR($B1780)*2+MINUTE($B1780)/30,IFERROR(VALUE(LEFT($B1780,FIND(":",$B1780)-1))*2+VALUE(MID($B1780,FIND(":",$B1780)+1,2))/30,"")))</f>
        <v/>
      </c>
      <c r="G1780" s="12">
        <f>IF($E1780="","",IF(WEEKDAY($E1780,2)&lt;6,1,0))</f>
        <v/>
      </c>
      <c r="H1780" s="12">
        <f>IF(OR($E1780="",$F1780=""),"",IF(AND($G1780=1,$F1780&gt;='Working Hours'!$C$8,$F1780&lt;'Working Hours'!$C$9),1,0))</f>
        <v/>
      </c>
    </row>
    <row r="1781">
      <c r="A1781" s="11" t="n"/>
      <c r="B1781" s="11" t="n"/>
      <c r="C1781" s="11" t="n"/>
      <c r="E1781" s="12">
        <f>IF($A1781="","",IF(ISNUMBER($A1781),$A1781,IFERROR(DATEVALUE($A1781),"")))</f>
        <v/>
      </c>
      <c r="F1781" s="12">
        <f>IF($B1781="","",IF(ISNUMBER($B1781),HOUR($B1781)*2+MINUTE($B1781)/30,IFERROR(VALUE(LEFT($B1781,FIND(":",$B1781)-1))*2+VALUE(MID($B1781,FIND(":",$B1781)+1,2))/30,"")))</f>
        <v/>
      </c>
      <c r="G1781" s="12">
        <f>IF($E1781="","",IF(WEEKDAY($E1781,2)&lt;6,1,0))</f>
        <v/>
      </c>
      <c r="H1781" s="12">
        <f>IF(OR($E1781="",$F1781=""),"",IF(AND($G1781=1,$F1781&gt;='Working Hours'!$C$8,$F1781&lt;'Working Hours'!$C$9),1,0))</f>
        <v/>
      </c>
    </row>
    <row r="1782">
      <c r="A1782" s="11" t="n"/>
      <c r="B1782" s="11" t="n"/>
      <c r="C1782" s="11" t="n"/>
      <c r="E1782" s="12">
        <f>IF($A1782="","",IF(ISNUMBER($A1782),$A1782,IFERROR(DATEVALUE($A1782),"")))</f>
        <v/>
      </c>
      <c r="F1782" s="12">
        <f>IF($B1782="","",IF(ISNUMBER($B1782),HOUR($B1782)*2+MINUTE($B1782)/30,IFERROR(VALUE(LEFT($B1782,FIND(":",$B1782)-1))*2+VALUE(MID($B1782,FIND(":",$B1782)+1,2))/30,"")))</f>
        <v/>
      </c>
      <c r="G1782" s="12">
        <f>IF($E1782="","",IF(WEEKDAY($E1782,2)&lt;6,1,0))</f>
        <v/>
      </c>
      <c r="H1782" s="12">
        <f>IF(OR($E1782="",$F1782=""),"",IF(AND($G1782=1,$F1782&gt;='Working Hours'!$C$8,$F1782&lt;'Working Hours'!$C$9),1,0))</f>
        <v/>
      </c>
    </row>
    <row r="1783">
      <c r="A1783" s="11" t="n"/>
      <c r="B1783" s="11" t="n"/>
      <c r="C1783" s="11" t="n"/>
      <c r="E1783" s="12">
        <f>IF($A1783="","",IF(ISNUMBER($A1783),$A1783,IFERROR(DATEVALUE($A1783),"")))</f>
        <v/>
      </c>
      <c r="F1783" s="12">
        <f>IF($B1783="","",IF(ISNUMBER($B1783),HOUR($B1783)*2+MINUTE($B1783)/30,IFERROR(VALUE(LEFT($B1783,FIND(":",$B1783)-1))*2+VALUE(MID($B1783,FIND(":",$B1783)+1,2))/30,"")))</f>
        <v/>
      </c>
      <c r="G1783" s="12">
        <f>IF($E1783="","",IF(WEEKDAY($E1783,2)&lt;6,1,0))</f>
        <v/>
      </c>
      <c r="H1783" s="12">
        <f>IF(OR($E1783="",$F1783=""),"",IF(AND($G1783=1,$F1783&gt;='Working Hours'!$C$8,$F1783&lt;'Working Hours'!$C$9),1,0))</f>
        <v/>
      </c>
    </row>
    <row r="1784">
      <c r="A1784" s="11" t="n"/>
      <c r="B1784" s="11" t="n"/>
      <c r="C1784" s="11" t="n"/>
      <c r="E1784" s="12">
        <f>IF($A1784="","",IF(ISNUMBER($A1784),$A1784,IFERROR(DATEVALUE($A1784),"")))</f>
        <v/>
      </c>
      <c r="F1784" s="12">
        <f>IF($B1784="","",IF(ISNUMBER($B1784),HOUR($B1784)*2+MINUTE($B1784)/30,IFERROR(VALUE(LEFT($B1784,FIND(":",$B1784)-1))*2+VALUE(MID($B1784,FIND(":",$B1784)+1,2))/30,"")))</f>
        <v/>
      </c>
      <c r="G1784" s="12">
        <f>IF($E1784="","",IF(WEEKDAY($E1784,2)&lt;6,1,0))</f>
        <v/>
      </c>
      <c r="H1784" s="12">
        <f>IF(OR($E1784="",$F1784=""),"",IF(AND($G1784=1,$F1784&gt;='Working Hours'!$C$8,$F1784&lt;'Working Hours'!$C$9),1,0))</f>
        <v/>
      </c>
    </row>
    <row r="1785">
      <c r="A1785" s="11" t="n"/>
      <c r="B1785" s="11" t="n"/>
      <c r="C1785" s="11" t="n"/>
      <c r="E1785" s="12">
        <f>IF($A1785="","",IF(ISNUMBER($A1785),$A1785,IFERROR(DATEVALUE($A1785),"")))</f>
        <v/>
      </c>
      <c r="F1785" s="12">
        <f>IF($B1785="","",IF(ISNUMBER($B1785),HOUR($B1785)*2+MINUTE($B1785)/30,IFERROR(VALUE(LEFT($B1785,FIND(":",$B1785)-1))*2+VALUE(MID($B1785,FIND(":",$B1785)+1,2))/30,"")))</f>
        <v/>
      </c>
      <c r="G1785" s="12">
        <f>IF($E1785="","",IF(WEEKDAY($E1785,2)&lt;6,1,0))</f>
        <v/>
      </c>
      <c r="H1785" s="12">
        <f>IF(OR($E1785="",$F1785=""),"",IF(AND($G1785=1,$F1785&gt;='Working Hours'!$C$8,$F1785&lt;'Working Hours'!$C$9),1,0))</f>
        <v/>
      </c>
    </row>
    <row r="1786">
      <c r="A1786" s="11" t="n"/>
      <c r="B1786" s="11" t="n"/>
      <c r="C1786" s="11" t="n"/>
      <c r="E1786" s="12">
        <f>IF($A1786="","",IF(ISNUMBER($A1786),$A1786,IFERROR(DATEVALUE($A1786),"")))</f>
        <v/>
      </c>
      <c r="F1786" s="12">
        <f>IF($B1786="","",IF(ISNUMBER($B1786),HOUR($B1786)*2+MINUTE($B1786)/30,IFERROR(VALUE(LEFT($B1786,FIND(":",$B1786)-1))*2+VALUE(MID($B1786,FIND(":",$B1786)+1,2))/30,"")))</f>
        <v/>
      </c>
      <c r="G1786" s="12">
        <f>IF($E1786="","",IF(WEEKDAY($E1786,2)&lt;6,1,0))</f>
        <v/>
      </c>
      <c r="H1786" s="12">
        <f>IF(OR($E1786="",$F1786=""),"",IF(AND($G1786=1,$F1786&gt;='Working Hours'!$C$8,$F1786&lt;'Working Hours'!$C$9),1,0))</f>
        <v/>
      </c>
    </row>
    <row r="1787">
      <c r="A1787" s="11" t="n"/>
      <c r="B1787" s="11" t="n"/>
      <c r="C1787" s="11" t="n"/>
      <c r="E1787" s="12">
        <f>IF($A1787="","",IF(ISNUMBER($A1787),$A1787,IFERROR(DATEVALUE($A1787),"")))</f>
        <v/>
      </c>
      <c r="F1787" s="12">
        <f>IF($B1787="","",IF(ISNUMBER($B1787),HOUR($B1787)*2+MINUTE($B1787)/30,IFERROR(VALUE(LEFT($B1787,FIND(":",$B1787)-1))*2+VALUE(MID($B1787,FIND(":",$B1787)+1,2))/30,"")))</f>
        <v/>
      </c>
      <c r="G1787" s="12">
        <f>IF($E1787="","",IF(WEEKDAY($E1787,2)&lt;6,1,0))</f>
        <v/>
      </c>
      <c r="H1787" s="12">
        <f>IF(OR($E1787="",$F1787=""),"",IF(AND($G1787=1,$F1787&gt;='Working Hours'!$C$8,$F1787&lt;'Working Hours'!$C$9),1,0))</f>
        <v/>
      </c>
    </row>
    <row r="1788">
      <c r="A1788" s="11" t="n"/>
      <c r="B1788" s="11" t="n"/>
      <c r="C1788" s="11" t="n"/>
      <c r="E1788" s="12">
        <f>IF($A1788="","",IF(ISNUMBER($A1788),$A1788,IFERROR(DATEVALUE($A1788),"")))</f>
        <v/>
      </c>
      <c r="F1788" s="12">
        <f>IF($B1788="","",IF(ISNUMBER($B1788),HOUR($B1788)*2+MINUTE($B1788)/30,IFERROR(VALUE(LEFT($B1788,FIND(":",$B1788)-1))*2+VALUE(MID($B1788,FIND(":",$B1788)+1,2))/30,"")))</f>
        <v/>
      </c>
      <c r="G1788" s="12">
        <f>IF($E1788="","",IF(WEEKDAY($E1788,2)&lt;6,1,0))</f>
        <v/>
      </c>
      <c r="H1788" s="12">
        <f>IF(OR($E1788="",$F1788=""),"",IF(AND($G1788=1,$F1788&gt;='Working Hours'!$C$8,$F1788&lt;'Working Hours'!$C$9),1,0))</f>
        <v/>
      </c>
    </row>
    <row r="1789">
      <c r="A1789" s="11" t="n"/>
      <c r="B1789" s="11" t="n"/>
      <c r="C1789" s="11" t="n"/>
      <c r="E1789" s="12">
        <f>IF($A1789="","",IF(ISNUMBER($A1789),$A1789,IFERROR(DATEVALUE($A1789),"")))</f>
        <v/>
      </c>
      <c r="F1789" s="12">
        <f>IF($B1789="","",IF(ISNUMBER($B1789),HOUR($B1789)*2+MINUTE($B1789)/30,IFERROR(VALUE(LEFT($B1789,FIND(":",$B1789)-1))*2+VALUE(MID($B1789,FIND(":",$B1789)+1,2))/30,"")))</f>
        <v/>
      </c>
      <c r="G1789" s="12">
        <f>IF($E1789="","",IF(WEEKDAY($E1789,2)&lt;6,1,0))</f>
        <v/>
      </c>
      <c r="H1789" s="12">
        <f>IF(OR($E1789="",$F1789=""),"",IF(AND($G1789=1,$F1789&gt;='Working Hours'!$C$8,$F1789&lt;'Working Hours'!$C$9),1,0))</f>
        <v/>
      </c>
    </row>
    <row r="1790">
      <c r="A1790" s="11" t="n"/>
      <c r="B1790" s="11" t="n"/>
      <c r="C1790" s="11" t="n"/>
      <c r="E1790" s="12">
        <f>IF($A1790="","",IF(ISNUMBER($A1790),$A1790,IFERROR(DATEVALUE($A1790),"")))</f>
        <v/>
      </c>
      <c r="F1790" s="12">
        <f>IF($B1790="","",IF(ISNUMBER($B1790),HOUR($B1790)*2+MINUTE($B1790)/30,IFERROR(VALUE(LEFT($B1790,FIND(":",$B1790)-1))*2+VALUE(MID($B1790,FIND(":",$B1790)+1,2))/30,"")))</f>
        <v/>
      </c>
      <c r="G1790" s="12">
        <f>IF($E1790="","",IF(WEEKDAY($E1790,2)&lt;6,1,0))</f>
        <v/>
      </c>
      <c r="H1790" s="12">
        <f>IF(OR($E1790="",$F1790=""),"",IF(AND($G1790=1,$F1790&gt;='Working Hours'!$C$8,$F1790&lt;'Working Hours'!$C$9),1,0))</f>
        <v/>
      </c>
    </row>
    <row r="1791">
      <c r="A1791" s="11" t="n"/>
      <c r="B1791" s="11" t="n"/>
      <c r="C1791" s="11" t="n"/>
      <c r="E1791" s="12">
        <f>IF($A1791="","",IF(ISNUMBER($A1791),$A1791,IFERROR(DATEVALUE($A1791),"")))</f>
        <v/>
      </c>
      <c r="F1791" s="12">
        <f>IF($B1791="","",IF(ISNUMBER($B1791),HOUR($B1791)*2+MINUTE($B1791)/30,IFERROR(VALUE(LEFT($B1791,FIND(":",$B1791)-1))*2+VALUE(MID($B1791,FIND(":",$B1791)+1,2))/30,"")))</f>
        <v/>
      </c>
      <c r="G1791" s="12">
        <f>IF($E1791="","",IF(WEEKDAY($E1791,2)&lt;6,1,0))</f>
        <v/>
      </c>
      <c r="H1791" s="12">
        <f>IF(OR($E1791="",$F1791=""),"",IF(AND($G1791=1,$F1791&gt;='Working Hours'!$C$8,$F1791&lt;'Working Hours'!$C$9),1,0))</f>
        <v/>
      </c>
    </row>
    <row r="1792">
      <c r="A1792" s="11" t="n"/>
      <c r="B1792" s="11" t="n"/>
      <c r="C1792" s="11" t="n"/>
      <c r="E1792" s="12">
        <f>IF($A1792="","",IF(ISNUMBER($A1792),$A1792,IFERROR(DATEVALUE($A1792),"")))</f>
        <v/>
      </c>
      <c r="F1792" s="12">
        <f>IF($B1792="","",IF(ISNUMBER($B1792),HOUR($B1792)*2+MINUTE($B1792)/30,IFERROR(VALUE(LEFT($B1792,FIND(":",$B1792)-1))*2+VALUE(MID($B1792,FIND(":",$B1792)+1,2))/30,"")))</f>
        <v/>
      </c>
      <c r="G1792" s="12">
        <f>IF($E1792="","",IF(WEEKDAY($E1792,2)&lt;6,1,0))</f>
        <v/>
      </c>
      <c r="H1792" s="12">
        <f>IF(OR($E1792="",$F1792=""),"",IF(AND($G1792=1,$F1792&gt;='Working Hours'!$C$8,$F1792&lt;'Working Hours'!$C$9),1,0))</f>
        <v/>
      </c>
    </row>
    <row r="1793">
      <c r="A1793" s="11" t="n"/>
      <c r="B1793" s="11" t="n"/>
      <c r="C1793" s="11" t="n"/>
      <c r="E1793" s="12">
        <f>IF($A1793="","",IF(ISNUMBER($A1793),$A1793,IFERROR(DATEVALUE($A1793),"")))</f>
        <v/>
      </c>
      <c r="F1793" s="12">
        <f>IF($B1793="","",IF(ISNUMBER($B1793),HOUR($B1793)*2+MINUTE($B1793)/30,IFERROR(VALUE(LEFT($B1793,FIND(":",$B1793)-1))*2+VALUE(MID($B1793,FIND(":",$B1793)+1,2))/30,"")))</f>
        <v/>
      </c>
      <c r="G1793" s="12">
        <f>IF($E1793="","",IF(WEEKDAY($E1793,2)&lt;6,1,0))</f>
        <v/>
      </c>
      <c r="H1793" s="12">
        <f>IF(OR($E1793="",$F1793=""),"",IF(AND($G1793=1,$F1793&gt;='Working Hours'!$C$8,$F1793&lt;'Working Hours'!$C$9),1,0))</f>
        <v/>
      </c>
    </row>
    <row r="1794">
      <c r="A1794" s="11" t="n"/>
      <c r="B1794" s="11" t="n"/>
      <c r="C1794" s="11" t="n"/>
      <c r="E1794" s="12">
        <f>IF($A1794="","",IF(ISNUMBER($A1794),$A1794,IFERROR(DATEVALUE($A1794),"")))</f>
        <v/>
      </c>
      <c r="F1794" s="12">
        <f>IF($B1794="","",IF(ISNUMBER($B1794),HOUR($B1794)*2+MINUTE($B1794)/30,IFERROR(VALUE(LEFT($B1794,FIND(":",$B1794)-1))*2+VALUE(MID($B1794,FIND(":",$B1794)+1,2))/30,"")))</f>
        <v/>
      </c>
      <c r="G1794" s="12">
        <f>IF($E1794="","",IF(WEEKDAY($E1794,2)&lt;6,1,0))</f>
        <v/>
      </c>
      <c r="H1794" s="12">
        <f>IF(OR($E1794="",$F1794=""),"",IF(AND($G1794=1,$F1794&gt;='Working Hours'!$C$8,$F1794&lt;'Working Hours'!$C$9),1,0))</f>
        <v/>
      </c>
    </row>
    <row r="1795">
      <c r="A1795" s="11" t="n"/>
      <c r="B1795" s="11" t="n"/>
      <c r="C1795" s="11" t="n"/>
      <c r="E1795" s="12">
        <f>IF($A1795="","",IF(ISNUMBER($A1795),$A1795,IFERROR(DATEVALUE($A1795),"")))</f>
        <v/>
      </c>
      <c r="F1795" s="12">
        <f>IF($B1795="","",IF(ISNUMBER($B1795),HOUR($B1795)*2+MINUTE($B1795)/30,IFERROR(VALUE(LEFT($B1795,FIND(":",$B1795)-1))*2+VALUE(MID($B1795,FIND(":",$B1795)+1,2))/30,"")))</f>
        <v/>
      </c>
      <c r="G1795" s="12">
        <f>IF($E1795="","",IF(WEEKDAY($E1795,2)&lt;6,1,0))</f>
        <v/>
      </c>
      <c r="H1795" s="12">
        <f>IF(OR($E1795="",$F1795=""),"",IF(AND($G1795=1,$F1795&gt;='Working Hours'!$C$8,$F1795&lt;'Working Hours'!$C$9),1,0))</f>
        <v/>
      </c>
    </row>
    <row r="1796">
      <c r="A1796" s="11" t="n"/>
      <c r="B1796" s="11" t="n"/>
      <c r="C1796" s="11" t="n"/>
      <c r="E1796" s="12">
        <f>IF($A1796="","",IF(ISNUMBER($A1796),$A1796,IFERROR(DATEVALUE($A1796),"")))</f>
        <v/>
      </c>
      <c r="F1796" s="12">
        <f>IF($B1796="","",IF(ISNUMBER($B1796),HOUR($B1796)*2+MINUTE($B1796)/30,IFERROR(VALUE(LEFT($B1796,FIND(":",$B1796)-1))*2+VALUE(MID($B1796,FIND(":",$B1796)+1,2))/30,"")))</f>
        <v/>
      </c>
      <c r="G1796" s="12">
        <f>IF($E1796="","",IF(WEEKDAY($E1796,2)&lt;6,1,0))</f>
        <v/>
      </c>
      <c r="H1796" s="12">
        <f>IF(OR($E1796="",$F1796=""),"",IF(AND($G1796=1,$F1796&gt;='Working Hours'!$C$8,$F1796&lt;'Working Hours'!$C$9),1,0))</f>
        <v/>
      </c>
    </row>
    <row r="1797">
      <c r="A1797" s="11" t="n"/>
      <c r="B1797" s="11" t="n"/>
      <c r="C1797" s="11" t="n"/>
      <c r="E1797" s="12">
        <f>IF($A1797="","",IF(ISNUMBER($A1797),$A1797,IFERROR(DATEVALUE($A1797),"")))</f>
        <v/>
      </c>
      <c r="F1797" s="12">
        <f>IF($B1797="","",IF(ISNUMBER($B1797),HOUR($B1797)*2+MINUTE($B1797)/30,IFERROR(VALUE(LEFT($B1797,FIND(":",$B1797)-1))*2+VALUE(MID($B1797,FIND(":",$B1797)+1,2))/30,"")))</f>
        <v/>
      </c>
      <c r="G1797" s="12">
        <f>IF($E1797="","",IF(WEEKDAY($E1797,2)&lt;6,1,0))</f>
        <v/>
      </c>
      <c r="H1797" s="12">
        <f>IF(OR($E1797="",$F1797=""),"",IF(AND($G1797=1,$F1797&gt;='Working Hours'!$C$8,$F1797&lt;'Working Hours'!$C$9),1,0))</f>
        <v/>
      </c>
    </row>
    <row r="1798">
      <c r="A1798" s="11" t="n"/>
      <c r="B1798" s="11" t="n"/>
      <c r="C1798" s="11" t="n"/>
      <c r="E1798" s="12">
        <f>IF($A1798="","",IF(ISNUMBER($A1798),$A1798,IFERROR(DATEVALUE($A1798),"")))</f>
        <v/>
      </c>
      <c r="F1798" s="12">
        <f>IF($B1798="","",IF(ISNUMBER($B1798),HOUR($B1798)*2+MINUTE($B1798)/30,IFERROR(VALUE(LEFT($B1798,FIND(":",$B1798)-1))*2+VALUE(MID($B1798,FIND(":",$B1798)+1,2))/30,"")))</f>
        <v/>
      </c>
      <c r="G1798" s="12">
        <f>IF($E1798="","",IF(WEEKDAY($E1798,2)&lt;6,1,0))</f>
        <v/>
      </c>
      <c r="H1798" s="12">
        <f>IF(OR($E1798="",$F1798=""),"",IF(AND($G1798=1,$F1798&gt;='Working Hours'!$C$8,$F1798&lt;'Working Hours'!$C$9),1,0))</f>
        <v/>
      </c>
    </row>
    <row r="1799">
      <c r="A1799" s="11" t="n"/>
      <c r="B1799" s="11" t="n"/>
      <c r="C1799" s="11" t="n"/>
      <c r="E1799" s="12">
        <f>IF($A1799="","",IF(ISNUMBER($A1799),$A1799,IFERROR(DATEVALUE($A1799),"")))</f>
        <v/>
      </c>
      <c r="F1799" s="12">
        <f>IF($B1799="","",IF(ISNUMBER($B1799),HOUR($B1799)*2+MINUTE($B1799)/30,IFERROR(VALUE(LEFT($B1799,FIND(":",$B1799)-1))*2+VALUE(MID($B1799,FIND(":",$B1799)+1,2))/30,"")))</f>
        <v/>
      </c>
      <c r="G1799" s="12">
        <f>IF($E1799="","",IF(WEEKDAY($E1799,2)&lt;6,1,0))</f>
        <v/>
      </c>
      <c r="H1799" s="12">
        <f>IF(OR($E1799="",$F1799=""),"",IF(AND($G1799=1,$F1799&gt;='Working Hours'!$C$8,$F1799&lt;'Working Hours'!$C$9),1,0))</f>
        <v/>
      </c>
    </row>
    <row r="1800">
      <c r="A1800" s="11" t="n"/>
      <c r="B1800" s="11" t="n"/>
      <c r="C1800" s="11" t="n"/>
      <c r="E1800" s="12">
        <f>IF($A1800="","",IF(ISNUMBER($A1800),$A1800,IFERROR(DATEVALUE($A1800),"")))</f>
        <v/>
      </c>
      <c r="F1800" s="12">
        <f>IF($B1800="","",IF(ISNUMBER($B1800),HOUR($B1800)*2+MINUTE($B1800)/30,IFERROR(VALUE(LEFT($B1800,FIND(":",$B1800)-1))*2+VALUE(MID($B1800,FIND(":",$B1800)+1,2))/30,"")))</f>
        <v/>
      </c>
      <c r="G1800" s="12">
        <f>IF($E1800="","",IF(WEEKDAY($E1800,2)&lt;6,1,0))</f>
        <v/>
      </c>
      <c r="H1800" s="12">
        <f>IF(OR($E1800="",$F1800=""),"",IF(AND($G1800=1,$F1800&gt;='Working Hours'!$C$8,$F1800&lt;'Working Hours'!$C$9),1,0))</f>
        <v/>
      </c>
    </row>
    <row r="1801">
      <c r="A1801" s="11" t="n"/>
      <c r="B1801" s="11" t="n"/>
      <c r="C1801" s="11" t="n"/>
      <c r="E1801" s="12">
        <f>IF($A1801="","",IF(ISNUMBER($A1801),$A1801,IFERROR(DATEVALUE($A1801),"")))</f>
        <v/>
      </c>
      <c r="F1801" s="12">
        <f>IF($B1801="","",IF(ISNUMBER($B1801),HOUR($B1801)*2+MINUTE($B1801)/30,IFERROR(VALUE(LEFT($B1801,FIND(":",$B1801)-1))*2+VALUE(MID($B1801,FIND(":",$B1801)+1,2))/30,"")))</f>
        <v/>
      </c>
      <c r="G1801" s="12">
        <f>IF($E1801="","",IF(WEEKDAY($E1801,2)&lt;6,1,0))</f>
        <v/>
      </c>
      <c r="H1801" s="12">
        <f>IF(OR($E1801="",$F1801=""),"",IF(AND($G1801=1,$F1801&gt;='Working Hours'!$C$8,$F1801&lt;'Working Hours'!$C$9),1,0))</f>
        <v/>
      </c>
    </row>
    <row r="1802">
      <c r="A1802" s="11" t="n"/>
      <c r="B1802" s="11" t="n"/>
      <c r="C1802" s="11" t="n"/>
      <c r="E1802" s="12">
        <f>IF($A1802="","",IF(ISNUMBER($A1802),$A1802,IFERROR(DATEVALUE($A1802),"")))</f>
        <v/>
      </c>
      <c r="F1802" s="12">
        <f>IF($B1802="","",IF(ISNUMBER($B1802),HOUR($B1802)*2+MINUTE($B1802)/30,IFERROR(VALUE(LEFT($B1802,FIND(":",$B1802)-1))*2+VALUE(MID($B1802,FIND(":",$B1802)+1,2))/30,"")))</f>
        <v/>
      </c>
      <c r="G1802" s="12">
        <f>IF($E1802="","",IF(WEEKDAY($E1802,2)&lt;6,1,0))</f>
        <v/>
      </c>
      <c r="H1802" s="12">
        <f>IF(OR($E1802="",$F1802=""),"",IF(AND($G1802=1,$F1802&gt;='Working Hours'!$C$8,$F1802&lt;'Working Hours'!$C$9),1,0))</f>
        <v/>
      </c>
    </row>
    <row r="1803">
      <c r="A1803" s="11" t="n"/>
      <c r="B1803" s="11" t="n"/>
      <c r="C1803" s="11" t="n"/>
      <c r="E1803" s="12">
        <f>IF($A1803="","",IF(ISNUMBER($A1803),$A1803,IFERROR(DATEVALUE($A1803),"")))</f>
        <v/>
      </c>
      <c r="F1803" s="12">
        <f>IF($B1803="","",IF(ISNUMBER($B1803),HOUR($B1803)*2+MINUTE($B1803)/30,IFERROR(VALUE(LEFT($B1803,FIND(":",$B1803)-1))*2+VALUE(MID($B1803,FIND(":",$B1803)+1,2))/30,"")))</f>
        <v/>
      </c>
      <c r="G1803" s="12">
        <f>IF($E1803="","",IF(WEEKDAY($E1803,2)&lt;6,1,0))</f>
        <v/>
      </c>
      <c r="H1803" s="12">
        <f>IF(OR($E1803="",$F1803=""),"",IF(AND($G1803=1,$F1803&gt;='Working Hours'!$C$8,$F1803&lt;'Working Hours'!$C$9),1,0))</f>
        <v/>
      </c>
    </row>
    <row r="1804">
      <c r="A1804" s="11" t="n"/>
      <c r="B1804" s="11" t="n"/>
      <c r="C1804" s="11" t="n"/>
      <c r="E1804" s="12">
        <f>IF($A1804="","",IF(ISNUMBER($A1804),$A1804,IFERROR(DATEVALUE($A1804),"")))</f>
        <v/>
      </c>
      <c r="F1804" s="12">
        <f>IF($B1804="","",IF(ISNUMBER($B1804),HOUR($B1804)*2+MINUTE($B1804)/30,IFERROR(VALUE(LEFT($B1804,FIND(":",$B1804)-1))*2+VALUE(MID($B1804,FIND(":",$B1804)+1,2))/30,"")))</f>
        <v/>
      </c>
      <c r="G1804" s="12">
        <f>IF($E1804="","",IF(WEEKDAY($E1804,2)&lt;6,1,0))</f>
        <v/>
      </c>
      <c r="H1804" s="12">
        <f>IF(OR($E1804="",$F1804=""),"",IF(AND($G1804=1,$F1804&gt;='Working Hours'!$C$8,$F1804&lt;'Working Hours'!$C$9),1,0))</f>
        <v/>
      </c>
    </row>
    <row r="1805">
      <c r="A1805" s="11" t="n"/>
      <c r="B1805" s="11" t="n"/>
      <c r="C1805" s="11" t="n"/>
      <c r="E1805" s="12">
        <f>IF($A1805="","",IF(ISNUMBER($A1805),$A1805,IFERROR(DATEVALUE($A1805),"")))</f>
        <v/>
      </c>
      <c r="F1805" s="12">
        <f>IF($B1805="","",IF(ISNUMBER($B1805),HOUR($B1805)*2+MINUTE($B1805)/30,IFERROR(VALUE(LEFT($B1805,FIND(":",$B1805)-1))*2+VALUE(MID($B1805,FIND(":",$B1805)+1,2))/30,"")))</f>
        <v/>
      </c>
      <c r="G1805" s="12">
        <f>IF($E1805="","",IF(WEEKDAY($E1805,2)&lt;6,1,0))</f>
        <v/>
      </c>
      <c r="H1805" s="12">
        <f>IF(OR($E1805="",$F1805=""),"",IF(AND($G1805=1,$F1805&gt;='Working Hours'!$C$8,$F1805&lt;'Working Hours'!$C$9),1,0))</f>
        <v/>
      </c>
    </row>
    <row r="1806">
      <c r="A1806" s="11" t="n"/>
      <c r="B1806" s="11" t="n"/>
      <c r="C1806" s="11" t="n"/>
      <c r="E1806" s="12">
        <f>IF($A1806="","",IF(ISNUMBER($A1806),$A1806,IFERROR(DATEVALUE($A1806),"")))</f>
        <v/>
      </c>
      <c r="F1806" s="12">
        <f>IF($B1806="","",IF(ISNUMBER($B1806),HOUR($B1806)*2+MINUTE($B1806)/30,IFERROR(VALUE(LEFT($B1806,FIND(":",$B1806)-1))*2+VALUE(MID($B1806,FIND(":",$B1806)+1,2))/30,"")))</f>
        <v/>
      </c>
      <c r="G1806" s="12">
        <f>IF($E1806="","",IF(WEEKDAY($E1806,2)&lt;6,1,0))</f>
        <v/>
      </c>
      <c r="H1806" s="12">
        <f>IF(OR($E1806="",$F1806=""),"",IF(AND($G1806=1,$F1806&gt;='Working Hours'!$C$8,$F1806&lt;'Working Hours'!$C$9),1,0))</f>
        <v/>
      </c>
    </row>
    <row r="1807">
      <c r="A1807" s="11" t="n"/>
      <c r="B1807" s="11" t="n"/>
      <c r="C1807" s="11" t="n"/>
      <c r="E1807" s="12">
        <f>IF($A1807="","",IF(ISNUMBER($A1807),$A1807,IFERROR(DATEVALUE($A1807),"")))</f>
        <v/>
      </c>
      <c r="F1807" s="12">
        <f>IF($B1807="","",IF(ISNUMBER($B1807),HOUR($B1807)*2+MINUTE($B1807)/30,IFERROR(VALUE(LEFT($B1807,FIND(":",$B1807)-1))*2+VALUE(MID($B1807,FIND(":",$B1807)+1,2))/30,"")))</f>
        <v/>
      </c>
      <c r="G1807" s="12">
        <f>IF($E1807="","",IF(WEEKDAY($E1807,2)&lt;6,1,0))</f>
        <v/>
      </c>
      <c r="H1807" s="12">
        <f>IF(OR($E1807="",$F1807=""),"",IF(AND($G1807=1,$F1807&gt;='Working Hours'!$C$8,$F1807&lt;'Working Hours'!$C$9),1,0))</f>
        <v/>
      </c>
    </row>
    <row r="1808">
      <c r="A1808" s="11" t="n"/>
      <c r="B1808" s="11" t="n"/>
      <c r="C1808" s="11" t="n"/>
      <c r="E1808" s="12">
        <f>IF($A1808="","",IF(ISNUMBER($A1808),$A1808,IFERROR(DATEVALUE($A1808),"")))</f>
        <v/>
      </c>
      <c r="F1808" s="12">
        <f>IF($B1808="","",IF(ISNUMBER($B1808),HOUR($B1808)*2+MINUTE($B1808)/30,IFERROR(VALUE(LEFT($B1808,FIND(":",$B1808)-1))*2+VALUE(MID($B1808,FIND(":",$B1808)+1,2))/30,"")))</f>
        <v/>
      </c>
      <c r="G1808" s="12">
        <f>IF($E1808="","",IF(WEEKDAY($E1808,2)&lt;6,1,0))</f>
        <v/>
      </c>
      <c r="H1808" s="12">
        <f>IF(OR($E1808="",$F1808=""),"",IF(AND($G1808=1,$F1808&gt;='Working Hours'!$C$8,$F1808&lt;'Working Hours'!$C$9),1,0))</f>
        <v/>
      </c>
    </row>
    <row r="1809">
      <c r="A1809" s="11" t="n"/>
      <c r="B1809" s="11" t="n"/>
      <c r="C1809" s="11" t="n"/>
      <c r="E1809" s="12">
        <f>IF($A1809="","",IF(ISNUMBER($A1809),$A1809,IFERROR(DATEVALUE($A1809),"")))</f>
        <v/>
      </c>
      <c r="F1809" s="12">
        <f>IF($B1809="","",IF(ISNUMBER($B1809),HOUR($B1809)*2+MINUTE($B1809)/30,IFERROR(VALUE(LEFT($B1809,FIND(":",$B1809)-1))*2+VALUE(MID($B1809,FIND(":",$B1809)+1,2))/30,"")))</f>
        <v/>
      </c>
      <c r="G1809" s="12">
        <f>IF($E1809="","",IF(WEEKDAY($E1809,2)&lt;6,1,0))</f>
        <v/>
      </c>
      <c r="H1809" s="12">
        <f>IF(OR($E1809="",$F1809=""),"",IF(AND($G1809=1,$F1809&gt;='Working Hours'!$C$8,$F1809&lt;'Working Hours'!$C$9),1,0))</f>
        <v/>
      </c>
    </row>
    <row r="1810">
      <c r="A1810" s="11" t="n"/>
      <c r="B1810" s="11" t="n"/>
      <c r="C1810" s="11" t="n"/>
      <c r="E1810" s="12">
        <f>IF($A1810="","",IF(ISNUMBER($A1810),$A1810,IFERROR(DATEVALUE($A1810),"")))</f>
        <v/>
      </c>
      <c r="F1810" s="12">
        <f>IF($B1810="","",IF(ISNUMBER($B1810),HOUR($B1810)*2+MINUTE($B1810)/30,IFERROR(VALUE(LEFT($B1810,FIND(":",$B1810)-1))*2+VALUE(MID($B1810,FIND(":",$B1810)+1,2))/30,"")))</f>
        <v/>
      </c>
      <c r="G1810" s="12">
        <f>IF($E1810="","",IF(WEEKDAY($E1810,2)&lt;6,1,0))</f>
        <v/>
      </c>
      <c r="H1810" s="12">
        <f>IF(OR($E1810="",$F1810=""),"",IF(AND($G1810=1,$F1810&gt;='Working Hours'!$C$8,$F1810&lt;'Working Hours'!$C$9),1,0))</f>
        <v/>
      </c>
    </row>
    <row r="1811">
      <c r="A1811" s="11" t="n"/>
      <c r="B1811" s="11" t="n"/>
      <c r="C1811" s="11" t="n"/>
      <c r="E1811" s="12">
        <f>IF($A1811="","",IF(ISNUMBER($A1811),$A1811,IFERROR(DATEVALUE($A1811),"")))</f>
        <v/>
      </c>
      <c r="F1811" s="12">
        <f>IF($B1811="","",IF(ISNUMBER($B1811),HOUR($B1811)*2+MINUTE($B1811)/30,IFERROR(VALUE(LEFT($B1811,FIND(":",$B1811)-1))*2+VALUE(MID($B1811,FIND(":",$B1811)+1,2))/30,"")))</f>
        <v/>
      </c>
      <c r="G1811" s="12">
        <f>IF($E1811="","",IF(WEEKDAY($E1811,2)&lt;6,1,0))</f>
        <v/>
      </c>
      <c r="H1811" s="12">
        <f>IF(OR($E1811="",$F1811=""),"",IF(AND($G1811=1,$F1811&gt;='Working Hours'!$C$8,$F1811&lt;'Working Hours'!$C$9),1,0))</f>
        <v/>
      </c>
    </row>
    <row r="1812">
      <c r="A1812" s="11" t="n"/>
      <c r="B1812" s="11" t="n"/>
      <c r="C1812" s="11" t="n"/>
      <c r="E1812" s="12">
        <f>IF($A1812="","",IF(ISNUMBER($A1812),$A1812,IFERROR(DATEVALUE($A1812),"")))</f>
        <v/>
      </c>
      <c r="F1812" s="12">
        <f>IF($B1812="","",IF(ISNUMBER($B1812),HOUR($B1812)*2+MINUTE($B1812)/30,IFERROR(VALUE(LEFT($B1812,FIND(":",$B1812)-1))*2+VALUE(MID($B1812,FIND(":",$B1812)+1,2))/30,"")))</f>
        <v/>
      </c>
      <c r="G1812" s="12">
        <f>IF($E1812="","",IF(WEEKDAY($E1812,2)&lt;6,1,0))</f>
        <v/>
      </c>
      <c r="H1812" s="12">
        <f>IF(OR($E1812="",$F1812=""),"",IF(AND($G1812=1,$F1812&gt;='Working Hours'!$C$8,$F1812&lt;'Working Hours'!$C$9),1,0))</f>
        <v/>
      </c>
    </row>
    <row r="1813">
      <c r="A1813" s="11" t="n"/>
      <c r="B1813" s="11" t="n"/>
      <c r="C1813" s="11" t="n"/>
      <c r="E1813" s="12">
        <f>IF($A1813="","",IF(ISNUMBER($A1813),$A1813,IFERROR(DATEVALUE($A1813),"")))</f>
        <v/>
      </c>
      <c r="F1813" s="12">
        <f>IF($B1813="","",IF(ISNUMBER($B1813),HOUR($B1813)*2+MINUTE($B1813)/30,IFERROR(VALUE(LEFT($B1813,FIND(":",$B1813)-1))*2+VALUE(MID($B1813,FIND(":",$B1813)+1,2))/30,"")))</f>
        <v/>
      </c>
      <c r="G1813" s="12">
        <f>IF($E1813="","",IF(WEEKDAY($E1813,2)&lt;6,1,0))</f>
        <v/>
      </c>
      <c r="H1813" s="12">
        <f>IF(OR($E1813="",$F1813=""),"",IF(AND($G1813=1,$F1813&gt;='Working Hours'!$C$8,$F1813&lt;'Working Hours'!$C$9),1,0))</f>
        <v/>
      </c>
    </row>
    <row r="1814">
      <c r="A1814" s="11" t="n"/>
      <c r="B1814" s="11" t="n"/>
      <c r="C1814" s="11" t="n"/>
      <c r="E1814" s="12">
        <f>IF($A1814="","",IF(ISNUMBER($A1814),$A1814,IFERROR(DATEVALUE($A1814),"")))</f>
        <v/>
      </c>
      <c r="F1814" s="12">
        <f>IF($B1814="","",IF(ISNUMBER($B1814),HOUR($B1814)*2+MINUTE($B1814)/30,IFERROR(VALUE(LEFT($B1814,FIND(":",$B1814)-1))*2+VALUE(MID($B1814,FIND(":",$B1814)+1,2))/30,"")))</f>
        <v/>
      </c>
      <c r="G1814" s="12">
        <f>IF($E1814="","",IF(WEEKDAY($E1814,2)&lt;6,1,0))</f>
        <v/>
      </c>
      <c r="H1814" s="12">
        <f>IF(OR($E1814="",$F1814=""),"",IF(AND($G1814=1,$F1814&gt;='Working Hours'!$C$8,$F1814&lt;'Working Hours'!$C$9),1,0))</f>
        <v/>
      </c>
    </row>
    <row r="1815">
      <c r="A1815" s="11" t="n"/>
      <c r="B1815" s="11" t="n"/>
      <c r="C1815" s="11" t="n"/>
      <c r="E1815" s="12">
        <f>IF($A1815="","",IF(ISNUMBER($A1815),$A1815,IFERROR(DATEVALUE($A1815),"")))</f>
        <v/>
      </c>
      <c r="F1815" s="12">
        <f>IF($B1815="","",IF(ISNUMBER($B1815),HOUR($B1815)*2+MINUTE($B1815)/30,IFERROR(VALUE(LEFT($B1815,FIND(":",$B1815)-1))*2+VALUE(MID($B1815,FIND(":",$B1815)+1,2))/30,"")))</f>
        <v/>
      </c>
      <c r="G1815" s="12">
        <f>IF($E1815="","",IF(WEEKDAY($E1815,2)&lt;6,1,0))</f>
        <v/>
      </c>
      <c r="H1815" s="12">
        <f>IF(OR($E1815="",$F1815=""),"",IF(AND($G1815=1,$F1815&gt;='Working Hours'!$C$8,$F1815&lt;'Working Hours'!$C$9),1,0))</f>
        <v/>
      </c>
    </row>
    <row r="1816">
      <c r="A1816" s="11" t="n"/>
      <c r="B1816" s="11" t="n"/>
      <c r="C1816" s="11" t="n"/>
      <c r="E1816" s="12">
        <f>IF($A1816="","",IF(ISNUMBER($A1816),$A1816,IFERROR(DATEVALUE($A1816),"")))</f>
        <v/>
      </c>
      <c r="F1816" s="12">
        <f>IF($B1816="","",IF(ISNUMBER($B1816),HOUR($B1816)*2+MINUTE($B1816)/30,IFERROR(VALUE(LEFT($B1816,FIND(":",$B1816)-1))*2+VALUE(MID($B1816,FIND(":",$B1816)+1,2))/30,"")))</f>
        <v/>
      </c>
      <c r="G1816" s="12">
        <f>IF($E1816="","",IF(WEEKDAY($E1816,2)&lt;6,1,0))</f>
        <v/>
      </c>
      <c r="H1816" s="12">
        <f>IF(OR($E1816="",$F1816=""),"",IF(AND($G1816=1,$F1816&gt;='Working Hours'!$C$8,$F1816&lt;'Working Hours'!$C$9),1,0))</f>
        <v/>
      </c>
    </row>
    <row r="1817">
      <c r="A1817" s="11" t="n"/>
      <c r="B1817" s="11" t="n"/>
      <c r="C1817" s="11" t="n"/>
      <c r="E1817" s="12">
        <f>IF($A1817="","",IF(ISNUMBER($A1817),$A1817,IFERROR(DATEVALUE($A1817),"")))</f>
        <v/>
      </c>
      <c r="F1817" s="12">
        <f>IF($B1817="","",IF(ISNUMBER($B1817),HOUR($B1817)*2+MINUTE($B1817)/30,IFERROR(VALUE(LEFT($B1817,FIND(":",$B1817)-1))*2+VALUE(MID($B1817,FIND(":",$B1817)+1,2))/30,"")))</f>
        <v/>
      </c>
      <c r="G1817" s="12">
        <f>IF($E1817="","",IF(WEEKDAY($E1817,2)&lt;6,1,0))</f>
        <v/>
      </c>
      <c r="H1817" s="12">
        <f>IF(OR($E1817="",$F1817=""),"",IF(AND($G1817=1,$F1817&gt;='Working Hours'!$C$8,$F1817&lt;'Working Hours'!$C$9),1,0))</f>
        <v/>
      </c>
    </row>
    <row r="1818">
      <c r="A1818" s="11" t="n"/>
      <c r="B1818" s="11" t="n"/>
      <c r="C1818" s="11" t="n"/>
      <c r="E1818" s="12">
        <f>IF($A1818="","",IF(ISNUMBER($A1818),$A1818,IFERROR(DATEVALUE($A1818),"")))</f>
        <v/>
      </c>
      <c r="F1818" s="12">
        <f>IF($B1818="","",IF(ISNUMBER($B1818),HOUR($B1818)*2+MINUTE($B1818)/30,IFERROR(VALUE(LEFT($B1818,FIND(":",$B1818)-1))*2+VALUE(MID($B1818,FIND(":",$B1818)+1,2))/30,"")))</f>
        <v/>
      </c>
      <c r="G1818" s="12">
        <f>IF($E1818="","",IF(WEEKDAY($E1818,2)&lt;6,1,0))</f>
        <v/>
      </c>
      <c r="H1818" s="12">
        <f>IF(OR($E1818="",$F1818=""),"",IF(AND($G1818=1,$F1818&gt;='Working Hours'!$C$8,$F1818&lt;'Working Hours'!$C$9),1,0))</f>
        <v/>
      </c>
    </row>
    <row r="1819">
      <c r="A1819" s="11" t="n"/>
      <c r="B1819" s="11" t="n"/>
      <c r="C1819" s="11" t="n"/>
      <c r="E1819" s="12">
        <f>IF($A1819="","",IF(ISNUMBER($A1819),$A1819,IFERROR(DATEVALUE($A1819),"")))</f>
        <v/>
      </c>
      <c r="F1819" s="12">
        <f>IF($B1819="","",IF(ISNUMBER($B1819),HOUR($B1819)*2+MINUTE($B1819)/30,IFERROR(VALUE(LEFT($B1819,FIND(":",$B1819)-1))*2+VALUE(MID($B1819,FIND(":",$B1819)+1,2))/30,"")))</f>
        <v/>
      </c>
      <c r="G1819" s="12">
        <f>IF($E1819="","",IF(WEEKDAY($E1819,2)&lt;6,1,0))</f>
        <v/>
      </c>
      <c r="H1819" s="12">
        <f>IF(OR($E1819="",$F1819=""),"",IF(AND($G1819=1,$F1819&gt;='Working Hours'!$C$8,$F1819&lt;'Working Hours'!$C$9),1,0))</f>
        <v/>
      </c>
    </row>
    <row r="1820">
      <c r="A1820" s="11" t="n"/>
      <c r="B1820" s="11" t="n"/>
      <c r="C1820" s="11" t="n"/>
      <c r="E1820" s="12">
        <f>IF($A1820="","",IF(ISNUMBER($A1820),$A1820,IFERROR(DATEVALUE($A1820),"")))</f>
        <v/>
      </c>
      <c r="F1820" s="12">
        <f>IF($B1820="","",IF(ISNUMBER($B1820),HOUR($B1820)*2+MINUTE($B1820)/30,IFERROR(VALUE(LEFT($B1820,FIND(":",$B1820)-1))*2+VALUE(MID($B1820,FIND(":",$B1820)+1,2))/30,"")))</f>
        <v/>
      </c>
      <c r="G1820" s="12">
        <f>IF($E1820="","",IF(WEEKDAY($E1820,2)&lt;6,1,0))</f>
        <v/>
      </c>
      <c r="H1820" s="12">
        <f>IF(OR($E1820="",$F1820=""),"",IF(AND($G1820=1,$F1820&gt;='Working Hours'!$C$8,$F1820&lt;'Working Hours'!$C$9),1,0))</f>
        <v/>
      </c>
    </row>
    <row r="1821">
      <c r="A1821" s="11" t="n"/>
      <c r="B1821" s="11" t="n"/>
      <c r="C1821" s="11" t="n"/>
      <c r="E1821" s="12">
        <f>IF($A1821="","",IF(ISNUMBER($A1821),$A1821,IFERROR(DATEVALUE($A1821),"")))</f>
        <v/>
      </c>
      <c r="F1821" s="12">
        <f>IF($B1821="","",IF(ISNUMBER($B1821),HOUR($B1821)*2+MINUTE($B1821)/30,IFERROR(VALUE(LEFT($B1821,FIND(":",$B1821)-1))*2+VALUE(MID($B1821,FIND(":",$B1821)+1,2))/30,"")))</f>
        <v/>
      </c>
      <c r="G1821" s="12">
        <f>IF($E1821="","",IF(WEEKDAY($E1821,2)&lt;6,1,0))</f>
        <v/>
      </c>
      <c r="H1821" s="12">
        <f>IF(OR($E1821="",$F1821=""),"",IF(AND($G1821=1,$F1821&gt;='Working Hours'!$C$8,$F1821&lt;'Working Hours'!$C$9),1,0))</f>
        <v/>
      </c>
    </row>
    <row r="1822">
      <c r="A1822" s="11" t="n"/>
      <c r="B1822" s="11" t="n"/>
      <c r="C1822" s="11" t="n"/>
      <c r="E1822" s="12">
        <f>IF($A1822="","",IF(ISNUMBER($A1822),$A1822,IFERROR(DATEVALUE($A1822),"")))</f>
        <v/>
      </c>
      <c r="F1822" s="12">
        <f>IF($B1822="","",IF(ISNUMBER($B1822),HOUR($B1822)*2+MINUTE($B1822)/30,IFERROR(VALUE(LEFT($B1822,FIND(":",$B1822)-1))*2+VALUE(MID($B1822,FIND(":",$B1822)+1,2))/30,"")))</f>
        <v/>
      </c>
      <c r="G1822" s="12">
        <f>IF($E1822="","",IF(WEEKDAY($E1822,2)&lt;6,1,0))</f>
        <v/>
      </c>
      <c r="H1822" s="12">
        <f>IF(OR($E1822="",$F1822=""),"",IF(AND($G1822=1,$F1822&gt;='Working Hours'!$C$8,$F1822&lt;'Working Hours'!$C$9),1,0))</f>
        <v/>
      </c>
    </row>
    <row r="1823">
      <c r="A1823" s="11" t="n"/>
      <c r="B1823" s="11" t="n"/>
      <c r="C1823" s="11" t="n"/>
      <c r="E1823" s="12">
        <f>IF($A1823="","",IF(ISNUMBER($A1823),$A1823,IFERROR(DATEVALUE($A1823),"")))</f>
        <v/>
      </c>
      <c r="F1823" s="12">
        <f>IF($B1823="","",IF(ISNUMBER($B1823),HOUR($B1823)*2+MINUTE($B1823)/30,IFERROR(VALUE(LEFT($B1823,FIND(":",$B1823)-1))*2+VALUE(MID($B1823,FIND(":",$B1823)+1,2))/30,"")))</f>
        <v/>
      </c>
      <c r="G1823" s="12">
        <f>IF($E1823="","",IF(WEEKDAY($E1823,2)&lt;6,1,0))</f>
        <v/>
      </c>
      <c r="H1823" s="12">
        <f>IF(OR($E1823="",$F1823=""),"",IF(AND($G1823=1,$F1823&gt;='Working Hours'!$C$8,$F1823&lt;'Working Hours'!$C$9),1,0))</f>
        <v/>
      </c>
    </row>
    <row r="1824">
      <c r="A1824" s="11" t="n"/>
      <c r="B1824" s="11" t="n"/>
      <c r="C1824" s="11" t="n"/>
      <c r="E1824" s="12">
        <f>IF($A1824="","",IF(ISNUMBER($A1824),$A1824,IFERROR(DATEVALUE($A1824),"")))</f>
        <v/>
      </c>
      <c r="F1824" s="12">
        <f>IF($B1824="","",IF(ISNUMBER($B1824),HOUR($B1824)*2+MINUTE($B1824)/30,IFERROR(VALUE(LEFT($B1824,FIND(":",$B1824)-1))*2+VALUE(MID($B1824,FIND(":",$B1824)+1,2))/30,"")))</f>
        <v/>
      </c>
      <c r="G1824" s="12">
        <f>IF($E1824="","",IF(WEEKDAY($E1824,2)&lt;6,1,0))</f>
        <v/>
      </c>
      <c r="H1824" s="12">
        <f>IF(OR($E1824="",$F1824=""),"",IF(AND($G1824=1,$F1824&gt;='Working Hours'!$C$8,$F1824&lt;'Working Hours'!$C$9),1,0))</f>
        <v/>
      </c>
    </row>
    <row r="1825">
      <c r="A1825" s="11" t="n"/>
      <c r="B1825" s="11" t="n"/>
      <c r="C1825" s="11" t="n"/>
      <c r="E1825" s="12">
        <f>IF($A1825="","",IF(ISNUMBER($A1825),$A1825,IFERROR(DATEVALUE($A1825),"")))</f>
        <v/>
      </c>
      <c r="F1825" s="12">
        <f>IF($B1825="","",IF(ISNUMBER($B1825),HOUR($B1825)*2+MINUTE($B1825)/30,IFERROR(VALUE(LEFT($B1825,FIND(":",$B1825)-1))*2+VALUE(MID($B1825,FIND(":",$B1825)+1,2))/30,"")))</f>
        <v/>
      </c>
      <c r="G1825" s="12">
        <f>IF($E1825="","",IF(WEEKDAY($E1825,2)&lt;6,1,0))</f>
        <v/>
      </c>
      <c r="H1825" s="12">
        <f>IF(OR($E1825="",$F1825=""),"",IF(AND($G1825=1,$F1825&gt;='Working Hours'!$C$8,$F1825&lt;'Working Hours'!$C$9),1,0))</f>
        <v/>
      </c>
    </row>
    <row r="1826">
      <c r="A1826" s="11" t="n"/>
      <c r="B1826" s="11" t="n"/>
      <c r="C1826" s="11" t="n"/>
      <c r="E1826" s="12">
        <f>IF($A1826="","",IF(ISNUMBER($A1826),$A1826,IFERROR(DATEVALUE($A1826),"")))</f>
        <v/>
      </c>
      <c r="F1826" s="12">
        <f>IF($B1826="","",IF(ISNUMBER($B1826),HOUR($B1826)*2+MINUTE($B1826)/30,IFERROR(VALUE(LEFT($B1826,FIND(":",$B1826)-1))*2+VALUE(MID($B1826,FIND(":",$B1826)+1,2))/30,"")))</f>
        <v/>
      </c>
      <c r="G1826" s="12">
        <f>IF($E1826="","",IF(WEEKDAY($E1826,2)&lt;6,1,0))</f>
        <v/>
      </c>
      <c r="H1826" s="12">
        <f>IF(OR($E1826="",$F1826=""),"",IF(AND($G1826=1,$F1826&gt;='Working Hours'!$C$8,$F1826&lt;'Working Hours'!$C$9),1,0))</f>
        <v/>
      </c>
    </row>
    <row r="1827">
      <c r="A1827" s="11" t="n"/>
      <c r="B1827" s="11" t="n"/>
      <c r="C1827" s="11" t="n"/>
      <c r="E1827" s="12">
        <f>IF($A1827="","",IF(ISNUMBER($A1827),$A1827,IFERROR(DATEVALUE($A1827),"")))</f>
        <v/>
      </c>
      <c r="F1827" s="12">
        <f>IF($B1827="","",IF(ISNUMBER($B1827),HOUR($B1827)*2+MINUTE($B1827)/30,IFERROR(VALUE(LEFT($B1827,FIND(":",$B1827)-1))*2+VALUE(MID($B1827,FIND(":",$B1827)+1,2))/30,"")))</f>
        <v/>
      </c>
      <c r="G1827" s="12">
        <f>IF($E1827="","",IF(WEEKDAY($E1827,2)&lt;6,1,0))</f>
        <v/>
      </c>
      <c r="H1827" s="12">
        <f>IF(OR($E1827="",$F1827=""),"",IF(AND($G1827=1,$F1827&gt;='Working Hours'!$C$8,$F1827&lt;'Working Hours'!$C$9),1,0))</f>
        <v/>
      </c>
    </row>
    <row r="1828">
      <c r="A1828" s="11" t="n"/>
      <c r="B1828" s="11" t="n"/>
      <c r="C1828" s="11" t="n"/>
      <c r="E1828" s="12">
        <f>IF($A1828="","",IF(ISNUMBER($A1828),$A1828,IFERROR(DATEVALUE($A1828),"")))</f>
        <v/>
      </c>
      <c r="F1828" s="12">
        <f>IF($B1828="","",IF(ISNUMBER($B1828),HOUR($B1828)*2+MINUTE($B1828)/30,IFERROR(VALUE(LEFT($B1828,FIND(":",$B1828)-1))*2+VALUE(MID($B1828,FIND(":",$B1828)+1,2))/30,"")))</f>
        <v/>
      </c>
      <c r="G1828" s="12">
        <f>IF($E1828="","",IF(WEEKDAY($E1828,2)&lt;6,1,0))</f>
        <v/>
      </c>
      <c r="H1828" s="12">
        <f>IF(OR($E1828="",$F1828=""),"",IF(AND($G1828=1,$F1828&gt;='Working Hours'!$C$8,$F1828&lt;'Working Hours'!$C$9),1,0))</f>
        <v/>
      </c>
    </row>
    <row r="1829">
      <c r="A1829" s="11" t="n"/>
      <c r="B1829" s="11" t="n"/>
      <c r="C1829" s="11" t="n"/>
      <c r="E1829" s="12">
        <f>IF($A1829="","",IF(ISNUMBER($A1829),$A1829,IFERROR(DATEVALUE($A1829),"")))</f>
        <v/>
      </c>
      <c r="F1829" s="12">
        <f>IF($B1829="","",IF(ISNUMBER($B1829),HOUR($B1829)*2+MINUTE($B1829)/30,IFERROR(VALUE(LEFT($B1829,FIND(":",$B1829)-1))*2+VALUE(MID($B1829,FIND(":",$B1829)+1,2))/30,"")))</f>
        <v/>
      </c>
      <c r="G1829" s="12">
        <f>IF($E1829="","",IF(WEEKDAY($E1829,2)&lt;6,1,0))</f>
        <v/>
      </c>
      <c r="H1829" s="12">
        <f>IF(OR($E1829="",$F1829=""),"",IF(AND($G1829=1,$F1829&gt;='Working Hours'!$C$8,$F1829&lt;'Working Hours'!$C$9),1,0))</f>
        <v/>
      </c>
    </row>
    <row r="1830">
      <c r="A1830" s="11" t="n"/>
      <c r="B1830" s="11" t="n"/>
      <c r="C1830" s="11" t="n"/>
      <c r="E1830" s="12">
        <f>IF($A1830="","",IF(ISNUMBER($A1830),$A1830,IFERROR(DATEVALUE($A1830),"")))</f>
        <v/>
      </c>
      <c r="F1830" s="12">
        <f>IF($B1830="","",IF(ISNUMBER($B1830),HOUR($B1830)*2+MINUTE($B1830)/30,IFERROR(VALUE(LEFT($B1830,FIND(":",$B1830)-1))*2+VALUE(MID($B1830,FIND(":",$B1830)+1,2))/30,"")))</f>
        <v/>
      </c>
      <c r="G1830" s="12">
        <f>IF($E1830="","",IF(WEEKDAY($E1830,2)&lt;6,1,0))</f>
        <v/>
      </c>
      <c r="H1830" s="12">
        <f>IF(OR($E1830="",$F1830=""),"",IF(AND($G1830=1,$F1830&gt;='Working Hours'!$C$8,$F1830&lt;'Working Hours'!$C$9),1,0))</f>
        <v/>
      </c>
    </row>
    <row r="1831">
      <c r="A1831" s="11" t="n"/>
      <c r="B1831" s="11" t="n"/>
      <c r="C1831" s="11" t="n"/>
      <c r="E1831" s="12">
        <f>IF($A1831="","",IF(ISNUMBER($A1831),$A1831,IFERROR(DATEVALUE($A1831),"")))</f>
        <v/>
      </c>
      <c r="F1831" s="12">
        <f>IF($B1831="","",IF(ISNUMBER($B1831),HOUR($B1831)*2+MINUTE($B1831)/30,IFERROR(VALUE(LEFT($B1831,FIND(":",$B1831)-1))*2+VALUE(MID($B1831,FIND(":",$B1831)+1,2))/30,"")))</f>
        <v/>
      </c>
      <c r="G1831" s="12">
        <f>IF($E1831="","",IF(WEEKDAY($E1831,2)&lt;6,1,0))</f>
        <v/>
      </c>
      <c r="H1831" s="12">
        <f>IF(OR($E1831="",$F1831=""),"",IF(AND($G1831=1,$F1831&gt;='Working Hours'!$C$8,$F1831&lt;'Working Hours'!$C$9),1,0))</f>
        <v/>
      </c>
    </row>
    <row r="1832">
      <c r="A1832" s="11" t="n"/>
      <c r="B1832" s="11" t="n"/>
      <c r="C1832" s="11" t="n"/>
      <c r="E1832" s="12">
        <f>IF($A1832="","",IF(ISNUMBER($A1832),$A1832,IFERROR(DATEVALUE($A1832),"")))</f>
        <v/>
      </c>
      <c r="F1832" s="12">
        <f>IF($B1832="","",IF(ISNUMBER($B1832),HOUR($B1832)*2+MINUTE($B1832)/30,IFERROR(VALUE(LEFT($B1832,FIND(":",$B1832)-1))*2+VALUE(MID($B1832,FIND(":",$B1832)+1,2))/30,"")))</f>
        <v/>
      </c>
      <c r="G1832" s="12">
        <f>IF($E1832="","",IF(WEEKDAY($E1832,2)&lt;6,1,0))</f>
        <v/>
      </c>
      <c r="H1832" s="12">
        <f>IF(OR($E1832="",$F1832=""),"",IF(AND($G1832=1,$F1832&gt;='Working Hours'!$C$8,$F1832&lt;'Working Hours'!$C$9),1,0))</f>
        <v/>
      </c>
    </row>
    <row r="1833">
      <c r="A1833" s="11" t="n"/>
      <c r="B1833" s="11" t="n"/>
      <c r="C1833" s="11" t="n"/>
      <c r="E1833" s="12">
        <f>IF($A1833="","",IF(ISNUMBER($A1833),$A1833,IFERROR(DATEVALUE($A1833),"")))</f>
        <v/>
      </c>
      <c r="F1833" s="12">
        <f>IF($B1833="","",IF(ISNUMBER($B1833),HOUR($B1833)*2+MINUTE($B1833)/30,IFERROR(VALUE(LEFT($B1833,FIND(":",$B1833)-1))*2+VALUE(MID($B1833,FIND(":",$B1833)+1,2))/30,"")))</f>
        <v/>
      </c>
      <c r="G1833" s="12">
        <f>IF($E1833="","",IF(WEEKDAY($E1833,2)&lt;6,1,0))</f>
        <v/>
      </c>
      <c r="H1833" s="12">
        <f>IF(OR($E1833="",$F1833=""),"",IF(AND($G1833=1,$F1833&gt;='Working Hours'!$C$8,$F1833&lt;'Working Hours'!$C$9),1,0))</f>
        <v/>
      </c>
    </row>
    <row r="1834">
      <c r="A1834" s="11" t="n"/>
      <c r="B1834" s="11" t="n"/>
      <c r="C1834" s="11" t="n"/>
      <c r="E1834" s="12">
        <f>IF($A1834="","",IF(ISNUMBER($A1834),$A1834,IFERROR(DATEVALUE($A1834),"")))</f>
        <v/>
      </c>
      <c r="F1834" s="12">
        <f>IF($B1834="","",IF(ISNUMBER($B1834),HOUR($B1834)*2+MINUTE($B1834)/30,IFERROR(VALUE(LEFT($B1834,FIND(":",$B1834)-1))*2+VALUE(MID($B1834,FIND(":",$B1834)+1,2))/30,"")))</f>
        <v/>
      </c>
      <c r="G1834" s="12">
        <f>IF($E1834="","",IF(WEEKDAY($E1834,2)&lt;6,1,0))</f>
        <v/>
      </c>
      <c r="H1834" s="12">
        <f>IF(OR($E1834="",$F1834=""),"",IF(AND($G1834=1,$F1834&gt;='Working Hours'!$C$8,$F1834&lt;'Working Hours'!$C$9),1,0))</f>
        <v/>
      </c>
    </row>
    <row r="1835">
      <c r="A1835" s="11" t="n"/>
      <c r="B1835" s="11" t="n"/>
      <c r="C1835" s="11" t="n"/>
      <c r="E1835" s="12">
        <f>IF($A1835="","",IF(ISNUMBER($A1835),$A1835,IFERROR(DATEVALUE($A1835),"")))</f>
        <v/>
      </c>
      <c r="F1835" s="12">
        <f>IF($B1835="","",IF(ISNUMBER($B1835),HOUR($B1835)*2+MINUTE($B1835)/30,IFERROR(VALUE(LEFT($B1835,FIND(":",$B1835)-1))*2+VALUE(MID($B1835,FIND(":",$B1835)+1,2))/30,"")))</f>
        <v/>
      </c>
      <c r="G1835" s="12">
        <f>IF($E1835="","",IF(WEEKDAY($E1835,2)&lt;6,1,0))</f>
        <v/>
      </c>
      <c r="H1835" s="12">
        <f>IF(OR($E1835="",$F1835=""),"",IF(AND($G1835=1,$F1835&gt;='Working Hours'!$C$8,$F1835&lt;'Working Hours'!$C$9),1,0))</f>
        <v/>
      </c>
    </row>
    <row r="1836">
      <c r="A1836" s="11" t="n"/>
      <c r="B1836" s="11" t="n"/>
      <c r="C1836" s="11" t="n"/>
      <c r="E1836" s="12">
        <f>IF($A1836="","",IF(ISNUMBER($A1836),$A1836,IFERROR(DATEVALUE($A1836),"")))</f>
        <v/>
      </c>
      <c r="F1836" s="12">
        <f>IF($B1836="","",IF(ISNUMBER($B1836),HOUR($B1836)*2+MINUTE($B1836)/30,IFERROR(VALUE(LEFT($B1836,FIND(":",$B1836)-1))*2+VALUE(MID($B1836,FIND(":",$B1836)+1,2))/30,"")))</f>
        <v/>
      </c>
      <c r="G1836" s="12">
        <f>IF($E1836="","",IF(WEEKDAY($E1836,2)&lt;6,1,0))</f>
        <v/>
      </c>
      <c r="H1836" s="12">
        <f>IF(OR($E1836="",$F1836=""),"",IF(AND($G1836=1,$F1836&gt;='Working Hours'!$C$8,$F1836&lt;'Working Hours'!$C$9),1,0))</f>
        <v/>
      </c>
    </row>
    <row r="1837">
      <c r="A1837" s="11" t="n"/>
      <c r="B1837" s="11" t="n"/>
      <c r="C1837" s="11" t="n"/>
      <c r="E1837" s="12">
        <f>IF($A1837="","",IF(ISNUMBER($A1837),$A1837,IFERROR(DATEVALUE($A1837),"")))</f>
        <v/>
      </c>
      <c r="F1837" s="12">
        <f>IF($B1837="","",IF(ISNUMBER($B1837),HOUR($B1837)*2+MINUTE($B1837)/30,IFERROR(VALUE(LEFT($B1837,FIND(":",$B1837)-1))*2+VALUE(MID($B1837,FIND(":",$B1837)+1,2))/30,"")))</f>
        <v/>
      </c>
      <c r="G1837" s="12">
        <f>IF($E1837="","",IF(WEEKDAY($E1837,2)&lt;6,1,0))</f>
        <v/>
      </c>
      <c r="H1837" s="12">
        <f>IF(OR($E1837="",$F1837=""),"",IF(AND($G1837=1,$F1837&gt;='Working Hours'!$C$8,$F1837&lt;'Working Hours'!$C$9),1,0))</f>
        <v/>
      </c>
    </row>
    <row r="1838">
      <c r="A1838" s="11" t="n"/>
      <c r="B1838" s="11" t="n"/>
      <c r="C1838" s="11" t="n"/>
      <c r="E1838" s="12">
        <f>IF($A1838="","",IF(ISNUMBER($A1838),$A1838,IFERROR(DATEVALUE($A1838),"")))</f>
        <v/>
      </c>
      <c r="F1838" s="12">
        <f>IF($B1838="","",IF(ISNUMBER($B1838),HOUR($B1838)*2+MINUTE($B1838)/30,IFERROR(VALUE(LEFT($B1838,FIND(":",$B1838)-1))*2+VALUE(MID($B1838,FIND(":",$B1838)+1,2))/30,"")))</f>
        <v/>
      </c>
      <c r="G1838" s="12">
        <f>IF($E1838="","",IF(WEEKDAY($E1838,2)&lt;6,1,0))</f>
        <v/>
      </c>
      <c r="H1838" s="12">
        <f>IF(OR($E1838="",$F1838=""),"",IF(AND($G1838=1,$F1838&gt;='Working Hours'!$C$8,$F1838&lt;'Working Hours'!$C$9),1,0))</f>
        <v/>
      </c>
    </row>
    <row r="1839">
      <c r="A1839" s="11" t="n"/>
      <c r="B1839" s="11" t="n"/>
      <c r="C1839" s="11" t="n"/>
      <c r="E1839" s="12">
        <f>IF($A1839="","",IF(ISNUMBER($A1839),$A1839,IFERROR(DATEVALUE($A1839),"")))</f>
        <v/>
      </c>
      <c r="F1839" s="12">
        <f>IF($B1839="","",IF(ISNUMBER($B1839),HOUR($B1839)*2+MINUTE($B1839)/30,IFERROR(VALUE(LEFT($B1839,FIND(":",$B1839)-1))*2+VALUE(MID($B1839,FIND(":",$B1839)+1,2))/30,"")))</f>
        <v/>
      </c>
      <c r="G1839" s="12">
        <f>IF($E1839="","",IF(WEEKDAY($E1839,2)&lt;6,1,0))</f>
        <v/>
      </c>
      <c r="H1839" s="12">
        <f>IF(OR($E1839="",$F1839=""),"",IF(AND($G1839=1,$F1839&gt;='Working Hours'!$C$8,$F1839&lt;'Working Hours'!$C$9),1,0))</f>
        <v/>
      </c>
    </row>
    <row r="1840">
      <c r="A1840" s="11" t="n"/>
      <c r="B1840" s="11" t="n"/>
      <c r="C1840" s="11" t="n"/>
      <c r="E1840" s="12">
        <f>IF($A1840="","",IF(ISNUMBER($A1840),$A1840,IFERROR(DATEVALUE($A1840),"")))</f>
        <v/>
      </c>
      <c r="F1840" s="12">
        <f>IF($B1840="","",IF(ISNUMBER($B1840),HOUR($B1840)*2+MINUTE($B1840)/30,IFERROR(VALUE(LEFT($B1840,FIND(":",$B1840)-1))*2+VALUE(MID($B1840,FIND(":",$B1840)+1,2))/30,"")))</f>
        <v/>
      </c>
      <c r="G1840" s="12">
        <f>IF($E1840="","",IF(WEEKDAY($E1840,2)&lt;6,1,0))</f>
        <v/>
      </c>
      <c r="H1840" s="12">
        <f>IF(OR($E1840="",$F1840=""),"",IF(AND($G1840=1,$F1840&gt;='Working Hours'!$C$8,$F1840&lt;'Working Hours'!$C$9),1,0))</f>
        <v/>
      </c>
    </row>
    <row r="1841">
      <c r="A1841" s="11" t="n"/>
      <c r="B1841" s="11" t="n"/>
      <c r="C1841" s="11" t="n"/>
      <c r="E1841" s="12">
        <f>IF($A1841="","",IF(ISNUMBER($A1841),$A1841,IFERROR(DATEVALUE($A1841),"")))</f>
        <v/>
      </c>
      <c r="F1841" s="12">
        <f>IF($B1841="","",IF(ISNUMBER($B1841),HOUR($B1841)*2+MINUTE($B1841)/30,IFERROR(VALUE(LEFT($B1841,FIND(":",$B1841)-1))*2+VALUE(MID($B1841,FIND(":",$B1841)+1,2))/30,"")))</f>
        <v/>
      </c>
      <c r="G1841" s="12">
        <f>IF($E1841="","",IF(WEEKDAY($E1841,2)&lt;6,1,0))</f>
        <v/>
      </c>
      <c r="H1841" s="12">
        <f>IF(OR($E1841="",$F1841=""),"",IF(AND($G1841=1,$F1841&gt;='Working Hours'!$C$8,$F1841&lt;'Working Hours'!$C$9),1,0))</f>
        <v/>
      </c>
    </row>
    <row r="1842">
      <c r="A1842" s="11" t="n"/>
      <c r="B1842" s="11" t="n"/>
      <c r="C1842" s="11" t="n"/>
      <c r="E1842" s="12">
        <f>IF($A1842="","",IF(ISNUMBER($A1842),$A1842,IFERROR(DATEVALUE($A1842),"")))</f>
        <v/>
      </c>
      <c r="F1842" s="12">
        <f>IF($B1842="","",IF(ISNUMBER($B1842),HOUR($B1842)*2+MINUTE($B1842)/30,IFERROR(VALUE(LEFT($B1842,FIND(":",$B1842)-1))*2+VALUE(MID($B1842,FIND(":",$B1842)+1,2))/30,"")))</f>
        <v/>
      </c>
      <c r="G1842" s="12">
        <f>IF($E1842="","",IF(WEEKDAY($E1842,2)&lt;6,1,0))</f>
        <v/>
      </c>
      <c r="H1842" s="12">
        <f>IF(OR($E1842="",$F1842=""),"",IF(AND($G1842=1,$F1842&gt;='Working Hours'!$C$8,$F1842&lt;'Working Hours'!$C$9),1,0))</f>
        <v/>
      </c>
    </row>
    <row r="1843">
      <c r="A1843" s="11" t="n"/>
      <c r="B1843" s="11" t="n"/>
      <c r="C1843" s="11" t="n"/>
      <c r="E1843" s="12">
        <f>IF($A1843="","",IF(ISNUMBER($A1843),$A1843,IFERROR(DATEVALUE($A1843),"")))</f>
        <v/>
      </c>
      <c r="F1843" s="12">
        <f>IF($B1843="","",IF(ISNUMBER($B1843),HOUR($B1843)*2+MINUTE($B1843)/30,IFERROR(VALUE(LEFT($B1843,FIND(":",$B1843)-1))*2+VALUE(MID($B1843,FIND(":",$B1843)+1,2))/30,"")))</f>
        <v/>
      </c>
      <c r="G1843" s="12">
        <f>IF($E1843="","",IF(WEEKDAY($E1843,2)&lt;6,1,0))</f>
        <v/>
      </c>
      <c r="H1843" s="12">
        <f>IF(OR($E1843="",$F1843=""),"",IF(AND($G1843=1,$F1843&gt;='Working Hours'!$C$8,$F1843&lt;'Working Hours'!$C$9),1,0))</f>
        <v/>
      </c>
    </row>
    <row r="1844">
      <c r="A1844" s="11" t="n"/>
      <c r="B1844" s="11" t="n"/>
      <c r="C1844" s="11" t="n"/>
      <c r="E1844" s="12">
        <f>IF($A1844="","",IF(ISNUMBER($A1844),$A1844,IFERROR(DATEVALUE($A1844),"")))</f>
        <v/>
      </c>
      <c r="F1844" s="12">
        <f>IF($B1844="","",IF(ISNUMBER($B1844),HOUR($B1844)*2+MINUTE($B1844)/30,IFERROR(VALUE(LEFT($B1844,FIND(":",$B1844)-1))*2+VALUE(MID($B1844,FIND(":",$B1844)+1,2))/30,"")))</f>
        <v/>
      </c>
      <c r="G1844" s="12">
        <f>IF($E1844="","",IF(WEEKDAY($E1844,2)&lt;6,1,0))</f>
        <v/>
      </c>
      <c r="H1844" s="12">
        <f>IF(OR($E1844="",$F1844=""),"",IF(AND($G1844=1,$F1844&gt;='Working Hours'!$C$8,$F1844&lt;'Working Hours'!$C$9),1,0))</f>
        <v/>
      </c>
    </row>
    <row r="1845">
      <c r="A1845" s="11" t="n"/>
      <c r="B1845" s="11" t="n"/>
      <c r="C1845" s="11" t="n"/>
      <c r="E1845" s="12">
        <f>IF($A1845="","",IF(ISNUMBER($A1845),$A1845,IFERROR(DATEVALUE($A1845),"")))</f>
        <v/>
      </c>
      <c r="F1845" s="12">
        <f>IF($B1845="","",IF(ISNUMBER($B1845),HOUR($B1845)*2+MINUTE($B1845)/30,IFERROR(VALUE(LEFT($B1845,FIND(":",$B1845)-1))*2+VALUE(MID($B1845,FIND(":",$B1845)+1,2))/30,"")))</f>
        <v/>
      </c>
      <c r="G1845" s="12">
        <f>IF($E1845="","",IF(WEEKDAY($E1845,2)&lt;6,1,0))</f>
        <v/>
      </c>
      <c r="H1845" s="12">
        <f>IF(OR($E1845="",$F1845=""),"",IF(AND($G1845=1,$F1845&gt;='Working Hours'!$C$8,$F1845&lt;'Working Hours'!$C$9),1,0))</f>
        <v/>
      </c>
    </row>
    <row r="1846">
      <c r="A1846" s="11" t="n"/>
      <c r="B1846" s="11" t="n"/>
      <c r="C1846" s="11" t="n"/>
      <c r="E1846" s="12">
        <f>IF($A1846="","",IF(ISNUMBER($A1846),$A1846,IFERROR(DATEVALUE($A1846),"")))</f>
        <v/>
      </c>
      <c r="F1846" s="12">
        <f>IF($B1846="","",IF(ISNUMBER($B1846),HOUR($B1846)*2+MINUTE($B1846)/30,IFERROR(VALUE(LEFT($B1846,FIND(":",$B1846)-1))*2+VALUE(MID($B1846,FIND(":",$B1846)+1,2))/30,"")))</f>
        <v/>
      </c>
      <c r="G1846" s="12">
        <f>IF($E1846="","",IF(WEEKDAY($E1846,2)&lt;6,1,0))</f>
        <v/>
      </c>
      <c r="H1846" s="12">
        <f>IF(OR($E1846="",$F1846=""),"",IF(AND($G1846=1,$F1846&gt;='Working Hours'!$C$8,$F1846&lt;'Working Hours'!$C$9),1,0))</f>
        <v/>
      </c>
    </row>
    <row r="1847">
      <c r="A1847" s="11" t="n"/>
      <c r="B1847" s="11" t="n"/>
      <c r="C1847" s="11" t="n"/>
      <c r="E1847" s="12">
        <f>IF($A1847="","",IF(ISNUMBER($A1847),$A1847,IFERROR(DATEVALUE($A1847),"")))</f>
        <v/>
      </c>
      <c r="F1847" s="12">
        <f>IF($B1847="","",IF(ISNUMBER($B1847),HOUR($B1847)*2+MINUTE($B1847)/30,IFERROR(VALUE(LEFT($B1847,FIND(":",$B1847)-1))*2+VALUE(MID($B1847,FIND(":",$B1847)+1,2))/30,"")))</f>
        <v/>
      </c>
      <c r="G1847" s="12">
        <f>IF($E1847="","",IF(WEEKDAY($E1847,2)&lt;6,1,0))</f>
        <v/>
      </c>
      <c r="H1847" s="12">
        <f>IF(OR($E1847="",$F1847=""),"",IF(AND($G1847=1,$F1847&gt;='Working Hours'!$C$8,$F1847&lt;'Working Hours'!$C$9),1,0))</f>
        <v/>
      </c>
    </row>
    <row r="1848">
      <c r="A1848" s="11" t="n"/>
      <c r="B1848" s="11" t="n"/>
      <c r="C1848" s="11" t="n"/>
      <c r="E1848" s="12">
        <f>IF($A1848="","",IF(ISNUMBER($A1848),$A1848,IFERROR(DATEVALUE($A1848),"")))</f>
        <v/>
      </c>
      <c r="F1848" s="12">
        <f>IF($B1848="","",IF(ISNUMBER($B1848),HOUR($B1848)*2+MINUTE($B1848)/30,IFERROR(VALUE(LEFT($B1848,FIND(":",$B1848)-1))*2+VALUE(MID($B1848,FIND(":",$B1848)+1,2))/30,"")))</f>
        <v/>
      </c>
      <c r="G1848" s="12">
        <f>IF($E1848="","",IF(WEEKDAY($E1848,2)&lt;6,1,0))</f>
        <v/>
      </c>
      <c r="H1848" s="12">
        <f>IF(OR($E1848="",$F1848=""),"",IF(AND($G1848=1,$F1848&gt;='Working Hours'!$C$8,$F1848&lt;'Working Hours'!$C$9),1,0))</f>
        <v/>
      </c>
    </row>
    <row r="1849">
      <c r="A1849" s="11" t="n"/>
      <c r="B1849" s="11" t="n"/>
      <c r="C1849" s="11" t="n"/>
      <c r="E1849" s="12">
        <f>IF($A1849="","",IF(ISNUMBER($A1849),$A1849,IFERROR(DATEVALUE($A1849),"")))</f>
        <v/>
      </c>
      <c r="F1849" s="12">
        <f>IF($B1849="","",IF(ISNUMBER($B1849),HOUR($B1849)*2+MINUTE($B1849)/30,IFERROR(VALUE(LEFT($B1849,FIND(":",$B1849)-1))*2+VALUE(MID($B1849,FIND(":",$B1849)+1,2))/30,"")))</f>
        <v/>
      </c>
      <c r="G1849" s="12">
        <f>IF($E1849="","",IF(WEEKDAY($E1849,2)&lt;6,1,0))</f>
        <v/>
      </c>
      <c r="H1849" s="12">
        <f>IF(OR($E1849="",$F1849=""),"",IF(AND($G1849=1,$F1849&gt;='Working Hours'!$C$8,$F1849&lt;'Working Hours'!$C$9),1,0))</f>
        <v/>
      </c>
    </row>
    <row r="1850">
      <c r="A1850" s="11" t="n"/>
      <c r="B1850" s="11" t="n"/>
      <c r="C1850" s="11" t="n"/>
      <c r="E1850" s="12">
        <f>IF($A1850="","",IF(ISNUMBER($A1850),$A1850,IFERROR(DATEVALUE($A1850),"")))</f>
        <v/>
      </c>
      <c r="F1850" s="12">
        <f>IF($B1850="","",IF(ISNUMBER($B1850),HOUR($B1850)*2+MINUTE($B1850)/30,IFERROR(VALUE(LEFT($B1850,FIND(":",$B1850)-1))*2+VALUE(MID($B1850,FIND(":",$B1850)+1,2))/30,"")))</f>
        <v/>
      </c>
      <c r="G1850" s="12">
        <f>IF($E1850="","",IF(WEEKDAY($E1850,2)&lt;6,1,0))</f>
        <v/>
      </c>
      <c r="H1850" s="12">
        <f>IF(OR($E1850="",$F1850=""),"",IF(AND($G1850=1,$F1850&gt;='Working Hours'!$C$8,$F1850&lt;'Working Hours'!$C$9),1,0))</f>
        <v/>
      </c>
    </row>
    <row r="1851">
      <c r="A1851" s="11" t="n"/>
      <c r="B1851" s="11" t="n"/>
      <c r="C1851" s="11" t="n"/>
      <c r="E1851" s="12">
        <f>IF($A1851="","",IF(ISNUMBER($A1851),$A1851,IFERROR(DATEVALUE($A1851),"")))</f>
        <v/>
      </c>
      <c r="F1851" s="12">
        <f>IF($B1851="","",IF(ISNUMBER($B1851),HOUR($B1851)*2+MINUTE($B1851)/30,IFERROR(VALUE(LEFT($B1851,FIND(":",$B1851)-1))*2+VALUE(MID($B1851,FIND(":",$B1851)+1,2))/30,"")))</f>
        <v/>
      </c>
      <c r="G1851" s="12">
        <f>IF($E1851="","",IF(WEEKDAY($E1851,2)&lt;6,1,0))</f>
        <v/>
      </c>
      <c r="H1851" s="12">
        <f>IF(OR($E1851="",$F1851=""),"",IF(AND($G1851=1,$F1851&gt;='Working Hours'!$C$8,$F1851&lt;'Working Hours'!$C$9),1,0))</f>
        <v/>
      </c>
    </row>
    <row r="1852">
      <c r="A1852" s="11" t="n"/>
      <c r="B1852" s="11" t="n"/>
      <c r="C1852" s="11" t="n"/>
      <c r="E1852" s="12">
        <f>IF($A1852="","",IF(ISNUMBER($A1852),$A1852,IFERROR(DATEVALUE($A1852),"")))</f>
        <v/>
      </c>
      <c r="F1852" s="12">
        <f>IF($B1852="","",IF(ISNUMBER($B1852),HOUR($B1852)*2+MINUTE($B1852)/30,IFERROR(VALUE(LEFT($B1852,FIND(":",$B1852)-1))*2+VALUE(MID($B1852,FIND(":",$B1852)+1,2))/30,"")))</f>
        <v/>
      </c>
      <c r="G1852" s="12">
        <f>IF($E1852="","",IF(WEEKDAY($E1852,2)&lt;6,1,0))</f>
        <v/>
      </c>
      <c r="H1852" s="12">
        <f>IF(OR($E1852="",$F1852=""),"",IF(AND($G1852=1,$F1852&gt;='Working Hours'!$C$8,$F1852&lt;'Working Hours'!$C$9),1,0))</f>
        <v/>
      </c>
    </row>
    <row r="1853">
      <c r="A1853" s="11" t="n"/>
      <c r="B1853" s="11" t="n"/>
      <c r="C1853" s="11" t="n"/>
      <c r="E1853" s="12">
        <f>IF($A1853="","",IF(ISNUMBER($A1853),$A1853,IFERROR(DATEVALUE($A1853),"")))</f>
        <v/>
      </c>
      <c r="F1853" s="12">
        <f>IF($B1853="","",IF(ISNUMBER($B1853),HOUR($B1853)*2+MINUTE($B1853)/30,IFERROR(VALUE(LEFT($B1853,FIND(":",$B1853)-1))*2+VALUE(MID($B1853,FIND(":",$B1853)+1,2))/30,"")))</f>
        <v/>
      </c>
      <c r="G1853" s="12">
        <f>IF($E1853="","",IF(WEEKDAY($E1853,2)&lt;6,1,0))</f>
        <v/>
      </c>
      <c r="H1853" s="12">
        <f>IF(OR($E1853="",$F1853=""),"",IF(AND($G1853=1,$F1853&gt;='Working Hours'!$C$8,$F1853&lt;'Working Hours'!$C$9),1,0))</f>
        <v/>
      </c>
    </row>
    <row r="1854">
      <c r="A1854" s="11" t="n"/>
      <c r="B1854" s="11" t="n"/>
      <c r="C1854" s="11" t="n"/>
      <c r="E1854" s="12">
        <f>IF($A1854="","",IF(ISNUMBER($A1854),$A1854,IFERROR(DATEVALUE($A1854),"")))</f>
        <v/>
      </c>
      <c r="F1854" s="12">
        <f>IF($B1854="","",IF(ISNUMBER($B1854),HOUR($B1854)*2+MINUTE($B1854)/30,IFERROR(VALUE(LEFT($B1854,FIND(":",$B1854)-1))*2+VALUE(MID($B1854,FIND(":",$B1854)+1,2))/30,"")))</f>
        <v/>
      </c>
      <c r="G1854" s="12">
        <f>IF($E1854="","",IF(WEEKDAY($E1854,2)&lt;6,1,0))</f>
        <v/>
      </c>
      <c r="H1854" s="12">
        <f>IF(OR($E1854="",$F1854=""),"",IF(AND($G1854=1,$F1854&gt;='Working Hours'!$C$8,$F1854&lt;'Working Hours'!$C$9),1,0))</f>
        <v/>
      </c>
    </row>
    <row r="1855">
      <c r="A1855" s="11" t="n"/>
      <c r="B1855" s="11" t="n"/>
      <c r="C1855" s="11" t="n"/>
      <c r="E1855" s="12">
        <f>IF($A1855="","",IF(ISNUMBER($A1855),$A1855,IFERROR(DATEVALUE($A1855),"")))</f>
        <v/>
      </c>
      <c r="F1855" s="12">
        <f>IF($B1855="","",IF(ISNUMBER($B1855),HOUR($B1855)*2+MINUTE($B1855)/30,IFERROR(VALUE(LEFT($B1855,FIND(":",$B1855)-1))*2+VALUE(MID($B1855,FIND(":",$B1855)+1,2))/30,"")))</f>
        <v/>
      </c>
      <c r="G1855" s="12">
        <f>IF($E1855="","",IF(WEEKDAY($E1855,2)&lt;6,1,0))</f>
        <v/>
      </c>
      <c r="H1855" s="12">
        <f>IF(OR($E1855="",$F1855=""),"",IF(AND($G1855=1,$F1855&gt;='Working Hours'!$C$8,$F1855&lt;'Working Hours'!$C$9),1,0))</f>
        <v/>
      </c>
    </row>
    <row r="1856">
      <c r="A1856" s="11" t="n"/>
      <c r="B1856" s="11" t="n"/>
      <c r="C1856" s="11" t="n"/>
      <c r="E1856" s="12">
        <f>IF($A1856="","",IF(ISNUMBER($A1856),$A1856,IFERROR(DATEVALUE($A1856),"")))</f>
        <v/>
      </c>
      <c r="F1856" s="12">
        <f>IF($B1856="","",IF(ISNUMBER($B1856),HOUR($B1856)*2+MINUTE($B1856)/30,IFERROR(VALUE(LEFT($B1856,FIND(":",$B1856)-1))*2+VALUE(MID($B1856,FIND(":",$B1856)+1,2))/30,"")))</f>
        <v/>
      </c>
      <c r="G1856" s="12">
        <f>IF($E1856="","",IF(WEEKDAY($E1856,2)&lt;6,1,0))</f>
        <v/>
      </c>
      <c r="H1856" s="12">
        <f>IF(OR($E1856="",$F1856=""),"",IF(AND($G1856=1,$F1856&gt;='Working Hours'!$C$8,$F1856&lt;'Working Hours'!$C$9),1,0))</f>
        <v/>
      </c>
    </row>
    <row r="1857">
      <c r="A1857" s="11" t="n"/>
      <c r="B1857" s="11" t="n"/>
      <c r="C1857" s="11" t="n"/>
      <c r="E1857" s="12">
        <f>IF($A1857="","",IF(ISNUMBER($A1857),$A1857,IFERROR(DATEVALUE($A1857),"")))</f>
        <v/>
      </c>
      <c r="F1857" s="12">
        <f>IF($B1857="","",IF(ISNUMBER($B1857),HOUR($B1857)*2+MINUTE($B1857)/30,IFERROR(VALUE(LEFT($B1857,FIND(":",$B1857)-1))*2+VALUE(MID($B1857,FIND(":",$B1857)+1,2))/30,"")))</f>
        <v/>
      </c>
      <c r="G1857" s="12">
        <f>IF($E1857="","",IF(WEEKDAY($E1857,2)&lt;6,1,0))</f>
        <v/>
      </c>
      <c r="H1857" s="12">
        <f>IF(OR($E1857="",$F1857=""),"",IF(AND($G1857=1,$F1857&gt;='Working Hours'!$C$8,$F1857&lt;'Working Hours'!$C$9),1,0))</f>
        <v/>
      </c>
    </row>
    <row r="1858">
      <c r="A1858" s="11" t="n"/>
      <c r="B1858" s="11" t="n"/>
      <c r="C1858" s="11" t="n"/>
      <c r="E1858" s="12">
        <f>IF($A1858="","",IF(ISNUMBER($A1858),$A1858,IFERROR(DATEVALUE($A1858),"")))</f>
        <v/>
      </c>
      <c r="F1858" s="12">
        <f>IF($B1858="","",IF(ISNUMBER($B1858),HOUR($B1858)*2+MINUTE($B1858)/30,IFERROR(VALUE(LEFT($B1858,FIND(":",$B1858)-1))*2+VALUE(MID($B1858,FIND(":",$B1858)+1,2))/30,"")))</f>
        <v/>
      </c>
      <c r="G1858" s="12">
        <f>IF($E1858="","",IF(WEEKDAY($E1858,2)&lt;6,1,0))</f>
        <v/>
      </c>
      <c r="H1858" s="12">
        <f>IF(OR($E1858="",$F1858=""),"",IF(AND($G1858=1,$F1858&gt;='Working Hours'!$C$8,$F1858&lt;'Working Hours'!$C$9),1,0))</f>
        <v/>
      </c>
    </row>
    <row r="1859">
      <c r="A1859" s="11" t="n"/>
      <c r="B1859" s="11" t="n"/>
      <c r="C1859" s="11" t="n"/>
      <c r="E1859" s="12">
        <f>IF($A1859="","",IF(ISNUMBER($A1859),$A1859,IFERROR(DATEVALUE($A1859),"")))</f>
        <v/>
      </c>
      <c r="F1859" s="12">
        <f>IF($B1859="","",IF(ISNUMBER($B1859),HOUR($B1859)*2+MINUTE($B1859)/30,IFERROR(VALUE(LEFT($B1859,FIND(":",$B1859)-1))*2+VALUE(MID($B1859,FIND(":",$B1859)+1,2))/30,"")))</f>
        <v/>
      </c>
      <c r="G1859" s="12">
        <f>IF($E1859="","",IF(WEEKDAY($E1859,2)&lt;6,1,0))</f>
        <v/>
      </c>
      <c r="H1859" s="12">
        <f>IF(OR($E1859="",$F1859=""),"",IF(AND($G1859=1,$F1859&gt;='Working Hours'!$C$8,$F1859&lt;'Working Hours'!$C$9),1,0))</f>
        <v/>
      </c>
    </row>
    <row r="1860">
      <c r="A1860" s="11" t="n"/>
      <c r="B1860" s="11" t="n"/>
      <c r="C1860" s="11" t="n"/>
      <c r="E1860" s="12">
        <f>IF($A1860="","",IF(ISNUMBER($A1860),$A1860,IFERROR(DATEVALUE($A1860),"")))</f>
        <v/>
      </c>
      <c r="F1860" s="12">
        <f>IF($B1860="","",IF(ISNUMBER($B1860),HOUR($B1860)*2+MINUTE($B1860)/30,IFERROR(VALUE(LEFT($B1860,FIND(":",$B1860)-1))*2+VALUE(MID($B1860,FIND(":",$B1860)+1,2))/30,"")))</f>
        <v/>
      </c>
      <c r="G1860" s="12">
        <f>IF($E1860="","",IF(WEEKDAY($E1860,2)&lt;6,1,0))</f>
        <v/>
      </c>
      <c r="H1860" s="12">
        <f>IF(OR($E1860="",$F1860=""),"",IF(AND($G1860=1,$F1860&gt;='Working Hours'!$C$8,$F1860&lt;'Working Hours'!$C$9),1,0))</f>
        <v/>
      </c>
    </row>
    <row r="1861">
      <c r="A1861" s="11" t="n"/>
      <c r="B1861" s="11" t="n"/>
      <c r="C1861" s="11" t="n"/>
      <c r="E1861" s="12">
        <f>IF($A1861="","",IF(ISNUMBER($A1861),$A1861,IFERROR(DATEVALUE($A1861),"")))</f>
        <v/>
      </c>
      <c r="F1861" s="12">
        <f>IF($B1861="","",IF(ISNUMBER($B1861),HOUR($B1861)*2+MINUTE($B1861)/30,IFERROR(VALUE(LEFT($B1861,FIND(":",$B1861)-1))*2+VALUE(MID($B1861,FIND(":",$B1861)+1,2))/30,"")))</f>
        <v/>
      </c>
      <c r="G1861" s="12">
        <f>IF($E1861="","",IF(WEEKDAY($E1861,2)&lt;6,1,0))</f>
        <v/>
      </c>
      <c r="H1861" s="12">
        <f>IF(OR($E1861="",$F1861=""),"",IF(AND($G1861=1,$F1861&gt;='Working Hours'!$C$8,$F1861&lt;'Working Hours'!$C$9),1,0))</f>
        <v/>
      </c>
    </row>
    <row r="1862">
      <c r="A1862" s="11" t="n"/>
      <c r="B1862" s="11" t="n"/>
      <c r="C1862" s="11" t="n"/>
      <c r="E1862" s="12">
        <f>IF($A1862="","",IF(ISNUMBER($A1862),$A1862,IFERROR(DATEVALUE($A1862),"")))</f>
        <v/>
      </c>
      <c r="F1862" s="12">
        <f>IF($B1862="","",IF(ISNUMBER($B1862),HOUR($B1862)*2+MINUTE($B1862)/30,IFERROR(VALUE(LEFT($B1862,FIND(":",$B1862)-1))*2+VALUE(MID($B1862,FIND(":",$B1862)+1,2))/30,"")))</f>
        <v/>
      </c>
      <c r="G1862" s="12">
        <f>IF($E1862="","",IF(WEEKDAY($E1862,2)&lt;6,1,0))</f>
        <v/>
      </c>
      <c r="H1862" s="12">
        <f>IF(OR($E1862="",$F1862=""),"",IF(AND($G1862=1,$F1862&gt;='Working Hours'!$C$8,$F1862&lt;'Working Hours'!$C$9),1,0))</f>
        <v/>
      </c>
    </row>
    <row r="1863">
      <c r="A1863" s="11" t="n"/>
      <c r="B1863" s="11" t="n"/>
      <c r="C1863" s="11" t="n"/>
      <c r="E1863" s="12">
        <f>IF($A1863="","",IF(ISNUMBER($A1863),$A1863,IFERROR(DATEVALUE($A1863),"")))</f>
        <v/>
      </c>
      <c r="F1863" s="12">
        <f>IF($B1863="","",IF(ISNUMBER($B1863),HOUR($B1863)*2+MINUTE($B1863)/30,IFERROR(VALUE(LEFT($B1863,FIND(":",$B1863)-1))*2+VALUE(MID($B1863,FIND(":",$B1863)+1,2))/30,"")))</f>
        <v/>
      </c>
      <c r="G1863" s="12">
        <f>IF($E1863="","",IF(WEEKDAY($E1863,2)&lt;6,1,0))</f>
        <v/>
      </c>
      <c r="H1863" s="12">
        <f>IF(OR($E1863="",$F1863=""),"",IF(AND($G1863=1,$F1863&gt;='Working Hours'!$C$8,$F1863&lt;'Working Hours'!$C$9),1,0))</f>
        <v/>
      </c>
    </row>
    <row r="1864">
      <c r="A1864" s="11" t="n"/>
      <c r="B1864" s="11" t="n"/>
      <c r="C1864" s="11" t="n"/>
      <c r="E1864" s="12">
        <f>IF($A1864="","",IF(ISNUMBER($A1864),$A1864,IFERROR(DATEVALUE($A1864),"")))</f>
        <v/>
      </c>
      <c r="F1864" s="12">
        <f>IF($B1864="","",IF(ISNUMBER($B1864),HOUR($B1864)*2+MINUTE($B1864)/30,IFERROR(VALUE(LEFT($B1864,FIND(":",$B1864)-1))*2+VALUE(MID($B1864,FIND(":",$B1864)+1,2))/30,"")))</f>
        <v/>
      </c>
      <c r="G1864" s="12">
        <f>IF($E1864="","",IF(WEEKDAY($E1864,2)&lt;6,1,0))</f>
        <v/>
      </c>
      <c r="H1864" s="12">
        <f>IF(OR($E1864="",$F1864=""),"",IF(AND($G1864=1,$F1864&gt;='Working Hours'!$C$8,$F1864&lt;'Working Hours'!$C$9),1,0))</f>
        <v/>
      </c>
    </row>
    <row r="1865">
      <c r="A1865" s="11" t="n"/>
      <c r="B1865" s="11" t="n"/>
      <c r="C1865" s="11" t="n"/>
      <c r="E1865" s="12">
        <f>IF($A1865="","",IF(ISNUMBER($A1865),$A1865,IFERROR(DATEVALUE($A1865),"")))</f>
        <v/>
      </c>
      <c r="F1865" s="12">
        <f>IF($B1865="","",IF(ISNUMBER($B1865),HOUR($B1865)*2+MINUTE($B1865)/30,IFERROR(VALUE(LEFT($B1865,FIND(":",$B1865)-1))*2+VALUE(MID($B1865,FIND(":",$B1865)+1,2))/30,"")))</f>
        <v/>
      </c>
      <c r="G1865" s="12">
        <f>IF($E1865="","",IF(WEEKDAY($E1865,2)&lt;6,1,0))</f>
        <v/>
      </c>
      <c r="H1865" s="12">
        <f>IF(OR($E1865="",$F1865=""),"",IF(AND($G1865=1,$F1865&gt;='Working Hours'!$C$8,$F1865&lt;'Working Hours'!$C$9),1,0))</f>
        <v/>
      </c>
    </row>
    <row r="1866">
      <c r="A1866" s="11" t="n"/>
      <c r="B1866" s="11" t="n"/>
      <c r="C1866" s="11" t="n"/>
      <c r="E1866" s="12">
        <f>IF($A1866="","",IF(ISNUMBER($A1866),$A1866,IFERROR(DATEVALUE($A1866),"")))</f>
        <v/>
      </c>
      <c r="F1866" s="12">
        <f>IF($B1866="","",IF(ISNUMBER($B1866),HOUR($B1866)*2+MINUTE($B1866)/30,IFERROR(VALUE(LEFT($B1866,FIND(":",$B1866)-1))*2+VALUE(MID($B1866,FIND(":",$B1866)+1,2))/30,"")))</f>
        <v/>
      </c>
      <c r="G1866" s="12">
        <f>IF($E1866="","",IF(WEEKDAY($E1866,2)&lt;6,1,0))</f>
        <v/>
      </c>
      <c r="H1866" s="12">
        <f>IF(OR($E1866="",$F1866=""),"",IF(AND($G1866=1,$F1866&gt;='Working Hours'!$C$8,$F1866&lt;'Working Hours'!$C$9),1,0))</f>
        <v/>
      </c>
    </row>
    <row r="1867">
      <c r="A1867" s="11" t="n"/>
      <c r="B1867" s="11" t="n"/>
      <c r="C1867" s="11" t="n"/>
      <c r="E1867" s="12">
        <f>IF($A1867="","",IF(ISNUMBER($A1867),$A1867,IFERROR(DATEVALUE($A1867),"")))</f>
        <v/>
      </c>
      <c r="F1867" s="12">
        <f>IF($B1867="","",IF(ISNUMBER($B1867),HOUR($B1867)*2+MINUTE($B1867)/30,IFERROR(VALUE(LEFT($B1867,FIND(":",$B1867)-1))*2+VALUE(MID($B1867,FIND(":",$B1867)+1,2))/30,"")))</f>
        <v/>
      </c>
      <c r="G1867" s="12">
        <f>IF($E1867="","",IF(WEEKDAY($E1867,2)&lt;6,1,0))</f>
        <v/>
      </c>
      <c r="H1867" s="12">
        <f>IF(OR($E1867="",$F1867=""),"",IF(AND($G1867=1,$F1867&gt;='Working Hours'!$C$8,$F1867&lt;'Working Hours'!$C$9),1,0))</f>
        <v/>
      </c>
    </row>
    <row r="1868">
      <c r="A1868" s="11" t="n"/>
      <c r="B1868" s="11" t="n"/>
      <c r="C1868" s="11" t="n"/>
      <c r="E1868" s="12">
        <f>IF($A1868="","",IF(ISNUMBER($A1868),$A1868,IFERROR(DATEVALUE($A1868),"")))</f>
        <v/>
      </c>
      <c r="F1868" s="12">
        <f>IF($B1868="","",IF(ISNUMBER($B1868),HOUR($B1868)*2+MINUTE($B1868)/30,IFERROR(VALUE(LEFT($B1868,FIND(":",$B1868)-1))*2+VALUE(MID($B1868,FIND(":",$B1868)+1,2))/30,"")))</f>
        <v/>
      </c>
      <c r="G1868" s="12">
        <f>IF($E1868="","",IF(WEEKDAY($E1868,2)&lt;6,1,0))</f>
        <v/>
      </c>
      <c r="H1868" s="12">
        <f>IF(OR($E1868="",$F1868=""),"",IF(AND($G1868=1,$F1868&gt;='Working Hours'!$C$8,$F1868&lt;'Working Hours'!$C$9),1,0))</f>
        <v/>
      </c>
    </row>
    <row r="1869">
      <c r="A1869" s="11" t="n"/>
      <c r="B1869" s="11" t="n"/>
      <c r="C1869" s="11" t="n"/>
      <c r="E1869" s="12">
        <f>IF($A1869="","",IF(ISNUMBER($A1869),$A1869,IFERROR(DATEVALUE($A1869),"")))</f>
        <v/>
      </c>
      <c r="F1869" s="12">
        <f>IF($B1869="","",IF(ISNUMBER($B1869),HOUR($B1869)*2+MINUTE($B1869)/30,IFERROR(VALUE(LEFT($B1869,FIND(":",$B1869)-1))*2+VALUE(MID($B1869,FIND(":",$B1869)+1,2))/30,"")))</f>
        <v/>
      </c>
      <c r="G1869" s="12">
        <f>IF($E1869="","",IF(WEEKDAY($E1869,2)&lt;6,1,0))</f>
        <v/>
      </c>
      <c r="H1869" s="12">
        <f>IF(OR($E1869="",$F1869=""),"",IF(AND($G1869=1,$F1869&gt;='Working Hours'!$C$8,$F1869&lt;'Working Hours'!$C$9),1,0))</f>
        <v/>
      </c>
    </row>
    <row r="1870">
      <c r="A1870" s="11" t="n"/>
      <c r="B1870" s="11" t="n"/>
      <c r="C1870" s="11" t="n"/>
      <c r="E1870" s="12">
        <f>IF($A1870="","",IF(ISNUMBER($A1870),$A1870,IFERROR(DATEVALUE($A1870),"")))</f>
        <v/>
      </c>
      <c r="F1870" s="12">
        <f>IF($B1870="","",IF(ISNUMBER($B1870),HOUR($B1870)*2+MINUTE($B1870)/30,IFERROR(VALUE(LEFT($B1870,FIND(":",$B1870)-1))*2+VALUE(MID($B1870,FIND(":",$B1870)+1,2))/30,"")))</f>
        <v/>
      </c>
      <c r="G1870" s="12">
        <f>IF($E1870="","",IF(WEEKDAY($E1870,2)&lt;6,1,0))</f>
        <v/>
      </c>
      <c r="H1870" s="12">
        <f>IF(OR($E1870="",$F1870=""),"",IF(AND($G1870=1,$F1870&gt;='Working Hours'!$C$8,$F1870&lt;'Working Hours'!$C$9),1,0))</f>
        <v/>
      </c>
    </row>
    <row r="1871">
      <c r="A1871" s="11" t="n"/>
      <c r="B1871" s="11" t="n"/>
      <c r="C1871" s="11" t="n"/>
      <c r="E1871" s="12">
        <f>IF($A1871="","",IF(ISNUMBER($A1871),$A1871,IFERROR(DATEVALUE($A1871),"")))</f>
        <v/>
      </c>
      <c r="F1871" s="12">
        <f>IF($B1871="","",IF(ISNUMBER($B1871),HOUR($B1871)*2+MINUTE($B1871)/30,IFERROR(VALUE(LEFT($B1871,FIND(":",$B1871)-1))*2+VALUE(MID($B1871,FIND(":",$B1871)+1,2))/30,"")))</f>
        <v/>
      </c>
      <c r="G1871" s="12">
        <f>IF($E1871="","",IF(WEEKDAY($E1871,2)&lt;6,1,0))</f>
        <v/>
      </c>
      <c r="H1871" s="12">
        <f>IF(OR($E1871="",$F1871=""),"",IF(AND($G1871=1,$F1871&gt;='Working Hours'!$C$8,$F1871&lt;'Working Hours'!$C$9),1,0))</f>
        <v/>
      </c>
    </row>
    <row r="1872">
      <c r="A1872" s="11" t="n"/>
      <c r="B1872" s="11" t="n"/>
      <c r="C1872" s="11" t="n"/>
      <c r="E1872" s="12">
        <f>IF($A1872="","",IF(ISNUMBER($A1872),$A1872,IFERROR(DATEVALUE($A1872),"")))</f>
        <v/>
      </c>
      <c r="F1872" s="12">
        <f>IF($B1872="","",IF(ISNUMBER($B1872),HOUR($B1872)*2+MINUTE($B1872)/30,IFERROR(VALUE(LEFT($B1872,FIND(":",$B1872)-1))*2+VALUE(MID($B1872,FIND(":",$B1872)+1,2))/30,"")))</f>
        <v/>
      </c>
      <c r="G1872" s="12">
        <f>IF($E1872="","",IF(WEEKDAY($E1872,2)&lt;6,1,0))</f>
        <v/>
      </c>
      <c r="H1872" s="12">
        <f>IF(OR($E1872="",$F1872=""),"",IF(AND($G1872=1,$F1872&gt;='Working Hours'!$C$8,$F1872&lt;'Working Hours'!$C$9),1,0))</f>
        <v/>
      </c>
    </row>
    <row r="1873">
      <c r="A1873" s="11" t="n"/>
      <c r="B1873" s="11" t="n"/>
      <c r="C1873" s="11" t="n"/>
      <c r="E1873" s="12">
        <f>IF($A1873="","",IF(ISNUMBER($A1873),$A1873,IFERROR(DATEVALUE($A1873),"")))</f>
        <v/>
      </c>
      <c r="F1873" s="12">
        <f>IF($B1873="","",IF(ISNUMBER($B1873),HOUR($B1873)*2+MINUTE($B1873)/30,IFERROR(VALUE(LEFT($B1873,FIND(":",$B1873)-1))*2+VALUE(MID($B1873,FIND(":",$B1873)+1,2))/30,"")))</f>
        <v/>
      </c>
      <c r="G1873" s="12">
        <f>IF($E1873="","",IF(WEEKDAY($E1873,2)&lt;6,1,0))</f>
        <v/>
      </c>
      <c r="H1873" s="12">
        <f>IF(OR($E1873="",$F1873=""),"",IF(AND($G1873=1,$F1873&gt;='Working Hours'!$C$8,$F1873&lt;'Working Hours'!$C$9),1,0))</f>
        <v/>
      </c>
    </row>
    <row r="1874">
      <c r="A1874" s="11" t="n"/>
      <c r="B1874" s="11" t="n"/>
      <c r="C1874" s="11" t="n"/>
      <c r="E1874" s="12">
        <f>IF($A1874="","",IF(ISNUMBER($A1874),$A1874,IFERROR(DATEVALUE($A1874),"")))</f>
        <v/>
      </c>
      <c r="F1874" s="12">
        <f>IF($B1874="","",IF(ISNUMBER($B1874),HOUR($B1874)*2+MINUTE($B1874)/30,IFERROR(VALUE(LEFT($B1874,FIND(":",$B1874)-1))*2+VALUE(MID($B1874,FIND(":",$B1874)+1,2))/30,"")))</f>
        <v/>
      </c>
      <c r="G1874" s="12">
        <f>IF($E1874="","",IF(WEEKDAY($E1874,2)&lt;6,1,0))</f>
        <v/>
      </c>
      <c r="H1874" s="12">
        <f>IF(OR($E1874="",$F1874=""),"",IF(AND($G1874=1,$F1874&gt;='Working Hours'!$C$8,$F1874&lt;'Working Hours'!$C$9),1,0))</f>
        <v/>
      </c>
    </row>
    <row r="1875">
      <c r="A1875" s="11" t="n"/>
      <c r="B1875" s="11" t="n"/>
      <c r="C1875" s="11" t="n"/>
      <c r="E1875" s="12">
        <f>IF($A1875="","",IF(ISNUMBER($A1875),$A1875,IFERROR(DATEVALUE($A1875),"")))</f>
        <v/>
      </c>
      <c r="F1875" s="12">
        <f>IF($B1875="","",IF(ISNUMBER($B1875),HOUR($B1875)*2+MINUTE($B1875)/30,IFERROR(VALUE(LEFT($B1875,FIND(":",$B1875)-1))*2+VALUE(MID($B1875,FIND(":",$B1875)+1,2))/30,"")))</f>
        <v/>
      </c>
      <c r="G1875" s="12">
        <f>IF($E1875="","",IF(WEEKDAY($E1875,2)&lt;6,1,0))</f>
        <v/>
      </c>
      <c r="H1875" s="12">
        <f>IF(OR($E1875="",$F1875=""),"",IF(AND($G1875=1,$F1875&gt;='Working Hours'!$C$8,$F1875&lt;'Working Hours'!$C$9),1,0))</f>
        <v/>
      </c>
    </row>
    <row r="1876">
      <c r="A1876" s="11" t="n"/>
      <c r="B1876" s="11" t="n"/>
      <c r="C1876" s="11" t="n"/>
      <c r="E1876" s="12">
        <f>IF($A1876="","",IF(ISNUMBER($A1876),$A1876,IFERROR(DATEVALUE($A1876),"")))</f>
        <v/>
      </c>
      <c r="F1876" s="12">
        <f>IF($B1876="","",IF(ISNUMBER($B1876),HOUR($B1876)*2+MINUTE($B1876)/30,IFERROR(VALUE(LEFT($B1876,FIND(":",$B1876)-1))*2+VALUE(MID($B1876,FIND(":",$B1876)+1,2))/30,"")))</f>
        <v/>
      </c>
      <c r="G1876" s="12">
        <f>IF($E1876="","",IF(WEEKDAY($E1876,2)&lt;6,1,0))</f>
        <v/>
      </c>
      <c r="H1876" s="12">
        <f>IF(OR($E1876="",$F1876=""),"",IF(AND($G1876=1,$F1876&gt;='Working Hours'!$C$8,$F1876&lt;'Working Hours'!$C$9),1,0))</f>
        <v/>
      </c>
    </row>
    <row r="1877">
      <c r="A1877" s="11" t="n"/>
      <c r="B1877" s="11" t="n"/>
      <c r="C1877" s="11" t="n"/>
      <c r="E1877" s="12">
        <f>IF($A1877="","",IF(ISNUMBER($A1877),$A1877,IFERROR(DATEVALUE($A1877),"")))</f>
        <v/>
      </c>
      <c r="F1877" s="12">
        <f>IF($B1877="","",IF(ISNUMBER($B1877),HOUR($B1877)*2+MINUTE($B1877)/30,IFERROR(VALUE(LEFT($B1877,FIND(":",$B1877)-1))*2+VALUE(MID($B1877,FIND(":",$B1877)+1,2))/30,"")))</f>
        <v/>
      </c>
      <c r="G1877" s="12">
        <f>IF($E1877="","",IF(WEEKDAY($E1877,2)&lt;6,1,0))</f>
        <v/>
      </c>
      <c r="H1877" s="12">
        <f>IF(OR($E1877="",$F1877=""),"",IF(AND($G1877=1,$F1877&gt;='Working Hours'!$C$8,$F1877&lt;'Working Hours'!$C$9),1,0))</f>
        <v/>
      </c>
    </row>
    <row r="1878">
      <c r="A1878" s="11" t="n"/>
      <c r="B1878" s="11" t="n"/>
      <c r="C1878" s="11" t="n"/>
      <c r="E1878" s="12">
        <f>IF($A1878="","",IF(ISNUMBER($A1878),$A1878,IFERROR(DATEVALUE($A1878),"")))</f>
        <v/>
      </c>
      <c r="F1878" s="12">
        <f>IF($B1878="","",IF(ISNUMBER($B1878),HOUR($B1878)*2+MINUTE($B1878)/30,IFERROR(VALUE(LEFT($B1878,FIND(":",$B1878)-1))*2+VALUE(MID($B1878,FIND(":",$B1878)+1,2))/30,"")))</f>
        <v/>
      </c>
      <c r="G1878" s="12">
        <f>IF($E1878="","",IF(WEEKDAY($E1878,2)&lt;6,1,0))</f>
        <v/>
      </c>
      <c r="H1878" s="12">
        <f>IF(OR($E1878="",$F1878=""),"",IF(AND($G1878=1,$F1878&gt;='Working Hours'!$C$8,$F1878&lt;'Working Hours'!$C$9),1,0))</f>
        <v/>
      </c>
    </row>
    <row r="1879">
      <c r="A1879" s="11" t="n"/>
      <c r="B1879" s="11" t="n"/>
      <c r="C1879" s="11" t="n"/>
      <c r="E1879" s="12">
        <f>IF($A1879="","",IF(ISNUMBER($A1879),$A1879,IFERROR(DATEVALUE($A1879),"")))</f>
        <v/>
      </c>
      <c r="F1879" s="12">
        <f>IF($B1879="","",IF(ISNUMBER($B1879),HOUR($B1879)*2+MINUTE($B1879)/30,IFERROR(VALUE(LEFT($B1879,FIND(":",$B1879)-1))*2+VALUE(MID($B1879,FIND(":",$B1879)+1,2))/30,"")))</f>
        <v/>
      </c>
      <c r="G1879" s="12">
        <f>IF($E1879="","",IF(WEEKDAY($E1879,2)&lt;6,1,0))</f>
        <v/>
      </c>
      <c r="H1879" s="12">
        <f>IF(OR($E1879="",$F1879=""),"",IF(AND($G1879=1,$F1879&gt;='Working Hours'!$C$8,$F1879&lt;'Working Hours'!$C$9),1,0))</f>
        <v/>
      </c>
    </row>
    <row r="1880">
      <c r="A1880" s="11" t="n"/>
      <c r="B1880" s="11" t="n"/>
      <c r="C1880" s="11" t="n"/>
      <c r="E1880" s="12">
        <f>IF($A1880="","",IF(ISNUMBER($A1880),$A1880,IFERROR(DATEVALUE($A1880),"")))</f>
        <v/>
      </c>
      <c r="F1880" s="12">
        <f>IF($B1880="","",IF(ISNUMBER($B1880),HOUR($B1880)*2+MINUTE($B1880)/30,IFERROR(VALUE(LEFT($B1880,FIND(":",$B1880)-1))*2+VALUE(MID($B1880,FIND(":",$B1880)+1,2))/30,"")))</f>
        <v/>
      </c>
      <c r="G1880" s="12">
        <f>IF($E1880="","",IF(WEEKDAY($E1880,2)&lt;6,1,0))</f>
        <v/>
      </c>
      <c r="H1880" s="12">
        <f>IF(OR($E1880="",$F1880=""),"",IF(AND($G1880=1,$F1880&gt;='Working Hours'!$C$8,$F1880&lt;'Working Hours'!$C$9),1,0))</f>
        <v/>
      </c>
    </row>
    <row r="1881">
      <c r="A1881" s="11" t="n"/>
      <c r="B1881" s="11" t="n"/>
      <c r="C1881" s="11" t="n"/>
      <c r="E1881" s="12">
        <f>IF($A1881="","",IF(ISNUMBER($A1881),$A1881,IFERROR(DATEVALUE($A1881),"")))</f>
        <v/>
      </c>
      <c r="F1881" s="12">
        <f>IF($B1881="","",IF(ISNUMBER($B1881),HOUR($B1881)*2+MINUTE($B1881)/30,IFERROR(VALUE(LEFT($B1881,FIND(":",$B1881)-1))*2+VALUE(MID($B1881,FIND(":",$B1881)+1,2))/30,"")))</f>
        <v/>
      </c>
      <c r="G1881" s="12">
        <f>IF($E1881="","",IF(WEEKDAY($E1881,2)&lt;6,1,0))</f>
        <v/>
      </c>
      <c r="H1881" s="12">
        <f>IF(OR($E1881="",$F1881=""),"",IF(AND($G1881=1,$F1881&gt;='Working Hours'!$C$8,$F1881&lt;'Working Hours'!$C$9),1,0))</f>
        <v/>
      </c>
    </row>
    <row r="1882">
      <c r="A1882" s="11" t="n"/>
      <c r="B1882" s="11" t="n"/>
      <c r="C1882" s="11" t="n"/>
      <c r="E1882" s="12">
        <f>IF($A1882="","",IF(ISNUMBER($A1882),$A1882,IFERROR(DATEVALUE($A1882),"")))</f>
        <v/>
      </c>
      <c r="F1882" s="12">
        <f>IF($B1882="","",IF(ISNUMBER($B1882),HOUR($B1882)*2+MINUTE($B1882)/30,IFERROR(VALUE(LEFT($B1882,FIND(":",$B1882)-1))*2+VALUE(MID($B1882,FIND(":",$B1882)+1,2))/30,"")))</f>
        <v/>
      </c>
      <c r="G1882" s="12">
        <f>IF($E1882="","",IF(WEEKDAY($E1882,2)&lt;6,1,0))</f>
        <v/>
      </c>
      <c r="H1882" s="12">
        <f>IF(OR($E1882="",$F1882=""),"",IF(AND($G1882=1,$F1882&gt;='Working Hours'!$C$8,$F1882&lt;'Working Hours'!$C$9),1,0))</f>
        <v/>
      </c>
    </row>
    <row r="1883">
      <c r="A1883" s="11" t="n"/>
      <c r="B1883" s="11" t="n"/>
      <c r="C1883" s="11" t="n"/>
      <c r="E1883" s="12">
        <f>IF($A1883="","",IF(ISNUMBER($A1883),$A1883,IFERROR(DATEVALUE($A1883),"")))</f>
        <v/>
      </c>
      <c r="F1883" s="12">
        <f>IF($B1883="","",IF(ISNUMBER($B1883),HOUR($B1883)*2+MINUTE($B1883)/30,IFERROR(VALUE(LEFT($B1883,FIND(":",$B1883)-1))*2+VALUE(MID($B1883,FIND(":",$B1883)+1,2))/30,"")))</f>
        <v/>
      </c>
      <c r="G1883" s="12">
        <f>IF($E1883="","",IF(WEEKDAY($E1883,2)&lt;6,1,0))</f>
        <v/>
      </c>
      <c r="H1883" s="12">
        <f>IF(OR($E1883="",$F1883=""),"",IF(AND($G1883=1,$F1883&gt;='Working Hours'!$C$8,$F1883&lt;'Working Hours'!$C$9),1,0))</f>
        <v/>
      </c>
    </row>
    <row r="1884">
      <c r="A1884" s="11" t="n"/>
      <c r="B1884" s="11" t="n"/>
      <c r="C1884" s="11" t="n"/>
      <c r="E1884" s="12">
        <f>IF($A1884="","",IF(ISNUMBER($A1884),$A1884,IFERROR(DATEVALUE($A1884),"")))</f>
        <v/>
      </c>
      <c r="F1884" s="12">
        <f>IF($B1884="","",IF(ISNUMBER($B1884),HOUR($B1884)*2+MINUTE($B1884)/30,IFERROR(VALUE(LEFT($B1884,FIND(":",$B1884)-1))*2+VALUE(MID($B1884,FIND(":",$B1884)+1,2))/30,"")))</f>
        <v/>
      </c>
      <c r="G1884" s="12">
        <f>IF($E1884="","",IF(WEEKDAY($E1884,2)&lt;6,1,0))</f>
        <v/>
      </c>
      <c r="H1884" s="12">
        <f>IF(OR($E1884="",$F1884=""),"",IF(AND($G1884=1,$F1884&gt;='Working Hours'!$C$8,$F1884&lt;'Working Hours'!$C$9),1,0))</f>
        <v/>
      </c>
    </row>
    <row r="1885">
      <c r="A1885" s="11" t="n"/>
      <c r="B1885" s="11" t="n"/>
      <c r="C1885" s="11" t="n"/>
      <c r="E1885" s="12">
        <f>IF($A1885="","",IF(ISNUMBER($A1885),$A1885,IFERROR(DATEVALUE($A1885),"")))</f>
        <v/>
      </c>
      <c r="F1885" s="12">
        <f>IF($B1885="","",IF(ISNUMBER($B1885),HOUR($B1885)*2+MINUTE($B1885)/30,IFERROR(VALUE(LEFT($B1885,FIND(":",$B1885)-1))*2+VALUE(MID($B1885,FIND(":",$B1885)+1,2))/30,"")))</f>
        <v/>
      </c>
      <c r="G1885" s="12">
        <f>IF($E1885="","",IF(WEEKDAY($E1885,2)&lt;6,1,0))</f>
        <v/>
      </c>
      <c r="H1885" s="12">
        <f>IF(OR($E1885="",$F1885=""),"",IF(AND($G1885=1,$F1885&gt;='Working Hours'!$C$8,$F1885&lt;'Working Hours'!$C$9),1,0))</f>
        <v/>
      </c>
    </row>
    <row r="1886">
      <c r="A1886" s="11" t="n"/>
      <c r="B1886" s="11" t="n"/>
      <c r="C1886" s="11" t="n"/>
      <c r="E1886" s="12">
        <f>IF($A1886="","",IF(ISNUMBER($A1886),$A1886,IFERROR(DATEVALUE($A1886),"")))</f>
        <v/>
      </c>
      <c r="F1886" s="12">
        <f>IF($B1886="","",IF(ISNUMBER($B1886),HOUR($B1886)*2+MINUTE($B1886)/30,IFERROR(VALUE(LEFT($B1886,FIND(":",$B1886)-1))*2+VALUE(MID($B1886,FIND(":",$B1886)+1,2))/30,"")))</f>
        <v/>
      </c>
      <c r="G1886" s="12">
        <f>IF($E1886="","",IF(WEEKDAY($E1886,2)&lt;6,1,0))</f>
        <v/>
      </c>
      <c r="H1886" s="12">
        <f>IF(OR($E1886="",$F1886=""),"",IF(AND($G1886=1,$F1886&gt;='Working Hours'!$C$8,$F1886&lt;'Working Hours'!$C$9),1,0))</f>
        <v/>
      </c>
    </row>
    <row r="1887">
      <c r="A1887" s="11" t="n"/>
      <c r="B1887" s="11" t="n"/>
      <c r="C1887" s="11" t="n"/>
      <c r="E1887" s="12">
        <f>IF($A1887="","",IF(ISNUMBER($A1887),$A1887,IFERROR(DATEVALUE($A1887),"")))</f>
        <v/>
      </c>
      <c r="F1887" s="12">
        <f>IF($B1887="","",IF(ISNUMBER($B1887),HOUR($B1887)*2+MINUTE($B1887)/30,IFERROR(VALUE(LEFT($B1887,FIND(":",$B1887)-1))*2+VALUE(MID($B1887,FIND(":",$B1887)+1,2))/30,"")))</f>
        <v/>
      </c>
      <c r="G1887" s="12">
        <f>IF($E1887="","",IF(WEEKDAY($E1887,2)&lt;6,1,0))</f>
        <v/>
      </c>
      <c r="H1887" s="12">
        <f>IF(OR($E1887="",$F1887=""),"",IF(AND($G1887=1,$F1887&gt;='Working Hours'!$C$8,$F1887&lt;'Working Hours'!$C$9),1,0))</f>
        <v/>
      </c>
    </row>
    <row r="1888">
      <c r="A1888" s="11" t="n"/>
      <c r="B1888" s="11" t="n"/>
      <c r="C1888" s="11" t="n"/>
      <c r="E1888" s="12">
        <f>IF($A1888="","",IF(ISNUMBER($A1888),$A1888,IFERROR(DATEVALUE($A1888),"")))</f>
        <v/>
      </c>
      <c r="F1888" s="12">
        <f>IF($B1888="","",IF(ISNUMBER($B1888),HOUR($B1888)*2+MINUTE($B1888)/30,IFERROR(VALUE(LEFT($B1888,FIND(":",$B1888)-1))*2+VALUE(MID($B1888,FIND(":",$B1888)+1,2))/30,"")))</f>
        <v/>
      </c>
      <c r="G1888" s="12">
        <f>IF($E1888="","",IF(WEEKDAY($E1888,2)&lt;6,1,0))</f>
        <v/>
      </c>
      <c r="H1888" s="12">
        <f>IF(OR($E1888="",$F1888=""),"",IF(AND($G1888=1,$F1888&gt;='Working Hours'!$C$8,$F1888&lt;'Working Hours'!$C$9),1,0))</f>
        <v/>
      </c>
    </row>
    <row r="1889">
      <c r="A1889" s="11" t="n"/>
      <c r="B1889" s="11" t="n"/>
      <c r="C1889" s="11" t="n"/>
      <c r="E1889" s="12">
        <f>IF($A1889="","",IF(ISNUMBER($A1889),$A1889,IFERROR(DATEVALUE($A1889),"")))</f>
        <v/>
      </c>
      <c r="F1889" s="12">
        <f>IF($B1889="","",IF(ISNUMBER($B1889),HOUR($B1889)*2+MINUTE($B1889)/30,IFERROR(VALUE(LEFT($B1889,FIND(":",$B1889)-1))*2+VALUE(MID($B1889,FIND(":",$B1889)+1,2))/30,"")))</f>
        <v/>
      </c>
      <c r="G1889" s="12">
        <f>IF($E1889="","",IF(WEEKDAY($E1889,2)&lt;6,1,0))</f>
        <v/>
      </c>
      <c r="H1889" s="12">
        <f>IF(OR($E1889="",$F1889=""),"",IF(AND($G1889=1,$F1889&gt;='Working Hours'!$C$8,$F1889&lt;'Working Hours'!$C$9),1,0))</f>
        <v/>
      </c>
    </row>
    <row r="1890">
      <c r="A1890" s="11" t="n"/>
      <c r="B1890" s="11" t="n"/>
      <c r="C1890" s="11" t="n"/>
      <c r="E1890" s="12">
        <f>IF($A1890="","",IF(ISNUMBER($A1890),$A1890,IFERROR(DATEVALUE($A1890),"")))</f>
        <v/>
      </c>
      <c r="F1890" s="12">
        <f>IF($B1890="","",IF(ISNUMBER($B1890),HOUR($B1890)*2+MINUTE($B1890)/30,IFERROR(VALUE(LEFT($B1890,FIND(":",$B1890)-1))*2+VALUE(MID($B1890,FIND(":",$B1890)+1,2))/30,"")))</f>
        <v/>
      </c>
      <c r="G1890" s="12">
        <f>IF($E1890="","",IF(WEEKDAY($E1890,2)&lt;6,1,0))</f>
        <v/>
      </c>
      <c r="H1890" s="12">
        <f>IF(OR($E1890="",$F1890=""),"",IF(AND($G1890=1,$F1890&gt;='Working Hours'!$C$8,$F1890&lt;'Working Hours'!$C$9),1,0))</f>
        <v/>
      </c>
    </row>
    <row r="1891">
      <c r="A1891" s="11" t="n"/>
      <c r="B1891" s="11" t="n"/>
      <c r="C1891" s="11" t="n"/>
      <c r="E1891" s="12">
        <f>IF($A1891="","",IF(ISNUMBER($A1891),$A1891,IFERROR(DATEVALUE($A1891),"")))</f>
        <v/>
      </c>
      <c r="F1891" s="12">
        <f>IF($B1891="","",IF(ISNUMBER($B1891),HOUR($B1891)*2+MINUTE($B1891)/30,IFERROR(VALUE(LEFT($B1891,FIND(":",$B1891)-1))*2+VALUE(MID($B1891,FIND(":",$B1891)+1,2))/30,"")))</f>
        <v/>
      </c>
      <c r="G1891" s="12">
        <f>IF($E1891="","",IF(WEEKDAY($E1891,2)&lt;6,1,0))</f>
        <v/>
      </c>
      <c r="H1891" s="12">
        <f>IF(OR($E1891="",$F1891=""),"",IF(AND($G1891=1,$F1891&gt;='Working Hours'!$C$8,$F1891&lt;'Working Hours'!$C$9),1,0))</f>
        <v/>
      </c>
    </row>
    <row r="1892">
      <c r="A1892" s="11" t="n"/>
      <c r="B1892" s="11" t="n"/>
      <c r="C1892" s="11" t="n"/>
      <c r="E1892" s="12">
        <f>IF($A1892="","",IF(ISNUMBER($A1892),$A1892,IFERROR(DATEVALUE($A1892),"")))</f>
        <v/>
      </c>
      <c r="F1892" s="12">
        <f>IF($B1892="","",IF(ISNUMBER($B1892),HOUR($B1892)*2+MINUTE($B1892)/30,IFERROR(VALUE(LEFT($B1892,FIND(":",$B1892)-1))*2+VALUE(MID($B1892,FIND(":",$B1892)+1,2))/30,"")))</f>
        <v/>
      </c>
      <c r="G1892" s="12">
        <f>IF($E1892="","",IF(WEEKDAY($E1892,2)&lt;6,1,0))</f>
        <v/>
      </c>
      <c r="H1892" s="12">
        <f>IF(OR($E1892="",$F1892=""),"",IF(AND($G1892=1,$F1892&gt;='Working Hours'!$C$8,$F1892&lt;'Working Hours'!$C$9),1,0))</f>
        <v/>
      </c>
    </row>
    <row r="1893">
      <c r="A1893" s="11" t="n"/>
      <c r="B1893" s="11" t="n"/>
      <c r="C1893" s="11" t="n"/>
      <c r="E1893" s="12">
        <f>IF($A1893="","",IF(ISNUMBER($A1893),$A1893,IFERROR(DATEVALUE($A1893),"")))</f>
        <v/>
      </c>
      <c r="F1893" s="12">
        <f>IF($B1893="","",IF(ISNUMBER($B1893),HOUR($B1893)*2+MINUTE($B1893)/30,IFERROR(VALUE(LEFT($B1893,FIND(":",$B1893)-1))*2+VALUE(MID($B1893,FIND(":",$B1893)+1,2))/30,"")))</f>
        <v/>
      </c>
      <c r="G1893" s="12">
        <f>IF($E1893="","",IF(WEEKDAY($E1893,2)&lt;6,1,0))</f>
        <v/>
      </c>
      <c r="H1893" s="12">
        <f>IF(OR($E1893="",$F1893=""),"",IF(AND($G1893=1,$F1893&gt;='Working Hours'!$C$8,$F1893&lt;'Working Hours'!$C$9),1,0))</f>
        <v/>
      </c>
    </row>
    <row r="1894">
      <c r="A1894" s="11" t="n"/>
      <c r="B1894" s="11" t="n"/>
      <c r="C1894" s="11" t="n"/>
      <c r="E1894" s="12">
        <f>IF($A1894="","",IF(ISNUMBER($A1894),$A1894,IFERROR(DATEVALUE($A1894),"")))</f>
        <v/>
      </c>
      <c r="F1894" s="12">
        <f>IF($B1894="","",IF(ISNUMBER($B1894),HOUR($B1894)*2+MINUTE($B1894)/30,IFERROR(VALUE(LEFT($B1894,FIND(":",$B1894)-1))*2+VALUE(MID($B1894,FIND(":",$B1894)+1,2))/30,"")))</f>
        <v/>
      </c>
      <c r="G1894" s="12">
        <f>IF($E1894="","",IF(WEEKDAY($E1894,2)&lt;6,1,0))</f>
        <v/>
      </c>
      <c r="H1894" s="12">
        <f>IF(OR($E1894="",$F1894=""),"",IF(AND($G1894=1,$F1894&gt;='Working Hours'!$C$8,$F1894&lt;'Working Hours'!$C$9),1,0))</f>
        <v/>
      </c>
    </row>
    <row r="1895">
      <c r="A1895" s="11" t="n"/>
      <c r="B1895" s="11" t="n"/>
      <c r="C1895" s="11" t="n"/>
      <c r="E1895" s="12">
        <f>IF($A1895="","",IF(ISNUMBER($A1895),$A1895,IFERROR(DATEVALUE($A1895),"")))</f>
        <v/>
      </c>
      <c r="F1895" s="12">
        <f>IF($B1895="","",IF(ISNUMBER($B1895),HOUR($B1895)*2+MINUTE($B1895)/30,IFERROR(VALUE(LEFT($B1895,FIND(":",$B1895)-1))*2+VALUE(MID($B1895,FIND(":",$B1895)+1,2))/30,"")))</f>
        <v/>
      </c>
      <c r="G1895" s="12">
        <f>IF($E1895="","",IF(WEEKDAY($E1895,2)&lt;6,1,0))</f>
        <v/>
      </c>
      <c r="H1895" s="12">
        <f>IF(OR($E1895="",$F1895=""),"",IF(AND($G1895=1,$F1895&gt;='Working Hours'!$C$8,$F1895&lt;'Working Hours'!$C$9),1,0))</f>
        <v/>
      </c>
    </row>
    <row r="1896">
      <c r="A1896" s="11" t="n"/>
      <c r="B1896" s="11" t="n"/>
      <c r="C1896" s="11" t="n"/>
      <c r="E1896" s="12">
        <f>IF($A1896="","",IF(ISNUMBER($A1896),$A1896,IFERROR(DATEVALUE($A1896),"")))</f>
        <v/>
      </c>
      <c r="F1896" s="12">
        <f>IF($B1896="","",IF(ISNUMBER($B1896),HOUR($B1896)*2+MINUTE($B1896)/30,IFERROR(VALUE(LEFT($B1896,FIND(":",$B1896)-1))*2+VALUE(MID($B1896,FIND(":",$B1896)+1,2))/30,"")))</f>
        <v/>
      </c>
      <c r="G1896" s="12">
        <f>IF($E1896="","",IF(WEEKDAY($E1896,2)&lt;6,1,0))</f>
        <v/>
      </c>
      <c r="H1896" s="12">
        <f>IF(OR($E1896="",$F1896=""),"",IF(AND($G1896=1,$F1896&gt;='Working Hours'!$C$8,$F1896&lt;'Working Hours'!$C$9),1,0))</f>
        <v/>
      </c>
    </row>
    <row r="1897">
      <c r="A1897" s="11" t="n"/>
      <c r="B1897" s="11" t="n"/>
      <c r="C1897" s="11" t="n"/>
      <c r="E1897" s="12">
        <f>IF($A1897="","",IF(ISNUMBER($A1897),$A1897,IFERROR(DATEVALUE($A1897),"")))</f>
        <v/>
      </c>
      <c r="F1897" s="12">
        <f>IF($B1897="","",IF(ISNUMBER($B1897),HOUR($B1897)*2+MINUTE($B1897)/30,IFERROR(VALUE(LEFT($B1897,FIND(":",$B1897)-1))*2+VALUE(MID($B1897,FIND(":",$B1897)+1,2))/30,"")))</f>
        <v/>
      </c>
      <c r="G1897" s="12">
        <f>IF($E1897="","",IF(WEEKDAY($E1897,2)&lt;6,1,0))</f>
        <v/>
      </c>
      <c r="H1897" s="12">
        <f>IF(OR($E1897="",$F1897=""),"",IF(AND($G1897=1,$F1897&gt;='Working Hours'!$C$8,$F1897&lt;'Working Hours'!$C$9),1,0))</f>
        <v/>
      </c>
    </row>
    <row r="1898">
      <c r="A1898" s="11" t="n"/>
      <c r="B1898" s="11" t="n"/>
      <c r="C1898" s="11" t="n"/>
      <c r="E1898" s="12">
        <f>IF($A1898="","",IF(ISNUMBER($A1898),$A1898,IFERROR(DATEVALUE($A1898),"")))</f>
        <v/>
      </c>
      <c r="F1898" s="12">
        <f>IF($B1898="","",IF(ISNUMBER($B1898),HOUR($B1898)*2+MINUTE($B1898)/30,IFERROR(VALUE(LEFT($B1898,FIND(":",$B1898)-1))*2+VALUE(MID($B1898,FIND(":",$B1898)+1,2))/30,"")))</f>
        <v/>
      </c>
      <c r="G1898" s="12">
        <f>IF($E1898="","",IF(WEEKDAY($E1898,2)&lt;6,1,0))</f>
        <v/>
      </c>
      <c r="H1898" s="12">
        <f>IF(OR($E1898="",$F1898=""),"",IF(AND($G1898=1,$F1898&gt;='Working Hours'!$C$8,$F1898&lt;'Working Hours'!$C$9),1,0))</f>
        <v/>
      </c>
    </row>
    <row r="1899">
      <c r="A1899" s="11" t="n"/>
      <c r="B1899" s="11" t="n"/>
      <c r="C1899" s="11" t="n"/>
      <c r="E1899" s="12">
        <f>IF($A1899="","",IF(ISNUMBER($A1899),$A1899,IFERROR(DATEVALUE($A1899),"")))</f>
        <v/>
      </c>
      <c r="F1899" s="12">
        <f>IF($B1899="","",IF(ISNUMBER($B1899),HOUR($B1899)*2+MINUTE($B1899)/30,IFERROR(VALUE(LEFT($B1899,FIND(":",$B1899)-1))*2+VALUE(MID($B1899,FIND(":",$B1899)+1,2))/30,"")))</f>
        <v/>
      </c>
      <c r="G1899" s="12">
        <f>IF($E1899="","",IF(WEEKDAY($E1899,2)&lt;6,1,0))</f>
        <v/>
      </c>
      <c r="H1899" s="12">
        <f>IF(OR($E1899="",$F1899=""),"",IF(AND($G1899=1,$F1899&gt;='Working Hours'!$C$8,$F1899&lt;'Working Hours'!$C$9),1,0))</f>
        <v/>
      </c>
    </row>
    <row r="1900">
      <c r="A1900" s="11" t="n"/>
      <c r="B1900" s="11" t="n"/>
      <c r="C1900" s="11" t="n"/>
      <c r="E1900" s="12">
        <f>IF($A1900="","",IF(ISNUMBER($A1900),$A1900,IFERROR(DATEVALUE($A1900),"")))</f>
        <v/>
      </c>
      <c r="F1900" s="12">
        <f>IF($B1900="","",IF(ISNUMBER($B1900),HOUR($B1900)*2+MINUTE($B1900)/30,IFERROR(VALUE(LEFT($B1900,FIND(":",$B1900)-1))*2+VALUE(MID($B1900,FIND(":",$B1900)+1,2))/30,"")))</f>
        <v/>
      </c>
      <c r="G1900" s="12">
        <f>IF($E1900="","",IF(WEEKDAY($E1900,2)&lt;6,1,0))</f>
        <v/>
      </c>
      <c r="H1900" s="12">
        <f>IF(OR($E1900="",$F1900=""),"",IF(AND($G1900=1,$F1900&gt;='Working Hours'!$C$8,$F1900&lt;'Working Hours'!$C$9),1,0))</f>
        <v/>
      </c>
    </row>
    <row r="1901">
      <c r="A1901" s="11" t="n"/>
      <c r="B1901" s="11" t="n"/>
      <c r="C1901" s="11" t="n"/>
      <c r="E1901" s="12">
        <f>IF($A1901="","",IF(ISNUMBER($A1901),$A1901,IFERROR(DATEVALUE($A1901),"")))</f>
        <v/>
      </c>
      <c r="F1901" s="12">
        <f>IF($B1901="","",IF(ISNUMBER($B1901),HOUR($B1901)*2+MINUTE($B1901)/30,IFERROR(VALUE(LEFT($B1901,FIND(":",$B1901)-1))*2+VALUE(MID($B1901,FIND(":",$B1901)+1,2))/30,"")))</f>
        <v/>
      </c>
      <c r="G1901" s="12">
        <f>IF($E1901="","",IF(WEEKDAY($E1901,2)&lt;6,1,0))</f>
        <v/>
      </c>
      <c r="H1901" s="12">
        <f>IF(OR($E1901="",$F1901=""),"",IF(AND($G1901=1,$F1901&gt;='Working Hours'!$C$8,$F1901&lt;'Working Hours'!$C$9),1,0))</f>
        <v/>
      </c>
    </row>
    <row r="1902">
      <c r="A1902" s="11" t="n"/>
      <c r="B1902" s="11" t="n"/>
      <c r="C1902" s="11" t="n"/>
      <c r="E1902" s="12">
        <f>IF($A1902="","",IF(ISNUMBER($A1902),$A1902,IFERROR(DATEVALUE($A1902),"")))</f>
        <v/>
      </c>
      <c r="F1902" s="12">
        <f>IF($B1902="","",IF(ISNUMBER($B1902),HOUR($B1902)*2+MINUTE($B1902)/30,IFERROR(VALUE(LEFT($B1902,FIND(":",$B1902)-1))*2+VALUE(MID($B1902,FIND(":",$B1902)+1,2))/30,"")))</f>
        <v/>
      </c>
      <c r="G1902" s="12">
        <f>IF($E1902="","",IF(WEEKDAY($E1902,2)&lt;6,1,0))</f>
        <v/>
      </c>
      <c r="H1902" s="12">
        <f>IF(OR($E1902="",$F1902=""),"",IF(AND($G1902=1,$F1902&gt;='Working Hours'!$C$8,$F1902&lt;'Working Hours'!$C$9),1,0))</f>
        <v/>
      </c>
    </row>
    <row r="1903">
      <c r="A1903" s="11" t="n"/>
      <c r="B1903" s="11" t="n"/>
      <c r="C1903" s="11" t="n"/>
      <c r="E1903" s="12">
        <f>IF($A1903="","",IF(ISNUMBER($A1903),$A1903,IFERROR(DATEVALUE($A1903),"")))</f>
        <v/>
      </c>
      <c r="F1903" s="12">
        <f>IF($B1903="","",IF(ISNUMBER($B1903),HOUR($B1903)*2+MINUTE($B1903)/30,IFERROR(VALUE(LEFT($B1903,FIND(":",$B1903)-1))*2+VALUE(MID($B1903,FIND(":",$B1903)+1,2))/30,"")))</f>
        <v/>
      </c>
      <c r="G1903" s="12">
        <f>IF($E1903="","",IF(WEEKDAY($E1903,2)&lt;6,1,0))</f>
        <v/>
      </c>
      <c r="H1903" s="12">
        <f>IF(OR($E1903="",$F1903=""),"",IF(AND($G1903=1,$F1903&gt;='Working Hours'!$C$8,$F1903&lt;'Working Hours'!$C$9),1,0))</f>
        <v/>
      </c>
    </row>
    <row r="1904">
      <c r="A1904" s="11" t="n"/>
      <c r="B1904" s="11" t="n"/>
      <c r="C1904" s="11" t="n"/>
      <c r="E1904" s="12">
        <f>IF($A1904="","",IF(ISNUMBER($A1904),$A1904,IFERROR(DATEVALUE($A1904),"")))</f>
        <v/>
      </c>
      <c r="F1904" s="12">
        <f>IF($B1904="","",IF(ISNUMBER($B1904),HOUR($B1904)*2+MINUTE($B1904)/30,IFERROR(VALUE(LEFT($B1904,FIND(":",$B1904)-1))*2+VALUE(MID($B1904,FIND(":",$B1904)+1,2))/30,"")))</f>
        <v/>
      </c>
      <c r="G1904" s="12">
        <f>IF($E1904="","",IF(WEEKDAY($E1904,2)&lt;6,1,0))</f>
        <v/>
      </c>
      <c r="H1904" s="12">
        <f>IF(OR($E1904="",$F1904=""),"",IF(AND($G1904=1,$F1904&gt;='Working Hours'!$C$8,$F1904&lt;'Working Hours'!$C$9),1,0))</f>
        <v/>
      </c>
    </row>
    <row r="1905">
      <c r="A1905" s="11" t="n"/>
      <c r="B1905" s="11" t="n"/>
      <c r="C1905" s="11" t="n"/>
      <c r="E1905" s="12">
        <f>IF($A1905="","",IF(ISNUMBER($A1905),$A1905,IFERROR(DATEVALUE($A1905),"")))</f>
        <v/>
      </c>
      <c r="F1905" s="12">
        <f>IF($B1905="","",IF(ISNUMBER($B1905),HOUR($B1905)*2+MINUTE($B1905)/30,IFERROR(VALUE(LEFT($B1905,FIND(":",$B1905)-1))*2+VALUE(MID($B1905,FIND(":",$B1905)+1,2))/30,"")))</f>
        <v/>
      </c>
      <c r="G1905" s="12">
        <f>IF($E1905="","",IF(WEEKDAY($E1905,2)&lt;6,1,0))</f>
        <v/>
      </c>
      <c r="H1905" s="12">
        <f>IF(OR($E1905="",$F1905=""),"",IF(AND($G1905=1,$F1905&gt;='Working Hours'!$C$8,$F1905&lt;'Working Hours'!$C$9),1,0))</f>
        <v/>
      </c>
    </row>
    <row r="1906">
      <c r="A1906" s="11" t="n"/>
      <c r="B1906" s="11" t="n"/>
      <c r="C1906" s="11" t="n"/>
      <c r="E1906" s="12">
        <f>IF($A1906="","",IF(ISNUMBER($A1906),$A1906,IFERROR(DATEVALUE($A1906),"")))</f>
        <v/>
      </c>
      <c r="F1906" s="12">
        <f>IF($B1906="","",IF(ISNUMBER($B1906),HOUR($B1906)*2+MINUTE($B1906)/30,IFERROR(VALUE(LEFT($B1906,FIND(":",$B1906)-1))*2+VALUE(MID($B1906,FIND(":",$B1906)+1,2))/30,"")))</f>
        <v/>
      </c>
      <c r="G1906" s="12">
        <f>IF($E1906="","",IF(WEEKDAY($E1906,2)&lt;6,1,0))</f>
        <v/>
      </c>
      <c r="H1906" s="12">
        <f>IF(OR($E1906="",$F1906=""),"",IF(AND($G1906=1,$F1906&gt;='Working Hours'!$C$8,$F1906&lt;'Working Hours'!$C$9),1,0))</f>
        <v/>
      </c>
    </row>
    <row r="1907">
      <c r="A1907" s="11" t="n"/>
      <c r="B1907" s="11" t="n"/>
      <c r="C1907" s="11" t="n"/>
      <c r="E1907" s="12">
        <f>IF($A1907="","",IF(ISNUMBER($A1907),$A1907,IFERROR(DATEVALUE($A1907),"")))</f>
        <v/>
      </c>
      <c r="F1907" s="12">
        <f>IF($B1907="","",IF(ISNUMBER($B1907),HOUR($B1907)*2+MINUTE($B1907)/30,IFERROR(VALUE(LEFT($B1907,FIND(":",$B1907)-1))*2+VALUE(MID($B1907,FIND(":",$B1907)+1,2))/30,"")))</f>
        <v/>
      </c>
      <c r="G1907" s="12">
        <f>IF($E1907="","",IF(WEEKDAY($E1907,2)&lt;6,1,0))</f>
        <v/>
      </c>
      <c r="H1907" s="12">
        <f>IF(OR($E1907="",$F1907=""),"",IF(AND($G1907=1,$F1907&gt;='Working Hours'!$C$8,$F1907&lt;'Working Hours'!$C$9),1,0))</f>
        <v/>
      </c>
    </row>
    <row r="1908">
      <c r="A1908" s="11" t="n"/>
      <c r="B1908" s="11" t="n"/>
      <c r="C1908" s="11" t="n"/>
      <c r="E1908" s="12">
        <f>IF($A1908="","",IF(ISNUMBER($A1908),$A1908,IFERROR(DATEVALUE($A1908),"")))</f>
        <v/>
      </c>
      <c r="F1908" s="12">
        <f>IF($B1908="","",IF(ISNUMBER($B1908),HOUR($B1908)*2+MINUTE($B1908)/30,IFERROR(VALUE(LEFT($B1908,FIND(":",$B1908)-1))*2+VALUE(MID($B1908,FIND(":",$B1908)+1,2))/30,"")))</f>
        <v/>
      </c>
      <c r="G1908" s="12">
        <f>IF($E1908="","",IF(WEEKDAY($E1908,2)&lt;6,1,0))</f>
        <v/>
      </c>
      <c r="H1908" s="12">
        <f>IF(OR($E1908="",$F1908=""),"",IF(AND($G1908=1,$F1908&gt;='Working Hours'!$C$8,$F1908&lt;'Working Hours'!$C$9),1,0))</f>
        <v/>
      </c>
    </row>
    <row r="1909">
      <c r="A1909" s="11" t="n"/>
      <c r="B1909" s="11" t="n"/>
      <c r="C1909" s="11" t="n"/>
      <c r="E1909" s="12">
        <f>IF($A1909="","",IF(ISNUMBER($A1909),$A1909,IFERROR(DATEVALUE($A1909),"")))</f>
        <v/>
      </c>
      <c r="F1909" s="12">
        <f>IF($B1909="","",IF(ISNUMBER($B1909),HOUR($B1909)*2+MINUTE($B1909)/30,IFERROR(VALUE(LEFT($B1909,FIND(":",$B1909)-1))*2+VALUE(MID($B1909,FIND(":",$B1909)+1,2))/30,"")))</f>
        <v/>
      </c>
      <c r="G1909" s="12">
        <f>IF($E1909="","",IF(WEEKDAY($E1909,2)&lt;6,1,0))</f>
        <v/>
      </c>
      <c r="H1909" s="12">
        <f>IF(OR($E1909="",$F1909=""),"",IF(AND($G1909=1,$F1909&gt;='Working Hours'!$C$8,$F1909&lt;'Working Hours'!$C$9),1,0))</f>
        <v/>
      </c>
    </row>
    <row r="1910">
      <c r="A1910" s="11" t="n"/>
      <c r="B1910" s="11" t="n"/>
      <c r="C1910" s="11" t="n"/>
      <c r="E1910" s="12">
        <f>IF($A1910="","",IF(ISNUMBER($A1910),$A1910,IFERROR(DATEVALUE($A1910),"")))</f>
        <v/>
      </c>
      <c r="F1910" s="12">
        <f>IF($B1910="","",IF(ISNUMBER($B1910),HOUR($B1910)*2+MINUTE($B1910)/30,IFERROR(VALUE(LEFT($B1910,FIND(":",$B1910)-1))*2+VALUE(MID($B1910,FIND(":",$B1910)+1,2))/30,"")))</f>
        <v/>
      </c>
      <c r="G1910" s="12">
        <f>IF($E1910="","",IF(WEEKDAY($E1910,2)&lt;6,1,0))</f>
        <v/>
      </c>
      <c r="H1910" s="12">
        <f>IF(OR($E1910="",$F1910=""),"",IF(AND($G1910=1,$F1910&gt;='Working Hours'!$C$8,$F1910&lt;'Working Hours'!$C$9),1,0))</f>
        <v/>
      </c>
    </row>
    <row r="1911">
      <c r="A1911" s="11" t="n"/>
      <c r="B1911" s="11" t="n"/>
      <c r="C1911" s="11" t="n"/>
      <c r="E1911" s="12">
        <f>IF($A1911="","",IF(ISNUMBER($A1911),$A1911,IFERROR(DATEVALUE($A1911),"")))</f>
        <v/>
      </c>
      <c r="F1911" s="12">
        <f>IF($B1911="","",IF(ISNUMBER($B1911),HOUR($B1911)*2+MINUTE($B1911)/30,IFERROR(VALUE(LEFT($B1911,FIND(":",$B1911)-1))*2+VALUE(MID($B1911,FIND(":",$B1911)+1,2))/30,"")))</f>
        <v/>
      </c>
      <c r="G1911" s="12">
        <f>IF($E1911="","",IF(WEEKDAY($E1911,2)&lt;6,1,0))</f>
        <v/>
      </c>
      <c r="H1911" s="12">
        <f>IF(OR($E1911="",$F1911=""),"",IF(AND($G1911=1,$F1911&gt;='Working Hours'!$C$8,$F1911&lt;'Working Hours'!$C$9),1,0))</f>
        <v/>
      </c>
    </row>
    <row r="1912">
      <c r="A1912" s="11" t="n"/>
      <c r="B1912" s="11" t="n"/>
      <c r="C1912" s="11" t="n"/>
      <c r="E1912" s="12">
        <f>IF($A1912="","",IF(ISNUMBER($A1912),$A1912,IFERROR(DATEVALUE($A1912),"")))</f>
        <v/>
      </c>
      <c r="F1912" s="12">
        <f>IF($B1912="","",IF(ISNUMBER($B1912),HOUR($B1912)*2+MINUTE($B1912)/30,IFERROR(VALUE(LEFT($B1912,FIND(":",$B1912)-1))*2+VALUE(MID($B1912,FIND(":",$B1912)+1,2))/30,"")))</f>
        <v/>
      </c>
      <c r="G1912" s="12">
        <f>IF($E1912="","",IF(WEEKDAY($E1912,2)&lt;6,1,0))</f>
        <v/>
      </c>
      <c r="H1912" s="12">
        <f>IF(OR($E1912="",$F1912=""),"",IF(AND($G1912=1,$F1912&gt;='Working Hours'!$C$8,$F1912&lt;'Working Hours'!$C$9),1,0))</f>
        <v/>
      </c>
    </row>
    <row r="1913">
      <c r="A1913" s="11" t="n"/>
      <c r="B1913" s="11" t="n"/>
      <c r="C1913" s="11" t="n"/>
      <c r="E1913" s="12">
        <f>IF($A1913="","",IF(ISNUMBER($A1913),$A1913,IFERROR(DATEVALUE($A1913),"")))</f>
        <v/>
      </c>
      <c r="F1913" s="12">
        <f>IF($B1913="","",IF(ISNUMBER($B1913),HOUR($B1913)*2+MINUTE($B1913)/30,IFERROR(VALUE(LEFT($B1913,FIND(":",$B1913)-1))*2+VALUE(MID($B1913,FIND(":",$B1913)+1,2))/30,"")))</f>
        <v/>
      </c>
      <c r="G1913" s="12">
        <f>IF($E1913="","",IF(WEEKDAY($E1913,2)&lt;6,1,0))</f>
        <v/>
      </c>
      <c r="H1913" s="12">
        <f>IF(OR($E1913="",$F1913=""),"",IF(AND($G1913=1,$F1913&gt;='Working Hours'!$C$8,$F1913&lt;'Working Hours'!$C$9),1,0))</f>
        <v/>
      </c>
    </row>
    <row r="1914">
      <c r="A1914" s="11" t="n"/>
      <c r="B1914" s="11" t="n"/>
      <c r="C1914" s="11" t="n"/>
      <c r="E1914" s="12">
        <f>IF($A1914="","",IF(ISNUMBER($A1914),$A1914,IFERROR(DATEVALUE($A1914),"")))</f>
        <v/>
      </c>
      <c r="F1914" s="12">
        <f>IF($B1914="","",IF(ISNUMBER($B1914),HOUR($B1914)*2+MINUTE($B1914)/30,IFERROR(VALUE(LEFT($B1914,FIND(":",$B1914)-1))*2+VALUE(MID($B1914,FIND(":",$B1914)+1,2))/30,"")))</f>
        <v/>
      </c>
      <c r="G1914" s="12">
        <f>IF($E1914="","",IF(WEEKDAY($E1914,2)&lt;6,1,0))</f>
        <v/>
      </c>
      <c r="H1914" s="12">
        <f>IF(OR($E1914="",$F1914=""),"",IF(AND($G1914=1,$F1914&gt;='Working Hours'!$C$8,$F1914&lt;'Working Hours'!$C$9),1,0))</f>
        <v/>
      </c>
    </row>
    <row r="1915">
      <c r="A1915" s="11" t="n"/>
      <c r="B1915" s="11" t="n"/>
      <c r="C1915" s="11" t="n"/>
      <c r="E1915" s="12">
        <f>IF($A1915="","",IF(ISNUMBER($A1915),$A1915,IFERROR(DATEVALUE($A1915),"")))</f>
        <v/>
      </c>
      <c r="F1915" s="12">
        <f>IF($B1915="","",IF(ISNUMBER($B1915),HOUR($B1915)*2+MINUTE($B1915)/30,IFERROR(VALUE(LEFT($B1915,FIND(":",$B1915)-1))*2+VALUE(MID($B1915,FIND(":",$B1915)+1,2))/30,"")))</f>
        <v/>
      </c>
      <c r="G1915" s="12">
        <f>IF($E1915="","",IF(WEEKDAY($E1915,2)&lt;6,1,0))</f>
        <v/>
      </c>
      <c r="H1915" s="12">
        <f>IF(OR($E1915="",$F1915=""),"",IF(AND($G1915=1,$F1915&gt;='Working Hours'!$C$8,$F1915&lt;'Working Hours'!$C$9),1,0))</f>
        <v/>
      </c>
    </row>
    <row r="1916">
      <c r="A1916" s="11" t="n"/>
      <c r="B1916" s="11" t="n"/>
      <c r="C1916" s="11" t="n"/>
      <c r="E1916" s="12">
        <f>IF($A1916="","",IF(ISNUMBER($A1916),$A1916,IFERROR(DATEVALUE($A1916),"")))</f>
        <v/>
      </c>
      <c r="F1916" s="12">
        <f>IF($B1916="","",IF(ISNUMBER($B1916),HOUR($B1916)*2+MINUTE($B1916)/30,IFERROR(VALUE(LEFT($B1916,FIND(":",$B1916)-1))*2+VALUE(MID($B1916,FIND(":",$B1916)+1,2))/30,"")))</f>
        <v/>
      </c>
      <c r="G1916" s="12">
        <f>IF($E1916="","",IF(WEEKDAY($E1916,2)&lt;6,1,0))</f>
        <v/>
      </c>
      <c r="H1916" s="12">
        <f>IF(OR($E1916="",$F1916=""),"",IF(AND($G1916=1,$F1916&gt;='Working Hours'!$C$8,$F1916&lt;'Working Hours'!$C$9),1,0))</f>
        <v/>
      </c>
    </row>
    <row r="1917">
      <c r="A1917" s="11" t="n"/>
      <c r="B1917" s="11" t="n"/>
      <c r="C1917" s="11" t="n"/>
      <c r="E1917" s="12">
        <f>IF($A1917="","",IF(ISNUMBER($A1917),$A1917,IFERROR(DATEVALUE($A1917),"")))</f>
        <v/>
      </c>
      <c r="F1917" s="12">
        <f>IF($B1917="","",IF(ISNUMBER($B1917),HOUR($B1917)*2+MINUTE($B1917)/30,IFERROR(VALUE(LEFT($B1917,FIND(":",$B1917)-1))*2+VALUE(MID($B1917,FIND(":",$B1917)+1,2))/30,"")))</f>
        <v/>
      </c>
      <c r="G1917" s="12">
        <f>IF($E1917="","",IF(WEEKDAY($E1917,2)&lt;6,1,0))</f>
        <v/>
      </c>
      <c r="H1917" s="12">
        <f>IF(OR($E1917="",$F1917=""),"",IF(AND($G1917=1,$F1917&gt;='Working Hours'!$C$8,$F1917&lt;'Working Hours'!$C$9),1,0))</f>
        <v/>
      </c>
    </row>
    <row r="1918">
      <c r="A1918" s="11" t="n"/>
      <c r="B1918" s="11" t="n"/>
      <c r="C1918" s="11" t="n"/>
      <c r="E1918" s="12">
        <f>IF($A1918="","",IF(ISNUMBER($A1918),$A1918,IFERROR(DATEVALUE($A1918),"")))</f>
        <v/>
      </c>
      <c r="F1918" s="12">
        <f>IF($B1918="","",IF(ISNUMBER($B1918),HOUR($B1918)*2+MINUTE($B1918)/30,IFERROR(VALUE(LEFT($B1918,FIND(":",$B1918)-1))*2+VALUE(MID($B1918,FIND(":",$B1918)+1,2))/30,"")))</f>
        <v/>
      </c>
      <c r="G1918" s="12">
        <f>IF($E1918="","",IF(WEEKDAY($E1918,2)&lt;6,1,0))</f>
        <v/>
      </c>
      <c r="H1918" s="12">
        <f>IF(OR($E1918="",$F1918=""),"",IF(AND($G1918=1,$F1918&gt;='Working Hours'!$C$8,$F1918&lt;'Working Hours'!$C$9),1,0))</f>
        <v/>
      </c>
    </row>
    <row r="1919">
      <c r="A1919" s="11" t="n"/>
      <c r="B1919" s="11" t="n"/>
      <c r="C1919" s="11" t="n"/>
      <c r="E1919" s="12">
        <f>IF($A1919="","",IF(ISNUMBER($A1919),$A1919,IFERROR(DATEVALUE($A1919),"")))</f>
        <v/>
      </c>
      <c r="F1919" s="12">
        <f>IF($B1919="","",IF(ISNUMBER($B1919),HOUR($B1919)*2+MINUTE($B1919)/30,IFERROR(VALUE(LEFT($B1919,FIND(":",$B1919)-1))*2+VALUE(MID($B1919,FIND(":",$B1919)+1,2))/30,"")))</f>
        <v/>
      </c>
      <c r="G1919" s="12">
        <f>IF($E1919="","",IF(WEEKDAY($E1919,2)&lt;6,1,0))</f>
        <v/>
      </c>
      <c r="H1919" s="12">
        <f>IF(OR($E1919="",$F1919=""),"",IF(AND($G1919=1,$F1919&gt;='Working Hours'!$C$8,$F1919&lt;'Working Hours'!$C$9),1,0))</f>
        <v/>
      </c>
    </row>
    <row r="1920">
      <c r="A1920" s="11" t="n"/>
      <c r="B1920" s="11" t="n"/>
      <c r="C1920" s="11" t="n"/>
      <c r="E1920" s="12">
        <f>IF($A1920="","",IF(ISNUMBER($A1920),$A1920,IFERROR(DATEVALUE($A1920),"")))</f>
        <v/>
      </c>
      <c r="F1920" s="12">
        <f>IF($B1920="","",IF(ISNUMBER($B1920),HOUR($B1920)*2+MINUTE($B1920)/30,IFERROR(VALUE(LEFT($B1920,FIND(":",$B1920)-1))*2+VALUE(MID($B1920,FIND(":",$B1920)+1,2))/30,"")))</f>
        <v/>
      </c>
      <c r="G1920" s="12">
        <f>IF($E1920="","",IF(WEEKDAY($E1920,2)&lt;6,1,0))</f>
        <v/>
      </c>
      <c r="H1920" s="12">
        <f>IF(OR($E1920="",$F1920=""),"",IF(AND($G1920=1,$F1920&gt;='Working Hours'!$C$8,$F1920&lt;'Working Hours'!$C$9),1,0))</f>
        <v/>
      </c>
    </row>
    <row r="1921">
      <c r="A1921" s="11" t="n"/>
      <c r="B1921" s="11" t="n"/>
      <c r="C1921" s="11" t="n"/>
      <c r="E1921" s="12">
        <f>IF($A1921="","",IF(ISNUMBER($A1921),$A1921,IFERROR(DATEVALUE($A1921),"")))</f>
        <v/>
      </c>
      <c r="F1921" s="12">
        <f>IF($B1921="","",IF(ISNUMBER($B1921),HOUR($B1921)*2+MINUTE($B1921)/30,IFERROR(VALUE(LEFT($B1921,FIND(":",$B1921)-1))*2+VALUE(MID($B1921,FIND(":",$B1921)+1,2))/30,"")))</f>
        <v/>
      </c>
      <c r="G1921" s="12">
        <f>IF($E1921="","",IF(WEEKDAY($E1921,2)&lt;6,1,0))</f>
        <v/>
      </c>
      <c r="H1921" s="12">
        <f>IF(OR($E1921="",$F1921=""),"",IF(AND($G1921=1,$F1921&gt;='Working Hours'!$C$8,$F1921&lt;'Working Hours'!$C$9),1,0))</f>
        <v/>
      </c>
    </row>
    <row r="1922">
      <c r="A1922" s="11" t="n"/>
      <c r="B1922" s="11" t="n"/>
      <c r="C1922" s="11" t="n"/>
      <c r="E1922" s="12">
        <f>IF($A1922="","",IF(ISNUMBER($A1922),$A1922,IFERROR(DATEVALUE($A1922),"")))</f>
        <v/>
      </c>
      <c r="F1922" s="12">
        <f>IF($B1922="","",IF(ISNUMBER($B1922),HOUR($B1922)*2+MINUTE($B1922)/30,IFERROR(VALUE(LEFT($B1922,FIND(":",$B1922)-1))*2+VALUE(MID($B1922,FIND(":",$B1922)+1,2))/30,"")))</f>
        <v/>
      </c>
      <c r="G1922" s="12">
        <f>IF($E1922="","",IF(WEEKDAY($E1922,2)&lt;6,1,0))</f>
        <v/>
      </c>
      <c r="H1922" s="12">
        <f>IF(OR($E1922="",$F1922=""),"",IF(AND($G1922=1,$F1922&gt;='Working Hours'!$C$8,$F1922&lt;'Working Hours'!$C$9),1,0))</f>
        <v/>
      </c>
    </row>
    <row r="1923">
      <c r="A1923" s="11" t="n"/>
      <c r="B1923" s="11" t="n"/>
      <c r="C1923" s="11" t="n"/>
      <c r="E1923" s="12">
        <f>IF($A1923="","",IF(ISNUMBER($A1923),$A1923,IFERROR(DATEVALUE($A1923),"")))</f>
        <v/>
      </c>
      <c r="F1923" s="12">
        <f>IF($B1923="","",IF(ISNUMBER($B1923),HOUR($B1923)*2+MINUTE($B1923)/30,IFERROR(VALUE(LEFT($B1923,FIND(":",$B1923)-1))*2+VALUE(MID($B1923,FIND(":",$B1923)+1,2))/30,"")))</f>
        <v/>
      </c>
      <c r="G1923" s="12">
        <f>IF($E1923="","",IF(WEEKDAY($E1923,2)&lt;6,1,0))</f>
        <v/>
      </c>
      <c r="H1923" s="12">
        <f>IF(OR($E1923="",$F1923=""),"",IF(AND($G1923=1,$F1923&gt;='Working Hours'!$C$8,$F1923&lt;'Working Hours'!$C$9),1,0))</f>
        <v/>
      </c>
    </row>
    <row r="1924">
      <c r="A1924" s="11" t="n"/>
      <c r="B1924" s="11" t="n"/>
      <c r="C1924" s="11" t="n"/>
      <c r="E1924" s="12">
        <f>IF($A1924="","",IF(ISNUMBER($A1924),$A1924,IFERROR(DATEVALUE($A1924),"")))</f>
        <v/>
      </c>
      <c r="F1924" s="12">
        <f>IF($B1924="","",IF(ISNUMBER($B1924),HOUR($B1924)*2+MINUTE($B1924)/30,IFERROR(VALUE(LEFT($B1924,FIND(":",$B1924)-1))*2+VALUE(MID($B1924,FIND(":",$B1924)+1,2))/30,"")))</f>
        <v/>
      </c>
      <c r="G1924" s="12">
        <f>IF($E1924="","",IF(WEEKDAY($E1924,2)&lt;6,1,0))</f>
        <v/>
      </c>
      <c r="H1924" s="12">
        <f>IF(OR($E1924="",$F1924=""),"",IF(AND($G1924=1,$F1924&gt;='Working Hours'!$C$8,$F1924&lt;'Working Hours'!$C$9),1,0))</f>
        <v/>
      </c>
    </row>
    <row r="1925">
      <c r="A1925" s="11" t="n"/>
      <c r="B1925" s="11" t="n"/>
      <c r="C1925" s="11" t="n"/>
      <c r="E1925" s="12">
        <f>IF($A1925="","",IF(ISNUMBER($A1925),$A1925,IFERROR(DATEVALUE($A1925),"")))</f>
        <v/>
      </c>
      <c r="F1925" s="12">
        <f>IF($B1925="","",IF(ISNUMBER($B1925),HOUR($B1925)*2+MINUTE($B1925)/30,IFERROR(VALUE(LEFT($B1925,FIND(":",$B1925)-1))*2+VALUE(MID($B1925,FIND(":",$B1925)+1,2))/30,"")))</f>
        <v/>
      </c>
      <c r="G1925" s="12">
        <f>IF($E1925="","",IF(WEEKDAY($E1925,2)&lt;6,1,0))</f>
        <v/>
      </c>
      <c r="H1925" s="12">
        <f>IF(OR($E1925="",$F1925=""),"",IF(AND($G1925=1,$F1925&gt;='Working Hours'!$C$8,$F1925&lt;'Working Hours'!$C$9),1,0))</f>
        <v/>
      </c>
    </row>
    <row r="1926">
      <c r="A1926" s="11" t="n"/>
      <c r="B1926" s="11" t="n"/>
      <c r="C1926" s="11" t="n"/>
      <c r="E1926" s="12">
        <f>IF($A1926="","",IF(ISNUMBER($A1926),$A1926,IFERROR(DATEVALUE($A1926),"")))</f>
        <v/>
      </c>
      <c r="F1926" s="12">
        <f>IF($B1926="","",IF(ISNUMBER($B1926),HOUR($B1926)*2+MINUTE($B1926)/30,IFERROR(VALUE(LEFT($B1926,FIND(":",$B1926)-1))*2+VALUE(MID($B1926,FIND(":",$B1926)+1,2))/30,"")))</f>
        <v/>
      </c>
      <c r="G1926" s="12">
        <f>IF($E1926="","",IF(WEEKDAY($E1926,2)&lt;6,1,0))</f>
        <v/>
      </c>
      <c r="H1926" s="12">
        <f>IF(OR($E1926="",$F1926=""),"",IF(AND($G1926=1,$F1926&gt;='Working Hours'!$C$8,$F1926&lt;'Working Hours'!$C$9),1,0))</f>
        <v/>
      </c>
    </row>
    <row r="1927">
      <c r="A1927" s="11" t="n"/>
      <c r="B1927" s="11" t="n"/>
      <c r="C1927" s="11" t="n"/>
      <c r="E1927" s="12">
        <f>IF($A1927="","",IF(ISNUMBER($A1927),$A1927,IFERROR(DATEVALUE($A1927),"")))</f>
        <v/>
      </c>
      <c r="F1927" s="12">
        <f>IF($B1927="","",IF(ISNUMBER($B1927),HOUR($B1927)*2+MINUTE($B1927)/30,IFERROR(VALUE(LEFT($B1927,FIND(":",$B1927)-1))*2+VALUE(MID($B1927,FIND(":",$B1927)+1,2))/30,"")))</f>
        <v/>
      </c>
      <c r="G1927" s="12">
        <f>IF($E1927="","",IF(WEEKDAY($E1927,2)&lt;6,1,0))</f>
        <v/>
      </c>
      <c r="H1927" s="12">
        <f>IF(OR($E1927="",$F1927=""),"",IF(AND($G1927=1,$F1927&gt;='Working Hours'!$C$8,$F1927&lt;'Working Hours'!$C$9),1,0))</f>
        <v/>
      </c>
    </row>
    <row r="1928">
      <c r="A1928" s="11" t="n"/>
      <c r="B1928" s="11" t="n"/>
      <c r="C1928" s="11" t="n"/>
      <c r="E1928" s="12">
        <f>IF($A1928="","",IF(ISNUMBER($A1928),$A1928,IFERROR(DATEVALUE($A1928),"")))</f>
        <v/>
      </c>
      <c r="F1928" s="12">
        <f>IF($B1928="","",IF(ISNUMBER($B1928),HOUR($B1928)*2+MINUTE($B1928)/30,IFERROR(VALUE(LEFT($B1928,FIND(":",$B1928)-1))*2+VALUE(MID($B1928,FIND(":",$B1928)+1,2))/30,"")))</f>
        <v/>
      </c>
      <c r="G1928" s="12">
        <f>IF($E1928="","",IF(WEEKDAY($E1928,2)&lt;6,1,0))</f>
        <v/>
      </c>
      <c r="H1928" s="12">
        <f>IF(OR($E1928="",$F1928=""),"",IF(AND($G1928=1,$F1928&gt;='Working Hours'!$C$8,$F1928&lt;'Working Hours'!$C$9),1,0))</f>
        <v/>
      </c>
    </row>
    <row r="1929">
      <c r="A1929" s="11" t="n"/>
      <c r="B1929" s="11" t="n"/>
      <c r="C1929" s="11" t="n"/>
      <c r="E1929" s="12">
        <f>IF($A1929="","",IF(ISNUMBER($A1929),$A1929,IFERROR(DATEVALUE($A1929),"")))</f>
        <v/>
      </c>
      <c r="F1929" s="12">
        <f>IF($B1929="","",IF(ISNUMBER($B1929),HOUR($B1929)*2+MINUTE($B1929)/30,IFERROR(VALUE(LEFT($B1929,FIND(":",$B1929)-1))*2+VALUE(MID($B1929,FIND(":",$B1929)+1,2))/30,"")))</f>
        <v/>
      </c>
      <c r="G1929" s="12">
        <f>IF($E1929="","",IF(WEEKDAY($E1929,2)&lt;6,1,0))</f>
        <v/>
      </c>
      <c r="H1929" s="12">
        <f>IF(OR($E1929="",$F1929=""),"",IF(AND($G1929=1,$F1929&gt;='Working Hours'!$C$8,$F1929&lt;'Working Hours'!$C$9),1,0))</f>
        <v/>
      </c>
    </row>
    <row r="1930">
      <c r="A1930" s="11" t="n"/>
      <c r="B1930" s="11" t="n"/>
      <c r="C1930" s="11" t="n"/>
      <c r="E1930" s="12">
        <f>IF($A1930="","",IF(ISNUMBER($A1930),$A1930,IFERROR(DATEVALUE($A1930),"")))</f>
        <v/>
      </c>
      <c r="F1930" s="12">
        <f>IF($B1930="","",IF(ISNUMBER($B1930),HOUR($B1930)*2+MINUTE($B1930)/30,IFERROR(VALUE(LEFT($B1930,FIND(":",$B1930)-1))*2+VALUE(MID($B1930,FIND(":",$B1930)+1,2))/30,"")))</f>
        <v/>
      </c>
      <c r="G1930" s="12">
        <f>IF($E1930="","",IF(WEEKDAY($E1930,2)&lt;6,1,0))</f>
        <v/>
      </c>
      <c r="H1930" s="12">
        <f>IF(OR($E1930="",$F1930=""),"",IF(AND($G1930=1,$F1930&gt;='Working Hours'!$C$8,$F1930&lt;'Working Hours'!$C$9),1,0))</f>
        <v/>
      </c>
    </row>
    <row r="1931">
      <c r="A1931" s="11" t="n"/>
      <c r="B1931" s="11" t="n"/>
      <c r="C1931" s="11" t="n"/>
      <c r="E1931" s="12">
        <f>IF($A1931="","",IF(ISNUMBER($A1931),$A1931,IFERROR(DATEVALUE($A1931),"")))</f>
        <v/>
      </c>
      <c r="F1931" s="12">
        <f>IF($B1931="","",IF(ISNUMBER($B1931),HOUR($B1931)*2+MINUTE($B1931)/30,IFERROR(VALUE(LEFT($B1931,FIND(":",$B1931)-1))*2+VALUE(MID($B1931,FIND(":",$B1931)+1,2))/30,"")))</f>
        <v/>
      </c>
      <c r="G1931" s="12">
        <f>IF($E1931="","",IF(WEEKDAY($E1931,2)&lt;6,1,0))</f>
        <v/>
      </c>
      <c r="H1931" s="12">
        <f>IF(OR($E1931="",$F1931=""),"",IF(AND($G1931=1,$F1931&gt;='Working Hours'!$C$8,$F1931&lt;'Working Hours'!$C$9),1,0))</f>
        <v/>
      </c>
    </row>
    <row r="1932">
      <c r="A1932" s="11" t="n"/>
      <c r="B1932" s="11" t="n"/>
      <c r="C1932" s="11" t="n"/>
      <c r="E1932" s="12">
        <f>IF($A1932="","",IF(ISNUMBER($A1932),$A1932,IFERROR(DATEVALUE($A1932),"")))</f>
        <v/>
      </c>
      <c r="F1932" s="12">
        <f>IF($B1932="","",IF(ISNUMBER($B1932),HOUR($B1932)*2+MINUTE($B1932)/30,IFERROR(VALUE(LEFT($B1932,FIND(":",$B1932)-1))*2+VALUE(MID($B1932,FIND(":",$B1932)+1,2))/30,"")))</f>
        <v/>
      </c>
      <c r="G1932" s="12">
        <f>IF($E1932="","",IF(WEEKDAY($E1932,2)&lt;6,1,0))</f>
        <v/>
      </c>
      <c r="H1932" s="12">
        <f>IF(OR($E1932="",$F1932=""),"",IF(AND($G1932=1,$F1932&gt;='Working Hours'!$C$8,$F1932&lt;'Working Hours'!$C$9),1,0))</f>
        <v/>
      </c>
    </row>
    <row r="1933">
      <c r="A1933" s="11" t="n"/>
      <c r="B1933" s="11" t="n"/>
      <c r="C1933" s="11" t="n"/>
      <c r="E1933" s="12">
        <f>IF($A1933="","",IF(ISNUMBER($A1933),$A1933,IFERROR(DATEVALUE($A1933),"")))</f>
        <v/>
      </c>
      <c r="F1933" s="12">
        <f>IF($B1933="","",IF(ISNUMBER($B1933),HOUR($B1933)*2+MINUTE($B1933)/30,IFERROR(VALUE(LEFT($B1933,FIND(":",$B1933)-1))*2+VALUE(MID($B1933,FIND(":",$B1933)+1,2))/30,"")))</f>
        <v/>
      </c>
      <c r="G1933" s="12">
        <f>IF($E1933="","",IF(WEEKDAY($E1933,2)&lt;6,1,0))</f>
        <v/>
      </c>
      <c r="H1933" s="12">
        <f>IF(OR($E1933="",$F1933=""),"",IF(AND($G1933=1,$F1933&gt;='Working Hours'!$C$8,$F1933&lt;'Working Hours'!$C$9),1,0))</f>
        <v/>
      </c>
    </row>
    <row r="1934">
      <c r="A1934" s="11" t="n"/>
      <c r="B1934" s="11" t="n"/>
      <c r="C1934" s="11" t="n"/>
      <c r="E1934" s="12">
        <f>IF($A1934="","",IF(ISNUMBER($A1934),$A1934,IFERROR(DATEVALUE($A1934),"")))</f>
        <v/>
      </c>
      <c r="F1934" s="12">
        <f>IF($B1934="","",IF(ISNUMBER($B1934),HOUR($B1934)*2+MINUTE($B1934)/30,IFERROR(VALUE(LEFT($B1934,FIND(":",$B1934)-1))*2+VALUE(MID($B1934,FIND(":",$B1934)+1,2))/30,"")))</f>
        <v/>
      </c>
      <c r="G1934" s="12">
        <f>IF($E1934="","",IF(WEEKDAY($E1934,2)&lt;6,1,0))</f>
        <v/>
      </c>
      <c r="H1934" s="12">
        <f>IF(OR($E1934="",$F1934=""),"",IF(AND($G1934=1,$F1934&gt;='Working Hours'!$C$8,$F1934&lt;'Working Hours'!$C$9),1,0))</f>
        <v/>
      </c>
    </row>
    <row r="1935">
      <c r="A1935" s="11" t="n"/>
      <c r="B1935" s="11" t="n"/>
      <c r="C1935" s="11" t="n"/>
      <c r="E1935" s="12">
        <f>IF($A1935="","",IF(ISNUMBER($A1935),$A1935,IFERROR(DATEVALUE($A1935),"")))</f>
        <v/>
      </c>
      <c r="F1935" s="12">
        <f>IF($B1935="","",IF(ISNUMBER($B1935),HOUR($B1935)*2+MINUTE($B1935)/30,IFERROR(VALUE(LEFT($B1935,FIND(":",$B1935)-1))*2+VALUE(MID($B1935,FIND(":",$B1935)+1,2))/30,"")))</f>
        <v/>
      </c>
      <c r="G1935" s="12">
        <f>IF($E1935="","",IF(WEEKDAY($E1935,2)&lt;6,1,0))</f>
        <v/>
      </c>
      <c r="H1935" s="12">
        <f>IF(OR($E1935="",$F1935=""),"",IF(AND($G1935=1,$F1935&gt;='Working Hours'!$C$8,$F1935&lt;'Working Hours'!$C$9),1,0))</f>
        <v/>
      </c>
    </row>
    <row r="1936">
      <c r="A1936" s="11" t="n"/>
      <c r="B1936" s="11" t="n"/>
      <c r="C1936" s="11" t="n"/>
      <c r="E1936" s="12">
        <f>IF($A1936="","",IF(ISNUMBER($A1936),$A1936,IFERROR(DATEVALUE($A1936),"")))</f>
        <v/>
      </c>
      <c r="F1936" s="12">
        <f>IF($B1936="","",IF(ISNUMBER($B1936),HOUR($B1936)*2+MINUTE($B1936)/30,IFERROR(VALUE(LEFT($B1936,FIND(":",$B1936)-1))*2+VALUE(MID($B1936,FIND(":",$B1936)+1,2))/30,"")))</f>
        <v/>
      </c>
      <c r="G1936" s="12">
        <f>IF($E1936="","",IF(WEEKDAY($E1936,2)&lt;6,1,0))</f>
        <v/>
      </c>
      <c r="H1936" s="12">
        <f>IF(OR($E1936="",$F1936=""),"",IF(AND($G1936=1,$F1936&gt;='Working Hours'!$C$8,$F1936&lt;'Working Hours'!$C$9),1,0))</f>
        <v/>
      </c>
    </row>
    <row r="1937">
      <c r="A1937" s="11" t="n"/>
      <c r="B1937" s="11" t="n"/>
      <c r="C1937" s="11" t="n"/>
      <c r="E1937" s="12">
        <f>IF($A1937="","",IF(ISNUMBER($A1937),$A1937,IFERROR(DATEVALUE($A1937),"")))</f>
        <v/>
      </c>
      <c r="F1937" s="12">
        <f>IF($B1937="","",IF(ISNUMBER($B1937),HOUR($B1937)*2+MINUTE($B1937)/30,IFERROR(VALUE(LEFT($B1937,FIND(":",$B1937)-1))*2+VALUE(MID($B1937,FIND(":",$B1937)+1,2))/30,"")))</f>
        <v/>
      </c>
      <c r="G1937" s="12">
        <f>IF($E1937="","",IF(WEEKDAY($E1937,2)&lt;6,1,0))</f>
        <v/>
      </c>
      <c r="H1937" s="12">
        <f>IF(OR($E1937="",$F1937=""),"",IF(AND($G1937=1,$F1937&gt;='Working Hours'!$C$8,$F1937&lt;'Working Hours'!$C$9),1,0))</f>
        <v/>
      </c>
    </row>
    <row r="1938">
      <c r="A1938" s="11" t="n"/>
      <c r="B1938" s="11" t="n"/>
      <c r="C1938" s="11" t="n"/>
      <c r="E1938" s="12">
        <f>IF($A1938="","",IF(ISNUMBER($A1938),$A1938,IFERROR(DATEVALUE($A1938),"")))</f>
        <v/>
      </c>
      <c r="F1938" s="12">
        <f>IF($B1938="","",IF(ISNUMBER($B1938),HOUR($B1938)*2+MINUTE($B1938)/30,IFERROR(VALUE(LEFT($B1938,FIND(":",$B1938)-1))*2+VALUE(MID($B1938,FIND(":",$B1938)+1,2))/30,"")))</f>
        <v/>
      </c>
      <c r="G1938" s="12">
        <f>IF($E1938="","",IF(WEEKDAY($E1938,2)&lt;6,1,0))</f>
        <v/>
      </c>
      <c r="H1938" s="12">
        <f>IF(OR($E1938="",$F1938=""),"",IF(AND($G1938=1,$F1938&gt;='Working Hours'!$C$8,$F1938&lt;'Working Hours'!$C$9),1,0))</f>
        <v/>
      </c>
    </row>
    <row r="1939">
      <c r="A1939" s="11" t="n"/>
      <c r="B1939" s="11" t="n"/>
      <c r="C1939" s="11" t="n"/>
      <c r="E1939" s="12">
        <f>IF($A1939="","",IF(ISNUMBER($A1939),$A1939,IFERROR(DATEVALUE($A1939),"")))</f>
        <v/>
      </c>
      <c r="F1939" s="12">
        <f>IF($B1939="","",IF(ISNUMBER($B1939),HOUR($B1939)*2+MINUTE($B1939)/30,IFERROR(VALUE(LEFT($B1939,FIND(":",$B1939)-1))*2+VALUE(MID($B1939,FIND(":",$B1939)+1,2))/30,"")))</f>
        <v/>
      </c>
      <c r="G1939" s="12">
        <f>IF($E1939="","",IF(WEEKDAY($E1939,2)&lt;6,1,0))</f>
        <v/>
      </c>
      <c r="H1939" s="12">
        <f>IF(OR($E1939="",$F1939=""),"",IF(AND($G1939=1,$F1939&gt;='Working Hours'!$C$8,$F1939&lt;'Working Hours'!$C$9),1,0))</f>
        <v/>
      </c>
    </row>
    <row r="1940">
      <c r="A1940" s="11" t="n"/>
      <c r="B1940" s="11" t="n"/>
      <c r="C1940" s="11" t="n"/>
      <c r="E1940" s="12">
        <f>IF($A1940="","",IF(ISNUMBER($A1940),$A1940,IFERROR(DATEVALUE($A1940),"")))</f>
        <v/>
      </c>
      <c r="F1940" s="12">
        <f>IF($B1940="","",IF(ISNUMBER($B1940),HOUR($B1940)*2+MINUTE($B1940)/30,IFERROR(VALUE(LEFT($B1940,FIND(":",$B1940)-1))*2+VALUE(MID($B1940,FIND(":",$B1940)+1,2))/30,"")))</f>
        <v/>
      </c>
      <c r="G1940" s="12">
        <f>IF($E1940="","",IF(WEEKDAY($E1940,2)&lt;6,1,0))</f>
        <v/>
      </c>
      <c r="H1940" s="12">
        <f>IF(OR($E1940="",$F1940=""),"",IF(AND($G1940=1,$F1940&gt;='Working Hours'!$C$8,$F1940&lt;'Working Hours'!$C$9),1,0))</f>
        <v/>
      </c>
    </row>
    <row r="1941">
      <c r="A1941" s="11" t="n"/>
      <c r="B1941" s="11" t="n"/>
      <c r="C1941" s="11" t="n"/>
      <c r="E1941" s="12">
        <f>IF($A1941="","",IF(ISNUMBER($A1941),$A1941,IFERROR(DATEVALUE($A1941),"")))</f>
        <v/>
      </c>
      <c r="F1941" s="12">
        <f>IF($B1941="","",IF(ISNUMBER($B1941),HOUR($B1941)*2+MINUTE($B1941)/30,IFERROR(VALUE(LEFT($B1941,FIND(":",$B1941)-1))*2+VALUE(MID($B1941,FIND(":",$B1941)+1,2))/30,"")))</f>
        <v/>
      </c>
      <c r="G1941" s="12">
        <f>IF($E1941="","",IF(WEEKDAY($E1941,2)&lt;6,1,0))</f>
        <v/>
      </c>
      <c r="H1941" s="12">
        <f>IF(OR($E1941="",$F1941=""),"",IF(AND($G1941=1,$F1941&gt;='Working Hours'!$C$8,$F1941&lt;'Working Hours'!$C$9),1,0))</f>
        <v/>
      </c>
    </row>
    <row r="1942">
      <c r="A1942" s="11" t="n"/>
      <c r="B1942" s="11" t="n"/>
      <c r="C1942" s="11" t="n"/>
      <c r="E1942" s="12">
        <f>IF($A1942="","",IF(ISNUMBER($A1942),$A1942,IFERROR(DATEVALUE($A1942),"")))</f>
        <v/>
      </c>
      <c r="F1942" s="12">
        <f>IF($B1942="","",IF(ISNUMBER($B1942),HOUR($B1942)*2+MINUTE($B1942)/30,IFERROR(VALUE(LEFT($B1942,FIND(":",$B1942)-1))*2+VALUE(MID($B1942,FIND(":",$B1942)+1,2))/30,"")))</f>
        <v/>
      </c>
      <c r="G1942" s="12">
        <f>IF($E1942="","",IF(WEEKDAY($E1942,2)&lt;6,1,0))</f>
        <v/>
      </c>
      <c r="H1942" s="12">
        <f>IF(OR($E1942="",$F1942=""),"",IF(AND($G1942=1,$F1942&gt;='Working Hours'!$C$8,$F1942&lt;'Working Hours'!$C$9),1,0))</f>
        <v/>
      </c>
    </row>
    <row r="1943">
      <c r="A1943" s="11" t="n"/>
      <c r="B1943" s="11" t="n"/>
      <c r="C1943" s="11" t="n"/>
      <c r="E1943" s="12">
        <f>IF($A1943="","",IF(ISNUMBER($A1943),$A1943,IFERROR(DATEVALUE($A1943),"")))</f>
        <v/>
      </c>
      <c r="F1943" s="12">
        <f>IF($B1943="","",IF(ISNUMBER($B1943),HOUR($B1943)*2+MINUTE($B1943)/30,IFERROR(VALUE(LEFT($B1943,FIND(":",$B1943)-1))*2+VALUE(MID($B1943,FIND(":",$B1943)+1,2))/30,"")))</f>
        <v/>
      </c>
      <c r="G1943" s="12">
        <f>IF($E1943="","",IF(WEEKDAY($E1943,2)&lt;6,1,0))</f>
        <v/>
      </c>
      <c r="H1943" s="12">
        <f>IF(OR($E1943="",$F1943=""),"",IF(AND($G1943=1,$F1943&gt;='Working Hours'!$C$8,$F1943&lt;'Working Hours'!$C$9),1,0))</f>
        <v/>
      </c>
    </row>
    <row r="1944">
      <c r="A1944" s="11" t="n"/>
      <c r="B1944" s="11" t="n"/>
      <c r="C1944" s="11" t="n"/>
      <c r="E1944" s="12">
        <f>IF($A1944="","",IF(ISNUMBER($A1944),$A1944,IFERROR(DATEVALUE($A1944),"")))</f>
        <v/>
      </c>
      <c r="F1944" s="12">
        <f>IF($B1944="","",IF(ISNUMBER($B1944),HOUR($B1944)*2+MINUTE($B1944)/30,IFERROR(VALUE(LEFT($B1944,FIND(":",$B1944)-1))*2+VALUE(MID($B1944,FIND(":",$B1944)+1,2))/30,"")))</f>
        <v/>
      </c>
      <c r="G1944" s="12">
        <f>IF($E1944="","",IF(WEEKDAY($E1944,2)&lt;6,1,0))</f>
        <v/>
      </c>
      <c r="H1944" s="12">
        <f>IF(OR($E1944="",$F1944=""),"",IF(AND($G1944=1,$F1944&gt;='Working Hours'!$C$8,$F1944&lt;'Working Hours'!$C$9),1,0))</f>
        <v/>
      </c>
    </row>
    <row r="1945">
      <c r="A1945" s="11" t="n"/>
      <c r="B1945" s="11" t="n"/>
      <c r="C1945" s="11" t="n"/>
      <c r="E1945" s="12">
        <f>IF($A1945="","",IF(ISNUMBER($A1945),$A1945,IFERROR(DATEVALUE($A1945),"")))</f>
        <v/>
      </c>
      <c r="F1945" s="12">
        <f>IF($B1945="","",IF(ISNUMBER($B1945),HOUR($B1945)*2+MINUTE($B1945)/30,IFERROR(VALUE(LEFT($B1945,FIND(":",$B1945)-1))*2+VALUE(MID($B1945,FIND(":",$B1945)+1,2))/30,"")))</f>
        <v/>
      </c>
      <c r="G1945" s="12">
        <f>IF($E1945="","",IF(WEEKDAY($E1945,2)&lt;6,1,0))</f>
        <v/>
      </c>
      <c r="H1945" s="12">
        <f>IF(OR($E1945="",$F1945=""),"",IF(AND($G1945=1,$F1945&gt;='Working Hours'!$C$8,$F1945&lt;'Working Hours'!$C$9),1,0))</f>
        <v/>
      </c>
    </row>
    <row r="1946">
      <c r="A1946" s="11" t="n"/>
      <c r="B1946" s="11" t="n"/>
      <c r="C1946" s="11" t="n"/>
      <c r="E1946" s="12">
        <f>IF($A1946="","",IF(ISNUMBER($A1946),$A1946,IFERROR(DATEVALUE($A1946),"")))</f>
        <v/>
      </c>
      <c r="F1946" s="12">
        <f>IF($B1946="","",IF(ISNUMBER($B1946),HOUR($B1946)*2+MINUTE($B1946)/30,IFERROR(VALUE(LEFT($B1946,FIND(":",$B1946)-1))*2+VALUE(MID($B1946,FIND(":",$B1946)+1,2))/30,"")))</f>
        <v/>
      </c>
      <c r="G1946" s="12">
        <f>IF($E1946="","",IF(WEEKDAY($E1946,2)&lt;6,1,0))</f>
        <v/>
      </c>
      <c r="H1946" s="12">
        <f>IF(OR($E1946="",$F1946=""),"",IF(AND($G1946=1,$F1946&gt;='Working Hours'!$C$8,$F1946&lt;'Working Hours'!$C$9),1,0))</f>
        <v/>
      </c>
    </row>
    <row r="1947">
      <c r="A1947" s="11" t="n"/>
      <c r="B1947" s="11" t="n"/>
      <c r="C1947" s="11" t="n"/>
      <c r="E1947" s="12">
        <f>IF($A1947="","",IF(ISNUMBER($A1947),$A1947,IFERROR(DATEVALUE($A1947),"")))</f>
        <v/>
      </c>
      <c r="F1947" s="12">
        <f>IF($B1947="","",IF(ISNUMBER($B1947),HOUR($B1947)*2+MINUTE($B1947)/30,IFERROR(VALUE(LEFT($B1947,FIND(":",$B1947)-1))*2+VALUE(MID($B1947,FIND(":",$B1947)+1,2))/30,"")))</f>
        <v/>
      </c>
      <c r="G1947" s="12">
        <f>IF($E1947="","",IF(WEEKDAY($E1947,2)&lt;6,1,0))</f>
        <v/>
      </c>
      <c r="H1947" s="12">
        <f>IF(OR($E1947="",$F1947=""),"",IF(AND($G1947=1,$F1947&gt;='Working Hours'!$C$8,$F1947&lt;'Working Hours'!$C$9),1,0))</f>
        <v/>
      </c>
    </row>
    <row r="1948">
      <c r="A1948" s="11" t="n"/>
      <c r="B1948" s="11" t="n"/>
      <c r="C1948" s="11" t="n"/>
      <c r="E1948" s="12">
        <f>IF($A1948="","",IF(ISNUMBER($A1948),$A1948,IFERROR(DATEVALUE($A1948),"")))</f>
        <v/>
      </c>
      <c r="F1948" s="12">
        <f>IF($B1948="","",IF(ISNUMBER($B1948),HOUR($B1948)*2+MINUTE($B1948)/30,IFERROR(VALUE(LEFT($B1948,FIND(":",$B1948)-1))*2+VALUE(MID($B1948,FIND(":",$B1948)+1,2))/30,"")))</f>
        <v/>
      </c>
      <c r="G1948" s="12">
        <f>IF($E1948="","",IF(WEEKDAY($E1948,2)&lt;6,1,0))</f>
        <v/>
      </c>
      <c r="H1948" s="12">
        <f>IF(OR($E1948="",$F1948=""),"",IF(AND($G1948=1,$F1948&gt;='Working Hours'!$C$8,$F1948&lt;'Working Hours'!$C$9),1,0))</f>
        <v/>
      </c>
    </row>
    <row r="1949">
      <c r="A1949" s="11" t="n"/>
      <c r="B1949" s="11" t="n"/>
      <c r="C1949" s="11" t="n"/>
      <c r="E1949" s="12">
        <f>IF($A1949="","",IF(ISNUMBER($A1949),$A1949,IFERROR(DATEVALUE($A1949),"")))</f>
        <v/>
      </c>
      <c r="F1949" s="12">
        <f>IF($B1949="","",IF(ISNUMBER($B1949),HOUR($B1949)*2+MINUTE($B1949)/30,IFERROR(VALUE(LEFT($B1949,FIND(":",$B1949)-1))*2+VALUE(MID($B1949,FIND(":",$B1949)+1,2))/30,"")))</f>
        <v/>
      </c>
      <c r="G1949" s="12">
        <f>IF($E1949="","",IF(WEEKDAY($E1949,2)&lt;6,1,0))</f>
        <v/>
      </c>
      <c r="H1949" s="12">
        <f>IF(OR($E1949="",$F1949=""),"",IF(AND($G1949=1,$F1949&gt;='Working Hours'!$C$8,$F1949&lt;'Working Hours'!$C$9),1,0))</f>
        <v/>
      </c>
    </row>
    <row r="1950">
      <c r="A1950" s="11" t="n"/>
      <c r="B1950" s="11" t="n"/>
      <c r="C1950" s="11" t="n"/>
      <c r="E1950" s="12">
        <f>IF($A1950="","",IF(ISNUMBER($A1950),$A1950,IFERROR(DATEVALUE($A1950),"")))</f>
        <v/>
      </c>
      <c r="F1950" s="12">
        <f>IF($B1950="","",IF(ISNUMBER($B1950),HOUR($B1950)*2+MINUTE($B1950)/30,IFERROR(VALUE(LEFT($B1950,FIND(":",$B1950)-1))*2+VALUE(MID($B1950,FIND(":",$B1950)+1,2))/30,"")))</f>
        <v/>
      </c>
      <c r="G1950" s="12">
        <f>IF($E1950="","",IF(WEEKDAY($E1950,2)&lt;6,1,0))</f>
        <v/>
      </c>
      <c r="H1950" s="12">
        <f>IF(OR($E1950="",$F1950=""),"",IF(AND($G1950=1,$F1950&gt;='Working Hours'!$C$8,$F1950&lt;'Working Hours'!$C$9),1,0))</f>
        <v/>
      </c>
    </row>
    <row r="1951">
      <c r="A1951" s="11" t="n"/>
      <c r="B1951" s="11" t="n"/>
      <c r="C1951" s="11" t="n"/>
      <c r="E1951" s="12">
        <f>IF($A1951="","",IF(ISNUMBER($A1951),$A1951,IFERROR(DATEVALUE($A1951),"")))</f>
        <v/>
      </c>
      <c r="F1951" s="12">
        <f>IF($B1951="","",IF(ISNUMBER($B1951),HOUR($B1951)*2+MINUTE($B1951)/30,IFERROR(VALUE(LEFT($B1951,FIND(":",$B1951)-1))*2+VALUE(MID($B1951,FIND(":",$B1951)+1,2))/30,"")))</f>
        <v/>
      </c>
      <c r="G1951" s="12">
        <f>IF($E1951="","",IF(WEEKDAY($E1951,2)&lt;6,1,0))</f>
        <v/>
      </c>
      <c r="H1951" s="12">
        <f>IF(OR($E1951="",$F1951=""),"",IF(AND($G1951=1,$F1951&gt;='Working Hours'!$C$8,$F1951&lt;'Working Hours'!$C$9),1,0))</f>
        <v/>
      </c>
    </row>
    <row r="1952">
      <c r="A1952" s="11" t="n"/>
      <c r="B1952" s="11" t="n"/>
      <c r="C1952" s="11" t="n"/>
      <c r="E1952" s="12">
        <f>IF($A1952="","",IF(ISNUMBER($A1952),$A1952,IFERROR(DATEVALUE($A1952),"")))</f>
        <v/>
      </c>
      <c r="F1952" s="12">
        <f>IF($B1952="","",IF(ISNUMBER($B1952),HOUR($B1952)*2+MINUTE($B1952)/30,IFERROR(VALUE(LEFT($B1952,FIND(":",$B1952)-1))*2+VALUE(MID($B1952,FIND(":",$B1952)+1,2))/30,"")))</f>
        <v/>
      </c>
      <c r="G1952" s="12">
        <f>IF($E1952="","",IF(WEEKDAY($E1952,2)&lt;6,1,0))</f>
        <v/>
      </c>
      <c r="H1952" s="12">
        <f>IF(OR($E1952="",$F1952=""),"",IF(AND($G1952=1,$F1952&gt;='Working Hours'!$C$8,$F1952&lt;'Working Hours'!$C$9),1,0))</f>
        <v/>
      </c>
    </row>
    <row r="1953">
      <c r="A1953" s="11" t="n"/>
      <c r="B1953" s="11" t="n"/>
      <c r="C1953" s="11" t="n"/>
      <c r="E1953" s="12">
        <f>IF($A1953="","",IF(ISNUMBER($A1953),$A1953,IFERROR(DATEVALUE($A1953),"")))</f>
        <v/>
      </c>
      <c r="F1953" s="12">
        <f>IF($B1953="","",IF(ISNUMBER($B1953),HOUR($B1953)*2+MINUTE($B1953)/30,IFERROR(VALUE(LEFT($B1953,FIND(":",$B1953)-1))*2+VALUE(MID($B1953,FIND(":",$B1953)+1,2))/30,"")))</f>
        <v/>
      </c>
      <c r="G1953" s="12">
        <f>IF($E1953="","",IF(WEEKDAY($E1953,2)&lt;6,1,0))</f>
        <v/>
      </c>
      <c r="H1953" s="12">
        <f>IF(OR($E1953="",$F1953=""),"",IF(AND($G1953=1,$F1953&gt;='Working Hours'!$C$8,$F1953&lt;'Working Hours'!$C$9),1,0))</f>
        <v/>
      </c>
    </row>
    <row r="1954">
      <c r="A1954" s="11" t="n"/>
      <c r="B1954" s="11" t="n"/>
      <c r="C1954" s="11" t="n"/>
      <c r="E1954" s="12">
        <f>IF($A1954="","",IF(ISNUMBER($A1954),$A1954,IFERROR(DATEVALUE($A1954),"")))</f>
        <v/>
      </c>
      <c r="F1954" s="12">
        <f>IF($B1954="","",IF(ISNUMBER($B1954),HOUR($B1954)*2+MINUTE($B1954)/30,IFERROR(VALUE(LEFT($B1954,FIND(":",$B1954)-1))*2+VALUE(MID($B1954,FIND(":",$B1954)+1,2))/30,"")))</f>
        <v/>
      </c>
      <c r="G1954" s="12">
        <f>IF($E1954="","",IF(WEEKDAY($E1954,2)&lt;6,1,0))</f>
        <v/>
      </c>
      <c r="H1954" s="12">
        <f>IF(OR($E1954="",$F1954=""),"",IF(AND($G1954=1,$F1954&gt;='Working Hours'!$C$8,$F1954&lt;'Working Hours'!$C$9),1,0))</f>
        <v/>
      </c>
    </row>
    <row r="1955">
      <c r="A1955" s="11" t="n"/>
      <c r="B1955" s="11" t="n"/>
      <c r="C1955" s="11" t="n"/>
      <c r="E1955" s="12">
        <f>IF($A1955="","",IF(ISNUMBER($A1955),$A1955,IFERROR(DATEVALUE($A1955),"")))</f>
        <v/>
      </c>
      <c r="F1955" s="12">
        <f>IF($B1955="","",IF(ISNUMBER($B1955),HOUR($B1955)*2+MINUTE($B1955)/30,IFERROR(VALUE(LEFT($B1955,FIND(":",$B1955)-1))*2+VALUE(MID($B1955,FIND(":",$B1955)+1,2))/30,"")))</f>
        <v/>
      </c>
      <c r="G1955" s="12">
        <f>IF($E1955="","",IF(WEEKDAY($E1955,2)&lt;6,1,0))</f>
        <v/>
      </c>
      <c r="H1955" s="12">
        <f>IF(OR($E1955="",$F1955=""),"",IF(AND($G1955=1,$F1955&gt;='Working Hours'!$C$8,$F1955&lt;'Working Hours'!$C$9),1,0))</f>
        <v/>
      </c>
    </row>
    <row r="1956">
      <c r="A1956" s="11" t="n"/>
      <c r="B1956" s="11" t="n"/>
      <c r="C1956" s="11" t="n"/>
      <c r="E1956" s="12">
        <f>IF($A1956="","",IF(ISNUMBER($A1956),$A1956,IFERROR(DATEVALUE($A1956),"")))</f>
        <v/>
      </c>
      <c r="F1956" s="12">
        <f>IF($B1956="","",IF(ISNUMBER($B1956),HOUR($B1956)*2+MINUTE($B1956)/30,IFERROR(VALUE(LEFT($B1956,FIND(":",$B1956)-1))*2+VALUE(MID($B1956,FIND(":",$B1956)+1,2))/30,"")))</f>
        <v/>
      </c>
      <c r="G1956" s="12">
        <f>IF($E1956="","",IF(WEEKDAY($E1956,2)&lt;6,1,0))</f>
        <v/>
      </c>
      <c r="H1956" s="12">
        <f>IF(OR($E1956="",$F1956=""),"",IF(AND($G1956=1,$F1956&gt;='Working Hours'!$C$8,$F1956&lt;'Working Hours'!$C$9),1,0))</f>
        <v/>
      </c>
    </row>
    <row r="1957">
      <c r="A1957" s="11" t="n"/>
      <c r="B1957" s="11" t="n"/>
      <c r="C1957" s="11" t="n"/>
      <c r="E1957" s="12">
        <f>IF($A1957="","",IF(ISNUMBER($A1957),$A1957,IFERROR(DATEVALUE($A1957),"")))</f>
        <v/>
      </c>
      <c r="F1957" s="12">
        <f>IF($B1957="","",IF(ISNUMBER($B1957),HOUR($B1957)*2+MINUTE($B1957)/30,IFERROR(VALUE(LEFT($B1957,FIND(":",$B1957)-1))*2+VALUE(MID($B1957,FIND(":",$B1957)+1,2))/30,"")))</f>
        <v/>
      </c>
      <c r="G1957" s="12">
        <f>IF($E1957="","",IF(WEEKDAY($E1957,2)&lt;6,1,0))</f>
        <v/>
      </c>
      <c r="H1957" s="12">
        <f>IF(OR($E1957="",$F1957=""),"",IF(AND($G1957=1,$F1957&gt;='Working Hours'!$C$8,$F1957&lt;'Working Hours'!$C$9),1,0))</f>
        <v/>
      </c>
    </row>
    <row r="1958">
      <c r="A1958" s="11" t="n"/>
      <c r="B1958" s="11" t="n"/>
      <c r="C1958" s="11" t="n"/>
      <c r="E1958" s="12">
        <f>IF($A1958="","",IF(ISNUMBER($A1958),$A1958,IFERROR(DATEVALUE($A1958),"")))</f>
        <v/>
      </c>
      <c r="F1958" s="12">
        <f>IF($B1958="","",IF(ISNUMBER($B1958),HOUR($B1958)*2+MINUTE($B1958)/30,IFERROR(VALUE(LEFT($B1958,FIND(":",$B1958)-1))*2+VALUE(MID($B1958,FIND(":",$B1958)+1,2))/30,"")))</f>
        <v/>
      </c>
      <c r="G1958" s="12">
        <f>IF($E1958="","",IF(WEEKDAY($E1958,2)&lt;6,1,0))</f>
        <v/>
      </c>
      <c r="H1958" s="12">
        <f>IF(OR($E1958="",$F1958=""),"",IF(AND($G1958=1,$F1958&gt;='Working Hours'!$C$8,$F1958&lt;'Working Hours'!$C$9),1,0))</f>
        <v/>
      </c>
    </row>
    <row r="1959">
      <c r="A1959" s="11" t="n"/>
      <c r="B1959" s="11" t="n"/>
      <c r="C1959" s="11" t="n"/>
      <c r="E1959" s="12">
        <f>IF($A1959="","",IF(ISNUMBER($A1959),$A1959,IFERROR(DATEVALUE($A1959),"")))</f>
        <v/>
      </c>
      <c r="F1959" s="12">
        <f>IF($B1959="","",IF(ISNUMBER($B1959),HOUR($B1959)*2+MINUTE($B1959)/30,IFERROR(VALUE(LEFT($B1959,FIND(":",$B1959)-1))*2+VALUE(MID($B1959,FIND(":",$B1959)+1,2))/30,"")))</f>
        <v/>
      </c>
      <c r="G1959" s="12">
        <f>IF($E1959="","",IF(WEEKDAY($E1959,2)&lt;6,1,0))</f>
        <v/>
      </c>
      <c r="H1959" s="12">
        <f>IF(OR($E1959="",$F1959=""),"",IF(AND($G1959=1,$F1959&gt;='Working Hours'!$C$8,$F1959&lt;'Working Hours'!$C$9),1,0))</f>
        <v/>
      </c>
    </row>
    <row r="1960">
      <c r="A1960" s="11" t="n"/>
      <c r="B1960" s="11" t="n"/>
      <c r="C1960" s="11" t="n"/>
      <c r="E1960" s="12">
        <f>IF($A1960="","",IF(ISNUMBER($A1960),$A1960,IFERROR(DATEVALUE($A1960),"")))</f>
        <v/>
      </c>
      <c r="F1960" s="12">
        <f>IF($B1960="","",IF(ISNUMBER($B1960),HOUR($B1960)*2+MINUTE($B1960)/30,IFERROR(VALUE(LEFT($B1960,FIND(":",$B1960)-1))*2+VALUE(MID($B1960,FIND(":",$B1960)+1,2))/30,"")))</f>
        <v/>
      </c>
      <c r="G1960" s="12">
        <f>IF($E1960="","",IF(WEEKDAY($E1960,2)&lt;6,1,0))</f>
        <v/>
      </c>
      <c r="H1960" s="12">
        <f>IF(OR($E1960="",$F1960=""),"",IF(AND($G1960=1,$F1960&gt;='Working Hours'!$C$8,$F1960&lt;'Working Hours'!$C$9),1,0))</f>
        <v/>
      </c>
    </row>
    <row r="1961">
      <c r="A1961" s="11" t="n"/>
      <c r="B1961" s="11" t="n"/>
      <c r="C1961" s="11" t="n"/>
      <c r="E1961" s="12">
        <f>IF($A1961="","",IF(ISNUMBER($A1961),$A1961,IFERROR(DATEVALUE($A1961),"")))</f>
        <v/>
      </c>
      <c r="F1961" s="12">
        <f>IF($B1961="","",IF(ISNUMBER($B1961),HOUR($B1961)*2+MINUTE($B1961)/30,IFERROR(VALUE(LEFT($B1961,FIND(":",$B1961)-1))*2+VALUE(MID($B1961,FIND(":",$B1961)+1,2))/30,"")))</f>
        <v/>
      </c>
      <c r="G1961" s="12">
        <f>IF($E1961="","",IF(WEEKDAY($E1961,2)&lt;6,1,0))</f>
        <v/>
      </c>
      <c r="H1961" s="12">
        <f>IF(OR($E1961="",$F1961=""),"",IF(AND($G1961=1,$F1961&gt;='Working Hours'!$C$8,$F1961&lt;'Working Hours'!$C$9),1,0))</f>
        <v/>
      </c>
    </row>
    <row r="1962">
      <c r="A1962" s="11" t="n"/>
      <c r="B1962" s="11" t="n"/>
      <c r="C1962" s="11" t="n"/>
      <c r="E1962" s="12">
        <f>IF($A1962="","",IF(ISNUMBER($A1962),$A1962,IFERROR(DATEVALUE($A1962),"")))</f>
        <v/>
      </c>
      <c r="F1962" s="12">
        <f>IF($B1962="","",IF(ISNUMBER($B1962),HOUR($B1962)*2+MINUTE($B1962)/30,IFERROR(VALUE(LEFT($B1962,FIND(":",$B1962)-1))*2+VALUE(MID($B1962,FIND(":",$B1962)+1,2))/30,"")))</f>
        <v/>
      </c>
      <c r="G1962" s="12">
        <f>IF($E1962="","",IF(WEEKDAY($E1962,2)&lt;6,1,0))</f>
        <v/>
      </c>
      <c r="H1962" s="12">
        <f>IF(OR($E1962="",$F1962=""),"",IF(AND($G1962=1,$F1962&gt;='Working Hours'!$C$8,$F1962&lt;'Working Hours'!$C$9),1,0))</f>
        <v/>
      </c>
    </row>
    <row r="1963">
      <c r="A1963" s="11" t="n"/>
      <c r="B1963" s="11" t="n"/>
      <c r="C1963" s="11" t="n"/>
      <c r="E1963" s="12">
        <f>IF($A1963="","",IF(ISNUMBER($A1963),$A1963,IFERROR(DATEVALUE($A1963),"")))</f>
        <v/>
      </c>
      <c r="F1963" s="12">
        <f>IF($B1963="","",IF(ISNUMBER($B1963),HOUR($B1963)*2+MINUTE($B1963)/30,IFERROR(VALUE(LEFT($B1963,FIND(":",$B1963)-1))*2+VALUE(MID($B1963,FIND(":",$B1963)+1,2))/30,"")))</f>
        <v/>
      </c>
      <c r="G1963" s="12">
        <f>IF($E1963="","",IF(WEEKDAY($E1963,2)&lt;6,1,0))</f>
        <v/>
      </c>
      <c r="H1963" s="12">
        <f>IF(OR($E1963="",$F1963=""),"",IF(AND($G1963=1,$F1963&gt;='Working Hours'!$C$8,$F1963&lt;'Working Hours'!$C$9),1,0))</f>
        <v/>
      </c>
    </row>
    <row r="1964">
      <c r="A1964" s="11" t="n"/>
      <c r="B1964" s="11" t="n"/>
      <c r="C1964" s="11" t="n"/>
      <c r="E1964" s="12">
        <f>IF($A1964="","",IF(ISNUMBER($A1964),$A1964,IFERROR(DATEVALUE($A1964),"")))</f>
        <v/>
      </c>
      <c r="F1964" s="12">
        <f>IF($B1964="","",IF(ISNUMBER($B1964),HOUR($B1964)*2+MINUTE($B1964)/30,IFERROR(VALUE(LEFT($B1964,FIND(":",$B1964)-1))*2+VALUE(MID($B1964,FIND(":",$B1964)+1,2))/30,"")))</f>
        <v/>
      </c>
      <c r="G1964" s="12">
        <f>IF($E1964="","",IF(WEEKDAY($E1964,2)&lt;6,1,0))</f>
        <v/>
      </c>
      <c r="H1964" s="12">
        <f>IF(OR($E1964="",$F1964=""),"",IF(AND($G1964=1,$F1964&gt;='Working Hours'!$C$8,$F1964&lt;'Working Hours'!$C$9),1,0))</f>
        <v/>
      </c>
    </row>
    <row r="1965">
      <c r="A1965" s="11" t="n"/>
      <c r="B1965" s="11" t="n"/>
      <c r="C1965" s="11" t="n"/>
      <c r="E1965" s="12">
        <f>IF($A1965="","",IF(ISNUMBER($A1965),$A1965,IFERROR(DATEVALUE($A1965),"")))</f>
        <v/>
      </c>
      <c r="F1965" s="12">
        <f>IF($B1965="","",IF(ISNUMBER($B1965),HOUR($B1965)*2+MINUTE($B1965)/30,IFERROR(VALUE(LEFT($B1965,FIND(":",$B1965)-1))*2+VALUE(MID($B1965,FIND(":",$B1965)+1,2))/30,"")))</f>
        <v/>
      </c>
      <c r="G1965" s="12">
        <f>IF($E1965="","",IF(WEEKDAY($E1965,2)&lt;6,1,0))</f>
        <v/>
      </c>
      <c r="H1965" s="12">
        <f>IF(OR($E1965="",$F1965=""),"",IF(AND($G1965=1,$F1965&gt;='Working Hours'!$C$8,$F1965&lt;'Working Hours'!$C$9),1,0))</f>
        <v/>
      </c>
    </row>
    <row r="1966">
      <c r="A1966" s="11" t="n"/>
      <c r="B1966" s="11" t="n"/>
      <c r="C1966" s="11" t="n"/>
      <c r="E1966" s="12">
        <f>IF($A1966="","",IF(ISNUMBER($A1966),$A1966,IFERROR(DATEVALUE($A1966),"")))</f>
        <v/>
      </c>
      <c r="F1966" s="12">
        <f>IF($B1966="","",IF(ISNUMBER($B1966),HOUR($B1966)*2+MINUTE($B1966)/30,IFERROR(VALUE(LEFT($B1966,FIND(":",$B1966)-1))*2+VALUE(MID($B1966,FIND(":",$B1966)+1,2))/30,"")))</f>
        <v/>
      </c>
      <c r="G1966" s="12">
        <f>IF($E1966="","",IF(WEEKDAY($E1966,2)&lt;6,1,0))</f>
        <v/>
      </c>
      <c r="H1966" s="12">
        <f>IF(OR($E1966="",$F1966=""),"",IF(AND($G1966=1,$F1966&gt;='Working Hours'!$C$8,$F1966&lt;'Working Hours'!$C$9),1,0))</f>
        <v/>
      </c>
    </row>
    <row r="1967">
      <c r="A1967" s="11" t="n"/>
      <c r="B1967" s="11" t="n"/>
      <c r="C1967" s="11" t="n"/>
      <c r="E1967" s="12">
        <f>IF($A1967="","",IF(ISNUMBER($A1967),$A1967,IFERROR(DATEVALUE($A1967),"")))</f>
        <v/>
      </c>
      <c r="F1967" s="12">
        <f>IF($B1967="","",IF(ISNUMBER($B1967),HOUR($B1967)*2+MINUTE($B1967)/30,IFERROR(VALUE(LEFT($B1967,FIND(":",$B1967)-1))*2+VALUE(MID($B1967,FIND(":",$B1967)+1,2))/30,"")))</f>
        <v/>
      </c>
      <c r="G1967" s="12">
        <f>IF($E1967="","",IF(WEEKDAY($E1967,2)&lt;6,1,0))</f>
        <v/>
      </c>
      <c r="H1967" s="12">
        <f>IF(OR($E1967="",$F1967=""),"",IF(AND($G1967=1,$F1967&gt;='Working Hours'!$C$8,$F1967&lt;'Working Hours'!$C$9),1,0))</f>
        <v/>
      </c>
    </row>
    <row r="1968">
      <c r="A1968" s="11" t="n"/>
      <c r="B1968" s="11" t="n"/>
      <c r="C1968" s="11" t="n"/>
      <c r="E1968" s="12">
        <f>IF($A1968="","",IF(ISNUMBER($A1968),$A1968,IFERROR(DATEVALUE($A1968),"")))</f>
        <v/>
      </c>
      <c r="F1968" s="12">
        <f>IF($B1968="","",IF(ISNUMBER($B1968),HOUR($B1968)*2+MINUTE($B1968)/30,IFERROR(VALUE(LEFT($B1968,FIND(":",$B1968)-1))*2+VALUE(MID($B1968,FIND(":",$B1968)+1,2))/30,"")))</f>
        <v/>
      </c>
      <c r="G1968" s="12">
        <f>IF($E1968="","",IF(WEEKDAY($E1968,2)&lt;6,1,0))</f>
        <v/>
      </c>
      <c r="H1968" s="12">
        <f>IF(OR($E1968="",$F1968=""),"",IF(AND($G1968=1,$F1968&gt;='Working Hours'!$C$8,$F1968&lt;'Working Hours'!$C$9),1,0))</f>
        <v/>
      </c>
    </row>
    <row r="1969">
      <c r="A1969" s="11" t="n"/>
      <c r="B1969" s="11" t="n"/>
      <c r="C1969" s="11" t="n"/>
      <c r="E1969" s="12">
        <f>IF($A1969="","",IF(ISNUMBER($A1969),$A1969,IFERROR(DATEVALUE($A1969),"")))</f>
        <v/>
      </c>
      <c r="F1969" s="12">
        <f>IF($B1969="","",IF(ISNUMBER($B1969),HOUR($B1969)*2+MINUTE($B1969)/30,IFERROR(VALUE(LEFT($B1969,FIND(":",$B1969)-1))*2+VALUE(MID($B1969,FIND(":",$B1969)+1,2))/30,"")))</f>
        <v/>
      </c>
      <c r="G1969" s="12">
        <f>IF($E1969="","",IF(WEEKDAY($E1969,2)&lt;6,1,0))</f>
        <v/>
      </c>
      <c r="H1969" s="12">
        <f>IF(OR($E1969="",$F1969=""),"",IF(AND($G1969=1,$F1969&gt;='Working Hours'!$C$8,$F1969&lt;'Working Hours'!$C$9),1,0))</f>
        <v/>
      </c>
    </row>
    <row r="1970">
      <c r="A1970" s="11" t="n"/>
      <c r="B1970" s="11" t="n"/>
      <c r="C1970" s="11" t="n"/>
      <c r="E1970" s="12">
        <f>IF($A1970="","",IF(ISNUMBER($A1970),$A1970,IFERROR(DATEVALUE($A1970),"")))</f>
        <v/>
      </c>
      <c r="F1970" s="12">
        <f>IF($B1970="","",IF(ISNUMBER($B1970),HOUR($B1970)*2+MINUTE($B1970)/30,IFERROR(VALUE(LEFT($B1970,FIND(":",$B1970)-1))*2+VALUE(MID($B1970,FIND(":",$B1970)+1,2))/30,"")))</f>
        <v/>
      </c>
      <c r="G1970" s="12">
        <f>IF($E1970="","",IF(WEEKDAY($E1970,2)&lt;6,1,0))</f>
        <v/>
      </c>
      <c r="H1970" s="12">
        <f>IF(OR($E1970="",$F1970=""),"",IF(AND($G1970=1,$F1970&gt;='Working Hours'!$C$8,$F1970&lt;'Working Hours'!$C$9),1,0))</f>
        <v/>
      </c>
    </row>
    <row r="1971">
      <c r="A1971" s="11" t="n"/>
      <c r="B1971" s="11" t="n"/>
      <c r="C1971" s="11" t="n"/>
      <c r="E1971" s="12">
        <f>IF($A1971="","",IF(ISNUMBER($A1971),$A1971,IFERROR(DATEVALUE($A1971),"")))</f>
        <v/>
      </c>
      <c r="F1971" s="12">
        <f>IF($B1971="","",IF(ISNUMBER($B1971),HOUR($B1971)*2+MINUTE($B1971)/30,IFERROR(VALUE(LEFT($B1971,FIND(":",$B1971)-1))*2+VALUE(MID($B1971,FIND(":",$B1971)+1,2))/30,"")))</f>
        <v/>
      </c>
      <c r="G1971" s="12">
        <f>IF($E1971="","",IF(WEEKDAY($E1971,2)&lt;6,1,0))</f>
        <v/>
      </c>
      <c r="H1971" s="12">
        <f>IF(OR($E1971="",$F1971=""),"",IF(AND($G1971=1,$F1971&gt;='Working Hours'!$C$8,$F1971&lt;'Working Hours'!$C$9),1,0))</f>
        <v/>
      </c>
    </row>
    <row r="1972">
      <c r="A1972" s="11" t="n"/>
      <c r="B1972" s="11" t="n"/>
      <c r="C1972" s="11" t="n"/>
      <c r="E1972" s="12">
        <f>IF($A1972="","",IF(ISNUMBER($A1972),$A1972,IFERROR(DATEVALUE($A1972),"")))</f>
        <v/>
      </c>
      <c r="F1972" s="12">
        <f>IF($B1972="","",IF(ISNUMBER($B1972),HOUR($B1972)*2+MINUTE($B1972)/30,IFERROR(VALUE(LEFT($B1972,FIND(":",$B1972)-1))*2+VALUE(MID($B1972,FIND(":",$B1972)+1,2))/30,"")))</f>
        <v/>
      </c>
      <c r="G1972" s="12">
        <f>IF($E1972="","",IF(WEEKDAY($E1972,2)&lt;6,1,0))</f>
        <v/>
      </c>
      <c r="H1972" s="12">
        <f>IF(OR($E1972="",$F1972=""),"",IF(AND($G1972=1,$F1972&gt;='Working Hours'!$C$8,$F1972&lt;'Working Hours'!$C$9),1,0))</f>
        <v/>
      </c>
    </row>
    <row r="1973">
      <c r="A1973" s="11" t="n"/>
      <c r="B1973" s="11" t="n"/>
      <c r="C1973" s="11" t="n"/>
      <c r="E1973" s="12">
        <f>IF($A1973="","",IF(ISNUMBER($A1973),$A1973,IFERROR(DATEVALUE($A1973),"")))</f>
        <v/>
      </c>
      <c r="F1973" s="12">
        <f>IF($B1973="","",IF(ISNUMBER($B1973),HOUR($B1973)*2+MINUTE($B1973)/30,IFERROR(VALUE(LEFT($B1973,FIND(":",$B1973)-1))*2+VALUE(MID($B1973,FIND(":",$B1973)+1,2))/30,"")))</f>
        <v/>
      </c>
      <c r="G1973" s="12">
        <f>IF($E1973="","",IF(WEEKDAY($E1973,2)&lt;6,1,0))</f>
        <v/>
      </c>
      <c r="H1973" s="12">
        <f>IF(OR($E1973="",$F1973=""),"",IF(AND($G1973=1,$F1973&gt;='Working Hours'!$C$8,$F1973&lt;'Working Hours'!$C$9),1,0))</f>
        <v/>
      </c>
    </row>
    <row r="1974">
      <c r="A1974" s="11" t="n"/>
      <c r="B1974" s="11" t="n"/>
      <c r="C1974" s="11" t="n"/>
      <c r="E1974" s="12">
        <f>IF($A1974="","",IF(ISNUMBER($A1974),$A1974,IFERROR(DATEVALUE($A1974),"")))</f>
        <v/>
      </c>
      <c r="F1974" s="12">
        <f>IF($B1974="","",IF(ISNUMBER($B1974),HOUR($B1974)*2+MINUTE($B1974)/30,IFERROR(VALUE(LEFT($B1974,FIND(":",$B1974)-1))*2+VALUE(MID($B1974,FIND(":",$B1974)+1,2))/30,"")))</f>
        <v/>
      </c>
      <c r="G1974" s="12">
        <f>IF($E1974="","",IF(WEEKDAY($E1974,2)&lt;6,1,0))</f>
        <v/>
      </c>
      <c r="H1974" s="12">
        <f>IF(OR($E1974="",$F1974=""),"",IF(AND($G1974=1,$F1974&gt;='Working Hours'!$C$8,$F1974&lt;'Working Hours'!$C$9),1,0))</f>
        <v/>
      </c>
    </row>
    <row r="1975">
      <c r="A1975" s="11" t="n"/>
      <c r="B1975" s="11" t="n"/>
      <c r="C1975" s="11" t="n"/>
      <c r="E1975" s="12">
        <f>IF($A1975="","",IF(ISNUMBER($A1975),$A1975,IFERROR(DATEVALUE($A1975),"")))</f>
        <v/>
      </c>
      <c r="F1975" s="12">
        <f>IF($B1975="","",IF(ISNUMBER($B1975),HOUR($B1975)*2+MINUTE($B1975)/30,IFERROR(VALUE(LEFT($B1975,FIND(":",$B1975)-1))*2+VALUE(MID($B1975,FIND(":",$B1975)+1,2))/30,"")))</f>
        <v/>
      </c>
      <c r="G1975" s="12">
        <f>IF($E1975="","",IF(WEEKDAY($E1975,2)&lt;6,1,0))</f>
        <v/>
      </c>
      <c r="H1975" s="12">
        <f>IF(OR($E1975="",$F1975=""),"",IF(AND($G1975=1,$F1975&gt;='Working Hours'!$C$8,$F1975&lt;'Working Hours'!$C$9),1,0))</f>
        <v/>
      </c>
    </row>
    <row r="1976">
      <c r="A1976" s="11" t="n"/>
      <c r="B1976" s="11" t="n"/>
      <c r="C1976" s="11" t="n"/>
      <c r="E1976" s="12">
        <f>IF($A1976="","",IF(ISNUMBER($A1976),$A1976,IFERROR(DATEVALUE($A1976),"")))</f>
        <v/>
      </c>
      <c r="F1976" s="12">
        <f>IF($B1976="","",IF(ISNUMBER($B1976),HOUR($B1976)*2+MINUTE($B1976)/30,IFERROR(VALUE(LEFT($B1976,FIND(":",$B1976)-1))*2+VALUE(MID($B1976,FIND(":",$B1976)+1,2))/30,"")))</f>
        <v/>
      </c>
      <c r="G1976" s="12">
        <f>IF($E1976="","",IF(WEEKDAY($E1976,2)&lt;6,1,0))</f>
        <v/>
      </c>
      <c r="H1976" s="12">
        <f>IF(OR($E1976="",$F1976=""),"",IF(AND($G1976=1,$F1976&gt;='Working Hours'!$C$8,$F1976&lt;'Working Hours'!$C$9),1,0))</f>
        <v/>
      </c>
    </row>
    <row r="1977">
      <c r="A1977" s="11" t="n"/>
      <c r="B1977" s="11" t="n"/>
      <c r="C1977" s="11" t="n"/>
      <c r="E1977" s="12">
        <f>IF($A1977="","",IF(ISNUMBER($A1977),$A1977,IFERROR(DATEVALUE($A1977),"")))</f>
        <v/>
      </c>
      <c r="F1977" s="12">
        <f>IF($B1977="","",IF(ISNUMBER($B1977),HOUR($B1977)*2+MINUTE($B1977)/30,IFERROR(VALUE(LEFT($B1977,FIND(":",$B1977)-1))*2+VALUE(MID($B1977,FIND(":",$B1977)+1,2))/30,"")))</f>
        <v/>
      </c>
      <c r="G1977" s="12">
        <f>IF($E1977="","",IF(WEEKDAY($E1977,2)&lt;6,1,0))</f>
        <v/>
      </c>
      <c r="H1977" s="12">
        <f>IF(OR($E1977="",$F1977=""),"",IF(AND($G1977=1,$F1977&gt;='Working Hours'!$C$8,$F1977&lt;'Working Hours'!$C$9),1,0))</f>
        <v/>
      </c>
    </row>
    <row r="1978">
      <c r="A1978" s="11" t="n"/>
      <c r="B1978" s="11" t="n"/>
      <c r="C1978" s="11" t="n"/>
      <c r="E1978" s="12">
        <f>IF($A1978="","",IF(ISNUMBER($A1978),$A1978,IFERROR(DATEVALUE($A1978),"")))</f>
        <v/>
      </c>
      <c r="F1978" s="12">
        <f>IF($B1978="","",IF(ISNUMBER($B1978),HOUR($B1978)*2+MINUTE($B1978)/30,IFERROR(VALUE(LEFT($B1978,FIND(":",$B1978)-1))*2+VALUE(MID($B1978,FIND(":",$B1978)+1,2))/30,"")))</f>
        <v/>
      </c>
      <c r="G1978" s="12">
        <f>IF($E1978="","",IF(WEEKDAY($E1978,2)&lt;6,1,0))</f>
        <v/>
      </c>
      <c r="H1978" s="12">
        <f>IF(OR($E1978="",$F1978=""),"",IF(AND($G1978=1,$F1978&gt;='Working Hours'!$C$8,$F1978&lt;'Working Hours'!$C$9),1,0))</f>
        <v/>
      </c>
    </row>
    <row r="1979">
      <c r="A1979" s="11" t="n"/>
      <c r="B1979" s="11" t="n"/>
      <c r="C1979" s="11" t="n"/>
      <c r="E1979" s="12">
        <f>IF($A1979="","",IF(ISNUMBER($A1979),$A1979,IFERROR(DATEVALUE($A1979),"")))</f>
        <v/>
      </c>
      <c r="F1979" s="12">
        <f>IF($B1979="","",IF(ISNUMBER($B1979),HOUR($B1979)*2+MINUTE($B1979)/30,IFERROR(VALUE(LEFT($B1979,FIND(":",$B1979)-1))*2+VALUE(MID($B1979,FIND(":",$B1979)+1,2))/30,"")))</f>
        <v/>
      </c>
      <c r="G1979" s="12">
        <f>IF($E1979="","",IF(WEEKDAY($E1979,2)&lt;6,1,0))</f>
        <v/>
      </c>
      <c r="H1979" s="12">
        <f>IF(OR($E1979="",$F1979=""),"",IF(AND($G1979=1,$F1979&gt;='Working Hours'!$C$8,$F1979&lt;'Working Hours'!$C$9),1,0))</f>
        <v/>
      </c>
    </row>
    <row r="1980">
      <c r="A1980" s="11" t="n"/>
      <c r="B1980" s="11" t="n"/>
      <c r="C1980" s="11" t="n"/>
      <c r="E1980" s="12">
        <f>IF($A1980="","",IF(ISNUMBER($A1980),$A1980,IFERROR(DATEVALUE($A1980),"")))</f>
        <v/>
      </c>
      <c r="F1980" s="12">
        <f>IF($B1980="","",IF(ISNUMBER($B1980),HOUR($B1980)*2+MINUTE($B1980)/30,IFERROR(VALUE(LEFT($B1980,FIND(":",$B1980)-1))*2+VALUE(MID($B1980,FIND(":",$B1980)+1,2))/30,"")))</f>
        <v/>
      </c>
      <c r="G1980" s="12">
        <f>IF($E1980="","",IF(WEEKDAY($E1980,2)&lt;6,1,0))</f>
        <v/>
      </c>
      <c r="H1980" s="12">
        <f>IF(OR($E1980="",$F1980=""),"",IF(AND($G1980=1,$F1980&gt;='Working Hours'!$C$8,$F1980&lt;'Working Hours'!$C$9),1,0))</f>
        <v/>
      </c>
    </row>
    <row r="1981">
      <c r="A1981" s="11" t="n"/>
      <c r="B1981" s="11" t="n"/>
      <c r="C1981" s="11" t="n"/>
      <c r="E1981" s="12">
        <f>IF($A1981="","",IF(ISNUMBER($A1981),$A1981,IFERROR(DATEVALUE($A1981),"")))</f>
        <v/>
      </c>
      <c r="F1981" s="12">
        <f>IF($B1981="","",IF(ISNUMBER($B1981),HOUR($B1981)*2+MINUTE($B1981)/30,IFERROR(VALUE(LEFT($B1981,FIND(":",$B1981)-1))*2+VALUE(MID($B1981,FIND(":",$B1981)+1,2))/30,"")))</f>
        <v/>
      </c>
      <c r="G1981" s="12">
        <f>IF($E1981="","",IF(WEEKDAY($E1981,2)&lt;6,1,0))</f>
        <v/>
      </c>
      <c r="H1981" s="12">
        <f>IF(OR($E1981="",$F1981=""),"",IF(AND($G1981=1,$F1981&gt;='Working Hours'!$C$8,$F1981&lt;'Working Hours'!$C$9),1,0))</f>
        <v/>
      </c>
    </row>
    <row r="1982">
      <c r="A1982" s="11" t="n"/>
      <c r="B1982" s="11" t="n"/>
      <c r="C1982" s="11" t="n"/>
      <c r="E1982" s="12">
        <f>IF($A1982="","",IF(ISNUMBER($A1982),$A1982,IFERROR(DATEVALUE($A1982),"")))</f>
        <v/>
      </c>
      <c r="F1982" s="12">
        <f>IF($B1982="","",IF(ISNUMBER($B1982),HOUR($B1982)*2+MINUTE($B1982)/30,IFERROR(VALUE(LEFT($B1982,FIND(":",$B1982)-1))*2+VALUE(MID($B1982,FIND(":",$B1982)+1,2))/30,"")))</f>
        <v/>
      </c>
      <c r="G1982" s="12">
        <f>IF($E1982="","",IF(WEEKDAY($E1982,2)&lt;6,1,0))</f>
        <v/>
      </c>
      <c r="H1982" s="12">
        <f>IF(OR($E1982="",$F1982=""),"",IF(AND($G1982=1,$F1982&gt;='Working Hours'!$C$8,$F1982&lt;'Working Hours'!$C$9),1,0))</f>
        <v/>
      </c>
    </row>
    <row r="1983">
      <c r="A1983" s="11" t="n"/>
      <c r="B1983" s="11" t="n"/>
      <c r="C1983" s="11" t="n"/>
      <c r="E1983" s="12">
        <f>IF($A1983="","",IF(ISNUMBER($A1983),$A1983,IFERROR(DATEVALUE($A1983),"")))</f>
        <v/>
      </c>
      <c r="F1983" s="12">
        <f>IF($B1983="","",IF(ISNUMBER($B1983),HOUR($B1983)*2+MINUTE($B1983)/30,IFERROR(VALUE(LEFT($B1983,FIND(":",$B1983)-1))*2+VALUE(MID($B1983,FIND(":",$B1983)+1,2))/30,"")))</f>
        <v/>
      </c>
      <c r="G1983" s="12">
        <f>IF($E1983="","",IF(WEEKDAY($E1983,2)&lt;6,1,0))</f>
        <v/>
      </c>
      <c r="H1983" s="12">
        <f>IF(OR($E1983="",$F1983=""),"",IF(AND($G1983=1,$F1983&gt;='Working Hours'!$C$8,$F1983&lt;'Working Hours'!$C$9),1,0))</f>
        <v/>
      </c>
    </row>
    <row r="1984">
      <c r="A1984" s="11" t="n"/>
      <c r="B1984" s="11" t="n"/>
      <c r="C1984" s="11" t="n"/>
      <c r="E1984" s="12">
        <f>IF($A1984="","",IF(ISNUMBER($A1984),$A1984,IFERROR(DATEVALUE($A1984),"")))</f>
        <v/>
      </c>
      <c r="F1984" s="12">
        <f>IF($B1984="","",IF(ISNUMBER($B1984),HOUR($B1984)*2+MINUTE($B1984)/30,IFERROR(VALUE(LEFT($B1984,FIND(":",$B1984)-1))*2+VALUE(MID($B1984,FIND(":",$B1984)+1,2))/30,"")))</f>
        <v/>
      </c>
      <c r="G1984" s="12">
        <f>IF($E1984="","",IF(WEEKDAY($E1984,2)&lt;6,1,0))</f>
        <v/>
      </c>
      <c r="H1984" s="12">
        <f>IF(OR($E1984="",$F1984=""),"",IF(AND($G1984=1,$F1984&gt;='Working Hours'!$C$8,$F1984&lt;'Working Hours'!$C$9),1,0))</f>
        <v/>
      </c>
    </row>
    <row r="1985">
      <c r="A1985" s="11" t="n"/>
      <c r="B1985" s="11" t="n"/>
      <c r="C1985" s="11" t="n"/>
      <c r="E1985" s="12">
        <f>IF($A1985="","",IF(ISNUMBER($A1985),$A1985,IFERROR(DATEVALUE($A1985),"")))</f>
        <v/>
      </c>
      <c r="F1985" s="12">
        <f>IF($B1985="","",IF(ISNUMBER($B1985),HOUR($B1985)*2+MINUTE($B1985)/30,IFERROR(VALUE(LEFT($B1985,FIND(":",$B1985)-1))*2+VALUE(MID($B1985,FIND(":",$B1985)+1,2))/30,"")))</f>
        <v/>
      </c>
      <c r="G1985" s="12">
        <f>IF($E1985="","",IF(WEEKDAY($E1985,2)&lt;6,1,0))</f>
        <v/>
      </c>
      <c r="H1985" s="12">
        <f>IF(OR($E1985="",$F1985=""),"",IF(AND($G1985=1,$F1985&gt;='Working Hours'!$C$8,$F1985&lt;'Working Hours'!$C$9),1,0))</f>
        <v/>
      </c>
    </row>
    <row r="1986">
      <c r="A1986" s="11" t="n"/>
      <c r="B1986" s="11" t="n"/>
      <c r="C1986" s="11" t="n"/>
      <c r="E1986" s="12">
        <f>IF($A1986="","",IF(ISNUMBER($A1986),$A1986,IFERROR(DATEVALUE($A1986),"")))</f>
        <v/>
      </c>
      <c r="F1986" s="12">
        <f>IF($B1986="","",IF(ISNUMBER($B1986),HOUR($B1986)*2+MINUTE($B1986)/30,IFERROR(VALUE(LEFT($B1986,FIND(":",$B1986)-1))*2+VALUE(MID($B1986,FIND(":",$B1986)+1,2))/30,"")))</f>
        <v/>
      </c>
      <c r="G1986" s="12">
        <f>IF($E1986="","",IF(WEEKDAY($E1986,2)&lt;6,1,0))</f>
        <v/>
      </c>
      <c r="H1986" s="12">
        <f>IF(OR($E1986="",$F1986=""),"",IF(AND($G1986=1,$F1986&gt;='Working Hours'!$C$8,$F1986&lt;'Working Hours'!$C$9),1,0))</f>
        <v/>
      </c>
    </row>
    <row r="1987">
      <c r="A1987" s="11" t="n"/>
      <c r="B1987" s="11" t="n"/>
      <c r="C1987" s="11" t="n"/>
      <c r="E1987" s="12">
        <f>IF($A1987="","",IF(ISNUMBER($A1987),$A1987,IFERROR(DATEVALUE($A1987),"")))</f>
        <v/>
      </c>
      <c r="F1987" s="12">
        <f>IF($B1987="","",IF(ISNUMBER($B1987),HOUR($B1987)*2+MINUTE($B1987)/30,IFERROR(VALUE(LEFT($B1987,FIND(":",$B1987)-1))*2+VALUE(MID($B1987,FIND(":",$B1987)+1,2))/30,"")))</f>
        <v/>
      </c>
      <c r="G1987" s="12">
        <f>IF($E1987="","",IF(WEEKDAY($E1987,2)&lt;6,1,0))</f>
        <v/>
      </c>
      <c r="H1987" s="12">
        <f>IF(OR($E1987="",$F1987=""),"",IF(AND($G1987=1,$F1987&gt;='Working Hours'!$C$8,$F1987&lt;'Working Hours'!$C$9),1,0))</f>
        <v/>
      </c>
    </row>
    <row r="1988">
      <c r="A1988" s="11" t="n"/>
      <c r="B1988" s="11" t="n"/>
      <c r="C1988" s="11" t="n"/>
      <c r="E1988" s="12">
        <f>IF($A1988="","",IF(ISNUMBER($A1988),$A1988,IFERROR(DATEVALUE($A1988),"")))</f>
        <v/>
      </c>
      <c r="F1988" s="12">
        <f>IF($B1988="","",IF(ISNUMBER($B1988),HOUR($B1988)*2+MINUTE($B1988)/30,IFERROR(VALUE(LEFT($B1988,FIND(":",$B1988)-1))*2+VALUE(MID($B1988,FIND(":",$B1988)+1,2))/30,"")))</f>
        <v/>
      </c>
      <c r="G1988" s="12">
        <f>IF($E1988="","",IF(WEEKDAY($E1988,2)&lt;6,1,0))</f>
        <v/>
      </c>
      <c r="H1988" s="12">
        <f>IF(OR($E1988="",$F1988=""),"",IF(AND($G1988=1,$F1988&gt;='Working Hours'!$C$8,$F1988&lt;'Working Hours'!$C$9),1,0))</f>
        <v/>
      </c>
    </row>
    <row r="1989">
      <c r="A1989" s="11" t="n"/>
      <c r="B1989" s="11" t="n"/>
      <c r="C1989" s="11" t="n"/>
      <c r="E1989" s="12">
        <f>IF($A1989="","",IF(ISNUMBER($A1989),$A1989,IFERROR(DATEVALUE($A1989),"")))</f>
        <v/>
      </c>
      <c r="F1989" s="12">
        <f>IF($B1989="","",IF(ISNUMBER($B1989),HOUR($B1989)*2+MINUTE($B1989)/30,IFERROR(VALUE(LEFT($B1989,FIND(":",$B1989)-1))*2+VALUE(MID($B1989,FIND(":",$B1989)+1,2))/30,"")))</f>
        <v/>
      </c>
      <c r="G1989" s="12">
        <f>IF($E1989="","",IF(WEEKDAY($E1989,2)&lt;6,1,0))</f>
        <v/>
      </c>
      <c r="H1989" s="12">
        <f>IF(OR($E1989="",$F1989=""),"",IF(AND($G1989=1,$F1989&gt;='Working Hours'!$C$8,$F1989&lt;'Working Hours'!$C$9),1,0))</f>
        <v/>
      </c>
    </row>
    <row r="1990">
      <c r="A1990" s="11" t="n"/>
      <c r="B1990" s="11" t="n"/>
      <c r="C1990" s="11" t="n"/>
      <c r="E1990" s="12">
        <f>IF($A1990="","",IF(ISNUMBER($A1990),$A1990,IFERROR(DATEVALUE($A1990),"")))</f>
        <v/>
      </c>
      <c r="F1990" s="12">
        <f>IF($B1990="","",IF(ISNUMBER($B1990),HOUR($B1990)*2+MINUTE($B1990)/30,IFERROR(VALUE(LEFT($B1990,FIND(":",$B1990)-1))*2+VALUE(MID($B1990,FIND(":",$B1990)+1,2))/30,"")))</f>
        <v/>
      </c>
      <c r="G1990" s="12">
        <f>IF($E1990="","",IF(WEEKDAY($E1990,2)&lt;6,1,0))</f>
        <v/>
      </c>
      <c r="H1990" s="12">
        <f>IF(OR($E1990="",$F1990=""),"",IF(AND($G1990=1,$F1990&gt;='Working Hours'!$C$8,$F1990&lt;'Working Hours'!$C$9),1,0))</f>
        <v/>
      </c>
    </row>
    <row r="1991">
      <c r="A1991" s="11" t="n"/>
      <c r="B1991" s="11" t="n"/>
      <c r="C1991" s="11" t="n"/>
      <c r="E1991" s="12">
        <f>IF($A1991="","",IF(ISNUMBER($A1991),$A1991,IFERROR(DATEVALUE($A1991),"")))</f>
        <v/>
      </c>
      <c r="F1991" s="12">
        <f>IF($B1991="","",IF(ISNUMBER($B1991),HOUR($B1991)*2+MINUTE($B1991)/30,IFERROR(VALUE(LEFT($B1991,FIND(":",$B1991)-1))*2+VALUE(MID($B1991,FIND(":",$B1991)+1,2))/30,"")))</f>
        <v/>
      </c>
      <c r="G1991" s="12">
        <f>IF($E1991="","",IF(WEEKDAY($E1991,2)&lt;6,1,0))</f>
        <v/>
      </c>
      <c r="H1991" s="12">
        <f>IF(OR($E1991="",$F1991=""),"",IF(AND($G1991=1,$F1991&gt;='Working Hours'!$C$8,$F1991&lt;'Working Hours'!$C$9),1,0))</f>
        <v/>
      </c>
    </row>
    <row r="1992">
      <c r="A1992" s="11" t="n"/>
      <c r="B1992" s="11" t="n"/>
      <c r="C1992" s="11" t="n"/>
      <c r="E1992" s="12">
        <f>IF($A1992="","",IF(ISNUMBER($A1992),$A1992,IFERROR(DATEVALUE($A1992),"")))</f>
        <v/>
      </c>
      <c r="F1992" s="12">
        <f>IF($B1992="","",IF(ISNUMBER($B1992),HOUR($B1992)*2+MINUTE($B1992)/30,IFERROR(VALUE(LEFT($B1992,FIND(":",$B1992)-1))*2+VALUE(MID($B1992,FIND(":",$B1992)+1,2))/30,"")))</f>
        <v/>
      </c>
      <c r="G1992" s="12">
        <f>IF($E1992="","",IF(WEEKDAY($E1992,2)&lt;6,1,0))</f>
        <v/>
      </c>
      <c r="H1992" s="12">
        <f>IF(OR($E1992="",$F1992=""),"",IF(AND($G1992=1,$F1992&gt;='Working Hours'!$C$8,$F1992&lt;'Working Hours'!$C$9),1,0))</f>
        <v/>
      </c>
    </row>
    <row r="1993">
      <c r="A1993" s="11" t="n"/>
      <c r="B1993" s="11" t="n"/>
      <c r="C1993" s="11" t="n"/>
      <c r="E1993" s="12">
        <f>IF($A1993="","",IF(ISNUMBER($A1993),$A1993,IFERROR(DATEVALUE($A1993),"")))</f>
        <v/>
      </c>
      <c r="F1993" s="12">
        <f>IF($B1993="","",IF(ISNUMBER($B1993),HOUR($B1993)*2+MINUTE($B1993)/30,IFERROR(VALUE(LEFT($B1993,FIND(":",$B1993)-1))*2+VALUE(MID($B1993,FIND(":",$B1993)+1,2))/30,"")))</f>
        <v/>
      </c>
      <c r="G1993" s="12">
        <f>IF($E1993="","",IF(WEEKDAY($E1993,2)&lt;6,1,0))</f>
        <v/>
      </c>
      <c r="H1993" s="12">
        <f>IF(OR($E1993="",$F1993=""),"",IF(AND($G1993=1,$F1993&gt;='Working Hours'!$C$8,$F1993&lt;'Working Hours'!$C$9),1,0))</f>
        <v/>
      </c>
    </row>
    <row r="1994">
      <c r="A1994" s="11" t="n"/>
      <c r="B1994" s="11" t="n"/>
      <c r="C1994" s="11" t="n"/>
      <c r="E1994" s="12">
        <f>IF($A1994="","",IF(ISNUMBER($A1994),$A1994,IFERROR(DATEVALUE($A1994),"")))</f>
        <v/>
      </c>
      <c r="F1994" s="12">
        <f>IF($B1994="","",IF(ISNUMBER($B1994),HOUR($B1994)*2+MINUTE($B1994)/30,IFERROR(VALUE(LEFT($B1994,FIND(":",$B1994)-1))*2+VALUE(MID($B1994,FIND(":",$B1994)+1,2))/30,"")))</f>
        <v/>
      </c>
      <c r="G1994" s="12">
        <f>IF($E1994="","",IF(WEEKDAY($E1994,2)&lt;6,1,0))</f>
        <v/>
      </c>
      <c r="H1994" s="12">
        <f>IF(OR($E1994="",$F1994=""),"",IF(AND($G1994=1,$F1994&gt;='Working Hours'!$C$8,$F1994&lt;'Working Hours'!$C$9),1,0))</f>
        <v/>
      </c>
    </row>
    <row r="1995">
      <c r="A1995" s="11" t="n"/>
      <c r="B1995" s="11" t="n"/>
      <c r="C1995" s="11" t="n"/>
      <c r="E1995" s="12">
        <f>IF($A1995="","",IF(ISNUMBER($A1995),$A1995,IFERROR(DATEVALUE($A1995),"")))</f>
        <v/>
      </c>
      <c r="F1995" s="12">
        <f>IF($B1995="","",IF(ISNUMBER($B1995),HOUR($B1995)*2+MINUTE($B1995)/30,IFERROR(VALUE(LEFT($B1995,FIND(":",$B1995)-1))*2+VALUE(MID($B1995,FIND(":",$B1995)+1,2))/30,"")))</f>
        <v/>
      </c>
      <c r="G1995" s="12">
        <f>IF($E1995="","",IF(WEEKDAY($E1995,2)&lt;6,1,0))</f>
        <v/>
      </c>
      <c r="H1995" s="12">
        <f>IF(OR($E1995="",$F1995=""),"",IF(AND($G1995=1,$F1995&gt;='Working Hours'!$C$8,$F1995&lt;'Working Hours'!$C$9),1,0))</f>
        <v/>
      </c>
    </row>
    <row r="1996">
      <c r="A1996" s="11" t="n"/>
      <c r="B1996" s="11" t="n"/>
      <c r="C1996" s="11" t="n"/>
      <c r="E1996" s="12">
        <f>IF($A1996="","",IF(ISNUMBER($A1996),$A1996,IFERROR(DATEVALUE($A1996),"")))</f>
        <v/>
      </c>
      <c r="F1996" s="12">
        <f>IF($B1996="","",IF(ISNUMBER($B1996),HOUR($B1996)*2+MINUTE($B1996)/30,IFERROR(VALUE(LEFT($B1996,FIND(":",$B1996)-1))*2+VALUE(MID($B1996,FIND(":",$B1996)+1,2))/30,"")))</f>
        <v/>
      </c>
      <c r="G1996" s="12">
        <f>IF($E1996="","",IF(WEEKDAY($E1996,2)&lt;6,1,0))</f>
        <v/>
      </c>
      <c r="H1996" s="12">
        <f>IF(OR($E1996="",$F1996=""),"",IF(AND($G1996=1,$F1996&gt;='Working Hours'!$C$8,$F1996&lt;'Working Hours'!$C$9),1,0))</f>
        <v/>
      </c>
    </row>
    <row r="1997">
      <c r="A1997" s="11" t="n"/>
      <c r="B1997" s="11" t="n"/>
      <c r="C1997" s="11" t="n"/>
      <c r="E1997" s="12">
        <f>IF($A1997="","",IF(ISNUMBER($A1997),$A1997,IFERROR(DATEVALUE($A1997),"")))</f>
        <v/>
      </c>
      <c r="F1997" s="12">
        <f>IF($B1997="","",IF(ISNUMBER($B1997),HOUR($B1997)*2+MINUTE($B1997)/30,IFERROR(VALUE(LEFT($B1997,FIND(":",$B1997)-1))*2+VALUE(MID($B1997,FIND(":",$B1997)+1,2))/30,"")))</f>
        <v/>
      </c>
      <c r="G1997" s="12">
        <f>IF($E1997="","",IF(WEEKDAY($E1997,2)&lt;6,1,0))</f>
        <v/>
      </c>
      <c r="H1997" s="12">
        <f>IF(OR($E1997="",$F1997=""),"",IF(AND($G1997=1,$F1997&gt;='Working Hours'!$C$8,$F1997&lt;'Working Hours'!$C$9),1,0))</f>
        <v/>
      </c>
    </row>
    <row r="1998">
      <c r="A1998" s="11" t="n"/>
      <c r="B1998" s="11" t="n"/>
      <c r="C1998" s="11" t="n"/>
      <c r="E1998" s="12">
        <f>IF($A1998="","",IF(ISNUMBER($A1998),$A1998,IFERROR(DATEVALUE($A1998),"")))</f>
        <v/>
      </c>
      <c r="F1998" s="12">
        <f>IF($B1998="","",IF(ISNUMBER($B1998),HOUR($B1998)*2+MINUTE($B1998)/30,IFERROR(VALUE(LEFT($B1998,FIND(":",$B1998)-1))*2+VALUE(MID($B1998,FIND(":",$B1998)+1,2))/30,"")))</f>
        <v/>
      </c>
      <c r="G1998" s="12">
        <f>IF($E1998="","",IF(WEEKDAY($E1998,2)&lt;6,1,0))</f>
        <v/>
      </c>
      <c r="H1998" s="12">
        <f>IF(OR($E1998="",$F1998=""),"",IF(AND($G1998=1,$F1998&gt;='Working Hours'!$C$8,$F1998&lt;'Working Hours'!$C$9),1,0))</f>
        <v/>
      </c>
    </row>
    <row r="1999">
      <c r="A1999" s="11" t="n"/>
      <c r="B1999" s="11" t="n"/>
      <c r="C1999" s="11" t="n"/>
      <c r="E1999" s="12">
        <f>IF($A1999="","",IF(ISNUMBER($A1999),$A1999,IFERROR(DATEVALUE($A1999),"")))</f>
        <v/>
      </c>
      <c r="F1999" s="12">
        <f>IF($B1999="","",IF(ISNUMBER($B1999),HOUR($B1999)*2+MINUTE($B1999)/30,IFERROR(VALUE(LEFT($B1999,FIND(":",$B1999)-1))*2+VALUE(MID($B1999,FIND(":",$B1999)+1,2))/30,"")))</f>
        <v/>
      </c>
      <c r="G1999" s="12">
        <f>IF($E1999="","",IF(WEEKDAY($E1999,2)&lt;6,1,0))</f>
        <v/>
      </c>
      <c r="H1999" s="12">
        <f>IF(OR($E1999="",$F1999=""),"",IF(AND($G1999=1,$F1999&gt;='Working Hours'!$C$8,$F1999&lt;'Working Hours'!$C$9),1,0))</f>
        <v/>
      </c>
    </row>
    <row r="2000">
      <c r="A2000" s="11" t="n"/>
      <c r="B2000" s="11" t="n"/>
      <c r="C2000" s="11" t="n"/>
      <c r="E2000" s="12">
        <f>IF($A2000="","",IF(ISNUMBER($A2000),$A2000,IFERROR(DATEVALUE($A2000),"")))</f>
        <v/>
      </c>
      <c r="F2000" s="12">
        <f>IF($B2000="","",IF(ISNUMBER($B2000),HOUR($B2000)*2+MINUTE($B2000)/30,IFERROR(VALUE(LEFT($B2000,FIND(":",$B2000)-1))*2+VALUE(MID($B2000,FIND(":",$B2000)+1,2))/30,"")))</f>
        <v/>
      </c>
      <c r="G2000" s="12">
        <f>IF($E2000="","",IF(WEEKDAY($E2000,2)&lt;6,1,0))</f>
        <v/>
      </c>
      <c r="H2000" s="12">
        <f>IF(OR($E2000="",$F2000=""),"",IF(AND($G2000=1,$F2000&gt;='Working Hours'!$C$8,$F2000&lt;'Working Hours'!$C$9),1,0))</f>
        <v/>
      </c>
    </row>
    <row r="2001">
      <c r="A2001" s="11" t="n"/>
      <c r="B2001" s="11" t="n"/>
      <c r="C2001" s="11" t="n"/>
      <c r="E2001" s="12">
        <f>IF($A2001="","",IF(ISNUMBER($A2001),$A2001,IFERROR(DATEVALUE($A2001),"")))</f>
        <v/>
      </c>
      <c r="F2001" s="12">
        <f>IF($B2001="","",IF(ISNUMBER($B2001),HOUR($B2001)*2+MINUTE($B2001)/30,IFERROR(VALUE(LEFT($B2001,FIND(":",$B2001)-1))*2+VALUE(MID($B2001,FIND(":",$B2001)+1,2))/30,"")))</f>
        <v/>
      </c>
      <c r="G2001" s="12">
        <f>IF($E2001="","",IF(WEEKDAY($E2001,2)&lt;6,1,0))</f>
        <v/>
      </c>
      <c r="H2001" s="12">
        <f>IF(OR($E2001="",$F2001=""),"",IF(AND($G2001=1,$F2001&gt;='Working Hours'!$C$8,$F2001&lt;'Working Hours'!$C$9),1,0))</f>
        <v/>
      </c>
    </row>
    <row r="2002">
      <c r="A2002" s="11" t="n"/>
      <c r="B2002" s="11" t="n"/>
      <c r="C2002" s="11" t="n"/>
      <c r="E2002" s="12">
        <f>IF($A2002="","",IF(ISNUMBER($A2002),$A2002,IFERROR(DATEVALUE($A2002),"")))</f>
        <v/>
      </c>
      <c r="F2002" s="12">
        <f>IF($B2002="","",IF(ISNUMBER($B2002),HOUR($B2002)*2+MINUTE($B2002)/30,IFERROR(VALUE(LEFT($B2002,FIND(":",$B2002)-1))*2+VALUE(MID($B2002,FIND(":",$B2002)+1,2))/30,"")))</f>
        <v/>
      </c>
      <c r="G2002" s="12">
        <f>IF($E2002="","",IF(WEEKDAY($E2002,2)&lt;6,1,0))</f>
        <v/>
      </c>
      <c r="H2002" s="12">
        <f>IF(OR($E2002="",$F2002=""),"",IF(AND($G2002=1,$F2002&gt;='Working Hours'!$C$8,$F2002&lt;'Working Hours'!$C$9),1,0))</f>
        <v/>
      </c>
    </row>
    <row r="2003">
      <c r="A2003" s="11" t="n"/>
      <c r="B2003" s="11" t="n"/>
      <c r="C2003" s="11" t="n"/>
      <c r="E2003" s="12">
        <f>IF($A2003="","",IF(ISNUMBER($A2003),$A2003,IFERROR(DATEVALUE($A2003),"")))</f>
        <v/>
      </c>
      <c r="F2003" s="12">
        <f>IF($B2003="","",IF(ISNUMBER($B2003),HOUR($B2003)*2+MINUTE($B2003)/30,IFERROR(VALUE(LEFT($B2003,FIND(":",$B2003)-1))*2+VALUE(MID($B2003,FIND(":",$B2003)+1,2))/30,"")))</f>
        <v/>
      </c>
      <c r="G2003" s="12">
        <f>IF($E2003="","",IF(WEEKDAY($E2003,2)&lt;6,1,0))</f>
        <v/>
      </c>
      <c r="H2003" s="12">
        <f>IF(OR($E2003="",$F2003=""),"",IF(AND($G2003=1,$F2003&gt;='Working Hours'!$C$8,$F2003&lt;'Working Hours'!$C$9),1,0))</f>
        <v/>
      </c>
    </row>
    <row r="2004">
      <c r="A2004" s="11" t="n"/>
      <c r="B2004" s="11" t="n"/>
      <c r="C2004" s="11" t="n"/>
      <c r="E2004" s="12">
        <f>IF($A2004="","",IF(ISNUMBER($A2004),$A2004,IFERROR(DATEVALUE($A2004),"")))</f>
        <v/>
      </c>
      <c r="F2004" s="12">
        <f>IF($B2004="","",IF(ISNUMBER($B2004),HOUR($B2004)*2+MINUTE($B2004)/30,IFERROR(VALUE(LEFT($B2004,FIND(":",$B2004)-1))*2+VALUE(MID($B2004,FIND(":",$B2004)+1,2))/30,"")))</f>
        <v/>
      </c>
      <c r="G2004" s="12">
        <f>IF($E2004="","",IF(WEEKDAY($E2004,2)&lt;6,1,0))</f>
        <v/>
      </c>
      <c r="H2004" s="12">
        <f>IF(OR($E2004="",$F2004=""),"",IF(AND($G2004=1,$F2004&gt;='Working Hours'!$C$8,$F2004&lt;'Working Hours'!$C$9),1,0))</f>
        <v/>
      </c>
    </row>
    <row r="2005">
      <c r="A2005" s="11" t="n"/>
      <c r="B2005" s="11" t="n"/>
      <c r="C2005" s="11" t="n"/>
      <c r="E2005" s="12">
        <f>IF($A2005="","",IF(ISNUMBER($A2005),$A2005,IFERROR(DATEVALUE($A2005),"")))</f>
        <v/>
      </c>
      <c r="F2005" s="12">
        <f>IF($B2005="","",IF(ISNUMBER($B2005),HOUR($B2005)*2+MINUTE($B2005)/30,IFERROR(VALUE(LEFT($B2005,FIND(":",$B2005)-1))*2+VALUE(MID($B2005,FIND(":",$B2005)+1,2))/30,"")))</f>
        <v/>
      </c>
      <c r="G2005" s="12">
        <f>IF($E2005="","",IF(WEEKDAY($E2005,2)&lt;6,1,0))</f>
        <v/>
      </c>
      <c r="H2005" s="12">
        <f>IF(OR($E2005="",$F2005=""),"",IF(AND($G2005=1,$F2005&gt;='Working Hours'!$C$8,$F2005&lt;'Working Hours'!$C$9),1,0))</f>
        <v/>
      </c>
    </row>
    <row r="2006">
      <c r="A2006" s="11" t="n"/>
      <c r="B2006" s="11" t="n"/>
      <c r="C2006" s="11" t="n"/>
      <c r="E2006" s="12">
        <f>IF($A2006="","",IF(ISNUMBER($A2006),$A2006,IFERROR(DATEVALUE($A2006),"")))</f>
        <v/>
      </c>
      <c r="F2006" s="12">
        <f>IF($B2006="","",IF(ISNUMBER($B2006),HOUR($B2006)*2+MINUTE($B2006)/30,IFERROR(VALUE(LEFT($B2006,FIND(":",$B2006)-1))*2+VALUE(MID($B2006,FIND(":",$B2006)+1,2))/30,"")))</f>
        <v/>
      </c>
      <c r="G2006" s="12">
        <f>IF($E2006="","",IF(WEEKDAY($E2006,2)&lt;6,1,0))</f>
        <v/>
      </c>
      <c r="H2006" s="12">
        <f>IF(OR($E2006="",$F2006=""),"",IF(AND($G2006=1,$F2006&gt;='Working Hours'!$C$8,$F2006&lt;'Working Hours'!$C$9),1,0))</f>
        <v/>
      </c>
    </row>
    <row r="2007">
      <c r="A2007" s="11" t="n"/>
      <c r="B2007" s="11" t="n"/>
      <c r="C2007" s="11" t="n"/>
      <c r="E2007" s="12">
        <f>IF($A2007="","",IF(ISNUMBER($A2007),$A2007,IFERROR(DATEVALUE($A2007),"")))</f>
        <v/>
      </c>
      <c r="F2007" s="12">
        <f>IF($B2007="","",IF(ISNUMBER($B2007),HOUR($B2007)*2+MINUTE($B2007)/30,IFERROR(VALUE(LEFT($B2007,FIND(":",$B2007)-1))*2+VALUE(MID($B2007,FIND(":",$B2007)+1,2))/30,"")))</f>
        <v/>
      </c>
      <c r="G2007" s="12">
        <f>IF($E2007="","",IF(WEEKDAY($E2007,2)&lt;6,1,0))</f>
        <v/>
      </c>
      <c r="H2007" s="12">
        <f>IF(OR($E2007="",$F2007=""),"",IF(AND($G2007=1,$F2007&gt;='Working Hours'!$C$8,$F2007&lt;'Working Hours'!$C$9),1,0))</f>
        <v/>
      </c>
    </row>
    <row r="2008">
      <c r="A2008" s="11" t="n"/>
      <c r="B2008" s="11" t="n"/>
      <c r="C2008" s="11" t="n"/>
      <c r="E2008" s="12">
        <f>IF($A2008="","",IF(ISNUMBER($A2008),$A2008,IFERROR(DATEVALUE($A2008),"")))</f>
        <v/>
      </c>
      <c r="F2008" s="12">
        <f>IF($B2008="","",IF(ISNUMBER($B2008),HOUR($B2008)*2+MINUTE($B2008)/30,IFERROR(VALUE(LEFT($B2008,FIND(":",$B2008)-1))*2+VALUE(MID($B2008,FIND(":",$B2008)+1,2))/30,"")))</f>
        <v/>
      </c>
      <c r="G2008" s="12">
        <f>IF($E2008="","",IF(WEEKDAY($E2008,2)&lt;6,1,0))</f>
        <v/>
      </c>
      <c r="H2008" s="12">
        <f>IF(OR($E2008="",$F2008=""),"",IF(AND($G2008=1,$F2008&gt;='Working Hours'!$C$8,$F2008&lt;'Working Hours'!$C$9),1,0))</f>
        <v/>
      </c>
    </row>
    <row r="2009">
      <c r="A2009" s="11" t="n"/>
      <c r="B2009" s="11" t="n"/>
      <c r="C2009" s="11" t="n"/>
      <c r="E2009" s="12">
        <f>IF($A2009="","",IF(ISNUMBER($A2009),$A2009,IFERROR(DATEVALUE($A2009),"")))</f>
        <v/>
      </c>
      <c r="F2009" s="12">
        <f>IF($B2009="","",IF(ISNUMBER($B2009),HOUR($B2009)*2+MINUTE($B2009)/30,IFERROR(VALUE(LEFT($B2009,FIND(":",$B2009)-1))*2+VALUE(MID($B2009,FIND(":",$B2009)+1,2))/30,"")))</f>
        <v/>
      </c>
      <c r="G2009" s="12">
        <f>IF($E2009="","",IF(WEEKDAY($E2009,2)&lt;6,1,0))</f>
        <v/>
      </c>
      <c r="H2009" s="12">
        <f>IF(OR($E2009="",$F2009=""),"",IF(AND($G2009=1,$F2009&gt;='Working Hours'!$C$8,$F2009&lt;'Working Hours'!$C$9),1,0))</f>
        <v/>
      </c>
    </row>
    <row r="2010">
      <c r="A2010" s="11" t="n"/>
      <c r="B2010" s="11" t="n"/>
      <c r="C2010" s="11" t="n"/>
      <c r="E2010" s="12">
        <f>IF($A2010="","",IF(ISNUMBER($A2010),$A2010,IFERROR(DATEVALUE($A2010),"")))</f>
        <v/>
      </c>
      <c r="F2010" s="12">
        <f>IF($B2010="","",IF(ISNUMBER($B2010),HOUR($B2010)*2+MINUTE($B2010)/30,IFERROR(VALUE(LEFT($B2010,FIND(":",$B2010)-1))*2+VALUE(MID($B2010,FIND(":",$B2010)+1,2))/30,"")))</f>
        <v/>
      </c>
      <c r="G2010" s="12">
        <f>IF($E2010="","",IF(WEEKDAY($E2010,2)&lt;6,1,0))</f>
        <v/>
      </c>
      <c r="H2010" s="12">
        <f>IF(OR($E2010="",$F2010=""),"",IF(AND($G2010=1,$F2010&gt;='Working Hours'!$C$8,$F2010&lt;'Working Hours'!$C$9),1,0))</f>
        <v/>
      </c>
    </row>
    <row r="2011">
      <c r="A2011" s="11" t="n"/>
      <c r="B2011" s="11" t="n"/>
      <c r="C2011" s="11" t="n"/>
      <c r="E2011" s="12">
        <f>IF($A2011="","",IF(ISNUMBER($A2011),$A2011,IFERROR(DATEVALUE($A2011),"")))</f>
        <v/>
      </c>
      <c r="F2011" s="12">
        <f>IF($B2011="","",IF(ISNUMBER($B2011),HOUR($B2011)*2+MINUTE($B2011)/30,IFERROR(VALUE(LEFT($B2011,FIND(":",$B2011)-1))*2+VALUE(MID($B2011,FIND(":",$B2011)+1,2))/30,"")))</f>
        <v/>
      </c>
      <c r="G2011" s="12">
        <f>IF($E2011="","",IF(WEEKDAY($E2011,2)&lt;6,1,0))</f>
        <v/>
      </c>
      <c r="H2011" s="12">
        <f>IF(OR($E2011="",$F2011=""),"",IF(AND($G2011=1,$F2011&gt;='Working Hours'!$C$8,$F2011&lt;'Working Hours'!$C$9),1,0))</f>
        <v/>
      </c>
    </row>
    <row r="2012">
      <c r="A2012" s="11" t="n"/>
      <c r="B2012" s="11" t="n"/>
      <c r="C2012" s="11" t="n"/>
      <c r="E2012" s="12">
        <f>IF($A2012="","",IF(ISNUMBER($A2012),$A2012,IFERROR(DATEVALUE($A2012),"")))</f>
        <v/>
      </c>
      <c r="F2012" s="12">
        <f>IF($B2012="","",IF(ISNUMBER($B2012),HOUR($B2012)*2+MINUTE($B2012)/30,IFERROR(VALUE(LEFT($B2012,FIND(":",$B2012)-1))*2+VALUE(MID($B2012,FIND(":",$B2012)+1,2))/30,"")))</f>
        <v/>
      </c>
      <c r="G2012" s="12">
        <f>IF($E2012="","",IF(WEEKDAY($E2012,2)&lt;6,1,0))</f>
        <v/>
      </c>
      <c r="H2012" s="12">
        <f>IF(OR($E2012="",$F2012=""),"",IF(AND($G2012=1,$F2012&gt;='Working Hours'!$C$8,$F2012&lt;'Working Hours'!$C$9),1,0))</f>
        <v/>
      </c>
    </row>
    <row r="2013">
      <c r="A2013" s="11" t="n"/>
      <c r="B2013" s="11" t="n"/>
      <c r="C2013" s="11" t="n"/>
      <c r="E2013" s="12">
        <f>IF($A2013="","",IF(ISNUMBER($A2013),$A2013,IFERROR(DATEVALUE($A2013),"")))</f>
        <v/>
      </c>
      <c r="F2013" s="12">
        <f>IF($B2013="","",IF(ISNUMBER($B2013),HOUR($B2013)*2+MINUTE($B2013)/30,IFERROR(VALUE(LEFT($B2013,FIND(":",$B2013)-1))*2+VALUE(MID($B2013,FIND(":",$B2013)+1,2))/30,"")))</f>
        <v/>
      </c>
      <c r="G2013" s="12">
        <f>IF($E2013="","",IF(WEEKDAY($E2013,2)&lt;6,1,0))</f>
        <v/>
      </c>
      <c r="H2013" s="12">
        <f>IF(OR($E2013="",$F2013=""),"",IF(AND($G2013=1,$F2013&gt;='Working Hours'!$C$8,$F2013&lt;'Working Hours'!$C$9),1,0))</f>
        <v/>
      </c>
    </row>
    <row r="2014">
      <c r="A2014" s="11" t="n"/>
      <c r="B2014" s="11" t="n"/>
      <c r="C2014" s="11" t="n"/>
      <c r="E2014" s="12">
        <f>IF($A2014="","",IF(ISNUMBER($A2014),$A2014,IFERROR(DATEVALUE($A2014),"")))</f>
        <v/>
      </c>
      <c r="F2014" s="12">
        <f>IF($B2014="","",IF(ISNUMBER($B2014),HOUR($B2014)*2+MINUTE($B2014)/30,IFERROR(VALUE(LEFT($B2014,FIND(":",$B2014)-1))*2+VALUE(MID($B2014,FIND(":",$B2014)+1,2))/30,"")))</f>
        <v/>
      </c>
      <c r="G2014" s="12">
        <f>IF($E2014="","",IF(WEEKDAY($E2014,2)&lt;6,1,0))</f>
        <v/>
      </c>
      <c r="H2014" s="12">
        <f>IF(OR($E2014="",$F2014=""),"",IF(AND($G2014=1,$F2014&gt;='Working Hours'!$C$8,$F2014&lt;'Working Hours'!$C$9),1,0))</f>
        <v/>
      </c>
    </row>
    <row r="2015">
      <c r="A2015" s="11" t="n"/>
      <c r="B2015" s="11" t="n"/>
      <c r="C2015" s="11" t="n"/>
      <c r="E2015" s="12">
        <f>IF($A2015="","",IF(ISNUMBER($A2015),$A2015,IFERROR(DATEVALUE($A2015),"")))</f>
        <v/>
      </c>
      <c r="F2015" s="12">
        <f>IF($B2015="","",IF(ISNUMBER($B2015),HOUR($B2015)*2+MINUTE($B2015)/30,IFERROR(VALUE(LEFT($B2015,FIND(":",$B2015)-1))*2+VALUE(MID($B2015,FIND(":",$B2015)+1,2))/30,"")))</f>
        <v/>
      </c>
      <c r="G2015" s="12">
        <f>IF($E2015="","",IF(WEEKDAY($E2015,2)&lt;6,1,0))</f>
        <v/>
      </c>
      <c r="H2015" s="12">
        <f>IF(OR($E2015="",$F2015=""),"",IF(AND($G2015=1,$F2015&gt;='Working Hours'!$C$8,$F2015&lt;'Working Hours'!$C$9),1,0))</f>
        <v/>
      </c>
    </row>
    <row r="2016">
      <c r="A2016" s="11" t="n"/>
      <c r="B2016" s="11" t="n"/>
      <c r="C2016" s="11" t="n"/>
      <c r="E2016" s="12">
        <f>IF($A2016="","",IF(ISNUMBER($A2016),$A2016,IFERROR(DATEVALUE($A2016),"")))</f>
        <v/>
      </c>
      <c r="F2016" s="12">
        <f>IF($B2016="","",IF(ISNUMBER($B2016),HOUR($B2016)*2+MINUTE($B2016)/30,IFERROR(VALUE(LEFT($B2016,FIND(":",$B2016)-1))*2+VALUE(MID($B2016,FIND(":",$B2016)+1,2))/30,"")))</f>
        <v/>
      </c>
      <c r="G2016" s="12">
        <f>IF($E2016="","",IF(WEEKDAY($E2016,2)&lt;6,1,0))</f>
        <v/>
      </c>
      <c r="H2016" s="12">
        <f>IF(OR($E2016="",$F2016=""),"",IF(AND($G2016=1,$F2016&gt;='Working Hours'!$C$8,$F2016&lt;'Working Hours'!$C$9),1,0))</f>
        <v/>
      </c>
    </row>
    <row r="2017">
      <c r="A2017" s="11" t="n"/>
      <c r="B2017" s="11" t="n"/>
      <c r="C2017" s="11" t="n"/>
      <c r="E2017" s="12">
        <f>IF($A2017="","",IF(ISNUMBER($A2017),$A2017,IFERROR(DATEVALUE($A2017),"")))</f>
        <v/>
      </c>
      <c r="F2017" s="12">
        <f>IF($B2017="","",IF(ISNUMBER($B2017),HOUR($B2017)*2+MINUTE($B2017)/30,IFERROR(VALUE(LEFT($B2017,FIND(":",$B2017)-1))*2+VALUE(MID($B2017,FIND(":",$B2017)+1,2))/30,"")))</f>
        <v/>
      </c>
      <c r="G2017" s="12">
        <f>IF($E2017="","",IF(WEEKDAY($E2017,2)&lt;6,1,0))</f>
        <v/>
      </c>
      <c r="H2017" s="12">
        <f>IF(OR($E2017="",$F2017=""),"",IF(AND($G2017=1,$F2017&gt;='Working Hours'!$C$8,$F2017&lt;'Working Hours'!$C$9),1,0))</f>
        <v/>
      </c>
    </row>
    <row r="2018">
      <c r="A2018" s="11" t="n"/>
      <c r="B2018" s="11" t="n"/>
      <c r="C2018" s="11" t="n"/>
      <c r="E2018" s="12">
        <f>IF($A2018="","",IF(ISNUMBER($A2018),$A2018,IFERROR(DATEVALUE($A2018),"")))</f>
        <v/>
      </c>
      <c r="F2018" s="12">
        <f>IF($B2018="","",IF(ISNUMBER($B2018),HOUR($B2018)*2+MINUTE($B2018)/30,IFERROR(VALUE(LEFT($B2018,FIND(":",$B2018)-1))*2+VALUE(MID($B2018,FIND(":",$B2018)+1,2))/30,"")))</f>
        <v/>
      </c>
      <c r="G2018" s="12">
        <f>IF($E2018="","",IF(WEEKDAY($E2018,2)&lt;6,1,0))</f>
        <v/>
      </c>
      <c r="H2018" s="12">
        <f>IF(OR($E2018="",$F2018=""),"",IF(AND($G2018=1,$F2018&gt;='Working Hours'!$C$8,$F2018&lt;'Working Hours'!$C$9),1,0))</f>
        <v/>
      </c>
    </row>
    <row r="2019">
      <c r="A2019" s="11" t="n"/>
      <c r="B2019" s="11" t="n"/>
      <c r="C2019" s="11" t="n"/>
      <c r="E2019" s="12">
        <f>IF($A2019="","",IF(ISNUMBER($A2019),$A2019,IFERROR(DATEVALUE($A2019),"")))</f>
        <v/>
      </c>
      <c r="F2019" s="12">
        <f>IF($B2019="","",IF(ISNUMBER($B2019),HOUR($B2019)*2+MINUTE($B2019)/30,IFERROR(VALUE(LEFT($B2019,FIND(":",$B2019)-1))*2+VALUE(MID($B2019,FIND(":",$B2019)+1,2))/30,"")))</f>
        <v/>
      </c>
      <c r="G2019" s="12">
        <f>IF($E2019="","",IF(WEEKDAY($E2019,2)&lt;6,1,0))</f>
        <v/>
      </c>
      <c r="H2019" s="12">
        <f>IF(OR($E2019="",$F2019=""),"",IF(AND($G2019=1,$F2019&gt;='Working Hours'!$C$8,$F2019&lt;'Working Hours'!$C$9),1,0))</f>
        <v/>
      </c>
    </row>
    <row r="2020">
      <c r="A2020" s="11" t="n"/>
      <c r="B2020" s="11" t="n"/>
      <c r="C2020" s="11" t="n"/>
      <c r="E2020" s="12">
        <f>IF($A2020="","",IF(ISNUMBER($A2020),$A2020,IFERROR(DATEVALUE($A2020),"")))</f>
        <v/>
      </c>
      <c r="F2020" s="12">
        <f>IF($B2020="","",IF(ISNUMBER($B2020),HOUR($B2020)*2+MINUTE($B2020)/30,IFERROR(VALUE(LEFT($B2020,FIND(":",$B2020)-1))*2+VALUE(MID($B2020,FIND(":",$B2020)+1,2))/30,"")))</f>
        <v/>
      </c>
      <c r="G2020" s="12">
        <f>IF($E2020="","",IF(WEEKDAY($E2020,2)&lt;6,1,0))</f>
        <v/>
      </c>
      <c r="H2020" s="12">
        <f>IF(OR($E2020="",$F2020=""),"",IF(AND($G2020=1,$F2020&gt;='Working Hours'!$C$8,$F2020&lt;'Working Hours'!$C$9),1,0))</f>
        <v/>
      </c>
    </row>
    <row r="2021">
      <c r="A2021" s="11" t="n"/>
      <c r="B2021" s="11" t="n"/>
      <c r="C2021" s="11" t="n"/>
      <c r="E2021" s="12">
        <f>IF($A2021="","",IF(ISNUMBER($A2021),$A2021,IFERROR(DATEVALUE($A2021),"")))</f>
        <v/>
      </c>
      <c r="F2021" s="12">
        <f>IF($B2021="","",IF(ISNUMBER($B2021),HOUR($B2021)*2+MINUTE($B2021)/30,IFERROR(VALUE(LEFT($B2021,FIND(":",$B2021)-1))*2+VALUE(MID($B2021,FIND(":",$B2021)+1,2))/30,"")))</f>
        <v/>
      </c>
      <c r="G2021" s="12">
        <f>IF($E2021="","",IF(WEEKDAY($E2021,2)&lt;6,1,0))</f>
        <v/>
      </c>
      <c r="H2021" s="12">
        <f>IF(OR($E2021="",$F2021=""),"",IF(AND($G2021=1,$F2021&gt;='Working Hours'!$C$8,$F2021&lt;'Working Hours'!$C$9),1,0))</f>
        <v/>
      </c>
    </row>
    <row r="2022">
      <c r="A2022" s="11" t="n"/>
      <c r="B2022" s="11" t="n"/>
      <c r="C2022" s="11" t="n"/>
      <c r="E2022" s="12">
        <f>IF($A2022="","",IF(ISNUMBER($A2022),$A2022,IFERROR(DATEVALUE($A2022),"")))</f>
        <v/>
      </c>
      <c r="F2022" s="12">
        <f>IF($B2022="","",IF(ISNUMBER($B2022),HOUR($B2022)*2+MINUTE($B2022)/30,IFERROR(VALUE(LEFT($B2022,FIND(":",$B2022)-1))*2+VALUE(MID($B2022,FIND(":",$B2022)+1,2))/30,"")))</f>
        <v/>
      </c>
      <c r="G2022" s="12">
        <f>IF($E2022="","",IF(WEEKDAY($E2022,2)&lt;6,1,0))</f>
        <v/>
      </c>
      <c r="H2022" s="12">
        <f>IF(OR($E2022="",$F2022=""),"",IF(AND($G2022=1,$F2022&gt;='Working Hours'!$C$8,$F2022&lt;'Working Hours'!$C$9),1,0))</f>
        <v/>
      </c>
    </row>
    <row r="2023">
      <c r="A2023" s="11" t="n"/>
      <c r="B2023" s="11" t="n"/>
      <c r="C2023" s="11" t="n"/>
      <c r="E2023" s="12">
        <f>IF($A2023="","",IF(ISNUMBER($A2023),$A2023,IFERROR(DATEVALUE($A2023),"")))</f>
        <v/>
      </c>
      <c r="F2023" s="12">
        <f>IF($B2023="","",IF(ISNUMBER($B2023),HOUR($B2023)*2+MINUTE($B2023)/30,IFERROR(VALUE(LEFT($B2023,FIND(":",$B2023)-1))*2+VALUE(MID($B2023,FIND(":",$B2023)+1,2))/30,"")))</f>
        <v/>
      </c>
      <c r="G2023" s="12">
        <f>IF($E2023="","",IF(WEEKDAY($E2023,2)&lt;6,1,0))</f>
        <v/>
      </c>
      <c r="H2023" s="12">
        <f>IF(OR($E2023="",$F2023=""),"",IF(AND($G2023=1,$F2023&gt;='Working Hours'!$C$8,$F2023&lt;'Working Hours'!$C$9),1,0))</f>
        <v/>
      </c>
    </row>
    <row r="2024">
      <c r="A2024" s="11" t="n"/>
      <c r="B2024" s="11" t="n"/>
      <c r="C2024" s="11" t="n"/>
      <c r="E2024" s="12">
        <f>IF($A2024="","",IF(ISNUMBER($A2024),$A2024,IFERROR(DATEVALUE($A2024),"")))</f>
        <v/>
      </c>
      <c r="F2024" s="12">
        <f>IF($B2024="","",IF(ISNUMBER($B2024),HOUR($B2024)*2+MINUTE($B2024)/30,IFERROR(VALUE(LEFT($B2024,FIND(":",$B2024)-1))*2+VALUE(MID($B2024,FIND(":",$B2024)+1,2))/30,"")))</f>
        <v/>
      </c>
      <c r="G2024" s="12">
        <f>IF($E2024="","",IF(WEEKDAY($E2024,2)&lt;6,1,0))</f>
        <v/>
      </c>
      <c r="H2024" s="12">
        <f>IF(OR($E2024="",$F2024=""),"",IF(AND($G2024=1,$F2024&gt;='Working Hours'!$C$8,$F2024&lt;'Working Hours'!$C$9),1,0))</f>
        <v/>
      </c>
    </row>
    <row r="2025">
      <c r="A2025" s="11" t="n"/>
      <c r="B2025" s="11" t="n"/>
      <c r="C2025" s="11" t="n"/>
      <c r="E2025" s="12">
        <f>IF($A2025="","",IF(ISNUMBER($A2025),$A2025,IFERROR(DATEVALUE($A2025),"")))</f>
        <v/>
      </c>
      <c r="F2025" s="12">
        <f>IF($B2025="","",IF(ISNUMBER($B2025),HOUR($B2025)*2+MINUTE($B2025)/30,IFERROR(VALUE(LEFT($B2025,FIND(":",$B2025)-1))*2+VALUE(MID($B2025,FIND(":",$B2025)+1,2))/30,"")))</f>
        <v/>
      </c>
      <c r="G2025" s="12">
        <f>IF($E2025="","",IF(WEEKDAY($E2025,2)&lt;6,1,0))</f>
        <v/>
      </c>
      <c r="H2025" s="12">
        <f>IF(OR($E2025="",$F2025=""),"",IF(AND($G2025=1,$F2025&gt;='Working Hours'!$C$8,$F2025&lt;'Working Hours'!$C$9),1,0))</f>
        <v/>
      </c>
    </row>
    <row r="2026">
      <c r="A2026" s="11" t="n"/>
      <c r="B2026" s="11" t="n"/>
      <c r="C2026" s="11" t="n"/>
      <c r="E2026" s="12">
        <f>IF($A2026="","",IF(ISNUMBER($A2026),$A2026,IFERROR(DATEVALUE($A2026),"")))</f>
        <v/>
      </c>
      <c r="F2026" s="12">
        <f>IF($B2026="","",IF(ISNUMBER($B2026),HOUR($B2026)*2+MINUTE($B2026)/30,IFERROR(VALUE(LEFT($B2026,FIND(":",$B2026)-1))*2+VALUE(MID($B2026,FIND(":",$B2026)+1,2))/30,"")))</f>
        <v/>
      </c>
      <c r="G2026" s="12">
        <f>IF($E2026="","",IF(WEEKDAY($E2026,2)&lt;6,1,0))</f>
        <v/>
      </c>
      <c r="H2026" s="12">
        <f>IF(OR($E2026="",$F2026=""),"",IF(AND($G2026=1,$F2026&gt;='Working Hours'!$C$8,$F2026&lt;'Working Hours'!$C$9),1,0))</f>
        <v/>
      </c>
    </row>
    <row r="2027">
      <c r="A2027" s="11" t="n"/>
      <c r="B2027" s="11" t="n"/>
      <c r="C2027" s="11" t="n"/>
      <c r="E2027" s="12">
        <f>IF($A2027="","",IF(ISNUMBER($A2027),$A2027,IFERROR(DATEVALUE($A2027),"")))</f>
        <v/>
      </c>
      <c r="F2027" s="12">
        <f>IF($B2027="","",IF(ISNUMBER($B2027),HOUR($B2027)*2+MINUTE($B2027)/30,IFERROR(VALUE(LEFT($B2027,FIND(":",$B2027)-1))*2+VALUE(MID($B2027,FIND(":",$B2027)+1,2))/30,"")))</f>
        <v/>
      </c>
      <c r="G2027" s="12">
        <f>IF($E2027="","",IF(WEEKDAY($E2027,2)&lt;6,1,0))</f>
        <v/>
      </c>
      <c r="H2027" s="12">
        <f>IF(OR($E2027="",$F2027=""),"",IF(AND($G2027=1,$F2027&gt;='Working Hours'!$C$8,$F2027&lt;'Working Hours'!$C$9),1,0))</f>
        <v/>
      </c>
    </row>
    <row r="2028">
      <c r="A2028" s="11" t="n"/>
      <c r="B2028" s="11" t="n"/>
      <c r="C2028" s="11" t="n"/>
      <c r="E2028" s="12">
        <f>IF($A2028="","",IF(ISNUMBER($A2028),$A2028,IFERROR(DATEVALUE($A2028),"")))</f>
        <v/>
      </c>
      <c r="F2028" s="12">
        <f>IF($B2028="","",IF(ISNUMBER($B2028),HOUR($B2028)*2+MINUTE($B2028)/30,IFERROR(VALUE(LEFT($B2028,FIND(":",$B2028)-1))*2+VALUE(MID($B2028,FIND(":",$B2028)+1,2))/30,"")))</f>
        <v/>
      </c>
      <c r="G2028" s="12">
        <f>IF($E2028="","",IF(WEEKDAY($E2028,2)&lt;6,1,0))</f>
        <v/>
      </c>
      <c r="H2028" s="12">
        <f>IF(OR($E2028="",$F2028=""),"",IF(AND($G2028=1,$F2028&gt;='Working Hours'!$C$8,$F2028&lt;'Working Hours'!$C$9),1,0))</f>
        <v/>
      </c>
    </row>
    <row r="2029">
      <c r="A2029" s="11" t="n"/>
      <c r="B2029" s="11" t="n"/>
      <c r="C2029" s="11" t="n"/>
      <c r="E2029" s="12">
        <f>IF($A2029="","",IF(ISNUMBER($A2029),$A2029,IFERROR(DATEVALUE($A2029),"")))</f>
        <v/>
      </c>
      <c r="F2029" s="12">
        <f>IF($B2029="","",IF(ISNUMBER($B2029),HOUR($B2029)*2+MINUTE($B2029)/30,IFERROR(VALUE(LEFT($B2029,FIND(":",$B2029)-1))*2+VALUE(MID($B2029,FIND(":",$B2029)+1,2))/30,"")))</f>
        <v/>
      </c>
      <c r="G2029" s="12">
        <f>IF($E2029="","",IF(WEEKDAY($E2029,2)&lt;6,1,0))</f>
        <v/>
      </c>
      <c r="H2029" s="12">
        <f>IF(OR($E2029="",$F2029=""),"",IF(AND($G2029=1,$F2029&gt;='Working Hours'!$C$8,$F2029&lt;'Working Hours'!$C$9),1,0))</f>
        <v/>
      </c>
    </row>
    <row r="2030">
      <c r="A2030" s="11" t="n"/>
      <c r="B2030" s="11" t="n"/>
      <c r="C2030" s="11" t="n"/>
      <c r="E2030" s="12">
        <f>IF($A2030="","",IF(ISNUMBER($A2030),$A2030,IFERROR(DATEVALUE($A2030),"")))</f>
        <v/>
      </c>
      <c r="F2030" s="12">
        <f>IF($B2030="","",IF(ISNUMBER($B2030),HOUR($B2030)*2+MINUTE($B2030)/30,IFERROR(VALUE(LEFT($B2030,FIND(":",$B2030)-1))*2+VALUE(MID($B2030,FIND(":",$B2030)+1,2))/30,"")))</f>
        <v/>
      </c>
      <c r="G2030" s="12">
        <f>IF($E2030="","",IF(WEEKDAY($E2030,2)&lt;6,1,0))</f>
        <v/>
      </c>
      <c r="H2030" s="12">
        <f>IF(OR($E2030="",$F2030=""),"",IF(AND($G2030=1,$F2030&gt;='Working Hours'!$C$8,$F2030&lt;'Working Hours'!$C$9),1,0))</f>
        <v/>
      </c>
    </row>
    <row r="2031">
      <c r="A2031" s="11" t="n"/>
      <c r="B2031" s="11" t="n"/>
      <c r="C2031" s="11" t="n"/>
      <c r="E2031" s="12">
        <f>IF($A2031="","",IF(ISNUMBER($A2031),$A2031,IFERROR(DATEVALUE($A2031),"")))</f>
        <v/>
      </c>
      <c r="F2031" s="12">
        <f>IF($B2031="","",IF(ISNUMBER($B2031),HOUR($B2031)*2+MINUTE($B2031)/30,IFERROR(VALUE(LEFT($B2031,FIND(":",$B2031)-1))*2+VALUE(MID($B2031,FIND(":",$B2031)+1,2))/30,"")))</f>
        <v/>
      </c>
      <c r="G2031" s="12">
        <f>IF($E2031="","",IF(WEEKDAY($E2031,2)&lt;6,1,0))</f>
        <v/>
      </c>
      <c r="H2031" s="12">
        <f>IF(OR($E2031="",$F2031=""),"",IF(AND($G2031=1,$F2031&gt;='Working Hours'!$C$8,$F2031&lt;'Working Hours'!$C$9),1,0))</f>
        <v/>
      </c>
    </row>
    <row r="2032">
      <c r="A2032" s="11" t="n"/>
      <c r="B2032" s="11" t="n"/>
      <c r="C2032" s="11" t="n"/>
      <c r="E2032" s="12">
        <f>IF($A2032="","",IF(ISNUMBER($A2032),$A2032,IFERROR(DATEVALUE($A2032),"")))</f>
        <v/>
      </c>
      <c r="F2032" s="12">
        <f>IF($B2032="","",IF(ISNUMBER($B2032),HOUR($B2032)*2+MINUTE($B2032)/30,IFERROR(VALUE(LEFT($B2032,FIND(":",$B2032)-1))*2+VALUE(MID($B2032,FIND(":",$B2032)+1,2))/30,"")))</f>
        <v/>
      </c>
      <c r="G2032" s="12">
        <f>IF($E2032="","",IF(WEEKDAY($E2032,2)&lt;6,1,0))</f>
        <v/>
      </c>
      <c r="H2032" s="12">
        <f>IF(OR($E2032="",$F2032=""),"",IF(AND($G2032=1,$F2032&gt;='Working Hours'!$C$8,$F2032&lt;'Working Hours'!$C$9),1,0))</f>
        <v/>
      </c>
    </row>
    <row r="2033">
      <c r="A2033" s="11" t="n"/>
      <c r="B2033" s="11" t="n"/>
      <c r="C2033" s="11" t="n"/>
      <c r="E2033" s="12">
        <f>IF($A2033="","",IF(ISNUMBER($A2033),$A2033,IFERROR(DATEVALUE($A2033),"")))</f>
        <v/>
      </c>
      <c r="F2033" s="12">
        <f>IF($B2033="","",IF(ISNUMBER($B2033),HOUR($B2033)*2+MINUTE($B2033)/30,IFERROR(VALUE(LEFT($B2033,FIND(":",$B2033)-1))*2+VALUE(MID($B2033,FIND(":",$B2033)+1,2))/30,"")))</f>
        <v/>
      </c>
      <c r="G2033" s="12">
        <f>IF($E2033="","",IF(WEEKDAY($E2033,2)&lt;6,1,0))</f>
        <v/>
      </c>
      <c r="H2033" s="12">
        <f>IF(OR($E2033="",$F2033=""),"",IF(AND($G2033=1,$F2033&gt;='Working Hours'!$C$8,$F2033&lt;'Working Hours'!$C$9),1,0))</f>
        <v/>
      </c>
    </row>
    <row r="2034">
      <c r="A2034" s="11" t="n"/>
      <c r="B2034" s="11" t="n"/>
      <c r="C2034" s="11" t="n"/>
      <c r="E2034" s="12">
        <f>IF($A2034="","",IF(ISNUMBER($A2034),$A2034,IFERROR(DATEVALUE($A2034),"")))</f>
        <v/>
      </c>
      <c r="F2034" s="12">
        <f>IF($B2034="","",IF(ISNUMBER($B2034),HOUR($B2034)*2+MINUTE($B2034)/30,IFERROR(VALUE(LEFT($B2034,FIND(":",$B2034)-1))*2+VALUE(MID($B2034,FIND(":",$B2034)+1,2))/30,"")))</f>
        <v/>
      </c>
      <c r="G2034" s="12">
        <f>IF($E2034="","",IF(WEEKDAY($E2034,2)&lt;6,1,0))</f>
        <v/>
      </c>
      <c r="H2034" s="12">
        <f>IF(OR($E2034="",$F2034=""),"",IF(AND($G2034=1,$F2034&gt;='Working Hours'!$C$8,$F2034&lt;'Working Hours'!$C$9),1,0))</f>
        <v/>
      </c>
    </row>
    <row r="2035">
      <c r="A2035" s="11" t="n"/>
      <c r="B2035" s="11" t="n"/>
      <c r="C2035" s="11" t="n"/>
      <c r="E2035" s="12">
        <f>IF($A2035="","",IF(ISNUMBER($A2035),$A2035,IFERROR(DATEVALUE($A2035),"")))</f>
        <v/>
      </c>
      <c r="F2035" s="12">
        <f>IF($B2035="","",IF(ISNUMBER($B2035),HOUR($B2035)*2+MINUTE($B2035)/30,IFERROR(VALUE(LEFT($B2035,FIND(":",$B2035)-1))*2+VALUE(MID($B2035,FIND(":",$B2035)+1,2))/30,"")))</f>
        <v/>
      </c>
      <c r="G2035" s="12">
        <f>IF($E2035="","",IF(WEEKDAY($E2035,2)&lt;6,1,0))</f>
        <v/>
      </c>
      <c r="H2035" s="12">
        <f>IF(OR($E2035="",$F2035=""),"",IF(AND($G2035=1,$F2035&gt;='Working Hours'!$C$8,$F2035&lt;'Working Hours'!$C$9),1,0))</f>
        <v/>
      </c>
    </row>
    <row r="2036">
      <c r="A2036" s="11" t="n"/>
      <c r="B2036" s="11" t="n"/>
      <c r="C2036" s="11" t="n"/>
      <c r="E2036" s="12">
        <f>IF($A2036="","",IF(ISNUMBER($A2036),$A2036,IFERROR(DATEVALUE($A2036),"")))</f>
        <v/>
      </c>
      <c r="F2036" s="12">
        <f>IF($B2036="","",IF(ISNUMBER($B2036),HOUR($B2036)*2+MINUTE($B2036)/30,IFERROR(VALUE(LEFT($B2036,FIND(":",$B2036)-1))*2+VALUE(MID($B2036,FIND(":",$B2036)+1,2))/30,"")))</f>
        <v/>
      </c>
      <c r="G2036" s="12">
        <f>IF($E2036="","",IF(WEEKDAY($E2036,2)&lt;6,1,0))</f>
        <v/>
      </c>
      <c r="H2036" s="12">
        <f>IF(OR($E2036="",$F2036=""),"",IF(AND($G2036=1,$F2036&gt;='Working Hours'!$C$8,$F2036&lt;'Working Hours'!$C$9),1,0))</f>
        <v/>
      </c>
    </row>
    <row r="2037">
      <c r="A2037" s="11" t="n"/>
      <c r="B2037" s="11" t="n"/>
      <c r="C2037" s="11" t="n"/>
      <c r="E2037" s="12">
        <f>IF($A2037="","",IF(ISNUMBER($A2037),$A2037,IFERROR(DATEVALUE($A2037),"")))</f>
        <v/>
      </c>
      <c r="F2037" s="12">
        <f>IF($B2037="","",IF(ISNUMBER($B2037),HOUR($B2037)*2+MINUTE($B2037)/30,IFERROR(VALUE(LEFT($B2037,FIND(":",$B2037)-1))*2+VALUE(MID($B2037,FIND(":",$B2037)+1,2))/30,"")))</f>
        <v/>
      </c>
      <c r="G2037" s="12">
        <f>IF($E2037="","",IF(WEEKDAY($E2037,2)&lt;6,1,0))</f>
        <v/>
      </c>
      <c r="H2037" s="12">
        <f>IF(OR($E2037="",$F2037=""),"",IF(AND($G2037=1,$F2037&gt;='Working Hours'!$C$8,$F2037&lt;'Working Hours'!$C$9),1,0))</f>
        <v/>
      </c>
    </row>
    <row r="2038">
      <c r="A2038" s="11" t="n"/>
      <c r="B2038" s="11" t="n"/>
      <c r="C2038" s="11" t="n"/>
      <c r="E2038" s="12">
        <f>IF($A2038="","",IF(ISNUMBER($A2038),$A2038,IFERROR(DATEVALUE($A2038),"")))</f>
        <v/>
      </c>
      <c r="F2038" s="12">
        <f>IF($B2038="","",IF(ISNUMBER($B2038),HOUR($B2038)*2+MINUTE($B2038)/30,IFERROR(VALUE(LEFT($B2038,FIND(":",$B2038)-1))*2+VALUE(MID($B2038,FIND(":",$B2038)+1,2))/30,"")))</f>
        <v/>
      </c>
      <c r="G2038" s="12">
        <f>IF($E2038="","",IF(WEEKDAY($E2038,2)&lt;6,1,0))</f>
        <v/>
      </c>
      <c r="H2038" s="12">
        <f>IF(OR($E2038="",$F2038=""),"",IF(AND($G2038=1,$F2038&gt;='Working Hours'!$C$8,$F2038&lt;'Working Hours'!$C$9),1,0))</f>
        <v/>
      </c>
    </row>
    <row r="2039">
      <c r="A2039" s="11" t="n"/>
      <c r="B2039" s="11" t="n"/>
      <c r="C2039" s="11" t="n"/>
      <c r="E2039" s="12">
        <f>IF($A2039="","",IF(ISNUMBER($A2039),$A2039,IFERROR(DATEVALUE($A2039),"")))</f>
        <v/>
      </c>
      <c r="F2039" s="12">
        <f>IF($B2039="","",IF(ISNUMBER($B2039),HOUR($B2039)*2+MINUTE($B2039)/30,IFERROR(VALUE(LEFT($B2039,FIND(":",$B2039)-1))*2+VALUE(MID($B2039,FIND(":",$B2039)+1,2))/30,"")))</f>
        <v/>
      </c>
      <c r="G2039" s="12">
        <f>IF($E2039="","",IF(WEEKDAY($E2039,2)&lt;6,1,0))</f>
        <v/>
      </c>
      <c r="H2039" s="12">
        <f>IF(OR($E2039="",$F2039=""),"",IF(AND($G2039=1,$F2039&gt;='Working Hours'!$C$8,$F2039&lt;'Working Hours'!$C$9),1,0))</f>
        <v/>
      </c>
    </row>
    <row r="2040">
      <c r="A2040" s="11" t="n"/>
      <c r="B2040" s="11" t="n"/>
      <c r="C2040" s="11" t="n"/>
      <c r="E2040" s="12">
        <f>IF($A2040="","",IF(ISNUMBER($A2040),$A2040,IFERROR(DATEVALUE($A2040),"")))</f>
        <v/>
      </c>
      <c r="F2040" s="12">
        <f>IF($B2040="","",IF(ISNUMBER($B2040),HOUR($B2040)*2+MINUTE($B2040)/30,IFERROR(VALUE(LEFT($B2040,FIND(":",$B2040)-1))*2+VALUE(MID($B2040,FIND(":",$B2040)+1,2))/30,"")))</f>
        <v/>
      </c>
      <c r="G2040" s="12">
        <f>IF($E2040="","",IF(WEEKDAY($E2040,2)&lt;6,1,0))</f>
        <v/>
      </c>
      <c r="H2040" s="12">
        <f>IF(OR($E2040="",$F2040=""),"",IF(AND($G2040=1,$F2040&gt;='Working Hours'!$C$8,$F2040&lt;'Working Hours'!$C$9),1,0))</f>
        <v/>
      </c>
    </row>
    <row r="2041">
      <c r="A2041" s="11" t="n"/>
      <c r="B2041" s="11" t="n"/>
      <c r="C2041" s="11" t="n"/>
      <c r="E2041" s="12">
        <f>IF($A2041="","",IF(ISNUMBER($A2041),$A2041,IFERROR(DATEVALUE($A2041),"")))</f>
        <v/>
      </c>
      <c r="F2041" s="12">
        <f>IF($B2041="","",IF(ISNUMBER($B2041),HOUR($B2041)*2+MINUTE($B2041)/30,IFERROR(VALUE(LEFT($B2041,FIND(":",$B2041)-1))*2+VALUE(MID($B2041,FIND(":",$B2041)+1,2))/30,"")))</f>
        <v/>
      </c>
      <c r="G2041" s="12">
        <f>IF($E2041="","",IF(WEEKDAY($E2041,2)&lt;6,1,0))</f>
        <v/>
      </c>
      <c r="H2041" s="12">
        <f>IF(OR($E2041="",$F2041=""),"",IF(AND($G2041=1,$F2041&gt;='Working Hours'!$C$8,$F2041&lt;'Working Hours'!$C$9),1,0))</f>
        <v/>
      </c>
    </row>
    <row r="2042">
      <c r="A2042" s="11" t="n"/>
      <c r="B2042" s="11" t="n"/>
      <c r="C2042" s="11" t="n"/>
      <c r="E2042" s="12">
        <f>IF($A2042="","",IF(ISNUMBER($A2042),$A2042,IFERROR(DATEVALUE($A2042),"")))</f>
        <v/>
      </c>
      <c r="F2042" s="12">
        <f>IF($B2042="","",IF(ISNUMBER($B2042),HOUR($B2042)*2+MINUTE($B2042)/30,IFERROR(VALUE(LEFT($B2042,FIND(":",$B2042)-1))*2+VALUE(MID($B2042,FIND(":",$B2042)+1,2))/30,"")))</f>
        <v/>
      </c>
      <c r="G2042" s="12">
        <f>IF($E2042="","",IF(WEEKDAY($E2042,2)&lt;6,1,0))</f>
        <v/>
      </c>
      <c r="H2042" s="12">
        <f>IF(OR($E2042="",$F2042=""),"",IF(AND($G2042=1,$F2042&gt;='Working Hours'!$C$8,$F2042&lt;'Working Hours'!$C$9),1,0))</f>
        <v/>
      </c>
    </row>
    <row r="2043">
      <c r="A2043" s="11" t="n"/>
      <c r="B2043" s="11" t="n"/>
      <c r="C2043" s="11" t="n"/>
      <c r="E2043" s="12">
        <f>IF($A2043="","",IF(ISNUMBER($A2043),$A2043,IFERROR(DATEVALUE($A2043),"")))</f>
        <v/>
      </c>
      <c r="F2043" s="12">
        <f>IF($B2043="","",IF(ISNUMBER($B2043),HOUR($B2043)*2+MINUTE($B2043)/30,IFERROR(VALUE(LEFT($B2043,FIND(":",$B2043)-1))*2+VALUE(MID($B2043,FIND(":",$B2043)+1,2))/30,"")))</f>
        <v/>
      </c>
      <c r="G2043" s="12">
        <f>IF($E2043="","",IF(WEEKDAY($E2043,2)&lt;6,1,0))</f>
        <v/>
      </c>
      <c r="H2043" s="12">
        <f>IF(OR($E2043="",$F2043=""),"",IF(AND($G2043=1,$F2043&gt;='Working Hours'!$C$8,$F2043&lt;'Working Hours'!$C$9),1,0))</f>
        <v/>
      </c>
    </row>
    <row r="2044">
      <c r="A2044" s="11" t="n"/>
      <c r="B2044" s="11" t="n"/>
      <c r="C2044" s="11" t="n"/>
      <c r="E2044" s="12">
        <f>IF($A2044="","",IF(ISNUMBER($A2044),$A2044,IFERROR(DATEVALUE($A2044),"")))</f>
        <v/>
      </c>
      <c r="F2044" s="12">
        <f>IF($B2044="","",IF(ISNUMBER($B2044),HOUR($B2044)*2+MINUTE($B2044)/30,IFERROR(VALUE(LEFT($B2044,FIND(":",$B2044)-1))*2+VALUE(MID($B2044,FIND(":",$B2044)+1,2))/30,"")))</f>
        <v/>
      </c>
      <c r="G2044" s="12">
        <f>IF($E2044="","",IF(WEEKDAY($E2044,2)&lt;6,1,0))</f>
        <v/>
      </c>
      <c r="H2044" s="12">
        <f>IF(OR($E2044="",$F2044=""),"",IF(AND($G2044=1,$F2044&gt;='Working Hours'!$C$8,$F2044&lt;'Working Hours'!$C$9),1,0))</f>
        <v/>
      </c>
    </row>
    <row r="2045">
      <c r="A2045" s="11" t="n"/>
      <c r="B2045" s="11" t="n"/>
      <c r="C2045" s="11" t="n"/>
      <c r="E2045" s="12">
        <f>IF($A2045="","",IF(ISNUMBER($A2045),$A2045,IFERROR(DATEVALUE($A2045),"")))</f>
        <v/>
      </c>
      <c r="F2045" s="12">
        <f>IF($B2045="","",IF(ISNUMBER($B2045),HOUR($B2045)*2+MINUTE($B2045)/30,IFERROR(VALUE(LEFT($B2045,FIND(":",$B2045)-1))*2+VALUE(MID($B2045,FIND(":",$B2045)+1,2))/30,"")))</f>
        <v/>
      </c>
      <c r="G2045" s="12">
        <f>IF($E2045="","",IF(WEEKDAY($E2045,2)&lt;6,1,0))</f>
        <v/>
      </c>
      <c r="H2045" s="12">
        <f>IF(OR($E2045="",$F2045=""),"",IF(AND($G2045=1,$F2045&gt;='Working Hours'!$C$8,$F2045&lt;'Working Hours'!$C$9),1,0))</f>
        <v/>
      </c>
    </row>
    <row r="2046">
      <c r="A2046" s="11" t="n"/>
      <c r="B2046" s="11" t="n"/>
      <c r="C2046" s="11" t="n"/>
      <c r="E2046" s="12">
        <f>IF($A2046="","",IF(ISNUMBER($A2046),$A2046,IFERROR(DATEVALUE($A2046),"")))</f>
        <v/>
      </c>
      <c r="F2046" s="12">
        <f>IF($B2046="","",IF(ISNUMBER($B2046),HOUR($B2046)*2+MINUTE($B2046)/30,IFERROR(VALUE(LEFT($B2046,FIND(":",$B2046)-1))*2+VALUE(MID($B2046,FIND(":",$B2046)+1,2))/30,"")))</f>
        <v/>
      </c>
      <c r="G2046" s="12">
        <f>IF($E2046="","",IF(WEEKDAY($E2046,2)&lt;6,1,0))</f>
        <v/>
      </c>
      <c r="H2046" s="12">
        <f>IF(OR($E2046="",$F2046=""),"",IF(AND($G2046=1,$F2046&gt;='Working Hours'!$C$8,$F2046&lt;'Working Hours'!$C$9),1,0))</f>
        <v/>
      </c>
    </row>
    <row r="2047">
      <c r="A2047" s="11" t="n"/>
      <c r="B2047" s="11" t="n"/>
      <c r="C2047" s="11" t="n"/>
      <c r="E2047" s="12">
        <f>IF($A2047="","",IF(ISNUMBER($A2047),$A2047,IFERROR(DATEVALUE($A2047),"")))</f>
        <v/>
      </c>
      <c r="F2047" s="12">
        <f>IF($B2047="","",IF(ISNUMBER($B2047),HOUR($B2047)*2+MINUTE($B2047)/30,IFERROR(VALUE(LEFT($B2047,FIND(":",$B2047)-1))*2+VALUE(MID($B2047,FIND(":",$B2047)+1,2))/30,"")))</f>
        <v/>
      </c>
      <c r="G2047" s="12">
        <f>IF($E2047="","",IF(WEEKDAY($E2047,2)&lt;6,1,0))</f>
        <v/>
      </c>
      <c r="H2047" s="12">
        <f>IF(OR($E2047="",$F2047=""),"",IF(AND($G2047=1,$F2047&gt;='Working Hours'!$C$8,$F2047&lt;'Working Hours'!$C$9),1,0))</f>
        <v/>
      </c>
    </row>
    <row r="2048">
      <c r="A2048" s="11" t="n"/>
      <c r="B2048" s="11" t="n"/>
      <c r="C2048" s="11" t="n"/>
      <c r="E2048" s="12">
        <f>IF($A2048="","",IF(ISNUMBER($A2048),$A2048,IFERROR(DATEVALUE($A2048),"")))</f>
        <v/>
      </c>
      <c r="F2048" s="12">
        <f>IF($B2048="","",IF(ISNUMBER($B2048),HOUR($B2048)*2+MINUTE($B2048)/30,IFERROR(VALUE(LEFT($B2048,FIND(":",$B2048)-1))*2+VALUE(MID($B2048,FIND(":",$B2048)+1,2))/30,"")))</f>
        <v/>
      </c>
      <c r="G2048" s="12">
        <f>IF($E2048="","",IF(WEEKDAY($E2048,2)&lt;6,1,0))</f>
        <v/>
      </c>
      <c r="H2048" s="12">
        <f>IF(OR($E2048="",$F2048=""),"",IF(AND($G2048=1,$F2048&gt;='Working Hours'!$C$8,$F2048&lt;'Working Hours'!$C$9),1,0))</f>
        <v/>
      </c>
    </row>
    <row r="2049">
      <c r="A2049" s="11" t="n"/>
      <c r="B2049" s="11" t="n"/>
      <c r="C2049" s="11" t="n"/>
      <c r="E2049" s="12">
        <f>IF($A2049="","",IF(ISNUMBER($A2049),$A2049,IFERROR(DATEVALUE($A2049),"")))</f>
        <v/>
      </c>
      <c r="F2049" s="12">
        <f>IF($B2049="","",IF(ISNUMBER($B2049),HOUR($B2049)*2+MINUTE($B2049)/30,IFERROR(VALUE(LEFT($B2049,FIND(":",$B2049)-1))*2+VALUE(MID($B2049,FIND(":",$B2049)+1,2))/30,"")))</f>
        <v/>
      </c>
      <c r="G2049" s="12">
        <f>IF($E2049="","",IF(WEEKDAY($E2049,2)&lt;6,1,0))</f>
        <v/>
      </c>
      <c r="H2049" s="12">
        <f>IF(OR($E2049="",$F2049=""),"",IF(AND($G2049=1,$F2049&gt;='Working Hours'!$C$8,$F2049&lt;'Working Hours'!$C$9),1,0))</f>
        <v/>
      </c>
    </row>
    <row r="2050">
      <c r="A2050" s="11" t="n"/>
      <c r="B2050" s="11" t="n"/>
      <c r="C2050" s="11" t="n"/>
      <c r="E2050" s="12">
        <f>IF($A2050="","",IF(ISNUMBER($A2050),$A2050,IFERROR(DATEVALUE($A2050),"")))</f>
        <v/>
      </c>
      <c r="F2050" s="12">
        <f>IF($B2050="","",IF(ISNUMBER($B2050),HOUR($B2050)*2+MINUTE($B2050)/30,IFERROR(VALUE(LEFT($B2050,FIND(":",$B2050)-1))*2+VALUE(MID($B2050,FIND(":",$B2050)+1,2))/30,"")))</f>
        <v/>
      </c>
      <c r="G2050" s="12">
        <f>IF($E2050="","",IF(WEEKDAY($E2050,2)&lt;6,1,0))</f>
        <v/>
      </c>
      <c r="H2050" s="12">
        <f>IF(OR($E2050="",$F2050=""),"",IF(AND($G2050=1,$F2050&gt;='Working Hours'!$C$8,$F2050&lt;'Working Hours'!$C$9),1,0))</f>
        <v/>
      </c>
    </row>
    <row r="2051">
      <c r="A2051" s="11" t="n"/>
      <c r="B2051" s="11" t="n"/>
      <c r="C2051" s="11" t="n"/>
      <c r="E2051" s="12">
        <f>IF($A2051="","",IF(ISNUMBER($A2051),$A2051,IFERROR(DATEVALUE($A2051),"")))</f>
        <v/>
      </c>
      <c r="F2051" s="12">
        <f>IF($B2051="","",IF(ISNUMBER($B2051),HOUR($B2051)*2+MINUTE($B2051)/30,IFERROR(VALUE(LEFT($B2051,FIND(":",$B2051)-1))*2+VALUE(MID($B2051,FIND(":",$B2051)+1,2))/30,"")))</f>
        <v/>
      </c>
      <c r="G2051" s="12">
        <f>IF($E2051="","",IF(WEEKDAY($E2051,2)&lt;6,1,0))</f>
        <v/>
      </c>
      <c r="H2051" s="12">
        <f>IF(OR($E2051="",$F2051=""),"",IF(AND($G2051=1,$F2051&gt;='Working Hours'!$C$8,$F2051&lt;'Working Hours'!$C$9),1,0))</f>
        <v/>
      </c>
    </row>
    <row r="2052">
      <c r="A2052" s="11" t="n"/>
      <c r="B2052" s="11" t="n"/>
      <c r="C2052" s="11" t="n"/>
      <c r="E2052" s="12">
        <f>IF($A2052="","",IF(ISNUMBER($A2052),$A2052,IFERROR(DATEVALUE($A2052),"")))</f>
        <v/>
      </c>
      <c r="F2052" s="12">
        <f>IF($B2052="","",IF(ISNUMBER($B2052),HOUR($B2052)*2+MINUTE($B2052)/30,IFERROR(VALUE(LEFT($B2052,FIND(":",$B2052)-1))*2+VALUE(MID($B2052,FIND(":",$B2052)+1,2))/30,"")))</f>
        <v/>
      </c>
      <c r="G2052" s="12">
        <f>IF($E2052="","",IF(WEEKDAY($E2052,2)&lt;6,1,0))</f>
        <v/>
      </c>
      <c r="H2052" s="12">
        <f>IF(OR($E2052="",$F2052=""),"",IF(AND($G2052=1,$F2052&gt;='Working Hours'!$C$8,$F2052&lt;'Working Hours'!$C$9),1,0))</f>
        <v/>
      </c>
    </row>
    <row r="2053">
      <c r="A2053" s="11" t="n"/>
      <c r="B2053" s="11" t="n"/>
      <c r="C2053" s="11" t="n"/>
      <c r="E2053" s="12">
        <f>IF($A2053="","",IF(ISNUMBER($A2053),$A2053,IFERROR(DATEVALUE($A2053),"")))</f>
        <v/>
      </c>
      <c r="F2053" s="12">
        <f>IF($B2053="","",IF(ISNUMBER($B2053),HOUR($B2053)*2+MINUTE($B2053)/30,IFERROR(VALUE(LEFT($B2053,FIND(":",$B2053)-1))*2+VALUE(MID($B2053,FIND(":",$B2053)+1,2))/30,"")))</f>
        <v/>
      </c>
      <c r="G2053" s="12">
        <f>IF($E2053="","",IF(WEEKDAY($E2053,2)&lt;6,1,0))</f>
        <v/>
      </c>
      <c r="H2053" s="12">
        <f>IF(OR($E2053="",$F2053=""),"",IF(AND($G2053=1,$F2053&gt;='Working Hours'!$C$8,$F2053&lt;'Working Hours'!$C$9),1,0))</f>
        <v/>
      </c>
    </row>
    <row r="2054">
      <c r="A2054" s="11" t="n"/>
      <c r="B2054" s="11" t="n"/>
      <c r="C2054" s="11" t="n"/>
      <c r="E2054" s="12">
        <f>IF($A2054="","",IF(ISNUMBER($A2054),$A2054,IFERROR(DATEVALUE($A2054),"")))</f>
        <v/>
      </c>
      <c r="F2054" s="12">
        <f>IF($B2054="","",IF(ISNUMBER($B2054),HOUR($B2054)*2+MINUTE($B2054)/30,IFERROR(VALUE(LEFT($B2054,FIND(":",$B2054)-1))*2+VALUE(MID($B2054,FIND(":",$B2054)+1,2))/30,"")))</f>
        <v/>
      </c>
      <c r="G2054" s="12">
        <f>IF($E2054="","",IF(WEEKDAY($E2054,2)&lt;6,1,0))</f>
        <v/>
      </c>
      <c r="H2054" s="12">
        <f>IF(OR($E2054="",$F2054=""),"",IF(AND($G2054=1,$F2054&gt;='Working Hours'!$C$8,$F2054&lt;'Working Hours'!$C$9),1,0))</f>
        <v/>
      </c>
    </row>
    <row r="2055">
      <c r="A2055" s="11" t="n"/>
      <c r="B2055" s="11" t="n"/>
      <c r="C2055" s="11" t="n"/>
      <c r="E2055" s="12">
        <f>IF($A2055="","",IF(ISNUMBER($A2055),$A2055,IFERROR(DATEVALUE($A2055),"")))</f>
        <v/>
      </c>
      <c r="F2055" s="12">
        <f>IF($B2055="","",IF(ISNUMBER($B2055),HOUR($B2055)*2+MINUTE($B2055)/30,IFERROR(VALUE(LEFT($B2055,FIND(":",$B2055)-1))*2+VALUE(MID($B2055,FIND(":",$B2055)+1,2))/30,"")))</f>
        <v/>
      </c>
      <c r="G2055" s="12">
        <f>IF($E2055="","",IF(WEEKDAY($E2055,2)&lt;6,1,0))</f>
        <v/>
      </c>
      <c r="H2055" s="12">
        <f>IF(OR($E2055="",$F2055=""),"",IF(AND($G2055=1,$F2055&gt;='Working Hours'!$C$8,$F2055&lt;'Working Hours'!$C$9),1,0))</f>
        <v/>
      </c>
    </row>
    <row r="2056">
      <c r="A2056" s="11" t="n"/>
      <c r="B2056" s="11" t="n"/>
      <c r="C2056" s="11" t="n"/>
      <c r="E2056" s="12">
        <f>IF($A2056="","",IF(ISNUMBER($A2056),$A2056,IFERROR(DATEVALUE($A2056),"")))</f>
        <v/>
      </c>
      <c r="F2056" s="12">
        <f>IF($B2056="","",IF(ISNUMBER($B2056),HOUR($B2056)*2+MINUTE($B2056)/30,IFERROR(VALUE(LEFT($B2056,FIND(":",$B2056)-1))*2+VALUE(MID($B2056,FIND(":",$B2056)+1,2))/30,"")))</f>
        <v/>
      </c>
      <c r="G2056" s="12">
        <f>IF($E2056="","",IF(WEEKDAY($E2056,2)&lt;6,1,0))</f>
        <v/>
      </c>
      <c r="H2056" s="12">
        <f>IF(OR($E2056="",$F2056=""),"",IF(AND($G2056=1,$F2056&gt;='Working Hours'!$C$8,$F2056&lt;'Working Hours'!$C$9),1,0))</f>
        <v/>
      </c>
    </row>
    <row r="2057">
      <c r="A2057" s="11" t="n"/>
      <c r="B2057" s="11" t="n"/>
      <c r="C2057" s="11" t="n"/>
      <c r="E2057" s="12">
        <f>IF($A2057="","",IF(ISNUMBER($A2057),$A2057,IFERROR(DATEVALUE($A2057),"")))</f>
        <v/>
      </c>
      <c r="F2057" s="12">
        <f>IF($B2057="","",IF(ISNUMBER($B2057),HOUR($B2057)*2+MINUTE($B2057)/30,IFERROR(VALUE(LEFT($B2057,FIND(":",$B2057)-1))*2+VALUE(MID($B2057,FIND(":",$B2057)+1,2))/30,"")))</f>
        <v/>
      </c>
      <c r="G2057" s="12">
        <f>IF($E2057="","",IF(WEEKDAY($E2057,2)&lt;6,1,0))</f>
        <v/>
      </c>
      <c r="H2057" s="12">
        <f>IF(OR($E2057="",$F2057=""),"",IF(AND($G2057=1,$F2057&gt;='Working Hours'!$C$8,$F2057&lt;'Working Hours'!$C$9),1,0))</f>
        <v/>
      </c>
    </row>
    <row r="2058">
      <c r="A2058" s="11" t="n"/>
      <c r="B2058" s="11" t="n"/>
      <c r="C2058" s="11" t="n"/>
      <c r="E2058" s="12">
        <f>IF($A2058="","",IF(ISNUMBER($A2058),$A2058,IFERROR(DATEVALUE($A2058),"")))</f>
        <v/>
      </c>
      <c r="F2058" s="12">
        <f>IF($B2058="","",IF(ISNUMBER($B2058),HOUR($B2058)*2+MINUTE($B2058)/30,IFERROR(VALUE(LEFT($B2058,FIND(":",$B2058)-1))*2+VALUE(MID($B2058,FIND(":",$B2058)+1,2))/30,"")))</f>
        <v/>
      </c>
      <c r="G2058" s="12">
        <f>IF($E2058="","",IF(WEEKDAY($E2058,2)&lt;6,1,0))</f>
        <v/>
      </c>
      <c r="H2058" s="12">
        <f>IF(OR($E2058="",$F2058=""),"",IF(AND($G2058=1,$F2058&gt;='Working Hours'!$C$8,$F2058&lt;'Working Hours'!$C$9),1,0))</f>
        <v/>
      </c>
    </row>
    <row r="2059">
      <c r="A2059" s="11" t="n"/>
      <c r="B2059" s="11" t="n"/>
      <c r="C2059" s="11" t="n"/>
      <c r="E2059" s="12">
        <f>IF($A2059="","",IF(ISNUMBER($A2059),$A2059,IFERROR(DATEVALUE($A2059),"")))</f>
        <v/>
      </c>
      <c r="F2059" s="12">
        <f>IF($B2059="","",IF(ISNUMBER($B2059),HOUR($B2059)*2+MINUTE($B2059)/30,IFERROR(VALUE(LEFT($B2059,FIND(":",$B2059)-1))*2+VALUE(MID($B2059,FIND(":",$B2059)+1,2))/30,"")))</f>
        <v/>
      </c>
      <c r="G2059" s="12">
        <f>IF($E2059="","",IF(WEEKDAY($E2059,2)&lt;6,1,0))</f>
        <v/>
      </c>
      <c r="H2059" s="12">
        <f>IF(OR($E2059="",$F2059=""),"",IF(AND($G2059=1,$F2059&gt;='Working Hours'!$C$8,$F2059&lt;'Working Hours'!$C$9),1,0))</f>
        <v/>
      </c>
    </row>
    <row r="2060">
      <c r="A2060" s="11" t="n"/>
      <c r="B2060" s="11" t="n"/>
      <c r="C2060" s="11" t="n"/>
      <c r="E2060" s="12">
        <f>IF($A2060="","",IF(ISNUMBER($A2060),$A2060,IFERROR(DATEVALUE($A2060),"")))</f>
        <v/>
      </c>
      <c r="F2060" s="12">
        <f>IF($B2060="","",IF(ISNUMBER($B2060),HOUR($B2060)*2+MINUTE($B2060)/30,IFERROR(VALUE(LEFT($B2060,FIND(":",$B2060)-1))*2+VALUE(MID($B2060,FIND(":",$B2060)+1,2))/30,"")))</f>
        <v/>
      </c>
      <c r="G2060" s="12">
        <f>IF($E2060="","",IF(WEEKDAY($E2060,2)&lt;6,1,0))</f>
        <v/>
      </c>
      <c r="H2060" s="12">
        <f>IF(OR($E2060="",$F2060=""),"",IF(AND($G2060=1,$F2060&gt;='Working Hours'!$C$8,$F2060&lt;'Working Hours'!$C$9),1,0))</f>
        <v/>
      </c>
    </row>
    <row r="2061">
      <c r="A2061" s="11" t="n"/>
      <c r="B2061" s="11" t="n"/>
      <c r="C2061" s="11" t="n"/>
      <c r="E2061" s="12">
        <f>IF($A2061="","",IF(ISNUMBER($A2061),$A2061,IFERROR(DATEVALUE($A2061),"")))</f>
        <v/>
      </c>
      <c r="F2061" s="12">
        <f>IF($B2061="","",IF(ISNUMBER($B2061),HOUR($B2061)*2+MINUTE($B2061)/30,IFERROR(VALUE(LEFT($B2061,FIND(":",$B2061)-1))*2+VALUE(MID($B2061,FIND(":",$B2061)+1,2))/30,"")))</f>
        <v/>
      </c>
      <c r="G2061" s="12">
        <f>IF($E2061="","",IF(WEEKDAY($E2061,2)&lt;6,1,0))</f>
        <v/>
      </c>
      <c r="H2061" s="12">
        <f>IF(OR($E2061="",$F2061=""),"",IF(AND($G2061=1,$F2061&gt;='Working Hours'!$C$8,$F2061&lt;'Working Hours'!$C$9),1,0))</f>
        <v/>
      </c>
    </row>
    <row r="2062">
      <c r="A2062" s="11" t="n"/>
      <c r="B2062" s="11" t="n"/>
      <c r="C2062" s="11" t="n"/>
      <c r="E2062" s="12">
        <f>IF($A2062="","",IF(ISNUMBER($A2062),$A2062,IFERROR(DATEVALUE($A2062),"")))</f>
        <v/>
      </c>
      <c r="F2062" s="12">
        <f>IF($B2062="","",IF(ISNUMBER($B2062),HOUR($B2062)*2+MINUTE($B2062)/30,IFERROR(VALUE(LEFT($B2062,FIND(":",$B2062)-1))*2+VALUE(MID($B2062,FIND(":",$B2062)+1,2))/30,"")))</f>
        <v/>
      </c>
      <c r="G2062" s="12">
        <f>IF($E2062="","",IF(WEEKDAY($E2062,2)&lt;6,1,0))</f>
        <v/>
      </c>
      <c r="H2062" s="12">
        <f>IF(OR($E2062="",$F2062=""),"",IF(AND($G2062=1,$F2062&gt;='Working Hours'!$C$8,$F2062&lt;'Working Hours'!$C$9),1,0))</f>
        <v/>
      </c>
    </row>
    <row r="2063">
      <c r="A2063" s="11" t="n"/>
      <c r="B2063" s="11" t="n"/>
      <c r="C2063" s="11" t="n"/>
      <c r="E2063" s="12">
        <f>IF($A2063="","",IF(ISNUMBER($A2063),$A2063,IFERROR(DATEVALUE($A2063),"")))</f>
        <v/>
      </c>
      <c r="F2063" s="12">
        <f>IF($B2063="","",IF(ISNUMBER($B2063),HOUR($B2063)*2+MINUTE($B2063)/30,IFERROR(VALUE(LEFT($B2063,FIND(":",$B2063)-1))*2+VALUE(MID($B2063,FIND(":",$B2063)+1,2))/30,"")))</f>
        <v/>
      </c>
      <c r="G2063" s="12">
        <f>IF($E2063="","",IF(WEEKDAY($E2063,2)&lt;6,1,0))</f>
        <v/>
      </c>
      <c r="H2063" s="12">
        <f>IF(OR($E2063="",$F2063=""),"",IF(AND($G2063=1,$F2063&gt;='Working Hours'!$C$8,$F2063&lt;'Working Hours'!$C$9),1,0))</f>
        <v/>
      </c>
    </row>
    <row r="2064">
      <c r="A2064" s="11" t="n"/>
      <c r="B2064" s="11" t="n"/>
      <c r="C2064" s="11" t="n"/>
      <c r="E2064" s="12">
        <f>IF($A2064="","",IF(ISNUMBER($A2064),$A2064,IFERROR(DATEVALUE($A2064),"")))</f>
        <v/>
      </c>
      <c r="F2064" s="12">
        <f>IF($B2064="","",IF(ISNUMBER($B2064),HOUR($B2064)*2+MINUTE($B2064)/30,IFERROR(VALUE(LEFT($B2064,FIND(":",$B2064)-1))*2+VALUE(MID($B2064,FIND(":",$B2064)+1,2))/30,"")))</f>
        <v/>
      </c>
      <c r="G2064" s="12">
        <f>IF($E2064="","",IF(WEEKDAY($E2064,2)&lt;6,1,0))</f>
        <v/>
      </c>
      <c r="H2064" s="12">
        <f>IF(OR($E2064="",$F2064=""),"",IF(AND($G2064=1,$F2064&gt;='Working Hours'!$C$8,$F2064&lt;'Working Hours'!$C$9),1,0))</f>
        <v/>
      </c>
    </row>
    <row r="2065">
      <c r="A2065" s="11" t="n"/>
      <c r="B2065" s="11" t="n"/>
      <c r="C2065" s="11" t="n"/>
      <c r="E2065" s="12">
        <f>IF($A2065="","",IF(ISNUMBER($A2065),$A2065,IFERROR(DATEVALUE($A2065),"")))</f>
        <v/>
      </c>
      <c r="F2065" s="12">
        <f>IF($B2065="","",IF(ISNUMBER($B2065),HOUR($B2065)*2+MINUTE($B2065)/30,IFERROR(VALUE(LEFT($B2065,FIND(":",$B2065)-1))*2+VALUE(MID($B2065,FIND(":",$B2065)+1,2))/30,"")))</f>
        <v/>
      </c>
      <c r="G2065" s="12">
        <f>IF($E2065="","",IF(WEEKDAY($E2065,2)&lt;6,1,0))</f>
        <v/>
      </c>
      <c r="H2065" s="12">
        <f>IF(OR($E2065="",$F2065=""),"",IF(AND($G2065=1,$F2065&gt;='Working Hours'!$C$8,$F2065&lt;'Working Hours'!$C$9),1,0))</f>
        <v/>
      </c>
    </row>
    <row r="2066">
      <c r="A2066" s="11" t="n"/>
      <c r="B2066" s="11" t="n"/>
      <c r="C2066" s="11" t="n"/>
      <c r="E2066" s="12">
        <f>IF($A2066="","",IF(ISNUMBER($A2066),$A2066,IFERROR(DATEVALUE($A2066),"")))</f>
        <v/>
      </c>
      <c r="F2066" s="12">
        <f>IF($B2066="","",IF(ISNUMBER($B2066),HOUR($B2066)*2+MINUTE($B2066)/30,IFERROR(VALUE(LEFT($B2066,FIND(":",$B2066)-1))*2+VALUE(MID($B2066,FIND(":",$B2066)+1,2))/30,"")))</f>
        <v/>
      </c>
      <c r="G2066" s="12">
        <f>IF($E2066="","",IF(WEEKDAY($E2066,2)&lt;6,1,0))</f>
        <v/>
      </c>
      <c r="H2066" s="12">
        <f>IF(OR($E2066="",$F2066=""),"",IF(AND($G2066=1,$F2066&gt;='Working Hours'!$C$8,$F2066&lt;'Working Hours'!$C$9),1,0))</f>
        <v/>
      </c>
    </row>
    <row r="2067">
      <c r="A2067" s="11" t="n"/>
      <c r="B2067" s="11" t="n"/>
      <c r="C2067" s="11" t="n"/>
      <c r="E2067" s="12">
        <f>IF($A2067="","",IF(ISNUMBER($A2067),$A2067,IFERROR(DATEVALUE($A2067),"")))</f>
        <v/>
      </c>
      <c r="F2067" s="12">
        <f>IF($B2067="","",IF(ISNUMBER($B2067),HOUR($B2067)*2+MINUTE($B2067)/30,IFERROR(VALUE(LEFT($B2067,FIND(":",$B2067)-1))*2+VALUE(MID($B2067,FIND(":",$B2067)+1,2))/30,"")))</f>
        <v/>
      </c>
      <c r="G2067" s="12">
        <f>IF($E2067="","",IF(WEEKDAY($E2067,2)&lt;6,1,0))</f>
        <v/>
      </c>
      <c r="H2067" s="12">
        <f>IF(OR($E2067="",$F2067=""),"",IF(AND($G2067=1,$F2067&gt;='Working Hours'!$C$8,$F2067&lt;'Working Hours'!$C$9),1,0))</f>
        <v/>
      </c>
    </row>
    <row r="2068">
      <c r="A2068" s="11" t="n"/>
      <c r="B2068" s="11" t="n"/>
      <c r="C2068" s="11" t="n"/>
      <c r="E2068" s="12">
        <f>IF($A2068="","",IF(ISNUMBER($A2068),$A2068,IFERROR(DATEVALUE($A2068),"")))</f>
        <v/>
      </c>
      <c r="F2068" s="12">
        <f>IF($B2068="","",IF(ISNUMBER($B2068),HOUR($B2068)*2+MINUTE($B2068)/30,IFERROR(VALUE(LEFT($B2068,FIND(":",$B2068)-1))*2+VALUE(MID($B2068,FIND(":",$B2068)+1,2))/30,"")))</f>
        <v/>
      </c>
      <c r="G2068" s="12">
        <f>IF($E2068="","",IF(WEEKDAY($E2068,2)&lt;6,1,0))</f>
        <v/>
      </c>
      <c r="H2068" s="12">
        <f>IF(OR($E2068="",$F2068=""),"",IF(AND($G2068=1,$F2068&gt;='Working Hours'!$C$8,$F2068&lt;'Working Hours'!$C$9),1,0))</f>
        <v/>
      </c>
    </row>
    <row r="2069">
      <c r="A2069" s="11" t="n"/>
      <c r="B2069" s="11" t="n"/>
      <c r="C2069" s="11" t="n"/>
      <c r="E2069" s="12">
        <f>IF($A2069="","",IF(ISNUMBER($A2069),$A2069,IFERROR(DATEVALUE($A2069),"")))</f>
        <v/>
      </c>
      <c r="F2069" s="12">
        <f>IF($B2069="","",IF(ISNUMBER($B2069),HOUR($B2069)*2+MINUTE($B2069)/30,IFERROR(VALUE(LEFT($B2069,FIND(":",$B2069)-1))*2+VALUE(MID($B2069,FIND(":",$B2069)+1,2))/30,"")))</f>
        <v/>
      </c>
      <c r="G2069" s="12">
        <f>IF($E2069="","",IF(WEEKDAY($E2069,2)&lt;6,1,0))</f>
        <v/>
      </c>
      <c r="H2069" s="12">
        <f>IF(OR($E2069="",$F2069=""),"",IF(AND($G2069=1,$F2069&gt;='Working Hours'!$C$8,$F2069&lt;'Working Hours'!$C$9),1,0))</f>
        <v/>
      </c>
    </row>
    <row r="2070">
      <c r="A2070" s="11" t="n"/>
      <c r="B2070" s="11" t="n"/>
      <c r="C2070" s="11" t="n"/>
      <c r="E2070" s="12">
        <f>IF($A2070="","",IF(ISNUMBER($A2070),$A2070,IFERROR(DATEVALUE($A2070),"")))</f>
        <v/>
      </c>
      <c r="F2070" s="12">
        <f>IF($B2070="","",IF(ISNUMBER($B2070),HOUR($B2070)*2+MINUTE($B2070)/30,IFERROR(VALUE(LEFT($B2070,FIND(":",$B2070)-1))*2+VALUE(MID($B2070,FIND(":",$B2070)+1,2))/30,"")))</f>
        <v/>
      </c>
      <c r="G2070" s="12">
        <f>IF($E2070="","",IF(WEEKDAY($E2070,2)&lt;6,1,0))</f>
        <v/>
      </c>
      <c r="H2070" s="12">
        <f>IF(OR($E2070="",$F2070=""),"",IF(AND($G2070=1,$F2070&gt;='Working Hours'!$C$8,$F2070&lt;'Working Hours'!$C$9),1,0))</f>
        <v/>
      </c>
    </row>
    <row r="2071">
      <c r="A2071" s="11" t="n"/>
      <c r="B2071" s="11" t="n"/>
      <c r="C2071" s="11" t="n"/>
      <c r="E2071" s="12">
        <f>IF($A2071="","",IF(ISNUMBER($A2071),$A2071,IFERROR(DATEVALUE($A2071),"")))</f>
        <v/>
      </c>
      <c r="F2071" s="12">
        <f>IF($B2071="","",IF(ISNUMBER($B2071),HOUR($B2071)*2+MINUTE($B2071)/30,IFERROR(VALUE(LEFT($B2071,FIND(":",$B2071)-1))*2+VALUE(MID($B2071,FIND(":",$B2071)+1,2))/30,"")))</f>
        <v/>
      </c>
      <c r="G2071" s="12">
        <f>IF($E2071="","",IF(WEEKDAY($E2071,2)&lt;6,1,0))</f>
        <v/>
      </c>
      <c r="H2071" s="12">
        <f>IF(OR($E2071="",$F2071=""),"",IF(AND($G2071=1,$F2071&gt;='Working Hours'!$C$8,$F2071&lt;'Working Hours'!$C$9),1,0))</f>
        <v/>
      </c>
    </row>
    <row r="2072">
      <c r="A2072" s="11" t="n"/>
      <c r="B2072" s="11" t="n"/>
      <c r="C2072" s="11" t="n"/>
      <c r="E2072" s="12">
        <f>IF($A2072="","",IF(ISNUMBER($A2072),$A2072,IFERROR(DATEVALUE($A2072),"")))</f>
        <v/>
      </c>
      <c r="F2072" s="12">
        <f>IF($B2072="","",IF(ISNUMBER($B2072),HOUR($B2072)*2+MINUTE($B2072)/30,IFERROR(VALUE(LEFT($B2072,FIND(":",$B2072)-1))*2+VALUE(MID($B2072,FIND(":",$B2072)+1,2))/30,"")))</f>
        <v/>
      </c>
      <c r="G2072" s="12">
        <f>IF($E2072="","",IF(WEEKDAY($E2072,2)&lt;6,1,0))</f>
        <v/>
      </c>
      <c r="H2072" s="12">
        <f>IF(OR($E2072="",$F2072=""),"",IF(AND($G2072=1,$F2072&gt;='Working Hours'!$C$8,$F2072&lt;'Working Hours'!$C$9),1,0))</f>
        <v/>
      </c>
    </row>
    <row r="2073">
      <c r="A2073" s="11" t="n"/>
      <c r="B2073" s="11" t="n"/>
      <c r="C2073" s="11" t="n"/>
      <c r="E2073" s="12">
        <f>IF($A2073="","",IF(ISNUMBER($A2073),$A2073,IFERROR(DATEVALUE($A2073),"")))</f>
        <v/>
      </c>
      <c r="F2073" s="12">
        <f>IF($B2073="","",IF(ISNUMBER($B2073),HOUR($B2073)*2+MINUTE($B2073)/30,IFERROR(VALUE(LEFT($B2073,FIND(":",$B2073)-1))*2+VALUE(MID($B2073,FIND(":",$B2073)+1,2))/30,"")))</f>
        <v/>
      </c>
      <c r="G2073" s="12">
        <f>IF($E2073="","",IF(WEEKDAY($E2073,2)&lt;6,1,0))</f>
        <v/>
      </c>
      <c r="H2073" s="12">
        <f>IF(OR($E2073="",$F2073=""),"",IF(AND($G2073=1,$F2073&gt;='Working Hours'!$C$8,$F2073&lt;'Working Hours'!$C$9),1,0))</f>
        <v/>
      </c>
    </row>
    <row r="2074">
      <c r="A2074" s="11" t="n"/>
      <c r="B2074" s="11" t="n"/>
      <c r="C2074" s="11" t="n"/>
      <c r="E2074" s="12">
        <f>IF($A2074="","",IF(ISNUMBER($A2074),$A2074,IFERROR(DATEVALUE($A2074),"")))</f>
        <v/>
      </c>
      <c r="F2074" s="12">
        <f>IF($B2074="","",IF(ISNUMBER($B2074),HOUR($B2074)*2+MINUTE($B2074)/30,IFERROR(VALUE(LEFT($B2074,FIND(":",$B2074)-1))*2+VALUE(MID($B2074,FIND(":",$B2074)+1,2))/30,"")))</f>
        <v/>
      </c>
      <c r="G2074" s="12">
        <f>IF($E2074="","",IF(WEEKDAY($E2074,2)&lt;6,1,0))</f>
        <v/>
      </c>
      <c r="H2074" s="12">
        <f>IF(OR($E2074="",$F2074=""),"",IF(AND($G2074=1,$F2074&gt;='Working Hours'!$C$8,$F2074&lt;'Working Hours'!$C$9),1,0))</f>
        <v/>
      </c>
    </row>
    <row r="2075">
      <c r="A2075" s="11" t="n"/>
      <c r="B2075" s="11" t="n"/>
      <c r="C2075" s="11" t="n"/>
      <c r="E2075" s="12">
        <f>IF($A2075="","",IF(ISNUMBER($A2075),$A2075,IFERROR(DATEVALUE($A2075),"")))</f>
        <v/>
      </c>
      <c r="F2075" s="12">
        <f>IF($B2075="","",IF(ISNUMBER($B2075),HOUR($B2075)*2+MINUTE($B2075)/30,IFERROR(VALUE(LEFT($B2075,FIND(":",$B2075)-1))*2+VALUE(MID($B2075,FIND(":",$B2075)+1,2))/30,"")))</f>
        <v/>
      </c>
      <c r="G2075" s="12">
        <f>IF($E2075="","",IF(WEEKDAY($E2075,2)&lt;6,1,0))</f>
        <v/>
      </c>
      <c r="H2075" s="12">
        <f>IF(OR($E2075="",$F2075=""),"",IF(AND($G2075=1,$F2075&gt;='Working Hours'!$C$8,$F2075&lt;'Working Hours'!$C$9),1,0))</f>
        <v/>
      </c>
    </row>
    <row r="2076">
      <c r="A2076" s="11" t="n"/>
      <c r="B2076" s="11" t="n"/>
      <c r="C2076" s="11" t="n"/>
      <c r="E2076" s="12">
        <f>IF($A2076="","",IF(ISNUMBER($A2076),$A2076,IFERROR(DATEVALUE($A2076),"")))</f>
        <v/>
      </c>
      <c r="F2076" s="12">
        <f>IF($B2076="","",IF(ISNUMBER($B2076),HOUR($B2076)*2+MINUTE($B2076)/30,IFERROR(VALUE(LEFT($B2076,FIND(":",$B2076)-1))*2+VALUE(MID($B2076,FIND(":",$B2076)+1,2))/30,"")))</f>
        <v/>
      </c>
      <c r="G2076" s="12">
        <f>IF($E2076="","",IF(WEEKDAY($E2076,2)&lt;6,1,0))</f>
        <v/>
      </c>
      <c r="H2076" s="12">
        <f>IF(OR($E2076="",$F2076=""),"",IF(AND($G2076=1,$F2076&gt;='Working Hours'!$C$8,$F2076&lt;'Working Hours'!$C$9),1,0))</f>
        <v/>
      </c>
    </row>
    <row r="2077">
      <c r="A2077" s="11" t="n"/>
      <c r="B2077" s="11" t="n"/>
      <c r="C2077" s="11" t="n"/>
      <c r="E2077" s="12">
        <f>IF($A2077="","",IF(ISNUMBER($A2077),$A2077,IFERROR(DATEVALUE($A2077),"")))</f>
        <v/>
      </c>
      <c r="F2077" s="12">
        <f>IF($B2077="","",IF(ISNUMBER($B2077),HOUR($B2077)*2+MINUTE($B2077)/30,IFERROR(VALUE(LEFT($B2077,FIND(":",$B2077)-1))*2+VALUE(MID($B2077,FIND(":",$B2077)+1,2))/30,"")))</f>
        <v/>
      </c>
      <c r="G2077" s="12">
        <f>IF($E2077="","",IF(WEEKDAY($E2077,2)&lt;6,1,0))</f>
        <v/>
      </c>
      <c r="H2077" s="12">
        <f>IF(OR($E2077="",$F2077=""),"",IF(AND($G2077=1,$F2077&gt;='Working Hours'!$C$8,$F2077&lt;'Working Hours'!$C$9),1,0))</f>
        <v/>
      </c>
    </row>
    <row r="2078">
      <c r="A2078" s="11" t="n"/>
      <c r="B2078" s="11" t="n"/>
      <c r="C2078" s="11" t="n"/>
      <c r="E2078" s="12">
        <f>IF($A2078="","",IF(ISNUMBER($A2078),$A2078,IFERROR(DATEVALUE($A2078),"")))</f>
        <v/>
      </c>
      <c r="F2078" s="12">
        <f>IF($B2078="","",IF(ISNUMBER($B2078),HOUR($B2078)*2+MINUTE($B2078)/30,IFERROR(VALUE(LEFT($B2078,FIND(":",$B2078)-1))*2+VALUE(MID($B2078,FIND(":",$B2078)+1,2))/30,"")))</f>
        <v/>
      </c>
      <c r="G2078" s="12">
        <f>IF($E2078="","",IF(WEEKDAY($E2078,2)&lt;6,1,0))</f>
        <v/>
      </c>
      <c r="H2078" s="12">
        <f>IF(OR($E2078="",$F2078=""),"",IF(AND($G2078=1,$F2078&gt;='Working Hours'!$C$8,$F2078&lt;'Working Hours'!$C$9),1,0))</f>
        <v/>
      </c>
    </row>
    <row r="2079">
      <c r="A2079" s="11" t="n"/>
      <c r="B2079" s="11" t="n"/>
      <c r="C2079" s="11" t="n"/>
      <c r="E2079" s="12">
        <f>IF($A2079="","",IF(ISNUMBER($A2079),$A2079,IFERROR(DATEVALUE($A2079),"")))</f>
        <v/>
      </c>
      <c r="F2079" s="12">
        <f>IF($B2079="","",IF(ISNUMBER($B2079),HOUR($B2079)*2+MINUTE($B2079)/30,IFERROR(VALUE(LEFT($B2079,FIND(":",$B2079)-1))*2+VALUE(MID($B2079,FIND(":",$B2079)+1,2))/30,"")))</f>
        <v/>
      </c>
      <c r="G2079" s="12">
        <f>IF($E2079="","",IF(WEEKDAY($E2079,2)&lt;6,1,0))</f>
        <v/>
      </c>
      <c r="H2079" s="12">
        <f>IF(OR($E2079="",$F2079=""),"",IF(AND($G2079=1,$F2079&gt;='Working Hours'!$C$8,$F2079&lt;'Working Hours'!$C$9),1,0))</f>
        <v/>
      </c>
    </row>
    <row r="2080">
      <c r="A2080" s="11" t="n"/>
      <c r="B2080" s="11" t="n"/>
      <c r="C2080" s="11" t="n"/>
      <c r="E2080" s="12">
        <f>IF($A2080="","",IF(ISNUMBER($A2080),$A2080,IFERROR(DATEVALUE($A2080),"")))</f>
        <v/>
      </c>
      <c r="F2080" s="12">
        <f>IF($B2080="","",IF(ISNUMBER($B2080),HOUR($B2080)*2+MINUTE($B2080)/30,IFERROR(VALUE(LEFT($B2080,FIND(":",$B2080)-1))*2+VALUE(MID($B2080,FIND(":",$B2080)+1,2))/30,"")))</f>
        <v/>
      </c>
      <c r="G2080" s="12">
        <f>IF($E2080="","",IF(WEEKDAY($E2080,2)&lt;6,1,0))</f>
        <v/>
      </c>
      <c r="H2080" s="12">
        <f>IF(OR($E2080="",$F2080=""),"",IF(AND($G2080=1,$F2080&gt;='Working Hours'!$C$8,$F2080&lt;'Working Hours'!$C$9),1,0))</f>
        <v/>
      </c>
    </row>
    <row r="2081">
      <c r="A2081" s="11" t="n"/>
      <c r="B2081" s="11" t="n"/>
      <c r="C2081" s="11" t="n"/>
      <c r="E2081" s="12">
        <f>IF($A2081="","",IF(ISNUMBER($A2081),$A2081,IFERROR(DATEVALUE($A2081),"")))</f>
        <v/>
      </c>
      <c r="F2081" s="12">
        <f>IF($B2081="","",IF(ISNUMBER($B2081),HOUR($B2081)*2+MINUTE($B2081)/30,IFERROR(VALUE(LEFT($B2081,FIND(":",$B2081)-1))*2+VALUE(MID($B2081,FIND(":",$B2081)+1,2))/30,"")))</f>
        <v/>
      </c>
      <c r="G2081" s="12">
        <f>IF($E2081="","",IF(WEEKDAY($E2081,2)&lt;6,1,0))</f>
        <v/>
      </c>
      <c r="H2081" s="12">
        <f>IF(OR($E2081="",$F2081=""),"",IF(AND($G2081=1,$F2081&gt;='Working Hours'!$C$8,$F2081&lt;'Working Hours'!$C$9),1,0))</f>
        <v/>
      </c>
    </row>
    <row r="2082">
      <c r="A2082" s="11" t="n"/>
      <c r="B2082" s="11" t="n"/>
      <c r="C2082" s="11" t="n"/>
      <c r="E2082" s="12">
        <f>IF($A2082="","",IF(ISNUMBER($A2082),$A2082,IFERROR(DATEVALUE($A2082),"")))</f>
        <v/>
      </c>
      <c r="F2082" s="12">
        <f>IF($B2082="","",IF(ISNUMBER($B2082),HOUR($B2082)*2+MINUTE($B2082)/30,IFERROR(VALUE(LEFT($B2082,FIND(":",$B2082)-1))*2+VALUE(MID($B2082,FIND(":",$B2082)+1,2))/30,"")))</f>
        <v/>
      </c>
      <c r="G2082" s="12">
        <f>IF($E2082="","",IF(WEEKDAY($E2082,2)&lt;6,1,0))</f>
        <v/>
      </c>
      <c r="H2082" s="12">
        <f>IF(OR($E2082="",$F2082=""),"",IF(AND($G2082=1,$F2082&gt;='Working Hours'!$C$8,$F2082&lt;'Working Hours'!$C$9),1,0))</f>
        <v/>
      </c>
    </row>
    <row r="2083">
      <c r="A2083" s="11" t="n"/>
      <c r="B2083" s="11" t="n"/>
      <c r="C2083" s="11" t="n"/>
      <c r="E2083" s="12">
        <f>IF($A2083="","",IF(ISNUMBER($A2083),$A2083,IFERROR(DATEVALUE($A2083),"")))</f>
        <v/>
      </c>
      <c r="F2083" s="12">
        <f>IF($B2083="","",IF(ISNUMBER($B2083),HOUR($B2083)*2+MINUTE($B2083)/30,IFERROR(VALUE(LEFT($B2083,FIND(":",$B2083)-1))*2+VALUE(MID($B2083,FIND(":",$B2083)+1,2))/30,"")))</f>
        <v/>
      </c>
      <c r="G2083" s="12">
        <f>IF($E2083="","",IF(WEEKDAY($E2083,2)&lt;6,1,0))</f>
        <v/>
      </c>
      <c r="H2083" s="12">
        <f>IF(OR($E2083="",$F2083=""),"",IF(AND($G2083=1,$F2083&gt;='Working Hours'!$C$8,$F2083&lt;'Working Hours'!$C$9),1,0))</f>
        <v/>
      </c>
    </row>
    <row r="2084">
      <c r="A2084" s="11" t="n"/>
      <c r="B2084" s="11" t="n"/>
      <c r="C2084" s="11" t="n"/>
      <c r="E2084" s="12">
        <f>IF($A2084="","",IF(ISNUMBER($A2084),$A2084,IFERROR(DATEVALUE($A2084),"")))</f>
        <v/>
      </c>
      <c r="F2084" s="12">
        <f>IF($B2084="","",IF(ISNUMBER($B2084),HOUR($B2084)*2+MINUTE($B2084)/30,IFERROR(VALUE(LEFT($B2084,FIND(":",$B2084)-1))*2+VALUE(MID($B2084,FIND(":",$B2084)+1,2))/30,"")))</f>
        <v/>
      </c>
      <c r="G2084" s="12">
        <f>IF($E2084="","",IF(WEEKDAY($E2084,2)&lt;6,1,0))</f>
        <v/>
      </c>
      <c r="H2084" s="12">
        <f>IF(OR($E2084="",$F2084=""),"",IF(AND($G2084=1,$F2084&gt;='Working Hours'!$C$8,$F2084&lt;'Working Hours'!$C$9),1,0))</f>
        <v/>
      </c>
    </row>
    <row r="2085">
      <c r="A2085" s="11" t="n"/>
      <c r="B2085" s="11" t="n"/>
      <c r="C2085" s="11" t="n"/>
      <c r="E2085" s="12">
        <f>IF($A2085="","",IF(ISNUMBER($A2085),$A2085,IFERROR(DATEVALUE($A2085),"")))</f>
        <v/>
      </c>
      <c r="F2085" s="12">
        <f>IF($B2085="","",IF(ISNUMBER($B2085),HOUR($B2085)*2+MINUTE($B2085)/30,IFERROR(VALUE(LEFT($B2085,FIND(":",$B2085)-1))*2+VALUE(MID($B2085,FIND(":",$B2085)+1,2))/30,"")))</f>
        <v/>
      </c>
      <c r="G2085" s="12">
        <f>IF($E2085="","",IF(WEEKDAY($E2085,2)&lt;6,1,0))</f>
        <v/>
      </c>
      <c r="H2085" s="12">
        <f>IF(OR($E2085="",$F2085=""),"",IF(AND($G2085=1,$F2085&gt;='Working Hours'!$C$8,$F2085&lt;'Working Hours'!$C$9),1,0))</f>
        <v/>
      </c>
    </row>
    <row r="2086">
      <c r="A2086" s="11" t="n"/>
      <c r="B2086" s="11" t="n"/>
      <c r="C2086" s="11" t="n"/>
      <c r="E2086" s="12">
        <f>IF($A2086="","",IF(ISNUMBER($A2086),$A2086,IFERROR(DATEVALUE($A2086),"")))</f>
        <v/>
      </c>
      <c r="F2086" s="12">
        <f>IF($B2086="","",IF(ISNUMBER($B2086),HOUR($B2086)*2+MINUTE($B2086)/30,IFERROR(VALUE(LEFT($B2086,FIND(":",$B2086)-1))*2+VALUE(MID($B2086,FIND(":",$B2086)+1,2))/30,"")))</f>
        <v/>
      </c>
      <c r="G2086" s="12">
        <f>IF($E2086="","",IF(WEEKDAY($E2086,2)&lt;6,1,0))</f>
        <v/>
      </c>
      <c r="H2086" s="12">
        <f>IF(OR($E2086="",$F2086=""),"",IF(AND($G2086=1,$F2086&gt;='Working Hours'!$C$8,$F2086&lt;'Working Hours'!$C$9),1,0))</f>
        <v/>
      </c>
    </row>
    <row r="2087">
      <c r="A2087" s="11" t="n"/>
      <c r="B2087" s="11" t="n"/>
      <c r="C2087" s="11" t="n"/>
      <c r="E2087" s="12">
        <f>IF($A2087="","",IF(ISNUMBER($A2087),$A2087,IFERROR(DATEVALUE($A2087),"")))</f>
        <v/>
      </c>
      <c r="F2087" s="12">
        <f>IF($B2087="","",IF(ISNUMBER($B2087),HOUR($B2087)*2+MINUTE($B2087)/30,IFERROR(VALUE(LEFT($B2087,FIND(":",$B2087)-1))*2+VALUE(MID($B2087,FIND(":",$B2087)+1,2))/30,"")))</f>
        <v/>
      </c>
      <c r="G2087" s="12">
        <f>IF($E2087="","",IF(WEEKDAY($E2087,2)&lt;6,1,0))</f>
        <v/>
      </c>
      <c r="H2087" s="12">
        <f>IF(OR($E2087="",$F2087=""),"",IF(AND($G2087=1,$F2087&gt;='Working Hours'!$C$8,$F2087&lt;'Working Hours'!$C$9),1,0))</f>
        <v/>
      </c>
    </row>
    <row r="2088">
      <c r="A2088" s="11" t="n"/>
      <c r="B2088" s="11" t="n"/>
      <c r="C2088" s="11" t="n"/>
      <c r="E2088" s="12">
        <f>IF($A2088="","",IF(ISNUMBER($A2088),$A2088,IFERROR(DATEVALUE($A2088),"")))</f>
        <v/>
      </c>
      <c r="F2088" s="12">
        <f>IF($B2088="","",IF(ISNUMBER($B2088),HOUR($B2088)*2+MINUTE($B2088)/30,IFERROR(VALUE(LEFT($B2088,FIND(":",$B2088)-1))*2+VALUE(MID($B2088,FIND(":",$B2088)+1,2))/30,"")))</f>
        <v/>
      </c>
      <c r="G2088" s="12">
        <f>IF($E2088="","",IF(WEEKDAY($E2088,2)&lt;6,1,0))</f>
        <v/>
      </c>
      <c r="H2088" s="12">
        <f>IF(OR($E2088="",$F2088=""),"",IF(AND($G2088=1,$F2088&gt;='Working Hours'!$C$8,$F2088&lt;'Working Hours'!$C$9),1,0))</f>
        <v/>
      </c>
    </row>
    <row r="2089">
      <c r="A2089" s="11" t="n"/>
      <c r="B2089" s="11" t="n"/>
      <c r="C2089" s="11" t="n"/>
      <c r="E2089" s="12">
        <f>IF($A2089="","",IF(ISNUMBER($A2089),$A2089,IFERROR(DATEVALUE($A2089),"")))</f>
        <v/>
      </c>
      <c r="F2089" s="12">
        <f>IF($B2089="","",IF(ISNUMBER($B2089),HOUR($B2089)*2+MINUTE($B2089)/30,IFERROR(VALUE(LEFT($B2089,FIND(":",$B2089)-1))*2+VALUE(MID($B2089,FIND(":",$B2089)+1,2))/30,"")))</f>
        <v/>
      </c>
      <c r="G2089" s="12">
        <f>IF($E2089="","",IF(WEEKDAY($E2089,2)&lt;6,1,0))</f>
        <v/>
      </c>
      <c r="H2089" s="12">
        <f>IF(OR($E2089="",$F2089=""),"",IF(AND($G2089=1,$F2089&gt;='Working Hours'!$C$8,$F2089&lt;'Working Hours'!$C$9),1,0))</f>
        <v/>
      </c>
    </row>
    <row r="2090">
      <c r="A2090" s="11" t="n"/>
      <c r="B2090" s="11" t="n"/>
      <c r="C2090" s="11" t="n"/>
      <c r="E2090" s="12">
        <f>IF($A2090="","",IF(ISNUMBER($A2090),$A2090,IFERROR(DATEVALUE($A2090),"")))</f>
        <v/>
      </c>
      <c r="F2090" s="12">
        <f>IF($B2090="","",IF(ISNUMBER($B2090),HOUR($B2090)*2+MINUTE($B2090)/30,IFERROR(VALUE(LEFT($B2090,FIND(":",$B2090)-1))*2+VALUE(MID($B2090,FIND(":",$B2090)+1,2))/30,"")))</f>
        <v/>
      </c>
      <c r="G2090" s="12">
        <f>IF($E2090="","",IF(WEEKDAY($E2090,2)&lt;6,1,0))</f>
        <v/>
      </c>
      <c r="H2090" s="12">
        <f>IF(OR($E2090="",$F2090=""),"",IF(AND($G2090=1,$F2090&gt;='Working Hours'!$C$8,$F2090&lt;'Working Hours'!$C$9),1,0))</f>
        <v/>
      </c>
    </row>
    <row r="2091">
      <c r="A2091" s="11" t="n"/>
      <c r="B2091" s="11" t="n"/>
      <c r="C2091" s="11" t="n"/>
      <c r="E2091" s="12">
        <f>IF($A2091="","",IF(ISNUMBER($A2091),$A2091,IFERROR(DATEVALUE($A2091),"")))</f>
        <v/>
      </c>
      <c r="F2091" s="12">
        <f>IF($B2091="","",IF(ISNUMBER($B2091),HOUR($B2091)*2+MINUTE($B2091)/30,IFERROR(VALUE(LEFT($B2091,FIND(":",$B2091)-1))*2+VALUE(MID($B2091,FIND(":",$B2091)+1,2))/30,"")))</f>
        <v/>
      </c>
      <c r="G2091" s="12">
        <f>IF($E2091="","",IF(WEEKDAY($E2091,2)&lt;6,1,0))</f>
        <v/>
      </c>
      <c r="H2091" s="12">
        <f>IF(OR($E2091="",$F2091=""),"",IF(AND($G2091=1,$F2091&gt;='Working Hours'!$C$8,$F2091&lt;'Working Hours'!$C$9),1,0))</f>
        <v/>
      </c>
    </row>
    <row r="2092">
      <c r="A2092" s="11" t="n"/>
      <c r="B2092" s="11" t="n"/>
      <c r="C2092" s="11" t="n"/>
      <c r="E2092" s="12">
        <f>IF($A2092="","",IF(ISNUMBER($A2092),$A2092,IFERROR(DATEVALUE($A2092),"")))</f>
        <v/>
      </c>
      <c r="F2092" s="12">
        <f>IF($B2092="","",IF(ISNUMBER($B2092),HOUR($B2092)*2+MINUTE($B2092)/30,IFERROR(VALUE(LEFT($B2092,FIND(":",$B2092)-1))*2+VALUE(MID($B2092,FIND(":",$B2092)+1,2))/30,"")))</f>
        <v/>
      </c>
      <c r="G2092" s="12">
        <f>IF($E2092="","",IF(WEEKDAY($E2092,2)&lt;6,1,0))</f>
        <v/>
      </c>
      <c r="H2092" s="12">
        <f>IF(OR($E2092="",$F2092=""),"",IF(AND($G2092=1,$F2092&gt;='Working Hours'!$C$8,$F2092&lt;'Working Hours'!$C$9),1,0))</f>
        <v/>
      </c>
    </row>
    <row r="2093">
      <c r="A2093" s="11" t="n"/>
      <c r="B2093" s="11" t="n"/>
      <c r="C2093" s="11" t="n"/>
      <c r="E2093" s="12">
        <f>IF($A2093="","",IF(ISNUMBER($A2093),$A2093,IFERROR(DATEVALUE($A2093),"")))</f>
        <v/>
      </c>
      <c r="F2093" s="12">
        <f>IF($B2093="","",IF(ISNUMBER($B2093),HOUR($B2093)*2+MINUTE($B2093)/30,IFERROR(VALUE(LEFT($B2093,FIND(":",$B2093)-1))*2+VALUE(MID($B2093,FIND(":",$B2093)+1,2))/30,"")))</f>
        <v/>
      </c>
      <c r="G2093" s="12">
        <f>IF($E2093="","",IF(WEEKDAY($E2093,2)&lt;6,1,0))</f>
        <v/>
      </c>
      <c r="H2093" s="12">
        <f>IF(OR($E2093="",$F2093=""),"",IF(AND($G2093=1,$F2093&gt;='Working Hours'!$C$8,$F2093&lt;'Working Hours'!$C$9),1,0))</f>
        <v/>
      </c>
    </row>
    <row r="2094">
      <c r="A2094" s="11" t="n"/>
      <c r="B2094" s="11" t="n"/>
      <c r="C2094" s="11" t="n"/>
      <c r="E2094" s="12">
        <f>IF($A2094="","",IF(ISNUMBER($A2094),$A2094,IFERROR(DATEVALUE($A2094),"")))</f>
        <v/>
      </c>
      <c r="F2094" s="12">
        <f>IF($B2094="","",IF(ISNUMBER($B2094),HOUR($B2094)*2+MINUTE($B2094)/30,IFERROR(VALUE(LEFT($B2094,FIND(":",$B2094)-1))*2+VALUE(MID($B2094,FIND(":",$B2094)+1,2))/30,"")))</f>
        <v/>
      </c>
      <c r="G2094" s="12">
        <f>IF($E2094="","",IF(WEEKDAY($E2094,2)&lt;6,1,0))</f>
        <v/>
      </c>
      <c r="H2094" s="12">
        <f>IF(OR($E2094="",$F2094=""),"",IF(AND($G2094=1,$F2094&gt;='Working Hours'!$C$8,$F2094&lt;'Working Hours'!$C$9),1,0))</f>
        <v/>
      </c>
    </row>
    <row r="2095">
      <c r="A2095" s="11" t="n"/>
      <c r="B2095" s="11" t="n"/>
      <c r="C2095" s="11" t="n"/>
      <c r="E2095" s="12">
        <f>IF($A2095="","",IF(ISNUMBER($A2095),$A2095,IFERROR(DATEVALUE($A2095),"")))</f>
        <v/>
      </c>
      <c r="F2095" s="12">
        <f>IF($B2095="","",IF(ISNUMBER($B2095),HOUR($B2095)*2+MINUTE($B2095)/30,IFERROR(VALUE(LEFT($B2095,FIND(":",$B2095)-1))*2+VALUE(MID($B2095,FIND(":",$B2095)+1,2))/30,"")))</f>
        <v/>
      </c>
      <c r="G2095" s="12">
        <f>IF($E2095="","",IF(WEEKDAY($E2095,2)&lt;6,1,0))</f>
        <v/>
      </c>
      <c r="H2095" s="12">
        <f>IF(OR($E2095="",$F2095=""),"",IF(AND($G2095=1,$F2095&gt;='Working Hours'!$C$8,$F2095&lt;'Working Hours'!$C$9),1,0))</f>
        <v/>
      </c>
    </row>
    <row r="2096">
      <c r="A2096" s="11" t="n"/>
      <c r="B2096" s="11" t="n"/>
      <c r="C2096" s="11" t="n"/>
      <c r="E2096" s="12">
        <f>IF($A2096="","",IF(ISNUMBER($A2096),$A2096,IFERROR(DATEVALUE($A2096),"")))</f>
        <v/>
      </c>
      <c r="F2096" s="12">
        <f>IF($B2096="","",IF(ISNUMBER($B2096),HOUR($B2096)*2+MINUTE($B2096)/30,IFERROR(VALUE(LEFT($B2096,FIND(":",$B2096)-1))*2+VALUE(MID($B2096,FIND(":",$B2096)+1,2))/30,"")))</f>
        <v/>
      </c>
      <c r="G2096" s="12">
        <f>IF($E2096="","",IF(WEEKDAY($E2096,2)&lt;6,1,0))</f>
        <v/>
      </c>
      <c r="H2096" s="12">
        <f>IF(OR($E2096="",$F2096=""),"",IF(AND($G2096=1,$F2096&gt;='Working Hours'!$C$8,$F2096&lt;'Working Hours'!$C$9),1,0))</f>
        <v/>
      </c>
    </row>
    <row r="2097">
      <c r="A2097" s="11" t="n"/>
      <c r="B2097" s="11" t="n"/>
      <c r="C2097" s="11" t="n"/>
      <c r="E2097" s="12">
        <f>IF($A2097="","",IF(ISNUMBER($A2097),$A2097,IFERROR(DATEVALUE($A2097),"")))</f>
        <v/>
      </c>
      <c r="F2097" s="12">
        <f>IF($B2097="","",IF(ISNUMBER($B2097),HOUR($B2097)*2+MINUTE($B2097)/30,IFERROR(VALUE(LEFT($B2097,FIND(":",$B2097)-1))*2+VALUE(MID($B2097,FIND(":",$B2097)+1,2))/30,"")))</f>
        <v/>
      </c>
      <c r="G2097" s="12">
        <f>IF($E2097="","",IF(WEEKDAY($E2097,2)&lt;6,1,0))</f>
        <v/>
      </c>
      <c r="H2097" s="12">
        <f>IF(OR($E2097="",$F2097=""),"",IF(AND($G2097=1,$F2097&gt;='Working Hours'!$C$8,$F2097&lt;'Working Hours'!$C$9),1,0))</f>
        <v/>
      </c>
    </row>
    <row r="2098">
      <c r="A2098" s="11" t="n"/>
      <c r="B2098" s="11" t="n"/>
      <c r="C2098" s="11" t="n"/>
      <c r="E2098" s="12">
        <f>IF($A2098="","",IF(ISNUMBER($A2098),$A2098,IFERROR(DATEVALUE($A2098),"")))</f>
        <v/>
      </c>
      <c r="F2098" s="12">
        <f>IF($B2098="","",IF(ISNUMBER($B2098),HOUR($B2098)*2+MINUTE($B2098)/30,IFERROR(VALUE(LEFT($B2098,FIND(":",$B2098)-1))*2+VALUE(MID($B2098,FIND(":",$B2098)+1,2))/30,"")))</f>
        <v/>
      </c>
      <c r="G2098" s="12">
        <f>IF($E2098="","",IF(WEEKDAY($E2098,2)&lt;6,1,0))</f>
        <v/>
      </c>
      <c r="H2098" s="12">
        <f>IF(OR($E2098="",$F2098=""),"",IF(AND($G2098=1,$F2098&gt;='Working Hours'!$C$8,$F2098&lt;'Working Hours'!$C$9),1,0))</f>
        <v/>
      </c>
    </row>
    <row r="2099">
      <c r="A2099" s="11" t="n"/>
      <c r="B2099" s="11" t="n"/>
      <c r="C2099" s="11" t="n"/>
      <c r="E2099" s="12">
        <f>IF($A2099="","",IF(ISNUMBER($A2099),$A2099,IFERROR(DATEVALUE($A2099),"")))</f>
        <v/>
      </c>
      <c r="F2099" s="12">
        <f>IF($B2099="","",IF(ISNUMBER($B2099),HOUR($B2099)*2+MINUTE($B2099)/30,IFERROR(VALUE(LEFT($B2099,FIND(":",$B2099)-1))*2+VALUE(MID($B2099,FIND(":",$B2099)+1,2))/30,"")))</f>
        <v/>
      </c>
      <c r="G2099" s="12">
        <f>IF($E2099="","",IF(WEEKDAY($E2099,2)&lt;6,1,0))</f>
        <v/>
      </c>
      <c r="H2099" s="12">
        <f>IF(OR($E2099="",$F2099=""),"",IF(AND($G2099=1,$F2099&gt;='Working Hours'!$C$8,$F2099&lt;'Working Hours'!$C$9),1,0))</f>
        <v/>
      </c>
    </row>
    <row r="2100">
      <c r="A2100" s="11" t="n"/>
      <c r="B2100" s="11" t="n"/>
      <c r="C2100" s="11" t="n"/>
      <c r="E2100" s="12">
        <f>IF($A2100="","",IF(ISNUMBER($A2100),$A2100,IFERROR(DATEVALUE($A2100),"")))</f>
        <v/>
      </c>
      <c r="F2100" s="12">
        <f>IF($B2100="","",IF(ISNUMBER($B2100),HOUR($B2100)*2+MINUTE($B2100)/30,IFERROR(VALUE(LEFT($B2100,FIND(":",$B2100)-1))*2+VALUE(MID($B2100,FIND(":",$B2100)+1,2))/30,"")))</f>
        <v/>
      </c>
      <c r="G2100" s="12">
        <f>IF($E2100="","",IF(WEEKDAY($E2100,2)&lt;6,1,0))</f>
        <v/>
      </c>
      <c r="H2100" s="12">
        <f>IF(OR($E2100="",$F2100=""),"",IF(AND($G2100=1,$F2100&gt;='Working Hours'!$C$8,$F2100&lt;'Working Hours'!$C$9),1,0))</f>
        <v/>
      </c>
    </row>
    <row r="2101">
      <c r="A2101" s="11" t="n"/>
      <c r="B2101" s="11" t="n"/>
      <c r="C2101" s="11" t="n"/>
      <c r="E2101" s="12">
        <f>IF($A2101="","",IF(ISNUMBER($A2101),$A2101,IFERROR(DATEVALUE($A2101),"")))</f>
        <v/>
      </c>
      <c r="F2101" s="12">
        <f>IF($B2101="","",IF(ISNUMBER($B2101),HOUR($B2101)*2+MINUTE($B2101)/30,IFERROR(VALUE(LEFT($B2101,FIND(":",$B2101)-1))*2+VALUE(MID($B2101,FIND(":",$B2101)+1,2))/30,"")))</f>
        <v/>
      </c>
      <c r="G2101" s="12">
        <f>IF($E2101="","",IF(WEEKDAY($E2101,2)&lt;6,1,0))</f>
        <v/>
      </c>
      <c r="H2101" s="12">
        <f>IF(OR($E2101="",$F2101=""),"",IF(AND($G2101=1,$F2101&gt;='Working Hours'!$C$8,$F2101&lt;'Working Hours'!$C$9),1,0))</f>
        <v/>
      </c>
    </row>
    <row r="2102">
      <c r="A2102" s="11" t="n"/>
      <c r="B2102" s="11" t="n"/>
      <c r="C2102" s="11" t="n"/>
      <c r="E2102" s="12">
        <f>IF($A2102="","",IF(ISNUMBER($A2102),$A2102,IFERROR(DATEVALUE($A2102),"")))</f>
        <v/>
      </c>
      <c r="F2102" s="12">
        <f>IF($B2102="","",IF(ISNUMBER($B2102),HOUR($B2102)*2+MINUTE($B2102)/30,IFERROR(VALUE(LEFT($B2102,FIND(":",$B2102)-1))*2+VALUE(MID($B2102,FIND(":",$B2102)+1,2))/30,"")))</f>
        <v/>
      </c>
      <c r="G2102" s="12">
        <f>IF($E2102="","",IF(WEEKDAY($E2102,2)&lt;6,1,0))</f>
        <v/>
      </c>
      <c r="H2102" s="12">
        <f>IF(OR($E2102="",$F2102=""),"",IF(AND($G2102=1,$F2102&gt;='Working Hours'!$C$8,$F2102&lt;'Working Hours'!$C$9),1,0))</f>
        <v/>
      </c>
    </row>
    <row r="2103">
      <c r="A2103" s="11" t="n"/>
      <c r="B2103" s="11" t="n"/>
      <c r="C2103" s="11" t="n"/>
      <c r="E2103" s="12">
        <f>IF($A2103="","",IF(ISNUMBER($A2103),$A2103,IFERROR(DATEVALUE($A2103),"")))</f>
        <v/>
      </c>
      <c r="F2103" s="12">
        <f>IF($B2103="","",IF(ISNUMBER($B2103),HOUR($B2103)*2+MINUTE($B2103)/30,IFERROR(VALUE(LEFT($B2103,FIND(":",$B2103)-1))*2+VALUE(MID($B2103,FIND(":",$B2103)+1,2))/30,"")))</f>
        <v/>
      </c>
      <c r="G2103" s="12">
        <f>IF($E2103="","",IF(WEEKDAY($E2103,2)&lt;6,1,0))</f>
        <v/>
      </c>
      <c r="H2103" s="12">
        <f>IF(OR($E2103="",$F2103=""),"",IF(AND($G2103=1,$F2103&gt;='Working Hours'!$C$8,$F2103&lt;'Working Hours'!$C$9),1,0))</f>
        <v/>
      </c>
    </row>
    <row r="2104">
      <c r="A2104" s="11" t="n"/>
      <c r="B2104" s="11" t="n"/>
      <c r="C2104" s="11" t="n"/>
      <c r="E2104" s="12">
        <f>IF($A2104="","",IF(ISNUMBER($A2104),$A2104,IFERROR(DATEVALUE($A2104),"")))</f>
        <v/>
      </c>
      <c r="F2104" s="12">
        <f>IF($B2104="","",IF(ISNUMBER($B2104),HOUR($B2104)*2+MINUTE($B2104)/30,IFERROR(VALUE(LEFT($B2104,FIND(":",$B2104)-1))*2+VALUE(MID($B2104,FIND(":",$B2104)+1,2))/30,"")))</f>
        <v/>
      </c>
      <c r="G2104" s="12">
        <f>IF($E2104="","",IF(WEEKDAY($E2104,2)&lt;6,1,0))</f>
        <v/>
      </c>
      <c r="H2104" s="12">
        <f>IF(OR($E2104="",$F2104=""),"",IF(AND($G2104=1,$F2104&gt;='Working Hours'!$C$8,$F2104&lt;'Working Hours'!$C$9),1,0))</f>
        <v/>
      </c>
    </row>
    <row r="2105">
      <c r="A2105" s="11" t="n"/>
      <c r="B2105" s="11" t="n"/>
      <c r="C2105" s="11" t="n"/>
      <c r="E2105" s="12">
        <f>IF($A2105="","",IF(ISNUMBER($A2105),$A2105,IFERROR(DATEVALUE($A2105),"")))</f>
        <v/>
      </c>
      <c r="F2105" s="12">
        <f>IF($B2105="","",IF(ISNUMBER($B2105),HOUR($B2105)*2+MINUTE($B2105)/30,IFERROR(VALUE(LEFT($B2105,FIND(":",$B2105)-1))*2+VALUE(MID($B2105,FIND(":",$B2105)+1,2))/30,"")))</f>
        <v/>
      </c>
      <c r="G2105" s="12">
        <f>IF($E2105="","",IF(WEEKDAY($E2105,2)&lt;6,1,0))</f>
        <v/>
      </c>
      <c r="H2105" s="12">
        <f>IF(OR($E2105="",$F2105=""),"",IF(AND($G2105=1,$F2105&gt;='Working Hours'!$C$8,$F2105&lt;'Working Hours'!$C$9),1,0))</f>
        <v/>
      </c>
    </row>
    <row r="2106">
      <c r="A2106" s="11" t="n"/>
      <c r="B2106" s="11" t="n"/>
      <c r="C2106" s="11" t="n"/>
      <c r="E2106" s="12">
        <f>IF($A2106="","",IF(ISNUMBER($A2106),$A2106,IFERROR(DATEVALUE($A2106),"")))</f>
        <v/>
      </c>
      <c r="F2106" s="12">
        <f>IF($B2106="","",IF(ISNUMBER($B2106),HOUR($B2106)*2+MINUTE($B2106)/30,IFERROR(VALUE(LEFT($B2106,FIND(":",$B2106)-1))*2+VALUE(MID($B2106,FIND(":",$B2106)+1,2))/30,"")))</f>
        <v/>
      </c>
      <c r="G2106" s="12">
        <f>IF($E2106="","",IF(WEEKDAY($E2106,2)&lt;6,1,0))</f>
        <v/>
      </c>
      <c r="H2106" s="12">
        <f>IF(OR($E2106="",$F2106=""),"",IF(AND($G2106=1,$F2106&gt;='Working Hours'!$C$8,$F2106&lt;'Working Hours'!$C$9),1,0))</f>
        <v/>
      </c>
    </row>
    <row r="2107">
      <c r="A2107" s="11" t="n"/>
      <c r="B2107" s="11" t="n"/>
      <c r="C2107" s="11" t="n"/>
      <c r="E2107" s="12">
        <f>IF($A2107="","",IF(ISNUMBER($A2107),$A2107,IFERROR(DATEVALUE($A2107),"")))</f>
        <v/>
      </c>
      <c r="F2107" s="12">
        <f>IF($B2107="","",IF(ISNUMBER($B2107),HOUR($B2107)*2+MINUTE($B2107)/30,IFERROR(VALUE(LEFT($B2107,FIND(":",$B2107)-1))*2+VALUE(MID($B2107,FIND(":",$B2107)+1,2))/30,"")))</f>
        <v/>
      </c>
      <c r="G2107" s="12">
        <f>IF($E2107="","",IF(WEEKDAY($E2107,2)&lt;6,1,0))</f>
        <v/>
      </c>
      <c r="H2107" s="12">
        <f>IF(OR($E2107="",$F2107=""),"",IF(AND($G2107=1,$F2107&gt;='Working Hours'!$C$8,$F2107&lt;'Working Hours'!$C$9),1,0))</f>
        <v/>
      </c>
    </row>
    <row r="2108">
      <c r="A2108" s="11" t="n"/>
      <c r="B2108" s="11" t="n"/>
      <c r="C2108" s="11" t="n"/>
      <c r="E2108" s="12">
        <f>IF($A2108="","",IF(ISNUMBER($A2108),$A2108,IFERROR(DATEVALUE($A2108),"")))</f>
        <v/>
      </c>
      <c r="F2108" s="12">
        <f>IF($B2108="","",IF(ISNUMBER($B2108),HOUR($B2108)*2+MINUTE($B2108)/30,IFERROR(VALUE(LEFT($B2108,FIND(":",$B2108)-1))*2+VALUE(MID($B2108,FIND(":",$B2108)+1,2))/30,"")))</f>
        <v/>
      </c>
      <c r="G2108" s="12">
        <f>IF($E2108="","",IF(WEEKDAY($E2108,2)&lt;6,1,0))</f>
        <v/>
      </c>
      <c r="H2108" s="12">
        <f>IF(OR($E2108="",$F2108=""),"",IF(AND($G2108=1,$F2108&gt;='Working Hours'!$C$8,$F2108&lt;'Working Hours'!$C$9),1,0))</f>
        <v/>
      </c>
    </row>
    <row r="2109">
      <c r="A2109" s="11" t="n"/>
      <c r="B2109" s="11" t="n"/>
      <c r="C2109" s="11" t="n"/>
      <c r="E2109" s="12">
        <f>IF($A2109="","",IF(ISNUMBER($A2109),$A2109,IFERROR(DATEVALUE($A2109),"")))</f>
        <v/>
      </c>
      <c r="F2109" s="12">
        <f>IF($B2109="","",IF(ISNUMBER($B2109),HOUR($B2109)*2+MINUTE($B2109)/30,IFERROR(VALUE(LEFT($B2109,FIND(":",$B2109)-1))*2+VALUE(MID($B2109,FIND(":",$B2109)+1,2))/30,"")))</f>
        <v/>
      </c>
      <c r="G2109" s="12">
        <f>IF($E2109="","",IF(WEEKDAY($E2109,2)&lt;6,1,0))</f>
        <v/>
      </c>
      <c r="H2109" s="12">
        <f>IF(OR($E2109="",$F2109=""),"",IF(AND($G2109=1,$F2109&gt;='Working Hours'!$C$8,$F2109&lt;'Working Hours'!$C$9),1,0))</f>
        <v/>
      </c>
    </row>
    <row r="2110">
      <c r="A2110" s="11" t="n"/>
      <c r="B2110" s="11" t="n"/>
      <c r="C2110" s="11" t="n"/>
      <c r="E2110" s="12">
        <f>IF($A2110="","",IF(ISNUMBER($A2110),$A2110,IFERROR(DATEVALUE($A2110),"")))</f>
        <v/>
      </c>
      <c r="F2110" s="12">
        <f>IF($B2110="","",IF(ISNUMBER($B2110),HOUR($B2110)*2+MINUTE($B2110)/30,IFERROR(VALUE(LEFT($B2110,FIND(":",$B2110)-1))*2+VALUE(MID($B2110,FIND(":",$B2110)+1,2))/30,"")))</f>
        <v/>
      </c>
      <c r="G2110" s="12">
        <f>IF($E2110="","",IF(WEEKDAY($E2110,2)&lt;6,1,0))</f>
        <v/>
      </c>
      <c r="H2110" s="12">
        <f>IF(OR($E2110="",$F2110=""),"",IF(AND($G2110=1,$F2110&gt;='Working Hours'!$C$8,$F2110&lt;'Working Hours'!$C$9),1,0))</f>
        <v/>
      </c>
    </row>
    <row r="2111">
      <c r="A2111" s="11" t="n"/>
      <c r="B2111" s="11" t="n"/>
      <c r="C2111" s="11" t="n"/>
      <c r="E2111" s="12">
        <f>IF($A2111="","",IF(ISNUMBER($A2111),$A2111,IFERROR(DATEVALUE($A2111),"")))</f>
        <v/>
      </c>
      <c r="F2111" s="12">
        <f>IF($B2111="","",IF(ISNUMBER($B2111),HOUR($B2111)*2+MINUTE($B2111)/30,IFERROR(VALUE(LEFT($B2111,FIND(":",$B2111)-1))*2+VALUE(MID($B2111,FIND(":",$B2111)+1,2))/30,"")))</f>
        <v/>
      </c>
      <c r="G2111" s="12">
        <f>IF($E2111="","",IF(WEEKDAY($E2111,2)&lt;6,1,0))</f>
        <v/>
      </c>
      <c r="H2111" s="12">
        <f>IF(OR($E2111="",$F2111=""),"",IF(AND($G2111=1,$F2111&gt;='Working Hours'!$C$8,$F2111&lt;'Working Hours'!$C$9),1,0))</f>
        <v/>
      </c>
    </row>
    <row r="2112">
      <c r="A2112" s="11" t="n"/>
      <c r="B2112" s="11" t="n"/>
      <c r="C2112" s="11" t="n"/>
      <c r="E2112" s="12">
        <f>IF($A2112="","",IF(ISNUMBER($A2112),$A2112,IFERROR(DATEVALUE($A2112),"")))</f>
        <v/>
      </c>
      <c r="F2112" s="12">
        <f>IF($B2112="","",IF(ISNUMBER($B2112),HOUR($B2112)*2+MINUTE($B2112)/30,IFERROR(VALUE(LEFT($B2112,FIND(":",$B2112)-1))*2+VALUE(MID($B2112,FIND(":",$B2112)+1,2))/30,"")))</f>
        <v/>
      </c>
      <c r="G2112" s="12">
        <f>IF($E2112="","",IF(WEEKDAY($E2112,2)&lt;6,1,0))</f>
        <v/>
      </c>
      <c r="H2112" s="12">
        <f>IF(OR($E2112="",$F2112=""),"",IF(AND($G2112=1,$F2112&gt;='Working Hours'!$C$8,$F2112&lt;'Working Hours'!$C$9),1,0))</f>
        <v/>
      </c>
    </row>
    <row r="2113">
      <c r="A2113" s="11" t="n"/>
      <c r="B2113" s="11" t="n"/>
      <c r="C2113" s="11" t="n"/>
      <c r="E2113" s="12">
        <f>IF($A2113="","",IF(ISNUMBER($A2113),$A2113,IFERROR(DATEVALUE($A2113),"")))</f>
        <v/>
      </c>
      <c r="F2113" s="12">
        <f>IF($B2113="","",IF(ISNUMBER($B2113),HOUR($B2113)*2+MINUTE($B2113)/30,IFERROR(VALUE(LEFT($B2113,FIND(":",$B2113)-1))*2+VALUE(MID($B2113,FIND(":",$B2113)+1,2))/30,"")))</f>
        <v/>
      </c>
      <c r="G2113" s="12">
        <f>IF($E2113="","",IF(WEEKDAY($E2113,2)&lt;6,1,0))</f>
        <v/>
      </c>
      <c r="H2113" s="12">
        <f>IF(OR($E2113="",$F2113=""),"",IF(AND($G2113=1,$F2113&gt;='Working Hours'!$C$8,$F2113&lt;'Working Hours'!$C$9),1,0))</f>
        <v/>
      </c>
    </row>
    <row r="2114">
      <c r="A2114" s="11" t="n"/>
      <c r="B2114" s="11" t="n"/>
      <c r="C2114" s="11" t="n"/>
      <c r="E2114" s="12">
        <f>IF($A2114="","",IF(ISNUMBER($A2114),$A2114,IFERROR(DATEVALUE($A2114),"")))</f>
        <v/>
      </c>
      <c r="F2114" s="12">
        <f>IF($B2114="","",IF(ISNUMBER($B2114),HOUR($B2114)*2+MINUTE($B2114)/30,IFERROR(VALUE(LEFT($B2114,FIND(":",$B2114)-1))*2+VALUE(MID($B2114,FIND(":",$B2114)+1,2))/30,"")))</f>
        <v/>
      </c>
      <c r="G2114" s="12">
        <f>IF($E2114="","",IF(WEEKDAY($E2114,2)&lt;6,1,0))</f>
        <v/>
      </c>
      <c r="H2114" s="12">
        <f>IF(OR($E2114="",$F2114=""),"",IF(AND($G2114=1,$F2114&gt;='Working Hours'!$C$8,$F2114&lt;'Working Hours'!$C$9),1,0))</f>
        <v/>
      </c>
    </row>
    <row r="2115">
      <c r="A2115" s="11" t="n"/>
      <c r="B2115" s="11" t="n"/>
      <c r="C2115" s="11" t="n"/>
      <c r="E2115" s="12">
        <f>IF($A2115="","",IF(ISNUMBER($A2115),$A2115,IFERROR(DATEVALUE($A2115),"")))</f>
        <v/>
      </c>
      <c r="F2115" s="12">
        <f>IF($B2115="","",IF(ISNUMBER($B2115),HOUR($B2115)*2+MINUTE($B2115)/30,IFERROR(VALUE(LEFT($B2115,FIND(":",$B2115)-1))*2+VALUE(MID($B2115,FIND(":",$B2115)+1,2))/30,"")))</f>
        <v/>
      </c>
      <c r="G2115" s="12">
        <f>IF($E2115="","",IF(WEEKDAY($E2115,2)&lt;6,1,0))</f>
        <v/>
      </c>
      <c r="H2115" s="12">
        <f>IF(OR($E2115="",$F2115=""),"",IF(AND($G2115=1,$F2115&gt;='Working Hours'!$C$8,$F2115&lt;'Working Hours'!$C$9),1,0))</f>
        <v/>
      </c>
    </row>
    <row r="2116">
      <c r="A2116" s="11" t="n"/>
      <c r="B2116" s="11" t="n"/>
      <c r="C2116" s="11" t="n"/>
      <c r="E2116" s="12">
        <f>IF($A2116="","",IF(ISNUMBER($A2116),$A2116,IFERROR(DATEVALUE($A2116),"")))</f>
        <v/>
      </c>
      <c r="F2116" s="12">
        <f>IF($B2116="","",IF(ISNUMBER($B2116),HOUR($B2116)*2+MINUTE($B2116)/30,IFERROR(VALUE(LEFT($B2116,FIND(":",$B2116)-1))*2+VALUE(MID($B2116,FIND(":",$B2116)+1,2))/30,"")))</f>
        <v/>
      </c>
      <c r="G2116" s="12">
        <f>IF($E2116="","",IF(WEEKDAY($E2116,2)&lt;6,1,0))</f>
        <v/>
      </c>
      <c r="H2116" s="12">
        <f>IF(OR($E2116="",$F2116=""),"",IF(AND($G2116=1,$F2116&gt;='Working Hours'!$C$8,$F2116&lt;'Working Hours'!$C$9),1,0))</f>
        <v/>
      </c>
    </row>
    <row r="2117">
      <c r="A2117" s="11" t="n"/>
      <c r="B2117" s="11" t="n"/>
      <c r="C2117" s="11" t="n"/>
      <c r="E2117" s="12">
        <f>IF($A2117="","",IF(ISNUMBER($A2117),$A2117,IFERROR(DATEVALUE($A2117),"")))</f>
        <v/>
      </c>
      <c r="F2117" s="12">
        <f>IF($B2117="","",IF(ISNUMBER($B2117),HOUR($B2117)*2+MINUTE($B2117)/30,IFERROR(VALUE(LEFT($B2117,FIND(":",$B2117)-1))*2+VALUE(MID($B2117,FIND(":",$B2117)+1,2))/30,"")))</f>
        <v/>
      </c>
      <c r="G2117" s="12">
        <f>IF($E2117="","",IF(WEEKDAY($E2117,2)&lt;6,1,0))</f>
        <v/>
      </c>
      <c r="H2117" s="12">
        <f>IF(OR($E2117="",$F2117=""),"",IF(AND($G2117=1,$F2117&gt;='Working Hours'!$C$8,$F2117&lt;'Working Hours'!$C$9),1,0))</f>
        <v/>
      </c>
    </row>
    <row r="2118">
      <c r="A2118" s="11" t="n"/>
      <c r="B2118" s="11" t="n"/>
      <c r="C2118" s="11" t="n"/>
      <c r="E2118" s="12">
        <f>IF($A2118="","",IF(ISNUMBER($A2118),$A2118,IFERROR(DATEVALUE($A2118),"")))</f>
        <v/>
      </c>
      <c r="F2118" s="12">
        <f>IF($B2118="","",IF(ISNUMBER($B2118),HOUR($B2118)*2+MINUTE($B2118)/30,IFERROR(VALUE(LEFT($B2118,FIND(":",$B2118)-1))*2+VALUE(MID($B2118,FIND(":",$B2118)+1,2))/30,"")))</f>
        <v/>
      </c>
      <c r="G2118" s="12">
        <f>IF($E2118="","",IF(WEEKDAY($E2118,2)&lt;6,1,0))</f>
        <v/>
      </c>
      <c r="H2118" s="12">
        <f>IF(OR($E2118="",$F2118=""),"",IF(AND($G2118=1,$F2118&gt;='Working Hours'!$C$8,$F2118&lt;'Working Hours'!$C$9),1,0))</f>
        <v/>
      </c>
    </row>
    <row r="2119">
      <c r="A2119" s="11" t="n"/>
      <c r="B2119" s="11" t="n"/>
      <c r="C2119" s="11" t="n"/>
      <c r="E2119" s="12">
        <f>IF($A2119="","",IF(ISNUMBER($A2119),$A2119,IFERROR(DATEVALUE($A2119),"")))</f>
        <v/>
      </c>
      <c r="F2119" s="12">
        <f>IF($B2119="","",IF(ISNUMBER($B2119),HOUR($B2119)*2+MINUTE($B2119)/30,IFERROR(VALUE(LEFT($B2119,FIND(":",$B2119)-1))*2+VALUE(MID($B2119,FIND(":",$B2119)+1,2))/30,"")))</f>
        <v/>
      </c>
      <c r="G2119" s="12">
        <f>IF($E2119="","",IF(WEEKDAY($E2119,2)&lt;6,1,0))</f>
        <v/>
      </c>
      <c r="H2119" s="12">
        <f>IF(OR($E2119="",$F2119=""),"",IF(AND($G2119=1,$F2119&gt;='Working Hours'!$C$8,$F2119&lt;'Working Hours'!$C$9),1,0))</f>
        <v/>
      </c>
    </row>
    <row r="2120">
      <c r="A2120" s="11" t="n"/>
      <c r="B2120" s="11" t="n"/>
      <c r="C2120" s="11" t="n"/>
      <c r="E2120" s="12">
        <f>IF($A2120="","",IF(ISNUMBER($A2120),$A2120,IFERROR(DATEVALUE($A2120),"")))</f>
        <v/>
      </c>
      <c r="F2120" s="12">
        <f>IF($B2120="","",IF(ISNUMBER($B2120),HOUR($B2120)*2+MINUTE($B2120)/30,IFERROR(VALUE(LEFT($B2120,FIND(":",$B2120)-1))*2+VALUE(MID($B2120,FIND(":",$B2120)+1,2))/30,"")))</f>
        <v/>
      </c>
      <c r="G2120" s="12">
        <f>IF($E2120="","",IF(WEEKDAY($E2120,2)&lt;6,1,0))</f>
        <v/>
      </c>
      <c r="H2120" s="12">
        <f>IF(OR($E2120="",$F2120=""),"",IF(AND($G2120=1,$F2120&gt;='Working Hours'!$C$8,$F2120&lt;'Working Hours'!$C$9),1,0))</f>
        <v/>
      </c>
    </row>
    <row r="2121">
      <c r="A2121" s="11" t="n"/>
      <c r="B2121" s="11" t="n"/>
      <c r="C2121" s="11" t="n"/>
      <c r="E2121" s="12">
        <f>IF($A2121="","",IF(ISNUMBER($A2121),$A2121,IFERROR(DATEVALUE($A2121),"")))</f>
        <v/>
      </c>
      <c r="F2121" s="12">
        <f>IF($B2121="","",IF(ISNUMBER($B2121),HOUR($B2121)*2+MINUTE($B2121)/30,IFERROR(VALUE(LEFT($B2121,FIND(":",$B2121)-1))*2+VALUE(MID($B2121,FIND(":",$B2121)+1,2))/30,"")))</f>
        <v/>
      </c>
      <c r="G2121" s="12">
        <f>IF($E2121="","",IF(WEEKDAY($E2121,2)&lt;6,1,0))</f>
        <v/>
      </c>
      <c r="H2121" s="12">
        <f>IF(OR($E2121="",$F2121=""),"",IF(AND($G2121=1,$F2121&gt;='Working Hours'!$C$8,$F2121&lt;'Working Hours'!$C$9),1,0))</f>
        <v/>
      </c>
    </row>
    <row r="2122">
      <c r="A2122" s="11" t="n"/>
      <c r="B2122" s="11" t="n"/>
      <c r="C2122" s="11" t="n"/>
      <c r="E2122" s="12">
        <f>IF($A2122="","",IF(ISNUMBER($A2122),$A2122,IFERROR(DATEVALUE($A2122),"")))</f>
        <v/>
      </c>
      <c r="F2122" s="12">
        <f>IF($B2122="","",IF(ISNUMBER($B2122),HOUR($B2122)*2+MINUTE($B2122)/30,IFERROR(VALUE(LEFT($B2122,FIND(":",$B2122)-1))*2+VALUE(MID($B2122,FIND(":",$B2122)+1,2))/30,"")))</f>
        <v/>
      </c>
      <c r="G2122" s="12">
        <f>IF($E2122="","",IF(WEEKDAY($E2122,2)&lt;6,1,0))</f>
        <v/>
      </c>
      <c r="H2122" s="12">
        <f>IF(OR($E2122="",$F2122=""),"",IF(AND($G2122=1,$F2122&gt;='Working Hours'!$C$8,$F2122&lt;'Working Hours'!$C$9),1,0))</f>
        <v/>
      </c>
    </row>
    <row r="2123">
      <c r="A2123" s="11" t="n"/>
      <c r="B2123" s="11" t="n"/>
      <c r="C2123" s="11" t="n"/>
      <c r="E2123" s="12">
        <f>IF($A2123="","",IF(ISNUMBER($A2123),$A2123,IFERROR(DATEVALUE($A2123),"")))</f>
        <v/>
      </c>
      <c r="F2123" s="12">
        <f>IF($B2123="","",IF(ISNUMBER($B2123),HOUR($B2123)*2+MINUTE($B2123)/30,IFERROR(VALUE(LEFT($B2123,FIND(":",$B2123)-1))*2+VALUE(MID($B2123,FIND(":",$B2123)+1,2))/30,"")))</f>
        <v/>
      </c>
      <c r="G2123" s="12">
        <f>IF($E2123="","",IF(WEEKDAY($E2123,2)&lt;6,1,0))</f>
        <v/>
      </c>
      <c r="H2123" s="12">
        <f>IF(OR($E2123="",$F2123=""),"",IF(AND($G2123=1,$F2123&gt;='Working Hours'!$C$8,$F2123&lt;'Working Hours'!$C$9),1,0))</f>
        <v/>
      </c>
    </row>
    <row r="2124">
      <c r="A2124" s="11" t="n"/>
      <c r="B2124" s="11" t="n"/>
      <c r="C2124" s="11" t="n"/>
      <c r="E2124" s="12">
        <f>IF($A2124="","",IF(ISNUMBER($A2124),$A2124,IFERROR(DATEVALUE($A2124),"")))</f>
        <v/>
      </c>
      <c r="F2124" s="12">
        <f>IF($B2124="","",IF(ISNUMBER($B2124),HOUR($B2124)*2+MINUTE($B2124)/30,IFERROR(VALUE(LEFT($B2124,FIND(":",$B2124)-1))*2+VALUE(MID($B2124,FIND(":",$B2124)+1,2))/30,"")))</f>
        <v/>
      </c>
      <c r="G2124" s="12">
        <f>IF($E2124="","",IF(WEEKDAY($E2124,2)&lt;6,1,0))</f>
        <v/>
      </c>
      <c r="H2124" s="12">
        <f>IF(OR($E2124="",$F2124=""),"",IF(AND($G2124=1,$F2124&gt;='Working Hours'!$C$8,$F2124&lt;'Working Hours'!$C$9),1,0))</f>
        <v/>
      </c>
    </row>
    <row r="2125">
      <c r="A2125" s="11" t="n"/>
      <c r="B2125" s="11" t="n"/>
      <c r="C2125" s="11" t="n"/>
      <c r="E2125" s="12">
        <f>IF($A2125="","",IF(ISNUMBER($A2125),$A2125,IFERROR(DATEVALUE($A2125),"")))</f>
        <v/>
      </c>
      <c r="F2125" s="12">
        <f>IF($B2125="","",IF(ISNUMBER($B2125),HOUR($B2125)*2+MINUTE($B2125)/30,IFERROR(VALUE(LEFT($B2125,FIND(":",$B2125)-1))*2+VALUE(MID($B2125,FIND(":",$B2125)+1,2))/30,"")))</f>
        <v/>
      </c>
      <c r="G2125" s="12">
        <f>IF($E2125="","",IF(WEEKDAY($E2125,2)&lt;6,1,0))</f>
        <v/>
      </c>
      <c r="H2125" s="12">
        <f>IF(OR($E2125="",$F2125=""),"",IF(AND($G2125=1,$F2125&gt;='Working Hours'!$C$8,$F2125&lt;'Working Hours'!$C$9),1,0))</f>
        <v/>
      </c>
    </row>
    <row r="2126">
      <c r="A2126" s="11" t="n"/>
      <c r="B2126" s="11" t="n"/>
      <c r="C2126" s="11" t="n"/>
      <c r="E2126" s="12">
        <f>IF($A2126="","",IF(ISNUMBER($A2126),$A2126,IFERROR(DATEVALUE($A2126),"")))</f>
        <v/>
      </c>
      <c r="F2126" s="12">
        <f>IF($B2126="","",IF(ISNUMBER($B2126),HOUR($B2126)*2+MINUTE($B2126)/30,IFERROR(VALUE(LEFT($B2126,FIND(":",$B2126)-1))*2+VALUE(MID($B2126,FIND(":",$B2126)+1,2))/30,"")))</f>
        <v/>
      </c>
      <c r="G2126" s="12">
        <f>IF($E2126="","",IF(WEEKDAY($E2126,2)&lt;6,1,0))</f>
        <v/>
      </c>
      <c r="H2126" s="12">
        <f>IF(OR($E2126="",$F2126=""),"",IF(AND($G2126=1,$F2126&gt;='Working Hours'!$C$8,$F2126&lt;'Working Hours'!$C$9),1,0))</f>
        <v/>
      </c>
    </row>
    <row r="2127">
      <c r="A2127" s="11" t="n"/>
      <c r="B2127" s="11" t="n"/>
      <c r="C2127" s="11" t="n"/>
      <c r="E2127" s="12">
        <f>IF($A2127="","",IF(ISNUMBER($A2127),$A2127,IFERROR(DATEVALUE($A2127),"")))</f>
        <v/>
      </c>
      <c r="F2127" s="12">
        <f>IF($B2127="","",IF(ISNUMBER($B2127),HOUR($B2127)*2+MINUTE($B2127)/30,IFERROR(VALUE(LEFT($B2127,FIND(":",$B2127)-1))*2+VALUE(MID($B2127,FIND(":",$B2127)+1,2))/30,"")))</f>
        <v/>
      </c>
      <c r="G2127" s="12">
        <f>IF($E2127="","",IF(WEEKDAY($E2127,2)&lt;6,1,0))</f>
        <v/>
      </c>
      <c r="H2127" s="12">
        <f>IF(OR($E2127="",$F2127=""),"",IF(AND($G2127=1,$F2127&gt;='Working Hours'!$C$8,$F2127&lt;'Working Hours'!$C$9),1,0))</f>
        <v/>
      </c>
    </row>
    <row r="2128">
      <c r="A2128" s="11" t="n"/>
      <c r="B2128" s="11" t="n"/>
      <c r="C2128" s="11" t="n"/>
      <c r="E2128" s="12">
        <f>IF($A2128="","",IF(ISNUMBER($A2128),$A2128,IFERROR(DATEVALUE($A2128),"")))</f>
        <v/>
      </c>
      <c r="F2128" s="12">
        <f>IF($B2128="","",IF(ISNUMBER($B2128),HOUR($B2128)*2+MINUTE($B2128)/30,IFERROR(VALUE(LEFT($B2128,FIND(":",$B2128)-1))*2+VALUE(MID($B2128,FIND(":",$B2128)+1,2))/30,"")))</f>
        <v/>
      </c>
      <c r="G2128" s="12">
        <f>IF($E2128="","",IF(WEEKDAY($E2128,2)&lt;6,1,0))</f>
        <v/>
      </c>
      <c r="H2128" s="12">
        <f>IF(OR($E2128="",$F2128=""),"",IF(AND($G2128=1,$F2128&gt;='Working Hours'!$C$8,$F2128&lt;'Working Hours'!$C$9),1,0))</f>
        <v/>
      </c>
    </row>
    <row r="2129">
      <c r="A2129" s="11" t="n"/>
      <c r="B2129" s="11" t="n"/>
      <c r="C2129" s="11" t="n"/>
      <c r="E2129" s="12">
        <f>IF($A2129="","",IF(ISNUMBER($A2129),$A2129,IFERROR(DATEVALUE($A2129),"")))</f>
        <v/>
      </c>
      <c r="F2129" s="12">
        <f>IF($B2129="","",IF(ISNUMBER($B2129),HOUR($B2129)*2+MINUTE($B2129)/30,IFERROR(VALUE(LEFT($B2129,FIND(":",$B2129)-1))*2+VALUE(MID($B2129,FIND(":",$B2129)+1,2))/30,"")))</f>
        <v/>
      </c>
      <c r="G2129" s="12">
        <f>IF($E2129="","",IF(WEEKDAY($E2129,2)&lt;6,1,0))</f>
        <v/>
      </c>
      <c r="H2129" s="12">
        <f>IF(OR($E2129="",$F2129=""),"",IF(AND($G2129=1,$F2129&gt;='Working Hours'!$C$8,$F2129&lt;'Working Hours'!$C$9),1,0))</f>
        <v/>
      </c>
    </row>
    <row r="2130">
      <c r="A2130" s="11" t="n"/>
      <c r="B2130" s="11" t="n"/>
      <c r="C2130" s="11" t="n"/>
      <c r="E2130" s="12">
        <f>IF($A2130="","",IF(ISNUMBER($A2130),$A2130,IFERROR(DATEVALUE($A2130),"")))</f>
        <v/>
      </c>
      <c r="F2130" s="12">
        <f>IF($B2130="","",IF(ISNUMBER($B2130),HOUR($B2130)*2+MINUTE($B2130)/30,IFERROR(VALUE(LEFT($B2130,FIND(":",$B2130)-1))*2+VALUE(MID($B2130,FIND(":",$B2130)+1,2))/30,"")))</f>
        <v/>
      </c>
      <c r="G2130" s="12">
        <f>IF($E2130="","",IF(WEEKDAY($E2130,2)&lt;6,1,0))</f>
        <v/>
      </c>
      <c r="H2130" s="12">
        <f>IF(OR($E2130="",$F2130=""),"",IF(AND($G2130=1,$F2130&gt;='Working Hours'!$C$8,$F2130&lt;'Working Hours'!$C$9),1,0))</f>
        <v/>
      </c>
    </row>
    <row r="2131">
      <c r="A2131" s="11" t="n"/>
      <c r="B2131" s="11" t="n"/>
      <c r="C2131" s="11" t="n"/>
      <c r="E2131" s="12">
        <f>IF($A2131="","",IF(ISNUMBER($A2131),$A2131,IFERROR(DATEVALUE($A2131),"")))</f>
        <v/>
      </c>
      <c r="F2131" s="12">
        <f>IF($B2131="","",IF(ISNUMBER($B2131),HOUR($B2131)*2+MINUTE($B2131)/30,IFERROR(VALUE(LEFT($B2131,FIND(":",$B2131)-1))*2+VALUE(MID($B2131,FIND(":",$B2131)+1,2))/30,"")))</f>
        <v/>
      </c>
      <c r="G2131" s="12">
        <f>IF($E2131="","",IF(WEEKDAY($E2131,2)&lt;6,1,0))</f>
        <v/>
      </c>
      <c r="H2131" s="12">
        <f>IF(OR($E2131="",$F2131=""),"",IF(AND($G2131=1,$F2131&gt;='Working Hours'!$C$8,$F2131&lt;'Working Hours'!$C$9),1,0))</f>
        <v/>
      </c>
    </row>
    <row r="2132">
      <c r="A2132" s="11" t="n"/>
      <c r="B2132" s="11" t="n"/>
      <c r="C2132" s="11" t="n"/>
      <c r="E2132" s="12">
        <f>IF($A2132="","",IF(ISNUMBER($A2132),$A2132,IFERROR(DATEVALUE($A2132),"")))</f>
        <v/>
      </c>
      <c r="F2132" s="12">
        <f>IF($B2132="","",IF(ISNUMBER($B2132),HOUR($B2132)*2+MINUTE($B2132)/30,IFERROR(VALUE(LEFT($B2132,FIND(":",$B2132)-1))*2+VALUE(MID($B2132,FIND(":",$B2132)+1,2))/30,"")))</f>
        <v/>
      </c>
      <c r="G2132" s="12">
        <f>IF($E2132="","",IF(WEEKDAY($E2132,2)&lt;6,1,0))</f>
        <v/>
      </c>
      <c r="H2132" s="12">
        <f>IF(OR($E2132="",$F2132=""),"",IF(AND($G2132=1,$F2132&gt;='Working Hours'!$C$8,$F2132&lt;'Working Hours'!$C$9),1,0))</f>
        <v/>
      </c>
    </row>
    <row r="2133">
      <c r="A2133" s="11" t="n"/>
      <c r="B2133" s="11" t="n"/>
      <c r="C2133" s="11" t="n"/>
      <c r="E2133" s="12">
        <f>IF($A2133="","",IF(ISNUMBER($A2133),$A2133,IFERROR(DATEVALUE($A2133),"")))</f>
        <v/>
      </c>
      <c r="F2133" s="12">
        <f>IF($B2133="","",IF(ISNUMBER($B2133),HOUR($B2133)*2+MINUTE($B2133)/30,IFERROR(VALUE(LEFT($B2133,FIND(":",$B2133)-1))*2+VALUE(MID($B2133,FIND(":",$B2133)+1,2))/30,"")))</f>
        <v/>
      </c>
      <c r="G2133" s="12">
        <f>IF($E2133="","",IF(WEEKDAY($E2133,2)&lt;6,1,0))</f>
        <v/>
      </c>
      <c r="H2133" s="12">
        <f>IF(OR($E2133="",$F2133=""),"",IF(AND($G2133=1,$F2133&gt;='Working Hours'!$C$8,$F2133&lt;'Working Hours'!$C$9),1,0))</f>
        <v/>
      </c>
    </row>
    <row r="2134">
      <c r="A2134" s="11" t="n"/>
      <c r="B2134" s="11" t="n"/>
      <c r="C2134" s="11" t="n"/>
      <c r="E2134" s="12">
        <f>IF($A2134="","",IF(ISNUMBER($A2134),$A2134,IFERROR(DATEVALUE($A2134),"")))</f>
        <v/>
      </c>
      <c r="F2134" s="12">
        <f>IF($B2134="","",IF(ISNUMBER($B2134),HOUR($B2134)*2+MINUTE($B2134)/30,IFERROR(VALUE(LEFT($B2134,FIND(":",$B2134)-1))*2+VALUE(MID($B2134,FIND(":",$B2134)+1,2))/30,"")))</f>
        <v/>
      </c>
      <c r="G2134" s="12">
        <f>IF($E2134="","",IF(WEEKDAY($E2134,2)&lt;6,1,0))</f>
        <v/>
      </c>
      <c r="H2134" s="12">
        <f>IF(OR($E2134="",$F2134=""),"",IF(AND($G2134=1,$F2134&gt;='Working Hours'!$C$8,$F2134&lt;'Working Hours'!$C$9),1,0))</f>
        <v/>
      </c>
    </row>
    <row r="2135">
      <c r="A2135" s="11" t="n"/>
      <c r="B2135" s="11" t="n"/>
      <c r="C2135" s="11" t="n"/>
      <c r="E2135" s="12">
        <f>IF($A2135="","",IF(ISNUMBER($A2135),$A2135,IFERROR(DATEVALUE($A2135),"")))</f>
        <v/>
      </c>
      <c r="F2135" s="12">
        <f>IF($B2135="","",IF(ISNUMBER($B2135),HOUR($B2135)*2+MINUTE($B2135)/30,IFERROR(VALUE(LEFT($B2135,FIND(":",$B2135)-1))*2+VALUE(MID($B2135,FIND(":",$B2135)+1,2))/30,"")))</f>
        <v/>
      </c>
      <c r="G2135" s="12">
        <f>IF($E2135="","",IF(WEEKDAY($E2135,2)&lt;6,1,0))</f>
        <v/>
      </c>
      <c r="H2135" s="12">
        <f>IF(OR($E2135="",$F2135=""),"",IF(AND($G2135=1,$F2135&gt;='Working Hours'!$C$8,$F2135&lt;'Working Hours'!$C$9),1,0))</f>
        <v/>
      </c>
    </row>
    <row r="2136">
      <c r="A2136" s="11" t="n"/>
      <c r="B2136" s="11" t="n"/>
      <c r="C2136" s="11" t="n"/>
      <c r="E2136" s="12">
        <f>IF($A2136="","",IF(ISNUMBER($A2136),$A2136,IFERROR(DATEVALUE($A2136),"")))</f>
        <v/>
      </c>
      <c r="F2136" s="12">
        <f>IF($B2136="","",IF(ISNUMBER($B2136),HOUR($B2136)*2+MINUTE($B2136)/30,IFERROR(VALUE(LEFT($B2136,FIND(":",$B2136)-1))*2+VALUE(MID($B2136,FIND(":",$B2136)+1,2))/30,"")))</f>
        <v/>
      </c>
      <c r="G2136" s="12">
        <f>IF($E2136="","",IF(WEEKDAY($E2136,2)&lt;6,1,0))</f>
        <v/>
      </c>
      <c r="H2136" s="12">
        <f>IF(OR($E2136="",$F2136=""),"",IF(AND($G2136=1,$F2136&gt;='Working Hours'!$C$8,$F2136&lt;'Working Hours'!$C$9),1,0))</f>
        <v/>
      </c>
    </row>
    <row r="2137">
      <c r="A2137" s="11" t="n"/>
      <c r="B2137" s="11" t="n"/>
      <c r="C2137" s="11" t="n"/>
      <c r="E2137" s="12">
        <f>IF($A2137="","",IF(ISNUMBER($A2137),$A2137,IFERROR(DATEVALUE($A2137),"")))</f>
        <v/>
      </c>
      <c r="F2137" s="12">
        <f>IF($B2137="","",IF(ISNUMBER($B2137),HOUR($B2137)*2+MINUTE($B2137)/30,IFERROR(VALUE(LEFT($B2137,FIND(":",$B2137)-1))*2+VALUE(MID($B2137,FIND(":",$B2137)+1,2))/30,"")))</f>
        <v/>
      </c>
      <c r="G2137" s="12">
        <f>IF($E2137="","",IF(WEEKDAY($E2137,2)&lt;6,1,0))</f>
        <v/>
      </c>
      <c r="H2137" s="12">
        <f>IF(OR($E2137="",$F2137=""),"",IF(AND($G2137=1,$F2137&gt;='Working Hours'!$C$8,$F2137&lt;'Working Hours'!$C$9),1,0))</f>
        <v/>
      </c>
    </row>
    <row r="2138">
      <c r="A2138" s="11" t="n"/>
      <c r="B2138" s="11" t="n"/>
      <c r="C2138" s="11" t="n"/>
      <c r="E2138" s="12">
        <f>IF($A2138="","",IF(ISNUMBER($A2138),$A2138,IFERROR(DATEVALUE($A2138),"")))</f>
        <v/>
      </c>
      <c r="F2138" s="12">
        <f>IF($B2138="","",IF(ISNUMBER($B2138),HOUR($B2138)*2+MINUTE($B2138)/30,IFERROR(VALUE(LEFT($B2138,FIND(":",$B2138)-1))*2+VALUE(MID($B2138,FIND(":",$B2138)+1,2))/30,"")))</f>
        <v/>
      </c>
      <c r="G2138" s="12">
        <f>IF($E2138="","",IF(WEEKDAY($E2138,2)&lt;6,1,0))</f>
        <v/>
      </c>
      <c r="H2138" s="12">
        <f>IF(OR($E2138="",$F2138=""),"",IF(AND($G2138=1,$F2138&gt;='Working Hours'!$C$8,$F2138&lt;'Working Hours'!$C$9),1,0))</f>
        <v/>
      </c>
    </row>
    <row r="2139">
      <c r="A2139" s="11" t="n"/>
      <c r="B2139" s="11" t="n"/>
      <c r="C2139" s="11" t="n"/>
      <c r="E2139" s="12">
        <f>IF($A2139="","",IF(ISNUMBER($A2139),$A2139,IFERROR(DATEVALUE($A2139),"")))</f>
        <v/>
      </c>
      <c r="F2139" s="12">
        <f>IF($B2139="","",IF(ISNUMBER($B2139),HOUR($B2139)*2+MINUTE($B2139)/30,IFERROR(VALUE(LEFT($B2139,FIND(":",$B2139)-1))*2+VALUE(MID($B2139,FIND(":",$B2139)+1,2))/30,"")))</f>
        <v/>
      </c>
      <c r="G2139" s="12">
        <f>IF($E2139="","",IF(WEEKDAY($E2139,2)&lt;6,1,0))</f>
        <v/>
      </c>
      <c r="H2139" s="12">
        <f>IF(OR($E2139="",$F2139=""),"",IF(AND($G2139=1,$F2139&gt;='Working Hours'!$C$8,$F2139&lt;'Working Hours'!$C$9),1,0))</f>
        <v/>
      </c>
    </row>
    <row r="2140">
      <c r="A2140" s="11" t="n"/>
      <c r="B2140" s="11" t="n"/>
      <c r="C2140" s="11" t="n"/>
      <c r="E2140" s="12">
        <f>IF($A2140="","",IF(ISNUMBER($A2140),$A2140,IFERROR(DATEVALUE($A2140),"")))</f>
        <v/>
      </c>
      <c r="F2140" s="12">
        <f>IF($B2140="","",IF(ISNUMBER($B2140),HOUR($B2140)*2+MINUTE($B2140)/30,IFERROR(VALUE(LEFT($B2140,FIND(":",$B2140)-1))*2+VALUE(MID($B2140,FIND(":",$B2140)+1,2))/30,"")))</f>
        <v/>
      </c>
      <c r="G2140" s="12">
        <f>IF($E2140="","",IF(WEEKDAY($E2140,2)&lt;6,1,0))</f>
        <v/>
      </c>
      <c r="H2140" s="12">
        <f>IF(OR($E2140="",$F2140=""),"",IF(AND($G2140=1,$F2140&gt;='Working Hours'!$C$8,$F2140&lt;'Working Hours'!$C$9),1,0))</f>
        <v/>
      </c>
    </row>
    <row r="2141">
      <c r="A2141" s="11" t="n"/>
      <c r="B2141" s="11" t="n"/>
      <c r="C2141" s="11" t="n"/>
      <c r="E2141" s="12">
        <f>IF($A2141="","",IF(ISNUMBER($A2141),$A2141,IFERROR(DATEVALUE($A2141),"")))</f>
        <v/>
      </c>
      <c r="F2141" s="12">
        <f>IF($B2141="","",IF(ISNUMBER($B2141),HOUR($B2141)*2+MINUTE($B2141)/30,IFERROR(VALUE(LEFT($B2141,FIND(":",$B2141)-1))*2+VALUE(MID($B2141,FIND(":",$B2141)+1,2))/30,"")))</f>
        <v/>
      </c>
      <c r="G2141" s="12">
        <f>IF($E2141="","",IF(WEEKDAY($E2141,2)&lt;6,1,0))</f>
        <v/>
      </c>
      <c r="H2141" s="12">
        <f>IF(OR($E2141="",$F2141=""),"",IF(AND($G2141=1,$F2141&gt;='Working Hours'!$C$8,$F2141&lt;'Working Hours'!$C$9),1,0))</f>
        <v/>
      </c>
    </row>
    <row r="2142">
      <c r="A2142" s="11" t="n"/>
      <c r="B2142" s="11" t="n"/>
      <c r="C2142" s="11" t="n"/>
      <c r="E2142" s="12">
        <f>IF($A2142="","",IF(ISNUMBER($A2142),$A2142,IFERROR(DATEVALUE($A2142),"")))</f>
        <v/>
      </c>
      <c r="F2142" s="12">
        <f>IF($B2142="","",IF(ISNUMBER($B2142),HOUR($B2142)*2+MINUTE($B2142)/30,IFERROR(VALUE(LEFT($B2142,FIND(":",$B2142)-1))*2+VALUE(MID($B2142,FIND(":",$B2142)+1,2))/30,"")))</f>
        <v/>
      </c>
      <c r="G2142" s="12">
        <f>IF($E2142="","",IF(WEEKDAY($E2142,2)&lt;6,1,0))</f>
        <v/>
      </c>
      <c r="H2142" s="12">
        <f>IF(OR($E2142="",$F2142=""),"",IF(AND($G2142=1,$F2142&gt;='Working Hours'!$C$8,$F2142&lt;'Working Hours'!$C$9),1,0))</f>
        <v/>
      </c>
    </row>
    <row r="2143">
      <c r="A2143" s="11" t="n"/>
      <c r="B2143" s="11" t="n"/>
      <c r="C2143" s="11" t="n"/>
      <c r="E2143" s="12">
        <f>IF($A2143="","",IF(ISNUMBER($A2143),$A2143,IFERROR(DATEVALUE($A2143),"")))</f>
        <v/>
      </c>
      <c r="F2143" s="12">
        <f>IF($B2143="","",IF(ISNUMBER($B2143),HOUR($B2143)*2+MINUTE($B2143)/30,IFERROR(VALUE(LEFT($B2143,FIND(":",$B2143)-1))*2+VALUE(MID($B2143,FIND(":",$B2143)+1,2))/30,"")))</f>
        <v/>
      </c>
      <c r="G2143" s="12">
        <f>IF($E2143="","",IF(WEEKDAY($E2143,2)&lt;6,1,0))</f>
        <v/>
      </c>
      <c r="H2143" s="12">
        <f>IF(OR($E2143="",$F2143=""),"",IF(AND($G2143=1,$F2143&gt;='Working Hours'!$C$8,$F2143&lt;'Working Hours'!$C$9),1,0))</f>
        <v/>
      </c>
    </row>
    <row r="2144">
      <c r="A2144" s="11" t="n"/>
      <c r="B2144" s="11" t="n"/>
      <c r="C2144" s="11" t="n"/>
      <c r="E2144" s="12">
        <f>IF($A2144="","",IF(ISNUMBER($A2144),$A2144,IFERROR(DATEVALUE($A2144),"")))</f>
        <v/>
      </c>
      <c r="F2144" s="12">
        <f>IF($B2144="","",IF(ISNUMBER($B2144),HOUR($B2144)*2+MINUTE($B2144)/30,IFERROR(VALUE(LEFT($B2144,FIND(":",$B2144)-1))*2+VALUE(MID($B2144,FIND(":",$B2144)+1,2))/30,"")))</f>
        <v/>
      </c>
      <c r="G2144" s="12">
        <f>IF($E2144="","",IF(WEEKDAY($E2144,2)&lt;6,1,0))</f>
        <v/>
      </c>
      <c r="H2144" s="12">
        <f>IF(OR($E2144="",$F2144=""),"",IF(AND($G2144=1,$F2144&gt;='Working Hours'!$C$8,$F2144&lt;'Working Hours'!$C$9),1,0))</f>
        <v/>
      </c>
    </row>
    <row r="2145">
      <c r="A2145" s="11" t="n"/>
      <c r="B2145" s="11" t="n"/>
      <c r="C2145" s="11" t="n"/>
      <c r="E2145" s="12">
        <f>IF($A2145="","",IF(ISNUMBER($A2145),$A2145,IFERROR(DATEVALUE($A2145),"")))</f>
        <v/>
      </c>
      <c r="F2145" s="12">
        <f>IF($B2145="","",IF(ISNUMBER($B2145),HOUR($B2145)*2+MINUTE($B2145)/30,IFERROR(VALUE(LEFT($B2145,FIND(":",$B2145)-1))*2+VALUE(MID($B2145,FIND(":",$B2145)+1,2))/30,"")))</f>
        <v/>
      </c>
      <c r="G2145" s="12">
        <f>IF($E2145="","",IF(WEEKDAY($E2145,2)&lt;6,1,0))</f>
        <v/>
      </c>
      <c r="H2145" s="12">
        <f>IF(OR($E2145="",$F2145=""),"",IF(AND($G2145=1,$F2145&gt;='Working Hours'!$C$8,$F2145&lt;'Working Hours'!$C$9),1,0))</f>
        <v/>
      </c>
    </row>
    <row r="2146">
      <c r="A2146" s="11" t="n"/>
      <c r="B2146" s="11" t="n"/>
      <c r="C2146" s="11" t="n"/>
      <c r="E2146" s="12">
        <f>IF($A2146="","",IF(ISNUMBER($A2146),$A2146,IFERROR(DATEVALUE($A2146),"")))</f>
        <v/>
      </c>
      <c r="F2146" s="12">
        <f>IF($B2146="","",IF(ISNUMBER($B2146),HOUR($B2146)*2+MINUTE($B2146)/30,IFERROR(VALUE(LEFT($B2146,FIND(":",$B2146)-1))*2+VALUE(MID($B2146,FIND(":",$B2146)+1,2))/30,"")))</f>
        <v/>
      </c>
      <c r="G2146" s="12">
        <f>IF($E2146="","",IF(WEEKDAY($E2146,2)&lt;6,1,0))</f>
        <v/>
      </c>
      <c r="H2146" s="12">
        <f>IF(OR($E2146="",$F2146=""),"",IF(AND($G2146=1,$F2146&gt;='Working Hours'!$C$8,$F2146&lt;'Working Hours'!$C$9),1,0))</f>
        <v/>
      </c>
    </row>
    <row r="2147">
      <c r="A2147" s="11" t="n"/>
      <c r="B2147" s="11" t="n"/>
      <c r="C2147" s="11" t="n"/>
      <c r="E2147" s="12">
        <f>IF($A2147="","",IF(ISNUMBER($A2147),$A2147,IFERROR(DATEVALUE($A2147),"")))</f>
        <v/>
      </c>
      <c r="F2147" s="12">
        <f>IF($B2147="","",IF(ISNUMBER($B2147),HOUR($B2147)*2+MINUTE($B2147)/30,IFERROR(VALUE(LEFT($B2147,FIND(":",$B2147)-1))*2+VALUE(MID($B2147,FIND(":",$B2147)+1,2))/30,"")))</f>
        <v/>
      </c>
      <c r="G2147" s="12">
        <f>IF($E2147="","",IF(WEEKDAY($E2147,2)&lt;6,1,0))</f>
        <v/>
      </c>
      <c r="H2147" s="12">
        <f>IF(OR($E2147="",$F2147=""),"",IF(AND($G2147=1,$F2147&gt;='Working Hours'!$C$8,$F2147&lt;'Working Hours'!$C$9),1,0))</f>
        <v/>
      </c>
    </row>
    <row r="2148">
      <c r="A2148" s="11" t="n"/>
      <c r="B2148" s="11" t="n"/>
      <c r="C2148" s="11" t="n"/>
      <c r="E2148" s="12">
        <f>IF($A2148="","",IF(ISNUMBER($A2148),$A2148,IFERROR(DATEVALUE($A2148),"")))</f>
        <v/>
      </c>
      <c r="F2148" s="12">
        <f>IF($B2148="","",IF(ISNUMBER($B2148),HOUR($B2148)*2+MINUTE($B2148)/30,IFERROR(VALUE(LEFT($B2148,FIND(":",$B2148)-1))*2+VALUE(MID($B2148,FIND(":",$B2148)+1,2))/30,"")))</f>
        <v/>
      </c>
      <c r="G2148" s="12">
        <f>IF($E2148="","",IF(WEEKDAY($E2148,2)&lt;6,1,0))</f>
        <v/>
      </c>
      <c r="H2148" s="12">
        <f>IF(OR($E2148="",$F2148=""),"",IF(AND($G2148=1,$F2148&gt;='Working Hours'!$C$8,$F2148&lt;'Working Hours'!$C$9),1,0))</f>
        <v/>
      </c>
    </row>
    <row r="2149">
      <c r="A2149" s="11" t="n"/>
      <c r="B2149" s="11" t="n"/>
      <c r="C2149" s="11" t="n"/>
      <c r="E2149" s="12">
        <f>IF($A2149="","",IF(ISNUMBER($A2149),$A2149,IFERROR(DATEVALUE($A2149),"")))</f>
        <v/>
      </c>
      <c r="F2149" s="12">
        <f>IF($B2149="","",IF(ISNUMBER($B2149),HOUR($B2149)*2+MINUTE($B2149)/30,IFERROR(VALUE(LEFT($B2149,FIND(":",$B2149)-1))*2+VALUE(MID($B2149,FIND(":",$B2149)+1,2))/30,"")))</f>
        <v/>
      </c>
      <c r="G2149" s="12">
        <f>IF($E2149="","",IF(WEEKDAY($E2149,2)&lt;6,1,0))</f>
        <v/>
      </c>
      <c r="H2149" s="12">
        <f>IF(OR($E2149="",$F2149=""),"",IF(AND($G2149=1,$F2149&gt;='Working Hours'!$C$8,$F2149&lt;'Working Hours'!$C$9),1,0))</f>
        <v/>
      </c>
    </row>
    <row r="2150">
      <c r="A2150" s="11" t="n"/>
      <c r="B2150" s="11" t="n"/>
      <c r="C2150" s="11" t="n"/>
      <c r="E2150" s="12">
        <f>IF($A2150="","",IF(ISNUMBER($A2150),$A2150,IFERROR(DATEVALUE($A2150),"")))</f>
        <v/>
      </c>
      <c r="F2150" s="12">
        <f>IF($B2150="","",IF(ISNUMBER($B2150),HOUR($B2150)*2+MINUTE($B2150)/30,IFERROR(VALUE(LEFT($B2150,FIND(":",$B2150)-1))*2+VALUE(MID($B2150,FIND(":",$B2150)+1,2))/30,"")))</f>
        <v/>
      </c>
      <c r="G2150" s="12">
        <f>IF($E2150="","",IF(WEEKDAY($E2150,2)&lt;6,1,0))</f>
        <v/>
      </c>
      <c r="H2150" s="12">
        <f>IF(OR($E2150="",$F2150=""),"",IF(AND($G2150=1,$F2150&gt;='Working Hours'!$C$8,$F2150&lt;'Working Hours'!$C$9),1,0))</f>
        <v/>
      </c>
    </row>
    <row r="2151">
      <c r="A2151" s="11" t="n"/>
      <c r="B2151" s="11" t="n"/>
      <c r="C2151" s="11" t="n"/>
      <c r="E2151" s="12">
        <f>IF($A2151="","",IF(ISNUMBER($A2151),$A2151,IFERROR(DATEVALUE($A2151),"")))</f>
        <v/>
      </c>
      <c r="F2151" s="12">
        <f>IF($B2151="","",IF(ISNUMBER($B2151),HOUR($B2151)*2+MINUTE($B2151)/30,IFERROR(VALUE(LEFT($B2151,FIND(":",$B2151)-1))*2+VALUE(MID($B2151,FIND(":",$B2151)+1,2))/30,"")))</f>
        <v/>
      </c>
      <c r="G2151" s="12">
        <f>IF($E2151="","",IF(WEEKDAY($E2151,2)&lt;6,1,0))</f>
        <v/>
      </c>
      <c r="H2151" s="12">
        <f>IF(OR($E2151="",$F2151=""),"",IF(AND($G2151=1,$F2151&gt;='Working Hours'!$C$8,$F2151&lt;'Working Hours'!$C$9),1,0))</f>
        <v/>
      </c>
    </row>
    <row r="2152">
      <c r="A2152" s="11" t="n"/>
      <c r="B2152" s="11" t="n"/>
      <c r="C2152" s="11" t="n"/>
      <c r="E2152" s="12">
        <f>IF($A2152="","",IF(ISNUMBER($A2152),$A2152,IFERROR(DATEVALUE($A2152),"")))</f>
        <v/>
      </c>
      <c r="F2152" s="12">
        <f>IF($B2152="","",IF(ISNUMBER($B2152),HOUR($B2152)*2+MINUTE($B2152)/30,IFERROR(VALUE(LEFT($B2152,FIND(":",$B2152)-1))*2+VALUE(MID($B2152,FIND(":",$B2152)+1,2))/30,"")))</f>
        <v/>
      </c>
      <c r="G2152" s="12">
        <f>IF($E2152="","",IF(WEEKDAY($E2152,2)&lt;6,1,0))</f>
        <v/>
      </c>
      <c r="H2152" s="12">
        <f>IF(OR($E2152="",$F2152=""),"",IF(AND($G2152=1,$F2152&gt;='Working Hours'!$C$8,$F2152&lt;'Working Hours'!$C$9),1,0))</f>
        <v/>
      </c>
    </row>
    <row r="2153">
      <c r="A2153" s="11" t="n"/>
      <c r="B2153" s="11" t="n"/>
      <c r="C2153" s="11" t="n"/>
      <c r="E2153" s="12">
        <f>IF($A2153="","",IF(ISNUMBER($A2153),$A2153,IFERROR(DATEVALUE($A2153),"")))</f>
        <v/>
      </c>
      <c r="F2153" s="12">
        <f>IF($B2153="","",IF(ISNUMBER($B2153),HOUR($B2153)*2+MINUTE($B2153)/30,IFERROR(VALUE(LEFT($B2153,FIND(":",$B2153)-1))*2+VALUE(MID($B2153,FIND(":",$B2153)+1,2))/30,"")))</f>
        <v/>
      </c>
      <c r="G2153" s="12">
        <f>IF($E2153="","",IF(WEEKDAY($E2153,2)&lt;6,1,0))</f>
        <v/>
      </c>
      <c r="H2153" s="12">
        <f>IF(OR($E2153="",$F2153=""),"",IF(AND($G2153=1,$F2153&gt;='Working Hours'!$C$8,$F2153&lt;'Working Hours'!$C$9),1,0))</f>
        <v/>
      </c>
    </row>
    <row r="2154">
      <c r="A2154" s="11" t="n"/>
      <c r="B2154" s="11" t="n"/>
      <c r="C2154" s="11" t="n"/>
      <c r="E2154" s="12">
        <f>IF($A2154="","",IF(ISNUMBER($A2154),$A2154,IFERROR(DATEVALUE($A2154),"")))</f>
        <v/>
      </c>
      <c r="F2154" s="12">
        <f>IF($B2154="","",IF(ISNUMBER($B2154),HOUR($B2154)*2+MINUTE($B2154)/30,IFERROR(VALUE(LEFT($B2154,FIND(":",$B2154)-1))*2+VALUE(MID($B2154,FIND(":",$B2154)+1,2))/30,"")))</f>
        <v/>
      </c>
      <c r="G2154" s="12">
        <f>IF($E2154="","",IF(WEEKDAY($E2154,2)&lt;6,1,0))</f>
        <v/>
      </c>
      <c r="H2154" s="12">
        <f>IF(OR($E2154="",$F2154=""),"",IF(AND($G2154=1,$F2154&gt;='Working Hours'!$C$8,$F2154&lt;'Working Hours'!$C$9),1,0))</f>
        <v/>
      </c>
    </row>
    <row r="2155">
      <c r="A2155" s="11" t="n"/>
      <c r="B2155" s="11" t="n"/>
      <c r="C2155" s="11" t="n"/>
      <c r="E2155" s="12">
        <f>IF($A2155="","",IF(ISNUMBER($A2155),$A2155,IFERROR(DATEVALUE($A2155),"")))</f>
        <v/>
      </c>
      <c r="F2155" s="12">
        <f>IF($B2155="","",IF(ISNUMBER($B2155),HOUR($B2155)*2+MINUTE($B2155)/30,IFERROR(VALUE(LEFT($B2155,FIND(":",$B2155)-1))*2+VALUE(MID($B2155,FIND(":",$B2155)+1,2))/30,"")))</f>
        <v/>
      </c>
      <c r="G2155" s="12">
        <f>IF($E2155="","",IF(WEEKDAY($E2155,2)&lt;6,1,0))</f>
        <v/>
      </c>
      <c r="H2155" s="12">
        <f>IF(OR($E2155="",$F2155=""),"",IF(AND($G2155=1,$F2155&gt;='Working Hours'!$C$8,$F2155&lt;'Working Hours'!$C$9),1,0))</f>
        <v/>
      </c>
    </row>
    <row r="2156">
      <c r="A2156" s="11" t="n"/>
      <c r="B2156" s="11" t="n"/>
      <c r="C2156" s="11" t="n"/>
      <c r="E2156" s="12">
        <f>IF($A2156="","",IF(ISNUMBER($A2156),$A2156,IFERROR(DATEVALUE($A2156),"")))</f>
        <v/>
      </c>
      <c r="F2156" s="12">
        <f>IF($B2156="","",IF(ISNUMBER($B2156),HOUR($B2156)*2+MINUTE($B2156)/30,IFERROR(VALUE(LEFT($B2156,FIND(":",$B2156)-1))*2+VALUE(MID($B2156,FIND(":",$B2156)+1,2))/30,"")))</f>
        <v/>
      </c>
      <c r="G2156" s="12">
        <f>IF($E2156="","",IF(WEEKDAY($E2156,2)&lt;6,1,0))</f>
        <v/>
      </c>
      <c r="H2156" s="12">
        <f>IF(OR($E2156="",$F2156=""),"",IF(AND($G2156=1,$F2156&gt;='Working Hours'!$C$8,$F2156&lt;'Working Hours'!$C$9),1,0))</f>
        <v/>
      </c>
    </row>
    <row r="2157">
      <c r="A2157" s="11" t="n"/>
      <c r="B2157" s="11" t="n"/>
      <c r="C2157" s="11" t="n"/>
      <c r="E2157" s="12">
        <f>IF($A2157="","",IF(ISNUMBER($A2157),$A2157,IFERROR(DATEVALUE($A2157),"")))</f>
        <v/>
      </c>
      <c r="F2157" s="12">
        <f>IF($B2157="","",IF(ISNUMBER($B2157),HOUR($B2157)*2+MINUTE($B2157)/30,IFERROR(VALUE(LEFT($B2157,FIND(":",$B2157)-1))*2+VALUE(MID($B2157,FIND(":",$B2157)+1,2))/30,"")))</f>
        <v/>
      </c>
      <c r="G2157" s="12">
        <f>IF($E2157="","",IF(WEEKDAY($E2157,2)&lt;6,1,0))</f>
        <v/>
      </c>
      <c r="H2157" s="12">
        <f>IF(OR($E2157="",$F2157=""),"",IF(AND($G2157=1,$F2157&gt;='Working Hours'!$C$8,$F2157&lt;'Working Hours'!$C$9),1,0))</f>
        <v/>
      </c>
    </row>
    <row r="2158">
      <c r="A2158" s="11" t="n"/>
      <c r="B2158" s="11" t="n"/>
      <c r="C2158" s="11" t="n"/>
      <c r="E2158" s="12">
        <f>IF($A2158="","",IF(ISNUMBER($A2158),$A2158,IFERROR(DATEVALUE($A2158),"")))</f>
        <v/>
      </c>
      <c r="F2158" s="12">
        <f>IF($B2158="","",IF(ISNUMBER($B2158),HOUR($B2158)*2+MINUTE($B2158)/30,IFERROR(VALUE(LEFT($B2158,FIND(":",$B2158)-1))*2+VALUE(MID($B2158,FIND(":",$B2158)+1,2))/30,"")))</f>
        <v/>
      </c>
      <c r="G2158" s="12">
        <f>IF($E2158="","",IF(WEEKDAY($E2158,2)&lt;6,1,0))</f>
        <v/>
      </c>
      <c r="H2158" s="12">
        <f>IF(OR($E2158="",$F2158=""),"",IF(AND($G2158=1,$F2158&gt;='Working Hours'!$C$8,$F2158&lt;'Working Hours'!$C$9),1,0))</f>
        <v/>
      </c>
    </row>
    <row r="2159">
      <c r="A2159" s="11" t="n"/>
      <c r="B2159" s="11" t="n"/>
      <c r="C2159" s="11" t="n"/>
      <c r="E2159" s="12">
        <f>IF($A2159="","",IF(ISNUMBER($A2159),$A2159,IFERROR(DATEVALUE($A2159),"")))</f>
        <v/>
      </c>
      <c r="F2159" s="12">
        <f>IF($B2159="","",IF(ISNUMBER($B2159),HOUR($B2159)*2+MINUTE($B2159)/30,IFERROR(VALUE(LEFT($B2159,FIND(":",$B2159)-1))*2+VALUE(MID($B2159,FIND(":",$B2159)+1,2))/30,"")))</f>
        <v/>
      </c>
      <c r="G2159" s="12">
        <f>IF($E2159="","",IF(WEEKDAY($E2159,2)&lt;6,1,0))</f>
        <v/>
      </c>
      <c r="H2159" s="12">
        <f>IF(OR($E2159="",$F2159=""),"",IF(AND($G2159=1,$F2159&gt;='Working Hours'!$C$8,$F2159&lt;'Working Hours'!$C$9),1,0))</f>
        <v/>
      </c>
    </row>
    <row r="2160">
      <c r="A2160" s="11" t="n"/>
      <c r="B2160" s="11" t="n"/>
      <c r="C2160" s="11" t="n"/>
      <c r="E2160" s="12">
        <f>IF($A2160="","",IF(ISNUMBER($A2160),$A2160,IFERROR(DATEVALUE($A2160),"")))</f>
        <v/>
      </c>
      <c r="F2160" s="12">
        <f>IF($B2160="","",IF(ISNUMBER($B2160),HOUR($B2160)*2+MINUTE($B2160)/30,IFERROR(VALUE(LEFT($B2160,FIND(":",$B2160)-1))*2+VALUE(MID($B2160,FIND(":",$B2160)+1,2))/30,"")))</f>
        <v/>
      </c>
      <c r="G2160" s="12">
        <f>IF($E2160="","",IF(WEEKDAY($E2160,2)&lt;6,1,0))</f>
        <v/>
      </c>
      <c r="H2160" s="12">
        <f>IF(OR($E2160="",$F2160=""),"",IF(AND($G2160=1,$F2160&gt;='Working Hours'!$C$8,$F2160&lt;'Working Hours'!$C$9),1,0))</f>
        <v/>
      </c>
    </row>
    <row r="2161">
      <c r="A2161" s="11" t="n"/>
      <c r="B2161" s="11" t="n"/>
      <c r="C2161" s="11" t="n"/>
      <c r="E2161" s="12">
        <f>IF($A2161="","",IF(ISNUMBER($A2161),$A2161,IFERROR(DATEVALUE($A2161),"")))</f>
        <v/>
      </c>
      <c r="F2161" s="12">
        <f>IF($B2161="","",IF(ISNUMBER($B2161),HOUR($B2161)*2+MINUTE($B2161)/30,IFERROR(VALUE(LEFT($B2161,FIND(":",$B2161)-1))*2+VALUE(MID($B2161,FIND(":",$B2161)+1,2))/30,"")))</f>
        <v/>
      </c>
      <c r="G2161" s="12">
        <f>IF($E2161="","",IF(WEEKDAY($E2161,2)&lt;6,1,0))</f>
        <v/>
      </c>
      <c r="H2161" s="12">
        <f>IF(OR($E2161="",$F2161=""),"",IF(AND($G2161=1,$F2161&gt;='Working Hours'!$C$8,$F2161&lt;'Working Hours'!$C$9),1,0))</f>
        <v/>
      </c>
    </row>
    <row r="2162">
      <c r="A2162" s="11" t="n"/>
      <c r="B2162" s="11" t="n"/>
      <c r="C2162" s="11" t="n"/>
      <c r="E2162" s="12">
        <f>IF($A2162="","",IF(ISNUMBER($A2162),$A2162,IFERROR(DATEVALUE($A2162),"")))</f>
        <v/>
      </c>
      <c r="F2162" s="12">
        <f>IF($B2162="","",IF(ISNUMBER($B2162),HOUR($B2162)*2+MINUTE($B2162)/30,IFERROR(VALUE(LEFT($B2162,FIND(":",$B2162)-1))*2+VALUE(MID($B2162,FIND(":",$B2162)+1,2))/30,"")))</f>
        <v/>
      </c>
      <c r="G2162" s="12">
        <f>IF($E2162="","",IF(WEEKDAY($E2162,2)&lt;6,1,0))</f>
        <v/>
      </c>
      <c r="H2162" s="12">
        <f>IF(OR($E2162="",$F2162=""),"",IF(AND($G2162=1,$F2162&gt;='Working Hours'!$C$8,$F2162&lt;'Working Hours'!$C$9),1,0))</f>
        <v/>
      </c>
    </row>
    <row r="2163">
      <c r="A2163" s="11" t="n"/>
      <c r="B2163" s="11" t="n"/>
      <c r="C2163" s="11" t="n"/>
      <c r="E2163" s="12">
        <f>IF($A2163="","",IF(ISNUMBER($A2163),$A2163,IFERROR(DATEVALUE($A2163),"")))</f>
        <v/>
      </c>
      <c r="F2163" s="12">
        <f>IF($B2163="","",IF(ISNUMBER($B2163),HOUR($B2163)*2+MINUTE($B2163)/30,IFERROR(VALUE(LEFT($B2163,FIND(":",$B2163)-1))*2+VALUE(MID($B2163,FIND(":",$B2163)+1,2))/30,"")))</f>
        <v/>
      </c>
      <c r="G2163" s="12">
        <f>IF($E2163="","",IF(WEEKDAY($E2163,2)&lt;6,1,0))</f>
        <v/>
      </c>
      <c r="H2163" s="12">
        <f>IF(OR($E2163="",$F2163=""),"",IF(AND($G2163=1,$F2163&gt;='Working Hours'!$C$8,$F2163&lt;'Working Hours'!$C$9),1,0))</f>
        <v/>
      </c>
    </row>
    <row r="2164">
      <c r="A2164" s="11" t="n"/>
      <c r="B2164" s="11" t="n"/>
      <c r="C2164" s="11" t="n"/>
      <c r="E2164" s="12">
        <f>IF($A2164="","",IF(ISNUMBER($A2164),$A2164,IFERROR(DATEVALUE($A2164),"")))</f>
        <v/>
      </c>
      <c r="F2164" s="12">
        <f>IF($B2164="","",IF(ISNUMBER($B2164),HOUR($B2164)*2+MINUTE($B2164)/30,IFERROR(VALUE(LEFT($B2164,FIND(":",$B2164)-1))*2+VALUE(MID($B2164,FIND(":",$B2164)+1,2))/30,"")))</f>
        <v/>
      </c>
      <c r="G2164" s="12">
        <f>IF($E2164="","",IF(WEEKDAY($E2164,2)&lt;6,1,0))</f>
        <v/>
      </c>
      <c r="H2164" s="12">
        <f>IF(OR($E2164="",$F2164=""),"",IF(AND($G2164=1,$F2164&gt;='Working Hours'!$C$8,$F2164&lt;'Working Hours'!$C$9),1,0))</f>
        <v/>
      </c>
    </row>
    <row r="2165">
      <c r="A2165" s="11" t="n"/>
      <c r="B2165" s="11" t="n"/>
      <c r="C2165" s="11" t="n"/>
      <c r="E2165" s="12">
        <f>IF($A2165="","",IF(ISNUMBER($A2165),$A2165,IFERROR(DATEVALUE($A2165),"")))</f>
        <v/>
      </c>
      <c r="F2165" s="12">
        <f>IF($B2165="","",IF(ISNUMBER($B2165),HOUR($B2165)*2+MINUTE($B2165)/30,IFERROR(VALUE(LEFT($B2165,FIND(":",$B2165)-1))*2+VALUE(MID($B2165,FIND(":",$B2165)+1,2))/30,"")))</f>
        <v/>
      </c>
      <c r="G2165" s="12">
        <f>IF($E2165="","",IF(WEEKDAY($E2165,2)&lt;6,1,0))</f>
        <v/>
      </c>
      <c r="H2165" s="12">
        <f>IF(OR($E2165="",$F2165=""),"",IF(AND($G2165=1,$F2165&gt;='Working Hours'!$C$8,$F2165&lt;'Working Hours'!$C$9),1,0))</f>
        <v/>
      </c>
    </row>
    <row r="2166">
      <c r="A2166" s="11" t="n"/>
      <c r="B2166" s="11" t="n"/>
      <c r="C2166" s="11" t="n"/>
      <c r="E2166" s="12">
        <f>IF($A2166="","",IF(ISNUMBER($A2166),$A2166,IFERROR(DATEVALUE($A2166),"")))</f>
        <v/>
      </c>
      <c r="F2166" s="12">
        <f>IF($B2166="","",IF(ISNUMBER($B2166),HOUR($B2166)*2+MINUTE($B2166)/30,IFERROR(VALUE(LEFT($B2166,FIND(":",$B2166)-1))*2+VALUE(MID($B2166,FIND(":",$B2166)+1,2))/30,"")))</f>
        <v/>
      </c>
      <c r="G2166" s="12">
        <f>IF($E2166="","",IF(WEEKDAY($E2166,2)&lt;6,1,0))</f>
        <v/>
      </c>
      <c r="H2166" s="12">
        <f>IF(OR($E2166="",$F2166=""),"",IF(AND($G2166=1,$F2166&gt;='Working Hours'!$C$8,$F2166&lt;'Working Hours'!$C$9),1,0))</f>
        <v/>
      </c>
    </row>
    <row r="2167">
      <c r="A2167" s="11" t="n"/>
      <c r="B2167" s="11" t="n"/>
      <c r="C2167" s="11" t="n"/>
      <c r="E2167" s="12">
        <f>IF($A2167="","",IF(ISNUMBER($A2167),$A2167,IFERROR(DATEVALUE($A2167),"")))</f>
        <v/>
      </c>
      <c r="F2167" s="12">
        <f>IF($B2167="","",IF(ISNUMBER($B2167),HOUR($B2167)*2+MINUTE($B2167)/30,IFERROR(VALUE(LEFT($B2167,FIND(":",$B2167)-1))*2+VALUE(MID($B2167,FIND(":",$B2167)+1,2))/30,"")))</f>
        <v/>
      </c>
      <c r="G2167" s="12">
        <f>IF($E2167="","",IF(WEEKDAY($E2167,2)&lt;6,1,0))</f>
        <v/>
      </c>
      <c r="H2167" s="12">
        <f>IF(OR($E2167="",$F2167=""),"",IF(AND($G2167=1,$F2167&gt;='Working Hours'!$C$8,$F2167&lt;'Working Hours'!$C$9),1,0))</f>
        <v/>
      </c>
    </row>
    <row r="2168">
      <c r="A2168" s="11" t="n"/>
      <c r="B2168" s="11" t="n"/>
      <c r="C2168" s="11" t="n"/>
      <c r="E2168" s="12">
        <f>IF($A2168="","",IF(ISNUMBER($A2168),$A2168,IFERROR(DATEVALUE($A2168),"")))</f>
        <v/>
      </c>
      <c r="F2168" s="12">
        <f>IF($B2168="","",IF(ISNUMBER($B2168),HOUR($B2168)*2+MINUTE($B2168)/30,IFERROR(VALUE(LEFT($B2168,FIND(":",$B2168)-1))*2+VALUE(MID($B2168,FIND(":",$B2168)+1,2))/30,"")))</f>
        <v/>
      </c>
      <c r="G2168" s="12">
        <f>IF($E2168="","",IF(WEEKDAY($E2168,2)&lt;6,1,0))</f>
        <v/>
      </c>
      <c r="H2168" s="12">
        <f>IF(OR($E2168="",$F2168=""),"",IF(AND($G2168=1,$F2168&gt;='Working Hours'!$C$8,$F2168&lt;'Working Hours'!$C$9),1,0))</f>
        <v/>
      </c>
    </row>
    <row r="2169">
      <c r="A2169" s="11" t="n"/>
      <c r="B2169" s="11" t="n"/>
      <c r="C2169" s="11" t="n"/>
      <c r="E2169" s="12">
        <f>IF($A2169="","",IF(ISNUMBER($A2169),$A2169,IFERROR(DATEVALUE($A2169),"")))</f>
        <v/>
      </c>
      <c r="F2169" s="12">
        <f>IF($B2169="","",IF(ISNUMBER($B2169),HOUR($B2169)*2+MINUTE($B2169)/30,IFERROR(VALUE(LEFT($B2169,FIND(":",$B2169)-1))*2+VALUE(MID($B2169,FIND(":",$B2169)+1,2))/30,"")))</f>
        <v/>
      </c>
      <c r="G2169" s="12">
        <f>IF($E2169="","",IF(WEEKDAY($E2169,2)&lt;6,1,0))</f>
        <v/>
      </c>
      <c r="H2169" s="12">
        <f>IF(OR($E2169="",$F2169=""),"",IF(AND($G2169=1,$F2169&gt;='Working Hours'!$C$8,$F2169&lt;'Working Hours'!$C$9),1,0))</f>
        <v/>
      </c>
    </row>
    <row r="2170">
      <c r="A2170" s="11" t="n"/>
      <c r="B2170" s="11" t="n"/>
      <c r="C2170" s="11" t="n"/>
      <c r="E2170" s="12">
        <f>IF($A2170="","",IF(ISNUMBER($A2170),$A2170,IFERROR(DATEVALUE($A2170),"")))</f>
        <v/>
      </c>
      <c r="F2170" s="12">
        <f>IF($B2170="","",IF(ISNUMBER($B2170),HOUR($B2170)*2+MINUTE($B2170)/30,IFERROR(VALUE(LEFT($B2170,FIND(":",$B2170)-1))*2+VALUE(MID($B2170,FIND(":",$B2170)+1,2))/30,"")))</f>
        <v/>
      </c>
      <c r="G2170" s="12">
        <f>IF($E2170="","",IF(WEEKDAY($E2170,2)&lt;6,1,0))</f>
        <v/>
      </c>
      <c r="H2170" s="12">
        <f>IF(OR($E2170="",$F2170=""),"",IF(AND($G2170=1,$F2170&gt;='Working Hours'!$C$8,$F2170&lt;'Working Hours'!$C$9),1,0))</f>
        <v/>
      </c>
    </row>
    <row r="2171">
      <c r="A2171" s="11" t="n"/>
      <c r="B2171" s="11" t="n"/>
      <c r="C2171" s="11" t="n"/>
      <c r="E2171" s="12">
        <f>IF($A2171="","",IF(ISNUMBER($A2171),$A2171,IFERROR(DATEVALUE($A2171),"")))</f>
        <v/>
      </c>
      <c r="F2171" s="12">
        <f>IF($B2171="","",IF(ISNUMBER($B2171),HOUR($B2171)*2+MINUTE($B2171)/30,IFERROR(VALUE(LEFT($B2171,FIND(":",$B2171)-1))*2+VALUE(MID($B2171,FIND(":",$B2171)+1,2))/30,"")))</f>
        <v/>
      </c>
      <c r="G2171" s="12">
        <f>IF($E2171="","",IF(WEEKDAY($E2171,2)&lt;6,1,0))</f>
        <v/>
      </c>
      <c r="H2171" s="12">
        <f>IF(OR($E2171="",$F2171=""),"",IF(AND($G2171=1,$F2171&gt;='Working Hours'!$C$8,$F2171&lt;'Working Hours'!$C$9),1,0))</f>
        <v/>
      </c>
    </row>
    <row r="2172">
      <c r="A2172" s="11" t="n"/>
      <c r="B2172" s="11" t="n"/>
      <c r="C2172" s="11" t="n"/>
      <c r="E2172" s="12">
        <f>IF($A2172="","",IF(ISNUMBER($A2172),$A2172,IFERROR(DATEVALUE($A2172),"")))</f>
        <v/>
      </c>
      <c r="F2172" s="12">
        <f>IF($B2172="","",IF(ISNUMBER($B2172),HOUR($B2172)*2+MINUTE($B2172)/30,IFERROR(VALUE(LEFT($B2172,FIND(":",$B2172)-1))*2+VALUE(MID($B2172,FIND(":",$B2172)+1,2))/30,"")))</f>
        <v/>
      </c>
      <c r="G2172" s="12">
        <f>IF($E2172="","",IF(WEEKDAY($E2172,2)&lt;6,1,0))</f>
        <v/>
      </c>
      <c r="H2172" s="12">
        <f>IF(OR($E2172="",$F2172=""),"",IF(AND($G2172=1,$F2172&gt;='Working Hours'!$C$8,$F2172&lt;'Working Hours'!$C$9),1,0))</f>
        <v/>
      </c>
    </row>
    <row r="2173">
      <c r="A2173" s="11" t="n"/>
      <c r="B2173" s="11" t="n"/>
      <c r="C2173" s="11" t="n"/>
      <c r="E2173" s="12">
        <f>IF($A2173="","",IF(ISNUMBER($A2173),$A2173,IFERROR(DATEVALUE($A2173),"")))</f>
        <v/>
      </c>
      <c r="F2173" s="12">
        <f>IF($B2173="","",IF(ISNUMBER($B2173),HOUR($B2173)*2+MINUTE($B2173)/30,IFERROR(VALUE(LEFT($B2173,FIND(":",$B2173)-1))*2+VALUE(MID($B2173,FIND(":",$B2173)+1,2))/30,"")))</f>
        <v/>
      </c>
      <c r="G2173" s="12">
        <f>IF($E2173="","",IF(WEEKDAY($E2173,2)&lt;6,1,0))</f>
        <v/>
      </c>
      <c r="H2173" s="12">
        <f>IF(OR($E2173="",$F2173=""),"",IF(AND($G2173=1,$F2173&gt;='Working Hours'!$C$8,$F2173&lt;'Working Hours'!$C$9),1,0))</f>
        <v/>
      </c>
    </row>
    <row r="2174">
      <c r="A2174" s="11" t="n"/>
      <c r="B2174" s="11" t="n"/>
      <c r="C2174" s="11" t="n"/>
      <c r="E2174" s="12">
        <f>IF($A2174="","",IF(ISNUMBER($A2174),$A2174,IFERROR(DATEVALUE($A2174),"")))</f>
        <v/>
      </c>
      <c r="F2174" s="12">
        <f>IF($B2174="","",IF(ISNUMBER($B2174),HOUR($B2174)*2+MINUTE($B2174)/30,IFERROR(VALUE(LEFT($B2174,FIND(":",$B2174)-1))*2+VALUE(MID($B2174,FIND(":",$B2174)+1,2))/30,"")))</f>
        <v/>
      </c>
      <c r="G2174" s="12">
        <f>IF($E2174="","",IF(WEEKDAY($E2174,2)&lt;6,1,0))</f>
        <v/>
      </c>
      <c r="H2174" s="12">
        <f>IF(OR($E2174="",$F2174=""),"",IF(AND($G2174=1,$F2174&gt;='Working Hours'!$C$8,$F2174&lt;'Working Hours'!$C$9),1,0))</f>
        <v/>
      </c>
    </row>
    <row r="2175">
      <c r="A2175" s="11" t="n"/>
      <c r="B2175" s="11" t="n"/>
      <c r="C2175" s="11" t="n"/>
      <c r="E2175" s="12">
        <f>IF($A2175="","",IF(ISNUMBER($A2175),$A2175,IFERROR(DATEVALUE($A2175),"")))</f>
        <v/>
      </c>
      <c r="F2175" s="12">
        <f>IF($B2175="","",IF(ISNUMBER($B2175),HOUR($B2175)*2+MINUTE($B2175)/30,IFERROR(VALUE(LEFT($B2175,FIND(":",$B2175)-1))*2+VALUE(MID($B2175,FIND(":",$B2175)+1,2))/30,"")))</f>
        <v/>
      </c>
      <c r="G2175" s="12">
        <f>IF($E2175="","",IF(WEEKDAY($E2175,2)&lt;6,1,0))</f>
        <v/>
      </c>
      <c r="H2175" s="12">
        <f>IF(OR($E2175="",$F2175=""),"",IF(AND($G2175=1,$F2175&gt;='Working Hours'!$C$8,$F2175&lt;'Working Hours'!$C$9),1,0))</f>
        <v/>
      </c>
    </row>
    <row r="2176">
      <c r="A2176" s="11" t="n"/>
      <c r="B2176" s="11" t="n"/>
      <c r="C2176" s="11" t="n"/>
      <c r="E2176" s="12">
        <f>IF($A2176="","",IF(ISNUMBER($A2176),$A2176,IFERROR(DATEVALUE($A2176),"")))</f>
        <v/>
      </c>
      <c r="F2176" s="12">
        <f>IF($B2176="","",IF(ISNUMBER($B2176),HOUR($B2176)*2+MINUTE($B2176)/30,IFERROR(VALUE(LEFT($B2176,FIND(":",$B2176)-1))*2+VALUE(MID($B2176,FIND(":",$B2176)+1,2))/30,"")))</f>
        <v/>
      </c>
      <c r="G2176" s="12">
        <f>IF($E2176="","",IF(WEEKDAY($E2176,2)&lt;6,1,0))</f>
        <v/>
      </c>
      <c r="H2176" s="12">
        <f>IF(OR($E2176="",$F2176=""),"",IF(AND($G2176=1,$F2176&gt;='Working Hours'!$C$8,$F2176&lt;'Working Hours'!$C$9),1,0))</f>
        <v/>
      </c>
    </row>
    <row r="2177">
      <c r="A2177" s="11" t="n"/>
      <c r="B2177" s="11" t="n"/>
      <c r="C2177" s="11" t="n"/>
      <c r="E2177" s="12">
        <f>IF($A2177="","",IF(ISNUMBER($A2177),$A2177,IFERROR(DATEVALUE($A2177),"")))</f>
        <v/>
      </c>
      <c r="F2177" s="12">
        <f>IF($B2177="","",IF(ISNUMBER($B2177),HOUR($B2177)*2+MINUTE($B2177)/30,IFERROR(VALUE(LEFT($B2177,FIND(":",$B2177)-1))*2+VALUE(MID($B2177,FIND(":",$B2177)+1,2))/30,"")))</f>
        <v/>
      </c>
      <c r="G2177" s="12">
        <f>IF($E2177="","",IF(WEEKDAY($E2177,2)&lt;6,1,0))</f>
        <v/>
      </c>
      <c r="H2177" s="12">
        <f>IF(OR($E2177="",$F2177=""),"",IF(AND($G2177=1,$F2177&gt;='Working Hours'!$C$8,$F2177&lt;'Working Hours'!$C$9),1,0))</f>
        <v/>
      </c>
    </row>
    <row r="2178">
      <c r="A2178" s="11" t="n"/>
      <c r="B2178" s="11" t="n"/>
      <c r="C2178" s="11" t="n"/>
      <c r="E2178" s="12">
        <f>IF($A2178="","",IF(ISNUMBER($A2178),$A2178,IFERROR(DATEVALUE($A2178),"")))</f>
        <v/>
      </c>
      <c r="F2178" s="12">
        <f>IF($B2178="","",IF(ISNUMBER($B2178),HOUR($B2178)*2+MINUTE($B2178)/30,IFERROR(VALUE(LEFT($B2178,FIND(":",$B2178)-1))*2+VALUE(MID($B2178,FIND(":",$B2178)+1,2))/30,"")))</f>
        <v/>
      </c>
      <c r="G2178" s="12">
        <f>IF($E2178="","",IF(WEEKDAY($E2178,2)&lt;6,1,0))</f>
        <v/>
      </c>
      <c r="H2178" s="12">
        <f>IF(OR($E2178="",$F2178=""),"",IF(AND($G2178=1,$F2178&gt;='Working Hours'!$C$8,$F2178&lt;'Working Hours'!$C$9),1,0))</f>
        <v/>
      </c>
    </row>
    <row r="2179">
      <c r="A2179" s="11" t="n"/>
      <c r="B2179" s="11" t="n"/>
      <c r="C2179" s="11" t="n"/>
      <c r="E2179" s="12">
        <f>IF($A2179="","",IF(ISNUMBER($A2179),$A2179,IFERROR(DATEVALUE($A2179),"")))</f>
        <v/>
      </c>
      <c r="F2179" s="12">
        <f>IF($B2179="","",IF(ISNUMBER($B2179),HOUR($B2179)*2+MINUTE($B2179)/30,IFERROR(VALUE(LEFT($B2179,FIND(":",$B2179)-1))*2+VALUE(MID($B2179,FIND(":",$B2179)+1,2))/30,"")))</f>
        <v/>
      </c>
      <c r="G2179" s="12">
        <f>IF($E2179="","",IF(WEEKDAY($E2179,2)&lt;6,1,0))</f>
        <v/>
      </c>
      <c r="H2179" s="12">
        <f>IF(OR($E2179="",$F2179=""),"",IF(AND($G2179=1,$F2179&gt;='Working Hours'!$C$8,$F2179&lt;'Working Hours'!$C$9),1,0))</f>
        <v/>
      </c>
    </row>
    <row r="2180">
      <c r="A2180" s="11" t="n"/>
      <c r="B2180" s="11" t="n"/>
      <c r="C2180" s="11" t="n"/>
      <c r="E2180" s="12">
        <f>IF($A2180="","",IF(ISNUMBER($A2180),$A2180,IFERROR(DATEVALUE($A2180),"")))</f>
        <v/>
      </c>
      <c r="F2180" s="12">
        <f>IF($B2180="","",IF(ISNUMBER($B2180),HOUR($B2180)*2+MINUTE($B2180)/30,IFERROR(VALUE(LEFT($B2180,FIND(":",$B2180)-1))*2+VALUE(MID($B2180,FIND(":",$B2180)+1,2))/30,"")))</f>
        <v/>
      </c>
      <c r="G2180" s="12">
        <f>IF($E2180="","",IF(WEEKDAY($E2180,2)&lt;6,1,0))</f>
        <v/>
      </c>
      <c r="H2180" s="12">
        <f>IF(OR($E2180="",$F2180=""),"",IF(AND($G2180=1,$F2180&gt;='Working Hours'!$C$8,$F2180&lt;'Working Hours'!$C$9),1,0))</f>
        <v/>
      </c>
    </row>
    <row r="2181">
      <c r="A2181" s="11" t="n"/>
      <c r="B2181" s="11" t="n"/>
      <c r="C2181" s="11" t="n"/>
      <c r="E2181" s="12">
        <f>IF($A2181="","",IF(ISNUMBER($A2181),$A2181,IFERROR(DATEVALUE($A2181),"")))</f>
        <v/>
      </c>
      <c r="F2181" s="12">
        <f>IF($B2181="","",IF(ISNUMBER($B2181),HOUR($B2181)*2+MINUTE($B2181)/30,IFERROR(VALUE(LEFT($B2181,FIND(":",$B2181)-1))*2+VALUE(MID($B2181,FIND(":",$B2181)+1,2))/30,"")))</f>
        <v/>
      </c>
      <c r="G2181" s="12">
        <f>IF($E2181="","",IF(WEEKDAY($E2181,2)&lt;6,1,0))</f>
        <v/>
      </c>
      <c r="H2181" s="12">
        <f>IF(OR($E2181="",$F2181=""),"",IF(AND($G2181=1,$F2181&gt;='Working Hours'!$C$8,$F2181&lt;'Working Hours'!$C$9),1,0))</f>
        <v/>
      </c>
    </row>
    <row r="2182">
      <c r="A2182" s="11" t="n"/>
      <c r="B2182" s="11" t="n"/>
      <c r="C2182" s="11" t="n"/>
      <c r="E2182" s="12">
        <f>IF($A2182="","",IF(ISNUMBER($A2182),$A2182,IFERROR(DATEVALUE($A2182),"")))</f>
        <v/>
      </c>
      <c r="F2182" s="12">
        <f>IF($B2182="","",IF(ISNUMBER($B2182),HOUR($B2182)*2+MINUTE($B2182)/30,IFERROR(VALUE(LEFT($B2182,FIND(":",$B2182)-1))*2+VALUE(MID($B2182,FIND(":",$B2182)+1,2))/30,"")))</f>
        <v/>
      </c>
      <c r="G2182" s="12">
        <f>IF($E2182="","",IF(WEEKDAY($E2182,2)&lt;6,1,0))</f>
        <v/>
      </c>
      <c r="H2182" s="12">
        <f>IF(OR($E2182="",$F2182=""),"",IF(AND($G2182=1,$F2182&gt;='Working Hours'!$C$8,$F2182&lt;'Working Hours'!$C$9),1,0))</f>
        <v/>
      </c>
    </row>
    <row r="2183">
      <c r="A2183" s="11" t="n"/>
      <c r="B2183" s="11" t="n"/>
      <c r="C2183" s="11" t="n"/>
      <c r="E2183" s="12">
        <f>IF($A2183="","",IF(ISNUMBER($A2183),$A2183,IFERROR(DATEVALUE($A2183),"")))</f>
        <v/>
      </c>
      <c r="F2183" s="12">
        <f>IF($B2183="","",IF(ISNUMBER($B2183),HOUR($B2183)*2+MINUTE($B2183)/30,IFERROR(VALUE(LEFT($B2183,FIND(":",$B2183)-1))*2+VALUE(MID($B2183,FIND(":",$B2183)+1,2))/30,"")))</f>
        <v/>
      </c>
      <c r="G2183" s="12">
        <f>IF($E2183="","",IF(WEEKDAY($E2183,2)&lt;6,1,0))</f>
        <v/>
      </c>
      <c r="H2183" s="12">
        <f>IF(OR($E2183="",$F2183=""),"",IF(AND($G2183=1,$F2183&gt;='Working Hours'!$C$8,$F2183&lt;'Working Hours'!$C$9),1,0))</f>
        <v/>
      </c>
    </row>
    <row r="2184">
      <c r="A2184" s="11" t="n"/>
      <c r="B2184" s="11" t="n"/>
      <c r="C2184" s="11" t="n"/>
      <c r="E2184" s="12">
        <f>IF($A2184="","",IF(ISNUMBER($A2184),$A2184,IFERROR(DATEVALUE($A2184),"")))</f>
        <v/>
      </c>
      <c r="F2184" s="12">
        <f>IF($B2184="","",IF(ISNUMBER($B2184),HOUR($B2184)*2+MINUTE($B2184)/30,IFERROR(VALUE(LEFT($B2184,FIND(":",$B2184)-1))*2+VALUE(MID($B2184,FIND(":",$B2184)+1,2))/30,"")))</f>
        <v/>
      </c>
      <c r="G2184" s="12">
        <f>IF($E2184="","",IF(WEEKDAY($E2184,2)&lt;6,1,0))</f>
        <v/>
      </c>
      <c r="H2184" s="12">
        <f>IF(OR($E2184="",$F2184=""),"",IF(AND($G2184=1,$F2184&gt;='Working Hours'!$C$8,$F2184&lt;'Working Hours'!$C$9),1,0))</f>
        <v/>
      </c>
    </row>
    <row r="2185">
      <c r="A2185" s="11" t="n"/>
      <c r="B2185" s="11" t="n"/>
      <c r="C2185" s="11" t="n"/>
      <c r="E2185" s="12">
        <f>IF($A2185="","",IF(ISNUMBER($A2185),$A2185,IFERROR(DATEVALUE($A2185),"")))</f>
        <v/>
      </c>
      <c r="F2185" s="12">
        <f>IF($B2185="","",IF(ISNUMBER($B2185),HOUR($B2185)*2+MINUTE($B2185)/30,IFERROR(VALUE(LEFT($B2185,FIND(":",$B2185)-1))*2+VALUE(MID($B2185,FIND(":",$B2185)+1,2))/30,"")))</f>
        <v/>
      </c>
      <c r="G2185" s="12">
        <f>IF($E2185="","",IF(WEEKDAY($E2185,2)&lt;6,1,0))</f>
        <v/>
      </c>
      <c r="H2185" s="12">
        <f>IF(OR($E2185="",$F2185=""),"",IF(AND($G2185=1,$F2185&gt;='Working Hours'!$C$8,$F2185&lt;'Working Hours'!$C$9),1,0))</f>
        <v/>
      </c>
    </row>
    <row r="2186">
      <c r="A2186" s="11" t="n"/>
      <c r="B2186" s="11" t="n"/>
      <c r="C2186" s="11" t="n"/>
      <c r="E2186" s="12">
        <f>IF($A2186="","",IF(ISNUMBER($A2186),$A2186,IFERROR(DATEVALUE($A2186),"")))</f>
        <v/>
      </c>
      <c r="F2186" s="12">
        <f>IF($B2186="","",IF(ISNUMBER($B2186),HOUR($B2186)*2+MINUTE($B2186)/30,IFERROR(VALUE(LEFT($B2186,FIND(":",$B2186)-1))*2+VALUE(MID($B2186,FIND(":",$B2186)+1,2))/30,"")))</f>
        <v/>
      </c>
      <c r="G2186" s="12">
        <f>IF($E2186="","",IF(WEEKDAY($E2186,2)&lt;6,1,0))</f>
        <v/>
      </c>
      <c r="H2186" s="12">
        <f>IF(OR($E2186="",$F2186=""),"",IF(AND($G2186=1,$F2186&gt;='Working Hours'!$C$8,$F2186&lt;'Working Hours'!$C$9),1,0))</f>
        <v/>
      </c>
    </row>
    <row r="2187">
      <c r="A2187" s="11" t="n"/>
      <c r="B2187" s="11" t="n"/>
      <c r="C2187" s="11" t="n"/>
      <c r="E2187" s="12">
        <f>IF($A2187="","",IF(ISNUMBER($A2187),$A2187,IFERROR(DATEVALUE($A2187),"")))</f>
        <v/>
      </c>
      <c r="F2187" s="12">
        <f>IF($B2187="","",IF(ISNUMBER($B2187),HOUR($B2187)*2+MINUTE($B2187)/30,IFERROR(VALUE(LEFT($B2187,FIND(":",$B2187)-1))*2+VALUE(MID($B2187,FIND(":",$B2187)+1,2))/30,"")))</f>
        <v/>
      </c>
      <c r="G2187" s="12">
        <f>IF($E2187="","",IF(WEEKDAY($E2187,2)&lt;6,1,0))</f>
        <v/>
      </c>
      <c r="H2187" s="12">
        <f>IF(OR($E2187="",$F2187=""),"",IF(AND($G2187=1,$F2187&gt;='Working Hours'!$C$8,$F2187&lt;'Working Hours'!$C$9),1,0))</f>
        <v/>
      </c>
    </row>
    <row r="2188">
      <c r="A2188" s="11" t="n"/>
      <c r="B2188" s="11" t="n"/>
      <c r="C2188" s="11" t="n"/>
      <c r="E2188" s="12">
        <f>IF($A2188="","",IF(ISNUMBER($A2188),$A2188,IFERROR(DATEVALUE($A2188),"")))</f>
        <v/>
      </c>
      <c r="F2188" s="12">
        <f>IF($B2188="","",IF(ISNUMBER($B2188),HOUR($B2188)*2+MINUTE($B2188)/30,IFERROR(VALUE(LEFT($B2188,FIND(":",$B2188)-1))*2+VALUE(MID($B2188,FIND(":",$B2188)+1,2))/30,"")))</f>
        <v/>
      </c>
      <c r="G2188" s="12">
        <f>IF($E2188="","",IF(WEEKDAY($E2188,2)&lt;6,1,0))</f>
        <v/>
      </c>
      <c r="H2188" s="12">
        <f>IF(OR($E2188="",$F2188=""),"",IF(AND($G2188=1,$F2188&gt;='Working Hours'!$C$8,$F2188&lt;'Working Hours'!$C$9),1,0))</f>
        <v/>
      </c>
    </row>
    <row r="2189">
      <c r="A2189" s="11" t="n"/>
      <c r="B2189" s="11" t="n"/>
      <c r="C2189" s="11" t="n"/>
      <c r="E2189" s="12">
        <f>IF($A2189="","",IF(ISNUMBER($A2189),$A2189,IFERROR(DATEVALUE($A2189),"")))</f>
        <v/>
      </c>
      <c r="F2189" s="12">
        <f>IF($B2189="","",IF(ISNUMBER($B2189),HOUR($B2189)*2+MINUTE($B2189)/30,IFERROR(VALUE(LEFT($B2189,FIND(":",$B2189)-1))*2+VALUE(MID($B2189,FIND(":",$B2189)+1,2))/30,"")))</f>
        <v/>
      </c>
      <c r="G2189" s="12">
        <f>IF($E2189="","",IF(WEEKDAY($E2189,2)&lt;6,1,0))</f>
        <v/>
      </c>
      <c r="H2189" s="12">
        <f>IF(OR($E2189="",$F2189=""),"",IF(AND($G2189=1,$F2189&gt;='Working Hours'!$C$8,$F2189&lt;'Working Hours'!$C$9),1,0))</f>
        <v/>
      </c>
    </row>
    <row r="2190">
      <c r="A2190" s="11" t="n"/>
      <c r="B2190" s="11" t="n"/>
      <c r="C2190" s="11" t="n"/>
      <c r="E2190" s="12">
        <f>IF($A2190="","",IF(ISNUMBER($A2190),$A2190,IFERROR(DATEVALUE($A2190),"")))</f>
        <v/>
      </c>
      <c r="F2190" s="12">
        <f>IF($B2190="","",IF(ISNUMBER($B2190),HOUR($B2190)*2+MINUTE($B2190)/30,IFERROR(VALUE(LEFT($B2190,FIND(":",$B2190)-1))*2+VALUE(MID($B2190,FIND(":",$B2190)+1,2))/30,"")))</f>
        <v/>
      </c>
      <c r="G2190" s="12">
        <f>IF($E2190="","",IF(WEEKDAY($E2190,2)&lt;6,1,0))</f>
        <v/>
      </c>
      <c r="H2190" s="12">
        <f>IF(OR($E2190="",$F2190=""),"",IF(AND($G2190=1,$F2190&gt;='Working Hours'!$C$8,$F2190&lt;'Working Hours'!$C$9),1,0))</f>
        <v/>
      </c>
    </row>
    <row r="2191">
      <c r="A2191" s="11" t="n"/>
      <c r="B2191" s="11" t="n"/>
      <c r="C2191" s="11" t="n"/>
      <c r="E2191" s="12">
        <f>IF($A2191="","",IF(ISNUMBER($A2191),$A2191,IFERROR(DATEVALUE($A2191),"")))</f>
        <v/>
      </c>
      <c r="F2191" s="12">
        <f>IF($B2191="","",IF(ISNUMBER($B2191),HOUR($B2191)*2+MINUTE($B2191)/30,IFERROR(VALUE(LEFT($B2191,FIND(":",$B2191)-1))*2+VALUE(MID($B2191,FIND(":",$B2191)+1,2))/30,"")))</f>
        <v/>
      </c>
      <c r="G2191" s="12">
        <f>IF($E2191="","",IF(WEEKDAY($E2191,2)&lt;6,1,0))</f>
        <v/>
      </c>
      <c r="H2191" s="12">
        <f>IF(OR($E2191="",$F2191=""),"",IF(AND($G2191=1,$F2191&gt;='Working Hours'!$C$8,$F2191&lt;'Working Hours'!$C$9),1,0))</f>
        <v/>
      </c>
    </row>
    <row r="2192">
      <c r="A2192" s="11" t="n"/>
      <c r="B2192" s="11" t="n"/>
      <c r="C2192" s="11" t="n"/>
      <c r="E2192" s="12">
        <f>IF($A2192="","",IF(ISNUMBER($A2192),$A2192,IFERROR(DATEVALUE($A2192),"")))</f>
        <v/>
      </c>
      <c r="F2192" s="12">
        <f>IF($B2192="","",IF(ISNUMBER($B2192),HOUR($B2192)*2+MINUTE($B2192)/30,IFERROR(VALUE(LEFT($B2192,FIND(":",$B2192)-1))*2+VALUE(MID($B2192,FIND(":",$B2192)+1,2))/30,"")))</f>
        <v/>
      </c>
      <c r="G2192" s="12">
        <f>IF($E2192="","",IF(WEEKDAY($E2192,2)&lt;6,1,0))</f>
        <v/>
      </c>
      <c r="H2192" s="12">
        <f>IF(OR($E2192="",$F2192=""),"",IF(AND($G2192=1,$F2192&gt;='Working Hours'!$C$8,$F2192&lt;'Working Hours'!$C$9),1,0))</f>
        <v/>
      </c>
    </row>
    <row r="2193">
      <c r="A2193" s="11" t="n"/>
      <c r="B2193" s="11" t="n"/>
      <c r="C2193" s="11" t="n"/>
      <c r="E2193" s="12">
        <f>IF($A2193="","",IF(ISNUMBER($A2193),$A2193,IFERROR(DATEVALUE($A2193),"")))</f>
        <v/>
      </c>
      <c r="F2193" s="12">
        <f>IF($B2193="","",IF(ISNUMBER($B2193),HOUR($B2193)*2+MINUTE($B2193)/30,IFERROR(VALUE(LEFT($B2193,FIND(":",$B2193)-1))*2+VALUE(MID($B2193,FIND(":",$B2193)+1,2))/30,"")))</f>
        <v/>
      </c>
      <c r="G2193" s="12">
        <f>IF($E2193="","",IF(WEEKDAY($E2193,2)&lt;6,1,0))</f>
        <v/>
      </c>
      <c r="H2193" s="12">
        <f>IF(OR($E2193="",$F2193=""),"",IF(AND($G2193=1,$F2193&gt;='Working Hours'!$C$8,$F2193&lt;'Working Hours'!$C$9),1,0))</f>
        <v/>
      </c>
    </row>
    <row r="2194">
      <c r="A2194" s="11" t="n"/>
      <c r="B2194" s="11" t="n"/>
      <c r="C2194" s="11" t="n"/>
      <c r="E2194" s="12">
        <f>IF($A2194="","",IF(ISNUMBER($A2194),$A2194,IFERROR(DATEVALUE($A2194),"")))</f>
        <v/>
      </c>
      <c r="F2194" s="12">
        <f>IF($B2194="","",IF(ISNUMBER($B2194),HOUR($B2194)*2+MINUTE($B2194)/30,IFERROR(VALUE(LEFT($B2194,FIND(":",$B2194)-1))*2+VALUE(MID($B2194,FIND(":",$B2194)+1,2))/30,"")))</f>
        <v/>
      </c>
      <c r="G2194" s="12">
        <f>IF($E2194="","",IF(WEEKDAY($E2194,2)&lt;6,1,0))</f>
        <v/>
      </c>
      <c r="H2194" s="12">
        <f>IF(OR($E2194="",$F2194=""),"",IF(AND($G2194=1,$F2194&gt;='Working Hours'!$C$8,$F2194&lt;'Working Hours'!$C$9),1,0))</f>
        <v/>
      </c>
    </row>
    <row r="2195">
      <c r="A2195" s="11" t="n"/>
      <c r="B2195" s="11" t="n"/>
      <c r="C2195" s="11" t="n"/>
      <c r="E2195" s="12">
        <f>IF($A2195="","",IF(ISNUMBER($A2195),$A2195,IFERROR(DATEVALUE($A2195),"")))</f>
        <v/>
      </c>
      <c r="F2195" s="12">
        <f>IF($B2195="","",IF(ISNUMBER($B2195),HOUR($B2195)*2+MINUTE($B2195)/30,IFERROR(VALUE(LEFT($B2195,FIND(":",$B2195)-1))*2+VALUE(MID($B2195,FIND(":",$B2195)+1,2))/30,"")))</f>
        <v/>
      </c>
      <c r="G2195" s="12">
        <f>IF($E2195="","",IF(WEEKDAY($E2195,2)&lt;6,1,0))</f>
        <v/>
      </c>
      <c r="H2195" s="12">
        <f>IF(OR($E2195="",$F2195=""),"",IF(AND($G2195=1,$F2195&gt;='Working Hours'!$C$8,$F2195&lt;'Working Hours'!$C$9),1,0))</f>
        <v/>
      </c>
    </row>
    <row r="2196">
      <c r="A2196" s="11" t="n"/>
      <c r="B2196" s="11" t="n"/>
      <c r="C2196" s="11" t="n"/>
      <c r="E2196" s="12">
        <f>IF($A2196="","",IF(ISNUMBER($A2196),$A2196,IFERROR(DATEVALUE($A2196),"")))</f>
        <v/>
      </c>
      <c r="F2196" s="12">
        <f>IF($B2196="","",IF(ISNUMBER($B2196),HOUR($B2196)*2+MINUTE($B2196)/30,IFERROR(VALUE(LEFT($B2196,FIND(":",$B2196)-1))*2+VALUE(MID($B2196,FIND(":",$B2196)+1,2))/30,"")))</f>
        <v/>
      </c>
      <c r="G2196" s="12">
        <f>IF($E2196="","",IF(WEEKDAY($E2196,2)&lt;6,1,0))</f>
        <v/>
      </c>
      <c r="H2196" s="12">
        <f>IF(OR($E2196="",$F2196=""),"",IF(AND($G2196=1,$F2196&gt;='Working Hours'!$C$8,$F2196&lt;'Working Hours'!$C$9),1,0))</f>
        <v/>
      </c>
    </row>
    <row r="2197">
      <c r="A2197" s="11" t="n"/>
      <c r="B2197" s="11" t="n"/>
      <c r="C2197" s="11" t="n"/>
      <c r="E2197" s="12">
        <f>IF($A2197="","",IF(ISNUMBER($A2197),$A2197,IFERROR(DATEVALUE($A2197),"")))</f>
        <v/>
      </c>
      <c r="F2197" s="12">
        <f>IF($B2197="","",IF(ISNUMBER($B2197),HOUR($B2197)*2+MINUTE($B2197)/30,IFERROR(VALUE(LEFT($B2197,FIND(":",$B2197)-1))*2+VALUE(MID($B2197,FIND(":",$B2197)+1,2))/30,"")))</f>
        <v/>
      </c>
      <c r="G2197" s="12">
        <f>IF($E2197="","",IF(WEEKDAY($E2197,2)&lt;6,1,0))</f>
        <v/>
      </c>
      <c r="H2197" s="12">
        <f>IF(OR($E2197="",$F2197=""),"",IF(AND($G2197=1,$F2197&gt;='Working Hours'!$C$8,$F2197&lt;'Working Hours'!$C$9),1,0))</f>
        <v/>
      </c>
    </row>
    <row r="2198">
      <c r="A2198" s="11" t="n"/>
      <c r="B2198" s="11" t="n"/>
      <c r="C2198" s="11" t="n"/>
      <c r="E2198" s="12">
        <f>IF($A2198="","",IF(ISNUMBER($A2198),$A2198,IFERROR(DATEVALUE($A2198),"")))</f>
        <v/>
      </c>
      <c r="F2198" s="12">
        <f>IF($B2198="","",IF(ISNUMBER($B2198),HOUR($B2198)*2+MINUTE($B2198)/30,IFERROR(VALUE(LEFT($B2198,FIND(":",$B2198)-1))*2+VALUE(MID($B2198,FIND(":",$B2198)+1,2))/30,"")))</f>
        <v/>
      </c>
      <c r="G2198" s="12">
        <f>IF($E2198="","",IF(WEEKDAY($E2198,2)&lt;6,1,0))</f>
        <v/>
      </c>
      <c r="H2198" s="12">
        <f>IF(OR($E2198="",$F2198=""),"",IF(AND($G2198=1,$F2198&gt;='Working Hours'!$C$8,$F2198&lt;'Working Hours'!$C$9),1,0))</f>
        <v/>
      </c>
    </row>
    <row r="2199">
      <c r="A2199" s="11" t="n"/>
      <c r="B2199" s="11" t="n"/>
      <c r="C2199" s="11" t="n"/>
      <c r="E2199" s="12">
        <f>IF($A2199="","",IF(ISNUMBER($A2199),$A2199,IFERROR(DATEVALUE($A2199),"")))</f>
        <v/>
      </c>
      <c r="F2199" s="12">
        <f>IF($B2199="","",IF(ISNUMBER($B2199),HOUR($B2199)*2+MINUTE($B2199)/30,IFERROR(VALUE(LEFT($B2199,FIND(":",$B2199)-1))*2+VALUE(MID($B2199,FIND(":",$B2199)+1,2))/30,"")))</f>
        <v/>
      </c>
      <c r="G2199" s="12">
        <f>IF($E2199="","",IF(WEEKDAY($E2199,2)&lt;6,1,0))</f>
        <v/>
      </c>
      <c r="H2199" s="12">
        <f>IF(OR($E2199="",$F2199=""),"",IF(AND($G2199=1,$F2199&gt;='Working Hours'!$C$8,$F2199&lt;'Working Hours'!$C$9),1,0))</f>
        <v/>
      </c>
    </row>
    <row r="2200">
      <c r="A2200" s="11" t="n"/>
      <c r="B2200" s="11" t="n"/>
      <c r="C2200" s="11" t="n"/>
      <c r="E2200" s="12">
        <f>IF($A2200="","",IF(ISNUMBER($A2200),$A2200,IFERROR(DATEVALUE($A2200),"")))</f>
        <v/>
      </c>
      <c r="F2200" s="12">
        <f>IF($B2200="","",IF(ISNUMBER($B2200),HOUR($B2200)*2+MINUTE($B2200)/30,IFERROR(VALUE(LEFT($B2200,FIND(":",$B2200)-1))*2+VALUE(MID($B2200,FIND(":",$B2200)+1,2))/30,"")))</f>
        <v/>
      </c>
      <c r="G2200" s="12">
        <f>IF($E2200="","",IF(WEEKDAY($E2200,2)&lt;6,1,0))</f>
        <v/>
      </c>
      <c r="H2200" s="12">
        <f>IF(OR($E2200="",$F2200=""),"",IF(AND($G2200=1,$F2200&gt;='Working Hours'!$C$8,$F2200&lt;'Working Hours'!$C$9),1,0))</f>
        <v/>
      </c>
    </row>
    <row r="2201">
      <c r="A2201" s="11" t="n"/>
      <c r="B2201" s="11" t="n"/>
      <c r="C2201" s="11" t="n"/>
      <c r="E2201" s="12">
        <f>IF($A2201="","",IF(ISNUMBER($A2201),$A2201,IFERROR(DATEVALUE($A2201),"")))</f>
        <v/>
      </c>
      <c r="F2201" s="12">
        <f>IF($B2201="","",IF(ISNUMBER($B2201),HOUR($B2201)*2+MINUTE($B2201)/30,IFERROR(VALUE(LEFT($B2201,FIND(":",$B2201)-1))*2+VALUE(MID($B2201,FIND(":",$B2201)+1,2))/30,"")))</f>
        <v/>
      </c>
      <c r="G2201" s="12">
        <f>IF($E2201="","",IF(WEEKDAY($E2201,2)&lt;6,1,0))</f>
        <v/>
      </c>
      <c r="H2201" s="12">
        <f>IF(OR($E2201="",$F2201=""),"",IF(AND($G2201=1,$F2201&gt;='Working Hours'!$C$8,$F2201&lt;'Working Hours'!$C$9),1,0))</f>
        <v/>
      </c>
    </row>
    <row r="2202">
      <c r="A2202" s="11" t="n"/>
      <c r="B2202" s="11" t="n"/>
      <c r="C2202" s="11" t="n"/>
      <c r="E2202" s="12">
        <f>IF($A2202="","",IF(ISNUMBER($A2202),$A2202,IFERROR(DATEVALUE($A2202),"")))</f>
        <v/>
      </c>
      <c r="F2202" s="12">
        <f>IF($B2202="","",IF(ISNUMBER($B2202),HOUR($B2202)*2+MINUTE($B2202)/30,IFERROR(VALUE(LEFT($B2202,FIND(":",$B2202)-1))*2+VALUE(MID($B2202,FIND(":",$B2202)+1,2))/30,"")))</f>
        <v/>
      </c>
      <c r="G2202" s="12">
        <f>IF($E2202="","",IF(WEEKDAY($E2202,2)&lt;6,1,0))</f>
        <v/>
      </c>
      <c r="H2202" s="12">
        <f>IF(OR($E2202="",$F2202=""),"",IF(AND($G2202=1,$F2202&gt;='Working Hours'!$C$8,$F2202&lt;'Working Hours'!$C$9),1,0))</f>
        <v/>
      </c>
    </row>
    <row r="2203">
      <c r="A2203" s="11" t="n"/>
      <c r="B2203" s="11" t="n"/>
      <c r="C2203" s="11" t="n"/>
      <c r="E2203" s="12">
        <f>IF($A2203="","",IF(ISNUMBER($A2203),$A2203,IFERROR(DATEVALUE($A2203),"")))</f>
        <v/>
      </c>
      <c r="F2203" s="12">
        <f>IF($B2203="","",IF(ISNUMBER($B2203),HOUR($B2203)*2+MINUTE($B2203)/30,IFERROR(VALUE(LEFT($B2203,FIND(":",$B2203)-1))*2+VALUE(MID($B2203,FIND(":",$B2203)+1,2))/30,"")))</f>
        <v/>
      </c>
      <c r="G2203" s="12">
        <f>IF($E2203="","",IF(WEEKDAY($E2203,2)&lt;6,1,0))</f>
        <v/>
      </c>
      <c r="H2203" s="12">
        <f>IF(OR($E2203="",$F2203=""),"",IF(AND($G2203=1,$F2203&gt;='Working Hours'!$C$8,$F2203&lt;'Working Hours'!$C$9),1,0))</f>
        <v/>
      </c>
    </row>
    <row r="2204">
      <c r="A2204" s="11" t="n"/>
      <c r="B2204" s="11" t="n"/>
      <c r="C2204" s="11" t="n"/>
      <c r="E2204" s="12">
        <f>IF($A2204="","",IF(ISNUMBER($A2204),$A2204,IFERROR(DATEVALUE($A2204),"")))</f>
        <v/>
      </c>
      <c r="F2204" s="12">
        <f>IF($B2204="","",IF(ISNUMBER($B2204),HOUR($B2204)*2+MINUTE($B2204)/30,IFERROR(VALUE(LEFT($B2204,FIND(":",$B2204)-1))*2+VALUE(MID($B2204,FIND(":",$B2204)+1,2))/30,"")))</f>
        <v/>
      </c>
      <c r="G2204" s="12">
        <f>IF($E2204="","",IF(WEEKDAY($E2204,2)&lt;6,1,0))</f>
        <v/>
      </c>
      <c r="H2204" s="12">
        <f>IF(OR($E2204="",$F2204=""),"",IF(AND($G2204=1,$F2204&gt;='Working Hours'!$C$8,$F2204&lt;'Working Hours'!$C$9),1,0))</f>
        <v/>
      </c>
    </row>
    <row r="2205">
      <c r="A2205" s="11" t="n"/>
      <c r="B2205" s="11" t="n"/>
      <c r="C2205" s="11" t="n"/>
      <c r="E2205" s="12">
        <f>IF($A2205="","",IF(ISNUMBER($A2205),$A2205,IFERROR(DATEVALUE($A2205),"")))</f>
        <v/>
      </c>
      <c r="F2205" s="12">
        <f>IF($B2205="","",IF(ISNUMBER($B2205),HOUR($B2205)*2+MINUTE($B2205)/30,IFERROR(VALUE(LEFT($B2205,FIND(":",$B2205)-1))*2+VALUE(MID($B2205,FIND(":",$B2205)+1,2))/30,"")))</f>
        <v/>
      </c>
      <c r="G2205" s="12">
        <f>IF($E2205="","",IF(WEEKDAY($E2205,2)&lt;6,1,0))</f>
        <v/>
      </c>
      <c r="H2205" s="12">
        <f>IF(OR($E2205="",$F2205=""),"",IF(AND($G2205=1,$F2205&gt;='Working Hours'!$C$8,$F2205&lt;'Working Hours'!$C$9),1,0))</f>
        <v/>
      </c>
    </row>
    <row r="2206">
      <c r="A2206" s="11" t="n"/>
      <c r="B2206" s="11" t="n"/>
      <c r="C2206" s="11" t="n"/>
      <c r="E2206" s="12">
        <f>IF($A2206="","",IF(ISNUMBER($A2206),$A2206,IFERROR(DATEVALUE($A2206),"")))</f>
        <v/>
      </c>
      <c r="F2206" s="12">
        <f>IF($B2206="","",IF(ISNUMBER($B2206),HOUR($B2206)*2+MINUTE($B2206)/30,IFERROR(VALUE(LEFT($B2206,FIND(":",$B2206)-1))*2+VALUE(MID($B2206,FIND(":",$B2206)+1,2))/30,"")))</f>
        <v/>
      </c>
      <c r="G2206" s="12">
        <f>IF($E2206="","",IF(WEEKDAY($E2206,2)&lt;6,1,0))</f>
        <v/>
      </c>
      <c r="H2206" s="12">
        <f>IF(OR($E2206="",$F2206=""),"",IF(AND($G2206=1,$F2206&gt;='Working Hours'!$C$8,$F2206&lt;'Working Hours'!$C$9),1,0))</f>
        <v/>
      </c>
    </row>
    <row r="2207">
      <c r="A2207" s="11" t="n"/>
      <c r="B2207" s="11" t="n"/>
      <c r="C2207" s="11" t="n"/>
      <c r="E2207" s="12">
        <f>IF($A2207="","",IF(ISNUMBER($A2207),$A2207,IFERROR(DATEVALUE($A2207),"")))</f>
        <v/>
      </c>
      <c r="F2207" s="12">
        <f>IF($B2207="","",IF(ISNUMBER($B2207),HOUR($B2207)*2+MINUTE($B2207)/30,IFERROR(VALUE(LEFT($B2207,FIND(":",$B2207)-1))*2+VALUE(MID($B2207,FIND(":",$B2207)+1,2))/30,"")))</f>
        <v/>
      </c>
      <c r="G2207" s="12">
        <f>IF($E2207="","",IF(WEEKDAY($E2207,2)&lt;6,1,0))</f>
        <v/>
      </c>
      <c r="H2207" s="12">
        <f>IF(OR($E2207="",$F2207=""),"",IF(AND($G2207=1,$F2207&gt;='Working Hours'!$C$8,$F2207&lt;'Working Hours'!$C$9),1,0))</f>
        <v/>
      </c>
    </row>
    <row r="2208">
      <c r="A2208" s="11" t="n"/>
      <c r="B2208" s="11" t="n"/>
      <c r="C2208" s="11" t="n"/>
      <c r="E2208" s="12">
        <f>IF($A2208="","",IF(ISNUMBER($A2208),$A2208,IFERROR(DATEVALUE($A2208),"")))</f>
        <v/>
      </c>
      <c r="F2208" s="12">
        <f>IF($B2208="","",IF(ISNUMBER($B2208),HOUR($B2208)*2+MINUTE($B2208)/30,IFERROR(VALUE(LEFT($B2208,FIND(":",$B2208)-1))*2+VALUE(MID($B2208,FIND(":",$B2208)+1,2))/30,"")))</f>
        <v/>
      </c>
      <c r="G2208" s="12">
        <f>IF($E2208="","",IF(WEEKDAY($E2208,2)&lt;6,1,0))</f>
        <v/>
      </c>
      <c r="H2208" s="12">
        <f>IF(OR($E2208="",$F2208=""),"",IF(AND($G2208=1,$F2208&gt;='Working Hours'!$C$8,$F2208&lt;'Working Hours'!$C$9),1,0))</f>
        <v/>
      </c>
    </row>
    <row r="2209">
      <c r="A2209" s="11" t="n"/>
      <c r="B2209" s="11" t="n"/>
      <c r="C2209" s="11" t="n"/>
      <c r="E2209" s="12">
        <f>IF($A2209="","",IF(ISNUMBER($A2209),$A2209,IFERROR(DATEVALUE($A2209),"")))</f>
        <v/>
      </c>
      <c r="F2209" s="12">
        <f>IF($B2209="","",IF(ISNUMBER($B2209),HOUR($B2209)*2+MINUTE($B2209)/30,IFERROR(VALUE(LEFT($B2209,FIND(":",$B2209)-1))*2+VALUE(MID($B2209,FIND(":",$B2209)+1,2))/30,"")))</f>
        <v/>
      </c>
      <c r="G2209" s="12">
        <f>IF($E2209="","",IF(WEEKDAY($E2209,2)&lt;6,1,0))</f>
        <v/>
      </c>
      <c r="H2209" s="12">
        <f>IF(OR($E2209="",$F2209=""),"",IF(AND($G2209=1,$F2209&gt;='Working Hours'!$C$8,$F2209&lt;'Working Hours'!$C$9),1,0))</f>
        <v/>
      </c>
    </row>
    <row r="2210">
      <c r="A2210" s="11" t="n"/>
      <c r="B2210" s="11" t="n"/>
      <c r="C2210" s="11" t="n"/>
      <c r="E2210" s="12">
        <f>IF($A2210="","",IF(ISNUMBER($A2210),$A2210,IFERROR(DATEVALUE($A2210),"")))</f>
        <v/>
      </c>
      <c r="F2210" s="12">
        <f>IF($B2210="","",IF(ISNUMBER($B2210),HOUR($B2210)*2+MINUTE($B2210)/30,IFERROR(VALUE(LEFT($B2210,FIND(":",$B2210)-1))*2+VALUE(MID($B2210,FIND(":",$B2210)+1,2))/30,"")))</f>
        <v/>
      </c>
      <c r="G2210" s="12">
        <f>IF($E2210="","",IF(WEEKDAY($E2210,2)&lt;6,1,0))</f>
        <v/>
      </c>
      <c r="H2210" s="12">
        <f>IF(OR($E2210="",$F2210=""),"",IF(AND($G2210=1,$F2210&gt;='Working Hours'!$C$8,$F2210&lt;'Working Hours'!$C$9),1,0))</f>
        <v/>
      </c>
    </row>
    <row r="2211">
      <c r="A2211" s="11" t="n"/>
      <c r="B2211" s="11" t="n"/>
      <c r="C2211" s="11" t="n"/>
      <c r="E2211" s="12">
        <f>IF($A2211="","",IF(ISNUMBER($A2211),$A2211,IFERROR(DATEVALUE($A2211),"")))</f>
        <v/>
      </c>
      <c r="F2211" s="12">
        <f>IF($B2211="","",IF(ISNUMBER($B2211),HOUR($B2211)*2+MINUTE($B2211)/30,IFERROR(VALUE(LEFT($B2211,FIND(":",$B2211)-1))*2+VALUE(MID($B2211,FIND(":",$B2211)+1,2))/30,"")))</f>
        <v/>
      </c>
      <c r="G2211" s="12">
        <f>IF($E2211="","",IF(WEEKDAY($E2211,2)&lt;6,1,0))</f>
        <v/>
      </c>
      <c r="H2211" s="12">
        <f>IF(OR($E2211="",$F2211=""),"",IF(AND($G2211=1,$F2211&gt;='Working Hours'!$C$8,$F2211&lt;'Working Hours'!$C$9),1,0))</f>
        <v/>
      </c>
    </row>
    <row r="2212">
      <c r="A2212" s="11" t="n"/>
      <c r="B2212" s="11" t="n"/>
      <c r="C2212" s="11" t="n"/>
      <c r="E2212" s="12">
        <f>IF($A2212="","",IF(ISNUMBER($A2212),$A2212,IFERROR(DATEVALUE($A2212),"")))</f>
        <v/>
      </c>
      <c r="F2212" s="12">
        <f>IF($B2212="","",IF(ISNUMBER($B2212),HOUR($B2212)*2+MINUTE($B2212)/30,IFERROR(VALUE(LEFT($B2212,FIND(":",$B2212)-1))*2+VALUE(MID($B2212,FIND(":",$B2212)+1,2))/30,"")))</f>
        <v/>
      </c>
      <c r="G2212" s="12">
        <f>IF($E2212="","",IF(WEEKDAY($E2212,2)&lt;6,1,0))</f>
        <v/>
      </c>
      <c r="H2212" s="12">
        <f>IF(OR($E2212="",$F2212=""),"",IF(AND($G2212=1,$F2212&gt;='Working Hours'!$C$8,$F2212&lt;'Working Hours'!$C$9),1,0))</f>
        <v/>
      </c>
    </row>
    <row r="2213">
      <c r="A2213" s="11" t="n"/>
      <c r="B2213" s="11" t="n"/>
      <c r="C2213" s="11" t="n"/>
      <c r="E2213" s="12">
        <f>IF($A2213="","",IF(ISNUMBER($A2213),$A2213,IFERROR(DATEVALUE($A2213),"")))</f>
        <v/>
      </c>
      <c r="F2213" s="12">
        <f>IF($B2213="","",IF(ISNUMBER($B2213),HOUR($B2213)*2+MINUTE($B2213)/30,IFERROR(VALUE(LEFT($B2213,FIND(":",$B2213)-1))*2+VALUE(MID($B2213,FIND(":",$B2213)+1,2))/30,"")))</f>
        <v/>
      </c>
      <c r="G2213" s="12">
        <f>IF($E2213="","",IF(WEEKDAY($E2213,2)&lt;6,1,0))</f>
        <v/>
      </c>
      <c r="H2213" s="12">
        <f>IF(OR($E2213="",$F2213=""),"",IF(AND($G2213=1,$F2213&gt;='Working Hours'!$C$8,$F2213&lt;'Working Hours'!$C$9),1,0))</f>
        <v/>
      </c>
    </row>
    <row r="2214">
      <c r="A2214" s="11" t="n"/>
      <c r="B2214" s="11" t="n"/>
      <c r="C2214" s="11" t="n"/>
      <c r="E2214" s="12">
        <f>IF($A2214="","",IF(ISNUMBER($A2214),$A2214,IFERROR(DATEVALUE($A2214),"")))</f>
        <v/>
      </c>
      <c r="F2214" s="12">
        <f>IF($B2214="","",IF(ISNUMBER($B2214),HOUR($B2214)*2+MINUTE($B2214)/30,IFERROR(VALUE(LEFT($B2214,FIND(":",$B2214)-1))*2+VALUE(MID($B2214,FIND(":",$B2214)+1,2))/30,"")))</f>
        <v/>
      </c>
      <c r="G2214" s="12">
        <f>IF($E2214="","",IF(WEEKDAY($E2214,2)&lt;6,1,0))</f>
        <v/>
      </c>
      <c r="H2214" s="12">
        <f>IF(OR($E2214="",$F2214=""),"",IF(AND($G2214=1,$F2214&gt;='Working Hours'!$C$8,$F2214&lt;'Working Hours'!$C$9),1,0))</f>
        <v/>
      </c>
    </row>
    <row r="2215">
      <c r="A2215" s="11" t="n"/>
      <c r="B2215" s="11" t="n"/>
      <c r="C2215" s="11" t="n"/>
      <c r="E2215" s="12">
        <f>IF($A2215="","",IF(ISNUMBER($A2215),$A2215,IFERROR(DATEVALUE($A2215),"")))</f>
        <v/>
      </c>
      <c r="F2215" s="12">
        <f>IF($B2215="","",IF(ISNUMBER($B2215),HOUR($B2215)*2+MINUTE($B2215)/30,IFERROR(VALUE(LEFT($B2215,FIND(":",$B2215)-1))*2+VALUE(MID($B2215,FIND(":",$B2215)+1,2))/30,"")))</f>
        <v/>
      </c>
      <c r="G2215" s="12">
        <f>IF($E2215="","",IF(WEEKDAY($E2215,2)&lt;6,1,0))</f>
        <v/>
      </c>
      <c r="H2215" s="12">
        <f>IF(OR($E2215="",$F2215=""),"",IF(AND($G2215=1,$F2215&gt;='Working Hours'!$C$8,$F2215&lt;'Working Hours'!$C$9),1,0))</f>
        <v/>
      </c>
    </row>
    <row r="2216">
      <c r="A2216" s="11" t="n"/>
      <c r="B2216" s="11" t="n"/>
      <c r="C2216" s="11" t="n"/>
      <c r="E2216" s="12">
        <f>IF($A2216="","",IF(ISNUMBER($A2216),$A2216,IFERROR(DATEVALUE($A2216),"")))</f>
        <v/>
      </c>
      <c r="F2216" s="12">
        <f>IF($B2216="","",IF(ISNUMBER($B2216),HOUR($B2216)*2+MINUTE($B2216)/30,IFERROR(VALUE(LEFT($B2216,FIND(":",$B2216)-1))*2+VALUE(MID($B2216,FIND(":",$B2216)+1,2))/30,"")))</f>
        <v/>
      </c>
      <c r="G2216" s="12">
        <f>IF($E2216="","",IF(WEEKDAY($E2216,2)&lt;6,1,0))</f>
        <v/>
      </c>
      <c r="H2216" s="12">
        <f>IF(OR($E2216="",$F2216=""),"",IF(AND($G2216=1,$F2216&gt;='Working Hours'!$C$8,$F2216&lt;'Working Hours'!$C$9),1,0))</f>
        <v/>
      </c>
    </row>
    <row r="2217">
      <c r="A2217" s="11" t="n"/>
      <c r="B2217" s="11" t="n"/>
      <c r="C2217" s="11" t="n"/>
      <c r="E2217" s="12">
        <f>IF($A2217="","",IF(ISNUMBER($A2217),$A2217,IFERROR(DATEVALUE($A2217),"")))</f>
        <v/>
      </c>
      <c r="F2217" s="12">
        <f>IF($B2217="","",IF(ISNUMBER($B2217),HOUR($B2217)*2+MINUTE($B2217)/30,IFERROR(VALUE(LEFT($B2217,FIND(":",$B2217)-1))*2+VALUE(MID($B2217,FIND(":",$B2217)+1,2))/30,"")))</f>
        <v/>
      </c>
      <c r="G2217" s="12">
        <f>IF($E2217="","",IF(WEEKDAY($E2217,2)&lt;6,1,0))</f>
        <v/>
      </c>
      <c r="H2217" s="12">
        <f>IF(OR($E2217="",$F2217=""),"",IF(AND($G2217=1,$F2217&gt;='Working Hours'!$C$8,$F2217&lt;'Working Hours'!$C$9),1,0))</f>
        <v/>
      </c>
    </row>
    <row r="2218">
      <c r="A2218" s="11" t="n"/>
      <c r="B2218" s="11" t="n"/>
      <c r="C2218" s="11" t="n"/>
      <c r="E2218" s="12">
        <f>IF($A2218="","",IF(ISNUMBER($A2218),$A2218,IFERROR(DATEVALUE($A2218),"")))</f>
        <v/>
      </c>
      <c r="F2218" s="12">
        <f>IF($B2218="","",IF(ISNUMBER($B2218),HOUR($B2218)*2+MINUTE($B2218)/30,IFERROR(VALUE(LEFT($B2218,FIND(":",$B2218)-1))*2+VALUE(MID($B2218,FIND(":",$B2218)+1,2))/30,"")))</f>
        <v/>
      </c>
      <c r="G2218" s="12">
        <f>IF($E2218="","",IF(WEEKDAY($E2218,2)&lt;6,1,0))</f>
        <v/>
      </c>
      <c r="H2218" s="12">
        <f>IF(OR($E2218="",$F2218=""),"",IF(AND($G2218=1,$F2218&gt;='Working Hours'!$C$8,$F2218&lt;'Working Hours'!$C$9),1,0))</f>
        <v/>
      </c>
    </row>
    <row r="2219">
      <c r="A2219" s="11" t="n"/>
      <c r="B2219" s="11" t="n"/>
      <c r="C2219" s="11" t="n"/>
      <c r="E2219" s="12">
        <f>IF($A2219="","",IF(ISNUMBER($A2219),$A2219,IFERROR(DATEVALUE($A2219),"")))</f>
        <v/>
      </c>
      <c r="F2219" s="12">
        <f>IF($B2219="","",IF(ISNUMBER($B2219),HOUR($B2219)*2+MINUTE($B2219)/30,IFERROR(VALUE(LEFT($B2219,FIND(":",$B2219)-1))*2+VALUE(MID($B2219,FIND(":",$B2219)+1,2))/30,"")))</f>
        <v/>
      </c>
      <c r="G2219" s="12">
        <f>IF($E2219="","",IF(WEEKDAY($E2219,2)&lt;6,1,0))</f>
        <v/>
      </c>
      <c r="H2219" s="12">
        <f>IF(OR($E2219="",$F2219=""),"",IF(AND($G2219=1,$F2219&gt;='Working Hours'!$C$8,$F2219&lt;'Working Hours'!$C$9),1,0))</f>
        <v/>
      </c>
    </row>
    <row r="2220">
      <c r="A2220" s="11" t="n"/>
      <c r="B2220" s="11" t="n"/>
      <c r="C2220" s="11" t="n"/>
      <c r="E2220" s="12">
        <f>IF($A2220="","",IF(ISNUMBER($A2220),$A2220,IFERROR(DATEVALUE($A2220),"")))</f>
        <v/>
      </c>
      <c r="F2220" s="12">
        <f>IF($B2220="","",IF(ISNUMBER($B2220),HOUR($B2220)*2+MINUTE($B2220)/30,IFERROR(VALUE(LEFT($B2220,FIND(":",$B2220)-1))*2+VALUE(MID($B2220,FIND(":",$B2220)+1,2))/30,"")))</f>
        <v/>
      </c>
      <c r="G2220" s="12">
        <f>IF($E2220="","",IF(WEEKDAY($E2220,2)&lt;6,1,0))</f>
        <v/>
      </c>
      <c r="H2220" s="12">
        <f>IF(OR($E2220="",$F2220=""),"",IF(AND($G2220=1,$F2220&gt;='Working Hours'!$C$8,$F2220&lt;'Working Hours'!$C$9),1,0))</f>
        <v/>
      </c>
    </row>
    <row r="2221">
      <c r="A2221" s="11" t="n"/>
      <c r="B2221" s="11" t="n"/>
      <c r="C2221" s="11" t="n"/>
      <c r="E2221" s="12">
        <f>IF($A2221="","",IF(ISNUMBER($A2221),$A2221,IFERROR(DATEVALUE($A2221),"")))</f>
        <v/>
      </c>
      <c r="F2221" s="12">
        <f>IF($B2221="","",IF(ISNUMBER($B2221),HOUR($B2221)*2+MINUTE($B2221)/30,IFERROR(VALUE(LEFT($B2221,FIND(":",$B2221)-1))*2+VALUE(MID($B2221,FIND(":",$B2221)+1,2))/30,"")))</f>
        <v/>
      </c>
      <c r="G2221" s="12">
        <f>IF($E2221="","",IF(WEEKDAY($E2221,2)&lt;6,1,0))</f>
        <v/>
      </c>
      <c r="H2221" s="12">
        <f>IF(OR($E2221="",$F2221=""),"",IF(AND($G2221=1,$F2221&gt;='Working Hours'!$C$8,$F2221&lt;'Working Hours'!$C$9),1,0))</f>
        <v/>
      </c>
    </row>
    <row r="2222">
      <c r="A2222" s="11" t="n"/>
      <c r="B2222" s="11" t="n"/>
      <c r="C2222" s="11" t="n"/>
      <c r="E2222" s="12">
        <f>IF($A2222="","",IF(ISNUMBER($A2222),$A2222,IFERROR(DATEVALUE($A2222),"")))</f>
        <v/>
      </c>
      <c r="F2222" s="12">
        <f>IF($B2222="","",IF(ISNUMBER($B2222),HOUR($B2222)*2+MINUTE($B2222)/30,IFERROR(VALUE(LEFT($B2222,FIND(":",$B2222)-1))*2+VALUE(MID($B2222,FIND(":",$B2222)+1,2))/30,"")))</f>
        <v/>
      </c>
      <c r="G2222" s="12">
        <f>IF($E2222="","",IF(WEEKDAY($E2222,2)&lt;6,1,0))</f>
        <v/>
      </c>
      <c r="H2222" s="12">
        <f>IF(OR($E2222="",$F2222=""),"",IF(AND($G2222=1,$F2222&gt;='Working Hours'!$C$8,$F2222&lt;'Working Hours'!$C$9),1,0))</f>
        <v/>
      </c>
    </row>
    <row r="2223">
      <c r="A2223" s="11" t="n"/>
      <c r="B2223" s="11" t="n"/>
      <c r="C2223" s="11" t="n"/>
      <c r="E2223" s="12">
        <f>IF($A2223="","",IF(ISNUMBER($A2223),$A2223,IFERROR(DATEVALUE($A2223),"")))</f>
        <v/>
      </c>
      <c r="F2223" s="12">
        <f>IF($B2223="","",IF(ISNUMBER($B2223),HOUR($B2223)*2+MINUTE($B2223)/30,IFERROR(VALUE(LEFT($B2223,FIND(":",$B2223)-1))*2+VALUE(MID($B2223,FIND(":",$B2223)+1,2))/30,"")))</f>
        <v/>
      </c>
      <c r="G2223" s="12">
        <f>IF($E2223="","",IF(WEEKDAY($E2223,2)&lt;6,1,0))</f>
        <v/>
      </c>
      <c r="H2223" s="12">
        <f>IF(OR($E2223="",$F2223=""),"",IF(AND($G2223=1,$F2223&gt;='Working Hours'!$C$8,$F2223&lt;'Working Hours'!$C$9),1,0))</f>
        <v/>
      </c>
    </row>
    <row r="2224">
      <c r="A2224" s="11" t="n"/>
      <c r="B2224" s="11" t="n"/>
      <c r="C2224" s="11" t="n"/>
      <c r="E2224" s="12">
        <f>IF($A2224="","",IF(ISNUMBER($A2224),$A2224,IFERROR(DATEVALUE($A2224),"")))</f>
        <v/>
      </c>
      <c r="F2224" s="12">
        <f>IF($B2224="","",IF(ISNUMBER($B2224),HOUR($B2224)*2+MINUTE($B2224)/30,IFERROR(VALUE(LEFT($B2224,FIND(":",$B2224)-1))*2+VALUE(MID($B2224,FIND(":",$B2224)+1,2))/30,"")))</f>
        <v/>
      </c>
      <c r="G2224" s="12">
        <f>IF($E2224="","",IF(WEEKDAY($E2224,2)&lt;6,1,0))</f>
        <v/>
      </c>
      <c r="H2224" s="12">
        <f>IF(OR($E2224="",$F2224=""),"",IF(AND($G2224=1,$F2224&gt;='Working Hours'!$C$8,$F2224&lt;'Working Hours'!$C$9),1,0))</f>
        <v/>
      </c>
    </row>
    <row r="2225">
      <c r="A2225" s="11" t="n"/>
      <c r="B2225" s="11" t="n"/>
      <c r="C2225" s="11" t="n"/>
      <c r="E2225" s="12">
        <f>IF($A2225="","",IF(ISNUMBER($A2225),$A2225,IFERROR(DATEVALUE($A2225),"")))</f>
        <v/>
      </c>
      <c r="F2225" s="12">
        <f>IF($B2225="","",IF(ISNUMBER($B2225),HOUR($B2225)*2+MINUTE($B2225)/30,IFERROR(VALUE(LEFT($B2225,FIND(":",$B2225)-1))*2+VALUE(MID($B2225,FIND(":",$B2225)+1,2))/30,"")))</f>
        <v/>
      </c>
      <c r="G2225" s="12">
        <f>IF($E2225="","",IF(WEEKDAY($E2225,2)&lt;6,1,0))</f>
        <v/>
      </c>
      <c r="H2225" s="12">
        <f>IF(OR($E2225="",$F2225=""),"",IF(AND($G2225=1,$F2225&gt;='Working Hours'!$C$8,$F2225&lt;'Working Hours'!$C$9),1,0))</f>
        <v/>
      </c>
    </row>
    <row r="2226">
      <c r="A2226" s="11" t="n"/>
      <c r="B2226" s="11" t="n"/>
      <c r="C2226" s="11" t="n"/>
      <c r="E2226" s="12">
        <f>IF($A2226="","",IF(ISNUMBER($A2226),$A2226,IFERROR(DATEVALUE($A2226),"")))</f>
        <v/>
      </c>
      <c r="F2226" s="12">
        <f>IF($B2226="","",IF(ISNUMBER($B2226),HOUR($B2226)*2+MINUTE($B2226)/30,IFERROR(VALUE(LEFT($B2226,FIND(":",$B2226)-1))*2+VALUE(MID($B2226,FIND(":",$B2226)+1,2))/30,"")))</f>
        <v/>
      </c>
      <c r="G2226" s="12">
        <f>IF($E2226="","",IF(WEEKDAY($E2226,2)&lt;6,1,0))</f>
        <v/>
      </c>
      <c r="H2226" s="12">
        <f>IF(OR($E2226="",$F2226=""),"",IF(AND($G2226=1,$F2226&gt;='Working Hours'!$C$8,$F2226&lt;'Working Hours'!$C$9),1,0))</f>
        <v/>
      </c>
    </row>
    <row r="2227">
      <c r="A2227" s="11" t="n"/>
      <c r="B2227" s="11" t="n"/>
      <c r="C2227" s="11" t="n"/>
      <c r="E2227" s="12">
        <f>IF($A2227="","",IF(ISNUMBER($A2227),$A2227,IFERROR(DATEVALUE($A2227),"")))</f>
        <v/>
      </c>
      <c r="F2227" s="12">
        <f>IF($B2227="","",IF(ISNUMBER($B2227),HOUR($B2227)*2+MINUTE($B2227)/30,IFERROR(VALUE(LEFT($B2227,FIND(":",$B2227)-1))*2+VALUE(MID($B2227,FIND(":",$B2227)+1,2))/30,"")))</f>
        <v/>
      </c>
      <c r="G2227" s="12">
        <f>IF($E2227="","",IF(WEEKDAY($E2227,2)&lt;6,1,0))</f>
        <v/>
      </c>
      <c r="H2227" s="12">
        <f>IF(OR($E2227="",$F2227=""),"",IF(AND($G2227=1,$F2227&gt;='Working Hours'!$C$8,$F2227&lt;'Working Hours'!$C$9),1,0))</f>
        <v/>
      </c>
    </row>
    <row r="2228">
      <c r="A2228" s="11" t="n"/>
      <c r="B2228" s="11" t="n"/>
      <c r="C2228" s="11" t="n"/>
      <c r="E2228" s="12">
        <f>IF($A2228="","",IF(ISNUMBER($A2228),$A2228,IFERROR(DATEVALUE($A2228),"")))</f>
        <v/>
      </c>
      <c r="F2228" s="12">
        <f>IF($B2228="","",IF(ISNUMBER($B2228),HOUR($B2228)*2+MINUTE($B2228)/30,IFERROR(VALUE(LEFT($B2228,FIND(":",$B2228)-1))*2+VALUE(MID($B2228,FIND(":",$B2228)+1,2))/30,"")))</f>
        <v/>
      </c>
      <c r="G2228" s="12">
        <f>IF($E2228="","",IF(WEEKDAY($E2228,2)&lt;6,1,0))</f>
        <v/>
      </c>
      <c r="H2228" s="12">
        <f>IF(OR($E2228="",$F2228=""),"",IF(AND($G2228=1,$F2228&gt;='Working Hours'!$C$8,$F2228&lt;'Working Hours'!$C$9),1,0))</f>
        <v/>
      </c>
    </row>
    <row r="2229">
      <c r="A2229" s="11" t="n"/>
      <c r="B2229" s="11" t="n"/>
      <c r="C2229" s="11" t="n"/>
      <c r="E2229" s="12">
        <f>IF($A2229="","",IF(ISNUMBER($A2229),$A2229,IFERROR(DATEVALUE($A2229),"")))</f>
        <v/>
      </c>
      <c r="F2229" s="12">
        <f>IF($B2229="","",IF(ISNUMBER($B2229),HOUR($B2229)*2+MINUTE($B2229)/30,IFERROR(VALUE(LEFT($B2229,FIND(":",$B2229)-1))*2+VALUE(MID($B2229,FIND(":",$B2229)+1,2))/30,"")))</f>
        <v/>
      </c>
      <c r="G2229" s="12">
        <f>IF($E2229="","",IF(WEEKDAY($E2229,2)&lt;6,1,0))</f>
        <v/>
      </c>
      <c r="H2229" s="12">
        <f>IF(OR($E2229="",$F2229=""),"",IF(AND($G2229=1,$F2229&gt;='Working Hours'!$C$8,$F2229&lt;'Working Hours'!$C$9),1,0))</f>
        <v/>
      </c>
    </row>
    <row r="2230">
      <c r="A2230" s="11" t="n"/>
      <c r="B2230" s="11" t="n"/>
      <c r="C2230" s="11" t="n"/>
      <c r="E2230" s="12">
        <f>IF($A2230="","",IF(ISNUMBER($A2230),$A2230,IFERROR(DATEVALUE($A2230),"")))</f>
        <v/>
      </c>
      <c r="F2230" s="12">
        <f>IF($B2230="","",IF(ISNUMBER($B2230),HOUR($B2230)*2+MINUTE($B2230)/30,IFERROR(VALUE(LEFT($B2230,FIND(":",$B2230)-1))*2+VALUE(MID($B2230,FIND(":",$B2230)+1,2))/30,"")))</f>
        <v/>
      </c>
      <c r="G2230" s="12">
        <f>IF($E2230="","",IF(WEEKDAY($E2230,2)&lt;6,1,0))</f>
        <v/>
      </c>
      <c r="H2230" s="12">
        <f>IF(OR($E2230="",$F2230=""),"",IF(AND($G2230=1,$F2230&gt;='Working Hours'!$C$8,$F2230&lt;'Working Hours'!$C$9),1,0))</f>
        <v/>
      </c>
    </row>
    <row r="2231">
      <c r="A2231" s="11" t="n"/>
      <c r="B2231" s="11" t="n"/>
      <c r="C2231" s="11" t="n"/>
      <c r="E2231" s="12">
        <f>IF($A2231="","",IF(ISNUMBER($A2231),$A2231,IFERROR(DATEVALUE($A2231),"")))</f>
        <v/>
      </c>
      <c r="F2231" s="12">
        <f>IF($B2231="","",IF(ISNUMBER($B2231),HOUR($B2231)*2+MINUTE($B2231)/30,IFERROR(VALUE(LEFT($B2231,FIND(":",$B2231)-1))*2+VALUE(MID($B2231,FIND(":",$B2231)+1,2))/30,"")))</f>
        <v/>
      </c>
      <c r="G2231" s="12">
        <f>IF($E2231="","",IF(WEEKDAY($E2231,2)&lt;6,1,0))</f>
        <v/>
      </c>
      <c r="H2231" s="12">
        <f>IF(OR($E2231="",$F2231=""),"",IF(AND($G2231=1,$F2231&gt;='Working Hours'!$C$8,$F2231&lt;'Working Hours'!$C$9),1,0))</f>
        <v/>
      </c>
    </row>
    <row r="2232">
      <c r="A2232" s="11" t="n"/>
      <c r="B2232" s="11" t="n"/>
      <c r="C2232" s="11" t="n"/>
      <c r="E2232" s="12">
        <f>IF($A2232="","",IF(ISNUMBER($A2232),$A2232,IFERROR(DATEVALUE($A2232),"")))</f>
        <v/>
      </c>
      <c r="F2232" s="12">
        <f>IF($B2232="","",IF(ISNUMBER($B2232),HOUR($B2232)*2+MINUTE($B2232)/30,IFERROR(VALUE(LEFT($B2232,FIND(":",$B2232)-1))*2+VALUE(MID($B2232,FIND(":",$B2232)+1,2))/30,"")))</f>
        <v/>
      </c>
      <c r="G2232" s="12">
        <f>IF($E2232="","",IF(WEEKDAY($E2232,2)&lt;6,1,0))</f>
        <v/>
      </c>
      <c r="H2232" s="12">
        <f>IF(OR($E2232="",$F2232=""),"",IF(AND($G2232=1,$F2232&gt;='Working Hours'!$C$8,$F2232&lt;'Working Hours'!$C$9),1,0))</f>
        <v/>
      </c>
    </row>
    <row r="2233">
      <c r="A2233" s="11" t="n"/>
      <c r="B2233" s="11" t="n"/>
      <c r="C2233" s="11" t="n"/>
      <c r="E2233" s="12">
        <f>IF($A2233="","",IF(ISNUMBER($A2233),$A2233,IFERROR(DATEVALUE($A2233),"")))</f>
        <v/>
      </c>
      <c r="F2233" s="12">
        <f>IF($B2233="","",IF(ISNUMBER($B2233),HOUR($B2233)*2+MINUTE($B2233)/30,IFERROR(VALUE(LEFT($B2233,FIND(":",$B2233)-1))*2+VALUE(MID($B2233,FIND(":",$B2233)+1,2))/30,"")))</f>
        <v/>
      </c>
      <c r="G2233" s="12">
        <f>IF($E2233="","",IF(WEEKDAY($E2233,2)&lt;6,1,0))</f>
        <v/>
      </c>
      <c r="H2233" s="12">
        <f>IF(OR($E2233="",$F2233=""),"",IF(AND($G2233=1,$F2233&gt;='Working Hours'!$C$8,$F2233&lt;'Working Hours'!$C$9),1,0))</f>
        <v/>
      </c>
    </row>
    <row r="2234">
      <c r="A2234" s="11" t="n"/>
      <c r="B2234" s="11" t="n"/>
      <c r="C2234" s="11" t="n"/>
      <c r="E2234" s="12">
        <f>IF($A2234="","",IF(ISNUMBER($A2234),$A2234,IFERROR(DATEVALUE($A2234),"")))</f>
        <v/>
      </c>
      <c r="F2234" s="12">
        <f>IF($B2234="","",IF(ISNUMBER($B2234),HOUR($B2234)*2+MINUTE($B2234)/30,IFERROR(VALUE(LEFT($B2234,FIND(":",$B2234)-1))*2+VALUE(MID($B2234,FIND(":",$B2234)+1,2))/30,"")))</f>
        <v/>
      </c>
      <c r="G2234" s="12">
        <f>IF($E2234="","",IF(WEEKDAY($E2234,2)&lt;6,1,0))</f>
        <v/>
      </c>
      <c r="H2234" s="12">
        <f>IF(OR($E2234="",$F2234=""),"",IF(AND($G2234=1,$F2234&gt;='Working Hours'!$C$8,$F2234&lt;'Working Hours'!$C$9),1,0))</f>
        <v/>
      </c>
    </row>
    <row r="2235">
      <c r="A2235" s="11" t="n"/>
      <c r="B2235" s="11" t="n"/>
      <c r="C2235" s="11" t="n"/>
      <c r="E2235" s="12">
        <f>IF($A2235="","",IF(ISNUMBER($A2235),$A2235,IFERROR(DATEVALUE($A2235),"")))</f>
        <v/>
      </c>
      <c r="F2235" s="12">
        <f>IF($B2235="","",IF(ISNUMBER($B2235),HOUR($B2235)*2+MINUTE($B2235)/30,IFERROR(VALUE(LEFT($B2235,FIND(":",$B2235)-1))*2+VALUE(MID($B2235,FIND(":",$B2235)+1,2))/30,"")))</f>
        <v/>
      </c>
      <c r="G2235" s="12">
        <f>IF($E2235="","",IF(WEEKDAY($E2235,2)&lt;6,1,0))</f>
        <v/>
      </c>
      <c r="H2235" s="12">
        <f>IF(OR($E2235="",$F2235=""),"",IF(AND($G2235=1,$F2235&gt;='Working Hours'!$C$8,$F2235&lt;'Working Hours'!$C$9),1,0))</f>
        <v/>
      </c>
    </row>
    <row r="2236">
      <c r="A2236" s="11" t="n"/>
      <c r="B2236" s="11" t="n"/>
      <c r="C2236" s="11" t="n"/>
      <c r="E2236" s="12">
        <f>IF($A2236="","",IF(ISNUMBER($A2236),$A2236,IFERROR(DATEVALUE($A2236),"")))</f>
        <v/>
      </c>
      <c r="F2236" s="12">
        <f>IF($B2236="","",IF(ISNUMBER($B2236),HOUR($B2236)*2+MINUTE($B2236)/30,IFERROR(VALUE(LEFT($B2236,FIND(":",$B2236)-1))*2+VALUE(MID($B2236,FIND(":",$B2236)+1,2))/30,"")))</f>
        <v/>
      </c>
      <c r="G2236" s="12">
        <f>IF($E2236="","",IF(WEEKDAY($E2236,2)&lt;6,1,0))</f>
        <v/>
      </c>
      <c r="H2236" s="12">
        <f>IF(OR($E2236="",$F2236=""),"",IF(AND($G2236=1,$F2236&gt;='Working Hours'!$C$8,$F2236&lt;'Working Hours'!$C$9),1,0))</f>
        <v/>
      </c>
    </row>
    <row r="2237">
      <c r="A2237" s="11" t="n"/>
      <c r="B2237" s="11" t="n"/>
      <c r="C2237" s="11" t="n"/>
      <c r="E2237" s="12">
        <f>IF($A2237="","",IF(ISNUMBER($A2237),$A2237,IFERROR(DATEVALUE($A2237),"")))</f>
        <v/>
      </c>
      <c r="F2237" s="12">
        <f>IF($B2237="","",IF(ISNUMBER($B2237),HOUR($B2237)*2+MINUTE($B2237)/30,IFERROR(VALUE(LEFT($B2237,FIND(":",$B2237)-1))*2+VALUE(MID($B2237,FIND(":",$B2237)+1,2))/30,"")))</f>
        <v/>
      </c>
      <c r="G2237" s="12">
        <f>IF($E2237="","",IF(WEEKDAY($E2237,2)&lt;6,1,0))</f>
        <v/>
      </c>
      <c r="H2237" s="12">
        <f>IF(OR($E2237="",$F2237=""),"",IF(AND($G2237=1,$F2237&gt;='Working Hours'!$C$8,$F2237&lt;'Working Hours'!$C$9),1,0))</f>
        <v/>
      </c>
    </row>
    <row r="2238">
      <c r="A2238" s="11" t="n"/>
      <c r="B2238" s="11" t="n"/>
      <c r="C2238" s="11" t="n"/>
      <c r="E2238" s="12">
        <f>IF($A2238="","",IF(ISNUMBER($A2238),$A2238,IFERROR(DATEVALUE($A2238),"")))</f>
        <v/>
      </c>
      <c r="F2238" s="12">
        <f>IF($B2238="","",IF(ISNUMBER($B2238),HOUR($B2238)*2+MINUTE($B2238)/30,IFERROR(VALUE(LEFT($B2238,FIND(":",$B2238)-1))*2+VALUE(MID($B2238,FIND(":",$B2238)+1,2))/30,"")))</f>
        <v/>
      </c>
      <c r="G2238" s="12">
        <f>IF($E2238="","",IF(WEEKDAY($E2238,2)&lt;6,1,0))</f>
        <v/>
      </c>
      <c r="H2238" s="12">
        <f>IF(OR($E2238="",$F2238=""),"",IF(AND($G2238=1,$F2238&gt;='Working Hours'!$C$8,$F2238&lt;'Working Hours'!$C$9),1,0))</f>
        <v/>
      </c>
    </row>
    <row r="2239">
      <c r="A2239" s="11" t="n"/>
      <c r="B2239" s="11" t="n"/>
      <c r="C2239" s="11" t="n"/>
      <c r="E2239" s="12">
        <f>IF($A2239="","",IF(ISNUMBER($A2239),$A2239,IFERROR(DATEVALUE($A2239),"")))</f>
        <v/>
      </c>
      <c r="F2239" s="12">
        <f>IF($B2239="","",IF(ISNUMBER($B2239),HOUR($B2239)*2+MINUTE($B2239)/30,IFERROR(VALUE(LEFT($B2239,FIND(":",$B2239)-1))*2+VALUE(MID($B2239,FIND(":",$B2239)+1,2))/30,"")))</f>
        <v/>
      </c>
      <c r="G2239" s="12">
        <f>IF($E2239="","",IF(WEEKDAY($E2239,2)&lt;6,1,0))</f>
        <v/>
      </c>
      <c r="H2239" s="12">
        <f>IF(OR($E2239="",$F2239=""),"",IF(AND($G2239=1,$F2239&gt;='Working Hours'!$C$8,$F2239&lt;'Working Hours'!$C$9),1,0))</f>
        <v/>
      </c>
    </row>
    <row r="2240">
      <c r="A2240" s="11" t="n"/>
      <c r="B2240" s="11" t="n"/>
      <c r="C2240" s="11" t="n"/>
      <c r="E2240" s="12">
        <f>IF($A2240="","",IF(ISNUMBER($A2240),$A2240,IFERROR(DATEVALUE($A2240),"")))</f>
        <v/>
      </c>
      <c r="F2240" s="12">
        <f>IF($B2240="","",IF(ISNUMBER($B2240),HOUR($B2240)*2+MINUTE($B2240)/30,IFERROR(VALUE(LEFT($B2240,FIND(":",$B2240)-1))*2+VALUE(MID($B2240,FIND(":",$B2240)+1,2))/30,"")))</f>
        <v/>
      </c>
      <c r="G2240" s="12">
        <f>IF($E2240="","",IF(WEEKDAY($E2240,2)&lt;6,1,0))</f>
        <v/>
      </c>
      <c r="H2240" s="12">
        <f>IF(OR($E2240="",$F2240=""),"",IF(AND($G2240=1,$F2240&gt;='Working Hours'!$C$8,$F2240&lt;'Working Hours'!$C$9),1,0))</f>
        <v/>
      </c>
    </row>
    <row r="2241">
      <c r="A2241" s="11" t="n"/>
      <c r="B2241" s="11" t="n"/>
      <c r="C2241" s="11" t="n"/>
      <c r="E2241" s="12">
        <f>IF($A2241="","",IF(ISNUMBER($A2241),$A2241,IFERROR(DATEVALUE($A2241),"")))</f>
        <v/>
      </c>
      <c r="F2241" s="12">
        <f>IF($B2241="","",IF(ISNUMBER($B2241),HOUR($B2241)*2+MINUTE($B2241)/30,IFERROR(VALUE(LEFT($B2241,FIND(":",$B2241)-1))*2+VALUE(MID($B2241,FIND(":",$B2241)+1,2))/30,"")))</f>
        <v/>
      </c>
      <c r="G2241" s="12">
        <f>IF($E2241="","",IF(WEEKDAY($E2241,2)&lt;6,1,0))</f>
        <v/>
      </c>
      <c r="H2241" s="12">
        <f>IF(OR($E2241="",$F2241=""),"",IF(AND($G2241=1,$F2241&gt;='Working Hours'!$C$8,$F2241&lt;'Working Hours'!$C$9),1,0))</f>
        <v/>
      </c>
    </row>
    <row r="2242">
      <c r="A2242" s="11" t="n"/>
      <c r="B2242" s="11" t="n"/>
      <c r="C2242" s="11" t="n"/>
      <c r="E2242" s="12">
        <f>IF($A2242="","",IF(ISNUMBER($A2242),$A2242,IFERROR(DATEVALUE($A2242),"")))</f>
        <v/>
      </c>
      <c r="F2242" s="12">
        <f>IF($B2242="","",IF(ISNUMBER($B2242),HOUR($B2242)*2+MINUTE($B2242)/30,IFERROR(VALUE(LEFT($B2242,FIND(":",$B2242)-1))*2+VALUE(MID($B2242,FIND(":",$B2242)+1,2))/30,"")))</f>
        <v/>
      </c>
      <c r="G2242" s="12">
        <f>IF($E2242="","",IF(WEEKDAY($E2242,2)&lt;6,1,0))</f>
        <v/>
      </c>
      <c r="H2242" s="12">
        <f>IF(OR($E2242="",$F2242=""),"",IF(AND($G2242=1,$F2242&gt;='Working Hours'!$C$8,$F2242&lt;'Working Hours'!$C$9),1,0))</f>
        <v/>
      </c>
    </row>
    <row r="2243">
      <c r="A2243" s="11" t="n"/>
      <c r="B2243" s="11" t="n"/>
      <c r="C2243" s="11" t="n"/>
      <c r="E2243" s="12">
        <f>IF($A2243="","",IF(ISNUMBER($A2243),$A2243,IFERROR(DATEVALUE($A2243),"")))</f>
        <v/>
      </c>
      <c r="F2243" s="12">
        <f>IF($B2243="","",IF(ISNUMBER($B2243),HOUR($B2243)*2+MINUTE($B2243)/30,IFERROR(VALUE(LEFT($B2243,FIND(":",$B2243)-1))*2+VALUE(MID($B2243,FIND(":",$B2243)+1,2))/30,"")))</f>
        <v/>
      </c>
      <c r="G2243" s="12">
        <f>IF($E2243="","",IF(WEEKDAY($E2243,2)&lt;6,1,0))</f>
        <v/>
      </c>
      <c r="H2243" s="12">
        <f>IF(OR($E2243="",$F2243=""),"",IF(AND($G2243=1,$F2243&gt;='Working Hours'!$C$8,$F2243&lt;'Working Hours'!$C$9),1,0))</f>
        <v/>
      </c>
    </row>
    <row r="2244">
      <c r="A2244" s="11" t="n"/>
      <c r="B2244" s="11" t="n"/>
      <c r="C2244" s="11" t="n"/>
      <c r="E2244" s="12">
        <f>IF($A2244="","",IF(ISNUMBER($A2244),$A2244,IFERROR(DATEVALUE($A2244),"")))</f>
        <v/>
      </c>
      <c r="F2244" s="12">
        <f>IF($B2244="","",IF(ISNUMBER($B2244),HOUR($B2244)*2+MINUTE($B2244)/30,IFERROR(VALUE(LEFT($B2244,FIND(":",$B2244)-1))*2+VALUE(MID($B2244,FIND(":",$B2244)+1,2))/30,"")))</f>
        <v/>
      </c>
      <c r="G2244" s="12">
        <f>IF($E2244="","",IF(WEEKDAY($E2244,2)&lt;6,1,0))</f>
        <v/>
      </c>
      <c r="H2244" s="12">
        <f>IF(OR($E2244="",$F2244=""),"",IF(AND($G2244=1,$F2244&gt;='Working Hours'!$C$8,$F2244&lt;'Working Hours'!$C$9),1,0))</f>
        <v/>
      </c>
    </row>
    <row r="2245">
      <c r="A2245" s="11" t="n"/>
      <c r="B2245" s="11" t="n"/>
      <c r="C2245" s="11" t="n"/>
      <c r="E2245" s="12">
        <f>IF($A2245="","",IF(ISNUMBER($A2245),$A2245,IFERROR(DATEVALUE($A2245),"")))</f>
        <v/>
      </c>
      <c r="F2245" s="12">
        <f>IF($B2245="","",IF(ISNUMBER($B2245),HOUR($B2245)*2+MINUTE($B2245)/30,IFERROR(VALUE(LEFT($B2245,FIND(":",$B2245)-1))*2+VALUE(MID($B2245,FIND(":",$B2245)+1,2))/30,"")))</f>
        <v/>
      </c>
      <c r="G2245" s="12">
        <f>IF($E2245="","",IF(WEEKDAY($E2245,2)&lt;6,1,0))</f>
        <v/>
      </c>
      <c r="H2245" s="12">
        <f>IF(OR($E2245="",$F2245=""),"",IF(AND($G2245=1,$F2245&gt;='Working Hours'!$C$8,$F2245&lt;'Working Hours'!$C$9),1,0))</f>
        <v/>
      </c>
    </row>
    <row r="2246">
      <c r="A2246" s="11" t="n"/>
      <c r="B2246" s="11" t="n"/>
      <c r="C2246" s="11" t="n"/>
      <c r="E2246" s="12">
        <f>IF($A2246="","",IF(ISNUMBER($A2246),$A2246,IFERROR(DATEVALUE($A2246),"")))</f>
        <v/>
      </c>
      <c r="F2246" s="12">
        <f>IF($B2246="","",IF(ISNUMBER($B2246),HOUR($B2246)*2+MINUTE($B2246)/30,IFERROR(VALUE(LEFT($B2246,FIND(":",$B2246)-1))*2+VALUE(MID($B2246,FIND(":",$B2246)+1,2))/30,"")))</f>
        <v/>
      </c>
      <c r="G2246" s="12">
        <f>IF($E2246="","",IF(WEEKDAY($E2246,2)&lt;6,1,0))</f>
        <v/>
      </c>
      <c r="H2246" s="12">
        <f>IF(OR($E2246="",$F2246=""),"",IF(AND($G2246=1,$F2246&gt;='Working Hours'!$C$8,$F2246&lt;'Working Hours'!$C$9),1,0))</f>
        <v/>
      </c>
    </row>
    <row r="2247">
      <c r="A2247" s="11" t="n"/>
      <c r="B2247" s="11" t="n"/>
      <c r="C2247" s="11" t="n"/>
      <c r="E2247" s="12">
        <f>IF($A2247="","",IF(ISNUMBER($A2247),$A2247,IFERROR(DATEVALUE($A2247),"")))</f>
        <v/>
      </c>
      <c r="F2247" s="12">
        <f>IF($B2247="","",IF(ISNUMBER($B2247),HOUR($B2247)*2+MINUTE($B2247)/30,IFERROR(VALUE(LEFT($B2247,FIND(":",$B2247)-1))*2+VALUE(MID($B2247,FIND(":",$B2247)+1,2))/30,"")))</f>
        <v/>
      </c>
      <c r="G2247" s="12">
        <f>IF($E2247="","",IF(WEEKDAY($E2247,2)&lt;6,1,0))</f>
        <v/>
      </c>
      <c r="H2247" s="12">
        <f>IF(OR($E2247="",$F2247=""),"",IF(AND($G2247=1,$F2247&gt;='Working Hours'!$C$8,$F2247&lt;'Working Hours'!$C$9),1,0))</f>
        <v/>
      </c>
    </row>
    <row r="2248">
      <c r="A2248" s="11" t="n"/>
      <c r="B2248" s="11" t="n"/>
      <c r="C2248" s="11" t="n"/>
      <c r="E2248" s="12">
        <f>IF($A2248="","",IF(ISNUMBER($A2248),$A2248,IFERROR(DATEVALUE($A2248),"")))</f>
        <v/>
      </c>
      <c r="F2248" s="12">
        <f>IF($B2248="","",IF(ISNUMBER($B2248),HOUR($B2248)*2+MINUTE($B2248)/30,IFERROR(VALUE(LEFT($B2248,FIND(":",$B2248)-1))*2+VALUE(MID($B2248,FIND(":",$B2248)+1,2))/30,"")))</f>
        <v/>
      </c>
      <c r="G2248" s="12">
        <f>IF($E2248="","",IF(WEEKDAY($E2248,2)&lt;6,1,0))</f>
        <v/>
      </c>
      <c r="H2248" s="12">
        <f>IF(OR($E2248="",$F2248=""),"",IF(AND($G2248=1,$F2248&gt;='Working Hours'!$C$8,$F2248&lt;'Working Hours'!$C$9),1,0))</f>
        <v/>
      </c>
    </row>
    <row r="2249">
      <c r="A2249" s="11" t="n"/>
      <c r="B2249" s="11" t="n"/>
      <c r="C2249" s="11" t="n"/>
      <c r="E2249" s="12">
        <f>IF($A2249="","",IF(ISNUMBER($A2249),$A2249,IFERROR(DATEVALUE($A2249),"")))</f>
        <v/>
      </c>
      <c r="F2249" s="12">
        <f>IF($B2249="","",IF(ISNUMBER($B2249),HOUR($B2249)*2+MINUTE($B2249)/30,IFERROR(VALUE(LEFT($B2249,FIND(":",$B2249)-1))*2+VALUE(MID($B2249,FIND(":",$B2249)+1,2))/30,"")))</f>
        <v/>
      </c>
      <c r="G2249" s="12">
        <f>IF($E2249="","",IF(WEEKDAY($E2249,2)&lt;6,1,0))</f>
        <v/>
      </c>
      <c r="H2249" s="12">
        <f>IF(OR($E2249="",$F2249=""),"",IF(AND($G2249=1,$F2249&gt;='Working Hours'!$C$8,$F2249&lt;'Working Hours'!$C$9),1,0))</f>
        <v/>
      </c>
    </row>
    <row r="2250">
      <c r="A2250" s="11" t="n"/>
      <c r="B2250" s="11" t="n"/>
      <c r="C2250" s="11" t="n"/>
      <c r="E2250" s="12">
        <f>IF($A2250="","",IF(ISNUMBER($A2250),$A2250,IFERROR(DATEVALUE($A2250),"")))</f>
        <v/>
      </c>
      <c r="F2250" s="12">
        <f>IF($B2250="","",IF(ISNUMBER($B2250),HOUR($B2250)*2+MINUTE($B2250)/30,IFERROR(VALUE(LEFT($B2250,FIND(":",$B2250)-1))*2+VALUE(MID($B2250,FIND(":",$B2250)+1,2))/30,"")))</f>
        <v/>
      </c>
      <c r="G2250" s="12">
        <f>IF($E2250="","",IF(WEEKDAY($E2250,2)&lt;6,1,0))</f>
        <v/>
      </c>
      <c r="H2250" s="12">
        <f>IF(OR($E2250="",$F2250=""),"",IF(AND($G2250=1,$F2250&gt;='Working Hours'!$C$8,$F2250&lt;'Working Hours'!$C$9),1,0))</f>
        <v/>
      </c>
    </row>
    <row r="2251">
      <c r="A2251" s="11" t="n"/>
      <c r="B2251" s="11" t="n"/>
      <c r="C2251" s="11" t="n"/>
      <c r="E2251" s="12">
        <f>IF($A2251="","",IF(ISNUMBER($A2251),$A2251,IFERROR(DATEVALUE($A2251),"")))</f>
        <v/>
      </c>
      <c r="F2251" s="12">
        <f>IF($B2251="","",IF(ISNUMBER($B2251),HOUR($B2251)*2+MINUTE($B2251)/30,IFERROR(VALUE(LEFT($B2251,FIND(":",$B2251)-1))*2+VALUE(MID($B2251,FIND(":",$B2251)+1,2))/30,"")))</f>
        <v/>
      </c>
      <c r="G2251" s="12">
        <f>IF($E2251="","",IF(WEEKDAY($E2251,2)&lt;6,1,0))</f>
        <v/>
      </c>
      <c r="H2251" s="12">
        <f>IF(OR($E2251="",$F2251=""),"",IF(AND($G2251=1,$F2251&gt;='Working Hours'!$C$8,$F2251&lt;'Working Hours'!$C$9),1,0))</f>
        <v/>
      </c>
    </row>
    <row r="2252">
      <c r="A2252" s="11" t="n"/>
      <c r="B2252" s="11" t="n"/>
      <c r="C2252" s="11" t="n"/>
      <c r="E2252" s="12">
        <f>IF($A2252="","",IF(ISNUMBER($A2252),$A2252,IFERROR(DATEVALUE($A2252),"")))</f>
        <v/>
      </c>
      <c r="F2252" s="12">
        <f>IF($B2252="","",IF(ISNUMBER($B2252),HOUR($B2252)*2+MINUTE($B2252)/30,IFERROR(VALUE(LEFT($B2252,FIND(":",$B2252)-1))*2+VALUE(MID($B2252,FIND(":",$B2252)+1,2))/30,"")))</f>
        <v/>
      </c>
      <c r="G2252" s="12">
        <f>IF($E2252="","",IF(WEEKDAY($E2252,2)&lt;6,1,0))</f>
        <v/>
      </c>
      <c r="H2252" s="12">
        <f>IF(OR($E2252="",$F2252=""),"",IF(AND($G2252=1,$F2252&gt;='Working Hours'!$C$8,$F2252&lt;'Working Hours'!$C$9),1,0))</f>
        <v/>
      </c>
    </row>
    <row r="2253">
      <c r="A2253" s="11" t="n"/>
      <c r="B2253" s="11" t="n"/>
      <c r="C2253" s="11" t="n"/>
      <c r="E2253" s="12">
        <f>IF($A2253="","",IF(ISNUMBER($A2253),$A2253,IFERROR(DATEVALUE($A2253),"")))</f>
        <v/>
      </c>
      <c r="F2253" s="12">
        <f>IF($B2253="","",IF(ISNUMBER($B2253),HOUR($B2253)*2+MINUTE($B2253)/30,IFERROR(VALUE(LEFT($B2253,FIND(":",$B2253)-1))*2+VALUE(MID($B2253,FIND(":",$B2253)+1,2))/30,"")))</f>
        <v/>
      </c>
      <c r="G2253" s="12">
        <f>IF($E2253="","",IF(WEEKDAY($E2253,2)&lt;6,1,0))</f>
        <v/>
      </c>
      <c r="H2253" s="12">
        <f>IF(OR($E2253="",$F2253=""),"",IF(AND($G2253=1,$F2253&gt;='Working Hours'!$C$8,$F2253&lt;'Working Hours'!$C$9),1,0))</f>
        <v/>
      </c>
    </row>
    <row r="2254">
      <c r="A2254" s="11" t="n"/>
      <c r="B2254" s="11" t="n"/>
      <c r="C2254" s="11" t="n"/>
      <c r="E2254" s="12">
        <f>IF($A2254="","",IF(ISNUMBER($A2254),$A2254,IFERROR(DATEVALUE($A2254),"")))</f>
        <v/>
      </c>
      <c r="F2254" s="12">
        <f>IF($B2254="","",IF(ISNUMBER($B2254),HOUR($B2254)*2+MINUTE($B2254)/30,IFERROR(VALUE(LEFT($B2254,FIND(":",$B2254)-1))*2+VALUE(MID($B2254,FIND(":",$B2254)+1,2))/30,"")))</f>
        <v/>
      </c>
      <c r="G2254" s="12">
        <f>IF($E2254="","",IF(WEEKDAY($E2254,2)&lt;6,1,0))</f>
        <v/>
      </c>
      <c r="H2254" s="12">
        <f>IF(OR($E2254="",$F2254=""),"",IF(AND($G2254=1,$F2254&gt;='Working Hours'!$C$8,$F2254&lt;'Working Hours'!$C$9),1,0))</f>
        <v/>
      </c>
    </row>
    <row r="2255">
      <c r="A2255" s="11" t="n"/>
      <c r="B2255" s="11" t="n"/>
      <c r="C2255" s="11" t="n"/>
      <c r="E2255" s="12">
        <f>IF($A2255="","",IF(ISNUMBER($A2255),$A2255,IFERROR(DATEVALUE($A2255),"")))</f>
        <v/>
      </c>
      <c r="F2255" s="12">
        <f>IF($B2255="","",IF(ISNUMBER($B2255),HOUR($B2255)*2+MINUTE($B2255)/30,IFERROR(VALUE(LEFT($B2255,FIND(":",$B2255)-1))*2+VALUE(MID($B2255,FIND(":",$B2255)+1,2))/30,"")))</f>
        <v/>
      </c>
      <c r="G2255" s="12">
        <f>IF($E2255="","",IF(WEEKDAY($E2255,2)&lt;6,1,0))</f>
        <v/>
      </c>
      <c r="H2255" s="12">
        <f>IF(OR($E2255="",$F2255=""),"",IF(AND($G2255=1,$F2255&gt;='Working Hours'!$C$8,$F2255&lt;'Working Hours'!$C$9),1,0))</f>
        <v/>
      </c>
    </row>
    <row r="2256">
      <c r="A2256" s="11" t="n"/>
      <c r="B2256" s="11" t="n"/>
      <c r="C2256" s="11" t="n"/>
      <c r="E2256" s="12">
        <f>IF($A2256="","",IF(ISNUMBER($A2256),$A2256,IFERROR(DATEVALUE($A2256),"")))</f>
        <v/>
      </c>
      <c r="F2256" s="12">
        <f>IF($B2256="","",IF(ISNUMBER($B2256),HOUR($B2256)*2+MINUTE($B2256)/30,IFERROR(VALUE(LEFT($B2256,FIND(":",$B2256)-1))*2+VALUE(MID($B2256,FIND(":",$B2256)+1,2))/30,"")))</f>
        <v/>
      </c>
      <c r="G2256" s="12">
        <f>IF($E2256="","",IF(WEEKDAY($E2256,2)&lt;6,1,0))</f>
        <v/>
      </c>
      <c r="H2256" s="12">
        <f>IF(OR($E2256="",$F2256=""),"",IF(AND($G2256=1,$F2256&gt;='Working Hours'!$C$8,$F2256&lt;'Working Hours'!$C$9),1,0))</f>
        <v/>
      </c>
    </row>
    <row r="2257">
      <c r="A2257" s="11" t="n"/>
      <c r="B2257" s="11" t="n"/>
      <c r="C2257" s="11" t="n"/>
      <c r="E2257" s="12">
        <f>IF($A2257="","",IF(ISNUMBER($A2257),$A2257,IFERROR(DATEVALUE($A2257),"")))</f>
        <v/>
      </c>
      <c r="F2257" s="12">
        <f>IF($B2257="","",IF(ISNUMBER($B2257),HOUR($B2257)*2+MINUTE($B2257)/30,IFERROR(VALUE(LEFT($B2257,FIND(":",$B2257)-1))*2+VALUE(MID($B2257,FIND(":",$B2257)+1,2))/30,"")))</f>
        <v/>
      </c>
      <c r="G2257" s="12">
        <f>IF($E2257="","",IF(WEEKDAY($E2257,2)&lt;6,1,0))</f>
        <v/>
      </c>
      <c r="H2257" s="12">
        <f>IF(OR($E2257="",$F2257=""),"",IF(AND($G2257=1,$F2257&gt;='Working Hours'!$C$8,$F2257&lt;'Working Hours'!$C$9),1,0))</f>
        <v/>
      </c>
    </row>
    <row r="2258">
      <c r="A2258" s="11" t="n"/>
      <c r="B2258" s="11" t="n"/>
      <c r="C2258" s="11" t="n"/>
      <c r="E2258" s="12">
        <f>IF($A2258="","",IF(ISNUMBER($A2258),$A2258,IFERROR(DATEVALUE($A2258),"")))</f>
        <v/>
      </c>
      <c r="F2258" s="12">
        <f>IF($B2258="","",IF(ISNUMBER($B2258),HOUR($B2258)*2+MINUTE($B2258)/30,IFERROR(VALUE(LEFT($B2258,FIND(":",$B2258)-1))*2+VALUE(MID($B2258,FIND(":",$B2258)+1,2))/30,"")))</f>
        <v/>
      </c>
      <c r="G2258" s="12">
        <f>IF($E2258="","",IF(WEEKDAY($E2258,2)&lt;6,1,0))</f>
        <v/>
      </c>
      <c r="H2258" s="12">
        <f>IF(OR($E2258="",$F2258=""),"",IF(AND($G2258=1,$F2258&gt;='Working Hours'!$C$8,$F2258&lt;'Working Hours'!$C$9),1,0))</f>
        <v/>
      </c>
    </row>
    <row r="2259">
      <c r="A2259" s="11" t="n"/>
      <c r="B2259" s="11" t="n"/>
      <c r="C2259" s="11" t="n"/>
      <c r="E2259" s="12">
        <f>IF($A2259="","",IF(ISNUMBER($A2259),$A2259,IFERROR(DATEVALUE($A2259),"")))</f>
        <v/>
      </c>
      <c r="F2259" s="12">
        <f>IF($B2259="","",IF(ISNUMBER($B2259),HOUR($B2259)*2+MINUTE($B2259)/30,IFERROR(VALUE(LEFT($B2259,FIND(":",$B2259)-1))*2+VALUE(MID($B2259,FIND(":",$B2259)+1,2))/30,"")))</f>
        <v/>
      </c>
      <c r="G2259" s="12">
        <f>IF($E2259="","",IF(WEEKDAY($E2259,2)&lt;6,1,0))</f>
        <v/>
      </c>
      <c r="H2259" s="12">
        <f>IF(OR($E2259="",$F2259=""),"",IF(AND($G2259=1,$F2259&gt;='Working Hours'!$C$8,$F2259&lt;'Working Hours'!$C$9),1,0))</f>
        <v/>
      </c>
    </row>
    <row r="2260">
      <c r="A2260" s="11" t="n"/>
      <c r="B2260" s="11" t="n"/>
      <c r="C2260" s="11" t="n"/>
      <c r="E2260" s="12">
        <f>IF($A2260="","",IF(ISNUMBER($A2260),$A2260,IFERROR(DATEVALUE($A2260),"")))</f>
        <v/>
      </c>
      <c r="F2260" s="12">
        <f>IF($B2260="","",IF(ISNUMBER($B2260),HOUR($B2260)*2+MINUTE($B2260)/30,IFERROR(VALUE(LEFT($B2260,FIND(":",$B2260)-1))*2+VALUE(MID($B2260,FIND(":",$B2260)+1,2))/30,"")))</f>
        <v/>
      </c>
      <c r="G2260" s="12">
        <f>IF($E2260="","",IF(WEEKDAY($E2260,2)&lt;6,1,0))</f>
        <v/>
      </c>
      <c r="H2260" s="12">
        <f>IF(OR($E2260="",$F2260=""),"",IF(AND($G2260=1,$F2260&gt;='Working Hours'!$C$8,$F2260&lt;'Working Hours'!$C$9),1,0))</f>
        <v/>
      </c>
    </row>
    <row r="2261">
      <c r="A2261" s="11" t="n"/>
      <c r="B2261" s="11" t="n"/>
      <c r="C2261" s="11" t="n"/>
      <c r="E2261" s="12">
        <f>IF($A2261="","",IF(ISNUMBER($A2261),$A2261,IFERROR(DATEVALUE($A2261),"")))</f>
        <v/>
      </c>
      <c r="F2261" s="12">
        <f>IF($B2261="","",IF(ISNUMBER($B2261),HOUR($B2261)*2+MINUTE($B2261)/30,IFERROR(VALUE(LEFT($B2261,FIND(":",$B2261)-1))*2+VALUE(MID($B2261,FIND(":",$B2261)+1,2))/30,"")))</f>
        <v/>
      </c>
      <c r="G2261" s="12">
        <f>IF($E2261="","",IF(WEEKDAY($E2261,2)&lt;6,1,0))</f>
        <v/>
      </c>
      <c r="H2261" s="12">
        <f>IF(OR($E2261="",$F2261=""),"",IF(AND($G2261=1,$F2261&gt;='Working Hours'!$C$8,$F2261&lt;'Working Hours'!$C$9),1,0))</f>
        <v/>
      </c>
    </row>
    <row r="2262">
      <c r="A2262" s="11" t="n"/>
      <c r="B2262" s="11" t="n"/>
      <c r="C2262" s="11" t="n"/>
      <c r="E2262" s="12">
        <f>IF($A2262="","",IF(ISNUMBER($A2262),$A2262,IFERROR(DATEVALUE($A2262),"")))</f>
        <v/>
      </c>
      <c r="F2262" s="12">
        <f>IF($B2262="","",IF(ISNUMBER($B2262),HOUR($B2262)*2+MINUTE($B2262)/30,IFERROR(VALUE(LEFT($B2262,FIND(":",$B2262)-1))*2+VALUE(MID($B2262,FIND(":",$B2262)+1,2))/30,"")))</f>
        <v/>
      </c>
      <c r="G2262" s="12">
        <f>IF($E2262="","",IF(WEEKDAY($E2262,2)&lt;6,1,0))</f>
        <v/>
      </c>
      <c r="H2262" s="12">
        <f>IF(OR($E2262="",$F2262=""),"",IF(AND($G2262=1,$F2262&gt;='Working Hours'!$C$8,$F2262&lt;'Working Hours'!$C$9),1,0))</f>
        <v/>
      </c>
    </row>
    <row r="2263">
      <c r="A2263" s="11" t="n"/>
      <c r="B2263" s="11" t="n"/>
      <c r="C2263" s="11" t="n"/>
      <c r="E2263" s="12">
        <f>IF($A2263="","",IF(ISNUMBER($A2263),$A2263,IFERROR(DATEVALUE($A2263),"")))</f>
        <v/>
      </c>
      <c r="F2263" s="12">
        <f>IF($B2263="","",IF(ISNUMBER($B2263),HOUR($B2263)*2+MINUTE($B2263)/30,IFERROR(VALUE(LEFT($B2263,FIND(":",$B2263)-1))*2+VALUE(MID($B2263,FIND(":",$B2263)+1,2))/30,"")))</f>
        <v/>
      </c>
      <c r="G2263" s="12">
        <f>IF($E2263="","",IF(WEEKDAY($E2263,2)&lt;6,1,0))</f>
        <v/>
      </c>
      <c r="H2263" s="12">
        <f>IF(OR($E2263="",$F2263=""),"",IF(AND($G2263=1,$F2263&gt;='Working Hours'!$C$8,$F2263&lt;'Working Hours'!$C$9),1,0))</f>
        <v/>
      </c>
    </row>
    <row r="2264">
      <c r="A2264" s="11" t="n"/>
      <c r="B2264" s="11" t="n"/>
      <c r="C2264" s="11" t="n"/>
      <c r="E2264" s="12">
        <f>IF($A2264="","",IF(ISNUMBER($A2264),$A2264,IFERROR(DATEVALUE($A2264),"")))</f>
        <v/>
      </c>
      <c r="F2264" s="12">
        <f>IF($B2264="","",IF(ISNUMBER($B2264),HOUR($B2264)*2+MINUTE($B2264)/30,IFERROR(VALUE(LEFT($B2264,FIND(":",$B2264)-1))*2+VALUE(MID($B2264,FIND(":",$B2264)+1,2))/30,"")))</f>
        <v/>
      </c>
      <c r="G2264" s="12">
        <f>IF($E2264="","",IF(WEEKDAY($E2264,2)&lt;6,1,0))</f>
        <v/>
      </c>
      <c r="H2264" s="12">
        <f>IF(OR($E2264="",$F2264=""),"",IF(AND($G2264=1,$F2264&gt;='Working Hours'!$C$8,$F2264&lt;'Working Hours'!$C$9),1,0))</f>
        <v/>
      </c>
    </row>
    <row r="2265">
      <c r="A2265" s="11" t="n"/>
      <c r="B2265" s="11" t="n"/>
      <c r="C2265" s="11" t="n"/>
      <c r="E2265" s="12">
        <f>IF($A2265="","",IF(ISNUMBER($A2265),$A2265,IFERROR(DATEVALUE($A2265),"")))</f>
        <v/>
      </c>
      <c r="F2265" s="12">
        <f>IF($B2265="","",IF(ISNUMBER($B2265),HOUR($B2265)*2+MINUTE($B2265)/30,IFERROR(VALUE(LEFT($B2265,FIND(":",$B2265)-1))*2+VALUE(MID($B2265,FIND(":",$B2265)+1,2))/30,"")))</f>
        <v/>
      </c>
      <c r="G2265" s="12">
        <f>IF($E2265="","",IF(WEEKDAY($E2265,2)&lt;6,1,0))</f>
        <v/>
      </c>
      <c r="H2265" s="12">
        <f>IF(OR($E2265="",$F2265=""),"",IF(AND($G2265=1,$F2265&gt;='Working Hours'!$C$8,$F2265&lt;'Working Hours'!$C$9),1,0))</f>
        <v/>
      </c>
    </row>
    <row r="2266">
      <c r="A2266" s="11" t="n"/>
      <c r="B2266" s="11" t="n"/>
      <c r="C2266" s="11" t="n"/>
      <c r="E2266" s="12">
        <f>IF($A2266="","",IF(ISNUMBER($A2266),$A2266,IFERROR(DATEVALUE($A2266),"")))</f>
        <v/>
      </c>
      <c r="F2266" s="12">
        <f>IF($B2266="","",IF(ISNUMBER($B2266),HOUR($B2266)*2+MINUTE($B2266)/30,IFERROR(VALUE(LEFT($B2266,FIND(":",$B2266)-1))*2+VALUE(MID($B2266,FIND(":",$B2266)+1,2))/30,"")))</f>
        <v/>
      </c>
      <c r="G2266" s="12">
        <f>IF($E2266="","",IF(WEEKDAY($E2266,2)&lt;6,1,0))</f>
        <v/>
      </c>
      <c r="H2266" s="12">
        <f>IF(OR($E2266="",$F2266=""),"",IF(AND($G2266=1,$F2266&gt;='Working Hours'!$C$8,$F2266&lt;'Working Hours'!$C$9),1,0))</f>
        <v/>
      </c>
    </row>
    <row r="2267">
      <c r="A2267" s="11" t="n"/>
      <c r="B2267" s="11" t="n"/>
      <c r="C2267" s="11" t="n"/>
      <c r="E2267" s="12">
        <f>IF($A2267="","",IF(ISNUMBER($A2267),$A2267,IFERROR(DATEVALUE($A2267),"")))</f>
        <v/>
      </c>
      <c r="F2267" s="12">
        <f>IF($B2267="","",IF(ISNUMBER($B2267),HOUR($B2267)*2+MINUTE($B2267)/30,IFERROR(VALUE(LEFT($B2267,FIND(":",$B2267)-1))*2+VALUE(MID($B2267,FIND(":",$B2267)+1,2))/30,"")))</f>
        <v/>
      </c>
      <c r="G2267" s="12">
        <f>IF($E2267="","",IF(WEEKDAY($E2267,2)&lt;6,1,0))</f>
        <v/>
      </c>
      <c r="H2267" s="12">
        <f>IF(OR($E2267="",$F2267=""),"",IF(AND($G2267=1,$F2267&gt;='Working Hours'!$C$8,$F2267&lt;'Working Hours'!$C$9),1,0))</f>
        <v/>
      </c>
    </row>
    <row r="2268">
      <c r="A2268" s="11" t="n"/>
      <c r="B2268" s="11" t="n"/>
      <c r="C2268" s="11" t="n"/>
      <c r="E2268" s="12">
        <f>IF($A2268="","",IF(ISNUMBER($A2268),$A2268,IFERROR(DATEVALUE($A2268),"")))</f>
        <v/>
      </c>
      <c r="F2268" s="12">
        <f>IF($B2268="","",IF(ISNUMBER($B2268),HOUR($B2268)*2+MINUTE($B2268)/30,IFERROR(VALUE(LEFT($B2268,FIND(":",$B2268)-1))*2+VALUE(MID($B2268,FIND(":",$B2268)+1,2))/30,"")))</f>
        <v/>
      </c>
      <c r="G2268" s="12">
        <f>IF($E2268="","",IF(WEEKDAY($E2268,2)&lt;6,1,0))</f>
        <v/>
      </c>
      <c r="H2268" s="12">
        <f>IF(OR($E2268="",$F2268=""),"",IF(AND($G2268=1,$F2268&gt;='Working Hours'!$C$8,$F2268&lt;'Working Hours'!$C$9),1,0))</f>
        <v/>
      </c>
    </row>
    <row r="2269">
      <c r="A2269" s="11" t="n"/>
      <c r="B2269" s="11" t="n"/>
      <c r="C2269" s="11" t="n"/>
      <c r="E2269" s="12">
        <f>IF($A2269="","",IF(ISNUMBER($A2269),$A2269,IFERROR(DATEVALUE($A2269),"")))</f>
        <v/>
      </c>
      <c r="F2269" s="12">
        <f>IF($B2269="","",IF(ISNUMBER($B2269),HOUR($B2269)*2+MINUTE($B2269)/30,IFERROR(VALUE(LEFT($B2269,FIND(":",$B2269)-1))*2+VALUE(MID($B2269,FIND(":",$B2269)+1,2))/30,"")))</f>
        <v/>
      </c>
      <c r="G2269" s="12">
        <f>IF($E2269="","",IF(WEEKDAY($E2269,2)&lt;6,1,0))</f>
        <v/>
      </c>
      <c r="H2269" s="12">
        <f>IF(OR($E2269="",$F2269=""),"",IF(AND($G2269=1,$F2269&gt;='Working Hours'!$C$8,$F2269&lt;'Working Hours'!$C$9),1,0))</f>
        <v/>
      </c>
    </row>
    <row r="2270">
      <c r="A2270" s="11" t="n"/>
      <c r="B2270" s="11" t="n"/>
      <c r="C2270" s="11" t="n"/>
      <c r="E2270" s="12">
        <f>IF($A2270="","",IF(ISNUMBER($A2270),$A2270,IFERROR(DATEVALUE($A2270),"")))</f>
        <v/>
      </c>
      <c r="F2270" s="12">
        <f>IF($B2270="","",IF(ISNUMBER($B2270),HOUR($B2270)*2+MINUTE($B2270)/30,IFERROR(VALUE(LEFT($B2270,FIND(":",$B2270)-1))*2+VALUE(MID($B2270,FIND(":",$B2270)+1,2))/30,"")))</f>
        <v/>
      </c>
      <c r="G2270" s="12">
        <f>IF($E2270="","",IF(WEEKDAY($E2270,2)&lt;6,1,0))</f>
        <v/>
      </c>
      <c r="H2270" s="12">
        <f>IF(OR($E2270="",$F2270=""),"",IF(AND($G2270=1,$F2270&gt;='Working Hours'!$C$8,$F2270&lt;'Working Hours'!$C$9),1,0))</f>
        <v/>
      </c>
    </row>
    <row r="2271">
      <c r="A2271" s="11" t="n"/>
      <c r="B2271" s="11" t="n"/>
      <c r="C2271" s="11" t="n"/>
      <c r="E2271" s="12">
        <f>IF($A2271="","",IF(ISNUMBER($A2271),$A2271,IFERROR(DATEVALUE($A2271),"")))</f>
        <v/>
      </c>
      <c r="F2271" s="12">
        <f>IF($B2271="","",IF(ISNUMBER($B2271),HOUR($B2271)*2+MINUTE($B2271)/30,IFERROR(VALUE(LEFT($B2271,FIND(":",$B2271)-1))*2+VALUE(MID($B2271,FIND(":",$B2271)+1,2))/30,"")))</f>
        <v/>
      </c>
      <c r="G2271" s="12">
        <f>IF($E2271="","",IF(WEEKDAY($E2271,2)&lt;6,1,0))</f>
        <v/>
      </c>
      <c r="H2271" s="12">
        <f>IF(OR($E2271="",$F2271=""),"",IF(AND($G2271=1,$F2271&gt;='Working Hours'!$C$8,$F2271&lt;'Working Hours'!$C$9),1,0))</f>
        <v/>
      </c>
    </row>
    <row r="2272">
      <c r="A2272" s="11" t="n"/>
      <c r="B2272" s="11" t="n"/>
      <c r="C2272" s="11" t="n"/>
      <c r="E2272" s="12">
        <f>IF($A2272="","",IF(ISNUMBER($A2272),$A2272,IFERROR(DATEVALUE($A2272),"")))</f>
        <v/>
      </c>
      <c r="F2272" s="12">
        <f>IF($B2272="","",IF(ISNUMBER($B2272),HOUR($B2272)*2+MINUTE($B2272)/30,IFERROR(VALUE(LEFT($B2272,FIND(":",$B2272)-1))*2+VALUE(MID($B2272,FIND(":",$B2272)+1,2))/30,"")))</f>
        <v/>
      </c>
      <c r="G2272" s="12">
        <f>IF($E2272="","",IF(WEEKDAY($E2272,2)&lt;6,1,0))</f>
        <v/>
      </c>
      <c r="H2272" s="12">
        <f>IF(OR($E2272="",$F2272=""),"",IF(AND($G2272=1,$F2272&gt;='Working Hours'!$C$8,$F2272&lt;'Working Hours'!$C$9),1,0))</f>
        <v/>
      </c>
    </row>
    <row r="2273">
      <c r="A2273" s="11" t="n"/>
      <c r="B2273" s="11" t="n"/>
      <c r="C2273" s="11" t="n"/>
      <c r="E2273" s="12">
        <f>IF($A2273="","",IF(ISNUMBER($A2273),$A2273,IFERROR(DATEVALUE($A2273),"")))</f>
        <v/>
      </c>
      <c r="F2273" s="12">
        <f>IF($B2273="","",IF(ISNUMBER($B2273),HOUR($B2273)*2+MINUTE($B2273)/30,IFERROR(VALUE(LEFT($B2273,FIND(":",$B2273)-1))*2+VALUE(MID($B2273,FIND(":",$B2273)+1,2))/30,"")))</f>
        <v/>
      </c>
      <c r="G2273" s="12">
        <f>IF($E2273="","",IF(WEEKDAY($E2273,2)&lt;6,1,0))</f>
        <v/>
      </c>
      <c r="H2273" s="12">
        <f>IF(OR($E2273="",$F2273=""),"",IF(AND($G2273=1,$F2273&gt;='Working Hours'!$C$8,$F2273&lt;'Working Hours'!$C$9),1,0))</f>
        <v/>
      </c>
    </row>
    <row r="2274">
      <c r="A2274" s="11" t="n"/>
      <c r="B2274" s="11" t="n"/>
      <c r="C2274" s="11" t="n"/>
      <c r="E2274" s="12">
        <f>IF($A2274="","",IF(ISNUMBER($A2274),$A2274,IFERROR(DATEVALUE($A2274),"")))</f>
        <v/>
      </c>
      <c r="F2274" s="12">
        <f>IF($B2274="","",IF(ISNUMBER($B2274),HOUR($B2274)*2+MINUTE($B2274)/30,IFERROR(VALUE(LEFT($B2274,FIND(":",$B2274)-1))*2+VALUE(MID($B2274,FIND(":",$B2274)+1,2))/30,"")))</f>
        <v/>
      </c>
      <c r="G2274" s="12">
        <f>IF($E2274="","",IF(WEEKDAY($E2274,2)&lt;6,1,0))</f>
        <v/>
      </c>
      <c r="H2274" s="12">
        <f>IF(OR($E2274="",$F2274=""),"",IF(AND($G2274=1,$F2274&gt;='Working Hours'!$C$8,$F2274&lt;'Working Hours'!$C$9),1,0))</f>
        <v/>
      </c>
    </row>
    <row r="2275">
      <c r="A2275" s="11" t="n"/>
      <c r="B2275" s="11" t="n"/>
      <c r="C2275" s="11" t="n"/>
      <c r="E2275" s="12">
        <f>IF($A2275="","",IF(ISNUMBER($A2275),$A2275,IFERROR(DATEVALUE($A2275),"")))</f>
        <v/>
      </c>
      <c r="F2275" s="12">
        <f>IF($B2275="","",IF(ISNUMBER($B2275),HOUR($B2275)*2+MINUTE($B2275)/30,IFERROR(VALUE(LEFT($B2275,FIND(":",$B2275)-1))*2+VALUE(MID($B2275,FIND(":",$B2275)+1,2))/30,"")))</f>
        <v/>
      </c>
      <c r="G2275" s="12">
        <f>IF($E2275="","",IF(WEEKDAY($E2275,2)&lt;6,1,0))</f>
        <v/>
      </c>
      <c r="H2275" s="12">
        <f>IF(OR($E2275="",$F2275=""),"",IF(AND($G2275=1,$F2275&gt;='Working Hours'!$C$8,$F2275&lt;'Working Hours'!$C$9),1,0))</f>
        <v/>
      </c>
    </row>
    <row r="2276">
      <c r="A2276" s="11" t="n"/>
      <c r="B2276" s="11" t="n"/>
      <c r="C2276" s="11" t="n"/>
      <c r="E2276" s="12">
        <f>IF($A2276="","",IF(ISNUMBER($A2276),$A2276,IFERROR(DATEVALUE($A2276),"")))</f>
        <v/>
      </c>
      <c r="F2276" s="12">
        <f>IF($B2276="","",IF(ISNUMBER($B2276),HOUR($B2276)*2+MINUTE($B2276)/30,IFERROR(VALUE(LEFT($B2276,FIND(":",$B2276)-1))*2+VALUE(MID($B2276,FIND(":",$B2276)+1,2))/30,"")))</f>
        <v/>
      </c>
      <c r="G2276" s="12">
        <f>IF($E2276="","",IF(WEEKDAY($E2276,2)&lt;6,1,0))</f>
        <v/>
      </c>
      <c r="H2276" s="12">
        <f>IF(OR($E2276="",$F2276=""),"",IF(AND($G2276=1,$F2276&gt;='Working Hours'!$C$8,$F2276&lt;'Working Hours'!$C$9),1,0))</f>
        <v/>
      </c>
    </row>
    <row r="2277">
      <c r="A2277" s="11" t="n"/>
      <c r="B2277" s="11" t="n"/>
      <c r="C2277" s="11" t="n"/>
      <c r="E2277" s="12">
        <f>IF($A2277="","",IF(ISNUMBER($A2277),$A2277,IFERROR(DATEVALUE($A2277),"")))</f>
        <v/>
      </c>
      <c r="F2277" s="12">
        <f>IF($B2277="","",IF(ISNUMBER($B2277),HOUR($B2277)*2+MINUTE($B2277)/30,IFERROR(VALUE(LEFT($B2277,FIND(":",$B2277)-1))*2+VALUE(MID($B2277,FIND(":",$B2277)+1,2))/30,"")))</f>
        <v/>
      </c>
      <c r="G2277" s="12">
        <f>IF($E2277="","",IF(WEEKDAY($E2277,2)&lt;6,1,0))</f>
        <v/>
      </c>
      <c r="H2277" s="12">
        <f>IF(OR($E2277="",$F2277=""),"",IF(AND($G2277=1,$F2277&gt;='Working Hours'!$C$8,$F2277&lt;'Working Hours'!$C$9),1,0))</f>
        <v/>
      </c>
    </row>
    <row r="2278">
      <c r="A2278" s="11" t="n"/>
      <c r="B2278" s="11" t="n"/>
      <c r="C2278" s="11" t="n"/>
      <c r="E2278" s="12">
        <f>IF($A2278="","",IF(ISNUMBER($A2278),$A2278,IFERROR(DATEVALUE($A2278),"")))</f>
        <v/>
      </c>
      <c r="F2278" s="12">
        <f>IF($B2278="","",IF(ISNUMBER($B2278),HOUR($B2278)*2+MINUTE($B2278)/30,IFERROR(VALUE(LEFT($B2278,FIND(":",$B2278)-1))*2+VALUE(MID($B2278,FIND(":",$B2278)+1,2))/30,"")))</f>
        <v/>
      </c>
      <c r="G2278" s="12">
        <f>IF($E2278="","",IF(WEEKDAY($E2278,2)&lt;6,1,0))</f>
        <v/>
      </c>
      <c r="H2278" s="12">
        <f>IF(OR($E2278="",$F2278=""),"",IF(AND($G2278=1,$F2278&gt;='Working Hours'!$C$8,$F2278&lt;'Working Hours'!$C$9),1,0))</f>
        <v/>
      </c>
    </row>
    <row r="2279">
      <c r="A2279" s="11" t="n"/>
      <c r="B2279" s="11" t="n"/>
      <c r="C2279" s="11" t="n"/>
      <c r="E2279" s="12">
        <f>IF($A2279="","",IF(ISNUMBER($A2279),$A2279,IFERROR(DATEVALUE($A2279),"")))</f>
        <v/>
      </c>
      <c r="F2279" s="12">
        <f>IF($B2279="","",IF(ISNUMBER($B2279),HOUR($B2279)*2+MINUTE($B2279)/30,IFERROR(VALUE(LEFT($B2279,FIND(":",$B2279)-1))*2+VALUE(MID($B2279,FIND(":",$B2279)+1,2))/30,"")))</f>
        <v/>
      </c>
      <c r="G2279" s="12">
        <f>IF($E2279="","",IF(WEEKDAY($E2279,2)&lt;6,1,0))</f>
        <v/>
      </c>
      <c r="H2279" s="12">
        <f>IF(OR($E2279="",$F2279=""),"",IF(AND($G2279=1,$F2279&gt;='Working Hours'!$C$8,$F2279&lt;'Working Hours'!$C$9),1,0))</f>
        <v/>
      </c>
    </row>
    <row r="2280">
      <c r="A2280" s="11" t="n"/>
      <c r="B2280" s="11" t="n"/>
      <c r="C2280" s="11" t="n"/>
      <c r="E2280" s="12">
        <f>IF($A2280="","",IF(ISNUMBER($A2280),$A2280,IFERROR(DATEVALUE($A2280),"")))</f>
        <v/>
      </c>
      <c r="F2280" s="12">
        <f>IF($B2280="","",IF(ISNUMBER($B2280),HOUR($B2280)*2+MINUTE($B2280)/30,IFERROR(VALUE(LEFT($B2280,FIND(":",$B2280)-1))*2+VALUE(MID($B2280,FIND(":",$B2280)+1,2))/30,"")))</f>
        <v/>
      </c>
      <c r="G2280" s="12">
        <f>IF($E2280="","",IF(WEEKDAY($E2280,2)&lt;6,1,0))</f>
        <v/>
      </c>
      <c r="H2280" s="12">
        <f>IF(OR($E2280="",$F2280=""),"",IF(AND($G2280=1,$F2280&gt;='Working Hours'!$C$8,$F2280&lt;'Working Hours'!$C$9),1,0))</f>
        <v/>
      </c>
    </row>
    <row r="2281">
      <c r="A2281" s="11" t="n"/>
      <c r="B2281" s="11" t="n"/>
      <c r="C2281" s="11" t="n"/>
      <c r="E2281" s="12">
        <f>IF($A2281="","",IF(ISNUMBER($A2281),$A2281,IFERROR(DATEVALUE($A2281),"")))</f>
        <v/>
      </c>
      <c r="F2281" s="12">
        <f>IF($B2281="","",IF(ISNUMBER($B2281),HOUR($B2281)*2+MINUTE($B2281)/30,IFERROR(VALUE(LEFT($B2281,FIND(":",$B2281)-1))*2+VALUE(MID($B2281,FIND(":",$B2281)+1,2))/30,"")))</f>
        <v/>
      </c>
      <c r="G2281" s="12">
        <f>IF($E2281="","",IF(WEEKDAY($E2281,2)&lt;6,1,0))</f>
        <v/>
      </c>
      <c r="H2281" s="12">
        <f>IF(OR($E2281="",$F2281=""),"",IF(AND($G2281=1,$F2281&gt;='Working Hours'!$C$8,$F2281&lt;'Working Hours'!$C$9),1,0))</f>
        <v/>
      </c>
    </row>
    <row r="2282">
      <c r="A2282" s="11" t="n"/>
      <c r="B2282" s="11" t="n"/>
      <c r="C2282" s="11" t="n"/>
      <c r="E2282" s="12">
        <f>IF($A2282="","",IF(ISNUMBER($A2282),$A2282,IFERROR(DATEVALUE($A2282),"")))</f>
        <v/>
      </c>
      <c r="F2282" s="12">
        <f>IF($B2282="","",IF(ISNUMBER($B2282),HOUR($B2282)*2+MINUTE($B2282)/30,IFERROR(VALUE(LEFT($B2282,FIND(":",$B2282)-1))*2+VALUE(MID($B2282,FIND(":",$B2282)+1,2))/30,"")))</f>
        <v/>
      </c>
      <c r="G2282" s="12">
        <f>IF($E2282="","",IF(WEEKDAY($E2282,2)&lt;6,1,0))</f>
        <v/>
      </c>
      <c r="H2282" s="12">
        <f>IF(OR($E2282="",$F2282=""),"",IF(AND($G2282=1,$F2282&gt;='Working Hours'!$C$8,$F2282&lt;'Working Hours'!$C$9),1,0))</f>
        <v/>
      </c>
    </row>
    <row r="2283">
      <c r="A2283" s="11" t="n"/>
      <c r="B2283" s="11" t="n"/>
      <c r="C2283" s="11" t="n"/>
      <c r="E2283" s="12">
        <f>IF($A2283="","",IF(ISNUMBER($A2283),$A2283,IFERROR(DATEVALUE($A2283),"")))</f>
        <v/>
      </c>
      <c r="F2283" s="12">
        <f>IF($B2283="","",IF(ISNUMBER($B2283),HOUR($B2283)*2+MINUTE($B2283)/30,IFERROR(VALUE(LEFT($B2283,FIND(":",$B2283)-1))*2+VALUE(MID($B2283,FIND(":",$B2283)+1,2))/30,"")))</f>
        <v/>
      </c>
      <c r="G2283" s="12">
        <f>IF($E2283="","",IF(WEEKDAY($E2283,2)&lt;6,1,0))</f>
        <v/>
      </c>
      <c r="H2283" s="12">
        <f>IF(OR($E2283="",$F2283=""),"",IF(AND($G2283=1,$F2283&gt;='Working Hours'!$C$8,$F2283&lt;'Working Hours'!$C$9),1,0))</f>
        <v/>
      </c>
    </row>
    <row r="2284">
      <c r="A2284" s="11" t="n"/>
      <c r="B2284" s="11" t="n"/>
      <c r="C2284" s="11" t="n"/>
      <c r="E2284" s="12">
        <f>IF($A2284="","",IF(ISNUMBER($A2284),$A2284,IFERROR(DATEVALUE($A2284),"")))</f>
        <v/>
      </c>
      <c r="F2284" s="12">
        <f>IF($B2284="","",IF(ISNUMBER($B2284),HOUR($B2284)*2+MINUTE($B2284)/30,IFERROR(VALUE(LEFT($B2284,FIND(":",$B2284)-1))*2+VALUE(MID($B2284,FIND(":",$B2284)+1,2))/30,"")))</f>
        <v/>
      </c>
      <c r="G2284" s="12">
        <f>IF($E2284="","",IF(WEEKDAY($E2284,2)&lt;6,1,0))</f>
        <v/>
      </c>
      <c r="H2284" s="12">
        <f>IF(OR($E2284="",$F2284=""),"",IF(AND($G2284=1,$F2284&gt;='Working Hours'!$C$8,$F2284&lt;'Working Hours'!$C$9),1,0))</f>
        <v/>
      </c>
    </row>
    <row r="2285">
      <c r="A2285" s="11" t="n"/>
      <c r="B2285" s="11" t="n"/>
      <c r="C2285" s="11" t="n"/>
      <c r="E2285" s="12">
        <f>IF($A2285="","",IF(ISNUMBER($A2285),$A2285,IFERROR(DATEVALUE($A2285),"")))</f>
        <v/>
      </c>
      <c r="F2285" s="12">
        <f>IF($B2285="","",IF(ISNUMBER($B2285),HOUR($B2285)*2+MINUTE($B2285)/30,IFERROR(VALUE(LEFT($B2285,FIND(":",$B2285)-1))*2+VALUE(MID($B2285,FIND(":",$B2285)+1,2))/30,"")))</f>
        <v/>
      </c>
      <c r="G2285" s="12">
        <f>IF($E2285="","",IF(WEEKDAY($E2285,2)&lt;6,1,0))</f>
        <v/>
      </c>
      <c r="H2285" s="12">
        <f>IF(OR($E2285="",$F2285=""),"",IF(AND($G2285=1,$F2285&gt;='Working Hours'!$C$8,$F2285&lt;'Working Hours'!$C$9),1,0))</f>
        <v/>
      </c>
    </row>
    <row r="2286">
      <c r="A2286" s="11" t="n"/>
      <c r="B2286" s="11" t="n"/>
      <c r="C2286" s="11" t="n"/>
      <c r="E2286" s="12">
        <f>IF($A2286="","",IF(ISNUMBER($A2286),$A2286,IFERROR(DATEVALUE($A2286),"")))</f>
        <v/>
      </c>
      <c r="F2286" s="12">
        <f>IF($B2286="","",IF(ISNUMBER($B2286),HOUR($B2286)*2+MINUTE($B2286)/30,IFERROR(VALUE(LEFT($B2286,FIND(":",$B2286)-1))*2+VALUE(MID($B2286,FIND(":",$B2286)+1,2))/30,"")))</f>
        <v/>
      </c>
      <c r="G2286" s="12">
        <f>IF($E2286="","",IF(WEEKDAY($E2286,2)&lt;6,1,0))</f>
        <v/>
      </c>
      <c r="H2286" s="12">
        <f>IF(OR($E2286="",$F2286=""),"",IF(AND($G2286=1,$F2286&gt;='Working Hours'!$C$8,$F2286&lt;'Working Hours'!$C$9),1,0))</f>
        <v/>
      </c>
    </row>
    <row r="2287">
      <c r="A2287" s="11" t="n"/>
      <c r="B2287" s="11" t="n"/>
      <c r="C2287" s="11" t="n"/>
      <c r="E2287" s="12">
        <f>IF($A2287="","",IF(ISNUMBER($A2287),$A2287,IFERROR(DATEVALUE($A2287),"")))</f>
        <v/>
      </c>
      <c r="F2287" s="12">
        <f>IF($B2287="","",IF(ISNUMBER($B2287),HOUR($B2287)*2+MINUTE($B2287)/30,IFERROR(VALUE(LEFT($B2287,FIND(":",$B2287)-1))*2+VALUE(MID($B2287,FIND(":",$B2287)+1,2))/30,"")))</f>
        <v/>
      </c>
      <c r="G2287" s="12">
        <f>IF($E2287="","",IF(WEEKDAY($E2287,2)&lt;6,1,0))</f>
        <v/>
      </c>
      <c r="H2287" s="12">
        <f>IF(OR($E2287="",$F2287=""),"",IF(AND($G2287=1,$F2287&gt;='Working Hours'!$C$8,$F2287&lt;'Working Hours'!$C$9),1,0))</f>
        <v/>
      </c>
    </row>
    <row r="2288">
      <c r="A2288" s="11" t="n"/>
      <c r="B2288" s="11" t="n"/>
      <c r="C2288" s="11" t="n"/>
      <c r="E2288" s="12">
        <f>IF($A2288="","",IF(ISNUMBER($A2288),$A2288,IFERROR(DATEVALUE($A2288),"")))</f>
        <v/>
      </c>
      <c r="F2288" s="12">
        <f>IF($B2288="","",IF(ISNUMBER($B2288),HOUR($B2288)*2+MINUTE($B2288)/30,IFERROR(VALUE(LEFT($B2288,FIND(":",$B2288)-1))*2+VALUE(MID($B2288,FIND(":",$B2288)+1,2))/30,"")))</f>
        <v/>
      </c>
      <c r="G2288" s="12">
        <f>IF($E2288="","",IF(WEEKDAY($E2288,2)&lt;6,1,0))</f>
        <v/>
      </c>
      <c r="H2288" s="12">
        <f>IF(OR($E2288="",$F2288=""),"",IF(AND($G2288=1,$F2288&gt;='Working Hours'!$C$8,$F2288&lt;'Working Hours'!$C$9),1,0))</f>
        <v/>
      </c>
    </row>
    <row r="2289">
      <c r="A2289" s="11" t="n"/>
      <c r="B2289" s="11" t="n"/>
      <c r="C2289" s="11" t="n"/>
      <c r="E2289" s="12">
        <f>IF($A2289="","",IF(ISNUMBER($A2289),$A2289,IFERROR(DATEVALUE($A2289),"")))</f>
        <v/>
      </c>
      <c r="F2289" s="12">
        <f>IF($B2289="","",IF(ISNUMBER($B2289),HOUR($B2289)*2+MINUTE($B2289)/30,IFERROR(VALUE(LEFT($B2289,FIND(":",$B2289)-1))*2+VALUE(MID($B2289,FIND(":",$B2289)+1,2))/30,"")))</f>
        <v/>
      </c>
      <c r="G2289" s="12">
        <f>IF($E2289="","",IF(WEEKDAY($E2289,2)&lt;6,1,0))</f>
        <v/>
      </c>
      <c r="H2289" s="12">
        <f>IF(OR($E2289="",$F2289=""),"",IF(AND($G2289=1,$F2289&gt;='Working Hours'!$C$8,$F2289&lt;'Working Hours'!$C$9),1,0))</f>
        <v/>
      </c>
    </row>
    <row r="2290">
      <c r="A2290" s="11" t="n"/>
      <c r="B2290" s="11" t="n"/>
      <c r="C2290" s="11" t="n"/>
      <c r="E2290" s="12">
        <f>IF($A2290="","",IF(ISNUMBER($A2290),$A2290,IFERROR(DATEVALUE($A2290),"")))</f>
        <v/>
      </c>
      <c r="F2290" s="12">
        <f>IF($B2290="","",IF(ISNUMBER($B2290),HOUR($B2290)*2+MINUTE($B2290)/30,IFERROR(VALUE(LEFT($B2290,FIND(":",$B2290)-1))*2+VALUE(MID($B2290,FIND(":",$B2290)+1,2))/30,"")))</f>
        <v/>
      </c>
      <c r="G2290" s="12">
        <f>IF($E2290="","",IF(WEEKDAY($E2290,2)&lt;6,1,0))</f>
        <v/>
      </c>
      <c r="H2290" s="12">
        <f>IF(OR($E2290="",$F2290=""),"",IF(AND($G2290=1,$F2290&gt;='Working Hours'!$C$8,$F2290&lt;'Working Hours'!$C$9),1,0))</f>
        <v/>
      </c>
    </row>
    <row r="2291">
      <c r="A2291" s="11" t="n"/>
      <c r="B2291" s="11" t="n"/>
      <c r="C2291" s="11" t="n"/>
      <c r="E2291" s="12">
        <f>IF($A2291="","",IF(ISNUMBER($A2291),$A2291,IFERROR(DATEVALUE($A2291),"")))</f>
        <v/>
      </c>
      <c r="F2291" s="12">
        <f>IF($B2291="","",IF(ISNUMBER($B2291),HOUR($B2291)*2+MINUTE($B2291)/30,IFERROR(VALUE(LEFT($B2291,FIND(":",$B2291)-1))*2+VALUE(MID($B2291,FIND(":",$B2291)+1,2))/30,"")))</f>
        <v/>
      </c>
      <c r="G2291" s="12">
        <f>IF($E2291="","",IF(WEEKDAY($E2291,2)&lt;6,1,0))</f>
        <v/>
      </c>
      <c r="H2291" s="12">
        <f>IF(OR($E2291="",$F2291=""),"",IF(AND($G2291=1,$F2291&gt;='Working Hours'!$C$8,$F2291&lt;'Working Hours'!$C$9),1,0))</f>
        <v/>
      </c>
    </row>
    <row r="2292">
      <c r="A2292" s="11" t="n"/>
      <c r="B2292" s="11" t="n"/>
      <c r="C2292" s="11" t="n"/>
      <c r="E2292" s="12">
        <f>IF($A2292="","",IF(ISNUMBER($A2292),$A2292,IFERROR(DATEVALUE($A2292),"")))</f>
        <v/>
      </c>
      <c r="F2292" s="12">
        <f>IF($B2292="","",IF(ISNUMBER($B2292),HOUR($B2292)*2+MINUTE($B2292)/30,IFERROR(VALUE(LEFT($B2292,FIND(":",$B2292)-1))*2+VALUE(MID($B2292,FIND(":",$B2292)+1,2))/30,"")))</f>
        <v/>
      </c>
      <c r="G2292" s="12">
        <f>IF($E2292="","",IF(WEEKDAY($E2292,2)&lt;6,1,0))</f>
        <v/>
      </c>
      <c r="H2292" s="12">
        <f>IF(OR($E2292="",$F2292=""),"",IF(AND($G2292=1,$F2292&gt;='Working Hours'!$C$8,$F2292&lt;'Working Hours'!$C$9),1,0))</f>
        <v/>
      </c>
    </row>
    <row r="2293">
      <c r="A2293" s="11" t="n"/>
      <c r="B2293" s="11" t="n"/>
      <c r="C2293" s="11" t="n"/>
      <c r="E2293" s="12">
        <f>IF($A2293="","",IF(ISNUMBER($A2293),$A2293,IFERROR(DATEVALUE($A2293),"")))</f>
        <v/>
      </c>
      <c r="F2293" s="12">
        <f>IF($B2293="","",IF(ISNUMBER($B2293),HOUR($B2293)*2+MINUTE($B2293)/30,IFERROR(VALUE(LEFT($B2293,FIND(":",$B2293)-1))*2+VALUE(MID($B2293,FIND(":",$B2293)+1,2))/30,"")))</f>
        <v/>
      </c>
      <c r="G2293" s="12">
        <f>IF($E2293="","",IF(WEEKDAY($E2293,2)&lt;6,1,0))</f>
        <v/>
      </c>
      <c r="H2293" s="12">
        <f>IF(OR($E2293="",$F2293=""),"",IF(AND($G2293=1,$F2293&gt;='Working Hours'!$C$8,$F2293&lt;'Working Hours'!$C$9),1,0))</f>
        <v/>
      </c>
    </row>
    <row r="2294">
      <c r="A2294" s="11" t="n"/>
      <c r="B2294" s="11" t="n"/>
      <c r="C2294" s="11" t="n"/>
      <c r="E2294" s="12">
        <f>IF($A2294="","",IF(ISNUMBER($A2294),$A2294,IFERROR(DATEVALUE($A2294),"")))</f>
        <v/>
      </c>
      <c r="F2294" s="12">
        <f>IF($B2294="","",IF(ISNUMBER($B2294),HOUR($B2294)*2+MINUTE($B2294)/30,IFERROR(VALUE(LEFT($B2294,FIND(":",$B2294)-1))*2+VALUE(MID($B2294,FIND(":",$B2294)+1,2))/30,"")))</f>
        <v/>
      </c>
      <c r="G2294" s="12">
        <f>IF($E2294="","",IF(WEEKDAY($E2294,2)&lt;6,1,0))</f>
        <v/>
      </c>
      <c r="H2294" s="12">
        <f>IF(OR($E2294="",$F2294=""),"",IF(AND($G2294=1,$F2294&gt;='Working Hours'!$C$8,$F2294&lt;'Working Hours'!$C$9),1,0))</f>
        <v/>
      </c>
    </row>
    <row r="2295">
      <c r="A2295" s="11" t="n"/>
      <c r="B2295" s="11" t="n"/>
      <c r="C2295" s="11" t="n"/>
      <c r="E2295" s="12">
        <f>IF($A2295="","",IF(ISNUMBER($A2295),$A2295,IFERROR(DATEVALUE($A2295),"")))</f>
        <v/>
      </c>
      <c r="F2295" s="12">
        <f>IF($B2295="","",IF(ISNUMBER($B2295),HOUR($B2295)*2+MINUTE($B2295)/30,IFERROR(VALUE(LEFT($B2295,FIND(":",$B2295)-1))*2+VALUE(MID($B2295,FIND(":",$B2295)+1,2))/30,"")))</f>
        <v/>
      </c>
      <c r="G2295" s="12">
        <f>IF($E2295="","",IF(WEEKDAY($E2295,2)&lt;6,1,0))</f>
        <v/>
      </c>
      <c r="H2295" s="12">
        <f>IF(OR($E2295="",$F2295=""),"",IF(AND($G2295=1,$F2295&gt;='Working Hours'!$C$8,$F2295&lt;'Working Hours'!$C$9),1,0))</f>
        <v/>
      </c>
    </row>
    <row r="2296">
      <c r="A2296" s="11" t="n"/>
      <c r="B2296" s="11" t="n"/>
      <c r="C2296" s="11" t="n"/>
      <c r="E2296" s="12">
        <f>IF($A2296="","",IF(ISNUMBER($A2296),$A2296,IFERROR(DATEVALUE($A2296),"")))</f>
        <v/>
      </c>
      <c r="F2296" s="12">
        <f>IF($B2296="","",IF(ISNUMBER($B2296),HOUR($B2296)*2+MINUTE($B2296)/30,IFERROR(VALUE(LEFT($B2296,FIND(":",$B2296)-1))*2+VALUE(MID($B2296,FIND(":",$B2296)+1,2))/30,"")))</f>
        <v/>
      </c>
      <c r="G2296" s="12">
        <f>IF($E2296="","",IF(WEEKDAY($E2296,2)&lt;6,1,0))</f>
        <v/>
      </c>
      <c r="H2296" s="12">
        <f>IF(OR($E2296="",$F2296=""),"",IF(AND($G2296=1,$F2296&gt;='Working Hours'!$C$8,$F2296&lt;'Working Hours'!$C$9),1,0))</f>
        <v/>
      </c>
    </row>
    <row r="2297">
      <c r="A2297" s="11" t="n"/>
      <c r="B2297" s="11" t="n"/>
      <c r="C2297" s="11" t="n"/>
      <c r="E2297" s="12">
        <f>IF($A2297="","",IF(ISNUMBER($A2297),$A2297,IFERROR(DATEVALUE($A2297),"")))</f>
        <v/>
      </c>
      <c r="F2297" s="12">
        <f>IF($B2297="","",IF(ISNUMBER($B2297),HOUR($B2297)*2+MINUTE($B2297)/30,IFERROR(VALUE(LEFT($B2297,FIND(":",$B2297)-1))*2+VALUE(MID($B2297,FIND(":",$B2297)+1,2))/30,"")))</f>
        <v/>
      </c>
      <c r="G2297" s="12">
        <f>IF($E2297="","",IF(WEEKDAY($E2297,2)&lt;6,1,0))</f>
        <v/>
      </c>
      <c r="H2297" s="12">
        <f>IF(OR($E2297="",$F2297=""),"",IF(AND($G2297=1,$F2297&gt;='Working Hours'!$C$8,$F2297&lt;'Working Hours'!$C$9),1,0))</f>
        <v/>
      </c>
    </row>
    <row r="2298">
      <c r="A2298" s="11" t="n"/>
      <c r="B2298" s="11" t="n"/>
      <c r="C2298" s="11" t="n"/>
      <c r="E2298" s="12">
        <f>IF($A2298="","",IF(ISNUMBER($A2298),$A2298,IFERROR(DATEVALUE($A2298),"")))</f>
        <v/>
      </c>
      <c r="F2298" s="12">
        <f>IF($B2298="","",IF(ISNUMBER($B2298),HOUR($B2298)*2+MINUTE($B2298)/30,IFERROR(VALUE(LEFT($B2298,FIND(":",$B2298)-1))*2+VALUE(MID($B2298,FIND(":",$B2298)+1,2))/30,"")))</f>
        <v/>
      </c>
      <c r="G2298" s="12">
        <f>IF($E2298="","",IF(WEEKDAY($E2298,2)&lt;6,1,0))</f>
        <v/>
      </c>
      <c r="H2298" s="12">
        <f>IF(OR($E2298="",$F2298=""),"",IF(AND($G2298=1,$F2298&gt;='Working Hours'!$C$8,$F2298&lt;'Working Hours'!$C$9),1,0))</f>
        <v/>
      </c>
    </row>
    <row r="2299">
      <c r="A2299" s="11" t="n"/>
      <c r="B2299" s="11" t="n"/>
      <c r="C2299" s="11" t="n"/>
      <c r="E2299" s="12">
        <f>IF($A2299="","",IF(ISNUMBER($A2299),$A2299,IFERROR(DATEVALUE($A2299),"")))</f>
        <v/>
      </c>
      <c r="F2299" s="12">
        <f>IF($B2299="","",IF(ISNUMBER($B2299),HOUR($B2299)*2+MINUTE($B2299)/30,IFERROR(VALUE(LEFT($B2299,FIND(":",$B2299)-1))*2+VALUE(MID($B2299,FIND(":",$B2299)+1,2))/30,"")))</f>
        <v/>
      </c>
      <c r="G2299" s="12">
        <f>IF($E2299="","",IF(WEEKDAY($E2299,2)&lt;6,1,0))</f>
        <v/>
      </c>
      <c r="H2299" s="12">
        <f>IF(OR($E2299="",$F2299=""),"",IF(AND($G2299=1,$F2299&gt;='Working Hours'!$C$8,$F2299&lt;'Working Hours'!$C$9),1,0))</f>
        <v/>
      </c>
    </row>
    <row r="2300">
      <c r="A2300" s="11" t="n"/>
      <c r="B2300" s="11" t="n"/>
      <c r="C2300" s="11" t="n"/>
      <c r="E2300" s="12">
        <f>IF($A2300="","",IF(ISNUMBER($A2300),$A2300,IFERROR(DATEVALUE($A2300),"")))</f>
        <v/>
      </c>
      <c r="F2300" s="12">
        <f>IF($B2300="","",IF(ISNUMBER($B2300),HOUR($B2300)*2+MINUTE($B2300)/30,IFERROR(VALUE(LEFT($B2300,FIND(":",$B2300)-1))*2+VALUE(MID($B2300,FIND(":",$B2300)+1,2))/30,"")))</f>
        <v/>
      </c>
      <c r="G2300" s="12">
        <f>IF($E2300="","",IF(WEEKDAY($E2300,2)&lt;6,1,0))</f>
        <v/>
      </c>
      <c r="H2300" s="12">
        <f>IF(OR($E2300="",$F2300=""),"",IF(AND($G2300=1,$F2300&gt;='Working Hours'!$C$8,$F2300&lt;'Working Hours'!$C$9),1,0))</f>
        <v/>
      </c>
    </row>
    <row r="2301">
      <c r="A2301" s="11" t="n"/>
      <c r="B2301" s="11" t="n"/>
      <c r="C2301" s="11" t="n"/>
      <c r="E2301" s="12">
        <f>IF($A2301="","",IF(ISNUMBER($A2301),$A2301,IFERROR(DATEVALUE($A2301),"")))</f>
        <v/>
      </c>
      <c r="F2301" s="12">
        <f>IF($B2301="","",IF(ISNUMBER($B2301),HOUR($B2301)*2+MINUTE($B2301)/30,IFERROR(VALUE(LEFT($B2301,FIND(":",$B2301)-1))*2+VALUE(MID($B2301,FIND(":",$B2301)+1,2))/30,"")))</f>
        <v/>
      </c>
      <c r="G2301" s="12">
        <f>IF($E2301="","",IF(WEEKDAY($E2301,2)&lt;6,1,0))</f>
        <v/>
      </c>
      <c r="H2301" s="12">
        <f>IF(OR($E2301="",$F2301=""),"",IF(AND($G2301=1,$F2301&gt;='Working Hours'!$C$8,$F2301&lt;'Working Hours'!$C$9),1,0))</f>
        <v/>
      </c>
    </row>
    <row r="2302">
      <c r="A2302" s="11" t="n"/>
      <c r="B2302" s="11" t="n"/>
      <c r="C2302" s="11" t="n"/>
      <c r="E2302" s="12">
        <f>IF($A2302="","",IF(ISNUMBER($A2302),$A2302,IFERROR(DATEVALUE($A2302),"")))</f>
        <v/>
      </c>
      <c r="F2302" s="12">
        <f>IF($B2302="","",IF(ISNUMBER($B2302),HOUR($B2302)*2+MINUTE($B2302)/30,IFERROR(VALUE(LEFT($B2302,FIND(":",$B2302)-1))*2+VALUE(MID($B2302,FIND(":",$B2302)+1,2))/30,"")))</f>
        <v/>
      </c>
      <c r="G2302" s="12">
        <f>IF($E2302="","",IF(WEEKDAY($E2302,2)&lt;6,1,0))</f>
        <v/>
      </c>
      <c r="H2302" s="12">
        <f>IF(OR($E2302="",$F2302=""),"",IF(AND($G2302=1,$F2302&gt;='Working Hours'!$C$8,$F2302&lt;'Working Hours'!$C$9),1,0))</f>
        <v/>
      </c>
    </row>
    <row r="2303">
      <c r="A2303" s="11" t="n"/>
      <c r="B2303" s="11" t="n"/>
      <c r="C2303" s="11" t="n"/>
      <c r="E2303" s="12">
        <f>IF($A2303="","",IF(ISNUMBER($A2303),$A2303,IFERROR(DATEVALUE($A2303),"")))</f>
        <v/>
      </c>
      <c r="F2303" s="12">
        <f>IF($B2303="","",IF(ISNUMBER($B2303),HOUR($B2303)*2+MINUTE($B2303)/30,IFERROR(VALUE(LEFT($B2303,FIND(":",$B2303)-1))*2+VALUE(MID($B2303,FIND(":",$B2303)+1,2))/30,"")))</f>
        <v/>
      </c>
      <c r="G2303" s="12">
        <f>IF($E2303="","",IF(WEEKDAY($E2303,2)&lt;6,1,0))</f>
        <v/>
      </c>
      <c r="H2303" s="12">
        <f>IF(OR($E2303="",$F2303=""),"",IF(AND($G2303=1,$F2303&gt;='Working Hours'!$C$8,$F2303&lt;'Working Hours'!$C$9),1,0))</f>
        <v/>
      </c>
    </row>
    <row r="2304">
      <c r="A2304" s="11" t="n"/>
      <c r="B2304" s="11" t="n"/>
      <c r="C2304" s="11" t="n"/>
      <c r="E2304" s="12">
        <f>IF($A2304="","",IF(ISNUMBER($A2304),$A2304,IFERROR(DATEVALUE($A2304),"")))</f>
        <v/>
      </c>
      <c r="F2304" s="12">
        <f>IF($B2304="","",IF(ISNUMBER($B2304),HOUR($B2304)*2+MINUTE($B2304)/30,IFERROR(VALUE(LEFT($B2304,FIND(":",$B2304)-1))*2+VALUE(MID($B2304,FIND(":",$B2304)+1,2))/30,"")))</f>
        <v/>
      </c>
      <c r="G2304" s="12">
        <f>IF($E2304="","",IF(WEEKDAY($E2304,2)&lt;6,1,0))</f>
        <v/>
      </c>
      <c r="H2304" s="12">
        <f>IF(OR($E2304="",$F2304=""),"",IF(AND($G2304=1,$F2304&gt;='Working Hours'!$C$8,$F2304&lt;'Working Hours'!$C$9),1,0))</f>
        <v/>
      </c>
    </row>
    <row r="2305">
      <c r="A2305" s="11" t="n"/>
      <c r="B2305" s="11" t="n"/>
      <c r="C2305" s="11" t="n"/>
      <c r="E2305" s="12">
        <f>IF($A2305="","",IF(ISNUMBER($A2305),$A2305,IFERROR(DATEVALUE($A2305),"")))</f>
        <v/>
      </c>
      <c r="F2305" s="12">
        <f>IF($B2305="","",IF(ISNUMBER($B2305),HOUR($B2305)*2+MINUTE($B2305)/30,IFERROR(VALUE(LEFT($B2305,FIND(":",$B2305)-1))*2+VALUE(MID($B2305,FIND(":",$B2305)+1,2))/30,"")))</f>
        <v/>
      </c>
      <c r="G2305" s="12">
        <f>IF($E2305="","",IF(WEEKDAY($E2305,2)&lt;6,1,0))</f>
        <v/>
      </c>
      <c r="H2305" s="12">
        <f>IF(OR($E2305="",$F2305=""),"",IF(AND($G2305=1,$F2305&gt;='Working Hours'!$C$8,$F2305&lt;'Working Hours'!$C$9),1,0))</f>
        <v/>
      </c>
    </row>
    <row r="2306">
      <c r="A2306" s="11" t="n"/>
      <c r="B2306" s="11" t="n"/>
      <c r="C2306" s="11" t="n"/>
      <c r="E2306" s="12">
        <f>IF($A2306="","",IF(ISNUMBER($A2306),$A2306,IFERROR(DATEVALUE($A2306),"")))</f>
        <v/>
      </c>
      <c r="F2306" s="12">
        <f>IF($B2306="","",IF(ISNUMBER($B2306),HOUR($B2306)*2+MINUTE($B2306)/30,IFERROR(VALUE(LEFT($B2306,FIND(":",$B2306)-1))*2+VALUE(MID($B2306,FIND(":",$B2306)+1,2))/30,"")))</f>
        <v/>
      </c>
      <c r="G2306" s="12">
        <f>IF($E2306="","",IF(WEEKDAY($E2306,2)&lt;6,1,0))</f>
        <v/>
      </c>
      <c r="H2306" s="12">
        <f>IF(OR($E2306="",$F2306=""),"",IF(AND($G2306=1,$F2306&gt;='Working Hours'!$C$8,$F2306&lt;'Working Hours'!$C$9),1,0))</f>
        <v/>
      </c>
    </row>
    <row r="2307">
      <c r="A2307" s="11" t="n"/>
      <c r="B2307" s="11" t="n"/>
      <c r="C2307" s="11" t="n"/>
      <c r="E2307" s="12">
        <f>IF($A2307="","",IF(ISNUMBER($A2307),$A2307,IFERROR(DATEVALUE($A2307),"")))</f>
        <v/>
      </c>
      <c r="F2307" s="12">
        <f>IF($B2307="","",IF(ISNUMBER($B2307),HOUR($B2307)*2+MINUTE($B2307)/30,IFERROR(VALUE(LEFT($B2307,FIND(":",$B2307)-1))*2+VALUE(MID($B2307,FIND(":",$B2307)+1,2))/30,"")))</f>
        <v/>
      </c>
      <c r="G2307" s="12">
        <f>IF($E2307="","",IF(WEEKDAY($E2307,2)&lt;6,1,0))</f>
        <v/>
      </c>
      <c r="H2307" s="12">
        <f>IF(OR($E2307="",$F2307=""),"",IF(AND($G2307=1,$F2307&gt;='Working Hours'!$C$8,$F2307&lt;'Working Hours'!$C$9),1,0))</f>
        <v/>
      </c>
    </row>
    <row r="2308">
      <c r="A2308" s="11" t="n"/>
      <c r="B2308" s="11" t="n"/>
      <c r="C2308" s="11" t="n"/>
      <c r="E2308" s="12">
        <f>IF($A2308="","",IF(ISNUMBER($A2308),$A2308,IFERROR(DATEVALUE($A2308),"")))</f>
        <v/>
      </c>
      <c r="F2308" s="12">
        <f>IF($B2308="","",IF(ISNUMBER($B2308),HOUR($B2308)*2+MINUTE($B2308)/30,IFERROR(VALUE(LEFT($B2308,FIND(":",$B2308)-1))*2+VALUE(MID($B2308,FIND(":",$B2308)+1,2))/30,"")))</f>
        <v/>
      </c>
      <c r="G2308" s="12">
        <f>IF($E2308="","",IF(WEEKDAY($E2308,2)&lt;6,1,0))</f>
        <v/>
      </c>
      <c r="H2308" s="12">
        <f>IF(OR($E2308="",$F2308=""),"",IF(AND($G2308=1,$F2308&gt;='Working Hours'!$C$8,$F2308&lt;'Working Hours'!$C$9),1,0))</f>
        <v/>
      </c>
    </row>
    <row r="2309">
      <c r="A2309" s="11" t="n"/>
      <c r="B2309" s="11" t="n"/>
      <c r="C2309" s="11" t="n"/>
      <c r="E2309" s="12">
        <f>IF($A2309="","",IF(ISNUMBER($A2309),$A2309,IFERROR(DATEVALUE($A2309),"")))</f>
        <v/>
      </c>
      <c r="F2309" s="12">
        <f>IF($B2309="","",IF(ISNUMBER($B2309),HOUR($B2309)*2+MINUTE($B2309)/30,IFERROR(VALUE(LEFT($B2309,FIND(":",$B2309)-1))*2+VALUE(MID($B2309,FIND(":",$B2309)+1,2))/30,"")))</f>
        <v/>
      </c>
      <c r="G2309" s="12">
        <f>IF($E2309="","",IF(WEEKDAY($E2309,2)&lt;6,1,0))</f>
        <v/>
      </c>
      <c r="H2309" s="12">
        <f>IF(OR($E2309="",$F2309=""),"",IF(AND($G2309=1,$F2309&gt;='Working Hours'!$C$8,$F2309&lt;'Working Hours'!$C$9),1,0))</f>
        <v/>
      </c>
    </row>
    <row r="2310">
      <c r="A2310" s="11" t="n"/>
      <c r="B2310" s="11" t="n"/>
      <c r="C2310" s="11" t="n"/>
      <c r="E2310" s="12">
        <f>IF($A2310="","",IF(ISNUMBER($A2310),$A2310,IFERROR(DATEVALUE($A2310),"")))</f>
        <v/>
      </c>
      <c r="F2310" s="12">
        <f>IF($B2310="","",IF(ISNUMBER($B2310),HOUR($B2310)*2+MINUTE($B2310)/30,IFERROR(VALUE(LEFT($B2310,FIND(":",$B2310)-1))*2+VALUE(MID($B2310,FIND(":",$B2310)+1,2))/30,"")))</f>
        <v/>
      </c>
      <c r="G2310" s="12">
        <f>IF($E2310="","",IF(WEEKDAY($E2310,2)&lt;6,1,0))</f>
        <v/>
      </c>
      <c r="H2310" s="12">
        <f>IF(OR($E2310="",$F2310=""),"",IF(AND($G2310=1,$F2310&gt;='Working Hours'!$C$8,$F2310&lt;'Working Hours'!$C$9),1,0))</f>
        <v/>
      </c>
    </row>
    <row r="2311">
      <c r="A2311" s="11" t="n"/>
      <c r="B2311" s="11" t="n"/>
      <c r="C2311" s="11" t="n"/>
      <c r="E2311" s="12">
        <f>IF($A2311="","",IF(ISNUMBER($A2311),$A2311,IFERROR(DATEVALUE($A2311),"")))</f>
        <v/>
      </c>
      <c r="F2311" s="12">
        <f>IF($B2311="","",IF(ISNUMBER($B2311),HOUR($B2311)*2+MINUTE($B2311)/30,IFERROR(VALUE(LEFT($B2311,FIND(":",$B2311)-1))*2+VALUE(MID($B2311,FIND(":",$B2311)+1,2))/30,"")))</f>
        <v/>
      </c>
      <c r="G2311" s="12">
        <f>IF($E2311="","",IF(WEEKDAY($E2311,2)&lt;6,1,0))</f>
        <v/>
      </c>
      <c r="H2311" s="12">
        <f>IF(OR($E2311="",$F2311=""),"",IF(AND($G2311=1,$F2311&gt;='Working Hours'!$C$8,$F2311&lt;'Working Hours'!$C$9),1,0))</f>
        <v/>
      </c>
    </row>
    <row r="2312">
      <c r="A2312" s="11" t="n"/>
      <c r="B2312" s="11" t="n"/>
      <c r="C2312" s="11" t="n"/>
      <c r="E2312" s="12">
        <f>IF($A2312="","",IF(ISNUMBER($A2312),$A2312,IFERROR(DATEVALUE($A2312),"")))</f>
        <v/>
      </c>
      <c r="F2312" s="12">
        <f>IF($B2312="","",IF(ISNUMBER($B2312),HOUR($B2312)*2+MINUTE($B2312)/30,IFERROR(VALUE(LEFT($B2312,FIND(":",$B2312)-1))*2+VALUE(MID($B2312,FIND(":",$B2312)+1,2))/30,"")))</f>
        <v/>
      </c>
      <c r="G2312" s="12">
        <f>IF($E2312="","",IF(WEEKDAY($E2312,2)&lt;6,1,0))</f>
        <v/>
      </c>
      <c r="H2312" s="12">
        <f>IF(OR($E2312="",$F2312=""),"",IF(AND($G2312=1,$F2312&gt;='Working Hours'!$C$8,$F2312&lt;'Working Hours'!$C$9),1,0))</f>
        <v/>
      </c>
    </row>
    <row r="2313">
      <c r="A2313" s="11" t="n"/>
      <c r="B2313" s="11" t="n"/>
      <c r="C2313" s="11" t="n"/>
      <c r="E2313" s="12">
        <f>IF($A2313="","",IF(ISNUMBER($A2313),$A2313,IFERROR(DATEVALUE($A2313),"")))</f>
        <v/>
      </c>
      <c r="F2313" s="12">
        <f>IF($B2313="","",IF(ISNUMBER($B2313),HOUR($B2313)*2+MINUTE($B2313)/30,IFERROR(VALUE(LEFT($B2313,FIND(":",$B2313)-1))*2+VALUE(MID($B2313,FIND(":",$B2313)+1,2))/30,"")))</f>
        <v/>
      </c>
      <c r="G2313" s="12">
        <f>IF($E2313="","",IF(WEEKDAY($E2313,2)&lt;6,1,0))</f>
        <v/>
      </c>
      <c r="H2313" s="12">
        <f>IF(OR($E2313="",$F2313=""),"",IF(AND($G2313=1,$F2313&gt;='Working Hours'!$C$8,$F2313&lt;'Working Hours'!$C$9),1,0))</f>
        <v/>
      </c>
    </row>
    <row r="2314">
      <c r="A2314" s="11" t="n"/>
      <c r="B2314" s="11" t="n"/>
      <c r="C2314" s="11" t="n"/>
      <c r="E2314" s="12">
        <f>IF($A2314="","",IF(ISNUMBER($A2314),$A2314,IFERROR(DATEVALUE($A2314),"")))</f>
        <v/>
      </c>
      <c r="F2314" s="12">
        <f>IF($B2314="","",IF(ISNUMBER($B2314),HOUR($B2314)*2+MINUTE($B2314)/30,IFERROR(VALUE(LEFT($B2314,FIND(":",$B2314)-1))*2+VALUE(MID($B2314,FIND(":",$B2314)+1,2))/30,"")))</f>
        <v/>
      </c>
      <c r="G2314" s="12">
        <f>IF($E2314="","",IF(WEEKDAY($E2314,2)&lt;6,1,0))</f>
        <v/>
      </c>
      <c r="H2314" s="12">
        <f>IF(OR($E2314="",$F2314=""),"",IF(AND($G2314=1,$F2314&gt;='Working Hours'!$C$8,$F2314&lt;'Working Hours'!$C$9),1,0))</f>
        <v/>
      </c>
    </row>
    <row r="2315">
      <c r="A2315" s="11" t="n"/>
      <c r="B2315" s="11" t="n"/>
      <c r="C2315" s="11" t="n"/>
      <c r="E2315" s="12">
        <f>IF($A2315="","",IF(ISNUMBER($A2315),$A2315,IFERROR(DATEVALUE($A2315),"")))</f>
        <v/>
      </c>
      <c r="F2315" s="12">
        <f>IF($B2315="","",IF(ISNUMBER($B2315),HOUR($B2315)*2+MINUTE($B2315)/30,IFERROR(VALUE(LEFT($B2315,FIND(":",$B2315)-1))*2+VALUE(MID($B2315,FIND(":",$B2315)+1,2))/30,"")))</f>
        <v/>
      </c>
      <c r="G2315" s="12">
        <f>IF($E2315="","",IF(WEEKDAY($E2315,2)&lt;6,1,0))</f>
        <v/>
      </c>
      <c r="H2315" s="12">
        <f>IF(OR($E2315="",$F2315=""),"",IF(AND($G2315=1,$F2315&gt;='Working Hours'!$C$8,$F2315&lt;'Working Hours'!$C$9),1,0))</f>
        <v/>
      </c>
    </row>
    <row r="2316">
      <c r="A2316" s="11" t="n"/>
      <c r="B2316" s="11" t="n"/>
      <c r="C2316" s="11" t="n"/>
      <c r="E2316" s="12">
        <f>IF($A2316="","",IF(ISNUMBER($A2316),$A2316,IFERROR(DATEVALUE($A2316),"")))</f>
        <v/>
      </c>
      <c r="F2316" s="12">
        <f>IF($B2316="","",IF(ISNUMBER($B2316),HOUR($B2316)*2+MINUTE($B2316)/30,IFERROR(VALUE(LEFT($B2316,FIND(":",$B2316)-1))*2+VALUE(MID($B2316,FIND(":",$B2316)+1,2))/30,"")))</f>
        <v/>
      </c>
      <c r="G2316" s="12">
        <f>IF($E2316="","",IF(WEEKDAY($E2316,2)&lt;6,1,0))</f>
        <v/>
      </c>
      <c r="H2316" s="12">
        <f>IF(OR($E2316="",$F2316=""),"",IF(AND($G2316=1,$F2316&gt;='Working Hours'!$C$8,$F2316&lt;'Working Hours'!$C$9),1,0))</f>
        <v/>
      </c>
    </row>
    <row r="2317">
      <c r="A2317" s="11" t="n"/>
      <c r="B2317" s="11" t="n"/>
      <c r="C2317" s="11" t="n"/>
      <c r="E2317" s="12">
        <f>IF($A2317="","",IF(ISNUMBER($A2317),$A2317,IFERROR(DATEVALUE($A2317),"")))</f>
        <v/>
      </c>
      <c r="F2317" s="12">
        <f>IF($B2317="","",IF(ISNUMBER($B2317),HOUR($B2317)*2+MINUTE($B2317)/30,IFERROR(VALUE(LEFT($B2317,FIND(":",$B2317)-1))*2+VALUE(MID($B2317,FIND(":",$B2317)+1,2))/30,"")))</f>
        <v/>
      </c>
      <c r="G2317" s="12">
        <f>IF($E2317="","",IF(WEEKDAY($E2317,2)&lt;6,1,0))</f>
        <v/>
      </c>
      <c r="H2317" s="12">
        <f>IF(OR($E2317="",$F2317=""),"",IF(AND($G2317=1,$F2317&gt;='Working Hours'!$C$8,$F2317&lt;'Working Hours'!$C$9),1,0))</f>
        <v/>
      </c>
    </row>
    <row r="2318">
      <c r="A2318" s="11" t="n"/>
      <c r="B2318" s="11" t="n"/>
      <c r="C2318" s="11" t="n"/>
      <c r="E2318" s="12">
        <f>IF($A2318="","",IF(ISNUMBER($A2318),$A2318,IFERROR(DATEVALUE($A2318),"")))</f>
        <v/>
      </c>
      <c r="F2318" s="12">
        <f>IF($B2318="","",IF(ISNUMBER($B2318),HOUR($B2318)*2+MINUTE($B2318)/30,IFERROR(VALUE(LEFT($B2318,FIND(":",$B2318)-1))*2+VALUE(MID($B2318,FIND(":",$B2318)+1,2))/30,"")))</f>
        <v/>
      </c>
      <c r="G2318" s="12">
        <f>IF($E2318="","",IF(WEEKDAY($E2318,2)&lt;6,1,0))</f>
        <v/>
      </c>
      <c r="H2318" s="12">
        <f>IF(OR($E2318="",$F2318=""),"",IF(AND($G2318=1,$F2318&gt;='Working Hours'!$C$8,$F2318&lt;'Working Hours'!$C$9),1,0))</f>
        <v/>
      </c>
    </row>
    <row r="2319">
      <c r="A2319" s="11" t="n"/>
      <c r="B2319" s="11" t="n"/>
      <c r="C2319" s="11" t="n"/>
      <c r="E2319" s="12">
        <f>IF($A2319="","",IF(ISNUMBER($A2319),$A2319,IFERROR(DATEVALUE($A2319),"")))</f>
        <v/>
      </c>
      <c r="F2319" s="12">
        <f>IF($B2319="","",IF(ISNUMBER($B2319),HOUR($B2319)*2+MINUTE($B2319)/30,IFERROR(VALUE(LEFT($B2319,FIND(":",$B2319)-1))*2+VALUE(MID($B2319,FIND(":",$B2319)+1,2))/30,"")))</f>
        <v/>
      </c>
      <c r="G2319" s="12">
        <f>IF($E2319="","",IF(WEEKDAY($E2319,2)&lt;6,1,0))</f>
        <v/>
      </c>
      <c r="H2319" s="12">
        <f>IF(OR($E2319="",$F2319=""),"",IF(AND($G2319=1,$F2319&gt;='Working Hours'!$C$8,$F2319&lt;'Working Hours'!$C$9),1,0))</f>
        <v/>
      </c>
    </row>
    <row r="2320">
      <c r="A2320" s="11" t="n"/>
      <c r="B2320" s="11" t="n"/>
      <c r="C2320" s="11" t="n"/>
      <c r="E2320" s="12">
        <f>IF($A2320="","",IF(ISNUMBER($A2320),$A2320,IFERROR(DATEVALUE($A2320),"")))</f>
        <v/>
      </c>
      <c r="F2320" s="12">
        <f>IF($B2320="","",IF(ISNUMBER($B2320),HOUR($B2320)*2+MINUTE($B2320)/30,IFERROR(VALUE(LEFT($B2320,FIND(":",$B2320)-1))*2+VALUE(MID($B2320,FIND(":",$B2320)+1,2))/30,"")))</f>
        <v/>
      </c>
      <c r="G2320" s="12">
        <f>IF($E2320="","",IF(WEEKDAY($E2320,2)&lt;6,1,0))</f>
        <v/>
      </c>
      <c r="H2320" s="12">
        <f>IF(OR($E2320="",$F2320=""),"",IF(AND($G2320=1,$F2320&gt;='Working Hours'!$C$8,$F2320&lt;'Working Hours'!$C$9),1,0))</f>
        <v/>
      </c>
    </row>
    <row r="2321">
      <c r="A2321" s="11" t="n"/>
      <c r="B2321" s="11" t="n"/>
      <c r="C2321" s="11" t="n"/>
      <c r="E2321" s="12">
        <f>IF($A2321="","",IF(ISNUMBER($A2321),$A2321,IFERROR(DATEVALUE($A2321),"")))</f>
        <v/>
      </c>
      <c r="F2321" s="12">
        <f>IF($B2321="","",IF(ISNUMBER($B2321),HOUR($B2321)*2+MINUTE($B2321)/30,IFERROR(VALUE(LEFT($B2321,FIND(":",$B2321)-1))*2+VALUE(MID($B2321,FIND(":",$B2321)+1,2))/30,"")))</f>
        <v/>
      </c>
      <c r="G2321" s="12">
        <f>IF($E2321="","",IF(WEEKDAY($E2321,2)&lt;6,1,0))</f>
        <v/>
      </c>
      <c r="H2321" s="12">
        <f>IF(OR($E2321="",$F2321=""),"",IF(AND($G2321=1,$F2321&gt;='Working Hours'!$C$8,$F2321&lt;'Working Hours'!$C$9),1,0))</f>
        <v/>
      </c>
    </row>
    <row r="2322">
      <c r="A2322" s="11" t="n"/>
      <c r="B2322" s="11" t="n"/>
      <c r="C2322" s="11" t="n"/>
      <c r="E2322" s="12">
        <f>IF($A2322="","",IF(ISNUMBER($A2322),$A2322,IFERROR(DATEVALUE($A2322),"")))</f>
        <v/>
      </c>
      <c r="F2322" s="12">
        <f>IF($B2322="","",IF(ISNUMBER($B2322),HOUR($B2322)*2+MINUTE($B2322)/30,IFERROR(VALUE(LEFT($B2322,FIND(":",$B2322)-1))*2+VALUE(MID($B2322,FIND(":",$B2322)+1,2))/30,"")))</f>
        <v/>
      </c>
      <c r="G2322" s="12">
        <f>IF($E2322="","",IF(WEEKDAY($E2322,2)&lt;6,1,0))</f>
        <v/>
      </c>
      <c r="H2322" s="12">
        <f>IF(OR($E2322="",$F2322=""),"",IF(AND($G2322=1,$F2322&gt;='Working Hours'!$C$8,$F2322&lt;'Working Hours'!$C$9),1,0))</f>
        <v/>
      </c>
    </row>
    <row r="2323">
      <c r="A2323" s="11" t="n"/>
      <c r="B2323" s="11" t="n"/>
      <c r="C2323" s="11" t="n"/>
      <c r="E2323" s="12">
        <f>IF($A2323="","",IF(ISNUMBER($A2323),$A2323,IFERROR(DATEVALUE($A2323),"")))</f>
        <v/>
      </c>
      <c r="F2323" s="12">
        <f>IF($B2323="","",IF(ISNUMBER($B2323),HOUR($B2323)*2+MINUTE($B2323)/30,IFERROR(VALUE(LEFT($B2323,FIND(":",$B2323)-1))*2+VALUE(MID($B2323,FIND(":",$B2323)+1,2))/30,"")))</f>
        <v/>
      </c>
      <c r="G2323" s="12">
        <f>IF($E2323="","",IF(WEEKDAY($E2323,2)&lt;6,1,0))</f>
        <v/>
      </c>
      <c r="H2323" s="12">
        <f>IF(OR($E2323="",$F2323=""),"",IF(AND($G2323=1,$F2323&gt;='Working Hours'!$C$8,$F2323&lt;'Working Hours'!$C$9),1,0))</f>
        <v/>
      </c>
    </row>
    <row r="2324">
      <c r="A2324" s="11" t="n"/>
      <c r="B2324" s="11" t="n"/>
      <c r="C2324" s="11" t="n"/>
      <c r="E2324" s="12">
        <f>IF($A2324="","",IF(ISNUMBER($A2324),$A2324,IFERROR(DATEVALUE($A2324),"")))</f>
        <v/>
      </c>
      <c r="F2324" s="12">
        <f>IF($B2324="","",IF(ISNUMBER($B2324),HOUR($B2324)*2+MINUTE($B2324)/30,IFERROR(VALUE(LEFT($B2324,FIND(":",$B2324)-1))*2+VALUE(MID($B2324,FIND(":",$B2324)+1,2))/30,"")))</f>
        <v/>
      </c>
      <c r="G2324" s="12">
        <f>IF($E2324="","",IF(WEEKDAY($E2324,2)&lt;6,1,0))</f>
        <v/>
      </c>
      <c r="H2324" s="12">
        <f>IF(OR($E2324="",$F2324=""),"",IF(AND($G2324=1,$F2324&gt;='Working Hours'!$C$8,$F2324&lt;'Working Hours'!$C$9),1,0))</f>
        <v/>
      </c>
    </row>
    <row r="2325">
      <c r="A2325" s="11" t="n"/>
      <c r="B2325" s="11" t="n"/>
      <c r="C2325" s="11" t="n"/>
      <c r="E2325" s="12">
        <f>IF($A2325="","",IF(ISNUMBER($A2325),$A2325,IFERROR(DATEVALUE($A2325),"")))</f>
        <v/>
      </c>
      <c r="F2325" s="12">
        <f>IF($B2325="","",IF(ISNUMBER($B2325),HOUR($B2325)*2+MINUTE($B2325)/30,IFERROR(VALUE(LEFT($B2325,FIND(":",$B2325)-1))*2+VALUE(MID($B2325,FIND(":",$B2325)+1,2))/30,"")))</f>
        <v/>
      </c>
      <c r="G2325" s="12">
        <f>IF($E2325="","",IF(WEEKDAY($E2325,2)&lt;6,1,0))</f>
        <v/>
      </c>
      <c r="H2325" s="12">
        <f>IF(OR($E2325="",$F2325=""),"",IF(AND($G2325=1,$F2325&gt;='Working Hours'!$C$8,$F2325&lt;'Working Hours'!$C$9),1,0))</f>
        <v/>
      </c>
    </row>
    <row r="2326">
      <c r="A2326" s="11" t="n"/>
      <c r="B2326" s="11" t="n"/>
      <c r="C2326" s="11" t="n"/>
      <c r="E2326" s="12">
        <f>IF($A2326="","",IF(ISNUMBER($A2326),$A2326,IFERROR(DATEVALUE($A2326),"")))</f>
        <v/>
      </c>
      <c r="F2326" s="12">
        <f>IF($B2326="","",IF(ISNUMBER($B2326),HOUR($B2326)*2+MINUTE($B2326)/30,IFERROR(VALUE(LEFT($B2326,FIND(":",$B2326)-1))*2+VALUE(MID($B2326,FIND(":",$B2326)+1,2))/30,"")))</f>
        <v/>
      </c>
      <c r="G2326" s="12">
        <f>IF($E2326="","",IF(WEEKDAY($E2326,2)&lt;6,1,0))</f>
        <v/>
      </c>
      <c r="H2326" s="12">
        <f>IF(OR($E2326="",$F2326=""),"",IF(AND($G2326=1,$F2326&gt;='Working Hours'!$C$8,$F2326&lt;'Working Hours'!$C$9),1,0))</f>
        <v/>
      </c>
    </row>
    <row r="2327">
      <c r="A2327" s="11" t="n"/>
      <c r="B2327" s="11" t="n"/>
      <c r="C2327" s="11" t="n"/>
      <c r="E2327" s="12">
        <f>IF($A2327="","",IF(ISNUMBER($A2327),$A2327,IFERROR(DATEVALUE($A2327),"")))</f>
        <v/>
      </c>
      <c r="F2327" s="12">
        <f>IF($B2327="","",IF(ISNUMBER($B2327),HOUR($B2327)*2+MINUTE($B2327)/30,IFERROR(VALUE(LEFT($B2327,FIND(":",$B2327)-1))*2+VALUE(MID($B2327,FIND(":",$B2327)+1,2))/30,"")))</f>
        <v/>
      </c>
      <c r="G2327" s="12">
        <f>IF($E2327="","",IF(WEEKDAY($E2327,2)&lt;6,1,0))</f>
        <v/>
      </c>
      <c r="H2327" s="12">
        <f>IF(OR($E2327="",$F2327=""),"",IF(AND($G2327=1,$F2327&gt;='Working Hours'!$C$8,$F2327&lt;'Working Hours'!$C$9),1,0))</f>
        <v/>
      </c>
    </row>
    <row r="2328">
      <c r="A2328" s="11" t="n"/>
      <c r="B2328" s="11" t="n"/>
      <c r="C2328" s="11" t="n"/>
      <c r="E2328" s="12">
        <f>IF($A2328="","",IF(ISNUMBER($A2328),$A2328,IFERROR(DATEVALUE($A2328),"")))</f>
        <v/>
      </c>
      <c r="F2328" s="12">
        <f>IF($B2328="","",IF(ISNUMBER($B2328),HOUR($B2328)*2+MINUTE($B2328)/30,IFERROR(VALUE(LEFT($B2328,FIND(":",$B2328)-1))*2+VALUE(MID($B2328,FIND(":",$B2328)+1,2))/30,"")))</f>
        <v/>
      </c>
      <c r="G2328" s="12">
        <f>IF($E2328="","",IF(WEEKDAY($E2328,2)&lt;6,1,0))</f>
        <v/>
      </c>
      <c r="H2328" s="12">
        <f>IF(OR($E2328="",$F2328=""),"",IF(AND($G2328=1,$F2328&gt;='Working Hours'!$C$8,$F2328&lt;'Working Hours'!$C$9),1,0))</f>
        <v/>
      </c>
    </row>
    <row r="2329">
      <c r="A2329" s="11" t="n"/>
      <c r="B2329" s="11" t="n"/>
      <c r="C2329" s="11" t="n"/>
      <c r="E2329" s="12">
        <f>IF($A2329="","",IF(ISNUMBER($A2329),$A2329,IFERROR(DATEVALUE($A2329),"")))</f>
        <v/>
      </c>
      <c r="F2329" s="12">
        <f>IF($B2329="","",IF(ISNUMBER($B2329),HOUR($B2329)*2+MINUTE($B2329)/30,IFERROR(VALUE(LEFT($B2329,FIND(":",$B2329)-1))*2+VALUE(MID($B2329,FIND(":",$B2329)+1,2))/30,"")))</f>
        <v/>
      </c>
      <c r="G2329" s="12">
        <f>IF($E2329="","",IF(WEEKDAY($E2329,2)&lt;6,1,0))</f>
        <v/>
      </c>
      <c r="H2329" s="12">
        <f>IF(OR($E2329="",$F2329=""),"",IF(AND($G2329=1,$F2329&gt;='Working Hours'!$C$8,$F2329&lt;'Working Hours'!$C$9),1,0))</f>
        <v/>
      </c>
    </row>
    <row r="2330">
      <c r="A2330" s="11" t="n"/>
      <c r="B2330" s="11" t="n"/>
      <c r="C2330" s="11" t="n"/>
      <c r="E2330" s="12">
        <f>IF($A2330="","",IF(ISNUMBER($A2330),$A2330,IFERROR(DATEVALUE($A2330),"")))</f>
        <v/>
      </c>
      <c r="F2330" s="12">
        <f>IF($B2330="","",IF(ISNUMBER($B2330),HOUR($B2330)*2+MINUTE($B2330)/30,IFERROR(VALUE(LEFT($B2330,FIND(":",$B2330)-1))*2+VALUE(MID($B2330,FIND(":",$B2330)+1,2))/30,"")))</f>
        <v/>
      </c>
      <c r="G2330" s="12">
        <f>IF($E2330="","",IF(WEEKDAY($E2330,2)&lt;6,1,0))</f>
        <v/>
      </c>
      <c r="H2330" s="12">
        <f>IF(OR($E2330="",$F2330=""),"",IF(AND($G2330=1,$F2330&gt;='Working Hours'!$C$8,$F2330&lt;'Working Hours'!$C$9),1,0))</f>
        <v/>
      </c>
    </row>
    <row r="2331">
      <c r="A2331" s="11" t="n"/>
      <c r="B2331" s="11" t="n"/>
      <c r="C2331" s="11" t="n"/>
      <c r="E2331" s="12">
        <f>IF($A2331="","",IF(ISNUMBER($A2331),$A2331,IFERROR(DATEVALUE($A2331),"")))</f>
        <v/>
      </c>
      <c r="F2331" s="12">
        <f>IF($B2331="","",IF(ISNUMBER($B2331),HOUR($B2331)*2+MINUTE($B2331)/30,IFERROR(VALUE(LEFT($B2331,FIND(":",$B2331)-1))*2+VALUE(MID($B2331,FIND(":",$B2331)+1,2))/30,"")))</f>
        <v/>
      </c>
      <c r="G2331" s="12">
        <f>IF($E2331="","",IF(WEEKDAY($E2331,2)&lt;6,1,0))</f>
        <v/>
      </c>
      <c r="H2331" s="12">
        <f>IF(OR($E2331="",$F2331=""),"",IF(AND($G2331=1,$F2331&gt;='Working Hours'!$C$8,$F2331&lt;'Working Hours'!$C$9),1,0))</f>
        <v/>
      </c>
    </row>
    <row r="2332">
      <c r="A2332" s="11" t="n"/>
      <c r="B2332" s="11" t="n"/>
      <c r="C2332" s="11" t="n"/>
      <c r="E2332" s="12">
        <f>IF($A2332="","",IF(ISNUMBER($A2332),$A2332,IFERROR(DATEVALUE($A2332),"")))</f>
        <v/>
      </c>
      <c r="F2332" s="12">
        <f>IF($B2332="","",IF(ISNUMBER($B2332),HOUR($B2332)*2+MINUTE($B2332)/30,IFERROR(VALUE(LEFT($B2332,FIND(":",$B2332)-1))*2+VALUE(MID($B2332,FIND(":",$B2332)+1,2))/30,"")))</f>
        <v/>
      </c>
      <c r="G2332" s="12">
        <f>IF($E2332="","",IF(WEEKDAY($E2332,2)&lt;6,1,0))</f>
        <v/>
      </c>
      <c r="H2332" s="12">
        <f>IF(OR($E2332="",$F2332=""),"",IF(AND($G2332=1,$F2332&gt;='Working Hours'!$C$8,$F2332&lt;'Working Hours'!$C$9),1,0))</f>
        <v/>
      </c>
    </row>
    <row r="2333">
      <c r="A2333" s="11" t="n"/>
      <c r="B2333" s="11" t="n"/>
      <c r="C2333" s="11" t="n"/>
      <c r="E2333" s="12">
        <f>IF($A2333="","",IF(ISNUMBER($A2333),$A2333,IFERROR(DATEVALUE($A2333),"")))</f>
        <v/>
      </c>
      <c r="F2333" s="12">
        <f>IF($B2333="","",IF(ISNUMBER($B2333),HOUR($B2333)*2+MINUTE($B2333)/30,IFERROR(VALUE(LEFT($B2333,FIND(":",$B2333)-1))*2+VALUE(MID($B2333,FIND(":",$B2333)+1,2))/30,"")))</f>
        <v/>
      </c>
      <c r="G2333" s="12">
        <f>IF($E2333="","",IF(WEEKDAY($E2333,2)&lt;6,1,0))</f>
        <v/>
      </c>
      <c r="H2333" s="12">
        <f>IF(OR($E2333="",$F2333=""),"",IF(AND($G2333=1,$F2333&gt;='Working Hours'!$C$8,$F2333&lt;'Working Hours'!$C$9),1,0))</f>
        <v/>
      </c>
    </row>
    <row r="2334">
      <c r="A2334" s="11" t="n"/>
      <c r="B2334" s="11" t="n"/>
      <c r="C2334" s="11" t="n"/>
      <c r="E2334" s="12">
        <f>IF($A2334="","",IF(ISNUMBER($A2334),$A2334,IFERROR(DATEVALUE($A2334),"")))</f>
        <v/>
      </c>
      <c r="F2334" s="12">
        <f>IF($B2334="","",IF(ISNUMBER($B2334),HOUR($B2334)*2+MINUTE($B2334)/30,IFERROR(VALUE(LEFT($B2334,FIND(":",$B2334)-1))*2+VALUE(MID($B2334,FIND(":",$B2334)+1,2))/30,"")))</f>
        <v/>
      </c>
      <c r="G2334" s="12">
        <f>IF($E2334="","",IF(WEEKDAY($E2334,2)&lt;6,1,0))</f>
        <v/>
      </c>
      <c r="H2334" s="12">
        <f>IF(OR($E2334="",$F2334=""),"",IF(AND($G2334=1,$F2334&gt;='Working Hours'!$C$8,$F2334&lt;'Working Hours'!$C$9),1,0))</f>
        <v/>
      </c>
    </row>
    <row r="2335">
      <c r="A2335" s="11" t="n"/>
      <c r="B2335" s="11" t="n"/>
      <c r="C2335" s="11" t="n"/>
      <c r="E2335" s="12">
        <f>IF($A2335="","",IF(ISNUMBER($A2335),$A2335,IFERROR(DATEVALUE($A2335),"")))</f>
        <v/>
      </c>
      <c r="F2335" s="12">
        <f>IF($B2335="","",IF(ISNUMBER($B2335),HOUR($B2335)*2+MINUTE($B2335)/30,IFERROR(VALUE(LEFT($B2335,FIND(":",$B2335)-1))*2+VALUE(MID($B2335,FIND(":",$B2335)+1,2))/30,"")))</f>
        <v/>
      </c>
      <c r="G2335" s="12">
        <f>IF($E2335="","",IF(WEEKDAY($E2335,2)&lt;6,1,0))</f>
        <v/>
      </c>
      <c r="H2335" s="12">
        <f>IF(OR($E2335="",$F2335=""),"",IF(AND($G2335=1,$F2335&gt;='Working Hours'!$C$8,$F2335&lt;'Working Hours'!$C$9),1,0))</f>
        <v/>
      </c>
    </row>
    <row r="2336">
      <c r="A2336" s="11" t="n"/>
      <c r="B2336" s="11" t="n"/>
      <c r="C2336" s="11" t="n"/>
      <c r="E2336" s="12">
        <f>IF($A2336="","",IF(ISNUMBER($A2336),$A2336,IFERROR(DATEVALUE($A2336),"")))</f>
        <v/>
      </c>
      <c r="F2336" s="12">
        <f>IF($B2336="","",IF(ISNUMBER($B2336),HOUR($B2336)*2+MINUTE($B2336)/30,IFERROR(VALUE(LEFT($B2336,FIND(":",$B2336)-1))*2+VALUE(MID($B2336,FIND(":",$B2336)+1,2))/30,"")))</f>
        <v/>
      </c>
      <c r="G2336" s="12">
        <f>IF($E2336="","",IF(WEEKDAY($E2336,2)&lt;6,1,0))</f>
        <v/>
      </c>
      <c r="H2336" s="12">
        <f>IF(OR($E2336="",$F2336=""),"",IF(AND($G2336=1,$F2336&gt;='Working Hours'!$C$8,$F2336&lt;'Working Hours'!$C$9),1,0))</f>
        <v/>
      </c>
    </row>
    <row r="2337">
      <c r="A2337" s="11" t="n"/>
      <c r="B2337" s="11" t="n"/>
      <c r="C2337" s="11" t="n"/>
      <c r="E2337" s="12">
        <f>IF($A2337="","",IF(ISNUMBER($A2337),$A2337,IFERROR(DATEVALUE($A2337),"")))</f>
        <v/>
      </c>
      <c r="F2337" s="12">
        <f>IF($B2337="","",IF(ISNUMBER($B2337),HOUR($B2337)*2+MINUTE($B2337)/30,IFERROR(VALUE(LEFT($B2337,FIND(":",$B2337)-1))*2+VALUE(MID($B2337,FIND(":",$B2337)+1,2))/30,"")))</f>
        <v/>
      </c>
      <c r="G2337" s="12">
        <f>IF($E2337="","",IF(WEEKDAY($E2337,2)&lt;6,1,0))</f>
        <v/>
      </c>
      <c r="H2337" s="12">
        <f>IF(OR($E2337="",$F2337=""),"",IF(AND($G2337=1,$F2337&gt;='Working Hours'!$C$8,$F2337&lt;'Working Hours'!$C$9),1,0))</f>
        <v/>
      </c>
    </row>
    <row r="2338">
      <c r="A2338" s="11" t="n"/>
      <c r="B2338" s="11" t="n"/>
      <c r="C2338" s="11" t="n"/>
      <c r="E2338" s="12">
        <f>IF($A2338="","",IF(ISNUMBER($A2338),$A2338,IFERROR(DATEVALUE($A2338),"")))</f>
        <v/>
      </c>
      <c r="F2338" s="12">
        <f>IF($B2338="","",IF(ISNUMBER($B2338),HOUR($B2338)*2+MINUTE($B2338)/30,IFERROR(VALUE(LEFT($B2338,FIND(":",$B2338)-1))*2+VALUE(MID($B2338,FIND(":",$B2338)+1,2))/30,"")))</f>
        <v/>
      </c>
      <c r="G2338" s="12">
        <f>IF($E2338="","",IF(WEEKDAY($E2338,2)&lt;6,1,0))</f>
        <v/>
      </c>
      <c r="H2338" s="12">
        <f>IF(OR($E2338="",$F2338=""),"",IF(AND($G2338=1,$F2338&gt;='Working Hours'!$C$8,$F2338&lt;'Working Hours'!$C$9),1,0))</f>
        <v/>
      </c>
    </row>
    <row r="2339">
      <c r="A2339" s="11" t="n"/>
      <c r="B2339" s="11" t="n"/>
      <c r="C2339" s="11" t="n"/>
      <c r="E2339" s="12">
        <f>IF($A2339="","",IF(ISNUMBER($A2339),$A2339,IFERROR(DATEVALUE($A2339),"")))</f>
        <v/>
      </c>
      <c r="F2339" s="12">
        <f>IF($B2339="","",IF(ISNUMBER($B2339),HOUR($B2339)*2+MINUTE($B2339)/30,IFERROR(VALUE(LEFT($B2339,FIND(":",$B2339)-1))*2+VALUE(MID($B2339,FIND(":",$B2339)+1,2))/30,"")))</f>
        <v/>
      </c>
      <c r="G2339" s="12">
        <f>IF($E2339="","",IF(WEEKDAY($E2339,2)&lt;6,1,0))</f>
        <v/>
      </c>
      <c r="H2339" s="12">
        <f>IF(OR($E2339="",$F2339=""),"",IF(AND($G2339=1,$F2339&gt;='Working Hours'!$C$8,$F2339&lt;'Working Hours'!$C$9),1,0))</f>
        <v/>
      </c>
    </row>
    <row r="2340">
      <c r="A2340" s="11" t="n"/>
      <c r="B2340" s="11" t="n"/>
      <c r="C2340" s="11" t="n"/>
      <c r="E2340" s="12">
        <f>IF($A2340="","",IF(ISNUMBER($A2340),$A2340,IFERROR(DATEVALUE($A2340),"")))</f>
        <v/>
      </c>
      <c r="F2340" s="12">
        <f>IF($B2340="","",IF(ISNUMBER($B2340),HOUR($B2340)*2+MINUTE($B2340)/30,IFERROR(VALUE(LEFT($B2340,FIND(":",$B2340)-1))*2+VALUE(MID($B2340,FIND(":",$B2340)+1,2))/30,"")))</f>
        <v/>
      </c>
      <c r="G2340" s="12">
        <f>IF($E2340="","",IF(WEEKDAY($E2340,2)&lt;6,1,0))</f>
        <v/>
      </c>
      <c r="H2340" s="12">
        <f>IF(OR($E2340="",$F2340=""),"",IF(AND($G2340=1,$F2340&gt;='Working Hours'!$C$8,$F2340&lt;'Working Hours'!$C$9),1,0))</f>
        <v/>
      </c>
    </row>
    <row r="2341">
      <c r="A2341" s="11" t="n"/>
      <c r="B2341" s="11" t="n"/>
      <c r="C2341" s="11" t="n"/>
      <c r="E2341" s="12">
        <f>IF($A2341="","",IF(ISNUMBER($A2341),$A2341,IFERROR(DATEVALUE($A2341),"")))</f>
        <v/>
      </c>
      <c r="F2341" s="12">
        <f>IF($B2341="","",IF(ISNUMBER($B2341),HOUR($B2341)*2+MINUTE($B2341)/30,IFERROR(VALUE(LEFT($B2341,FIND(":",$B2341)-1))*2+VALUE(MID($B2341,FIND(":",$B2341)+1,2))/30,"")))</f>
        <v/>
      </c>
      <c r="G2341" s="12">
        <f>IF($E2341="","",IF(WEEKDAY($E2341,2)&lt;6,1,0))</f>
        <v/>
      </c>
      <c r="H2341" s="12">
        <f>IF(OR($E2341="",$F2341=""),"",IF(AND($G2341=1,$F2341&gt;='Working Hours'!$C$8,$F2341&lt;'Working Hours'!$C$9),1,0))</f>
        <v/>
      </c>
    </row>
    <row r="2342">
      <c r="A2342" s="11" t="n"/>
      <c r="B2342" s="11" t="n"/>
      <c r="C2342" s="11" t="n"/>
      <c r="E2342" s="12">
        <f>IF($A2342="","",IF(ISNUMBER($A2342),$A2342,IFERROR(DATEVALUE($A2342),"")))</f>
        <v/>
      </c>
      <c r="F2342" s="12">
        <f>IF($B2342="","",IF(ISNUMBER($B2342),HOUR($B2342)*2+MINUTE($B2342)/30,IFERROR(VALUE(LEFT($B2342,FIND(":",$B2342)-1))*2+VALUE(MID($B2342,FIND(":",$B2342)+1,2))/30,"")))</f>
        <v/>
      </c>
      <c r="G2342" s="12">
        <f>IF($E2342="","",IF(WEEKDAY($E2342,2)&lt;6,1,0))</f>
        <v/>
      </c>
      <c r="H2342" s="12">
        <f>IF(OR($E2342="",$F2342=""),"",IF(AND($G2342=1,$F2342&gt;='Working Hours'!$C$8,$F2342&lt;'Working Hours'!$C$9),1,0))</f>
        <v/>
      </c>
    </row>
    <row r="2343">
      <c r="A2343" s="11" t="n"/>
      <c r="B2343" s="11" t="n"/>
      <c r="C2343" s="11" t="n"/>
      <c r="E2343" s="12">
        <f>IF($A2343="","",IF(ISNUMBER($A2343),$A2343,IFERROR(DATEVALUE($A2343),"")))</f>
        <v/>
      </c>
      <c r="F2343" s="12">
        <f>IF($B2343="","",IF(ISNUMBER($B2343),HOUR($B2343)*2+MINUTE($B2343)/30,IFERROR(VALUE(LEFT($B2343,FIND(":",$B2343)-1))*2+VALUE(MID($B2343,FIND(":",$B2343)+1,2))/30,"")))</f>
        <v/>
      </c>
      <c r="G2343" s="12">
        <f>IF($E2343="","",IF(WEEKDAY($E2343,2)&lt;6,1,0))</f>
        <v/>
      </c>
      <c r="H2343" s="12">
        <f>IF(OR($E2343="",$F2343=""),"",IF(AND($G2343=1,$F2343&gt;='Working Hours'!$C$8,$F2343&lt;'Working Hours'!$C$9),1,0))</f>
        <v/>
      </c>
    </row>
    <row r="2344">
      <c r="A2344" s="11" t="n"/>
      <c r="B2344" s="11" t="n"/>
      <c r="C2344" s="11" t="n"/>
      <c r="E2344" s="12">
        <f>IF($A2344="","",IF(ISNUMBER($A2344),$A2344,IFERROR(DATEVALUE($A2344),"")))</f>
        <v/>
      </c>
      <c r="F2344" s="12">
        <f>IF($B2344="","",IF(ISNUMBER($B2344),HOUR($B2344)*2+MINUTE($B2344)/30,IFERROR(VALUE(LEFT($B2344,FIND(":",$B2344)-1))*2+VALUE(MID($B2344,FIND(":",$B2344)+1,2))/30,"")))</f>
        <v/>
      </c>
      <c r="G2344" s="12">
        <f>IF($E2344="","",IF(WEEKDAY($E2344,2)&lt;6,1,0))</f>
        <v/>
      </c>
      <c r="H2344" s="12">
        <f>IF(OR($E2344="",$F2344=""),"",IF(AND($G2344=1,$F2344&gt;='Working Hours'!$C$8,$F2344&lt;'Working Hours'!$C$9),1,0))</f>
        <v/>
      </c>
    </row>
    <row r="2345">
      <c r="A2345" s="11" t="n"/>
      <c r="B2345" s="11" t="n"/>
      <c r="C2345" s="11" t="n"/>
      <c r="E2345" s="12">
        <f>IF($A2345="","",IF(ISNUMBER($A2345),$A2345,IFERROR(DATEVALUE($A2345),"")))</f>
        <v/>
      </c>
      <c r="F2345" s="12">
        <f>IF($B2345="","",IF(ISNUMBER($B2345),HOUR($B2345)*2+MINUTE($B2345)/30,IFERROR(VALUE(LEFT($B2345,FIND(":",$B2345)-1))*2+VALUE(MID($B2345,FIND(":",$B2345)+1,2))/30,"")))</f>
        <v/>
      </c>
      <c r="G2345" s="12">
        <f>IF($E2345="","",IF(WEEKDAY($E2345,2)&lt;6,1,0))</f>
        <v/>
      </c>
      <c r="H2345" s="12">
        <f>IF(OR($E2345="",$F2345=""),"",IF(AND($G2345=1,$F2345&gt;='Working Hours'!$C$8,$F2345&lt;'Working Hours'!$C$9),1,0))</f>
        <v/>
      </c>
    </row>
    <row r="2346">
      <c r="A2346" s="11" t="n"/>
      <c r="B2346" s="11" t="n"/>
      <c r="C2346" s="11" t="n"/>
      <c r="E2346" s="12">
        <f>IF($A2346="","",IF(ISNUMBER($A2346),$A2346,IFERROR(DATEVALUE($A2346),"")))</f>
        <v/>
      </c>
      <c r="F2346" s="12">
        <f>IF($B2346="","",IF(ISNUMBER($B2346),HOUR($B2346)*2+MINUTE($B2346)/30,IFERROR(VALUE(LEFT($B2346,FIND(":",$B2346)-1))*2+VALUE(MID($B2346,FIND(":",$B2346)+1,2))/30,"")))</f>
        <v/>
      </c>
      <c r="G2346" s="12">
        <f>IF($E2346="","",IF(WEEKDAY($E2346,2)&lt;6,1,0))</f>
        <v/>
      </c>
      <c r="H2346" s="12">
        <f>IF(OR($E2346="",$F2346=""),"",IF(AND($G2346=1,$F2346&gt;='Working Hours'!$C$8,$F2346&lt;'Working Hours'!$C$9),1,0))</f>
        <v/>
      </c>
    </row>
    <row r="2347">
      <c r="A2347" s="11" t="n"/>
      <c r="B2347" s="11" t="n"/>
      <c r="C2347" s="11" t="n"/>
      <c r="E2347" s="12">
        <f>IF($A2347="","",IF(ISNUMBER($A2347),$A2347,IFERROR(DATEVALUE($A2347),"")))</f>
        <v/>
      </c>
      <c r="F2347" s="12">
        <f>IF($B2347="","",IF(ISNUMBER($B2347),HOUR($B2347)*2+MINUTE($B2347)/30,IFERROR(VALUE(LEFT($B2347,FIND(":",$B2347)-1))*2+VALUE(MID($B2347,FIND(":",$B2347)+1,2))/30,"")))</f>
        <v/>
      </c>
      <c r="G2347" s="12">
        <f>IF($E2347="","",IF(WEEKDAY($E2347,2)&lt;6,1,0))</f>
        <v/>
      </c>
      <c r="H2347" s="12">
        <f>IF(OR($E2347="",$F2347=""),"",IF(AND($G2347=1,$F2347&gt;='Working Hours'!$C$8,$F2347&lt;'Working Hours'!$C$9),1,0))</f>
        <v/>
      </c>
    </row>
    <row r="2348">
      <c r="A2348" s="11" t="n"/>
      <c r="B2348" s="11" t="n"/>
      <c r="C2348" s="11" t="n"/>
      <c r="E2348" s="12">
        <f>IF($A2348="","",IF(ISNUMBER($A2348),$A2348,IFERROR(DATEVALUE($A2348),"")))</f>
        <v/>
      </c>
      <c r="F2348" s="12">
        <f>IF($B2348="","",IF(ISNUMBER($B2348),HOUR($B2348)*2+MINUTE($B2348)/30,IFERROR(VALUE(LEFT($B2348,FIND(":",$B2348)-1))*2+VALUE(MID($B2348,FIND(":",$B2348)+1,2))/30,"")))</f>
        <v/>
      </c>
      <c r="G2348" s="12">
        <f>IF($E2348="","",IF(WEEKDAY($E2348,2)&lt;6,1,0))</f>
        <v/>
      </c>
      <c r="H2348" s="12">
        <f>IF(OR($E2348="",$F2348=""),"",IF(AND($G2348=1,$F2348&gt;='Working Hours'!$C$8,$F2348&lt;'Working Hours'!$C$9),1,0))</f>
        <v/>
      </c>
    </row>
    <row r="2349">
      <c r="A2349" s="11" t="n"/>
      <c r="B2349" s="11" t="n"/>
      <c r="C2349" s="11" t="n"/>
      <c r="E2349" s="12">
        <f>IF($A2349="","",IF(ISNUMBER($A2349),$A2349,IFERROR(DATEVALUE($A2349),"")))</f>
        <v/>
      </c>
      <c r="F2349" s="12">
        <f>IF($B2349="","",IF(ISNUMBER($B2349),HOUR($B2349)*2+MINUTE($B2349)/30,IFERROR(VALUE(LEFT($B2349,FIND(":",$B2349)-1))*2+VALUE(MID($B2349,FIND(":",$B2349)+1,2))/30,"")))</f>
        <v/>
      </c>
      <c r="G2349" s="12">
        <f>IF($E2349="","",IF(WEEKDAY($E2349,2)&lt;6,1,0))</f>
        <v/>
      </c>
      <c r="H2349" s="12">
        <f>IF(OR($E2349="",$F2349=""),"",IF(AND($G2349=1,$F2349&gt;='Working Hours'!$C$8,$F2349&lt;'Working Hours'!$C$9),1,0))</f>
        <v/>
      </c>
    </row>
    <row r="2350">
      <c r="A2350" s="11" t="n"/>
      <c r="B2350" s="11" t="n"/>
      <c r="C2350" s="11" t="n"/>
      <c r="E2350" s="12">
        <f>IF($A2350="","",IF(ISNUMBER($A2350),$A2350,IFERROR(DATEVALUE($A2350),"")))</f>
        <v/>
      </c>
      <c r="F2350" s="12">
        <f>IF($B2350="","",IF(ISNUMBER($B2350),HOUR($B2350)*2+MINUTE($B2350)/30,IFERROR(VALUE(LEFT($B2350,FIND(":",$B2350)-1))*2+VALUE(MID($B2350,FIND(":",$B2350)+1,2))/30,"")))</f>
        <v/>
      </c>
      <c r="G2350" s="12">
        <f>IF($E2350="","",IF(WEEKDAY($E2350,2)&lt;6,1,0))</f>
        <v/>
      </c>
      <c r="H2350" s="12">
        <f>IF(OR($E2350="",$F2350=""),"",IF(AND($G2350=1,$F2350&gt;='Working Hours'!$C$8,$F2350&lt;'Working Hours'!$C$9),1,0))</f>
        <v/>
      </c>
    </row>
    <row r="2351">
      <c r="A2351" s="11" t="n"/>
      <c r="B2351" s="11" t="n"/>
      <c r="C2351" s="11" t="n"/>
      <c r="E2351" s="12">
        <f>IF($A2351="","",IF(ISNUMBER($A2351),$A2351,IFERROR(DATEVALUE($A2351),"")))</f>
        <v/>
      </c>
      <c r="F2351" s="12">
        <f>IF($B2351="","",IF(ISNUMBER($B2351),HOUR($B2351)*2+MINUTE($B2351)/30,IFERROR(VALUE(LEFT($B2351,FIND(":",$B2351)-1))*2+VALUE(MID($B2351,FIND(":",$B2351)+1,2))/30,"")))</f>
        <v/>
      </c>
      <c r="G2351" s="12">
        <f>IF($E2351="","",IF(WEEKDAY($E2351,2)&lt;6,1,0))</f>
        <v/>
      </c>
      <c r="H2351" s="12">
        <f>IF(OR($E2351="",$F2351=""),"",IF(AND($G2351=1,$F2351&gt;='Working Hours'!$C$8,$F2351&lt;'Working Hours'!$C$9),1,0))</f>
        <v/>
      </c>
    </row>
    <row r="2352">
      <c r="A2352" s="11" t="n"/>
      <c r="B2352" s="11" t="n"/>
      <c r="C2352" s="11" t="n"/>
      <c r="E2352" s="12">
        <f>IF($A2352="","",IF(ISNUMBER($A2352),$A2352,IFERROR(DATEVALUE($A2352),"")))</f>
        <v/>
      </c>
      <c r="F2352" s="12">
        <f>IF($B2352="","",IF(ISNUMBER($B2352),HOUR($B2352)*2+MINUTE($B2352)/30,IFERROR(VALUE(LEFT($B2352,FIND(":",$B2352)-1))*2+VALUE(MID($B2352,FIND(":",$B2352)+1,2))/30,"")))</f>
        <v/>
      </c>
      <c r="G2352" s="12">
        <f>IF($E2352="","",IF(WEEKDAY($E2352,2)&lt;6,1,0))</f>
        <v/>
      </c>
      <c r="H2352" s="12">
        <f>IF(OR($E2352="",$F2352=""),"",IF(AND($G2352=1,$F2352&gt;='Working Hours'!$C$8,$F2352&lt;'Working Hours'!$C$9),1,0))</f>
        <v/>
      </c>
    </row>
    <row r="2353">
      <c r="A2353" s="11" t="n"/>
      <c r="B2353" s="11" t="n"/>
      <c r="C2353" s="11" t="n"/>
      <c r="E2353" s="12">
        <f>IF($A2353="","",IF(ISNUMBER($A2353),$A2353,IFERROR(DATEVALUE($A2353),"")))</f>
        <v/>
      </c>
      <c r="F2353" s="12">
        <f>IF($B2353="","",IF(ISNUMBER($B2353),HOUR($B2353)*2+MINUTE($B2353)/30,IFERROR(VALUE(LEFT($B2353,FIND(":",$B2353)-1))*2+VALUE(MID($B2353,FIND(":",$B2353)+1,2))/30,"")))</f>
        <v/>
      </c>
      <c r="G2353" s="12">
        <f>IF($E2353="","",IF(WEEKDAY($E2353,2)&lt;6,1,0))</f>
        <v/>
      </c>
      <c r="H2353" s="12">
        <f>IF(OR($E2353="",$F2353=""),"",IF(AND($G2353=1,$F2353&gt;='Working Hours'!$C$8,$F2353&lt;'Working Hours'!$C$9),1,0))</f>
        <v/>
      </c>
    </row>
    <row r="2354">
      <c r="A2354" s="11" t="n"/>
      <c r="B2354" s="11" t="n"/>
      <c r="C2354" s="11" t="n"/>
      <c r="E2354" s="12">
        <f>IF($A2354="","",IF(ISNUMBER($A2354),$A2354,IFERROR(DATEVALUE($A2354),"")))</f>
        <v/>
      </c>
      <c r="F2354" s="12">
        <f>IF($B2354="","",IF(ISNUMBER($B2354),HOUR($B2354)*2+MINUTE($B2354)/30,IFERROR(VALUE(LEFT($B2354,FIND(":",$B2354)-1))*2+VALUE(MID($B2354,FIND(":",$B2354)+1,2))/30,"")))</f>
        <v/>
      </c>
      <c r="G2354" s="12">
        <f>IF($E2354="","",IF(WEEKDAY($E2354,2)&lt;6,1,0))</f>
        <v/>
      </c>
      <c r="H2354" s="12">
        <f>IF(OR($E2354="",$F2354=""),"",IF(AND($G2354=1,$F2354&gt;='Working Hours'!$C$8,$F2354&lt;'Working Hours'!$C$9),1,0))</f>
        <v/>
      </c>
    </row>
    <row r="2355">
      <c r="A2355" s="11" t="n"/>
      <c r="B2355" s="11" t="n"/>
      <c r="C2355" s="11" t="n"/>
      <c r="E2355" s="12">
        <f>IF($A2355="","",IF(ISNUMBER($A2355),$A2355,IFERROR(DATEVALUE($A2355),"")))</f>
        <v/>
      </c>
      <c r="F2355" s="12">
        <f>IF($B2355="","",IF(ISNUMBER($B2355),HOUR($B2355)*2+MINUTE($B2355)/30,IFERROR(VALUE(LEFT($B2355,FIND(":",$B2355)-1))*2+VALUE(MID($B2355,FIND(":",$B2355)+1,2))/30,"")))</f>
        <v/>
      </c>
      <c r="G2355" s="12">
        <f>IF($E2355="","",IF(WEEKDAY($E2355,2)&lt;6,1,0))</f>
        <v/>
      </c>
      <c r="H2355" s="12">
        <f>IF(OR($E2355="",$F2355=""),"",IF(AND($G2355=1,$F2355&gt;='Working Hours'!$C$8,$F2355&lt;'Working Hours'!$C$9),1,0))</f>
        <v/>
      </c>
    </row>
    <row r="2356">
      <c r="A2356" s="11" t="n"/>
      <c r="B2356" s="11" t="n"/>
      <c r="C2356" s="11" t="n"/>
      <c r="E2356" s="12">
        <f>IF($A2356="","",IF(ISNUMBER($A2356),$A2356,IFERROR(DATEVALUE($A2356),"")))</f>
        <v/>
      </c>
      <c r="F2356" s="12">
        <f>IF($B2356="","",IF(ISNUMBER($B2356),HOUR($B2356)*2+MINUTE($B2356)/30,IFERROR(VALUE(LEFT($B2356,FIND(":",$B2356)-1))*2+VALUE(MID($B2356,FIND(":",$B2356)+1,2))/30,"")))</f>
        <v/>
      </c>
      <c r="G2356" s="12">
        <f>IF($E2356="","",IF(WEEKDAY($E2356,2)&lt;6,1,0))</f>
        <v/>
      </c>
      <c r="H2356" s="12">
        <f>IF(OR($E2356="",$F2356=""),"",IF(AND($G2356=1,$F2356&gt;='Working Hours'!$C$8,$F2356&lt;'Working Hours'!$C$9),1,0))</f>
        <v/>
      </c>
    </row>
    <row r="2357">
      <c r="A2357" s="11" t="n"/>
      <c r="B2357" s="11" t="n"/>
      <c r="C2357" s="11" t="n"/>
      <c r="E2357" s="12">
        <f>IF($A2357="","",IF(ISNUMBER($A2357),$A2357,IFERROR(DATEVALUE($A2357),"")))</f>
        <v/>
      </c>
      <c r="F2357" s="12">
        <f>IF($B2357="","",IF(ISNUMBER($B2357),HOUR($B2357)*2+MINUTE($B2357)/30,IFERROR(VALUE(LEFT($B2357,FIND(":",$B2357)-1))*2+VALUE(MID($B2357,FIND(":",$B2357)+1,2))/30,"")))</f>
        <v/>
      </c>
      <c r="G2357" s="12">
        <f>IF($E2357="","",IF(WEEKDAY($E2357,2)&lt;6,1,0))</f>
        <v/>
      </c>
      <c r="H2357" s="12">
        <f>IF(OR($E2357="",$F2357=""),"",IF(AND($G2357=1,$F2357&gt;='Working Hours'!$C$8,$F2357&lt;'Working Hours'!$C$9),1,0))</f>
        <v/>
      </c>
    </row>
    <row r="2358">
      <c r="A2358" s="11" t="n"/>
      <c r="B2358" s="11" t="n"/>
      <c r="C2358" s="11" t="n"/>
      <c r="E2358" s="12">
        <f>IF($A2358="","",IF(ISNUMBER($A2358),$A2358,IFERROR(DATEVALUE($A2358),"")))</f>
        <v/>
      </c>
      <c r="F2358" s="12">
        <f>IF($B2358="","",IF(ISNUMBER($B2358),HOUR($B2358)*2+MINUTE($B2358)/30,IFERROR(VALUE(LEFT($B2358,FIND(":",$B2358)-1))*2+VALUE(MID($B2358,FIND(":",$B2358)+1,2))/30,"")))</f>
        <v/>
      </c>
      <c r="G2358" s="12">
        <f>IF($E2358="","",IF(WEEKDAY($E2358,2)&lt;6,1,0))</f>
        <v/>
      </c>
      <c r="H2358" s="12">
        <f>IF(OR($E2358="",$F2358=""),"",IF(AND($G2358=1,$F2358&gt;='Working Hours'!$C$8,$F2358&lt;'Working Hours'!$C$9),1,0))</f>
        <v/>
      </c>
    </row>
    <row r="2359">
      <c r="A2359" s="11" t="n"/>
      <c r="B2359" s="11" t="n"/>
      <c r="C2359" s="11" t="n"/>
      <c r="E2359" s="12">
        <f>IF($A2359="","",IF(ISNUMBER($A2359),$A2359,IFERROR(DATEVALUE($A2359),"")))</f>
        <v/>
      </c>
      <c r="F2359" s="12">
        <f>IF($B2359="","",IF(ISNUMBER($B2359),HOUR($B2359)*2+MINUTE($B2359)/30,IFERROR(VALUE(LEFT($B2359,FIND(":",$B2359)-1))*2+VALUE(MID($B2359,FIND(":",$B2359)+1,2))/30,"")))</f>
        <v/>
      </c>
      <c r="G2359" s="12">
        <f>IF($E2359="","",IF(WEEKDAY($E2359,2)&lt;6,1,0))</f>
        <v/>
      </c>
      <c r="H2359" s="12">
        <f>IF(OR($E2359="",$F2359=""),"",IF(AND($G2359=1,$F2359&gt;='Working Hours'!$C$8,$F2359&lt;'Working Hours'!$C$9),1,0))</f>
        <v/>
      </c>
    </row>
    <row r="2360">
      <c r="A2360" s="11" t="n"/>
      <c r="B2360" s="11" t="n"/>
      <c r="C2360" s="11" t="n"/>
      <c r="E2360" s="12">
        <f>IF($A2360="","",IF(ISNUMBER($A2360),$A2360,IFERROR(DATEVALUE($A2360),"")))</f>
        <v/>
      </c>
      <c r="F2360" s="12">
        <f>IF($B2360="","",IF(ISNUMBER($B2360),HOUR($B2360)*2+MINUTE($B2360)/30,IFERROR(VALUE(LEFT($B2360,FIND(":",$B2360)-1))*2+VALUE(MID($B2360,FIND(":",$B2360)+1,2))/30,"")))</f>
        <v/>
      </c>
      <c r="G2360" s="12">
        <f>IF($E2360="","",IF(WEEKDAY($E2360,2)&lt;6,1,0))</f>
        <v/>
      </c>
      <c r="H2360" s="12">
        <f>IF(OR($E2360="",$F2360=""),"",IF(AND($G2360=1,$F2360&gt;='Working Hours'!$C$8,$F2360&lt;'Working Hours'!$C$9),1,0))</f>
        <v/>
      </c>
    </row>
    <row r="2361">
      <c r="A2361" s="11" t="n"/>
      <c r="B2361" s="11" t="n"/>
      <c r="C2361" s="11" t="n"/>
      <c r="E2361" s="12">
        <f>IF($A2361="","",IF(ISNUMBER($A2361),$A2361,IFERROR(DATEVALUE($A2361),"")))</f>
        <v/>
      </c>
      <c r="F2361" s="12">
        <f>IF($B2361="","",IF(ISNUMBER($B2361),HOUR($B2361)*2+MINUTE($B2361)/30,IFERROR(VALUE(LEFT($B2361,FIND(":",$B2361)-1))*2+VALUE(MID($B2361,FIND(":",$B2361)+1,2))/30,"")))</f>
        <v/>
      </c>
      <c r="G2361" s="12">
        <f>IF($E2361="","",IF(WEEKDAY($E2361,2)&lt;6,1,0))</f>
        <v/>
      </c>
      <c r="H2361" s="12">
        <f>IF(OR($E2361="",$F2361=""),"",IF(AND($G2361=1,$F2361&gt;='Working Hours'!$C$8,$F2361&lt;'Working Hours'!$C$9),1,0))</f>
        <v/>
      </c>
    </row>
    <row r="2362">
      <c r="A2362" s="11" t="n"/>
      <c r="B2362" s="11" t="n"/>
      <c r="C2362" s="11" t="n"/>
      <c r="E2362" s="12">
        <f>IF($A2362="","",IF(ISNUMBER($A2362),$A2362,IFERROR(DATEVALUE($A2362),"")))</f>
        <v/>
      </c>
      <c r="F2362" s="12">
        <f>IF($B2362="","",IF(ISNUMBER($B2362),HOUR($B2362)*2+MINUTE($B2362)/30,IFERROR(VALUE(LEFT($B2362,FIND(":",$B2362)-1))*2+VALUE(MID($B2362,FIND(":",$B2362)+1,2))/30,"")))</f>
        <v/>
      </c>
      <c r="G2362" s="12">
        <f>IF($E2362="","",IF(WEEKDAY($E2362,2)&lt;6,1,0))</f>
        <v/>
      </c>
      <c r="H2362" s="12">
        <f>IF(OR($E2362="",$F2362=""),"",IF(AND($G2362=1,$F2362&gt;='Working Hours'!$C$8,$F2362&lt;'Working Hours'!$C$9),1,0))</f>
        <v/>
      </c>
    </row>
    <row r="2363">
      <c r="A2363" s="11" t="n"/>
      <c r="B2363" s="11" t="n"/>
      <c r="C2363" s="11" t="n"/>
      <c r="E2363" s="12">
        <f>IF($A2363="","",IF(ISNUMBER($A2363),$A2363,IFERROR(DATEVALUE($A2363),"")))</f>
        <v/>
      </c>
      <c r="F2363" s="12">
        <f>IF($B2363="","",IF(ISNUMBER($B2363),HOUR($B2363)*2+MINUTE($B2363)/30,IFERROR(VALUE(LEFT($B2363,FIND(":",$B2363)-1))*2+VALUE(MID($B2363,FIND(":",$B2363)+1,2))/30,"")))</f>
        <v/>
      </c>
      <c r="G2363" s="12">
        <f>IF($E2363="","",IF(WEEKDAY($E2363,2)&lt;6,1,0))</f>
        <v/>
      </c>
      <c r="H2363" s="12">
        <f>IF(OR($E2363="",$F2363=""),"",IF(AND($G2363=1,$F2363&gt;='Working Hours'!$C$8,$F2363&lt;'Working Hours'!$C$9),1,0))</f>
        <v/>
      </c>
    </row>
    <row r="2364">
      <c r="A2364" s="11" t="n"/>
      <c r="B2364" s="11" t="n"/>
      <c r="C2364" s="11" t="n"/>
      <c r="E2364" s="12">
        <f>IF($A2364="","",IF(ISNUMBER($A2364),$A2364,IFERROR(DATEVALUE($A2364),"")))</f>
        <v/>
      </c>
      <c r="F2364" s="12">
        <f>IF($B2364="","",IF(ISNUMBER($B2364),HOUR($B2364)*2+MINUTE($B2364)/30,IFERROR(VALUE(LEFT($B2364,FIND(":",$B2364)-1))*2+VALUE(MID($B2364,FIND(":",$B2364)+1,2))/30,"")))</f>
        <v/>
      </c>
      <c r="G2364" s="12">
        <f>IF($E2364="","",IF(WEEKDAY($E2364,2)&lt;6,1,0))</f>
        <v/>
      </c>
      <c r="H2364" s="12">
        <f>IF(OR($E2364="",$F2364=""),"",IF(AND($G2364=1,$F2364&gt;='Working Hours'!$C$8,$F2364&lt;'Working Hours'!$C$9),1,0))</f>
        <v/>
      </c>
    </row>
    <row r="2365">
      <c r="A2365" s="11" t="n"/>
      <c r="B2365" s="11" t="n"/>
      <c r="C2365" s="11" t="n"/>
      <c r="E2365" s="12">
        <f>IF($A2365="","",IF(ISNUMBER($A2365),$A2365,IFERROR(DATEVALUE($A2365),"")))</f>
        <v/>
      </c>
      <c r="F2365" s="12">
        <f>IF($B2365="","",IF(ISNUMBER($B2365),HOUR($B2365)*2+MINUTE($B2365)/30,IFERROR(VALUE(LEFT($B2365,FIND(":",$B2365)-1))*2+VALUE(MID($B2365,FIND(":",$B2365)+1,2))/30,"")))</f>
        <v/>
      </c>
      <c r="G2365" s="12">
        <f>IF($E2365="","",IF(WEEKDAY($E2365,2)&lt;6,1,0))</f>
        <v/>
      </c>
      <c r="H2365" s="12">
        <f>IF(OR($E2365="",$F2365=""),"",IF(AND($G2365=1,$F2365&gt;='Working Hours'!$C$8,$F2365&lt;'Working Hours'!$C$9),1,0))</f>
        <v/>
      </c>
    </row>
    <row r="2366">
      <c r="A2366" s="11" t="n"/>
      <c r="B2366" s="11" t="n"/>
      <c r="C2366" s="11" t="n"/>
      <c r="E2366" s="12">
        <f>IF($A2366="","",IF(ISNUMBER($A2366),$A2366,IFERROR(DATEVALUE($A2366),"")))</f>
        <v/>
      </c>
      <c r="F2366" s="12">
        <f>IF($B2366="","",IF(ISNUMBER($B2366),HOUR($B2366)*2+MINUTE($B2366)/30,IFERROR(VALUE(LEFT($B2366,FIND(":",$B2366)-1))*2+VALUE(MID($B2366,FIND(":",$B2366)+1,2))/30,"")))</f>
        <v/>
      </c>
      <c r="G2366" s="12">
        <f>IF($E2366="","",IF(WEEKDAY($E2366,2)&lt;6,1,0))</f>
        <v/>
      </c>
      <c r="H2366" s="12">
        <f>IF(OR($E2366="",$F2366=""),"",IF(AND($G2366=1,$F2366&gt;='Working Hours'!$C$8,$F2366&lt;'Working Hours'!$C$9),1,0))</f>
        <v/>
      </c>
    </row>
    <row r="2367">
      <c r="A2367" s="11" t="n"/>
      <c r="B2367" s="11" t="n"/>
      <c r="C2367" s="11" t="n"/>
      <c r="E2367" s="12">
        <f>IF($A2367="","",IF(ISNUMBER($A2367),$A2367,IFERROR(DATEVALUE($A2367),"")))</f>
        <v/>
      </c>
      <c r="F2367" s="12">
        <f>IF($B2367="","",IF(ISNUMBER($B2367),HOUR($B2367)*2+MINUTE($B2367)/30,IFERROR(VALUE(LEFT($B2367,FIND(":",$B2367)-1))*2+VALUE(MID($B2367,FIND(":",$B2367)+1,2))/30,"")))</f>
        <v/>
      </c>
      <c r="G2367" s="12">
        <f>IF($E2367="","",IF(WEEKDAY($E2367,2)&lt;6,1,0))</f>
        <v/>
      </c>
      <c r="H2367" s="12">
        <f>IF(OR($E2367="",$F2367=""),"",IF(AND($G2367=1,$F2367&gt;='Working Hours'!$C$8,$F2367&lt;'Working Hours'!$C$9),1,0))</f>
        <v/>
      </c>
    </row>
    <row r="2368">
      <c r="A2368" s="11" t="n"/>
      <c r="B2368" s="11" t="n"/>
      <c r="C2368" s="11" t="n"/>
      <c r="E2368" s="12">
        <f>IF($A2368="","",IF(ISNUMBER($A2368),$A2368,IFERROR(DATEVALUE($A2368),"")))</f>
        <v/>
      </c>
      <c r="F2368" s="12">
        <f>IF($B2368="","",IF(ISNUMBER($B2368),HOUR($B2368)*2+MINUTE($B2368)/30,IFERROR(VALUE(LEFT($B2368,FIND(":",$B2368)-1))*2+VALUE(MID($B2368,FIND(":",$B2368)+1,2))/30,"")))</f>
        <v/>
      </c>
      <c r="G2368" s="12">
        <f>IF($E2368="","",IF(WEEKDAY($E2368,2)&lt;6,1,0))</f>
        <v/>
      </c>
      <c r="H2368" s="12">
        <f>IF(OR($E2368="",$F2368=""),"",IF(AND($G2368=1,$F2368&gt;='Working Hours'!$C$8,$F2368&lt;'Working Hours'!$C$9),1,0))</f>
        <v/>
      </c>
    </row>
    <row r="2369">
      <c r="A2369" s="11" t="n"/>
      <c r="B2369" s="11" t="n"/>
      <c r="C2369" s="11" t="n"/>
      <c r="E2369" s="12">
        <f>IF($A2369="","",IF(ISNUMBER($A2369),$A2369,IFERROR(DATEVALUE($A2369),"")))</f>
        <v/>
      </c>
      <c r="F2369" s="12">
        <f>IF($B2369="","",IF(ISNUMBER($B2369),HOUR($B2369)*2+MINUTE($B2369)/30,IFERROR(VALUE(LEFT($B2369,FIND(":",$B2369)-1))*2+VALUE(MID($B2369,FIND(":",$B2369)+1,2))/30,"")))</f>
        <v/>
      </c>
      <c r="G2369" s="12">
        <f>IF($E2369="","",IF(WEEKDAY($E2369,2)&lt;6,1,0))</f>
        <v/>
      </c>
      <c r="H2369" s="12">
        <f>IF(OR($E2369="",$F2369=""),"",IF(AND($G2369=1,$F2369&gt;='Working Hours'!$C$8,$F2369&lt;'Working Hours'!$C$9),1,0))</f>
        <v/>
      </c>
    </row>
    <row r="2370">
      <c r="A2370" s="11" t="n"/>
      <c r="B2370" s="11" t="n"/>
      <c r="C2370" s="11" t="n"/>
      <c r="E2370" s="12">
        <f>IF($A2370="","",IF(ISNUMBER($A2370),$A2370,IFERROR(DATEVALUE($A2370),"")))</f>
        <v/>
      </c>
      <c r="F2370" s="12">
        <f>IF($B2370="","",IF(ISNUMBER($B2370),HOUR($B2370)*2+MINUTE($B2370)/30,IFERROR(VALUE(LEFT($B2370,FIND(":",$B2370)-1))*2+VALUE(MID($B2370,FIND(":",$B2370)+1,2))/30,"")))</f>
        <v/>
      </c>
      <c r="G2370" s="12">
        <f>IF($E2370="","",IF(WEEKDAY($E2370,2)&lt;6,1,0))</f>
        <v/>
      </c>
      <c r="H2370" s="12">
        <f>IF(OR($E2370="",$F2370=""),"",IF(AND($G2370=1,$F2370&gt;='Working Hours'!$C$8,$F2370&lt;'Working Hours'!$C$9),1,0))</f>
        <v/>
      </c>
    </row>
    <row r="2371">
      <c r="A2371" s="11" t="n"/>
      <c r="B2371" s="11" t="n"/>
      <c r="C2371" s="11" t="n"/>
      <c r="E2371" s="12">
        <f>IF($A2371="","",IF(ISNUMBER($A2371),$A2371,IFERROR(DATEVALUE($A2371),"")))</f>
        <v/>
      </c>
      <c r="F2371" s="12">
        <f>IF($B2371="","",IF(ISNUMBER($B2371),HOUR($B2371)*2+MINUTE($B2371)/30,IFERROR(VALUE(LEFT($B2371,FIND(":",$B2371)-1))*2+VALUE(MID($B2371,FIND(":",$B2371)+1,2))/30,"")))</f>
        <v/>
      </c>
      <c r="G2371" s="12">
        <f>IF($E2371="","",IF(WEEKDAY($E2371,2)&lt;6,1,0))</f>
        <v/>
      </c>
      <c r="H2371" s="12">
        <f>IF(OR($E2371="",$F2371=""),"",IF(AND($G2371=1,$F2371&gt;='Working Hours'!$C$8,$F2371&lt;'Working Hours'!$C$9),1,0))</f>
        <v/>
      </c>
    </row>
    <row r="2372">
      <c r="A2372" s="11" t="n"/>
      <c r="B2372" s="11" t="n"/>
      <c r="C2372" s="11" t="n"/>
      <c r="E2372" s="12">
        <f>IF($A2372="","",IF(ISNUMBER($A2372),$A2372,IFERROR(DATEVALUE($A2372),"")))</f>
        <v/>
      </c>
      <c r="F2372" s="12">
        <f>IF($B2372="","",IF(ISNUMBER($B2372),HOUR($B2372)*2+MINUTE($B2372)/30,IFERROR(VALUE(LEFT($B2372,FIND(":",$B2372)-1))*2+VALUE(MID($B2372,FIND(":",$B2372)+1,2))/30,"")))</f>
        <v/>
      </c>
      <c r="G2372" s="12">
        <f>IF($E2372="","",IF(WEEKDAY($E2372,2)&lt;6,1,0))</f>
        <v/>
      </c>
      <c r="H2372" s="12">
        <f>IF(OR($E2372="",$F2372=""),"",IF(AND($G2372=1,$F2372&gt;='Working Hours'!$C$8,$F2372&lt;'Working Hours'!$C$9),1,0))</f>
        <v/>
      </c>
    </row>
    <row r="2373">
      <c r="A2373" s="11" t="n"/>
      <c r="B2373" s="11" t="n"/>
      <c r="C2373" s="11" t="n"/>
      <c r="E2373" s="12">
        <f>IF($A2373="","",IF(ISNUMBER($A2373),$A2373,IFERROR(DATEVALUE($A2373),"")))</f>
        <v/>
      </c>
      <c r="F2373" s="12">
        <f>IF($B2373="","",IF(ISNUMBER($B2373),HOUR($B2373)*2+MINUTE($B2373)/30,IFERROR(VALUE(LEFT($B2373,FIND(":",$B2373)-1))*2+VALUE(MID($B2373,FIND(":",$B2373)+1,2))/30,"")))</f>
        <v/>
      </c>
      <c r="G2373" s="12">
        <f>IF($E2373="","",IF(WEEKDAY($E2373,2)&lt;6,1,0))</f>
        <v/>
      </c>
      <c r="H2373" s="12">
        <f>IF(OR($E2373="",$F2373=""),"",IF(AND($G2373=1,$F2373&gt;='Working Hours'!$C$8,$F2373&lt;'Working Hours'!$C$9),1,0))</f>
        <v/>
      </c>
    </row>
    <row r="2374">
      <c r="A2374" s="11" t="n"/>
      <c r="B2374" s="11" t="n"/>
      <c r="C2374" s="11" t="n"/>
      <c r="E2374" s="12">
        <f>IF($A2374="","",IF(ISNUMBER($A2374),$A2374,IFERROR(DATEVALUE($A2374),"")))</f>
        <v/>
      </c>
      <c r="F2374" s="12">
        <f>IF($B2374="","",IF(ISNUMBER($B2374),HOUR($B2374)*2+MINUTE($B2374)/30,IFERROR(VALUE(LEFT($B2374,FIND(":",$B2374)-1))*2+VALUE(MID($B2374,FIND(":",$B2374)+1,2))/30,"")))</f>
        <v/>
      </c>
      <c r="G2374" s="12">
        <f>IF($E2374="","",IF(WEEKDAY($E2374,2)&lt;6,1,0))</f>
        <v/>
      </c>
      <c r="H2374" s="12">
        <f>IF(OR($E2374="",$F2374=""),"",IF(AND($G2374=1,$F2374&gt;='Working Hours'!$C$8,$F2374&lt;'Working Hours'!$C$9),1,0))</f>
        <v/>
      </c>
    </row>
    <row r="2375">
      <c r="A2375" s="11" t="n"/>
      <c r="B2375" s="11" t="n"/>
      <c r="C2375" s="11" t="n"/>
      <c r="E2375" s="12">
        <f>IF($A2375="","",IF(ISNUMBER($A2375),$A2375,IFERROR(DATEVALUE($A2375),"")))</f>
        <v/>
      </c>
      <c r="F2375" s="12">
        <f>IF($B2375="","",IF(ISNUMBER($B2375),HOUR($B2375)*2+MINUTE($B2375)/30,IFERROR(VALUE(LEFT($B2375,FIND(":",$B2375)-1))*2+VALUE(MID($B2375,FIND(":",$B2375)+1,2))/30,"")))</f>
        <v/>
      </c>
      <c r="G2375" s="12">
        <f>IF($E2375="","",IF(WEEKDAY($E2375,2)&lt;6,1,0))</f>
        <v/>
      </c>
      <c r="H2375" s="12">
        <f>IF(OR($E2375="",$F2375=""),"",IF(AND($G2375=1,$F2375&gt;='Working Hours'!$C$8,$F2375&lt;'Working Hours'!$C$9),1,0))</f>
        <v/>
      </c>
    </row>
    <row r="2376">
      <c r="A2376" s="11" t="n"/>
      <c r="B2376" s="11" t="n"/>
      <c r="C2376" s="11" t="n"/>
      <c r="E2376" s="12">
        <f>IF($A2376="","",IF(ISNUMBER($A2376),$A2376,IFERROR(DATEVALUE($A2376),"")))</f>
        <v/>
      </c>
      <c r="F2376" s="12">
        <f>IF($B2376="","",IF(ISNUMBER($B2376),HOUR($B2376)*2+MINUTE($B2376)/30,IFERROR(VALUE(LEFT($B2376,FIND(":",$B2376)-1))*2+VALUE(MID($B2376,FIND(":",$B2376)+1,2))/30,"")))</f>
        <v/>
      </c>
      <c r="G2376" s="12">
        <f>IF($E2376="","",IF(WEEKDAY($E2376,2)&lt;6,1,0))</f>
        <v/>
      </c>
      <c r="H2376" s="12">
        <f>IF(OR($E2376="",$F2376=""),"",IF(AND($G2376=1,$F2376&gt;='Working Hours'!$C$8,$F2376&lt;'Working Hours'!$C$9),1,0))</f>
        <v/>
      </c>
    </row>
    <row r="2377">
      <c r="A2377" s="11" t="n"/>
      <c r="B2377" s="11" t="n"/>
      <c r="C2377" s="11" t="n"/>
      <c r="E2377" s="12">
        <f>IF($A2377="","",IF(ISNUMBER($A2377),$A2377,IFERROR(DATEVALUE($A2377),"")))</f>
        <v/>
      </c>
      <c r="F2377" s="12">
        <f>IF($B2377="","",IF(ISNUMBER($B2377),HOUR($B2377)*2+MINUTE($B2377)/30,IFERROR(VALUE(LEFT($B2377,FIND(":",$B2377)-1))*2+VALUE(MID($B2377,FIND(":",$B2377)+1,2))/30,"")))</f>
        <v/>
      </c>
      <c r="G2377" s="12">
        <f>IF($E2377="","",IF(WEEKDAY($E2377,2)&lt;6,1,0))</f>
        <v/>
      </c>
      <c r="H2377" s="12">
        <f>IF(OR($E2377="",$F2377=""),"",IF(AND($G2377=1,$F2377&gt;='Working Hours'!$C$8,$F2377&lt;'Working Hours'!$C$9),1,0))</f>
        <v/>
      </c>
    </row>
    <row r="2378">
      <c r="A2378" s="11" t="n"/>
      <c r="B2378" s="11" t="n"/>
      <c r="C2378" s="11" t="n"/>
      <c r="E2378" s="12">
        <f>IF($A2378="","",IF(ISNUMBER($A2378),$A2378,IFERROR(DATEVALUE($A2378),"")))</f>
        <v/>
      </c>
      <c r="F2378" s="12">
        <f>IF($B2378="","",IF(ISNUMBER($B2378),HOUR($B2378)*2+MINUTE($B2378)/30,IFERROR(VALUE(LEFT($B2378,FIND(":",$B2378)-1))*2+VALUE(MID($B2378,FIND(":",$B2378)+1,2))/30,"")))</f>
        <v/>
      </c>
      <c r="G2378" s="12">
        <f>IF($E2378="","",IF(WEEKDAY($E2378,2)&lt;6,1,0))</f>
        <v/>
      </c>
      <c r="H2378" s="12">
        <f>IF(OR($E2378="",$F2378=""),"",IF(AND($G2378=1,$F2378&gt;='Working Hours'!$C$8,$F2378&lt;'Working Hours'!$C$9),1,0))</f>
        <v/>
      </c>
    </row>
    <row r="2379">
      <c r="A2379" s="11" t="n"/>
      <c r="B2379" s="11" t="n"/>
      <c r="C2379" s="11" t="n"/>
      <c r="E2379" s="12">
        <f>IF($A2379="","",IF(ISNUMBER($A2379),$A2379,IFERROR(DATEVALUE($A2379),"")))</f>
        <v/>
      </c>
      <c r="F2379" s="12">
        <f>IF($B2379="","",IF(ISNUMBER($B2379),HOUR($B2379)*2+MINUTE($B2379)/30,IFERROR(VALUE(LEFT($B2379,FIND(":",$B2379)-1))*2+VALUE(MID($B2379,FIND(":",$B2379)+1,2))/30,"")))</f>
        <v/>
      </c>
      <c r="G2379" s="12">
        <f>IF($E2379="","",IF(WEEKDAY($E2379,2)&lt;6,1,0))</f>
        <v/>
      </c>
      <c r="H2379" s="12">
        <f>IF(OR($E2379="",$F2379=""),"",IF(AND($G2379=1,$F2379&gt;='Working Hours'!$C$8,$F2379&lt;'Working Hours'!$C$9),1,0))</f>
        <v/>
      </c>
    </row>
    <row r="2380">
      <c r="A2380" s="11" t="n"/>
      <c r="B2380" s="11" t="n"/>
      <c r="C2380" s="11" t="n"/>
      <c r="E2380" s="12">
        <f>IF($A2380="","",IF(ISNUMBER($A2380),$A2380,IFERROR(DATEVALUE($A2380),"")))</f>
        <v/>
      </c>
      <c r="F2380" s="12">
        <f>IF($B2380="","",IF(ISNUMBER($B2380),HOUR($B2380)*2+MINUTE($B2380)/30,IFERROR(VALUE(LEFT($B2380,FIND(":",$B2380)-1))*2+VALUE(MID($B2380,FIND(":",$B2380)+1,2))/30,"")))</f>
        <v/>
      </c>
      <c r="G2380" s="12">
        <f>IF($E2380="","",IF(WEEKDAY($E2380,2)&lt;6,1,0))</f>
        <v/>
      </c>
      <c r="H2380" s="12">
        <f>IF(OR($E2380="",$F2380=""),"",IF(AND($G2380=1,$F2380&gt;='Working Hours'!$C$8,$F2380&lt;'Working Hours'!$C$9),1,0))</f>
        <v/>
      </c>
    </row>
    <row r="2381">
      <c r="A2381" s="11" t="n"/>
      <c r="B2381" s="11" t="n"/>
      <c r="C2381" s="11" t="n"/>
      <c r="E2381" s="12">
        <f>IF($A2381="","",IF(ISNUMBER($A2381),$A2381,IFERROR(DATEVALUE($A2381),"")))</f>
        <v/>
      </c>
      <c r="F2381" s="12">
        <f>IF($B2381="","",IF(ISNUMBER($B2381),HOUR($B2381)*2+MINUTE($B2381)/30,IFERROR(VALUE(LEFT($B2381,FIND(":",$B2381)-1))*2+VALUE(MID($B2381,FIND(":",$B2381)+1,2))/30,"")))</f>
        <v/>
      </c>
      <c r="G2381" s="12">
        <f>IF($E2381="","",IF(WEEKDAY($E2381,2)&lt;6,1,0))</f>
        <v/>
      </c>
      <c r="H2381" s="12">
        <f>IF(OR($E2381="",$F2381=""),"",IF(AND($G2381=1,$F2381&gt;='Working Hours'!$C$8,$F2381&lt;'Working Hours'!$C$9),1,0))</f>
        <v/>
      </c>
    </row>
    <row r="2382">
      <c r="A2382" s="11" t="n"/>
      <c r="B2382" s="11" t="n"/>
      <c r="C2382" s="11" t="n"/>
      <c r="E2382" s="12">
        <f>IF($A2382="","",IF(ISNUMBER($A2382),$A2382,IFERROR(DATEVALUE($A2382),"")))</f>
        <v/>
      </c>
      <c r="F2382" s="12">
        <f>IF($B2382="","",IF(ISNUMBER($B2382),HOUR($B2382)*2+MINUTE($B2382)/30,IFERROR(VALUE(LEFT($B2382,FIND(":",$B2382)-1))*2+VALUE(MID($B2382,FIND(":",$B2382)+1,2))/30,"")))</f>
        <v/>
      </c>
      <c r="G2382" s="12">
        <f>IF($E2382="","",IF(WEEKDAY($E2382,2)&lt;6,1,0))</f>
        <v/>
      </c>
      <c r="H2382" s="12">
        <f>IF(OR($E2382="",$F2382=""),"",IF(AND($G2382=1,$F2382&gt;='Working Hours'!$C$8,$F2382&lt;'Working Hours'!$C$9),1,0))</f>
        <v/>
      </c>
    </row>
    <row r="2383">
      <c r="A2383" s="11" t="n"/>
      <c r="B2383" s="11" t="n"/>
      <c r="C2383" s="11" t="n"/>
      <c r="E2383" s="12">
        <f>IF($A2383="","",IF(ISNUMBER($A2383),$A2383,IFERROR(DATEVALUE($A2383),"")))</f>
        <v/>
      </c>
      <c r="F2383" s="12">
        <f>IF($B2383="","",IF(ISNUMBER($B2383),HOUR($B2383)*2+MINUTE($B2383)/30,IFERROR(VALUE(LEFT($B2383,FIND(":",$B2383)-1))*2+VALUE(MID($B2383,FIND(":",$B2383)+1,2))/30,"")))</f>
        <v/>
      </c>
      <c r="G2383" s="12">
        <f>IF($E2383="","",IF(WEEKDAY($E2383,2)&lt;6,1,0))</f>
        <v/>
      </c>
      <c r="H2383" s="12">
        <f>IF(OR($E2383="",$F2383=""),"",IF(AND($G2383=1,$F2383&gt;='Working Hours'!$C$8,$F2383&lt;'Working Hours'!$C$9),1,0))</f>
        <v/>
      </c>
    </row>
    <row r="2384">
      <c r="A2384" s="11" t="n"/>
      <c r="B2384" s="11" t="n"/>
      <c r="C2384" s="11" t="n"/>
      <c r="E2384" s="12">
        <f>IF($A2384="","",IF(ISNUMBER($A2384),$A2384,IFERROR(DATEVALUE($A2384),"")))</f>
        <v/>
      </c>
      <c r="F2384" s="12">
        <f>IF($B2384="","",IF(ISNUMBER($B2384),HOUR($B2384)*2+MINUTE($B2384)/30,IFERROR(VALUE(LEFT($B2384,FIND(":",$B2384)-1))*2+VALUE(MID($B2384,FIND(":",$B2384)+1,2))/30,"")))</f>
        <v/>
      </c>
      <c r="G2384" s="12">
        <f>IF($E2384="","",IF(WEEKDAY($E2384,2)&lt;6,1,0))</f>
        <v/>
      </c>
      <c r="H2384" s="12">
        <f>IF(OR($E2384="",$F2384=""),"",IF(AND($G2384=1,$F2384&gt;='Working Hours'!$C$8,$F2384&lt;'Working Hours'!$C$9),1,0))</f>
        <v/>
      </c>
    </row>
    <row r="2385">
      <c r="A2385" s="11" t="n"/>
      <c r="B2385" s="11" t="n"/>
      <c r="C2385" s="11" t="n"/>
      <c r="E2385" s="12">
        <f>IF($A2385="","",IF(ISNUMBER($A2385),$A2385,IFERROR(DATEVALUE($A2385),"")))</f>
        <v/>
      </c>
      <c r="F2385" s="12">
        <f>IF($B2385="","",IF(ISNUMBER($B2385),HOUR($B2385)*2+MINUTE($B2385)/30,IFERROR(VALUE(LEFT($B2385,FIND(":",$B2385)-1))*2+VALUE(MID($B2385,FIND(":",$B2385)+1,2))/30,"")))</f>
        <v/>
      </c>
      <c r="G2385" s="12">
        <f>IF($E2385="","",IF(WEEKDAY($E2385,2)&lt;6,1,0))</f>
        <v/>
      </c>
      <c r="H2385" s="12">
        <f>IF(OR($E2385="",$F2385=""),"",IF(AND($G2385=1,$F2385&gt;='Working Hours'!$C$8,$F2385&lt;'Working Hours'!$C$9),1,0))</f>
        <v/>
      </c>
    </row>
    <row r="2386">
      <c r="A2386" s="11" t="n"/>
      <c r="B2386" s="11" t="n"/>
      <c r="C2386" s="11" t="n"/>
      <c r="E2386" s="12">
        <f>IF($A2386="","",IF(ISNUMBER($A2386),$A2386,IFERROR(DATEVALUE($A2386),"")))</f>
        <v/>
      </c>
      <c r="F2386" s="12">
        <f>IF($B2386="","",IF(ISNUMBER($B2386),HOUR($B2386)*2+MINUTE($B2386)/30,IFERROR(VALUE(LEFT($B2386,FIND(":",$B2386)-1))*2+VALUE(MID($B2386,FIND(":",$B2386)+1,2))/30,"")))</f>
        <v/>
      </c>
      <c r="G2386" s="12">
        <f>IF($E2386="","",IF(WEEKDAY($E2386,2)&lt;6,1,0))</f>
        <v/>
      </c>
      <c r="H2386" s="12">
        <f>IF(OR($E2386="",$F2386=""),"",IF(AND($G2386=1,$F2386&gt;='Working Hours'!$C$8,$F2386&lt;'Working Hours'!$C$9),1,0))</f>
        <v/>
      </c>
    </row>
    <row r="2387">
      <c r="A2387" s="11" t="n"/>
      <c r="B2387" s="11" t="n"/>
      <c r="C2387" s="11" t="n"/>
      <c r="E2387" s="12">
        <f>IF($A2387="","",IF(ISNUMBER($A2387),$A2387,IFERROR(DATEVALUE($A2387),"")))</f>
        <v/>
      </c>
      <c r="F2387" s="12">
        <f>IF($B2387="","",IF(ISNUMBER($B2387),HOUR($B2387)*2+MINUTE($B2387)/30,IFERROR(VALUE(LEFT($B2387,FIND(":",$B2387)-1))*2+VALUE(MID($B2387,FIND(":",$B2387)+1,2))/30,"")))</f>
        <v/>
      </c>
      <c r="G2387" s="12">
        <f>IF($E2387="","",IF(WEEKDAY($E2387,2)&lt;6,1,0))</f>
        <v/>
      </c>
      <c r="H2387" s="12">
        <f>IF(OR($E2387="",$F2387=""),"",IF(AND($G2387=1,$F2387&gt;='Working Hours'!$C$8,$F2387&lt;'Working Hours'!$C$9),1,0))</f>
        <v/>
      </c>
    </row>
    <row r="2388">
      <c r="A2388" s="11" t="n"/>
      <c r="B2388" s="11" t="n"/>
      <c r="C2388" s="11" t="n"/>
      <c r="E2388" s="12">
        <f>IF($A2388="","",IF(ISNUMBER($A2388),$A2388,IFERROR(DATEVALUE($A2388),"")))</f>
        <v/>
      </c>
      <c r="F2388" s="12">
        <f>IF($B2388="","",IF(ISNUMBER($B2388),HOUR($B2388)*2+MINUTE($B2388)/30,IFERROR(VALUE(LEFT($B2388,FIND(":",$B2388)-1))*2+VALUE(MID($B2388,FIND(":",$B2388)+1,2))/30,"")))</f>
        <v/>
      </c>
      <c r="G2388" s="12">
        <f>IF($E2388="","",IF(WEEKDAY($E2388,2)&lt;6,1,0))</f>
        <v/>
      </c>
      <c r="H2388" s="12">
        <f>IF(OR($E2388="",$F2388=""),"",IF(AND($G2388=1,$F2388&gt;='Working Hours'!$C$8,$F2388&lt;'Working Hours'!$C$9),1,0))</f>
        <v/>
      </c>
    </row>
    <row r="2389">
      <c r="A2389" s="11" t="n"/>
      <c r="B2389" s="11" t="n"/>
      <c r="C2389" s="11" t="n"/>
      <c r="E2389" s="12">
        <f>IF($A2389="","",IF(ISNUMBER($A2389),$A2389,IFERROR(DATEVALUE($A2389),"")))</f>
        <v/>
      </c>
      <c r="F2389" s="12">
        <f>IF($B2389="","",IF(ISNUMBER($B2389),HOUR($B2389)*2+MINUTE($B2389)/30,IFERROR(VALUE(LEFT($B2389,FIND(":",$B2389)-1))*2+VALUE(MID($B2389,FIND(":",$B2389)+1,2))/30,"")))</f>
        <v/>
      </c>
      <c r="G2389" s="12">
        <f>IF($E2389="","",IF(WEEKDAY($E2389,2)&lt;6,1,0))</f>
        <v/>
      </c>
      <c r="H2389" s="12">
        <f>IF(OR($E2389="",$F2389=""),"",IF(AND($G2389=1,$F2389&gt;='Working Hours'!$C$8,$F2389&lt;'Working Hours'!$C$9),1,0))</f>
        <v/>
      </c>
    </row>
    <row r="2390">
      <c r="A2390" s="11" t="n"/>
      <c r="B2390" s="11" t="n"/>
      <c r="C2390" s="11" t="n"/>
      <c r="E2390" s="12">
        <f>IF($A2390="","",IF(ISNUMBER($A2390),$A2390,IFERROR(DATEVALUE($A2390),"")))</f>
        <v/>
      </c>
      <c r="F2390" s="12">
        <f>IF($B2390="","",IF(ISNUMBER($B2390),HOUR($B2390)*2+MINUTE($B2390)/30,IFERROR(VALUE(LEFT($B2390,FIND(":",$B2390)-1))*2+VALUE(MID($B2390,FIND(":",$B2390)+1,2))/30,"")))</f>
        <v/>
      </c>
      <c r="G2390" s="12">
        <f>IF($E2390="","",IF(WEEKDAY($E2390,2)&lt;6,1,0))</f>
        <v/>
      </c>
      <c r="H2390" s="12">
        <f>IF(OR($E2390="",$F2390=""),"",IF(AND($G2390=1,$F2390&gt;='Working Hours'!$C$8,$F2390&lt;'Working Hours'!$C$9),1,0))</f>
        <v/>
      </c>
    </row>
    <row r="2391">
      <c r="A2391" s="11" t="n"/>
      <c r="B2391" s="11" t="n"/>
      <c r="C2391" s="11" t="n"/>
      <c r="E2391" s="12">
        <f>IF($A2391="","",IF(ISNUMBER($A2391),$A2391,IFERROR(DATEVALUE($A2391),"")))</f>
        <v/>
      </c>
      <c r="F2391" s="12">
        <f>IF($B2391="","",IF(ISNUMBER($B2391),HOUR($B2391)*2+MINUTE($B2391)/30,IFERROR(VALUE(LEFT($B2391,FIND(":",$B2391)-1))*2+VALUE(MID($B2391,FIND(":",$B2391)+1,2))/30,"")))</f>
        <v/>
      </c>
      <c r="G2391" s="12">
        <f>IF($E2391="","",IF(WEEKDAY($E2391,2)&lt;6,1,0))</f>
        <v/>
      </c>
      <c r="H2391" s="12">
        <f>IF(OR($E2391="",$F2391=""),"",IF(AND($G2391=1,$F2391&gt;='Working Hours'!$C$8,$F2391&lt;'Working Hours'!$C$9),1,0))</f>
        <v/>
      </c>
    </row>
    <row r="2392">
      <c r="A2392" s="11" t="n"/>
      <c r="B2392" s="11" t="n"/>
      <c r="C2392" s="11" t="n"/>
      <c r="E2392" s="12">
        <f>IF($A2392="","",IF(ISNUMBER($A2392),$A2392,IFERROR(DATEVALUE($A2392),"")))</f>
        <v/>
      </c>
      <c r="F2392" s="12">
        <f>IF($B2392="","",IF(ISNUMBER($B2392),HOUR($B2392)*2+MINUTE($B2392)/30,IFERROR(VALUE(LEFT($B2392,FIND(":",$B2392)-1))*2+VALUE(MID($B2392,FIND(":",$B2392)+1,2))/30,"")))</f>
        <v/>
      </c>
      <c r="G2392" s="12">
        <f>IF($E2392="","",IF(WEEKDAY($E2392,2)&lt;6,1,0))</f>
        <v/>
      </c>
      <c r="H2392" s="12">
        <f>IF(OR($E2392="",$F2392=""),"",IF(AND($G2392=1,$F2392&gt;='Working Hours'!$C$8,$F2392&lt;'Working Hours'!$C$9),1,0))</f>
        <v/>
      </c>
    </row>
    <row r="2393">
      <c r="A2393" s="11" t="n"/>
      <c r="B2393" s="11" t="n"/>
      <c r="C2393" s="11" t="n"/>
      <c r="E2393" s="12">
        <f>IF($A2393="","",IF(ISNUMBER($A2393),$A2393,IFERROR(DATEVALUE($A2393),"")))</f>
        <v/>
      </c>
      <c r="F2393" s="12">
        <f>IF($B2393="","",IF(ISNUMBER($B2393),HOUR($B2393)*2+MINUTE($B2393)/30,IFERROR(VALUE(LEFT($B2393,FIND(":",$B2393)-1))*2+VALUE(MID($B2393,FIND(":",$B2393)+1,2))/30,"")))</f>
        <v/>
      </c>
      <c r="G2393" s="12">
        <f>IF($E2393="","",IF(WEEKDAY($E2393,2)&lt;6,1,0))</f>
        <v/>
      </c>
      <c r="H2393" s="12">
        <f>IF(OR($E2393="",$F2393=""),"",IF(AND($G2393=1,$F2393&gt;='Working Hours'!$C$8,$F2393&lt;'Working Hours'!$C$9),1,0))</f>
        <v/>
      </c>
    </row>
    <row r="2394">
      <c r="A2394" s="11" t="n"/>
      <c r="B2394" s="11" t="n"/>
      <c r="C2394" s="11" t="n"/>
      <c r="E2394" s="12">
        <f>IF($A2394="","",IF(ISNUMBER($A2394),$A2394,IFERROR(DATEVALUE($A2394),"")))</f>
        <v/>
      </c>
      <c r="F2394" s="12">
        <f>IF($B2394="","",IF(ISNUMBER($B2394),HOUR($B2394)*2+MINUTE($B2394)/30,IFERROR(VALUE(LEFT($B2394,FIND(":",$B2394)-1))*2+VALUE(MID($B2394,FIND(":",$B2394)+1,2))/30,"")))</f>
        <v/>
      </c>
      <c r="G2394" s="12">
        <f>IF($E2394="","",IF(WEEKDAY($E2394,2)&lt;6,1,0))</f>
        <v/>
      </c>
      <c r="H2394" s="12">
        <f>IF(OR($E2394="",$F2394=""),"",IF(AND($G2394=1,$F2394&gt;='Working Hours'!$C$8,$F2394&lt;'Working Hours'!$C$9),1,0))</f>
        <v/>
      </c>
    </row>
    <row r="2395">
      <c r="A2395" s="11" t="n"/>
      <c r="B2395" s="11" t="n"/>
      <c r="C2395" s="11" t="n"/>
      <c r="E2395" s="12">
        <f>IF($A2395="","",IF(ISNUMBER($A2395),$A2395,IFERROR(DATEVALUE($A2395),"")))</f>
        <v/>
      </c>
      <c r="F2395" s="12">
        <f>IF($B2395="","",IF(ISNUMBER($B2395),HOUR($B2395)*2+MINUTE($B2395)/30,IFERROR(VALUE(LEFT($B2395,FIND(":",$B2395)-1))*2+VALUE(MID($B2395,FIND(":",$B2395)+1,2))/30,"")))</f>
        <v/>
      </c>
      <c r="G2395" s="12">
        <f>IF($E2395="","",IF(WEEKDAY($E2395,2)&lt;6,1,0))</f>
        <v/>
      </c>
      <c r="H2395" s="12">
        <f>IF(OR($E2395="",$F2395=""),"",IF(AND($G2395=1,$F2395&gt;='Working Hours'!$C$8,$F2395&lt;'Working Hours'!$C$9),1,0))</f>
        <v/>
      </c>
    </row>
    <row r="2396">
      <c r="A2396" s="11" t="n"/>
      <c r="B2396" s="11" t="n"/>
      <c r="C2396" s="11" t="n"/>
      <c r="E2396" s="12">
        <f>IF($A2396="","",IF(ISNUMBER($A2396),$A2396,IFERROR(DATEVALUE($A2396),"")))</f>
        <v/>
      </c>
      <c r="F2396" s="12">
        <f>IF($B2396="","",IF(ISNUMBER($B2396),HOUR($B2396)*2+MINUTE($B2396)/30,IFERROR(VALUE(LEFT($B2396,FIND(":",$B2396)-1))*2+VALUE(MID($B2396,FIND(":",$B2396)+1,2))/30,"")))</f>
        <v/>
      </c>
      <c r="G2396" s="12">
        <f>IF($E2396="","",IF(WEEKDAY($E2396,2)&lt;6,1,0))</f>
        <v/>
      </c>
      <c r="H2396" s="12">
        <f>IF(OR($E2396="",$F2396=""),"",IF(AND($G2396=1,$F2396&gt;='Working Hours'!$C$8,$F2396&lt;'Working Hours'!$C$9),1,0))</f>
        <v/>
      </c>
    </row>
    <row r="2397">
      <c r="A2397" s="11" t="n"/>
      <c r="B2397" s="11" t="n"/>
      <c r="C2397" s="11" t="n"/>
      <c r="E2397" s="12">
        <f>IF($A2397="","",IF(ISNUMBER($A2397),$A2397,IFERROR(DATEVALUE($A2397),"")))</f>
        <v/>
      </c>
      <c r="F2397" s="12">
        <f>IF($B2397="","",IF(ISNUMBER($B2397),HOUR($B2397)*2+MINUTE($B2397)/30,IFERROR(VALUE(LEFT($B2397,FIND(":",$B2397)-1))*2+VALUE(MID($B2397,FIND(":",$B2397)+1,2))/30,"")))</f>
        <v/>
      </c>
      <c r="G2397" s="12">
        <f>IF($E2397="","",IF(WEEKDAY($E2397,2)&lt;6,1,0))</f>
        <v/>
      </c>
      <c r="H2397" s="12">
        <f>IF(OR($E2397="",$F2397=""),"",IF(AND($G2397=1,$F2397&gt;='Working Hours'!$C$8,$F2397&lt;'Working Hours'!$C$9),1,0))</f>
        <v/>
      </c>
    </row>
    <row r="2398">
      <c r="A2398" s="11" t="n"/>
      <c r="B2398" s="11" t="n"/>
      <c r="C2398" s="11" t="n"/>
      <c r="E2398" s="12">
        <f>IF($A2398="","",IF(ISNUMBER($A2398),$A2398,IFERROR(DATEVALUE($A2398),"")))</f>
        <v/>
      </c>
      <c r="F2398" s="12">
        <f>IF($B2398="","",IF(ISNUMBER($B2398),HOUR($B2398)*2+MINUTE($B2398)/30,IFERROR(VALUE(LEFT($B2398,FIND(":",$B2398)-1))*2+VALUE(MID($B2398,FIND(":",$B2398)+1,2))/30,"")))</f>
        <v/>
      </c>
      <c r="G2398" s="12">
        <f>IF($E2398="","",IF(WEEKDAY($E2398,2)&lt;6,1,0))</f>
        <v/>
      </c>
      <c r="H2398" s="12">
        <f>IF(OR($E2398="",$F2398=""),"",IF(AND($G2398=1,$F2398&gt;='Working Hours'!$C$8,$F2398&lt;'Working Hours'!$C$9),1,0))</f>
        <v/>
      </c>
    </row>
    <row r="2399">
      <c r="A2399" s="11" t="n"/>
      <c r="B2399" s="11" t="n"/>
      <c r="C2399" s="11" t="n"/>
      <c r="E2399" s="12">
        <f>IF($A2399="","",IF(ISNUMBER($A2399),$A2399,IFERROR(DATEVALUE($A2399),"")))</f>
        <v/>
      </c>
      <c r="F2399" s="12">
        <f>IF($B2399="","",IF(ISNUMBER($B2399),HOUR($B2399)*2+MINUTE($B2399)/30,IFERROR(VALUE(LEFT($B2399,FIND(":",$B2399)-1))*2+VALUE(MID($B2399,FIND(":",$B2399)+1,2))/30,"")))</f>
        <v/>
      </c>
      <c r="G2399" s="12">
        <f>IF($E2399="","",IF(WEEKDAY($E2399,2)&lt;6,1,0))</f>
        <v/>
      </c>
      <c r="H2399" s="12">
        <f>IF(OR($E2399="",$F2399=""),"",IF(AND($G2399=1,$F2399&gt;='Working Hours'!$C$8,$F2399&lt;'Working Hours'!$C$9),1,0))</f>
        <v/>
      </c>
    </row>
    <row r="2400">
      <c r="A2400" s="11" t="n"/>
      <c r="B2400" s="11" t="n"/>
      <c r="C2400" s="11" t="n"/>
      <c r="E2400" s="12">
        <f>IF($A2400="","",IF(ISNUMBER($A2400),$A2400,IFERROR(DATEVALUE($A2400),"")))</f>
        <v/>
      </c>
      <c r="F2400" s="12">
        <f>IF($B2400="","",IF(ISNUMBER($B2400),HOUR($B2400)*2+MINUTE($B2400)/30,IFERROR(VALUE(LEFT($B2400,FIND(":",$B2400)-1))*2+VALUE(MID($B2400,FIND(":",$B2400)+1,2))/30,"")))</f>
        <v/>
      </c>
      <c r="G2400" s="12">
        <f>IF($E2400="","",IF(WEEKDAY($E2400,2)&lt;6,1,0))</f>
        <v/>
      </c>
      <c r="H2400" s="12">
        <f>IF(OR($E2400="",$F2400=""),"",IF(AND($G2400=1,$F2400&gt;='Working Hours'!$C$8,$F2400&lt;'Working Hours'!$C$9),1,0))</f>
        <v/>
      </c>
    </row>
    <row r="2401">
      <c r="A2401" s="11" t="n"/>
      <c r="B2401" s="11" t="n"/>
      <c r="C2401" s="11" t="n"/>
      <c r="E2401" s="12">
        <f>IF($A2401="","",IF(ISNUMBER($A2401),$A2401,IFERROR(DATEVALUE($A2401),"")))</f>
        <v/>
      </c>
      <c r="F2401" s="12">
        <f>IF($B2401="","",IF(ISNUMBER($B2401),HOUR($B2401)*2+MINUTE($B2401)/30,IFERROR(VALUE(LEFT($B2401,FIND(":",$B2401)-1))*2+VALUE(MID($B2401,FIND(":",$B2401)+1,2))/30,"")))</f>
        <v/>
      </c>
      <c r="G2401" s="12">
        <f>IF($E2401="","",IF(WEEKDAY($E2401,2)&lt;6,1,0))</f>
        <v/>
      </c>
      <c r="H2401" s="12">
        <f>IF(OR($E2401="",$F2401=""),"",IF(AND($G2401=1,$F2401&gt;='Working Hours'!$C$8,$F2401&lt;'Working Hours'!$C$9),1,0))</f>
        <v/>
      </c>
    </row>
    <row r="2402">
      <c r="A2402" s="11" t="n"/>
      <c r="B2402" s="11" t="n"/>
      <c r="C2402" s="11" t="n"/>
      <c r="E2402" s="12">
        <f>IF($A2402="","",IF(ISNUMBER($A2402),$A2402,IFERROR(DATEVALUE($A2402),"")))</f>
        <v/>
      </c>
      <c r="F2402" s="12">
        <f>IF($B2402="","",IF(ISNUMBER($B2402),HOUR($B2402)*2+MINUTE($B2402)/30,IFERROR(VALUE(LEFT($B2402,FIND(":",$B2402)-1))*2+VALUE(MID($B2402,FIND(":",$B2402)+1,2))/30,"")))</f>
        <v/>
      </c>
      <c r="G2402" s="12">
        <f>IF($E2402="","",IF(WEEKDAY($E2402,2)&lt;6,1,0))</f>
        <v/>
      </c>
      <c r="H2402" s="12">
        <f>IF(OR($E2402="",$F2402=""),"",IF(AND($G2402=1,$F2402&gt;='Working Hours'!$C$8,$F2402&lt;'Working Hours'!$C$9),1,0))</f>
        <v/>
      </c>
    </row>
    <row r="2403">
      <c r="A2403" s="11" t="n"/>
      <c r="B2403" s="11" t="n"/>
      <c r="C2403" s="11" t="n"/>
      <c r="E2403" s="12">
        <f>IF($A2403="","",IF(ISNUMBER($A2403),$A2403,IFERROR(DATEVALUE($A2403),"")))</f>
        <v/>
      </c>
      <c r="F2403" s="12">
        <f>IF($B2403="","",IF(ISNUMBER($B2403),HOUR($B2403)*2+MINUTE($B2403)/30,IFERROR(VALUE(LEFT($B2403,FIND(":",$B2403)-1))*2+VALUE(MID($B2403,FIND(":",$B2403)+1,2))/30,"")))</f>
        <v/>
      </c>
      <c r="G2403" s="12">
        <f>IF($E2403="","",IF(WEEKDAY($E2403,2)&lt;6,1,0))</f>
        <v/>
      </c>
      <c r="H2403" s="12">
        <f>IF(OR($E2403="",$F2403=""),"",IF(AND($G2403=1,$F2403&gt;='Working Hours'!$C$8,$F2403&lt;'Working Hours'!$C$9),1,0))</f>
        <v/>
      </c>
    </row>
    <row r="2404">
      <c r="A2404" s="11" t="n"/>
      <c r="B2404" s="11" t="n"/>
      <c r="C2404" s="11" t="n"/>
      <c r="E2404" s="12">
        <f>IF($A2404="","",IF(ISNUMBER($A2404),$A2404,IFERROR(DATEVALUE($A2404),"")))</f>
        <v/>
      </c>
      <c r="F2404" s="12">
        <f>IF($B2404="","",IF(ISNUMBER($B2404),HOUR($B2404)*2+MINUTE($B2404)/30,IFERROR(VALUE(LEFT($B2404,FIND(":",$B2404)-1))*2+VALUE(MID($B2404,FIND(":",$B2404)+1,2))/30,"")))</f>
        <v/>
      </c>
      <c r="G2404" s="12">
        <f>IF($E2404="","",IF(WEEKDAY($E2404,2)&lt;6,1,0))</f>
        <v/>
      </c>
      <c r="H2404" s="12">
        <f>IF(OR($E2404="",$F2404=""),"",IF(AND($G2404=1,$F2404&gt;='Working Hours'!$C$8,$F2404&lt;'Working Hours'!$C$9),1,0))</f>
        <v/>
      </c>
    </row>
    <row r="2405">
      <c r="A2405" s="11" t="n"/>
      <c r="B2405" s="11" t="n"/>
      <c r="C2405" s="11" t="n"/>
      <c r="E2405" s="12">
        <f>IF($A2405="","",IF(ISNUMBER($A2405),$A2405,IFERROR(DATEVALUE($A2405),"")))</f>
        <v/>
      </c>
      <c r="F2405" s="12">
        <f>IF($B2405="","",IF(ISNUMBER($B2405),HOUR($B2405)*2+MINUTE($B2405)/30,IFERROR(VALUE(LEFT($B2405,FIND(":",$B2405)-1))*2+VALUE(MID($B2405,FIND(":",$B2405)+1,2))/30,"")))</f>
        <v/>
      </c>
      <c r="G2405" s="12">
        <f>IF($E2405="","",IF(WEEKDAY($E2405,2)&lt;6,1,0))</f>
        <v/>
      </c>
      <c r="H2405" s="12">
        <f>IF(OR($E2405="",$F2405=""),"",IF(AND($G2405=1,$F2405&gt;='Working Hours'!$C$8,$F2405&lt;'Working Hours'!$C$9),1,0))</f>
        <v/>
      </c>
    </row>
    <row r="2406">
      <c r="A2406" s="11" t="n"/>
      <c r="B2406" s="11" t="n"/>
      <c r="C2406" s="11" t="n"/>
      <c r="E2406" s="12">
        <f>IF($A2406="","",IF(ISNUMBER($A2406),$A2406,IFERROR(DATEVALUE($A2406),"")))</f>
        <v/>
      </c>
      <c r="F2406" s="12">
        <f>IF($B2406="","",IF(ISNUMBER($B2406),HOUR($B2406)*2+MINUTE($B2406)/30,IFERROR(VALUE(LEFT($B2406,FIND(":",$B2406)-1))*2+VALUE(MID($B2406,FIND(":",$B2406)+1,2))/30,"")))</f>
        <v/>
      </c>
      <c r="G2406" s="12">
        <f>IF($E2406="","",IF(WEEKDAY($E2406,2)&lt;6,1,0))</f>
        <v/>
      </c>
      <c r="H2406" s="12">
        <f>IF(OR($E2406="",$F2406=""),"",IF(AND($G2406=1,$F2406&gt;='Working Hours'!$C$8,$F2406&lt;'Working Hours'!$C$9),1,0))</f>
        <v/>
      </c>
    </row>
    <row r="2407">
      <c r="A2407" s="11" t="n"/>
      <c r="B2407" s="11" t="n"/>
      <c r="C2407" s="11" t="n"/>
      <c r="E2407" s="12">
        <f>IF($A2407="","",IF(ISNUMBER($A2407),$A2407,IFERROR(DATEVALUE($A2407),"")))</f>
        <v/>
      </c>
      <c r="F2407" s="12">
        <f>IF($B2407="","",IF(ISNUMBER($B2407),HOUR($B2407)*2+MINUTE($B2407)/30,IFERROR(VALUE(LEFT($B2407,FIND(":",$B2407)-1))*2+VALUE(MID($B2407,FIND(":",$B2407)+1,2))/30,"")))</f>
        <v/>
      </c>
      <c r="G2407" s="12">
        <f>IF($E2407="","",IF(WEEKDAY($E2407,2)&lt;6,1,0))</f>
        <v/>
      </c>
      <c r="H2407" s="12">
        <f>IF(OR($E2407="",$F2407=""),"",IF(AND($G2407=1,$F2407&gt;='Working Hours'!$C$8,$F2407&lt;'Working Hours'!$C$9),1,0))</f>
        <v/>
      </c>
    </row>
    <row r="2408">
      <c r="A2408" s="11" t="n"/>
      <c r="B2408" s="11" t="n"/>
      <c r="C2408" s="11" t="n"/>
      <c r="E2408" s="12">
        <f>IF($A2408="","",IF(ISNUMBER($A2408),$A2408,IFERROR(DATEVALUE($A2408),"")))</f>
        <v/>
      </c>
      <c r="F2408" s="12">
        <f>IF($B2408="","",IF(ISNUMBER($B2408),HOUR($B2408)*2+MINUTE($B2408)/30,IFERROR(VALUE(LEFT($B2408,FIND(":",$B2408)-1))*2+VALUE(MID($B2408,FIND(":",$B2408)+1,2))/30,"")))</f>
        <v/>
      </c>
      <c r="G2408" s="12">
        <f>IF($E2408="","",IF(WEEKDAY($E2408,2)&lt;6,1,0))</f>
        <v/>
      </c>
      <c r="H2408" s="12">
        <f>IF(OR($E2408="",$F2408=""),"",IF(AND($G2408=1,$F2408&gt;='Working Hours'!$C$8,$F2408&lt;'Working Hours'!$C$9),1,0))</f>
        <v/>
      </c>
    </row>
    <row r="2409">
      <c r="A2409" s="11" t="n"/>
      <c r="B2409" s="11" t="n"/>
      <c r="C2409" s="11" t="n"/>
      <c r="E2409" s="12">
        <f>IF($A2409="","",IF(ISNUMBER($A2409),$A2409,IFERROR(DATEVALUE($A2409),"")))</f>
        <v/>
      </c>
      <c r="F2409" s="12">
        <f>IF($B2409="","",IF(ISNUMBER($B2409),HOUR($B2409)*2+MINUTE($B2409)/30,IFERROR(VALUE(LEFT($B2409,FIND(":",$B2409)-1))*2+VALUE(MID($B2409,FIND(":",$B2409)+1,2))/30,"")))</f>
        <v/>
      </c>
      <c r="G2409" s="12">
        <f>IF($E2409="","",IF(WEEKDAY($E2409,2)&lt;6,1,0))</f>
        <v/>
      </c>
      <c r="H2409" s="12">
        <f>IF(OR($E2409="",$F2409=""),"",IF(AND($G2409=1,$F2409&gt;='Working Hours'!$C$8,$F2409&lt;'Working Hours'!$C$9),1,0))</f>
        <v/>
      </c>
    </row>
    <row r="2410">
      <c r="A2410" s="11" t="n"/>
      <c r="B2410" s="11" t="n"/>
      <c r="C2410" s="11" t="n"/>
      <c r="E2410" s="12">
        <f>IF($A2410="","",IF(ISNUMBER($A2410),$A2410,IFERROR(DATEVALUE($A2410),"")))</f>
        <v/>
      </c>
      <c r="F2410" s="12">
        <f>IF($B2410="","",IF(ISNUMBER($B2410),HOUR($B2410)*2+MINUTE($B2410)/30,IFERROR(VALUE(LEFT($B2410,FIND(":",$B2410)-1))*2+VALUE(MID($B2410,FIND(":",$B2410)+1,2))/30,"")))</f>
        <v/>
      </c>
      <c r="G2410" s="12">
        <f>IF($E2410="","",IF(WEEKDAY($E2410,2)&lt;6,1,0))</f>
        <v/>
      </c>
      <c r="H2410" s="12">
        <f>IF(OR($E2410="",$F2410=""),"",IF(AND($G2410=1,$F2410&gt;='Working Hours'!$C$8,$F2410&lt;'Working Hours'!$C$9),1,0))</f>
        <v/>
      </c>
    </row>
    <row r="2411">
      <c r="A2411" s="11" t="n"/>
      <c r="B2411" s="11" t="n"/>
      <c r="C2411" s="11" t="n"/>
      <c r="E2411" s="12">
        <f>IF($A2411="","",IF(ISNUMBER($A2411),$A2411,IFERROR(DATEVALUE($A2411),"")))</f>
        <v/>
      </c>
      <c r="F2411" s="12">
        <f>IF($B2411="","",IF(ISNUMBER($B2411),HOUR($B2411)*2+MINUTE($B2411)/30,IFERROR(VALUE(LEFT($B2411,FIND(":",$B2411)-1))*2+VALUE(MID($B2411,FIND(":",$B2411)+1,2))/30,"")))</f>
        <v/>
      </c>
      <c r="G2411" s="12">
        <f>IF($E2411="","",IF(WEEKDAY($E2411,2)&lt;6,1,0))</f>
        <v/>
      </c>
      <c r="H2411" s="12">
        <f>IF(OR($E2411="",$F2411=""),"",IF(AND($G2411=1,$F2411&gt;='Working Hours'!$C$8,$F2411&lt;'Working Hours'!$C$9),1,0))</f>
        <v/>
      </c>
    </row>
    <row r="2412">
      <c r="A2412" s="11" t="n"/>
      <c r="B2412" s="11" t="n"/>
      <c r="C2412" s="11" t="n"/>
      <c r="E2412" s="12">
        <f>IF($A2412="","",IF(ISNUMBER($A2412),$A2412,IFERROR(DATEVALUE($A2412),"")))</f>
        <v/>
      </c>
      <c r="F2412" s="12">
        <f>IF($B2412="","",IF(ISNUMBER($B2412),HOUR($B2412)*2+MINUTE($B2412)/30,IFERROR(VALUE(LEFT($B2412,FIND(":",$B2412)-1))*2+VALUE(MID($B2412,FIND(":",$B2412)+1,2))/30,"")))</f>
        <v/>
      </c>
      <c r="G2412" s="12">
        <f>IF($E2412="","",IF(WEEKDAY($E2412,2)&lt;6,1,0))</f>
        <v/>
      </c>
      <c r="H2412" s="12">
        <f>IF(OR($E2412="",$F2412=""),"",IF(AND($G2412=1,$F2412&gt;='Working Hours'!$C$8,$F2412&lt;'Working Hours'!$C$9),1,0))</f>
        <v/>
      </c>
    </row>
    <row r="2413">
      <c r="A2413" s="11" t="n"/>
      <c r="B2413" s="11" t="n"/>
      <c r="C2413" s="11" t="n"/>
      <c r="E2413" s="12">
        <f>IF($A2413="","",IF(ISNUMBER($A2413),$A2413,IFERROR(DATEVALUE($A2413),"")))</f>
        <v/>
      </c>
      <c r="F2413" s="12">
        <f>IF($B2413="","",IF(ISNUMBER($B2413),HOUR($B2413)*2+MINUTE($B2413)/30,IFERROR(VALUE(LEFT($B2413,FIND(":",$B2413)-1))*2+VALUE(MID($B2413,FIND(":",$B2413)+1,2))/30,"")))</f>
        <v/>
      </c>
      <c r="G2413" s="12">
        <f>IF($E2413="","",IF(WEEKDAY($E2413,2)&lt;6,1,0))</f>
        <v/>
      </c>
      <c r="H2413" s="12">
        <f>IF(OR($E2413="",$F2413=""),"",IF(AND($G2413=1,$F2413&gt;='Working Hours'!$C$8,$F2413&lt;'Working Hours'!$C$9),1,0))</f>
        <v/>
      </c>
    </row>
    <row r="2414">
      <c r="A2414" s="11" t="n"/>
      <c r="B2414" s="11" t="n"/>
      <c r="C2414" s="11" t="n"/>
      <c r="E2414" s="12">
        <f>IF($A2414="","",IF(ISNUMBER($A2414),$A2414,IFERROR(DATEVALUE($A2414),"")))</f>
        <v/>
      </c>
      <c r="F2414" s="12">
        <f>IF($B2414="","",IF(ISNUMBER($B2414),HOUR($B2414)*2+MINUTE($B2414)/30,IFERROR(VALUE(LEFT($B2414,FIND(":",$B2414)-1))*2+VALUE(MID($B2414,FIND(":",$B2414)+1,2))/30,"")))</f>
        <v/>
      </c>
      <c r="G2414" s="12">
        <f>IF($E2414="","",IF(WEEKDAY($E2414,2)&lt;6,1,0))</f>
        <v/>
      </c>
      <c r="H2414" s="12">
        <f>IF(OR($E2414="",$F2414=""),"",IF(AND($G2414=1,$F2414&gt;='Working Hours'!$C$8,$F2414&lt;'Working Hours'!$C$9),1,0))</f>
        <v/>
      </c>
    </row>
    <row r="2415">
      <c r="A2415" s="11" t="n"/>
      <c r="B2415" s="11" t="n"/>
      <c r="C2415" s="11" t="n"/>
      <c r="E2415" s="12">
        <f>IF($A2415="","",IF(ISNUMBER($A2415),$A2415,IFERROR(DATEVALUE($A2415),"")))</f>
        <v/>
      </c>
      <c r="F2415" s="12">
        <f>IF($B2415="","",IF(ISNUMBER($B2415),HOUR($B2415)*2+MINUTE($B2415)/30,IFERROR(VALUE(LEFT($B2415,FIND(":",$B2415)-1))*2+VALUE(MID($B2415,FIND(":",$B2415)+1,2))/30,"")))</f>
        <v/>
      </c>
      <c r="G2415" s="12">
        <f>IF($E2415="","",IF(WEEKDAY($E2415,2)&lt;6,1,0))</f>
        <v/>
      </c>
      <c r="H2415" s="12">
        <f>IF(OR($E2415="",$F2415=""),"",IF(AND($G2415=1,$F2415&gt;='Working Hours'!$C$8,$F2415&lt;'Working Hours'!$C$9),1,0))</f>
        <v/>
      </c>
    </row>
    <row r="2416">
      <c r="A2416" s="11" t="n"/>
      <c r="B2416" s="11" t="n"/>
      <c r="C2416" s="11" t="n"/>
      <c r="E2416" s="12">
        <f>IF($A2416="","",IF(ISNUMBER($A2416),$A2416,IFERROR(DATEVALUE($A2416),"")))</f>
        <v/>
      </c>
      <c r="F2416" s="12">
        <f>IF($B2416="","",IF(ISNUMBER($B2416),HOUR($B2416)*2+MINUTE($B2416)/30,IFERROR(VALUE(LEFT($B2416,FIND(":",$B2416)-1))*2+VALUE(MID($B2416,FIND(":",$B2416)+1,2))/30,"")))</f>
        <v/>
      </c>
      <c r="G2416" s="12">
        <f>IF($E2416="","",IF(WEEKDAY($E2416,2)&lt;6,1,0))</f>
        <v/>
      </c>
      <c r="H2416" s="12">
        <f>IF(OR($E2416="",$F2416=""),"",IF(AND($G2416=1,$F2416&gt;='Working Hours'!$C$8,$F2416&lt;'Working Hours'!$C$9),1,0))</f>
        <v/>
      </c>
    </row>
    <row r="2417">
      <c r="A2417" s="11" t="n"/>
      <c r="B2417" s="11" t="n"/>
      <c r="C2417" s="11" t="n"/>
      <c r="E2417" s="12">
        <f>IF($A2417="","",IF(ISNUMBER($A2417),$A2417,IFERROR(DATEVALUE($A2417),"")))</f>
        <v/>
      </c>
      <c r="F2417" s="12">
        <f>IF($B2417="","",IF(ISNUMBER($B2417),HOUR($B2417)*2+MINUTE($B2417)/30,IFERROR(VALUE(LEFT($B2417,FIND(":",$B2417)-1))*2+VALUE(MID($B2417,FIND(":",$B2417)+1,2))/30,"")))</f>
        <v/>
      </c>
      <c r="G2417" s="12">
        <f>IF($E2417="","",IF(WEEKDAY($E2417,2)&lt;6,1,0))</f>
        <v/>
      </c>
      <c r="H2417" s="12">
        <f>IF(OR($E2417="",$F2417=""),"",IF(AND($G2417=1,$F2417&gt;='Working Hours'!$C$8,$F2417&lt;'Working Hours'!$C$9),1,0))</f>
        <v/>
      </c>
    </row>
    <row r="2418">
      <c r="A2418" s="11" t="n"/>
      <c r="B2418" s="11" t="n"/>
      <c r="C2418" s="11" t="n"/>
      <c r="E2418" s="12">
        <f>IF($A2418="","",IF(ISNUMBER($A2418),$A2418,IFERROR(DATEVALUE($A2418),"")))</f>
        <v/>
      </c>
      <c r="F2418" s="12">
        <f>IF($B2418="","",IF(ISNUMBER($B2418),HOUR($B2418)*2+MINUTE($B2418)/30,IFERROR(VALUE(LEFT($B2418,FIND(":",$B2418)-1))*2+VALUE(MID($B2418,FIND(":",$B2418)+1,2))/30,"")))</f>
        <v/>
      </c>
      <c r="G2418" s="12">
        <f>IF($E2418="","",IF(WEEKDAY($E2418,2)&lt;6,1,0))</f>
        <v/>
      </c>
      <c r="H2418" s="12">
        <f>IF(OR($E2418="",$F2418=""),"",IF(AND($G2418=1,$F2418&gt;='Working Hours'!$C$8,$F2418&lt;'Working Hours'!$C$9),1,0))</f>
        <v/>
      </c>
    </row>
    <row r="2419">
      <c r="A2419" s="11" t="n"/>
      <c r="B2419" s="11" t="n"/>
      <c r="C2419" s="11" t="n"/>
      <c r="E2419" s="12">
        <f>IF($A2419="","",IF(ISNUMBER($A2419),$A2419,IFERROR(DATEVALUE($A2419),"")))</f>
        <v/>
      </c>
      <c r="F2419" s="12">
        <f>IF($B2419="","",IF(ISNUMBER($B2419),HOUR($B2419)*2+MINUTE($B2419)/30,IFERROR(VALUE(LEFT($B2419,FIND(":",$B2419)-1))*2+VALUE(MID($B2419,FIND(":",$B2419)+1,2))/30,"")))</f>
        <v/>
      </c>
      <c r="G2419" s="12">
        <f>IF($E2419="","",IF(WEEKDAY($E2419,2)&lt;6,1,0))</f>
        <v/>
      </c>
      <c r="H2419" s="12">
        <f>IF(OR($E2419="",$F2419=""),"",IF(AND($G2419=1,$F2419&gt;='Working Hours'!$C$8,$F2419&lt;'Working Hours'!$C$9),1,0))</f>
        <v/>
      </c>
    </row>
    <row r="2420">
      <c r="A2420" s="11" t="n"/>
      <c r="B2420" s="11" t="n"/>
      <c r="C2420" s="11" t="n"/>
      <c r="E2420" s="12">
        <f>IF($A2420="","",IF(ISNUMBER($A2420),$A2420,IFERROR(DATEVALUE($A2420),"")))</f>
        <v/>
      </c>
      <c r="F2420" s="12">
        <f>IF($B2420="","",IF(ISNUMBER($B2420),HOUR($B2420)*2+MINUTE($B2420)/30,IFERROR(VALUE(LEFT($B2420,FIND(":",$B2420)-1))*2+VALUE(MID($B2420,FIND(":",$B2420)+1,2))/30,"")))</f>
        <v/>
      </c>
      <c r="G2420" s="12">
        <f>IF($E2420="","",IF(WEEKDAY($E2420,2)&lt;6,1,0))</f>
        <v/>
      </c>
      <c r="H2420" s="12">
        <f>IF(OR($E2420="",$F2420=""),"",IF(AND($G2420=1,$F2420&gt;='Working Hours'!$C$8,$F2420&lt;'Working Hours'!$C$9),1,0))</f>
        <v/>
      </c>
    </row>
    <row r="2421">
      <c r="A2421" s="11" t="n"/>
      <c r="B2421" s="11" t="n"/>
      <c r="C2421" s="11" t="n"/>
      <c r="E2421" s="12">
        <f>IF($A2421="","",IF(ISNUMBER($A2421),$A2421,IFERROR(DATEVALUE($A2421),"")))</f>
        <v/>
      </c>
      <c r="F2421" s="12">
        <f>IF($B2421="","",IF(ISNUMBER($B2421),HOUR($B2421)*2+MINUTE($B2421)/30,IFERROR(VALUE(LEFT($B2421,FIND(":",$B2421)-1))*2+VALUE(MID($B2421,FIND(":",$B2421)+1,2))/30,"")))</f>
        <v/>
      </c>
      <c r="G2421" s="12">
        <f>IF($E2421="","",IF(WEEKDAY($E2421,2)&lt;6,1,0))</f>
        <v/>
      </c>
      <c r="H2421" s="12">
        <f>IF(OR($E2421="",$F2421=""),"",IF(AND($G2421=1,$F2421&gt;='Working Hours'!$C$8,$F2421&lt;'Working Hours'!$C$9),1,0))</f>
        <v/>
      </c>
    </row>
    <row r="2422">
      <c r="A2422" s="11" t="n"/>
      <c r="B2422" s="11" t="n"/>
      <c r="C2422" s="11" t="n"/>
      <c r="E2422" s="12">
        <f>IF($A2422="","",IF(ISNUMBER($A2422),$A2422,IFERROR(DATEVALUE($A2422),"")))</f>
        <v/>
      </c>
      <c r="F2422" s="12">
        <f>IF($B2422="","",IF(ISNUMBER($B2422),HOUR($B2422)*2+MINUTE($B2422)/30,IFERROR(VALUE(LEFT($B2422,FIND(":",$B2422)-1))*2+VALUE(MID($B2422,FIND(":",$B2422)+1,2))/30,"")))</f>
        <v/>
      </c>
      <c r="G2422" s="12">
        <f>IF($E2422="","",IF(WEEKDAY($E2422,2)&lt;6,1,0))</f>
        <v/>
      </c>
      <c r="H2422" s="12">
        <f>IF(OR($E2422="",$F2422=""),"",IF(AND($G2422=1,$F2422&gt;='Working Hours'!$C$8,$F2422&lt;'Working Hours'!$C$9),1,0))</f>
        <v/>
      </c>
    </row>
    <row r="2423">
      <c r="A2423" s="11" t="n"/>
      <c r="B2423" s="11" t="n"/>
      <c r="C2423" s="11" t="n"/>
      <c r="E2423" s="12">
        <f>IF($A2423="","",IF(ISNUMBER($A2423),$A2423,IFERROR(DATEVALUE($A2423),"")))</f>
        <v/>
      </c>
      <c r="F2423" s="12">
        <f>IF($B2423="","",IF(ISNUMBER($B2423),HOUR($B2423)*2+MINUTE($B2423)/30,IFERROR(VALUE(LEFT($B2423,FIND(":",$B2423)-1))*2+VALUE(MID($B2423,FIND(":",$B2423)+1,2))/30,"")))</f>
        <v/>
      </c>
      <c r="G2423" s="12">
        <f>IF($E2423="","",IF(WEEKDAY($E2423,2)&lt;6,1,0))</f>
        <v/>
      </c>
      <c r="H2423" s="12">
        <f>IF(OR($E2423="",$F2423=""),"",IF(AND($G2423=1,$F2423&gt;='Working Hours'!$C$8,$F2423&lt;'Working Hours'!$C$9),1,0))</f>
        <v/>
      </c>
    </row>
    <row r="2424">
      <c r="A2424" s="11" t="n"/>
      <c r="B2424" s="11" t="n"/>
      <c r="C2424" s="11" t="n"/>
      <c r="E2424" s="12">
        <f>IF($A2424="","",IF(ISNUMBER($A2424),$A2424,IFERROR(DATEVALUE($A2424),"")))</f>
        <v/>
      </c>
      <c r="F2424" s="12">
        <f>IF($B2424="","",IF(ISNUMBER($B2424),HOUR($B2424)*2+MINUTE($B2424)/30,IFERROR(VALUE(LEFT($B2424,FIND(":",$B2424)-1))*2+VALUE(MID($B2424,FIND(":",$B2424)+1,2))/30,"")))</f>
        <v/>
      </c>
      <c r="G2424" s="12">
        <f>IF($E2424="","",IF(WEEKDAY($E2424,2)&lt;6,1,0))</f>
        <v/>
      </c>
      <c r="H2424" s="12">
        <f>IF(OR($E2424="",$F2424=""),"",IF(AND($G2424=1,$F2424&gt;='Working Hours'!$C$8,$F2424&lt;'Working Hours'!$C$9),1,0))</f>
        <v/>
      </c>
    </row>
    <row r="2425">
      <c r="A2425" s="11" t="n"/>
      <c r="B2425" s="11" t="n"/>
      <c r="C2425" s="11" t="n"/>
      <c r="E2425" s="12">
        <f>IF($A2425="","",IF(ISNUMBER($A2425),$A2425,IFERROR(DATEVALUE($A2425),"")))</f>
        <v/>
      </c>
      <c r="F2425" s="12">
        <f>IF($B2425="","",IF(ISNUMBER($B2425),HOUR($B2425)*2+MINUTE($B2425)/30,IFERROR(VALUE(LEFT($B2425,FIND(":",$B2425)-1))*2+VALUE(MID($B2425,FIND(":",$B2425)+1,2))/30,"")))</f>
        <v/>
      </c>
      <c r="G2425" s="12">
        <f>IF($E2425="","",IF(WEEKDAY($E2425,2)&lt;6,1,0))</f>
        <v/>
      </c>
      <c r="H2425" s="12">
        <f>IF(OR($E2425="",$F2425=""),"",IF(AND($G2425=1,$F2425&gt;='Working Hours'!$C$8,$F2425&lt;'Working Hours'!$C$9),1,0))</f>
        <v/>
      </c>
    </row>
    <row r="2426">
      <c r="A2426" s="11" t="n"/>
      <c r="B2426" s="11" t="n"/>
      <c r="C2426" s="11" t="n"/>
      <c r="E2426" s="12">
        <f>IF($A2426="","",IF(ISNUMBER($A2426),$A2426,IFERROR(DATEVALUE($A2426),"")))</f>
        <v/>
      </c>
      <c r="F2426" s="12">
        <f>IF($B2426="","",IF(ISNUMBER($B2426),HOUR($B2426)*2+MINUTE($B2426)/30,IFERROR(VALUE(LEFT($B2426,FIND(":",$B2426)-1))*2+VALUE(MID($B2426,FIND(":",$B2426)+1,2))/30,"")))</f>
        <v/>
      </c>
      <c r="G2426" s="12">
        <f>IF($E2426="","",IF(WEEKDAY($E2426,2)&lt;6,1,0))</f>
        <v/>
      </c>
      <c r="H2426" s="12">
        <f>IF(OR($E2426="",$F2426=""),"",IF(AND($G2426=1,$F2426&gt;='Working Hours'!$C$8,$F2426&lt;'Working Hours'!$C$9),1,0))</f>
        <v/>
      </c>
    </row>
    <row r="2427">
      <c r="A2427" s="11" t="n"/>
      <c r="B2427" s="11" t="n"/>
      <c r="C2427" s="11" t="n"/>
      <c r="E2427" s="12">
        <f>IF($A2427="","",IF(ISNUMBER($A2427),$A2427,IFERROR(DATEVALUE($A2427),"")))</f>
        <v/>
      </c>
      <c r="F2427" s="12">
        <f>IF($B2427="","",IF(ISNUMBER($B2427),HOUR($B2427)*2+MINUTE($B2427)/30,IFERROR(VALUE(LEFT($B2427,FIND(":",$B2427)-1))*2+VALUE(MID($B2427,FIND(":",$B2427)+1,2))/30,"")))</f>
        <v/>
      </c>
      <c r="G2427" s="12">
        <f>IF($E2427="","",IF(WEEKDAY($E2427,2)&lt;6,1,0))</f>
        <v/>
      </c>
      <c r="H2427" s="12">
        <f>IF(OR($E2427="",$F2427=""),"",IF(AND($G2427=1,$F2427&gt;='Working Hours'!$C$8,$F2427&lt;'Working Hours'!$C$9),1,0))</f>
        <v/>
      </c>
    </row>
    <row r="2428">
      <c r="A2428" s="11" t="n"/>
      <c r="B2428" s="11" t="n"/>
      <c r="C2428" s="11" t="n"/>
      <c r="E2428" s="12">
        <f>IF($A2428="","",IF(ISNUMBER($A2428),$A2428,IFERROR(DATEVALUE($A2428),"")))</f>
        <v/>
      </c>
      <c r="F2428" s="12">
        <f>IF($B2428="","",IF(ISNUMBER($B2428),HOUR($B2428)*2+MINUTE($B2428)/30,IFERROR(VALUE(LEFT($B2428,FIND(":",$B2428)-1))*2+VALUE(MID($B2428,FIND(":",$B2428)+1,2))/30,"")))</f>
        <v/>
      </c>
      <c r="G2428" s="12">
        <f>IF($E2428="","",IF(WEEKDAY($E2428,2)&lt;6,1,0))</f>
        <v/>
      </c>
      <c r="H2428" s="12">
        <f>IF(OR($E2428="",$F2428=""),"",IF(AND($G2428=1,$F2428&gt;='Working Hours'!$C$8,$F2428&lt;'Working Hours'!$C$9),1,0))</f>
        <v/>
      </c>
    </row>
    <row r="2429">
      <c r="A2429" s="11" t="n"/>
      <c r="B2429" s="11" t="n"/>
      <c r="C2429" s="11" t="n"/>
      <c r="E2429" s="12">
        <f>IF($A2429="","",IF(ISNUMBER($A2429),$A2429,IFERROR(DATEVALUE($A2429),"")))</f>
        <v/>
      </c>
      <c r="F2429" s="12">
        <f>IF($B2429="","",IF(ISNUMBER($B2429),HOUR($B2429)*2+MINUTE($B2429)/30,IFERROR(VALUE(LEFT($B2429,FIND(":",$B2429)-1))*2+VALUE(MID($B2429,FIND(":",$B2429)+1,2))/30,"")))</f>
        <v/>
      </c>
      <c r="G2429" s="12">
        <f>IF($E2429="","",IF(WEEKDAY($E2429,2)&lt;6,1,0))</f>
        <v/>
      </c>
      <c r="H2429" s="12">
        <f>IF(OR($E2429="",$F2429=""),"",IF(AND($G2429=1,$F2429&gt;='Working Hours'!$C$8,$F2429&lt;'Working Hours'!$C$9),1,0))</f>
        <v/>
      </c>
    </row>
    <row r="2430">
      <c r="A2430" s="11" t="n"/>
      <c r="B2430" s="11" t="n"/>
      <c r="C2430" s="11" t="n"/>
      <c r="E2430" s="12">
        <f>IF($A2430="","",IF(ISNUMBER($A2430),$A2430,IFERROR(DATEVALUE($A2430),"")))</f>
        <v/>
      </c>
      <c r="F2430" s="12">
        <f>IF($B2430="","",IF(ISNUMBER($B2430),HOUR($B2430)*2+MINUTE($B2430)/30,IFERROR(VALUE(LEFT($B2430,FIND(":",$B2430)-1))*2+VALUE(MID($B2430,FIND(":",$B2430)+1,2))/30,"")))</f>
        <v/>
      </c>
      <c r="G2430" s="12">
        <f>IF($E2430="","",IF(WEEKDAY($E2430,2)&lt;6,1,0))</f>
        <v/>
      </c>
      <c r="H2430" s="12">
        <f>IF(OR($E2430="",$F2430=""),"",IF(AND($G2430=1,$F2430&gt;='Working Hours'!$C$8,$F2430&lt;'Working Hours'!$C$9),1,0))</f>
        <v/>
      </c>
    </row>
    <row r="2431">
      <c r="A2431" s="11" t="n"/>
      <c r="B2431" s="11" t="n"/>
      <c r="C2431" s="11" t="n"/>
      <c r="E2431" s="12">
        <f>IF($A2431="","",IF(ISNUMBER($A2431),$A2431,IFERROR(DATEVALUE($A2431),"")))</f>
        <v/>
      </c>
      <c r="F2431" s="12">
        <f>IF($B2431="","",IF(ISNUMBER($B2431),HOUR($B2431)*2+MINUTE($B2431)/30,IFERROR(VALUE(LEFT($B2431,FIND(":",$B2431)-1))*2+VALUE(MID($B2431,FIND(":",$B2431)+1,2))/30,"")))</f>
        <v/>
      </c>
      <c r="G2431" s="12">
        <f>IF($E2431="","",IF(WEEKDAY($E2431,2)&lt;6,1,0))</f>
        <v/>
      </c>
      <c r="H2431" s="12">
        <f>IF(OR($E2431="",$F2431=""),"",IF(AND($G2431=1,$F2431&gt;='Working Hours'!$C$8,$F2431&lt;'Working Hours'!$C$9),1,0))</f>
        <v/>
      </c>
    </row>
    <row r="2432">
      <c r="A2432" s="11" t="n"/>
      <c r="B2432" s="11" t="n"/>
      <c r="C2432" s="11" t="n"/>
      <c r="E2432" s="12">
        <f>IF($A2432="","",IF(ISNUMBER($A2432),$A2432,IFERROR(DATEVALUE($A2432),"")))</f>
        <v/>
      </c>
      <c r="F2432" s="12">
        <f>IF($B2432="","",IF(ISNUMBER($B2432),HOUR($B2432)*2+MINUTE($B2432)/30,IFERROR(VALUE(LEFT($B2432,FIND(":",$B2432)-1))*2+VALUE(MID($B2432,FIND(":",$B2432)+1,2))/30,"")))</f>
        <v/>
      </c>
      <c r="G2432" s="12">
        <f>IF($E2432="","",IF(WEEKDAY($E2432,2)&lt;6,1,0))</f>
        <v/>
      </c>
      <c r="H2432" s="12">
        <f>IF(OR($E2432="",$F2432=""),"",IF(AND($G2432=1,$F2432&gt;='Working Hours'!$C$8,$F2432&lt;'Working Hours'!$C$9),1,0))</f>
        <v/>
      </c>
    </row>
    <row r="2433">
      <c r="A2433" s="11" t="n"/>
      <c r="B2433" s="11" t="n"/>
      <c r="C2433" s="11" t="n"/>
      <c r="E2433" s="12">
        <f>IF($A2433="","",IF(ISNUMBER($A2433),$A2433,IFERROR(DATEVALUE($A2433),"")))</f>
        <v/>
      </c>
      <c r="F2433" s="12">
        <f>IF($B2433="","",IF(ISNUMBER($B2433),HOUR($B2433)*2+MINUTE($B2433)/30,IFERROR(VALUE(LEFT($B2433,FIND(":",$B2433)-1))*2+VALUE(MID($B2433,FIND(":",$B2433)+1,2))/30,"")))</f>
        <v/>
      </c>
      <c r="G2433" s="12">
        <f>IF($E2433="","",IF(WEEKDAY($E2433,2)&lt;6,1,0))</f>
        <v/>
      </c>
      <c r="H2433" s="12">
        <f>IF(OR($E2433="",$F2433=""),"",IF(AND($G2433=1,$F2433&gt;='Working Hours'!$C$8,$F2433&lt;'Working Hours'!$C$9),1,0))</f>
        <v/>
      </c>
    </row>
    <row r="2434">
      <c r="A2434" s="11" t="n"/>
      <c r="B2434" s="11" t="n"/>
      <c r="C2434" s="11" t="n"/>
      <c r="E2434" s="12">
        <f>IF($A2434="","",IF(ISNUMBER($A2434),$A2434,IFERROR(DATEVALUE($A2434),"")))</f>
        <v/>
      </c>
      <c r="F2434" s="12">
        <f>IF($B2434="","",IF(ISNUMBER($B2434),HOUR($B2434)*2+MINUTE($B2434)/30,IFERROR(VALUE(LEFT($B2434,FIND(":",$B2434)-1))*2+VALUE(MID($B2434,FIND(":",$B2434)+1,2))/30,"")))</f>
        <v/>
      </c>
      <c r="G2434" s="12">
        <f>IF($E2434="","",IF(WEEKDAY($E2434,2)&lt;6,1,0))</f>
        <v/>
      </c>
      <c r="H2434" s="12">
        <f>IF(OR($E2434="",$F2434=""),"",IF(AND($G2434=1,$F2434&gt;='Working Hours'!$C$8,$F2434&lt;'Working Hours'!$C$9),1,0))</f>
        <v/>
      </c>
    </row>
    <row r="2435">
      <c r="A2435" s="11" t="n"/>
      <c r="B2435" s="11" t="n"/>
      <c r="C2435" s="11" t="n"/>
      <c r="E2435" s="12">
        <f>IF($A2435="","",IF(ISNUMBER($A2435),$A2435,IFERROR(DATEVALUE($A2435),"")))</f>
        <v/>
      </c>
      <c r="F2435" s="12">
        <f>IF($B2435="","",IF(ISNUMBER($B2435),HOUR($B2435)*2+MINUTE($B2435)/30,IFERROR(VALUE(LEFT($B2435,FIND(":",$B2435)-1))*2+VALUE(MID($B2435,FIND(":",$B2435)+1,2))/30,"")))</f>
        <v/>
      </c>
      <c r="G2435" s="12">
        <f>IF($E2435="","",IF(WEEKDAY($E2435,2)&lt;6,1,0))</f>
        <v/>
      </c>
      <c r="H2435" s="12">
        <f>IF(OR($E2435="",$F2435=""),"",IF(AND($G2435=1,$F2435&gt;='Working Hours'!$C$8,$F2435&lt;'Working Hours'!$C$9),1,0))</f>
        <v/>
      </c>
    </row>
    <row r="2436">
      <c r="A2436" s="11" t="n"/>
      <c r="B2436" s="11" t="n"/>
      <c r="C2436" s="11" t="n"/>
      <c r="E2436" s="12">
        <f>IF($A2436="","",IF(ISNUMBER($A2436),$A2436,IFERROR(DATEVALUE($A2436),"")))</f>
        <v/>
      </c>
      <c r="F2436" s="12">
        <f>IF($B2436="","",IF(ISNUMBER($B2436),HOUR($B2436)*2+MINUTE($B2436)/30,IFERROR(VALUE(LEFT($B2436,FIND(":",$B2436)-1))*2+VALUE(MID($B2436,FIND(":",$B2436)+1,2))/30,"")))</f>
        <v/>
      </c>
      <c r="G2436" s="12">
        <f>IF($E2436="","",IF(WEEKDAY($E2436,2)&lt;6,1,0))</f>
        <v/>
      </c>
      <c r="H2436" s="12">
        <f>IF(OR($E2436="",$F2436=""),"",IF(AND($G2436=1,$F2436&gt;='Working Hours'!$C$8,$F2436&lt;'Working Hours'!$C$9),1,0))</f>
        <v/>
      </c>
    </row>
    <row r="2437">
      <c r="A2437" s="11" t="n"/>
      <c r="B2437" s="11" t="n"/>
      <c r="C2437" s="11" t="n"/>
      <c r="E2437" s="12">
        <f>IF($A2437="","",IF(ISNUMBER($A2437),$A2437,IFERROR(DATEVALUE($A2437),"")))</f>
        <v/>
      </c>
      <c r="F2437" s="12">
        <f>IF($B2437="","",IF(ISNUMBER($B2437),HOUR($B2437)*2+MINUTE($B2437)/30,IFERROR(VALUE(LEFT($B2437,FIND(":",$B2437)-1))*2+VALUE(MID($B2437,FIND(":",$B2437)+1,2))/30,"")))</f>
        <v/>
      </c>
      <c r="G2437" s="12">
        <f>IF($E2437="","",IF(WEEKDAY($E2437,2)&lt;6,1,0))</f>
        <v/>
      </c>
      <c r="H2437" s="12">
        <f>IF(OR($E2437="",$F2437=""),"",IF(AND($G2437=1,$F2437&gt;='Working Hours'!$C$8,$F2437&lt;'Working Hours'!$C$9),1,0))</f>
        <v/>
      </c>
    </row>
    <row r="2438">
      <c r="A2438" s="11" t="n"/>
      <c r="B2438" s="11" t="n"/>
      <c r="C2438" s="11" t="n"/>
      <c r="E2438" s="12">
        <f>IF($A2438="","",IF(ISNUMBER($A2438),$A2438,IFERROR(DATEVALUE($A2438),"")))</f>
        <v/>
      </c>
      <c r="F2438" s="12">
        <f>IF($B2438="","",IF(ISNUMBER($B2438),HOUR($B2438)*2+MINUTE($B2438)/30,IFERROR(VALUE(LEFT($B2438,FIND(":",$B2438)-1))*2+VALUE(MID($B2438,FIND(":",$B2438)+1,2))/30,"")))</f>
        <v/>
      </c>
      <c r="G2438" s="12">
        <f>IF($E2438="","",IF(WEEKDAY($E2438,2)&lt;6,1,0))</f>
        <v/>
      </c>
      <c r="H2438" s="12">
        <f>IF(OR($E2438="",$F2438=""),"",IF(AND($G2438=1,$F2438&gt;='Working Hours'!$C$8,$F2438&lt;'Working Hours'!$C$9),1,0))</f>
        <v/>
      </c>
    </row>
    <row r="2439">
      <c r="A2439" s="11" t="n"/>
      <c r="B2439" s="11" t="n"/>
      <c r="C2439" s="11" t="n"/>
      <c r="E2439" s="12">
        <f>IF($A2439="","",IF(ISNUMBER($A2439),$A2439,IFERROR(DATEVALUE($A2439),"")))</f>
        <v/>
      </c>
      <c r="F2439" s="12">
        <f>IF($B2439="","",IF(ISNUMBER($B2439),HOUR($B2439)*2+MINUTE($B2439)/30,IFERROR(VALUE(LEFT($B2439,FIND(":",$B2439)-1))*2+VALUE(MID($B2439,FIND(":",$B2439)+1,2))/30,"")))</f>
        <v/>
      </c>
      <c r="G2439" s="12">
        <f>IF($E2439="","",IF(WEEKDAY($E2439,2)&lt;6,1,0))</f>
        <v/>
      </c>
      <c r="H2439" s="12">
        <f>IF(OR($E2439="",$F2439=""),"",IF(AND($G2439=1,$F2439&gt;='Working Hours'!$C$8,$F2439&lt;'Working Hours'!$C$9),1,0))</f>
        <v/>
      </c>
    </row>
    <row r="2440">
      <c r="A2440" s="11" t="n"/>
      <c r="B2440" s="11" t="n"/>
      <c r="C2440" s="11" t="n"/>
      <c r="E2440" s="12">
        <f>IF($A2440="","",IF(ISNUMBER($A2440),$A2440,IFERROR(DATEVALUE($A2440),"")))</f>
        <v/>
      </c>
      <c r="F2440" s="12">
        <f>IF($B2440="","",IF(ISNUMBER($B2440),HOUR($B2440)*2+MINUTE($B2440)/30,IFERROR(VALUE(LEFT($B2440,FIND(":",$B2440)-1))*2+VALUE(MID($B2440,FIND(":",$B2440)+1,2))/30,"")))</f>
        <v/>
      </c>
      <c r="G2440" s="12">
        <f>IF($E2440="","",IF(WEEKDAY($E2440,2)&lt;6,1,0))</f>
        <v/>
      </c>
      <c r="H2440" s="12">
        <f>IF(OR($E2440="",$F2440=""),"",IF(AND($G2440=1,$F2440&gt;='Working Hours'!$C$8,$F2440&lt;'Working Hours'!$C$9),1,0))</f>
        <v/>
      </c>
    </row>
    <row r="2441">
      <c r="A2441" s="11" t="n"/>
      <c r="B2441" s="11" t="n"/>
      <c r="C2441" s="11" t="n"/>
      <c r="E2441" s="12">
        <f>IF($A2441="","",IF(ISNUMBER($A2441),$A2441,IFERROR(DATEVALUE($A2441),"")))</f>
        <v/>
      </c>
      <c r="F2441" s="12">
        <f>IF($B2441="","",IF(ISNUMBER($B2441),HOUR($B2441)*2+MINUTE($B2441)/30,IFERROR(VALUE(LEFT($B2441,FIND(":",$B2441)-1))*2+VALUE(MID($B2441,FIND(":",$B2441)+1,2))/30,"")))</f>
        <v/>
      </c>
      <c r="G2441" s="12">
        <f>IF($E2441="","",IF(WEEKDAY($E2441,2)&lt;6,1,0))</f>
        <v/>
      </c>
      <c r="H2441" s="12">
        <f>IF(OR($E2441="",$F2441=""),"",IF(AND($G2441=1,$F2441&gt;='Working Hours'!$C$8,$F2441&lt;'Working Hours'!$C$9),1,0))</f>
        <v/>
      </c>
    </row>
    <row r="2442">
      <c r="A2442" s="11" t="n"/>
      <c r="B2442" s="11" t="n"/>
      <c r="C2442" s="11" t="n"/>
      <c r="E2442" s="12">
        <f>IF($A2442="","",IF(ISNUMBER($A2442),$A2442,IFERROR(DATEVALUE($A2442),"")))</f>
        <v/>
      </c>
      <c r="F2442" s="12">
        <f>IF($B2442="","",IF(ISNUMBER($B2442),HOUR($B2442)*2+MINUTE($B2442)/30,IFERROR(VALUE(LEFT($B2442,FIND(":",$B2442)-1))*2+VALUE(MID($B2442,FIND(":",$B2442)+1,2))/30,"")))</f>
        <v/>
      </c>
      <c r="G2442" s="12">
        <f>IF($E2442="","",IF(WEEKDAY($E2442,2)&lt;6,1,0))</f>
        <v/>
      </c>
      <c r="H2442" s="12">
        <f>IF(OR($E2442="",$F2442=""),"",IF(AND($G2442=1,$F2442&gt;='Working Hours'!$C$8,$F2442&lt;'Working Hours'!$C$9),1,0))</f>
        <v/>
      </c>
    </row>
    <row r="2443">
      <c r="A2443" s="11" t="n"/>
      <c r="B2443" s="11" t="n"/>
      <c r="C2443" s="11" t="n"/>
      <c r="E2443" s="12">
        <f>IF($A2443="","",IF(ISNUMBER($A2443),$A2443,IFERROR(DATEVALUE($A2443),"")))</f>
        <v/>
      </c>
      <c r="F2443" s="12">
        <f>IF($B2443="","",IF(ISNUMBER($B2443),HOUR($B2443)*2+MINUTE($B2443)/30,IFERROR(VALUE(LEFT($B2443,FIND(":",$B2443)-1))*2+VALUE(MID($B2443,FIND(":",$B2443)+1,2))/30,"")))</f>
        <v/>
      </c>
      <c r="G2443" s="12">
        <f>IF($E2443="","",IF(WEEKDAY($E2443,2)&lt;6,1,0))</f>
        <v/>
      </c>
      <c r="H2443" s="12">
        <f>IF(OR($E2443="",$F2443=""),"",IF(AND($G2443=1,$F2443&gt;='Working Hours'!$C$8,$F2443&lt;'Working Hours'!$C$9),1,0))</f>
        <v/>
      </c>
    </row>
    <row r="2444">
      <c r="A2444" s="11" t="n"/>
      <c r="B2444" s="11" t="n"/>
      <c r="C2444" s="11" t="n"/>
      <c r="E2444" s="12">
        <f>IF($A2444="","",IF(ISNUMBER($A2444),$A2444,IFERROR(DATEVALUE($A2444),"")))</f>
        <v/>
      </c>
      <c r="F2444" s="12">
        <f>IF($B2444="","",IF(ISNUMBER($B2444),HOUR($B2444)*2+MINUTE($B2444)/30,IFERROR(VALUE(LEFT($B2444,FIND(":",$B2444)-1))*2+VALUE(MID($B2444,FIND(":",$B2444)+1,2))/30,"")))</f>
        <v/>
      </c>
      <c r="G2444" s="12">
        <f>IF($E2444="","",IF(WEEKDAY($E2444,2)&lt;6,1,0))</f>
        <v/>
      </c>
      <c r="H2444" s="12">
        <f>IF(OR($E2444="",$F2444=""),"",IF(AND($G2444=1,$F2444&gt;='Working Hours'!$C$8,$F2444&lt;'Working Hours'!$C$9),1,0))</f>
        <v/>
      </c>
    </row>
    <row r="2445">
      <c r="A2445" s="11" t="n"/>
      <c r="B2445" s="11" t="n"/>
      <c r="C2445" s="11" t="n"/>
      <c r="E2445" s="12">
        <f>IF($A2445="","",IF(ISNUMBER($A2445),$A2445,IFERROR(DATEVALUE($A2445),"")))</f>
        <v/>
      </c>
      <c r="F2445" s="12">
        <f>IF($B2445="","",IF(ISNUMBER($B2445),HOUR($B2445)*2+MINUTE($B2445)/30,IFERROR(VALUE(LEFT($B2445,FIND(":",$B2445)-1))*2+VALUE(MID($B2445,FIND(":",$B2445)+1,2))/30,"")))</f>
        <v/>
      </c>
      <c r="G2445" s="12">
        <f>IF($E2445="","",IF(WEEKDAY($E2445,2)&lt;6,1,0))</f>
        <v/>
      </c>
      <c r="H2445" s="12">
        <f>IF(OR($E2445="",$F2445=""),"",IF(AND($G2445=1,$F2445&gt;='Working Hours'!$C$8,$F2445&lt;'Working Hours'!$C$9),1,0))</f>
        <v/>
      </c>
    </row>
    <row r="2446">
      <c r="A2446" s="11" t="n"/>
      <c r="B2446" s="11" t="n"/>
      <c r="C2446" s="11" t="n"/>
      <c r="E2446" s="12">
        <f>IF($A2446="","",IF(ISNUMBER($A2446),$A2446,IFERROR(DATEVALUE($A2446),"")))</f>
        <v/>
      </c>
      <c r="F2446" s="12">
        <f>IF($B2446="","",IF(ISNUMBER($B2446),HOUR($B2446)*2+MINUTE($B2446)/30,IFERROR(VALUE(LEFT($B2446,FIND(":",$B2446)-1))*2+VALUE(MID($B2446,FIND(":",$B2446)+1,2))/30,"")))</f>
        <v/>
      </c>
      <c r="G2446" s="12">
        <f>IF($E2446="","",IF(WEEKDAY($E2446,2)&lt;6,1,0))</f>
        <v/>
      </c>
      <c r="H2446" s="12">
        <f>IF(OR($E2446="",$F2446=""),"",IF(AND($G2446=1,$F2446&gt;='Working Hours'!$C$8,$F2446&lt;'Working Hours'!$C$9),1,0))</f>
        <v/>
      </c>
    </row>
    <row r="2447">
      <c r="A2447" s="11" t="n"/>
      <c r="B2447" s="11" t="n"/>
      <c r="C2447" s="11" t="n"/>
      <c r="E2447" s="12">
        <f>IF($A2447="","",IF(ISNUMBER($A2447),$A2447,IFERROR(DATEVALUE($A2447),"")))</f>
        <v/>
      </c>
      <c r="F2447" s="12">
        <f>IF($B2447="","",IF(ISNUMBER($B2447),HOUR($B2447)*2+MINUTE($B2447)/30,IFERROR(VALUE(LEFT($B2447,FIND(":",$B2447)-1))*2+VALUE(MID($B2447,FIND(":",$B2447)+1,2))/30,"")))</f>
        <v/>
      </c>
      <c r="G2447" s="12">
        <f>IF($E2447="","",IF(WEEKDAY($E2447,2)&lt;6,1,0))</f>
        <v/>
      </c>
      <c r="H2447" s="12">
        <f>IF(OR($E2447="",$F2447=""),"",IF(AND($G2447=1,$F2447&gt;='Working Hours'!$C$8,$F2447&lt;'Working Hours'!$C$9),1,0))</f>
        <v/>
      </c>
    </row>
    <row r="2448">
      <c r="A2448" s="11" t="n"/>
      <c r="B2448" s="11" t="n"/>
      <c r="C2448" s="11" t="n"/>
      <c r="E2448" s="12">
        <f>IF($A2448="","",IF(ISNUMBER($A2448),$A2448,IFERROR(DATEVALUE($A2448),"")))</f>
        <v/>
      </c>
      <c r="F2448" s="12">
        <f>IF($B2448="","",IF(ISNUMBER($B2448),HOUR($B2448)*2+MINUTE($B2448)/30,IFERROR(VALUE(LEFT($B2448,FIND(":",$B2448)-1))*2+VALUE(MID($B2448,FIND(":",$B2448)+1,2))/30,"")))</f>
        <v/>
      </c>
      <c r="G2448" s="12">
        <f>IF($E2448="","",IF(WEEKDAY($E2448,2)&lt;6,1,0))</f>
        <v/>
      </c>
      <c r="H2448" s="12">
        <f>IF(OR($E2448="",$F2448=""),"",IF(AND($G2448=1,$F2448&gt;='Working Hours'!$C$8,$F2448&lt;'Working Hours'!$C$9),1,0))</f>
        <v/>
      </c>
    </row>
    <row r="2449">
      <c r="A2449" s="11" t="n"/>
      <c r="B2449" s="11" t="n"/>
      <c r="C2449" s="11" t="n"/>
      <c r="E2449" s="12">
        <f>IF($A2449="","",IF(ISNUMBER($A2449),$A2449,IFERROR(DATEVALUE($A2449),"")))</f>
        <v/>
      </c>
      <c r="F2449" s="12">
        <f>IF($B2449="","",IF(ISNUMBER($B2449),HOUR($B2449)*2+MINUTE($B2449)/30,IFERROR(VALUE(LEFT($B2449,FIND(":",$B2449)-1))*2+VALUE(MID($B2449,FIND(":",$B2449)+1,2))/30,"")))</f>
        <v/>
      </c>
      <c r="G2449" s="12">
        <f>IF($E2449="","",IF(WEEKDAY($E2449,2)&lt;6,1,0))</f>
        <v/>
      </c>
      <c r="H2449" s="12">
        <f>IF(OR($E2449="",$F2449=""),"",IF(AND($G2449=1,$F2449&gt;='Working Hours'!$C$8,$F2449&lt;'Working Hours'!$C$9),1,0))</f>
        <v/>
      </c>
    </row>
    <row r="2450">
      <c r="A2450" s="11" t="n"/>
      <c r="B2450" s="11" t="n"/>
      <c r="C2450" s="11" t="n"/>
      <c r="E2450" s="12">
        <f>IF($A2450="","",IF(ISNUMBER($A2450),$A2450,IFERROR(DATEVALUE($A2450),"")))</f>
        <v/>
      </c>
      <c r="F2450" s="12">
        <f>IF($B2450="","",IF(ISNUMBER($B2450),HOUR($B2450)*2+MINUTE($B2450)/30,IFERROR(VALUE(LEFT($B2450,FIND(":",$B2450)-1))*2+VALUE(MID($B2450,FIND(":",$B2450)+1,2))/30,"")))</f>
        <v/>
      </c>
      <c r="G2450" s="12">
        <f>IF($E2450="","",IF(WEEKDAY($E2450,2)&lt;6,1,0))</f>
        <v/>
      </c>
      <c r="H2450" s="12">
        <f>IF(OR($E2450="",$F2450=""),"",IF(AND($G2450=1,$F2450&gt;='Working Hours'!$C$8,$F2450&lt;'Working Hours'!$C$9),1,0))</f>
        <v/>
      </c>
    </row>
    <row r="2451">
      <c r="A2451" s="11" t="n"/>
      <c r="B2451" s="11" t="n"/>
      <c r="C2451" s="11" t="n"/>
      <c r="E2451" s="12">
        <f>IF($A2451="","",IF(ISNUMBER($A2451),$A2451,IFERROR(DATEVALUE($A2451),"")))</f>
        <v/>
      </c>
      <c r="F2451" s="12">
        <f>IF($B2451="","",IF(ISNUMBER($B2451),HOUR($B2451)*2+MINUTE($B2451)/30,IFERROR(VALUE(LEFT($B2451,FIND(":",$B2451)-1))*2+VALUE(MID($B2451,FIND(":",$B2451)+1,2))/30,"")))</f>
        <v/>
      </c>
      <c r="G2451" s="12">
        <f>IF($E2451="","",IF(WEEKDAY($E2451,2)&lt;6,1,0))</f>
        <v/>
      </c>
      <c r="H2451" s="12">
        <f>IF(OR($E2451="",$F2451=""),"",IF(AND($G2451=1,$F2451&gt;='Working Hours'!$C$8,$F2451&lt;'Working Hours'!$C$9),1,0))</f>
        <v/>
      </c>
    </row>
    <row r="2452">
      <c r="A2452" s="11" t="n"/>
      <c r="B2452" s="11" t="n"/>
      <c r="C2452" s="11" t="n"/>
      <c r="E2452" s="12">
        <f>IF($A2452="","",IF(ISNUMBER($A2452),$A2452,IFERROR(DATEVALUE($A2452),"")))</f>
        <v/>
      </c>
      <c r="F2452" s="12">
        <f>IF($B2452="","",IF(ISNUMBER($B2452),HOUR($B2452)*2+MINUTE($B2452)/30,IFERROR(VALUE(LEFT($B2452,FIND(":",$B2452)-1))*2+VALUE(MID($B2452,FIND(":",$B2452)+1,2))/30,"")))</f>
        <v/>
      </c>
      <c r="G2452" s="12">
        <f>IF($E2452="","",IF(WEEKDAY($E2452,2)&lt;6,1,0))</f>
        <v/>
      </c>
      <c r="H2452" s="12">
        <f>IF(OR($E2452="",$F2452=""),"",IF(AND($G2452=1,$F2452&gt;='Working Hours'!$C$8,$F2452&lt;'Working Hours'!$C$9),1,0))</f>
        <v/>
      </c>
    </row>
    <row r="2453">
      <c r="A2453" s="11" t="n"/>
      <c r="B2453" s="11" t="n"/>
      <c r="C2453" s="11" t="n"/>
      <c r="E2453" s="12">
        <f>IF($A2453="","",IF(ISNUMBER($A2453),$A2453,IFERROR(DATEVALUE($A2453),"")))</f>
        <v/>
      </c>
      <c r="F2453" s="12">
        <f>IF($B2453="","",IF(ISNUMBER($B2453),HOUR($B2453)*2+MINUTE($B2453)/30,IFERROR(VALUE(LEFT($B2453,FIND(":",$B2453)-1))*2+VALUE(MID($B2453,FIND(":",$B2453)+1,2))/30,"")))</f>
        <v/>
      </c>
      <c r="G2453" s="12">
        <f>IF($E2453="","",IF(WEEKDAY($E2453,2)&lt;6,1,0))</f>
        <v/>
      </c>
      <c r="H2453" s="12">
        <f>IF(OR($E2453="",$F2453=""),"",IF(AND($G2453=1,$F2453&gt;='Working Hours'!$C$8,$F2453&lt;'Working Hours'!$C$9),1,0))</f>
        <v/>
      </c>
    </row>
    <row r="2454">
      <c r="A2454" s="11" t="n"/>
      <c r="B2454" s="11" t="n"/>
      <c r="C2454" s="11" t="n"/>
      <c r="E2454" s="12">
        <f>IF($A2454="","",IF(ISNUMBER($A2454),$A2454,IFERROR(DATEVALUE($A2454),"")))</f>
        <v/>
      </c>
      <c r="F2454" s="12">
        <f>IF($B2454="","",IF(ISNUMBER($B2454),HOUR($B2454)*2+MINUTE($B2454)/30,IFERROR(VALUE(LEFT($B2454,FIND(":",$B2454)-1))*2+VALUE(MID($B2454,FIND(":",$B2454)+1,2))/30,"")))</f>
        <v/>
      </c>
      <c r="G2454" s="12">
        <f>IF($E2454="","",IF(WEEKDAY($E2454,2)&lt;6,1,0))</f>
        <v/>
      </c>
      <c r="H2454" s="12">
        <f>IF(OR($E2454="",$F2454=""),"",IF(AND($G2454=1,$F2454&gt;='Working Hours'!$C$8,$F2454&lt;'Working Hours'!$C$9),1,0))</f>
        <v/>
      </c>
    </row>
    <row r="2455">
      <c r="A2455" s="11" t="n"/>
      <c r="B2455" s="11" t="n"/>
      <c r="C2455" s="11" t="n"/>
      <c r="E2455" s="12">
        <f>IF($A2455="","",IF(ISNUMBER($A2455),$A2455,IFERROR(DATEVALUE($A2455),"")))</f>
        <v/>
      </c>
      <c r="F2455" s="12">
        <f>IF($B2455="","",IF(ISNUMBER($B2455),HOUR($B2455)*2+MINUTE($B2455)/30,IFERROR(VALUE(LEFT($B2455,FIND(":",$B2455)-1))*2+VALUE(MID($B2455,FIND(":",$B2455)+1,2))/30,"")))</f>
        <v/>
      </c>
      <c r="G2455" s="12">
        <f>IF($E2455="","",IF(WEEKDAY($E2455,2)&lt;6,1,0))</f>
        <v/>
      </c>
      <c r="H2455" s="12">
        <f>IF(OR($E2455="",$F2455=""),"",IF(AND($G2455=1,$F2455&gt;='Working Hours'!$C$8,$F2455&lt;'Working Hours'!$C$9),1,0))</f>
        <v/>
      </c>
    </row>
    <row r="2456">
      <c r="A2456" s="11" t="n"/>
      <c r="B2456" s="11" t="n"/>
      <c r="C2456" s="11" t="n"/>
      <c r="E2456" s="12">
        <f>IF($A2456="","",IF(ISNUMBER($A2456),$A2456,IFERROR(DATEVALUE($A2456),"")))</f>
        <v/>
      </c>
      <c r="F2456" s="12">
        <f>IF($B2456="","",IF(ISNUMBER($B2456),HOUR($B2456)*2+MINUTE($B2456)/30,IFERROR(VALUE(LEFT($B2456,FIND(":",$B2456)-1))*2+VALUE(MID($B2456,FIND(":",$B2456)+1,2))/30,"")))</f>
        <v/>
      </c>
      <c r="G2456" s="12">
        <f>IF($E2456="","",IF(WEEKDAY($E2456,2)&lt;6,1,0))</f>
        <v/>
      </c>
      <c r="H2456" s="12">
        <f>IF(OR($E2456="",$F2456=""),"",IF(AND($G2456=1,$F2456&gt;='Working Hours'!$C$8,$F2456&lt;'Working Hours'!$C$9),1,0))</f>
        <v/>
      </c>
    </row>
    <row r="2457">
      <c r="A2457" s="11" t="n"/>
      <c r="B2457" s="11" t="n"/>
      <c r="C2457" s="11" t="n"/>
      <c r="E2457" s="12">
        <f>IF($A2457="","",IF(ISNUMBER($A2457),$A2457,IFERROR(DATEVALUE($A2457),"")))</f>
        <v/>
      </c>
      <c r="F2457" s="12">
        <f>IF($B2457="","",IF(ISNUMBER($B2457),HOUR($B2457)*2+MINUTE($B2457)/30,IFERROR(VALUE(LEFT($B2457,FIND(":",$B2457)-1))*2+VALUE(MID($B2457,FIND(":",$B2457)+1,2))/30,"")))</f>
        <v/>
      </c>
      <c r="G2457" s="12">
        <f>IF($E2457="","",IF(WEEKDAY($E2457,2)&lt;6,1,0))</f>
        <v/>
      </c>
      <c r="H2457" s="12">
        <f>IF(OR($E2457="",$F2457=""),"",IF(AND($G2457=1,$F2457&gt;='Working Hours'!$C$8,$F2457&lt;'Working Hours'!$C$9),1,0))</f>
        <v/>
      </c>
    </row>
    <row r="2458">
      <c r="A2458" s="11" t="n"/>
      <c r="B2458" s="11" t="n"/>
      <c r="C2458" s="11" t="n"/>
      <c r="E2458" s="12">
        <f>IF($A2458="","",IF(ISNUMBER($A2458),$A2458,IFERROR(DATEVALUE($A2458),"")))</f>
        <v/>
      </c>
      <c r="F2458" s="12">
        <f>IF($B2458="","",IF(ISNUMBER($B2458),HOUR($B2458)*2+MINUTE($B2458)/30,IFERROR(VALUE(LEFT($B2458,FIND(":",$B2458)-1))*2+VALUE(MID($B2458,FIND(":",$B2458)+1,2))/30,"")))</f>
        <v/>
      </c>
      <c r="G2458" s="12">
        <f>IF($E2458="","",IF(WEEKDAY($E2458,2)&lt;6,1,0))</f>
        <v/>
      </c>
      <c r="H2458" s="12">
        <f>IF(OR($E2458="",$F2458=""),"",IF(AND($G2458=1,$F2458&gt;='Working Hours'!$C$8,$F2458&lt;'Working Hours'!$C$9),1,0))</f>
        <v/>
      </c>
    </row>
    <row r="2459">
      <c r="A2459" s="11" t="n"/>
      <c r="B2459" s="11" t="n"/>
      <c r="C2459" s="11" t="n"/>
      <c r="E2459" s="12">
        <f>IF($A2459="","",IF(ISNUMBER($A2459),$A2459,IFERROR(DATEVALUE($A2459),"")))</f>
        <v/>
      </c>
      <c r="F2459" s="12">
        <f>IF($B2459="","",IF(ISNUMBER($B2459),HOUR($B2459)*2+MINUTE($B2459)/30,IFERROR(VALUE(LEFT($B2459,FIND(":",$B2459)-1))*2+VALUE(MID($B2459,FIND(":",$B2459)+1,2))/30,"")))</f>
        <v/>
      </c>
      <c r="G2459" s="12">
        <f>IF($E2459="","",IF(WEEKDAY($E2459,2)&lt;6,1,0))</f>
        <v/>
      </c>
      <c r="H2459" s="12">
        <f>IF(OR($E2459="",$F2459=""),"",IF(AND($G2459=1,$F2459&gt;='Working Hours'!$C$8,$F2459&lt;'Working Hours'!$C$9),1,0))</f>
        <v/>
      </c>
    </row>
    <row r="2460">
      <c r="A2460" s="11" t="n"/>
      <c r="B2460" s="11" t="n"/>
      <c r="C2460" s="11" t="n"/>
      <c r="E2460" s="12">
        <f>IF($A2460="","",IF(ISNUMBER($A2460),$A2460,IFERROR(DATEVALUE($A2460),"")))</f>
        <v/>
      </c>
      <c r="F2460" s="12">
        <f>IF($B2460="","",IF(ISNUMBER($B2460),HOUR($B2460)*2+MINUTE($B2460)/30,IFERROR(VALUE(LEFT($B2460,FIND(":",$B2460)-1))*2+VALUE(MID($B2460,FIND(":",$B2460)+1,2))/30,"")))</f>
        <v/>
      </c>
      <c r="G2460" s="12">
        <f>IF($E2460="","",IF(WEEKDAY($E2460,2)&lt;6,1,0))</f>
        <v/>
      </c>
      <c r="H2460" s="12">
        <f>IF(OR($E2460="",$F2460=""),"",IF(AND($G2460=1,$F2460&gt;='Working Hours'!$C$8,$F2460&lt;'Working Hours'!$C$9),1,0))</f>
        <v/>
      </c>
    </row>
    <row r="2461">
      <c r="A2461" s="11" t="n"/>
      <c r="B2461" s="11" t="n"/>
      <c r="C2461" s="11" t="n"/>
      <c r="E2461" s="12">
        <f>IF($A2461="","",IF(ISNUMBER($A2461),$A2461,IFERROR(DATEVALUE($A2461),"")))</f>
        <v/>
      </c>
      <c r="F2461" s="12">
        <f>IF($B2461="","",IF(ISNUMBER($B2461),HOUR($B2461)*2+MINUTE($B2461)/30,IFERROR(VALUE(LEFT($B2461,FIND(":",$B2461)-1))*2+VALUE(MID($B2461,FIND(":",$B2461)+1,2))/30,"")))</f>
        <v/>
      </c>
      <c r="G2461" s="12">
        <f>IF($E2461="","",IF(WEEKDAY($E2461,2)&lt;6,1,0))</f>
        <v/>
      </c>
      <c r="H2461" s="12">
        <f>IF(OR($E2461="",$F2461=""),"",IF(AND($G2461=1,$F2461&gt;='Working Hours'!$C$8,$F2461&lt;'Working Hours'!$C$9),1,0))</f>
        <v/>
      </c>
    </row>
    <row r="2462">
      <c r="A2462" s="11" t="n"/>
      <c r="B2462" s="11" t="n"/>
      <c r="C2462" s="11" t="n"/>
      <c r="E2462" s="12">
        <f>IF($A2462="","",IF(ISNUMBER($A2462),$A2462,IFERROR(DATEVALUE($A2462),"")))</f>
        <v/>
      </c>
      <c r="F2462" s="12">
        <f>IF($B2462="","",IF(ISNUMBER($B2462),HOUR($B2462)*2+MINUTE($B2462)/30,IFERROR(VALUE(LEFT($B2462,FIND(":",$B2462)-1))*2+VALUE(MID($B2462,FIND(":",$B2462)+1,2))/30,"")))</f>
        <v/>
      </c>
      <c r="G2462" s="12">
        <f>IF($E2462="","",IF(WEEKDAY($E2462,2)&lt;6,1,0))</f>
        <v/>
      </c>
      <c r="H2462" s="12">
        <f>IF(OR($E2462="",$F2462=""),"",IF(AND($G2462=1,$F2462&gt;='Working Hours'!$C$8,$F2462&lt;'Working Hours'!$C$9),1,0))</f>
        <v/>
      </c>
    </row>
    <row r="2463">
      <c r="A2463" s="11" t="n"/>
      <c r="B2463" s="11" t="n"/>
      <c r="C2463" s="11" t="n"/>
      <c r="E2463" s="12">
        <f>IF($A2463="","",IF(ISNUMBER($A2463),$A2463,IFERROR(DATEVALUE($A2463),"")))</f>
        <v/>
      </c>
      <c r="F2463" s="12">
        <f>IF($B2463="","",IF(ISNUMBER($B2463),HOUR($B2463)*2+MINUTE($B2463)/30,IFERROR(VALUE(LEFT($B2463,FIND(":",$B2463)-1))*2+VALUE(MID($B2463,FIND(":",$B2463)+1,2))/30,"")))</f>
        <v/>
      </c>
      <c r="G2463" s="12">
        <f>IF($E2463="","",IF(WEEKDAY($E2463,2)&lt;6,1,0))</f>
        <v/>
      </c>
      <c r="H2463" s="12">
        <f>IF(OR($E2463="",$F2463=""),"",IF(AND($G2463=1,$F2463&gt;='Working Hours'!$C$8,$F2463&lt;'Working Hours'!$C$9),1,0))</f>
        <v/>
      </c>
    </row>
    <row r="2464">
      <c r="A2464" s="11" t="n"/>
      <c r="B2464" s="11" t="n"/>
      <c r="C2464" s="11" t="n"/>
      <c r="E2464" s="12">
        <f>IF($A2464="","",IF(ISNUMBER($A2464),$A2464,IFERROR(DATEVALUE($A2464),"")))</f>
        <v/>
      </c>
      <c r="F2464" s="12">
        <f>IF($B2464="","",IF(ISNUMBER($B2464),HOUR($B2464)*2+MINUTE($B2464)/30,IFERROR(VALUE(LEFT($B2464,FIND(":",$B2464)-1))*2+VALUE(MID($B2464,FIND(":",$B2464)+1,2))/30,"")))</f>
        <v/>
      </c>
      <c r="G2464" s="12">
        <f>IF($E2464="","",IF(WEEKDAY($E2464,2)&lt;6,1,0))</f>
        <v/>
      </c>
      <c r="H2464" s="12">
        <f>IF(OR($E2464="",$F2464=""),"",IF(AND($G2464=1,$F2464&gt;='Working Hours'!$C$8,$F2464&lt;'Working Hours'!$C$9),1,0))</f>
        <v/>
      </c>
    </row>
    <row r="2465">
      <c r="A2465" s="11" t="n"/>
      <c r="B2465" s="11" t="n"/>
      <c r="C2465" s="11" t="n"/>
      <c r="E2465" s="12">
        <f>IF($A2465="","",IF(ISNUMBER($A2465),$A2465,IFERROR(DATEVALUE($A2465),"")))</f>
        <v/>
      </c>
      <c r="F2465" s="12">
        <f>IF($B2465="","",IF(ISNUMBER($B2465),HOUR($B2465)*2+MINUTE($B2465)/30,IFERROR(VALUE(LEFT($B2465,FIND(":",$B2465)-1))*2+VALUE(MID($B2465,FIND(":",$B2465)+1,2))/30,"")))</f>
        <v/>
      </c>
      <c r="G2465" s="12">
        <f>IF($E2465="","",IF(WEEKDAY($E2465,2)&lt;6,1,0))</f>
        <v/>
      </c>
      <c r="H2465" s="12">
        <f>IF(OR($E2465="",$F2465=""),"",IF(AND($G2465=1,$F2465&gt;='Working Hours'!$C$8,$F2465&lt;'Working Hours'!$C$9),1,0))</f>
        <v/>
      </c>
    </row>
    <row r="2466">
      <c r="A2466" s="11" t="n"/>
      <c r="B2466" s="11" t="n"/>
      <c r="C2466" s="11" t="n"/>
      <c r="E2466" s="12">
        <f>IF($A2466="","",IF(ISNUMBER($A2466),$A2466,IFERROR(DATEVALUE($A2466),"")))</f>
        <v/>
      </c>
      <c r="F2466" s="12">
        <f>IF($B2466="","",IF(ISNUMBER($B2466),HOUR($B2466)*2+MINUTE($B2466)/30,IFERROR(VALUE(LEFT($B2466,FIND(":",$B2466)-1))*2+VALUE(MID($B2466,FIND(":",$B2466)+1,2))/30,"")))</f>
        <v/>
      </c>
      <c r="G2466" s="12">
        <f>IF($E2466="","",IF(WEEKDAY($E2466,2)&lt;6,1,0))</f>
        <v/>
      </c>
      <c r="H2466" s="12">
        <f>IF(OR($E2466="",$F2466=""),"",IF(AND($G2466=1,$F2466&gt;='Working Hours'!$C$8,$F2466&lt;'Working Hours'!$C$9),1,0))</f>
        <v/>
      </c>
    </row>
    <row r="2467">
      <c r="A2467" s="11" t="n"/>
      <c r="B2467" s="11" t="n"/>
      <c r="C2467" s="11" t="n"/>
      <c r="E2467" s="12">
        <f>IF($A2467="","",IF(ISNUMBER($A2467),$A2467,IFERROR(DATEVALUE($A2467),"")))</f>
        <v/>
      </c>
      <c r="F2467" s="12">
        <f>IF($B2467="","",IF(ISNUMBER($B2467),HOUR($B2467)*2+MINUTE($B2467)/30,IFERROR(VALUE(LEFT($B2467,FIND(":",$B2467)-1))*2+VALUE(MID($B2467,FIND(":",$B2467)+1,2))/30,"")))</f>
        <v/>
      </c>
      <c r="G2467" s="12">
        <f>IF($E2467="","",IF(WEEKDAY($E2467,2)&lt;6,1,0))</f>
        <v/>
      </c>
      <c r="H2467" s="12">
        <f>IF(OR($E2467="",$F2467=""),"",IF(AND($G2467=1,$F2467&gt;='Working Hours'!$C$8,$F2467&lt;'Working Hours'!$C$9),1,0))</f>
        <v/>
      </c>
    </row>
    <row r="2468">
      <c r="A2468" s="11" t="n"/>
      <c r="B2468" s="11" t="n"/>
      <c r="C2468" s="11" t="n"/>
      <c r="E2468" s="12">
        <f>IF($A2468="","",IF(ISNUMBER($A2468),$A2468,IFERROR(DATEVALUE($A2468),"")))</f>
        <v/>
      </c>
      <c r="F2468" s="12">
        <f>IF($B2468="","",IF(ISNUMBER($B2468),HOUR($B2468)*2+MINUTE($B2468)/30,IFERROR(VALUE(LEFT($B2468,FIND(":",$B2468)-1))*2+VALUE(MID($B2468,FIND(":",$B2468)+1,2))/30,"")))</f>
        <v/>
      </c>
      <c r="G2468" s="12">
        <f>IF($E2468="","",IF(WEEKDAY($E2468,2)&lt;6,1,0))</f>
        <v/>
      </c>
      <c r="H2468" s="12">
        <f>IF(OR($E2468="",$F2468=""),"",IF(AND($G2468=1,$F2468&gt;='Working Hours'!$C$8,$F2468&lt;'Working Hours'!$C$9),1,0))</f>
        <v/>
      </c>
    </row>
    <row r="2469">
      <c r="A2469" s="11" t="n"/>
      <c r="B2469" s="11" t="n"/>
      <c r="C2469" s="11" t="n"/>
      <c r="E2469" s="12">
        <f>IF($A2469="","",IF(ISNUMBER($A2469),$A2469,IFERROR(DATEVALUE($A2469),"")))</f>
        <v/>
      </c>
      <c r="F2469" s="12">
        <f>IF($B2469="","",IF(ISNUMBER($B2469),HOUR($B2469)*2+MINUTE($B2469)/30,IFERROR(VALUE(LEFT($B2469,FIND(":",$B2469)-1))*2+VALUE(MID($B2469,FIND(":",$B2469)+1,2))/30,"")))</f>
        <v/>
      </c>
      <c r="G2469" s="12">
        <f>IF($E2469="","",IF(WEEKDAY($E2469,2)&lt;6,1,0))</f>
        <v/>
      </c>
      <c r="H2469" s="12">
        <f>IF(OR($E2469="",$F2469=""),"",IF(AND($G2469=1,$F2469&gt;='Working Hours'!$C$8,$F2469&lt;'Working Hours'!$C$9),1,0))</f>
        <v/>
      </c>
    </row>
    <row r="2470">
      <c r="A2470" s="11" t="n"/>
      <c r="B2470" s="11" t="n"/>
      <c r="C2470" s="11" t="n"/>
      <c r="E2470" s="12">
        <f>IF($A2470="","",IF(ISNUMBER($A2470),$A2470,IFERROR(DATEVALUE($A2470),"")))</f>
        <v/>
      </c>
      <c r="F2470" s="12">
        <f>IF($B2470="","",IF(ISNUMBER($B2470),HOUR($B2470)*2+MINUTE($B2470)/30,IFERROR(VALUE(LEFT($B2470,FIND(":",$B2470)-1))*2+VALUE(MID($B2470,FIND(":",$B2470)+1,2))/30,"")))</f>
        <v/>
      </c>
      <c r="G2470" s="12">
        <f>IF($E2470="","",IF(WEEKDAY($E2470,2)&lt;6,1,0))</f>
        <v/>
      </c>
      <c r="H2470" s="12">
        <f>IF(OR($E2470="",$F2470=""),"",IF(AND($G2470=1,$F2470&gt;='Working Hours'!$C$8,$F2470&lt;'Working Hours'!$C$9),1,0))</f>
        <v/>
      </c>
    </row>
    <row r="2471">
      <c r="A2471" s="11" t="n"/>
      <c r="B2471" s="11" t="n"/>
      <c r="C2471" s="11" t="n"/>
      <c r="E2471" s="12">
        <f>IF($A2471="","",IF(ISNUMBER($A2471),$A2471,IFERROR(DATEVALUE($A2471),"")))</f>
        <v/>
      </c>
      <c r="F2471" s="12">
        <f>IF($B2471="","",IF(ISNUMBER($B2471),HOUR($B2471)*2+MINUTE($B2471)/30,IFERROR(VALUE(LEFT($B2471,FIND(":",$B2471)-1))*2+VALUE(MID($B2471,FIND(":",$B2471)+1,2))/30,"")))</f>
        <v/>
      </c>
      <c r="G2471" s="12">
        <f>IF($E2471="","",IF(WEEKDAY($E2471,2)&lt;6,1,0))</f>
        <v/>
      </c>
      <c r="H2471" s="12">
        <f>IF(OR($E2471="",$F2471=""),"",IF(AND($G2471=1,$F2471&gt;='Working Hours'!$C$8,$F2471&lt;'Working Hours'!$C$9),1,0))</f>
        <v/>
      </c>
    </row>
    <row r="2472">
      <c r="A2472" s="11" t="n"/>
      <c r="B2472" s="11" t="n"/>
      <c r="C2472" s="11" t="n"/>
      <c r="E2472" s="12">
        <f>IF($A2472="","",IF(ISNUMBER($A2472),$A2472,IFERROR(DATEVALUE($A2472),"")))</f>
        <v/>
      </c>
      <c r="F2472" s="12">
        <f>IF($B2472="","",IF(ISNUMBER($B2472),HOUR($B2472)*2+MINUTE($B2472)/30,IFERROR(VALUE(LEFT($B2472,FIND(":",$B2472)-1))*2+VALUE(MID($B2472,FIND(":",$B2472)+1,2))/30,"")))</f>
        <v/>
      </c>
      <c r="G2472" s="12">
        <f>IF($E2472="","",IF(WEEKDAY($E2472,2)&lt;6,1,0))</f>
        <v/>
      </c>
      <c r="H2472" s="12">
        <f>IF(OR($E2472="",$F2472=""),"",IF(AND($G2472=1,$F2472&gt;='Working Hours'!$C$8,$F2472&lt;'Working Hours'!$C$9),1,0))</f>
        <v/>
      </c>
    </row>
    <row r="2473">
      <c r="A2473" s="11" t="n"/>
      <c r="B2473" s="11" t="n"/>
      <c r="C2473" s="11" t="n"/>
      <c r="E2473" s="12">
        <f>IF($A2473="","",IF(ISNUMBER($A2473),$A2473,IFERROR(DATEVALUE($A2473),"")))</f>
        <v/>
      </c>
      <c r="F2473" s="12">
        <f>IF($B2473="","",IF(ISNUMBER($B2473),HOUR($B2473)*2+MINUTE($B2473)/30,IFERROR(VALUE(LEFT($B2473,FIND(":",$B2473)-1))*2+VALUE(MID($B2473,FIND(":",$B2473)+1,2))/30,"")))</f>
        <v/>
      </c>
      <c r="G2473" s="12">
        <f>IF($E2473="","",IF(WEEKDAY($E2473,2)&lt;6,1,0))</f>
        <v/>
      </c>
      <c r="H2473" s="12">
        <f>IF(OR($E2473="",$F2473=""),"",IF(AND($G2473=1,$F2473&gt;='Working Hours'!$C$8,$F2473&lt;'Working Hours'!$C$9),1,0))</f>
        <v/>
      </c>
    </row>
    <row r="2474">
      <c r="A2474" s="11" t="n"/>
      <c r="B2474" s="11" t="n"/>
      <c r="C2474" s="11" t="n"/>
      <c r="E2474" s="12">
        <f>IF($A2474="","",IF(ISNUMBER($A2474),$A2474,IFERROR(DATEVALUE($A2474),"")))</f>
        <v/>
      </c>
      <c r="F2474" s="12">
        <f>IF($B2474="","",IF(ISNUMBER($B2474),HOUR($B2474)*2+MINUTE($B2474)/30,IFERROR(VALUE(LEFT($B2474,FIND(":",$B2474)-1))*2+VALUE(MID($B2474,FIND(":",$B2474)+1,2))/30,"")))</f>
        <v/>
      </c>
      <c r="G2474" s="12">
        <f>IF($E2474="","",IF(WEEKDAY($E2474,2)&lt;6,1,0))</f>
        <v/>
      </c>
      <c r="H2474" s="12">
        <f>IF(OR($E2474="",$F2474=""),"",IF(AND($G2474=1,$F2474&gt;='Working Hours'!$C$8,$F2474&lt;'Working Hours'!$C$9),1,0))</f>
        <v/>
      </c>
    </row>
    <row r="2475">
      <c r="A2475" s="11" t="n"/>
      <c r="B2475" s="11" t="n"/>
      <c r="C2475" s="11" t="n"/>
      <c r="E2475" s="12">
        <f>IF($A2475="","",IF(ISNUMBER($A2475),$A2475,IFERROR(DATEVALUE($A2475),"")))</f>
        <v/>
      </c>
      <c r="F2475" s="12">
        <f>IF($B2475="","",IF(ISNUMBER($B2475),HOUR($B2475)*2+MINUTE($B2475)/30,IFERROR(VALUE(LEFT($B2475,FIND(":",$B2475)-1))*2+VALUE(MID($B2475,FIND(":",$B2475)+1,2))/30,"")))</f>
        <v/>
      </c>
      <c r="G2475" s="12">
        <f>IF($E2475="","",IF(WEEKDAY($E2475,2)&lt;6,1,0))</f>
        <v/>
      </c>
      <c r="H2475" s="12">
        <f>IF(OR($E2475="",$F2475=""),"",IF(AND($G2475=1,$F2475&gt;='Working Hours'!$C$8,$F2475&lt;'Working Hours'!$C$9),1,0))</f>
        <v/>
      </c>
    </row>
    <row r="2476">
      <c r="A2476" s="11" t="n"/>
      <c r="B2476" s="11" t="n"/>
      <c r="C2476" s="11" t="n"/>
      <c r="E2476" s="12">
        <f>IF($A2476="","",IF(ISNUMBER($A2476),$A2476,IFERROR(DATEVALUE($A2476),"")))</f>
        <v/>
      </c>
      <c r="F2476" s="12">
        <f>IF($B2476="","",IF(ISNUMBER($B2476),HOUR($B2476)*2+MINUTE($B2476)/30,IFERROR(VALUE(LEFT($B2476,FIND(":",$B2476)-1))*2+VALUE(MID($B2476,FIND(":",$B2476)+1,2))/30,"")))</f>
        <v/>
      </c>
      <c r="G2476" s="12">
        <f>IF($E2476="","",IF(WEEKDAY($E2476,2)&lt;6,1,0))</f>
        <v/>
      </c>
      <c r="H2476" s="12">
        <f>IF(OR($E2476="",$F2476=""),"",IF(AND($G2476=1,$F2476&gt;='Working Hours'!$C$8,$F2476&lt;'Working Hours'!$C$9),1,0))</f>
        <v/>
      </c>
    </row>
    <row r="2477">
      <c r="A2477" s="11" t="n"/>
      <c r="B2477" s="11" t="n"/>
      <c r="C2477" s="11" t="n"/>
      <c r="E2477" s="12">
        <f>IF($A2477="","",IF(ISNUMBER($A2477),$A2477,IFERROR(DATEVALUE($A2477),"")))</f>
        <v/>
      </c>
      <c r="F2477" s="12">
        <f>IF($B2477="","",IF(ISNUMBER($B2477),HOUR($B2477)*2+MINUTE($B2477)/30,IFERROR(VALUE(LEFT($B2477,FIND(":",$B2477)-1))*2+VALUE(MID($B2477,FIND(":",$B2477)+1,2))/30,"")))</f>
        <v/>
      </c>
      <c r="G2477" s="12">
        <f>IF($E2477="","",IF(WEEKDAY($E2477,2)&lt;6,1,0))</f>
        <v/>
      </c>
      <c r="H2477" s="12">
        <f>IF(OR($E2477="",$F2477=""),"",IF(AND($G2477=1,$F2477&gt;='Working Hours'!$C$8,$F2477&lt;'Working Hours'!$C$9),1,0))</f>
        <v/>
      </c>
    </row>
    <row r="2478">
      <c r="A2478" s="11" t="n"/>
      <c r="B2478" s="11" t="n"/>
      <c r="C2478" s="11" t="n"/>
      <c r="E2478" s="12">
        <f>IF($A2478="","",IF(ISNUMBER($A2478),$A2478,IFERROR(DATEVALUE($A2478),"")))</f>
        <v/>
      </c>
      <c r="F2478" s="12">
        <f>IF($B2478="","",IF(ISNUMBER($B2478),HOUR($B2478)*2+MINUTE($B2478)/30,IFERROR(VALUE(LEFT($B2478,FIND(":",$B2478)-1))*2+VALUE(MID($B2478,FIND(":",$B2478)+1,2))/30,"")))</f>
        <v/>
      </c>
      <c r="G2478" s="12">
        <f>IF($E2478="","",IF(WEEKDAY($E2478,2)&lt;6,1,0))</f>
        <v/>
      </c>
      <c r="H2478" s="12">
        <f>IF(OR($E2478="",$F2478=""),"",IF(AND($G2478=1,$F2478&gt;='Working Hours'!$C$8,$F2478&lt;'Working Hours'!$C$9),1,0))</f>
        <v/>
      </c>
    </row>
    <row r="2479">
      <c r="A2479" s="11" t="n"/>
      <c r="B2479" s="11" t="n"/>
      <c r="C2479" s="11" t="n"/>
      <c r="E2479" s="12">
        <f>IF($A2479="","",IF(ISNUMBER($A2479),$A2479,IFERROR(DATEVALUE($A2479),"")))</f>
        <v/>
      </c>
      <c r="F2479" s="12">
        <f>IF($B2479="","",IF(ISNUMBER($B2479),HOUR($B2479)*2+MINUTE($B2479)/30,IFERROR(VALUE(LEFT($B2479,FIND(":",$B2479)-1))*2+VALUE(MID($B2479,FIND(":",$B2479)+1,2))/30,"")))</f>
        <v/>
      </c>
      <c r="G2479" s="12">
        <f>IF($E2479="","",IF(WEEKDAY($E2479,2)&lt;6,1,0))</f>
        <v/>
      </c>
      <c r="H2479" s="12">
        <f>IF(OR($E2479="",$F2479=""),"",IF(AND($G2479=1,$F2479&gt;='Working Hours'!$C$8,$F2479&lt;'Working Hours'!$C$9),1,0))</f>
        <v/>
      </c>
    </row>
    <row r="2480">
      <c r="A2480" s="11" t="n"/>
      <c r="B2480" s="11" t="n"/>
      <c r="C2480" s="11" t="n"/>
      <c r="E2480" s="12">
        <f>IF($A2480="","",IF(ISNUMBER($A2480),$A2480,IFERROR(DATEVALUE($A2480),"")))</f>
        <v/>
      </c>
      <c r="F2480" s="12">
        <f>IF($B2480="","",IF(ISNUMBER($B2480),HOUR($B2480)*2+MINUTE($B2480)/30,IFERROR(VALUE(LEFT($B2480,FIND(":",$B2480)-1))*2+VALUE(MID($B2480,FIND(":",$B2480)+1,2))/30,"")))</f>
        <v/>
      </c>
      <c r="G2480" s="12">
        <f>IF($E2480="","",IF(WEEKDAY($E2480,2)&lt;6,1,0))</f>
        <v/>
      </c>
      <c r="H2480" s="12">
        <f>IF(OR($E2480="",$F2480=""),"",IF(AND($G2480=1,$F2480&gt;='Working Hours'!$C$8,$F2480&lt;'Working Hours'!$C$9),1,0))</f>
        <v/>
      </c>
    </row>
    <row r="2481">
      <c r="A2481" s="11" t="n"/>
      <c r="B2481" s="11" t="n"/>
      <c r="C2481" s="11" t="n"/>
      <c r="E2481" s="12">
        <f>IF($A2481="","",IF(ISNUMBER($A2481),$A2481,IFERROR(DATEVALUE($A2481),"")))</f>
        <v/>
      </c>
      <c r="F2481" s="12">
        <f>IF($B2481="","",IF(ISNUMBER($B2481),HOUR($B2481)*2+MINUTE($B2481)/30,IFERROR(VALUE(LEFT($B2481,FIND(":",$B2481)-1))*2+VALUE(MID($B2481,FIND(":",$B2481)+1,2))/30,"")))</f>
        <v/>
      </c>
      <c r="G2481" s="12">
        <f>IF($E2481="","",IF(WEEKDAY($E2481,2)&lt;6,1,0))</f>
        <v/>
      </c>
      <c r="H2481" s="12">
        <f>IF(OR($E2481="",$F2481=""),"",IF(AND($G2481=1,$F2481&gt;='Working Hours'!$C$8,$F2481&lt;'Working Hours'!$C$9),1,0))</f>
        <v/>
      </c>
    </row>
    <row r="2482">
      <c r="A2482" s="11" t="n"/>
      <c r="B2482" s="11" t="n"/>
      <c r="C2482" s="11" t="n"/>
      <c r="E2482" s="12">
        <f>IF($A2482="","",IF(ISNUMBER($A2482),$A2482,IFERROR(DATEVALUE($A2482),"")))</f>
        <v/>
      </c>
      <c r="F2482" s="12">
        <f>IF($B2482="","",IF(ISNUMBER($B2482),HOUR($B2482)*2+MINUTE($B2482)/30,IFERROR(VALUE(LEFT($B2482,FIND(":",$B2482)-1))*2+VALUE(MID($B2482,FIND(":",$B2482)+1,2))/30,"")))</f>
        <v/>
      </c>
      <c r="G2482" s="12">
        <f>IF($E2482="","",IF(WEEKDAY($E2482,2)&lt;6,1,0))</f>
        <v/>
      </c>
      <c r="H2482" s="12">
        <f>IF(OR($E2482="",$F2482=""),"",IF(AND($G2482=1,$F2482&gt;='Working Hours'!$C$8,$F2482&lt;'Working Hours'!$C$9),1,0))</f>
        <v/>
      </c>
    </row>
    <row r="2483">
      <c r="A2483" s="11" t="n"/>
      <c r="B2483" s="11" t="n"/>
      <c r="C2483" s="11" t="n"/>
      <c r="E2483" s="12">
        <f>IF($A2483="","",IF(ISNUMBER($A2483),$A2483,IFERROR(DATEVALUE($A2483),"")))</f>
        <v/>
      </c>
      <c r="F2483" s="12">
        <f>IF($B2483="","",IF(ISNUMBER($B2483),HOUR($B2483)*2+MINUTE($B2483)/30,IFERROR(VALUE(LEFT($B2483,FIND(":",$B2483)-1))*2+VALUE(MID($B2483,FIND(":",$B2483)+1,2))/30,"")))</f>
        <v/>
      </c>
      <c r="G2483" s="12">
        <f>IF($E2483="","",IF(WEEKDAY($E2483,2)&lt;6,1,0))</f>
        <v/>
      </c>
      <c r="H2483" s="12">
        <f>IF(OR($E2483="",$F2483=""),"",IF(AND($G2483=1,$F2483&gt;='Working Hours'!$C$8,$F2483&lt;'Working Hours'!$C$9),1,0))</f>
        <v/>
      </c>
    </row>
    <row r="2484">
      <c r="A2484" s="11" t="n"/>
      <c r="B2484" s="11" t="n"/>
      <c r="C2484" s="11" t="n"/>
      <c r="E2484" s="12">
        <f>IF($A2484="","",IF(ISNUMBER($A2484),$A2484,IFERROR(DATEVALUE($A2484),"")))</f>
        <v/>
      </c>
      <c r="F2484" s="12">
        <f>IF($B2484="","",IF(ISNUMBER($B2484),HOUR($B2484)*2+MINUTE($B2484)/30,IFERROR(VALUE(LEFT($B2484,FIND(":",$B2484)-1))*2+VALUE(MID($B2484,FIND(":",$B2484)+1,2))/30,"")))</f>
        <v/>
      </c>
      <c r="G2484" s="12">
        <f>IF($E2484="","",IF(WEEKDAY($E2484,2)&lt;6,1,0))</f>
        <v/>
      </c>
      <c r="H2484" s="12">
        <f>IF(OR($E2484="",$F2484=""),"",IF(AND($G2484=1,$F2484&gt;='Working Hours'!$C$8,$F2484&lt;'Working Hours'!$C$9),1,0))</f>
        <v/>
      </c>
    </row>
    <row r="2485">
      <c r="A2485" s="11" t="n"/>
      <c r="B2485" s="11" t="n"/>
      <c r="C2485" s="11" t="n"/>
      <c r="E2485" s="12">
        <f>IF($A2485="","",IF(ISNUMBER($A2485),$A2485,IFERROR(DATEVALUE($A2485),"")))</f>
        <v/>
      </c>
      <c r="F2485" s="12">
        <f>IF($B2485="","",IF(ISNUMBER($B2485),HOUR($B2485)*2+MINUTE($B2485)/30,IFERROR(VALUE(LEFT($B2485,FIND(":",$B2485)-1))*2+VALUE(MID($B2485,FIND(":",$B2485)+1,2))/30,"")))</f>
        <v/>
      </c>
      <c r="G2485" s="12">
        <f>IF($E2485="","",IF(WEEKDAY($E2485,2)&lt;6,1,0))</f>
        <v/>
      </c>
      <c r="H2485" s="12">
        <f>IF(OR($E2485="",$F2485=""),"",IF(AND($G2485=1,$F2485&gt;='Working Hours'!$C$8,$F2485&lt;'Working Hours'!$C$9),1,0))</f>
        <v/>
      </c>
    </row>
    <row r="2486">
      <c r="A2486" s="11" t="n"/>
      <c r="B2486" s="11" t="n"/>
      <c r="C2486" s="11" t="n"/>
      <c r="E2486" s="12">
        <f>IF($A2486="","",IF(ISNUMBER($A2486),$A2486,IFERROR(DATEVALUE($A2486),"")))</f>
        <v/>
      </c>
      <c r="F2486" s="12">
        <f>IF($B2486="","",IF(ISNUMBER($B2486),HOUR($B2486)*2+MINUTE($B2486)/30,IFERROR(VALUE(LEFT($B2486,FIND(":",$B2486)-1))*2+VALUE(MID($B2486,FIND(":",$B2486)+1,2))/30,"")))</f>
        <v/>
      </c>
      <c r="G2486" s="12">
        <f>IF($E2486="","",IF(WEEKDAY($E2486,2)&lt;6,1,0))</f>
        <v/>
      </c>
      <c r="H2486" s="12">
        <f>IF(OR($E2486="",$F2486=""),"",IF(AND($G2486=1,$F2486&gt;='Working Hours'!$C$8,$F2486&lt;'Working Hours'!$C$9),1,0))</f>
        <v/>
      </c>
    </row>
    <row r="2487">
      <c r="A2487" s="11" t="n"/>
      <c r="B2487" s="11" t="n"/>
      <c r="C2487" s="11" t="n"/>
      <c r="E2487" s="12">
        <f>IF($A2487="","",IF(ISNUMBER($A2487),$A2487,IFERROR(DATEVALUE($A2487),"")))</f>
        <v/>
      </c>
      <c r="F2487" s="12">
        <f>IF($B2487="","",IF(ISNUMBER($B2487),HOUR($B2487)*2+MINUTE($B2487)/30,IFERROR(VALUE(LEFT($B2487,FIND(":",$B2487)-1))*2+VALUE(MID($B2487,FIND(":",$B2487)+1,2))/30,"")))</f>
        <v/>
      </c>
      <c r="G2487" s="12">
        <f>IF($E2487="","",IF(WEEKDAY($E2487,2)&lt;6,1,0))</f>
        <v/>
      </c>
      <c r="H2487" s="12">
        <f>IF(OR($E2487="",$F2487=""),"",IF(AND($G2487=1,$F2487&gt;='Working Hours'!$C$8,$F2487&lt;'Working Hours'!$C$9),1,0))</f>
        <v/>
      </c>
    </row>
    <row r="2488">
      <c r="A2488" s="11" t="n"/>
      <c r="B2488" s="11" t="n"/>
      <c r="C2488" s="11" t="n"/>
      <c r="E2488" s="12">
        <f>IF($A2488="","",IF(ISNUMBER($A2488),$A2488,IFERROR(DATEVALUE($A2488),"")))</f>
        <v/>
      </c>
      <c r="F2488" s="12">
        <f>IF($B2488="","",IF(ISNUMBER($B2488),HOUR($B2488)*2+MINUTE($B2488)/30,IFERROR(VALUE(LEFT($B2488,FIND(":",$B2488)-1))*2+VALUE(MID($B2488,FIND(":",$B2488)+1,2))/30,"")))</f>
        <v/>
      </c>
      <c r="G2488" s="12">
        <f>IF($E2488="","",IF(WEEKDAY($E2488,2)&lt;6,1,0))</f>
        <v/>
      </c>
      <c r="H2488" s="12">
        <f>IF(OR($E2488="",$F2488=""),"",IF(AND($G2488=1,$F2488&gt;='Working Hours'!$C$8,$F2488&lt;'Working Hours'!$C$9),1,0))</f>
        <v/>
      </c>
    </row>
    <row r="2489">
      <c r="A2489" s="11" t="n"/>
      <c r="B2489" s="11" t="n"/>
      <c r="C2489" s="11" t="n"/>
      <c r="E2489" s="12">
        <f>IF($A2489="","",IF(ISNUMBER($A2489),$A2489,IFERROR(DATEVALUE($A2489),"")))</f>
        <v/>
      </c>
      <c r="F2489" s="12">
        <f>IF($B2489="","",IF(ISNUMBER($B2489),HOUR($B2489)*2+MINUTE($B2489)/30,IFERROR(VALUE(LEFT($B2489,FIND(":",$B2489)-1))*2+VALUE(MID($B2489,FIND(":",$B2489)+1,2))/30,"")))</f>
        <v/>
      </c>
      <c r="G2489" s="12">
        <f>IF($E2489="","",IF(WEEKDAY($E2489,2)&lt;6,1,0))</f>
        <v/>
      </c>
      <c r="H2489" s="12">
        <f>IF(OR($E2489="",$F2489=""),"",IF(AND($G2489=1,$F2489&gt;='Working Hours'!$C$8,$F2489&lt;'Working Hours'!$C$9),1,0))</f>
        <v/>
      </c>
    </row>
    <row r="2490">
      <c r="A2490" s="11" t="n"/>
      <c r="B2490" s="11" t="n"/>
      <c r="C2490" s="11" t="n"/>
      <c r="E2490" s="12">
        <f>IF($A2490="","",IF(ISNUMBER($A2490),$A2490,IFERROR(DATEVALUE($A2490),"")))</f>
        <v/>
      </c>
      <c r="F2490" s="12">
        <f>IF($B2490="","",IF(ISNUMBER($B2490),HOUR($B2490)*2+MINUTE($B2490)/30,IFERROR(VALUE(LEFT($B2490,FIND(":",$B2490)-1))*2+VALUE(MID($B2490,FIND(":",$B2490)+1,2))/30,"")))</f>
        <v/>
      </c>
      <c r="G2490" s="12">
        <f>IF($E2490="","",IF(WEEKDAY($E2490,2)&lt;6,1,0))</f>
        <v/>
      </c>
      <c r="H2490" s="12">
        <f>IF(OR($E2490="",$F2490=""),"",IF(AND($G2490=1,$F2490&gt;='Working Hours'!$C$8,$F2490&lt;'Working Hours'!$C$9),1,0))</f>
        <v/>
      </c>
    </row>
    <row r="2491">
      <c r="A2491" s="11" t="n"/>
      <c r="B2491" s="11" t="n"/>
      <c r="C2491" s="11" t="n"/>
      <c r="E2491" s="12">
        <f>IF($A2491="","",IF(ISNUMBER($A2491),$A2491,IFERROR(DATEVALUE($A2491),"")))</f>
        <v/>
      </c>
      <c r="F2491" s="12">
        <f>IF($B2491="","",IF(ISNUMBER($B2491),HOUR($B2491)*2+MINUTE($B2491)/30,IFERROR(VALUE(LEFT($B2491,FIND(":",$B2491)-1))*2+VALUE(MID($B2491,FIND(":",$B2491)+1,2))/30,"")))</f>
        <v/>
      </c>
      <c r="G2491" s="12">
        <f>IF($E2491="","",IF(WEEKDAY($E2491,2)&lt;6,1,0))</f>
        <v/>
      </c>
      <c r="H2491" s="12">
        <f>IF(OR($E2491="",$F2491=""),"",IF(AND($G2491=1,$F2491&gt;='Working Hours'!$C$8,$F2491&lt;'Working Hours'!$C$9),1,0))</f>
        <v/>
      </c>
    </row>
    <row r="2492">
      <c r="A2492" s="11" t="n"/>
      <c r="B2492" s="11" t="n"/>
      <c r="C2492" s="11" t="n"/>
      <c r="E2492" s="12">
        <f>IF($A2492="","",IF(ISNUMBER($A2492),$A2492,IFERROR(DATEVALUE($A2492),"")))</f>
        <v/>
      </c>
      <c r="F2492" s="12">
        <f>IF($B2492="","",IF(ISNUMBER($B2492),HOUR($B2492)*2+MINUTE($B2492)/30,IFERROR(VALUE(LEFT($B2492,FIND(":",$B2492)-1))*2+VALUE(MID($B2492,FIND(":",$B2492)+1,2))/30,"")))</f>
        <v/>
      </c>
      <c r="G2492" s="12">
        <f>IF($E2492="","",IF(WEEKDAY($E2492,2)&lt;6,1,0))</f>
        <v/>
      </c>
      <c r="H2492" s="12">
        <f>IF(OR($E2492="",$F2492=""),"",IF(AND($G2492=1,$F2492&gt;='Working Hours'!$C$8,$F2492&lt;'Working Hours'!$C$9),1,0))</f>
        <v/>
      </c>
    </row>
    <row r="2493">
      <c r="A2493" s="11" t="n"/>
      <c r="B2493" s="11" t="n"/>
      <c r="C2493" s="11" t="n"/>
      <c r="E2493" s="12">
        <f>IF($A2493="","",IF(ISNUMBER($A2493),$A2493,IFERROR(DATEVALUE($A2493),"")))</f>
        <v/>
      </c>
      <c r="F2493" s="12">
        <f>IF($B2493="","",IF(ISNUMBER($B2493),HOUR($B2493)*2+MINUTE($B2493)/30,IFERROR(VALUE(LEFT($B2493,FIND(":",$B2493)-1))*2+VALUE(MID($B2493,FIND(":",$B2493)+1,2))/30,"")))</f>
        <v/>
      </c>
      <c r="G2493" s="12">
        <f>IF($E2493="","",IF(WEEKDAY($E2493,2)&lt;6,1,0))</f>
        <v/>
      </c>
      <c r="H2493" s="12">
        <f>IF(OR($E2493="",$F2493=""),"",IF(AND($G2493=1,$F2493&gt;='Working Hours'!$C$8,$F2493&lt;'Working Hours'!$C$9),1,0))</f>
        <v/>
      </c>
    </row>
    <row r="2494">
      <c r="A2494" s="11" t="n"/>
      <c r="B2494" s="11" t="n"/>
      <c r="C2494" s="11" t="n"/>
      <c r="E2494" s="12">
        <f>IF($A2494="","",IF(ISNUMBER($A2494),$A2494,IFERROR(DATEVALUE($A2494),"")))</f>
        <v/>
      </c>
      <c r="F2494" s="12">
        <f>IF($B2494="","",IF(ISNUMBER($B2494),HOUR($B2494)*2+MINUTE($B2494)/30,IFERROR(VALUE(LEFT($B2494,FIND(":",$B2494)-1))*2+VALUE(MID($B2494,FIND(":",$B2494)+1,2))/30,"")))</f>
        <v/>
      </c>
      <c r="G2494" s="12">
        <f>IF($E2494="","",IF(WEEKDAY($E2494,2)&lt;6,1,0))</f>
        <v/>
      </c>
      <c r="H2494" s="12">
        <f>IF(OR($E2494="",$F2494=""),"",IF(AND($G2494=1,$F2494&gt;='Working Hours'!$C$8,$F2494&lt;'Working Hours'!$C$9),1,0))</f>
        <v/>
      </c>
    </row>
    <row r="2495">
      <c r="A2495" s="11" t="n"/>
      <c r="B2495" s="11" t="n"/>
      <c r="C2495" s="11" t="n"/>
      <c r="E2495" s="12">
        <f>IF($A2495="","",IF(ISNUMBER($A2495),$A2495,IFERROR(DATEVALUE($A2495),"")))</f>
        <v/>
      </c>
      <c r="F2495" s="12">
        <f>IF($B2495="","",IF(ISNUMBER($B2495),HOUR($B2495)*2+MINUTE($B2495)/30,IFERROR(VALUE(LEFT($B2495,FIND(":",$B2495)-1))*2+VALUE(MID($B2495,FIND(":",$B2495)+1,2))/30,"")))</f>
        <v/>
      </c>
      <c r="G2495" s="12">
        <f>IF($E2495="","",IF(WEEKDAY($E2495,2)&lt;6,1,0))</f>
        <v/>
      </c>
      <c r="H2495" s="12">
        <f>IF(OR($E2495="",$F2495=""),"",IF(AND($G2495=1,$F2495&gt;='Working Hours'!$C$8,$F2495&lt;'Working Hours'!$C$9),1,0))</f>
        <v/>
      </c>
    </row>
    <row r="2496">
      <c r="A2496" s="11" t="n"/>
      <c r="B2496" s="11" t="n"/>
      <c r="C2496" s="11" t="n"/>
      <c r="E2496" s="12">
        <f>IF($A2496="","",IF(ISNUMBER($A2496),$A2496,IFERROR(DATEVALUE($A2496),"")))</f>
        <v/>
      </c>
      <c r="F2496" s="12">
        <f>IF($B2496="","",IF(ISNUMBER($B2496),HOUR($B2496)*2+MINUTE($B2496)/30,IFERROR(VALUE(LEFT($B2496,FIND(":",$B2496)-1))*2+VALUE(MID($B2496,FIND(":",$B2496)+1,2))/30,"")))</f>
        <v/>
      </c>
      <c r="G2496" s="12">
        <f>IF($E2496="","",IF(WEEKDAY($E2496,2)&lt;6,1,0))</f>
        <v/>
      </c>
      <c r="H2496" s="12">
        <f>IF(OR($E2496="",$F2496=""),"",IF(AND($G2496=1,$F2496&gt;='Working Hours'!$C$8,$F2496&lt;'Working Hours'!$C$9),1,0))</f>
        <v/>
      </c>
    </row>
    <row r="2497">
      <c r="A2497" s="11" t="n"/>
      <c r="B2497" s="11" t="n"/>
      <c r="C2497" s="11" t="n"/>
      <c r="E2497" s="12">
        <f>IF($A2497="","",IF(ISNUMBER($A2497),$A2497,IFERROR(DATEVALUE($A2497),"")))</f>
        <v/>
      </c>
      <c r="F2497" s="12">
        <f>IF($B2497="","",IF(ISNUMBER($B2497),HOUR($B2497)*2+MINUTE($B2497)/30,IFERROR(VALUE(LEFT($B2497,FIND(":",$B2497)-1))*2+VALUE(MID($B2497,FIND(":",$B2497)+1,2))/30,"")))</f>
        <v/>
      </c>
      <c r="G2497" s="12">
        <f>IF($E2497="","",IF(WEEKDAY($E2497,2)&lt;6,1,0))</f>
        <v/>
      </c>
      <c r="H2497" s="12">
        <f>IF(OR($E2497="",$F2497=""),"",IF(AND($G2497=1,$F2497&gt;='Working Hours'!$C$8,$F2497&lt;'Working Hours'!$C$9),1,0))</f>
        <v/>
      </c>
    </row>
    <row r="2498">
      <c r="A2498" s="11" t="n"/>
      <c r="B2498" s="11" t="n"/>
      <c r="C2498" s="11" t="n"/>
      <c r="E2498" s="12">
        <f>IF($A2498="","",IF(ISNUMBER($A2498),$A2498,IFERROR(DATEVALUE($A2498),"")))</f>
        <v/>
      </c>
      <c r="F2498" s="12">
        <f>IF($B2498="","",IF(ISNUMBER($B2498),HOUR($B2498)*2+MINUTE($B2498)/30,IFERROR(VALUE(LEFT($B2498,FIND(":",$B2498)-1))*2+VALUE(MID($B2498,FIND(":",$B2498)+1,2))/30,"")))</f>
        <v/>
      </c>
      <c r="G2498" s="12">
        <f>IF($E2498="","",IF(WEEKDAY($E2498,2)&lt;6,1,0))</f>
        <v/>
      </c>
      <c r="H2498" s="12">
        <f>IF(OR($E2498="",$F2498=""),"",IF(AND($G2498=1,$F2498&gt;='Working Hours'!$C$8,$F2498&lt;'Working Hours'!$C$9),1,0))</f>
        <v/>
      </c>
    </row>
    <row r="2499">
      <c r="A2499" s="11" t="n"/>
      <c r="B2499" s="11" t="n"/>
      <c r="C2499" s="11" t="n"/>
      <c r="E2499" s="12">
        <f>IF($A2499="","",IF(ISNUMBER($A2499),$A2499,IFERROR(DATEVALUE($A2499),"")))</f>
        <v/>
      </c>
      <c r="F2499" s="12">
        <f>IF($B2499="","",IF(ISNUMBER($B2499),HOUR($B2499)*2+MINUTE($B2499)/30,IFERROR(VALUE(LEFT($B2499,FIND(":",$B2499)-1))*2+VALUE(MID($B2499,FIND(":",$B2499)+1,2))/30,"")))</f>
        <v/>
      </c>
      <c r="G2499" s="12">
        <f>IF($E2499="","",IF(WEEKDAY($E2499,2)&lt;6,1,0))</f>
        <v/>
      </c>
      <c r="H2499" s="12">
        <f>IF(OR($E2499="",$F2499=""),"",IF(AND($G2499=1,$F2499&gt;='Working Hours'!$C$8,$F2499&lt;'Working Hours'!$C$9),1,0))</f>
        <v/>
      </c>
    </row>
    <row r="2500">
      <c r="A2500" s="11" t="n"/>
      <c r="B2500" s="11" t="n"/>
      <c r="C2500" s="11" t="n"/>
      <c r="E2500" s="12">
        <f>IF($A2500="","",IF(ISNUMBER($A2500),$A2500,IFERROR(DATEVALUE($A2500),"")))</f>
        <v/>
      </c>
      <c r="F2500" s="12">
        <f>IF($B2500="","",IF(ISNUMBER($B2500),HOUR($B2500)*2+MINUTE($B2500)/30,IFERROR(VALUE(LEFT($B2500,FIND(":",$B2500)-1))*2+VALUE(MID($B2500,FIND(":",$B2500)+1,2))/30,"")))</f>
        <v/>
      </c>
      <c r="G2500" s="12">
        <f>IF($E2500="","",IF(WEEKDAY($E2500,2)&lt;6,1,0))</f>
        <v/>
      </c>
      <c r="H2500" s="12">
        <f>IF(OR($E2500="",$F2500=""),"",IF(AND($G2500=1,$F2500&gt;='Working Hours'!$C$8,$F2500&lt;'Working Hours'!$C$9),1,0))</f>
        <v/>
      </c>
    </row>
    <row r="2501">
      <c r="A2501" s="11" t="n"/>
      <c r="B2501" s="11" t="n"/>
      <c r="C2501" s="11" t="n"/>
      <c r="E2501" s="12">
        <f>IF($A2501="","",IF(ISNUMBER($A2501),$A2501,IFERROR(DATEVALUE($A2501),"")))</f>
        <v/>
      </c>
      <c r="F2501" s="12">
        <f>IF($B2501="","",IF(ISNUMBER($B2501),HOUR($B2501)*2+MINUTE($B2501)/30,IFERROR(VALUE(LEFT($B2501,FIND(":",$B2501)-1))*2+VALUE(MID($B2501,FIND(":",$B2501)+1,2))/30,"")))</f>
        <v/>
      </c>
      <c r="G2501" s="12">
        <f>IF($E2501="","",IF(WEEKDAY($E2501,2)&lt;6,1,0))</f>
        <v/>
      </c>
      <c r="H2501" s="12">
        <f>IF(OR($E2501="",$F2501=""),"",IF(AND($G2501=1,$F2501&gt;='Working Hours'!$C$8,$F2501&lt;'Working Hours'!$C$9),1,0))</f>
        <v/>
      </c>
    </row>
    <row r="2502">
      <c r="A2502" s="11" t="n"/>
      <c r="B2502" s="11" t="n"/>
      <c r="C2502" s="11" t="n"/>
      <c r="E2502" s="12">
        <f>IF($A2502="","",IF(ISNUMBER($A2502),$A2502,IFERROR(DATEVALUE($A2502),"")))</f>
        <v/>
      </c>
      <c r="F2502" s="12">
        <f>IF($B2502="","",IF(ISNUMBER($B2502),HOUR($B2502)*2+MINUTE($B2502)/30,IFERROR(VALUE(LEFT($B2502,FIND(":",$B2502)-1))*2+VALUE(MID($B2502,FIND(":",$B2502)+1,2))/30,"")))</f>
        <v/>
      </c>
      <c r="G2502" s="12">
        <f>IF($E2502="","",IF(WEEKDAY($E2502,2)&lt;6,1,0))</f>
        <v/>
      </c>
      <c r="H2502" s="12">
        <f>IF(OR($E2502="",$F2502=""),"",IF(AND($G2502=1,$F2502&gt;='Working Hours'!$C$8,$F2502&lt;'Working Hours'!$C$9),1,0))</f>
        <v/>
      </c>
    </row>
    <row r="2503">
      <c r="A2503" s="11" t="n"/>
      <c r="B2503" s="11" t="n"/>
      <c r="C2503" s="11" t="n"/>
      <c r="E2503" s="12">
        <f>IF($A2503="","",IF(ISNUMBER($A2503),$A2503,IFERROR(DATEVALUE($A2503),"")))</f>
        <v/>
      </c>
      <c r="F2503" s="12">
        <f>IF($B2503="","",IF(ISNUMBER($B2503),HOUR($B2503)*2+MINUTE($B2503)/30,IFERROR(VALUE(LEFT($B2503,FIND(":",$B2503)-1))*2+VALUE(MID($B2503,FIND(":",$B2503)+1,2))/30,"")))</f>
        <v/>
      </c>
      <c r="G2503" s="12">
        <f>IF($E2503="","",IF(WEEKDAY($E2503,2)&lt;6,1,0))</f>
        <v/>
      </c>
      <c r="H2503" s="12">
        <f>IF(OR($E2503="",$F2503=""),"",IF(AND($G2503=1,$F2503&gt;='Working Hours'!$C$8,$F2503&lt;'Working Hours'!$C$9),1,0))</f>
        <v/>
      </c>
    </row>
    <row r="2504">
      <c r="A2504" s="11" t="n"/>
      <c r="B2504" s="11" t="n"/>
      <c r="C2504" s="11" t="n"/>
      <c r="E2504" s="12">
        <f>IF($A2504="","",IF(ISNUMBER($A2504),$A2504,IFERROR(DATEVALUE($A2504),"")))</f>
        <v/>
      </c>
      <c r="F2504" s="12">
        <f>IF($B2504="","",IF(ISNUMBER($B2504),HOUR($B2504)*2+MINUTE($B2504)/30,IFERROR(VALUE(LEFT($B2504,FIND(":",$B2504)-1))*2+VALUE(MID($B2504,FIND(":",$B2504)+1,2))/30,"")))</f>
        <v/>
      </c>
      <c r="G2504" s="12">
        <f>IF($E2504="","",IF(WEEKDAY($E2504,2)&lt;6,1,0))</f>
        <v/>
      </c>
      <c r="H2504" s="12">
        <f>IF(OR($E2504="",$F2504=""),"",IF(AND($G2504=1,$F2504&gt;='Working Hours'!$C$8,$F2504&lt;'Working Hours'!$C$9),1,0))</f>
        <v/>
      </c>
    </row>
    <row r="2505">
      <c r="A2505" s="11" t="n"/>
      <c r="B2505" s="11" t="n"/>
      <c r="C2505" s="11" t="n"/>
      <c r="E2505" s="12">
        <f>IF($A2505="","",IF(ISNUMBER($A2505),$A2505,IFERROR(DATEVALUE($A2505),"")))</f>
        <v/>
      </c>
      <c r="F2505" s="12">
        <f>IF($B2505="","",IF(ISNUMBER($B2505),HOUR($B2505)*2+MINUTE($B2505)/30,IFERROR(VALUE(LEFT($B2505,FIND(":",$B2505)-1))*2+VALUE(MID($B2505,FIND(":",$B2505)+1,2))/30,"")))</f>
        <v/>
      </c>
      <c r="G2505" s="12">
        <f>IF($E2505="","",IF(WEEKDAY($E2505,2)&lt;6,1,0))</f>
        <v/>
      </c>
      <c r="H2505" s="12">
        <f>IF(OR($E2505="",$F2505=""),"",IF(AND($G2505=1,$F2505&gt;='Working Hours'!$C$8,$F2505&lt;'Working Hours'!$C$9),1,0))</f>
        <v/>
      </c>
    </row>
    <row r="2506">
      <c r="A2506" s="11" t="n"/>
      <c r="B2506" s="11" t="n"/>
      <c r="C2506" s="11" t="n"/>
      <c r="E2506" s="12">
        <f>IF($A2506="","",IF(ISNUMBER($A2506),$A2506,IFERROR(DATEVALUE($A2506),"")))</f>
        <v/>
      </c>
      <c r="F2506" s="12">
        <f>IF($B2506="","",IF(ISNUMBER($B2506),HOUR($B2506)*2+MINUTE($B2506)/30,IFERROR(VALUE(LEFT($B2506,FIND(":",$B2506)-1))*2+VALUE(MID($B2506,FIND(":",$B2506)+1,2))/30,"")))</f>
        <v/>
      </c>
      <c r="G2506" s="12">
        <f>IF($E2506="","",IF(WEEKDAY($E2506,2)&lt;6,1,0))</f>
        <v/>
      </c>
      <c r="H2506" s="12">
        <f>IF(OR($E2506="",$F2506=""),"",IF(AND($G2506=1,$F2506&gt;='Working Hours'!$C$8,$F2506&lt;'Working Hours'!$C$9),1,0))</f>
        <v/>
      </c>
    </row>
    <row r="2507">
      <c r="A2507" s="11" t="n"/>
      <c r="B2507" s="11" t="n"/>
      <c r="C2507" s="11" t="n"/>
      <c r="E2507" s="12">
        <f>IF($A2507="","",IF(ISNUMBER($A2507),$A2507,IFERROR(DATEVALUE($A2507),"")))</f>
        <v/>
      </c>
      <c r="F2507" s="12">
        <f>IF($B2507="","",IF(ISNUMBER($B2507),HOUR($B2507)*2+MINUTE($B2507)/30,IFERROR(VALUE(LEFT($B2507,FIND(":",$B2507)-1))*2+VALUE(MID($B2507,FIND(":",$B2507)+1,2))/30,"")))</f>
        <v/>
      </c>
      <c r="G2507" s="12">
        <f>IF($E2507="","",IF(WEEKDAY($E2507,2)&lt;6,1,0))</f>
        <v/>
      </c>
      <c r="H2507" s="12">
        <f>IF(OR($E2507="",$F2507=""),"",IF(AND($G2507=1,$F2507&gt;='Working Hours'!$C$8,$F2507&lt;'Working Hours'!$C$9),1,0))</f>
        <v/>
      </c>
    </row>
    <row r="2508">
      <c r="A2508" s="11" t="n"/>
      <c r="B2508" s="11" t="n"/>
      <c r="C2508" s="11" t="n"/>
      <c r="E2508" s="12">
        <f>IF($A2508="","",IF(ISNUMBER($A2508),$A2508,IFERROR(DATEVALUE($A2508),"")))</f>
        <v/>
      </c>
      <c r="F2508" s="12">
        <f>IF($B2508="","",IF(ISNUMBER($B2508),HOUR($B2508)*2+MINUTE($B2508)/30,IFERROR(VALUE(LEFT($B2508,FIND(":",$B2508)-1))*2+VALUE(MID($B2508,FIND(":",$B2508)+1,2))/30,"")))</f>
        <v/>
      </c>
      <c r="G2508" s="12">
        <f>IF($E2508="","",IF(WEEKDAY($E2508,2)&lt;6,1,0))</f>
        <v/>
      </c>
      <c r="H2508" s="12">
        <f>IF(OR($E2508="",$F2508=""),"",IF(AND($G2508=1,$F2508&gt;='Working Hours'!$C$8,$F2508&lt;'Working Hours'!$C$9),1,0))</f>
        <v/>
      </c>
    </row>
    <row r="2509">
      <c r="A2509" s="11" t="n"/>
      <c r="B2509" s="11" t="n"/>
      <c r="C2509" s="11" t="n"/>
      <c r="E2509" s="12">
        <f>IF($A2509="","",IF(ISNUMBER($A2509),$A2509,IFERROR(DATEVALUE($A2509),"")))</f>
        <v/>
      </c>
      <c r="F2509" s="12">
        <f>IF($B2509="","",IF(ISNUMBER($B2509),HOUR($B2509)*2+MINUTE($B2509)/30,IFERROR(VALUE(LEFT($B2509,FIND(":",$B2509)-1))*2+VALUE(MID($B2509,FIND(":",$B2509)+1,2))/30,"")))</f>
        <v/>
      </c>
      <c r="G2509" s="12">
        <f>IF($E2509="","",IF(WEEKDAY($E2509,2)&lt;6,1,0))</f>
        <v/>
      </c>
      <c r="H2509" s="12">
        <f>IF(OR($E2509="",$F2509=""),"",IF(AND($G2509=1,$F2509&gt;='Working Hours'!$C$8,$F2509&lt;'Working Hours'!$C$9),1,0))</f>
        <v/>
      </c>
    </row>
    <row r="2510">
      <c r="A2510" s="11" t="n"/>
      <c r="B2510" s="11" t="n"/>
      <c r="C2510" s="11" t="n"/>
      <c r="E2510" s="12">
        <f>IF($A2510="","",IF(ISNUMBER($A2510),$A2510,IFERROR(DATEVALUE($A2510),"")))</f>
        <v/>
      </c>
      <c r="F2510" s="12">
        <f>IF($B2510="","",IF(ISNUMBER($B2510),HOUR($B2510)*2+MINUTE($B2510)/30,IFERROR(VALUE(LEFT($B2510,FIND(":",$B2510)-1))*2+VALUE(MID($B2510,FIND(":",$B2510)+1,2))/30,"")))</f>
        <v/>
      </c>
      <c r="G2510" s="12">
        <f>IF($E2510="","",IF(WEEKDAY($E2510,2)&lt;6,1,0))</f>
        <v/>
      </c>
      <c r="H2510" s="12">
        <f>IF(OR($E2510="",$F2510=""),"",IF(AND($G2510=1,$F2510&gt;='Working Hours'!$C$8,$F2510&lt;'Working Hours'!$C$9),1,0))</f>
        <v/>
      </c>
    </row>
    <row r="2511">
      <c r="A2511" s="11" t="n"/>
      <c r="B2511" s="11" t="n"/>
      <c r="C2511" s="11" t="n"/>
      <c r="E2511" s="12">
        <f>IF($A2511="","",IF(ISNUMBER($A2511),$A2511,IFERROR(DATEVALUE($A2511),"")))</f>
        <v/>
      </c>
      <c r="F2511" s="12">
        <f>IF($B2511="","",IF(ISNUMBER($B2511),HOUR($B2511)*2+MINUTE($B2511)/30,IFERROR(VALUE(LEFT($B2511,FIND(":",$B2511)-1))*2+VALUE(MID($B2511,FIND(":",$B2511)+1,2))/30,"")))</f>
        <v/>
      </c>
      <c r="G2511" s="12">
        <f>IF($E2511="","",IF(WEEKDAY($E2511,2)&lt;6,1,0))</f>
        <v/>
      </c>
      <c r="H2511" s="12">
        <f>IF(OR($E2511="",$F2511=""),"",IF(AND($G2511=1,$F2511&gt;='Working Hours'!$C$8,$F2511&lt;'Working Hours'!$C$9),1,0))</f>
        <v/>
      </c>
    </row>
    <row r="2512">
      <c r="A2512" s="11" t="n"/>
      <c r="B2512" s="11" t="n"/>
      <c r="C2512" s="11" t="n"/>
      <c r="E2512" s="12">
        <f>IF($A2512="","",IF(ISNUMBER($A2512),$A2512,IFERROR(DATEVALUE($A2512),"")))</f>
        <v/>
      </c>
      <c r="F2512" s="12">
        <f>IF($B2512="","",IF(ISNUMBER($B2512),HOUR($B2512)*2+MINUTE($B2512)/30,IFERROR(VALUE(LEFT($B2512,FIND(":",$B2512)-1))*2+VALUE(MID($B2512,FIND(":",$B2512)+1,2))/30,"")))</f>
        <v/>
      </c>
      <c r="G2512" s="12">
        <f>IF($E2512="","",IF(WEEKDAY($E2512,2)&lt;6,1,0))</f>
        <v/>
      </c>
      <c r="H2512" s="12">
        <f>IF(OR($E2512="",$F2512=""),"",IF(AND($G2512=1,$F2512&gt;='Working Hours'!$C$8,$F2512&lt;'Working Hours'!$C$9),1,0))</f>
        <v/>
      </c>
    </row>
    <row r="2513">
      <c r="A2513" s="11" t="n"/>
      <c r="B2513" s="11" t="n"/>
      <c r="C2513" s="11" t="n"/>
      <c r="E2513" s="12">
        <f>IF($A2513="","",IF(ISNUMBER($A2513),$A2513,IFERROR(DATEVALUE($A2513),"")))</f>
        <v/>
      </c>
      <c r="F2513" s="12">
        <f>IF($B2513="","",IF(ISNUMBER($B2513),HOUR($B2513)*2+MINUTE($B2513)/30,IFERROR(VALUE(LEFT($B2513,FIND(":",$B2513)-1))*2+VALUE(MID($B2513,FIND(":",$B2513)+1,2))/30,"")))</f>
        <v/>
      </c>
      <c r="G2513" s="12">
        <f>IF($E2513="","",IF(WEEKDAY($E2513,2)&lt;6,1,0))</f>
        <v/>
      </c>
      <c r="H2513" s="12">
        <f>IF(OR($E2513="",$F2513=""),"",IF(AND($G2513=1,$F2513&gt;='Working Hours'!$C$8,$F2513&lt;'Working Hours'!$C$9),1,0))</f>
        <v/>
      </c>
    </row>
    <row r="2514">
      <c r="A2514" s="11" t="n"/>
      <c r="B2514" s="11" t="n"/>
      <c r="C2514" s="11" t="n"/>
      <c r="E2514" s="12">
        <f>IF($A2514="","",IF(ISNUMBER($A2514),$A2514,IFERROR(DATEVALUE($A2514),"")))</f>
        <v/>
      </c>
      <c r="F2514" s="12">
        <f>IF($B2514="","",IF(ISNUMBER($B2514),HOUR($B2514)*2+MINUTE($B2514)/30,IFERROR(VALUE(LEFT($B2514,FIND(":",$B2514)-1))*2+VALUE(MID($B2514,FIND(":",$B2514)+1,2))/30,"")))</f>
        <v/>
      </c>
      <c r="G2514" s="12">
        <f>IF($E2514="","",IF(WEEKDAY($E2514,2)&lt;6,1,0))</f>
        <v/>
      </c>
      <c r="H2514" s="12">
        <f>IF(OR($E2514="",$F2514=""),"",IF(AND($G2514=1,$F2514&gt;='Working Hours'!$C$8,$F2514&lt;'Working Hours'!$C$9),1,0))</f>
        <v/>
      </c>
    </row>
    <row r="2515">
      <c r="A2515" s="11" t="n"/>
      <c r="B2515" s="11" t="n"/>
      <c r="C2515" s="11" t="n"/>
      <c r="E2515" s="12">
        <f>IF($A2515="","",IF(ISNUMBER($A2515),$A2515,IFERROR(DATEVALUE($A2515),"")))</f>
        <v/>
      </c>
      <c r="F2515" s="12">
        <f>IF($B2515="","",IF(ISNUMBER($B2515),HOUR($B2515)*2+MINUTE($B2515)/30,IFERROR(VALUE(LEFT($B2515,FIND(":",$B2515)-1))*2+VALUE(MID($B2515,FIND(":",$B2515)+1,2))/30,"")))</f>
        <v/>
      </c>
      <c r="G2515" s="12">
        <f>IF($E2515="","",IF(WEEKDAY($E2515,2)&lt;6,1,0))</f>
        <v/>
      </c>
      <c r="H2515" s="12">
        <f>IF(OR($E2515="",$F2515=""),"",IF(AND($G2515=1,$F2515&gt;='Working Hours'!$C$8,$F2515&lt;'Working Hours'!$C$9),1,0))</f>
        <v/>
      </c>
    </row>
    <row r="2516">
      <c r="A2516" s="11" t="n"/>
      <c r="B2516" s="11" t="n"/>
      <c r="C2516" s="11" t="n"/>
      <c r="E2516" s="12">
        <f>IF($A2516="","",IF(ISNUMBER($A2516),$A2516,IFERROR(DATEVALUE($A2516),"")))</f>
        <v/>
      </c>
      <c r="F2516" s="12">
        <f>IF($B2516="","",IF(ISNUMBER($B2516),HOUR($B2516)*2+MINUTE($B2516)/30,IFERROR(VALUE(LEFT($B2516,FIND(":",$B2516)-1))*2+VALUE(MID($B2516,FIND(":",$B2516)+1,2))/30,"")))</f>
        <v/>
      </c>
      <c r="G2516" s="12">
        <f>IF($E2516="","",IF(WEEKDAY($E2516,2)&lt;6,1,0))</f>
        <v/>
      </c>
      <c r="H2516" s="12">
        <f>IF(OR($E2516="",$F2516=""),"",IF(AND($G2516=1,$F2516&gt;='Working Hours'!$C$8,$F2516&lt;'Working Hours'!$C$9),1,0))</f>
        <v/>
      </c>
    </row>
    <row r="2517">
      <c r="A2517" s="11" t="n"/>
      <c r="B2517" s="11" t="n"/>
      <c r="C2517" s="11" t="n"/>
      <c r="E2517" s="12">
        <f>IF($A2517="","",IF(ISNUMBER($A2517),$A2517,IFERROR(DATEVALUE($A2517),"")))</f>
        <v/>
      </c>
      <c r="F2517" s="12">
        <f>IF($B2517="","",IF(ISNUMBER($B2517),HOUR($B2517)*2+MINUTE($B2517)/30,IFERROR(VALUE(LEFT($B2517,FIND(":",$B2517)-1))*2+VALUE(MID($B2517,FIND(":",$B2517)+1,2))/30,"")))</f>
        <v/>
      </c>
      <c r="G2517" s="12">
        <f>IF($E2517="","",IF(WEEKDAY($E2517,2)&lt;6,1,0))</f>
        <v/>
      </c>
      <c r="H2517" s="12">
        <f>IF(OR($E2517="",$F2517=""),"",IF(AND($G2517=1,$F2517&gt;='Working Hours'!$C$8,$F2517&lt;'Working Hours'!$C$9),1,0))</f>
        <v/>
      </c>
    </row>
    <row r="2518">
      <c r="A2518" s="11" t="n"/>
      <c r="B2518" s="11" t="n"/>
      <c r="C2518" s="11" t="n"/>
      <c r="E2518" s="12">
        <f>IF($A2518="","",IF(ISNUMBER($A2518),$A2518,IFERROR(DATEVALUE($A2518),"")))</f>
        <v/>
      </c>
      <c r="F2518" s="12">
        <f>IF($B2518="","",IF(ISNUMBER($B2518),HOUR($B2518)*2+MINUTE($B2518)/30,IFERROR(VALUE(LEFT($B2518,FIND(":",$B2518)-1))*2+VALUE(MID($B2518,FIND(":",$B2518)+1,2))/30,"")))</f>
        <v/>
      </c>
      <c r="G2518" s="12">
        <f>IF($E2518="","",IF(WEEKDAY($E2518,2)&lt;6,1,0))</f>
        <v/>
      </c>
      <c r="H2518" s="12">
        <f>IF(OR($E2518="",$F2518=""),"",IF(AND($G2518=1,$F2518&gt;='Working Hours'!$C$8,$F2518&lt;'Working Hours'!$C$9),1,0))</f>
        <v/>
      </c>
    </row>
    <row r="2519">
      <c r="A2519" s="11" t="n"/>
      <c r="B2519" s="11" t="n"/>
      <c r="C2519" s="11" t="n"/>
      <c r="E2519" s="12">
        <f>IF($A2519="","",IF(ISNUMBER($A2519),$A2519,IFERROR(DATEVALUE($A2519),"")))</f>
        <v/>
      </c>
      <c r="F2519" s="12">
        <f>IF($B2519="","",IF(ISNUMBER($B2519),HOUR($B2519)*2+MINUTE($B2519)/30,IFERROR(VALUE(LEFT($B2519,FIND(":",$B2519)-1))*2+VALUE(MID($B2519,FIND(":",$B2519)+1,2))/30,"")))</f>
        <v/>
      </c>
      <c r="G2519" s="12">
        <f>IF($E2519="","",IF(WEEKDAY($E2519,2)&lt;6,1,0))</f>
        <v/>
      </c>
      <c r="H2519" s="12">
        <f>IF(OR($E2519="",$F2519=""),"",IF(AND($G2519=1,$F2519&gt;='Working Hours'!$C$8,$F2519&lt;'Working Hours'!$C$9),1,0))</f>
        <v/>
      </c>
    </row>
    <row r="2520">
      <c r="A2520" s="11" t="n"/>
      <c r="B2520" s="11" t="n"/>
      <c r="C2520" s="11" t="n"/>
      <c r="E2520" s="12">
        <f>IF($A2520="","",IF(ISNUMBER($A2520),$A2520,IFERROR(DATEVALUE($A2520),"")))</f>
        <v/>
      </c>
      <c r="F2520" s="12">
        <f>IF($B2520="","",IF(ISNUMBER($B2520),HOUR($B2520)*2+MINUTE($B2520)/30,IFERROR(VALUE(LEFT($B2520,FIND(":",$B2520)-1))*2+VALUE(MID($B2520,FIND(":",$B2520)+1,2))/30,"")))</f>
        <v/>
      </c>
      <c r="G2520" s="12">
        <f>IF($E2520="","",IF(WEEKDAY($E2520,2)&lt;6,1,0))</f>
        <v/>
      </c>
      <c r="H2520" s="12">
        <f>IF(OR($E2520="",$F2520=""),"",IF(AND($G2520=1,$F2520&gt;='Working Hours'!$C$8,$F2520&lt;'Working Hours'!$C$9),1,0))</f>
        <v/>
      </c>
    </row>
    <row r="2521">
      <c r="A2521" s="11" t="n"/>
      <c r="B2521" s="11" t="n"/>
      <c r="C2521" s="11" t="n"/>
      <c r="E2521" s="12">
        <f>IF($A2521="","",IF(ISNUMBER($A2521),$A2521,IFERROR(DATEVALUE($A2521),"")))</f>
        <v/>
      </c>
      <c r="F2521" s="12">
        <f>IF($B2521="","",IF(ISNUMBER($B2521),HOUR($B2521)*2+MINUTE($B2521)/30,IFERROR(VALUE(LEFT($B2521,FIND(":",$B2521)-1))*2+VALUE(MID($B2521,FIND(":",$B2521)+1,2))/30,"")))</f>
        <v/>
      </c>
      <c r="G2521" s="12">
        <f>IF($E2521="","",IF(WEEKDAY($E2521,2)&lt;6,1,0))</f>
        <v/>
      </c>
      <c r="H2521" s="12">
        <f>IF(OR($E2521="",$F2521=""),"",IF(AND($G2521=1,$F2521&gt;='Working Hours'!$C$8,$F2521&lt;'Working Hours'!$C$9),1,0))</f>
        <v/>
      </c>
    </row>
    <row r="2522">
      <c r="A2522" s="11" t="n"/>
      <c r="B2522" s="11" t="n"/>
      <c r="C2522" s="11" t="n"/>
      <c r="E2522" s="12">
        <f>IF($A2522="","",IF(ISNUMBER($A2522),$A2522,IFERROR(DATEVALUE($A2522),"")))</f>
        <v/>
      </c>
      <c r="F2522" s="12">
        <f>IF($B2522="","",IF(ISNUMBER($B2522),HOUR($B2522)*2+MINUTE($B2522)/30,IFERROR(VALUE(LEFT($B2522,FIND(":",$B2522)-1))*2+VALUE(MID($B2522,FIND(":",$B2522)+1,2))/30,"")))</f>
        <v/>
      </c>
      <c r="G2522" s="12">
        <f>IF($E2522="","",IF(WEEKDAY($E2522,2)&lt;6,1,0))</f>
        <v/>
      </c>
      <c r="H2522" s="12">
        <f>IF(OR($E2522="",$F2522=""),"",IF(AND($G2522=1,$F2522&gt;='Working Hours'!$C$8,$F2522&lt;'Working Hours'!$C$9),1,0))</f>
        <v/>
      </c>
    </row>
    <row r="2523">
      <c r="A2523" s="11" t="n"/>
      <c r="B2523" s="11" t="n"/>
      <c r="C2523" s="11" t="n"/>
      <c r="E2523" s="12">
        <f>IF($A2523="","",IF(ISNUMBER($A2523),$A2523,IFERROR(DATEVALUE($A2523),"")))</f>
        <v/>
      </c>
      <c r="F2523" s="12">
        <f>IF($B2523="","",IF(ISNUMBER($B2523),HOUR($B2523)*2+MINUTE($B2523)/30,IFERROR(VALUE(LEFT($B2523,FIND(":",$B2523)-1))*2+VALUE(MID($B2523,FIND(":",$B2523)+1,2))/30,"")))</f>
        <v/>
      </c>
      <c r="G2523" s="12">
        <f>IF($E2523="","",IF(WEEKDAY($E2523,2)&lt;6,1,0))</f>
        <v/>
      </c>
      <c r="H2523" s="12">
        <f>IF(OR($E2523="",$F2523=""),"",IF(AND($G2523=1,$F2523&gt;='Working Hours'!$C$8,$F2523&lt;'Working Hours'!$C$9),1,0))</f>
        <v/>
      </c>
    </row>
    <row r="2524">
      <c r="A2524" s="11" t="n"/>
      <c r="B2524" s="11" t="n"/>
      <c r="C2524" s="11" t="n"/>
      <c r="E2524" s="12">
        <f>IF($A2524="","",IF(ISNUMBER($A2524),$A2524,IFERROR(DATEVALUE($A2524),"")))</f>
        <v/>
      </c>
      <c r="F2524" s="12">
        <f>IF($B2524="","",IF(ISNUMBER($B2524),HOUR($B2524)*2+MINUTE($B2524)/30,IFERROR(VALUE(LEFT($B2524,FIND(":",$B2524)-1))*2+VALUE(MID($B2524,FIND(":",$B2524)+1,2))/30,"")))</f>
        <v/>
      </c>
      <c r="G2524" s="12">
        <f>IF($E2524="","",IF(WEEKDAY($E2524,2)&lt;6,1,0))</f>
        <v/>
      </c>
      <c r="H2524" s="12">
        <f>IF(OR($E2524="",$F2524=""),"",IF(AND($G2524=1,$F2524&gt;='Working Hours'!$C$8,$F2524&lt;'Working Hours'!$C$9),1,0))</f>
        <v/>
      </c>
    </row>
    <row r="2525">
      <c r="A2525" s="11" t="n"/>
      <c r="B2525" s="11" t="n"/>
      <c r="C2525" s="11" t="n"/>
      <c r="E2525" s="12">
        <f>IF($A2525="","",IF(ISNUMBER($A2525),$A2525,IFERROR(DATEVALUE($A2525),"")))</f>
        <v/>
      </c>
      <c r="F2525" s="12">
        <f>IF($B2525="","",IF(ISNUMBER($B2525),HOUR($B2525)*2+MINUTE($B2525)/30,IFERROR(VALUE(LEFT($B2525,FIND(":",$B2525)-1))*2+VALUE(MID($B2525,FIND(":",$B2525)+1,2))/30,"")))</f>
        <v/>
      </c>
      <c r="G2525" s="12">
        <f>IF($E2525="","",IF(WEEKDAY($E2525,2)&lt;6,1,0))</f>
        <v/>
      </c>
      <c r="H2525" s="12">
        <f>IF(OR($E2525="",$F2525=""),"",IF(AND($G2525=1,$F2525&gt;='Working Hours'!$C$8,$F2525&lt;'Working Hours'!$C$9),1,0))</f>
        <v/>
      </c>
    </row>
    <row r="2526">
      <c r="A2526" s="11" t="n"/>
      <c r="B2526" s="11" t="n"/>
      <c r="C2526" s="11" t="n"/>
      <c r="E2526" s="12">
        <f>IF($A2526="","",IF(ISNUMBER($A2526),$A2526,IFERROR(DATEVALUE($A2526),"")))</f>
        <v/>
      </c>
      <c r="F2526" s="12">
        <f>IF($B2526="","",IF(ISNUMBER($B2526),HOUR($B2526)*2+MINUTE($B2526)/30,IFERROR(VALUE(LEFT($B2526,FIND(":",$B2526)-1))*2+VALUE(MID($B2526,FIND(":",$B2526)+1,2))/30,"")))</f>
        <v/>
      </c>
      <c r="G2526" s="12">
        <f>IF($E2526="","",IF(WEEKDAY($E2526,2)&lt;6,1,0))</f>
        <v/>
      </c>
      <c r="H2526" s="12">
        <f>IF(OR($E2526="",$F2526=""),"",IF(AND($G2526=1,$F2526&gt;='Working Hours'!$C$8,$F2526&lt;'Working Hours'!$C$9),1,0))</f>
        <v/>
      </c>
    </row>
    <row r="2527">
      <c r="A2527" s="11" t="n"/>
      <c r="B2527" s="11" t="n"/>
      <c r="C2527" s="11" t="n"/>
      <c r="E2527" s="12">
        <f>IF($A2527="","",IF(ISNUMBER($A2527),$A2527,IFERROR(DATEVALUE($A2527),"")))</f>
        <v/>
      </c>
      <c r="F2527" s="12">
        <f>IF($B2527="","",IF(ISNUMBER($B2527),HOUR($B2527)*2+MINUTE($B2527)/30,IFERROR(VALUE(LEFT($B2527,FIND(":",$B2527)-1))*2+VALUE(MID($B2527,FIND(":",$B2527)+1,2))/30,"")))</f>
        <v/>
      </c>
      <c r="G2527" s="12">
        <f>IF($E2527="","",IF(WEEKDAY($E2527,2)&lt;6,1,0))</f>
        <v/>
      </c>
      <c r="H2527" s="12">
        <f>IF(OR($E2527="",$F2527=""),"",IF(AND($G2527=1,$F2527&gt;='Working Hours'!$C$8,$F2527&lt;'Working Hours'!$C$9),1,0))</f>
        <v/>
      </c>
    </row>
    <row r="2528">
      <c r="A2528" s="11" t="n"/>
      <c r="B2528" s="11" t="n"/>
      <c r="C2528" s="11" t="n"/>
      <c r="E2528" s="12">
        <f>IF($A2528="","",IF(ISNUMBER($A2528),$A2528,IFERROR(DATEVALUE($A2528),"")))</f>
        <v/>
      </c>
      <c r="F2528" s="12">
        <f>IF($B2528="","",IF(ISNUMBER($B2528),HOUR($B2528)*2+MINUTE($B2528)/30,IFERROR(VALUE(LEFT($B2528,FIND(":",$B2528)-1))*2+VALUE(MID($B2528,FIND(":",$B2528)+1,2))/30,"")))</f>
        <v/>
      </c>
      <c r="G2528" s="12">
        <f>IF($E2528="","",IF(WEEKDAY($E2528,2)&lt;6,1,0))</f>
        <v/>
      </c>
      <c r="H2528" s="12">
        <f>IF(OR($E2528="",$F2528=""),"",IF(AND($G2528=1,$F2528&gt;='Working Hours'!$C$8,$F2528&lt;'Working Hours'!$C$9),1,0))</f>
        <v/>
      </c>
    </row>
    <row r="2529">
      <c r="A2529" s="11" t="n"/>
      <c r="B2529" s="11" t="n"/>
      <c r="C2529" s="11" t="n"/>
      <c r="E2529" s="12">
        <f>IF($A2529="","",IF(ISNUMBER($A2529),$A2529,IFERROR(DATEVALUE($A2529),"")))</f>
        <v/>
      </c>
      <c r="F2529" s="12">
        <f>IF($B2529="","",IF(ISNUMBER($B2529),HOUR($B2529)*2+MINUTE($B2529)/30,IFERROR(VALUE(LEFT($B2529,FIND(":",$B2529)-1))*2+VALUE(MID($B2529,FIND(":",$B2529)+1,2))/30,"")))</f>
        <v/>
      </c>
      <c r="G2529" s="12">
        <f>IF($E2529="","",IF(WEEKDAY($E2529,2)&lt;6,1,0))</f>
        <v/>
      </c>
      <c r="H2529" s="12">
        <f>IF(OR($E2529="",$F2529=""),"",IF(AND($G2529=1,$F2529&gt;='Working Hours'!$C$8,$F2529&lt;'Working Hours'!$C$9),1,0))</f>
        <v/>
      </c>
    </row>
    <row r="2530">
      <c r="A2530" s="11" t="n"/>
      <c r="B2530" s="11" t="n"/>
      <c r="C2530" s="11" t="n"/>
      <c r="E2530" s="12">
        <f>IF($A2530="","",IF(ISNUMBER($A2530),$A2530,IFERROR(DATEVALUE($A2530),"")))</f>
        <v/>
      </c>
      <c r="F2530" s="12">
        <f>IF($B2530="","",IF(ISNUMBER($B2530),HOUR($B2530)*2+MINUTE($B2530)/30,IFERROR(VALUE(LEFT($B2530,FIND(":",$B2530)-1))*2+VALUE(MID($B2530,FIND(":",$B2530)+1,2))/30,"")))</f>
        <v/>
      </c>
      <c r="G2530" s="12">
        <f>IF($E2530="","",IF(WEEKDAY($E2530,2)&lt;6,1,0))</f>
        <v/>
      </c>
      <c r="H2530" s="12">
        <f>IF(OR($E2530="",$F2530=""),"",IF(AND($G2530=1,$F2530&gt;='Working Hours'!$C$8,$F2530&lt;'Working Hours'!$C$9),1,0))</f>
        <v/>
      </c>
    </row>
    <row r="2531">
      <c r="A2531" s="11" t="n"/>
      <c r="B2531" s="11" t="n"/>
      <c r="C2531" s="11" t="n"/>
      <c r="E2531" s="12">
        <f>IF($A2531="","",IF(ISNUMBER($A2531),$A2531,IFERROR(DATEVALUE($A2531),"")))</f>
        <v/>
      </c>
      <c r="F2531" s="12">
        <f>IF($B2531="","",IF(ISNUMBER($B2531),HOUR($B2531)*2+MINUTE($B2531)/30,IFERROR(VALUE(LEFT($B2531,FIND(":",$B2531)-1))*2+VALUE(MID($B2531,FIND(":",$B2531)+1,2))/30,"")))</f>
        <v/>
      </c>
      <c r="G2531" s="12">
        <f>IF($E2531="","",IF(WEEKDAY($E2531,2)&lt;6,1,0))</f>
        <v/>
      </c>
      <c r="H2531" s="12">
        <f>IF(OR($E2531="",$F2531=""),"",IF(AND($G2531=1,$F2531&gt;='Working Hours'!$C$8,$F2531&lt;'Working Hours'!$C$9),1,0))</f>
        <v/>
      </c>
    </row>
    <row r="2532">
      <c r="A2532" s="11" t="n"/>
      <c r="B2532" s="11" t="n"/>
      <c r="C2532" s="11" t="n"/>
      <c r="E2532" s="12">
        <f>IF($A2532="","",IF(ISNUMBER($A2532),$A2532,IFERROR(DATEVALUE($A2532),"")))</f>
        <v/>
      </c>
      <c r="F2532" s="12">
        <f>IF($B2532="","",IF(ISNUMBER($B2532),HOUR($B2532)*2+MINUTE($B2532)/30,IFERROR(VALUE(LEFT($B2532,FIND(":",$B2532)-1))*2+VALUE(MID($B2532,FIND(":",$B2532)+1,2))/30,"")))</f>
        <v/>
      </c>
      <c r="G2532" s="12">
        <f>IF($E2532="","",IF(WEEKDAY($E2532,2)&lt;6,1,0))</f>
        <v/>
      </c>
      <c r="H2532" s="12">
        <f>IF(OR($E2532="",$F2532=""),"",IF(AND($G2532=1,$F2532&gt;='Working Hours'!$C$8,$F2532&lt;'Working Hours'!$C$9),1,0))</f>
        <v/>
      </c>
    </row>
    <row r="2533">
      <c r="A2533" s="11" t="n"/>
      <c r="B2533" s="11" t="n"/>
      <c r="C2533" s="11" t="n"/>
      <c r="E2533" s="12">
        <f>IF($A2533="","",IF(ISNUMBER($A2533),$A2533,IFERROR(DATEVALUE($A2533),"")))</f>
        <v/>
      </c>
      <c r="F2533" s="12">
        <f>IF($B2533="","",IF(ISNUMBER($B2533),HOUR($B2533)*2+MINUTE($B2533)/30,IFERROR(VALUE(LEFT($B2533,FIND(":",$B2533)-1))*2+VALUE(MID($B2533,FIND(":",$B2533)+1,2))/30,"")))</f>
        <v/>
      </c>
      <c r="G2533" s="12">
        <f>IF($E2533="","",IF(WEEKDAY($E2533,2)&lt;6,1,0))</f>
        <v/>
      </c>
      <c r="H2533" s="12">
        <f>IF(OR($E2533="",$F2533=""),"",IF(AND($G2533=1,$F2533&gt;='Working Hours'!$C$8,$F2533&lt;'Working Hours'!$C$9),1,0))</f>
        <v/>
      </c>
    </row>
    <row r="2534">
      <c r="A2534" s="11" t="n"/>
      <c r="B2534" s="11" t="n"/>
      <c r="C2534" s="11" t="n"/>
      <c r="E2534" s="12">
        <f>IF($A2534="","",IF(ISNUMBER($A2534),$A2534,IFERROR(DATEVALUE($A2534),"")))</f>
        <v/>
      </c>
      <c r="F2534" s="12">
        <f>IF($B2534="","",IF(ISNUMBER($B2534),HOUR($B2534)*2+MINUTE($B2534)/30,IFERROR(VALUE(LEFT($B2534,FIND(":",$B2534)-1))*2+VALUE(MID($B2534,FIND(":",$B2534)+1,2))/30,"")))</f>
        <v/>
      </c>
      <c r="G2534" s="12">
        <f>IF($E2534="","",IF(WEEKDAY($E2534,2)&lt;6,1,0))</f>
        <v/>
      </c>
      <c r="H2534" s="12">
        <f>IF(OR($E2534="",$F2534=""),"",IF(AND($G2534=1,$F2534&gt;='Working Hours'!$C$8,$F2534&lt;'Working Hours'!$C$9),1,0))</f>
        <v/>
      </c>
    </row>
    <row r="2535">
      <c r="A2535" s="11" t="n"/>
      <c r="B2535" s="11" t="n"/>
      <c r="C2535" s="11" t="n"/>
      <c r="E2535" s="12">
        <f>IF($A2535="","",IF(ISNUMBER($A2535),$A2535,IFERROR(DATEVALUE($A2535),"")))</f>
        <v/>
      </c>
      <c r="F2535" s="12">
        <f>IF($B2535="","",IF(ISNUMBER($B2535),HOUR($B2535)*2+MINUTE($B2535)/30,IFERROR(VALUE(LEFT($B2535,FIND(":",$B2535)-1))*2+VALUE(MID($B2535,FIND(":",$B2535)+1,2))/30,"")))</f>
        <v/>
      </c>
      <c r="G2535" s="12">
        <f>IF($E2535="","",IF(WEEKDAY($E2535,2)&lt;6,1,0))</f>
        <v/>
      </c>
      <c r="H2535" s="12">
        <f>IF(OR($E2535="",$F2535=""),"",IF(AND($G2535=1,$F2535&gt;='Working Hours'!$C$8,$F2535&lt;'Working Hours'!$C$9),1,0))</f>
        <v/>
      </c>
    </row>
    <row r="2536">
      <c r="A2536" s="11" t="n"/>
      <c r="B2536" s="11" t="n"/>
      <c r="C2536" s="11" t="n"/>
      <c r="E2536" s="12">
        <f>IF($A2536="","",IF(ISNUMBER($A2536),$A2536,IFERROR(DATEVALUE($A2536),"")))</f>
        <v/>
      </c>
      <c r="F2536" s="12">
        <f>IF($B2536="","",IF(ISNUMBER($B2536),HOUR($B2536)*2+MINUTE($B2536)/30,IFERROR(VALUE(LEFT($B2536,FIND(":",$B2536)-1))*2+VALUE(MID($B2536,FIND(":",$B2536)+1,2))/30,"")))</f>
        <v/>
      </c>
      <c r="G2536" s="12">
        <f>IF($E2536="","",IF(WEEKDAY($E2536,2)&lt;6,1,0))</f>
        <v/>
      </c>
      <c r="H2536" s="12">
        <f>IF(OR($E2536="",$F2536=""),"",IF(AND($G2536=1,$F2536&gt;='Working Hours'!$C$8,$F2536&lt;'Working Hours'!$C$9),1,0))</f>
        <v/>
      </c>
    </row>
    <row r="2537">
      <c r="A2537" s="11" t="n"/>
      <c r="B2537" s="11" t="n"/>
      <c r="C2537" s="11" t="n"/>
      <c r="E2537" s="12">
        <f>IF($A2537="","",IF(ISNUMBER($A2537),$A2537,IFERROR(DATEVALUE($A2537),"")))</f>
        <v/>
      </c>
      <c r="F2537" s="12">
        <f>IF($B2537="","",IF(ISNUMBER($B2537),HOUR($B2537)*2+MINUTE($B2537)/30,IFERROR(VALUE(LEFT($B2537,FIND(":",$B2537)-1))*2+VALUE(MID($B2537,FIND(":",$B2537)+1,2))/30,"")))</f>
        <v/>
      </c>
      <c r="G2537" s="12">
        <f>IF($E2537="","",IF(WEEKDAY($E2537,2)&lt;6,1,0))</f>
        <v/>
      </c>
      <c r="H2537" s="12">
        <f>IF(OR($E2537="",$F2537=""),"",IF(AND($G2537=1,$F2537&gt;='Working Hours'!$C$8,$F2537&lt;'Working Hours'!$C$9),1,0))</f>
        <v/>
      </c>
    </row>
    <row r="2538">
      <c r="A2538" s="11" t="n"/>
      <c r="B2538" s="11" t="n"/>
      <c r="C2538" s="11" t="n"/>
      <c r="E2538" s="12">
        <f>IF($A2538="","",IF(ISNUMBER($A2538),$A2538,IFERROR(DATEVALUE($A2538),"")))</f>
        <v/>
      </c>
      <c r="F2538" s="12">
        <f>IF($B2538="","",IF(ISNUMBER($B2538),HOUR($B2538)*2+MINUTE($B2538)/30,IFERROR(VALUE(LEFT($B2538,FIND(":",$B2538)-1))*2+VALUE(MID($B2538,FIND(":",$B2538)+1,2))/30,"")))</f>
        <v/>
      </c>
      <c r="G2538" s="12">
        <f>IF($E2538="","",IF(WEEKDAY($E2538,2)&lt;6,1,0))</f>
        <v/>
      </c>
      <c r="H2538" s="12">
        <f>IF(OR($E2538="",$F2538=""),"",IF(AND($G2538=1,$F2538&gt;='Working Hours'!$C$8,$F2538&lt;'Working Hours'!$C$9),1,0))</f>
        <v/>
      </c>
    </row>
    <row r="2539">
      <c r="A2539" s="11" t="n"/>
      <c r="B2539" s="11" t="n"/>
      <c r="C2539" s="11" t="n"/>
      <c r="E2539" s="12">
        <f>IF($A2539="","",IF(ISNUMBER($A2539),$A2539,IFERROR(DATEVALUE($A2539),"")))</f>
        <v/>
      </c>
      <c r="F2539" s="12">
        <f>IF($B2539="","",IF(ISNUMBER($B2539),HOUR($B2539)*2+MINUTE($B2539)/30,IFERROR(VALUE(LEFT($B2539,FIND(":",$B2539)-1))*2+VALUE(MID($B2539,FIND(":",$B2539)+1,2))/30,"")))</f>
        <v/>
      </c>
      <c r="G2539" s="12">
        <f>IF($E2539="","",IF(WEEKDAY($E2539,2)&lt;6,1,0))</f>
        <v/>
      </c>
      <c r="H2539" s="12">
        <f>IF(OR($E2539="",$F2539=""),"",IF(AND($G2539=1,$F2539&gt;='Working Hours'!$C$8,$F2539&lt;'Working Hours'!$C$9),1,0))</f>
        <v/>
      </c>
    </row>
    <row r="2540">
      <c r="A2540" s="11" t="n"/>
      <c r="B2540" s="11" t="n"/>
      <c r="C2540" s="11" t="n"/>
      <c r="E2540" s="12">
        <f>IF($A2540="","",IF(ISNUMBER($A2540),$A2540,IFERROR(DATEVALUE($A2540),"")))</f>
        <v/>
      </c>
      <c r="F2540" s="12">
        <f>IF($B2540="","",IF(ISNUMBER($B2540),HOUR($B2540)*2+MINUTE($B2540)/30,IFERROR(VALUE(LEFT($B2540,FIND(":",$B2540)-1))*2+VALUE(MID($B2540,FIND(":",$B2540)+1,2))/30,"")))</f>
        <v/>
      </c>
      <c r="G2540" s="12">
        <f>IF($E2540="","",IF(WEEKDAY($E2540,2)&lt;6,1,0))</f>
        <v/>
      </c>
      <c r="H2540" s="12">
        <f>IF(OR($E2540="",$F2540=""),"",IF(AND($G2540=1,$F2540&gt;='Working Hours'!$C$8,$F2540&lt;'Working Hours'!$C$9),1,0))</f>
        <v/>
      </c>
    </row>
    <row r="2541">
      <c r="A2541" s="11" t="n"/>
      <c r="B2541" s="11" t="n"/>
      <c r="C2541" s="11" t="n"/>
      <c r="E2541" s="12">
        <f>IF($A2541="","",IF(ISNUMBER($A2541),$A2541,IFERROR(DATEVALUE($A2541),"")))</f>
        <v/>
      </c>
      <c r="F2541" s="12">
        <f>IF($B2541="","",IF(ISNUMBER($B2541),HOUR($B2541)*2+MINUTE($B2541)/30,IFERROR(VALUE(LEFT($B2541,FIND(":",$B2541)-1))*2+VALUE(MID($B2541,FIND(":",$B2541)+1,2))/30,"")))</f>
        <v/>
      </c>
      <c r="G2541" s="12">
        <f>IF($E2541="","",IF(WEEKDAY($E2541,2)&lt;6,1,0))</f>
        <v/>
      </c>
      <c r="H2541" s="12">
        <f>IF(OR($E2541="",$F2541=""),"",IF(AND($G2541=1,$F2541&gt;='Working Hours'!$C$8,$F2541&lt;'Working Hours'!$C$9),1,0))</f>
        <v/>
      </c>
    </row>
    <row r="2542">
      <c r="A2542" s="11" t="n"/>
      <c r="B2542" s="11" t="n"/>
      <c r="C2542" s="11" t="n"/>
      <c r="E2542" s="12">
        <f>IF($A2542="","",IF(ISNUMBER($A2542),$A2542,IFERROR(DATEVALUE($A2542),"")))</f>
        <v/>
      </c>
      <c r="F2542" s="12">
        <f>IF($B2542="","",IF(ISNUMBER($B2542),HOUR($B2542)*2+MINUTE($B2542)/30,IFERROR(VALUE(LEFT($B2542,FIND(":",$B2542)-1))*2+VALUE(MID($B2542,FIND(":",$B2542)+1,2))/30,"")))</f>
        <v/>
      </c>
      <c r="G2542" s="12">
        <f>IF($E2542="","",IF(WEEKDAY($E2542,2)&lt;6,1,0))</f>
        <v/>
      </c>
      <c r="H2542" s="12">
        <f>IF(OR($E2542="",$F2542=""),"",IF(AND($G2542=1,$F2542&gt;='Working Hours'!$C$8,$F2542&lt;'Working Hours'!$C$9),1,0))</f>
        <v/>
      </c>
    </row>
    <row r="2543">
      <c r="A2543" s="11" t="n"/>
      <c r="B2543" s="11" t="n"/>
      <c r="C2543" s="11" t="n"/>
      <c r="E2543" s="12">
        <f>IF($A2543="","",IF(ISNUMBER($A2543),$A2543,IFERROR(DATEVALUE($A2543),"")))</f>
        <v/>
      </c>
      <c r="F2543" s="12">
        <f>IF($B2543="","",IF(ISNUMBER($B2543),HOUR($B2543)*2+MINUTE($B2543)/30,IFERROR(VALUE(LEFT($B2543,FIND(":",$B2543)-1))*2+VALUE(MID($B2543,FIND(":",$B2543)+1,2))/30,"")))</f>
        <v/>
      </c>
      <c r="G2543" s="12">
        <f>IF($E2543="","",IF(WEEKDAY($E2543,2)&lt;6,1,0))</f>
        <v/>
      </c>
      <c r="H2543" s="12">
        <f>IF(OR($E2543="",$F2543=""),"",IF(AND($G2543=1,$F2543&gt;='Working Hours'!$C$8,$F2543&lt;'Working Hours'!$C$9),1,0))</f>
        <v/>
      </c>
    </row>
    <row r="2544">
      <c r="A2544" s="11" t="n"/>
      <c r="B2544" s="11" t="n"/>
      <c r="C2544" s="11" t="n"/>
      <c r="E2544" s="12">
        <f>IF($A2544="","",IF(ISNUMBER($A2544),$A2544,IFERROR(DATEVALUE($A2544),"")))</f>
        <v/>
      </c>
      <c r="F2544" s="12">
        <f>IF($B2544="","",IF(ISNUMBER($B2544),HOUR($B2544)*2+MINUTE($B2544)/30,IFERROR(VALUE(LEFT($B2544,FIND(":",$B2544)-1))*2+VALUE(MID($B2544,FIND(":",$B2544)+1,2))/30,"")))</f>
        <v/>
      </c>
      <c r="G2544" s="12">
        <f>IF($E2544="","",IF(WEEKDAY($E2544,2)&lt;6,1,0))</f>
        <v/>
      </c>
      <c r="H2544" s="12">
        <f>IF(OR($E2544="",$F2544=""),"",IF(AND($G2544=1,$F2544&gt;='Working Hours'!$C$8,$F2544&lt;'Working Hours'!$C$9),1,0))</f>
        <v/>
      </c>
    </row>
    <row r="2545">
      <c r="A2545" s="11" t="n"/>
      <c r="B2545" s="11" t="n"/>
      <c r="C2545" s="11" t="n"/>
      <c r="E2545" s="12">
        <f>IF($A2545="","",IF(ISNUMBER($A2545),$A2545,IFERROR(DATEVALUE($A2545),"")))</f>
        <v/>
      </c>
      <c r="F2545" s="12">
        <f>IF($B2545="","",IF(ISNUMBER($B2545),HOUR($B2545)*2+MINUTE($B2545)/30,IFERROR(VALUE(LEFT($B2545,FIND(":",$B2545)-1))*2+VALUE(MID($B2545,FIND(":",$B2545)+1,2))/30,"")))</f>
        <v/>
      </c>
      <c r="G2545" s="12">
        <f>IF($E2545="","",IF(WEEKDAY($E2545,2)&lt;6,1,0))</f>
        <v/>
      </c>
      <c r="H2545" s="12">
        <f>IF(OR($E2545="",$F2545=""),"",IF(AND($G2545=1,$F2545&gt;='Working Hours'!$C$8,$F2545&lt;'Working Hours'!$C$9),1,0))</f>
        <v/>
      </c>
    </row>
    <row r="2546">
      <c r="A2546" s="11" t="n"/>
      <c r="B2546" s="11" t="n"/>
      <c r="C2546" s="11" t="n"/>
      <c r="E2546" s="12">
        <f>IF($A2546="","",IF(ISNUMBER($A2546),$A2546,IFERROR(DATEVALUE($A2546),"")))</f>
        <v/>
      </c>
      <c r="F2546" s="12">
        <f>IF($B2546="","",IF(ISNUMBER($B2546),HOUR($B2546)*2+MINUTE($B2546)/30,IFERROR(VALUE(LEFT($B2546,FIND(":",$B2546)-1))*2+VALUE(MID($B2546,FIND(":",$B2546)+1,2))/30,"")))</f>
        <v/>
      </c>
      <c r="G2546" s="12">
        <f>IF($E2546="","",IF(WEEKDAY($E2546,2)&lt;6,1,0))</f>
        <v/>
      </c>
      <c r="H2546" s="12">
        <f>IF(OR($E2546="",$F2546=""),"",IF(AND($G2546=1,$F2546&gt;='Working Hours'!$C$8,$F2546&lt;'Working Hours'!$C$9),1,0))</f>
        <v/>
      </c>
    </row>
    <row r="2547">
      <c r="A2547" s="11" t="n"/>
      <c r="B2547" s="11" t="n"/>
      <c r="C2547" s="11" t="n"/>
      <c r="E2547" s="12">
        <f>IF($A2547="","",IF(ISNUMBER($A2547),$A2547,IFERROR(DATEVALUE($A2547),"")))</f>
        <v/>
      </c>
      <c r="F2547" s="12">
        <f>IF($B2547="","",IF(ISNUMBER($B2547),HOUR($B2547)*2+MINUTE($B2547)/30,IFERROR(VALUE(LEFT($B2547,FIND(":",$B2547)-1))*2+VALUE(MID($B2547,FIND(":",$B2547)+1,2))/30,"")))</f>
        <v/>
      </c>
      <c r="G2547" s="12">
        <f>IF($E2547="","",IF(WEEKDAY($E2547,2)&lt;6,1,0))</f>
        <v/>
      </c>
      <c r="H2547" s="12">
        <f>IF(OR($E2547="",$F2547=""),"",IF(AND($G2547=1,$F2547&gt;='Working Hours'!$C$8,$F2547&lt;'Working Hours'!$C$9),1,0))</f>
        <v/>
      </c>
    </row>
    <row r="2548">
      <c r="A2548" s="11" t="n"/>
      <c r="B2548" s="11" t="n"/>
      <c r="C2548" s="11" t="n"/>
      <c r="E2548" s="12">
        <f>IF($A2548="","",IF(ISNUMBER($A2548),$A2548,IFERROR(DATEVALUE($A2548),"")))</f>
        <v/>
      </c>
      <c r="F2548" s="12">
        <f>IF($B2548="","",IF(ISNUMBER($B2548),HOUR($B2548)*2+MINUTE($B2548)/30,IFERROR(VALUE(LEFT($B2548,FIND(":",$B2548)-1))*2+VALUE(MID($B2548,FIND(":",$B2548)+1,2))/30,"")))</f>
        <v/>
      </c>
      <c r="G2548" s="12">
        <f>IF($E2548="","",IF(WEEKDAY($E2548,2)&lt;6,1,0))</f>
        <v/>
      </c>
      <c r="H2548" s="12">
        <f>IF(OR($E2548="",$F2548=""),"",IF(AND($G2548=1,$F2548&gt;='Working Hours'!$C$8,$F2548&lt;'Working Hours'!$C$9),1,0))</f>
        <v/>
      </c>
    </row>
    <row r="2549">
      <c r="A2549" s="11" t="n"/>
      <c r="B2549" s="11" t="n"/>
      <c r="C2549" s="11" t="n"/>
      <c r="E2549" s="12">
        <f>IF($A2549="","",IF(ISNUMBER($A2549),$A2549,IFERROR(DATEVALUE($A2549),"")))</f>
        <v/>
      </c>
      <c r="F2549" s="12">
        <f>IF($B2549="","",IF(ISNUMBER($B2549),HOUR($B2549)*2+MINUTE($B2549)/30,IFERROR(VALUE(LEFT($B2549,FIND(":",$B2549)-1))*2+VALUE(MID($B2549,FIND(":",$B2549)+1,2))/30,"")))</f>
        <v/>
      </c>
      <c r="G2549" s="12">
        <f>IF($E2549="","",IF(WEEKDAY($E2549,2)&lt;6,1,0))</f>
        <v/>
      </c>
      <c r="H2549" s="12">
        <f>IF(OR($E2549="",$F2549=""),"",IF(AND($G2549=1,$F2549&gt;='Working Hours'!$C$8,$F2549&lt;'Working Hours'!$C$9),1,0))</f>
        <v/>
      </c>
    </row>
    <row r="2550">
      <c r="A2550" s="11" t="n"/>
      <c r="B2550" s="11" t="n"/>
      <c r="C2550" s="11" t="n"/>
      <c r="E2550" s="12">
        <f>IF($A2550="","",IF(ISNUMBER($A2550),$A2550,IFERROR(DATEVALUE($A2550),"")))</f>
        <v/>
      </c>
      <c r="F2550" s="12">
        <f>IF($B2550="","",IF(ISNUMBER($B2550),HOUR($B2550)*2+MINUTE($B2550)/30,IFERROR(VALUE(LEFT($B2550,FIND(":",$B2550)-1))*2+VALUE(MID($B2550,FIND(":",$B2550)+1,2))/30,"")))</f>
        <v/>
      </c>
      <c r="G2550" s="12">
        <f>IF($E2550="","",IF(WEEKDAY($E2550,2)&lt;6,1,0))</f>
        <v/>
      </c>
      <c r="H2550" s="12">
        <f>IF(OR($E2550="",$F2550=""),"",IF(AND($G2550=1,$F2550&gt;='Working Hours'!$C$8,$F2550&lt;'Working Hours'!$C$9),1,0))</f>
        <v/>
      </c>
    </row>
    <row r="2551">
      <c r="A2551" s="11" t="n"/>
      <c r="B2551" s="11" t="n"/>
      <c r="C2551" s="11" t="n"/>
      <c r="E2551" s="12">
        <f>IF($A2551="","",IF(ISNUMBER($A2551),$A2551,IFERROR(DATEVALUE($A2551),"")))</f>
        <v/>
      </c>
      <c r="F2551" s="12">
        <f>IF($B2551="","",IF(ISNUMBER($B2551),HOUR($B2551)*2+MINUTE($B2551)/30,IFERROR(VALUE(LEFT($B2551,FIND(":",$B2551)-1))*2+VALUE(MID($B2551,FIND(":",$B2551)+1,2))/30,"")))</f>
        <v/>
      </c>
      <c r="G2551" s="12">
        <f>IF($E2551="","",IF(WEEKDAY($E2551,2)&lt;6,1,0))</f>
        <v/>
      </c>
      <c r="H2551" s="12">
        <f>IF(OR($E2551="",$F2551=""),"",IF(AND($G2551=1,$F2551&gt;='Working Hours'!$C$8,$F2551&lt;'Working Hours'!$C$9),1,0))</f>
        <v/>
      </c>
    </row>
    <row r="2552">
      <c r="A2552" s="11" t="n"/>
      <c r="B2552" s="11" t="n"/>
      <c r="C2552" s="11" t="n"/>
      <c r="E2552" s="12">
        <f>IF($A2552="","",IF(ISNUMBER($A2552),$A2552,IFERROR(DATEVALUE($A2552),"")))</f>
        <v/>
      </c>
      <c r="F2552" s="12">
        <f>IF($B2552="","",IF(ISNUMBER($B2552),HOUR($B2552)*2+MINUTE($B2552)/30,IFERROR(VALUE(LEFT($B2552,FIND(":",$B2552)-1))*2+VALUE(MID($B2552,FIND(":",$B2552)+1,2))/30,"")))</f>
        <v/>
      </c>
      <c r="G2552" s="12">
        <f>IF($E2552="","",IF(WEEKDAY($E2552,2)&lt;6,1,0))</f>
        <v/>
      </c>
      <c r="H2552" s="12">
        <f>IF(OR($E2552="",$F2552=""),"",IF(AND($G2552=1,$F2552&gt;='Working Hours'!$C$8,$F2552&lt;'Working Hours'!$C$9),1,0))</f>
        <v/>
      </c>
    </row>
    <row r="2553">
      <c r="A2553" s="11" t="n"/>
      <c r="B2553" s="11" t="n"/>
      <c r="C2553" s="11" t="n"/>
      <c r="E2553" s="12">
        <f>IF($A2553="","",IF(ISNUMBER($A2553),$A2553,IFERROR(DATEVALUE($A2553),"")))</f>
        <v/>
      </c>
      <c r="F2553" s="12">
        <f>IF($B2553="","",IF(ISNUMBER($B2553),HOUR($B2553)*2+MINUTE($B2553)/30,IFERROR(VALUE(LEFT($B2553,FIND(":",$B2553)-1))*2+VALUE(MID($B2553,FIND(":",$B2553)+1,2))/30,"")))</f>
        <v/>
      </c>
      <c r="G2553" s="12">
        <f>IF($E2553="","",IF(WEEKDAY($E2553,2)&lt;6,1,0))</f>
        <v/>
      </c>
      <c r="H2553" s="12">
        <f>IF(OR($E2553="",$F2553=""),"",IF(AND($G2553=1,$F2553&gt;='Working Hours'!$C$8,$F2553&lt;'Working Hours'!$C$9),1,0))</f>
        <v/>
      </c>
    </row>
    <row r="2554">
      <c r="A2554" s="11" t="n"/>
      <c r="B2554" s="11" t="n"/>
      <c r="C2554" s="11" t="n"/>
      <c r="E2554" s="12">
        <f>IF($A2554="","",IF(ISNUMBER($A2554),$A2554,IFERROR(DATEVALUE($A2554),"")))</f>
        <v/>
      </c>
      <c r="F2554" s="12">
        <f>IF($B2554="","",IF(ISNUMBER($B2554),HOUR($B2554)*2+MINUTE($B2554)/30,IFERROR(VALUE(LEFT($B2554,FIND(":",$B2554)-1))*2+VALUE(MID($B2554,FIND(":",$B2554)+1,2))/30,"")))</f>
        <v/>
      </c>
      <c r="G2554" s="12">
        <f>IF($E2554="","",IF(WEEKDAY($E2554,2)&lt;6,1,0))</f>
        <v/>
      </c>
      <c r="H2554" s="12">
        <f>IF(OR($E2554="",$F2554=""),"",IF(AND($G2554=1,$F2554&gt;='Working Hours'!$C$8,$F2554&lt;'Working Hours'!$C$9),1,0))</f>
        <v/>
      </c>
    </row>
    <row r="2555">
      <c r="A2555" s="11" t="n"/>
      <c r="B2555" s="11" t="n"/>
      <c r="C2555" s="11" t="n"/>
      <c r="E2555" s="12">
        <f>IF($A2555="","",IF(ISNUMBER($A2555),$A2555,IFERROR(DATEVALUE($A2555),"")))</f>
        <v/>
      </c>
      <c r="F2555" s="12">
        <f>IF($B2555="","",IF(ISNUMBER($B2555),HOUR($B2555)*2+MINUTE($B2555)/30,IFERROR(VALUE(LEFT($B2555,FIND(":",$B2555)-1))*2+VALUE(MID($B2555,FIND(":",$B2555)+1,2))/30,"")))</f>
        <v/>
      </c>
      <c r="G2555" s="12">
        <f>IF($E2555="","",IF(WEEKDAY($E2555,2)&lt;6,1,0))</f>
        <v/>
      </c>
      <c r="H2555" s="12">
        <f>IF(OR($E2555="",$F2555=""),"",IF(AND($G2555=1,$F2555&gt;='Working Hours'!$C$8,$F2555&lt;'Working Hours'!$C$9),1,0))</f>
        <v/>
      </c>
    </row>
    <row r="2556">
      <c r="A2556" s="11" t="n"/>
      <c r="B2556" s="11" t="n"/>
      <c r="C2556" s="11" t="n"/>
      <c r="E2556" s="12">
        <f>IF($A2556="","",IF(ISNUMBER($A2556),$A2556,IFERROR(DATEVALUE($A2556),"")))</f>
        <v/>
      </c>
      <c r="F2556" s="12">
        <f>IF($B2556="","",IF(ISNUMBER($B2556),HOUR($B2556)*2+MINUTE($B2556)/30,IFERROR(VALUE(LEFT($B2556,FIND(":",$B2556)-1))*2+VALUE(MID($B2556,FIND(":",$B2556)+1,2))/30,"")))</f>
        <v/>
      </c>
      <c r="G2556" s="12">
        <f>IF($E2556="","",IF(WEEKDAY($E2556,2)&lt;6,1,0))</f>
        <v/>
      </c>
      <c r="H2556" s="12">
        <f>IF(OR($E2556="",$F2556=""),"",IF(AND($G2556=1,$F2556&gt;='Working Hours'!$C$8,$F2556&lt;'Working Hours'!$C$9),1,0))</f>
        <v/>
      </c>
    </row>
    <row r="2557">
      <c r="A2557" s="11" t="n"/>
      <c r="B2557" s="11" t="n"/>
      <c r="C2557" s="11" t="n"/>
      <c r="E2557" s="12">
        <f>IF($A2557="","",IF(ISNUMBER($A2557),$A2557,IFERROR(DATEVALUE($A2557),"")))</f>
        <v/>
      </c>
      <c r="F2557" s="12">
        <f>IF($B2557="","",IF(ISNUMBER($B2557),HOUR($B2557)*2+MINUTE($B2557)/30,IFERROR(VALUE(LEFT($B2557,FIND(":",$B2557)-1))*2+VALUE(MID($B2557,FIND(":",$B2557)+1,2))/30,"")))</f>
        <v/>
      </c>
      <c r="G2557" s="12">
        <f>IF($E2557="","",IF(WEEKDAY($E2557,2)&lt;6,1,0))</f>
        <v/>
      </c>
      <c r="H2557" s="12">
        <f>IF(OR($E2557="",$F2557=""),"",IF(AND($G2557=1,$F2557&gt;='Working Hours'!$C$8,$F2557&lt;'Working Hours'!$C$9),1,0))</f>
        <v/>
      </c>
    </row>
    <row r="2558">
      <c r="A2558" s="11" t="n"/>
      <c r="B2558" s="11" t="n"/>
      <c r="C2558" s="11" t="n"/>
      <c r="E2558" s="12">
        <f>IF($A2558="","",IF(ISNUMBER($A2558),$A2558,IFERROR(DATEVALUE($A2558),"")))</f>
        <v/>
      </c>
      <c r="F2558" s="12">
        <f>IF($B2558="","",IF(ISNUMBER($B2558),HOUR($B2558)*2+MINUTE($B2558)/30,IFERROR(VALUE(LEFT($B2558,FIND(":",$B2558)-1))*2+VALUE(MID($B2558,FIND(":",$B2558)+1,2))/30,"")))</f>
        <v/>
      </c>
      <c r="G2558" s="12">
        <f>IF($E2558="","",IF(WEEKDAY($E2558,2)&lt;6,1,0))</f>
        <v/>
      </c>
      <c r="H2558" s="12">
        <f>IF(OR($E2558="",$F2558=""),"",IF(AND($G2558=1,$F2558&gt;='Working Hours'!$C$8,$F2558&lt;'Working Hours'!$C$9),1,0))</f>
        <v/>
      </c>
    </row>
    <row r="2559">
      <c r="A2559" s="11" t="n"/>
      <c r="B2559" s="11" t="n"/>
      <c r="C2559" s="11" t="n"/>
      <c r="E2559" s="12">
        <f>IF($A2559="","",IF(ISNUMBER($A2559),$A2559,IFERROR(DATEVALUE($A2559),"")))</f>
        <v/>
      </c>
      <c r="F2559" s="12">
        <f>IF($B2559="","",IF(ISNUMBER($B2559),HOUR($B2559)*2+MINUTE($B2559)/30,IFERROR(VALUE(LEFT($B2559,FIND(":",$B2559)-1))*2+VALUE(MID($B2559,FIND(":",$B2559)+1,2))/30,"")))</f>
        <v/>
      </c>
      <c r="G2559" s="12">
        <f>IF($E2559="","",IF(WEEKDAY($E2559,2)&lt;6,1,0))</f>
        <v/>
      </c>
      <c r="H2559" s="12">
        <f>IF(OR($E2559="",$F2559=""),"",IF(AND($G2559=1,$F2559&gt;='Working Hours'!$C$8,$F2559&lt;'Working Hours'!$C$9),1,0))</f>
        <v/>
      </c>
    </row>
    <row r="2560">
      <c r="A2560" s="11" t="n"/>
      <c r="B2560" s="11" t="n"/>
      <c r="C2560" s="11" t="n"/>
      <c r="E2560" s="12">
        <f>IF($A2560="","",IF(ISNUMBER($A2560),$A2560,IFERROR(DATEVALUE($A2560),"")))</f>
        <v/>
      </c>
      <c r="F2560" s="12">
        <f>IF($B2560="","",IF(ISNUMBER($B2560),HOUR($B2560)*2+MINUTE($B2560)/30,IFERROR(VALUE(LEFT($B2560,FIND(":",$B2560)-1))*2+VALUE(MID($B2560,FIND(":",$B2560)+1,2))/30,"")))</f>
        <v/>
      </c>
      <c r="G2560" s="12">
        <f>IF($E2560="","",IF(WEEKDAY($E2560,2)&lt;6,1,0))</f>
        <v/>
      </c>
      <c r="H2560" s="12">
        <f>IF(OR($E2560="",$F2560=""),"",IF(AND($G2560=1,$F2560&gt;='Working Hours'!$C$8,$F2560&lt;'Working Hours'!$C$9),1,0))</f>
        <v/>
      </c>
    </row>
    <row r="2561">
      <c r="A2561" s="11" t="n"/>
      <c r="B2561" s="11" t="n"/>
      <c r="C2561" s="11" t="n"/>
      <c r="E2561" s="12">
        <f>IF($A2561="","",IF(ISNUMBER($A2561),$A2561,IFERROR(DATEVALUE($A2561),"")))</f>
        <v/>
      </c>
      <c r="F2561" s="12">
        <f>IF($B2561="","",IF(ISNUMBER($B2561),HOUR($B2561)*2+MINUTE($B2561)/30,IFERROR(VALUE(LEFT($B2561,FIND(":",$B2561)-1))*2+VALUE(MID($B2561,FIND(":",$B2561)+1,2))/30,"")))</f>
        <v/>
      </c>
      <c r="G2561" s="12">
        <f>IF($E2561="","",IF(WEEKDAY($E2561,2)&lt;6,1,0))</f>
        <v/>
      </c>
      <c r="H2561" s="12">
        <f>IF(OR($E2561="",$F2561=""),"",IF(AND($G2561=1,$F2561&gt;='Working Hours'!$C$8,$F2561&lt;'Working Hours'!$C$9),1,0))</f>
        <v/>
      </c>
    </row>
    <row r="2562">
      <c r="A2562" s="11" t="n"/>
      <c r="B2562" s="11" t="n"/>
      <c r="C2562" s="11" t="n"/>
      <c r="E2562" s="12">
        <f>IF($A2562="","",IF(ISNUMBER($A2562),$A2562,IFERROR(DATEVALUE($A2562),"")))</f>
        <v/>
      </c>
      <c r="F2562" s="12">
        <f>IF($B2562="","",IF(ISNUMBER($B2562),HOUR($B2562)*2+MINUTE($B2562)/30,IFERROR(VALUE(LEFT($B2562,FIND(":",$B2562)-1))*2+VALUE(MID($B2562,FIND(":",$B2562)+1,2))/30,"")))</f>
        <v/>
      </c>
      <c r="G2562" s="12">
        <f>IF($E2562="","",IF(WEEKDAY($E2562,2)&lt;6,1,0))</f>
        <v/>
      </c>
      <c r="H2562" s="12">
        <f>IF(OR($E2562="",$F2562=""),"",IF(AND($G2562=1,$F2562&gt;='Working Hours'!$C$8,$F2562&lt;'Working Hours'!$C$9),1,0))</f>
        <v/>
      </c>
    </row>
    <row r="2563">
      <c r="A2563" s="11" t="n"/>
      <c r="B2563" s="11" t="n"/>
      <c r="C2563" s="11" t="n"/>
      <c r="E2563" s="12">
        <f>IF($A2563="","",IF(ISNUMBER($A2563),$A2563,IFERROR(DATEVALUE($A2563),"")))</f>
        <v/>
      </c>
      <c r="F2563" s="12">
        <f>IF($B2563="","",IF(ISNUMBER($B2563),HOUR($B2563)*2+MINUTE($B2563)/30,IFERROR(VALUE(LEFT($B2563,FIND(":",$B2563)-1))*2+VALUE(MID($B2563,FIND(":",$B2563)+1,2))/30,"")))</f>
        <v/>
      </c>
      <c r="G2563" s="12">
        <f>IF($E2563="","",IF(WEEKDAY($E2563,2)&lt;6,1,0))</f>
        <v/>
      </c>
      <c r="H2563" s="12">
        <f>IF(OR($E2563="",$F2563=""),"",IF(AND($G2563=1,$F2563&gt;='Working Hours'!$C$8,$F2563&lt;'Working Hours'!$C$9),1,0))</f>
        <v/>
      </c>
    </row>
    <row r="2564">
      <c r="A2564" s="11" t="n"/>
      <c r="B2564" s="11" t="n"/>
      <c r="C2564" s="11" t="n"/>
      <c r="E2564" s="12">
        <f>IF($A2564="","",IF(ISNUMBER($A2564),$A2564,IFERROR(DATEVALUE($A2564),"")))</f>
        <v/>
      </c>
      <c r="F2564" s="12">
        <f>IF($B2564="","",IF(ISNUMBER($B2564),HOUR($B2564)*2+MINUTE($B2564)/30,IFERROR(VALUE(LEFT($B2564,FIND(":",$B2564)-1))*2+VALUE(MID($B2564,FIND(":",$B2564)+1,2))/30,"")))</f>
        <v/>
      </c>
      <c r="G2564" s="12">
        <f>IF($E2564="","",IF(WEEKDAY($E2564,2)&lt;6,1,0))</f>
        <v/>
      </c>
      <c r="H2564" s="12">
        <f>IF(OR($E2564="",$F2564=""),"",IF(AND($G2564=1,$F2564&gt;='Working Hours'!$C$8,$F2564&lt;'Working Hours'!$C$9),1,0))</f>
        <v/>
      </c>
    </row>
    <row r="2565">
      <c r="A2565" s="11" t="n"/>
      <c r="B2565" s="11" t="n"/>
      <c r="C2565" s="11" t="n"/>
      <c r="E2565" s="12">
        <f>IF($A2565="","",IF(ISNUMBER($A2565),$A2565,IFERROR(DATEVALUE($A2565),"")))</f>
        <v/>
      </c>
      <c r="F2565" s="12">
        <f>IF($B2565="","",IF(ISNUMBER($B2565),HOUR($B2565)*2+MINUTE($B2565)/30,IFERROR(VALUE(LEFT($B2565,FIND(":",$B2565)-1))*2+VALUE(MID($B2565,FIND(":",$B2565)+1,2))/30,"")))</f>
        <v/>
      </c>
      <c r="G2565" s="12">
        <f>IF($E2565="","",IF(WEEKDAY($E2565,2)&lt;6,1,0))</f>
        <v/>
      </c>
      <c r="H2565" s="12">
        <f>IF(OR($E2565="",$F2565=""),"",IF(AND($G2565=1,$F2565&gt;='Working Hours'!$C$8,$F2565&lt;'Working Hours'!$C$9),1,0))</f>
        <v/>
      </c>
    </row>
    <row r="2566">
      <c r="A2566" s="11" t="n"/>
      <c r="B2566" s="11" t="n"/>
      <c r="C2566" s="11" t="n"/>
      <c r="E2566" s="12">
        <f>IF($A2566="","",IF(ISNUMBER($A2566),$A2566,IFERROR(DATEVALUE($A2566),"")))</f>
        <v/>
      </c>
      <c r="F2566" s="12">
        <f>IF($B2566="","",IF(ISNUMBER($B2566),HOUR($B2566)*2+MINUTE($B2566)/30,IFERROR(VALUE(LEFT($B2566,FIND(":",$B2566)-1))*2+VALUE(MID($B2566,FIND(":",$B2566)+1,2))/30,"")))</f>
        <v/>
      </c>
      <c r="G2566" s="12">
        <f>IF($E2566="","",IF(WEEKDAY($E2566,2)&lt;6,1,0))</f>
        <v/>
      </c>
      <c r="H2566" s="12">
        <f>IF(OR($E2566="",$F2566=""),"",IF(AND($G2566=1,$F2566&gt;='Working Hours'!$C$8,$F2566&lt;'Working Hours'!$C$9),1,0))</f>
        <v/>
      </c>
    </row>
    <row r="2567">
      <c r="A2567" s="11" t="n"/>
      <c r="B2567" s="11" t="n"/>
      <c r="C2567" s="11" t="n"/>
      <c r="E2567" s="12">
        <f>IF($A2567="","",IF(ISNUMBER($A2567),$A2567,IFERROR(DATEVALUE($A2567),"")))</f>
        <v/>
      </c>
      <c r="F2567" s="12">
        <f>IF($B2567="","",IF(ISNUMBER($B2567),HOUR($B2567)*2+MINUTE($B2567)/30,IFERROR(VALUE(LEFT($B2567,FIND(":",$B2567)-1))*2+VALUE(MID($B2567,FIND(":",$B2567)+1,2))/30,"")))</f>
        <v/>
      </c>
      <c r="G2567" s="12">
        <f>IF($E2567="","",IF(WEEKDAY($E2567,2)&lt;6,1,0))</f>
        <v/>
      </c>
      <c r="H2567" s="12">
        <f>IF(OR($E2567="",$F2567=""),"",IF(AND($G2567=1,$F2567&gt;='Working Hours'!$C$8,$F2567&lt;'Working Hours'!$C$9),1,0))</f>
        <v/>
      </c>
    </row>
    <row r="2568">
      <c r="A2568" s="11" t="n"/>
      <c r="B2568" s="11" t="n"/>
      <c r="C2568" s="11" t="n"/>
      <c r="E2568" s="12">
        <f>IF($A2568="","",IF(ISNUMBER($A2568),$A2568,IFERROR(DATEVALUE($A2568),"")))</f>
        <v/>
      </c>
      <c r="F2568" s="12">
        <f>IF($B2568="","",IF(ISNUMBER($B2568),HOUR($B2568)*2+MINUTE($B2568)/30,IFERROR(VALUE(LEFT($B2568,FIND(":",$B2568)-1))*2+VALUE(MID($B2568,FIND(":",$B2568)+1,2))/30,"")))</f>
        <v/>
      </c>
      <c r="G2568" s="12">
        <f>IF($E2568="","",IF(WEEKDAY($E2568,2)&lt;6,1,0))</f>
        <v/>
      </c>
      <c r="H2568" s="12">
        <f>IF(OR($E2568="",$F2568=""),"",IF(AND($G2568=1,$F2568&gt;='Working Hours'!$C$8,$F2568&lt;'Working Hours'!$C$9),1,0))</f>
        <v/>
      </c>
    </row>
    <row r="2569">
      <c r="A2569" s="11" t="n"/>
      <c r="B2569" s="11" t="n"/>
      <c r="C2569" s="11" t="n"/>
      <c r="E2569" s="12">
        <f>IF($A2569="","",IF(ISNUMBER($A2569),$A2569,IFERROR(DATEVALUE($A2569),"")))</f>
        <v/>
      </c>
      <c r="F2569" s="12">
        <f>IF($B2569="","",IF(ISNUMBER($B2569),HOUR($B2569)*2+MINUTE($B2569)/30,IFERROR(VALUE(LEFT($B2569,FIND(":",$B2569)-1))*2+VALUE(MID($B2569,FIND(":",$B2569)+1,2))/30,"")))</f>
        <v/>
      </c>
      <c r="G2569" s="12">
        <f>IF($E2569="","",IF(WEEKDAY($E2569,2)&lt;6,1,0))</f>
        <v/>
      </c>
      <c r="H2569" s="12">
        <f>IF(OR($E2569="",$F2569=""),"",IF(AND($G2569=1,$F2569&gt;='Working Hours'!$C$8,$F2569&lt;'Working Hours'!$C$9),1,0))</f>
        <v/>
      </c>
    </row>
    <row r="2570">
      <c r="A2570" s="11" t="n"/>
      <c r="B2570" s="11" t="n"/>
      <c r="C2570" s="11" t="n"/>
      <c r="E2570" s="12">
        <f>IF($A2570="","",IF(ISNUMBER($A2570),$A2570,IFERROR(DATEVALUE($A2570),"")))</f>
        <v/>
      </c>
      <c r="F2570" s="12">
        <f>IF($B2570="","",IF(ISNUMBER($B2570),HOUR($B2570)*2+MINUTE($B2570)/30,IFERROR(VALUE(LEFT($B2570,FIND(":",$B2570)-1))*2+VALUE(MID($B2570,FIND(":",$B2570)+1,2))/30,"")))</f>
        <v/>
      </c>
      <c r="G2570" s="12">
        <f>IF($E2570="","",IF(WEEKDAY($E2570,2)&lt;6,1,0))</f>
        <v/>
      </c>
      <c r="H2570" s="12">
        <f>IF(OR($E2570="",$F2570=""),"",IF(AND($G2570=1,$F2570&gt;='Working Hours'!$C$8,$F2570&lt;'Working Hours'!$C$9),1,0))</f>
        <v/>
      </c>
    </row>
    <row r="2571">
      <c r="A2571" s="11" t="n"/>
      <c r="B2571" s="11" t="n"/>
      <c r="C2571" s="11" t="n"/>
      <c r="E2571" s="12">
        <f>IF($A2571="","",IF(ISNUMBER($A2571),$A2571,IFERROR(DATEVALUE($A2571),"")))</f>
        <v/>
      </c>
      <c r="F2571" s="12">
        <f>IF($B2571="","",IF(ISNUMBER($B2571),HOUR($B2571)*2+MINUTE($B2571)/30,IFERROR(VALUE(LEFT($B2571,FIND(":",$B2571)-1))*2+VALUE(MID($B2571,FIND(":",$B2571)+1,2))/30,"")))</f>
        <v/>
      </c>
      <c r="G2571" s="12">
        <f>IF($E2571="","",IF(WEEKDAY($E2571,2)&lt;6,1,0))</f>
        <v/>
      </c>
      <c r="H2571" s="12">
        <f>IF(OR($E2571="",$F2571=""),"",IF(AND($G2571=1,$F2571&gt;='Working Hours'!$C$8,$F2571&lt;'Working Hours'!$C$9),1,0))</f>
        <v/>
      </c>
    </row>
    <row r="2572">
      <c r="A2572" s="11" t="n"/>
      <c r="B2572" s="11" t="n"/>
      <c r="C2572" s="11" t="n"/>
      <c r="E2572" s="12">
        <f>IF($A2572="","",IF(ISNUMBER($A2572),$A2572,IFERROR(DATEVALUE($A2572),"")))</f>
        <v/>
      </c>
      <c r="F2572" s="12">
        <f>IF($B2572="","",IF(ISNUMBER($B2572),HOUR($B2572)*2+MINUTE($B2572)/30,IFERROR(VALUE(LEFT($B2572,FIND(":",$B2572)-1))*2+VALUE(MID($B2572,FIND(":",$B2572)+1,2))/30,"")))</f>
        <v/>
      </c>
      <c r="G2572" s="12">
        <f>IF($E2572="","",IF(WEEKDAY($E2572,2)&lt;6,1,0))</f>
        <v/>
      </c>
      <c r="H2572" s="12">
        <f>IF(OR($E2572="",$F2572=""),"",IF(AND($G2572=1,$F2572&gt;='Working Hours'!$C$8,$F2572&lt;'Working Hours'!$C$9),1,0))</f>
        <v/>
      </c>
    </row>
    <row r="2573">
      <c r="A2573" s="11" t="n"/>
      <c r="B2573" s="11" t="n"/>
      <c r="C2573" s="11" t="n"/>
      <c r="E2573" s="12">
        <f>IF($A2573="","",IF(ISNUMBER($A2573),$A2573,IFERROR(DATEVALUE($A2573),"")))</f>
        <v/>
      </c>
      <c r="F2573" s="12">
        <f>IF($B2573="","",IF(ISNUMBER($B2573),HOUR($B2573)*2+MINUTE($B2573)/30,IFERROR(VALUE(LEFT($B2573,FIND(":",$B2573)-1))*2+VALUE(MID($B2573,FIND(":",$B2573)+1,2))/30,"")))</f>
        <v/>
      </c>
      <c r="G2573" s="12">
        <f>IF($E2573="","",IF(WEEKDAY($E2573,2)&lt;6,1,0))</f>
        <v/>
      </c>
      <c r="H2573" s="12">
        <f>IF(OR($E2573="",$F2573=""),"",IF(AND($G2573=1,$F2573&gt;='Working Hours'!$C$8,$F2573&lt;'Working Hours'!$C$9),1,0))</f>
        <v/>
      </c>
    </row>
    <row r="2574">
      <c r="A2574" s="11" t="n"/>
      <c r="B2574" s="11" t="n"/>
      <c r="C2574" s="11" t="n"/>
      <c r="E2574" s="12">
        <f>IF($A2574="","",IF(ISNUMBER($A2574),$A2574,IFERROR(DATEVALUE($A2574),"")))</f>
        <v/>
      </c>
      <c r="F2574" s="12">
        <f>IF($B2574="","",IF(ISNUMBER($B2574),HOUR($B2574)*2+MINUTE($B2574)/30,IFERROR(VALUE(LEFT($B2574,FIND(":",$B2574)-1))*2+VALUE(MID($B2574,FIND(":",$B2574)+1,2))/30,"")))</f>
        <v/>
      </c>
      <c r="G2574" s="12">
        <f>IF($E2574="","",IF(WEEKDAY($E2574,2)&lt;6,1,0))</f>
        <v/>
      </c>
      <c r="H2574" s="12">
        <f>IF(OR($E2574="",$F2574=""),"",IF(AND($G2574=1,$F2574&gt;='Working Hours'!$C$8,$F2574&lt;'Working Hours'!$C$9),1,0))</f>
        <v/>
      </c>
    </row>
    <row r="2575">
      <c r="A2575" s="11" t="n"/>
      <c r="B2575" s="11" t="n"/>
      <c r="C2575" s="11" t="n"/>
      <c r="E2575" s="12">
        <f>IF($A2575="","",IF(ISNUMBER($A2575),$A2575,IFERROR(DATEVALUE($A2575),"")))</f>
        <v/>
      </c>
      <c r="F2575" s="12">
        <f>IF($B2575="","",IF(ISNUMBER($B2575),HOUR($B2575)*2+MINUTE($B2575)/30,IFERROR(VALUE(LEFT($B2575,FIND(":",$B2575)-1))*2+VALUE(MID($B2575,FIND(":",$B2575)+1,2))/30,"")))</f>
        <v/>
      </c>
      <c r="G2575" s="12">
        <f>IF($E2575="","",IF(WEEKDAY($E2575,2)&lt;6,1,0))</f>
        <v/>
      </c>
      <c r="H2575" s="12">
        <f>IF(OR($E2575="",$F2575=""),"",IF(AND($G2575=1,$F2575&gt;='Working Hours'!$C$8,$F2575&lt;'Working Hours'!$C$9),1,0))</f>
        <v/>
      </c>
    </row>
    <row r="2576">
      <c r="A2576" s="11" t="n"/>
      <c r="B2576" s="11" t="n"/>
      <c r="C2576" s="11" t="n"/>
      <c r="E2576" s="12">
        <f>IF($A2576="","",IF(ISNUMBER($A2576),$A2576,IFERROR(DATEVALUE($A2576),"")))</f>
        <v/>
      </c>
      <c r="F2576" s="12">
        <f>IF($B2576="","",IF(ISNUMBER($B2576),HOUR($B2576)*2+MINUTE($B2576)/30,IFERROR(VALUE(LEFT($B2576,FIND(":",$B2576)-1))*2+VALUE(MID($B2576,FIND(":",$B2576)+1,2))/30,"")))</f>
        <v/>
      </c>
      <c r="G2576" s="12">
        <f>IF($E2576="","",IF(WEEKDAY($E2576,2)&lt;6,1,0))</f>
        <v/>
      </c>
      <c r="H2576" s="12">
        <f>IF(OR($E2576="",$F2576=""),"",IF(AND($G2576=1,$F2576&gt;='Working Hours'!$C$8,$F2576&lt;'Working Hours'!$C$9),1,0))</f>
        <v/>
      </c>
    </row>
    <row r="2577">
      <c r="A2577" s="11" t="n"/>
      <c r="B2577" s="11" t="n"/>
      <c r="C2577" s="11" t="n"/>
      <c r="E2577" s="12">
        <f>IF($A2577="","",IF(ISNUMBER($A2577),$A2577,IFERROR(DATEVALUE($A2577),"")))</f>
        <v/>
      </c>
      <c r="F2577" s="12">
        <f>IF($B2577="","",IF(ISNUMBER($B2577),HOUR($B2577)*2+MINUTE($B2577)/30,IFERROR(VALUE(LEFT($B2577,FIND(":",$B2577)-1))*2+VALUE(MID($B2577,FIND(":",$B2577)+1,2))/30,"")))</f>
        <v/>
      </c>
      <c r="G2577" s="12">
        <f>IF($E2577="","",IF(WEEKDAY($E2577,2)&lt;6,1,0))</f>
        <v/>
      </c>
      <c r="H2577" s="12">
        <f>IF(OR($E2577="",$F2577=""),"",IF(AND($G2577=1,$F2577&gt;='Working Hours'!$C$8,$F2577&lt;'Working Hours'!$C$9),1,0))</f>
        <v/>
      </c>
    </row>
    <row r="2578">
      <c r="A2578" s="11" t="n"/>
      <c r="B2578" s="11" t="n"/>
      <c r="C2578" s="11" t="n"/>
      <c r="E2578" s="12">
        <f>IF($A2578="","",IF(ISNUMBER($A2578),$A2578,IFERROR(DATEVALUE($A2578),"")))</f>
        <v/>
      </c>
      <c r="F2578" s="12">
        <f>IF($B2578="","",IF(ISNUMBER($B2578),HOUR($B2578)*2+MINUTE($B2578)/30,IFERROR(VALUE(LEFT($B2578,FIND(":",$B2578)-1))*2+VALUE(MID($B2578,FIND(":",$B2578)+1,2))/30,"")))</f>
        <v/>
      </c>
      <c r="G2578" s="12">
        <f>IF($E2578="","",IF(WEEKDAY($E2578,2)&lt;6,1,0))</f>
        <v/>
      </c>
      <c r="H2578" s="12">
        <f>IF(OR($E2578="",$F2578=""),"",IF(AND($G2578=1,$F2578&gt;='Working Hours'!$C$8,$F2578&lt;'Working Hours'!$C$9),1,0))</f>
        <v/>
      </c>
    </row>
    <row r="2579">
      <c r="A2579" s="11" t="n"/>
      <c r="B2579" s="11" t="n"/>
      <c r="C2579" s="11" t="n"/>
      <c r="E2579" s="12">
        <f>IF($A2579="","",IF(ISNUMBER($A2579),$A2579,IFERROR(DATEVALUE($A2579),"")))</f>
        <v/>
      </c>
      <c r="F2579" s="12">
        <f>IF($B2579="","",IF(ISNUMBER($B2579),HOUR($B2579)*2+MINUTE($B2579)/30,IFERROR(VALUE(LEFT($B2579,FIND(":",$B2579)-1))*2+VALUE(MID($B2579,FIND(":",$B2579)+1,2))/30,"")))</f>
        <v/>
      </c>
      <c r="G2579" s="12">
        <f>IF($E2579="","",IF(WEEKDAY($E2579,2)&lt;6,1,0))</f>
        <v/>
      </c>
      <c r="H2579" s="12">
        <f>IF(OR($E2579="",$F2579=""),"",IF(AND($G2579=1,$F2579&gt;='Working Hours'!$C$8,$F2579&lt;'Working Hours'!$C$9),1,0))</f>
        <v/>
      </c>
    </row>
    <row r="2580">
      <c r="A2580" s="11" t="n"/>
      <c r="B2580" s="11" t="n"/>
      <c r="C2580" s="11" t="n"/>
      <c r="E2580" s="12">
        <f>IF($A2580="","",IF(ISNUMBER($A2580),$A2580,IFERROR(DATEVALUE($A2580),"")))</f>
        <v/>
      </c>
      <c r="F2580" s="12">
        <f>IF($B2580="","",IF(ISNUMBER($B2580),HOUR($B2580)*2+MINUTE($B2580)/30,IFERROR(VALUE(LEFT($B2580,FIND(":",$B2580)-1))*2+VALUE(MID($B2580,FIND(":",$B2580)+1,2))/30,"")))</f>
        <v/>
      </c>
      <c r="G2580" s="12">
        <f>IF($E2580="","",IF(WEEKDAY($E2580,2)&lt;6,1,0))</f>
        <v/>
      </c>
      <c r="H2580" s="12">
        <f>IF(OR($E2580="",$F2580=""),"",IF(AND($G2580=1,$F2580&gt;='Working Hours'!$C$8,$F2580&lt;'Working Hours'!$C$9),1,0))</f>
        <v/>
      </c>
    </row>
    <row r="2581">
      <c r="A2581" s="11" t="n"/>
      <c r="B2581" s="11" t="n"/>
      <c r="C2581" s="11" t="n"/>
      <c r="E2581" s="12">
        <f>IF($A2581="","",IF(ISNUMBER($A2581),$A2581,IFERROR(DATEVALUE($A2581),"")))</f>
        <v/>
      </c>
      <c r="F2581" s="12">
        <f>IF($B2581="","",IF(ISNUMBER($B2581),HOUR($B2581)*2+MINUTE($B2581)/30,IFERROR(VALUE(LEFT($B2581,FIND(":",$B2581)-1))*2+VALUE(MID($B2581,FIND(":",$B2581)+1,2))/30,"")))</f>
        <v/>
      </c>
      <c r="G2581" s="12">
        <f>IF($E2581="","",IF(WEEKDAY($E2581,2)&lt;6,1,0))</f>
        <v/>
      </c>
      <c r="H2581" s="12">
        <f>IF(OR($E2581="",$F2581=""),"",IF(AND($G2581=1,$F2581&gt;='Working Hours'!$C$8,$F2581&lt;'Working Hours'!$C$9),1,0))</f>
        <v/>
      </c>
    </row>
    <row r="2582">
      <c r="A2582" s="11" t="n"/>
      <c r="B2582" s="11" t="n"/>
      <c r="C2582" s="11" t="n"/>
      <c r="E2582" s="12">
        <f>IF($A2582="","",IF(ISNUMBER($A2582),$A2582,IFERROR(DATEVALUE($A2582),"")))</f>
        <v/>
      </c>
      <c r="F2582" s="12">
        <f>IF($B2582="","",IF(ISNUMBER($B2582),HOUR($B2582)*2+MINUTE($B2582)/30,IFERROR(VALUE(LEFT($B2582,FIND(":",$B2582)-1))*2+VALUE(MID($B2582,FIND(":",$B2582)+1,2))/30,"")))</f>
        <v/>
      </c>
      <c r="G2582" s="12">
        <f>IF($E2582="","",IF(WEEKDAY($E2582,2)&lt;6,1,0))</f>
        <v/>
      </c>
      <c r="H2582" s="12">
        <f>IF(OR($E2582="",$F2582=""),"",IF(AND($G2582=1,$F2582&gt;='Working Hours'!$C$8,$F2582&lt;'Working Hours'!$C$9),1,0))</f>
        <v/>
      </c>
    </row>
    <row r="2583">
      <c r="A2583" s="11" t="n"/>
      <c r="B2583" s="11" t="n"/>
      <c r="C2583" s="11" t="n"/>
      <c r="E2583" s="12">
        <f>IF($A2583="","",IF(ISNUMBER($A2583),$A2583,IFERROR(DATEVALUE($A2583),"")))</f>
        <v/>
      </c>
      <c r="F2583" s="12">
        <f>IF($B2583="","",IF(ISNUMBER($B2583),HOUR($B2583)*2+MINUTE($B2583)/30,IFERROR(VALUE(LEFT($B2583,FIND(":",$B2583)-1))*2+VALUE(MID($B2583,FIND(":",$B2583)+1,2))/30,"")))</f>
        <v/>
      </c>
      <c r="G2583" s="12">
        <f>IF($E2583="","",IF(WEEKDAY($E2583,2)&lt;6,1,0))</f>
        <v/>
      </c>
      <c r="H2583" s="12">
        <f>IF(OR($E2583="",$F2583=""),"",IF(AND($G2583=1,$F2583&gt;='Working Hours'!$C$8,$F2583&lt;'Working Hours'!$C$9),1,0))</f>
        <v/>
      </c>
    </row>
    <row r="2584">
      <c r="A2584" s="11" t="n"/>
      <c r="B2584" s="11" t="n"/>
      <c r="C2584" s="11" t="n"/>
      <c r="E2584" s="12">
        <f>IF($A2584="","",IF(ISNUMBER($A2584),$A2584,IFERROR(DATEVALUE($A2584),"")))</f>
        <v/>
      </c>
      <c r="F2584" s="12">
        <f>IF($B2584="","",IF(ISNUMBER($B2584),HOUR($B2584)*2+MINUTE($B2584)/30,IFERROR(VALUE(LEFT($B2584,FIND(":",$B2584)-1))*2+VALUE(MID($B2584,FIND(":",$B2584)+1,2))/30,"")))</f>
        <v/>
      </c>
      <c r="G2584" s="12">
        <f>IF($E2584="","",IF(WEEKDAY($E2584,2)&lt;6,1,0))</f>
        <v/>
      </c>
      <c r="H2584" s="12">
        <f>IF(OR($E2584="",$F2584=""),"",IF(AND($G2584=1,$F2584&gt;='Working Hours'!$C$8,$F2584&lt;'Working Hours'!$C$9),1,0))</f>
        <v/>
      </c>
    </row>
    <row r="2585">
      <c r="A2585" s="11" t="n"/>
      <c r="B2585" s="11" t="n"/>
      <c r="C2585" s="11" t="n"/>
      <c r="E2585" s="12">
        <f>IF($A2585="","",IF(ISNUMBER($A2585),$A2585,IFERROR(DATEVALUE($A2585),"")))</f>
        <v/>
      </c>
      <c r="F2585" s="12">
        <f>IF($B2585="","",IF(ISNUMBER($B2585),HOUR($B2585)*2+MINUTE($B2585)/30,IFERROR(VALUE(LEFT($B2585,FIND(":",$B2585)-1))*2+VALUE(MID($B2585,FIND(":",$B2585)+1,2))/30,"")))</f>
        <v/>
      </c>
      <c r="G2585" s="12">
        <f>IF($E2585="","",IF(WEEKDAY($E2585,2)&lt;6,1,0))</f>
        <v/>
      </c>
      <c r="H2585" s="12">
        <f>IF(OR($E2585="",$F2585=""),"",IF(AND($G2585=1,$F2585&gt;='Working Hours'!$C$8,$F2585&lt;'Working Hours'!$C$9),1,0))</f>
        <v/>
      </c>
    </row>
    <row r="2586">
      <c r="A2586" s="11" t="n"/>
      <c r="B2586" s="11" t="n"/>
      <c r="C2586" s="11" t="n"/>
      <c r="E2586" s="12">
        <f>IF($A2586="","",IF(ISNUMBER($A2586),$A2586,IFERROR(DATEVALUE($A2586),"")))</f>
        <v/>
      </c>
      <c r="F2586" s="12">
        <f>IF($B2586="","",IF(ISNUMBER($B2586),HOUR($B2586)*2+MINUTE($B2586)/30,IFERROR(VALUE(LEFT($B2586,FIND(":",$B2586)-1))*2+VALUE(MID($B2586,FIND(":",$B2586)+1,2))/30,"")))</f>
        <v/>
      </c>
      <c r="G2586" s="12">
        <f>IF($E2586="","",IF(WEEKDAY($E2586,2)&lt;6,1,0))</f>
        <v/>
      </c>
      <c r="H2586" s="12">
        <f>IF(OR($E2586="",$F2586=""),"",IF(AND($G2586=1,$F2586&gt;='Working Hours'!$C$8,$F2586&lt;'Working Hours'!$C$9),1,0))</f>
        <v/>
      </c>
    </row>
    <row r="2587">
      <c r="A2587" s="11" t="n"/>
      <c r="B2587" s="11" t="n"/>
      <c r="C2587" s="11" t="n"/>
      <c r="E2587" s="12">
        <f>IF($A2587="","",IF(ISNUMBER($A2587),$A2587,IFERROR(DATEVALUE($A2587),"")))</f>
        <v/>
      </c>
      <c r="F2587" s="12">
        <f>IF($B2587="","",IF(ISNUMBER($B2587),HOUR($B2587)*2+MINUTE($B2587)/30,IFERROR(VALUE(LEFT($B2587,FIND(":",$B2587)-1))*2+VALUE(MID($B2587,FIND(":",$B2587)+1,2))/30,"")))</f>
        <v/>
      </c>
      <c r="G2587" s="12">
        <f>IF($E2587="","",IF(WEEKDAY($E2587,2)&lt;6,1,0))</f>
        <v/>
      </c>
      <c r="H2587" s="12">
        <f>IF(OR($E2587="",$F2587=""),"",IF(AND($G2587=1,$F2587&gt;='Working Hours'!$C$8,$F2587&lt;'Working Hours'!$C$9),1,0))</f>
        <v/>
      </c>
    </row>
    <row r="2588">
      <c r="A2588" s="11" t="n"/>
      <c r="B2588" s="11" t="n"/>
      <c r="C2588" s="11" t="n"/>
      <c r="E2588" s="12">
        <f>IF($A2588="","",IF(ISNUMBER($A2588),$A2588,IFERROR(DATEVALUE($A2588),"")))</f>
        <v/>
      </c>
      <c r="F2588" s="12">
        <f>IF($B2588="","",IF(ISNUMBER($B2588),HOUR($B2588)*2+MINUTE($B2588)/30,IFERROR(VALUE(LEFT($B2588,FIND(":",$B2588)-1))*2+VALUE(MID($B2588,FIND(":",$B2588)+1,2))/30,"")))</f>
        <v/>
      </c>
      <c r="G2588" s="12">
        <f>IF($E2588="","",IF(WEEKDAY($E2588,2)&lt;6,1,0))</f>
        <v/>
      </c>
      <c r="H2588" s="12">
        <f>IF(OR($E2588="",$F2588=""),"",IF(AND($G2588=1,$F2588&gt;='Working Hours'!$C$8,$F2588&lt;'Working Hours'!$C$9),1,0))</f>
        <v/>
      </c>
    </row>
    <row r="2589">
      <c r="A2589" s="11" t="n"/>
      <c r="B2589" s="11" t="n"/>
      <c r="C2589" s="11" t="n"/>
      <c r="E2589" s="12">
        <f>IF($A2589="","",IF(ISNUMBER($A2589),$A2589,IFERROR(DATEVALUE($A2589),"")))</f>
        <v/>
      </c>
      <c r="F2589" s="12">
        <f>IF($B2589="","",IF(ISNUMBER($B2589),HOUR($B2589)*2+MINUTE($B2589)/30,IFERROR(VALUE(LEFT($B2589,FIND(":",$B2589)-1))*2+VALUE(MID($B2589,FIND(":",$B2589)+1,2))/30,"")))</f>
        <v/>
      </c>
      <c r="G2589" s="12">
        <f>IF($E2589="","",IF(WEEKDAY($E2589,2)&lt;6,1,0))</f>
        <v/>
      </c>
      <c r="H2589" s="12">
        <f>IF(OR($E2589="",$F2589=""),"",IF(AND($G2589=1,$F2589&gt;='Working Hours'!$C$8,$F2589&lt;'Working Hours'!$C$9),1,0))</f>
        <v/>
      </c>
    </row>
    <row r="2590">
      <c r="A2590" s="11" t="n"/>
      <c r="B2590" s="11" t="n"/>
      <c r="C2590" s="11" t="n"/>
      <c r="E2590" s="12">
        <f>IF($A2590="","",IF(ISNUMBER($A2590),$A2590,IFERROR(DATEVALUE($A2590),"")))</f>
        <v/>
      </c>
      <c r="F2590" s="12">
        <f>IF($B2590="","",IF(ISNUMBER($B2590),HOUR($B2590)*2+MINUTE($B2590)/30,IFERROR(VALUE(LEFT($B2590,FIND(":",$B2590)-1))*2+VALUE(MID($B2590,FIND(":",$B2590)+1,2))/30,"")))</f>
        <v/>
      </c>
      <c r="G2590" s="12">
        <f>IF($E2590="","",IF(WEEKDAY($E2590,2)&lt;6,1,0))</f>
        <v/>
      </c>
      <c r="H2590" s="12">
        <f>IF(OR($E2590="",$F2590=""),"",IF(AND($G2590=1,$F2590&gt;='Working Hours'!$C$8,$F2590&lt;'Working Hours'!$C$9),1,0))</f>
        <v/>
      </c>
    </row>
    <row r="2591">
      <c r="A2591" s="11" t="n"/>
      <c r="B2591" s="11" t="n"/>
      <c r="C2591" s="11" t="n"/>
      <c r="E2591" s="12">
        <f>IF($A2591="","",IF(ISNUMBER($A2591),$A2591,IFERROR(DATEVALUE($A2591),"")))</f>
        <v/>
      </c>
      <c r="F2591" s="12">
        <f>IF($B2591="","",IF(ISNUMBER($B2591),HOUR($B2591)*2+MINUTE($B2591)/30,IFERROR(VALUE(LEFT($B2591,FIND(":",$B2591)-1))*2+VALUE(MID($B2591,FIND(":",$B2591)+1,2))/30,"")))</f>
        <v/>
      </c>
      <c r="G2591" s="12">
        <f>IF($E2591="","",IF(WEEKDAY($E2591,2)&lt;6,1,0))</f>
        <v/>
      </c>
      <c r="H2591" s="12">
        <f>IF(OR($E2591="",$F2591=""),"",IF(AND($G2591=1,$F2591&gt;='Working Hours'!$C$8,$F2591&lt;'Working Hours'!$C$9),1,0))</f>
        <v/>
      </c>
    </row>
    <row r="2592">
      <c r="A2592" s="11" t="n"/>
      <c r="B2592" s="11" t="n"/>
      <c r="C2592" s="11" t="n"/>
      <c r="E2592" s="12">
        <f>IF($A2592="","",IF(ISNUMBER($A2592),$A2592,IFERROR(DATEVALUE($A2592),"")))</f>
        <v/>
      </c>
      <c r="F2592" s="12">
        <f>IF($B2592="","",IF(ISNUMBER($B2592),HOUR($B2592)*2+MINUTE($B2592)/30,IFERROR(VALUE(LEFT($B2592,FIND(":",$B2592)-1))*2+VALUE(MID($B2592,FIND(":",$B2592)+1,2))/30,"")))</f>
        <v/>
      </c>
      <c r="G2592" s="12">
        <f>IF($E2592="","",IF(WEEKDAY($E2592,2)&lt;6,1,0))</f>
        <v/>
      </c>
      <c r="H2592" s="12">
        <f>IF(OR($E2592="",$F2592=""),"",IF(AND($G2592=1,$F2592&gt;='Working Hours'!$C$8,$F2592&lt;'Working Hours'!$C$9),1,0))</f>
        <v/>
      </c>
    </row>
    <row r="2593">
      <c r="A2593" s="11" t="n"/>
      <c r="B2593" s="11" t="n"/>
      <c r="C2593" s="11" t="n"/>
      <c r="E2593" s="12">
        <f>IF($A2593="","",IF(ISNUMBER($A2593),$A2593,IFERROR(DATEVALUE($A2593),"")))</f>
        <v/>
      </c>
      <c r="F2593" s="12">
        <f>IF($B2593="","",IF(ISNUMBER($B2593),HOUR($B2593)*2+MINUTE($B2593)/30,IFERROR(VALUE(LEFT($B2593,FIND(":",$B2593)-1))*2+VALUE(MID($B2593,FIND(":",$B2593)+1,2))/30,"")))</f>
        <v/>
      </c>
      <c r="G2593" s="12">
        <f>IF($E2593="","",IF(WEEKDAY($E2593,2)&lt;6,1,0))</f>
        <v/>
      </c>
      <c r="H2593" s="12">
        <f>IF(OR($E2593="",$F2593=""),"",IF(AND($G2593=1,$F2593&gt;='Working Hours'!$C$8,$F2593&lt;'Working Hours'!$C$9),1,0))</f>
        <v/>
      </c>
    </row>
    <row r="2594">
      <c r="A2594" s="11" t="n"/>
      <c r="B2594" s="11" t="n"/>
      <c r="C2594" s="11" t="n"/>
      <c r="E2594" s="12">
        <f>IF($A2594="","",IF(ISNUMBER($A2594),$A2594,IFERROR(DATEVALUE($A2594),"")))</f>
        <v/>
      </c>
      <c r="F2594" s="12">
        <f>IF($B2594="","",IF(ISNUMBER($B2594),HOUR($B2594)*2+MINUTE($B2594)/30,IFERROR(VALUE(LEFT($B2594,FIND(":",$B2594)-1))*2+VALUE(MID($B2594,FIND(":",$B2594)+1,2))/30,"")))</f>
        <v/>
      </c>
      <c r="G2594" s="12">
        <f>IF($E2594="","",IF(WEEKDAY($E2594,2)&lt;6,1,0))</f>
        <v/>
      </c>
      <c r="H2594" s="12">
        <f>IF(OR($E2594="",$F2594=""),"",IF(AND($G2594=1,$F2594&gt;='Working Hours'!$C$8,$F2594&lt;'Working Hours'!$C$9),1,0))</f>
        <v/>
      </c>
    </row>
    <row r="2595">
      <c r="A2595" s="11" t="n"/>
      <c r="B2595" s="11" t="n"/>
      <c r="C2595" s="11" t="n"/>
      <c r="E2595" s="12">
        <f>IF($A2595="","",IF(ISNUMBER($A2595),$A2595,IFERROR(DATEVALUE($A2595),"")))</f>
        <v/>
      </c>
      <c r="F2595" s="12">
        <f>IF($B2595="","",IF(ISNUMBER($B2595),HOUR($B2595)*2+MINUTE($B2595)/30,IFERROR(VALUE(LEFT($B2595,FIND(":",$B2595)-1))*2+VALUE(MID($B2595,FIND(":",$B2595)+1,2))/30,"")))</f>
        <v/>
      </c>
      <c r="G2595" s="12">
        <f>IF($E2595="","",IF(WEEKDAY($E2595,2)&lt;6,1,0))</f>
        <v/>
      </c>
      <c r="H2595" s="12">
        <f>IF(OR($E2595="",$F2595=""),"",IF(AND($G2595=1,$F2595&gt;='Working Hours'!$C$8,$F2595&lt;'Working Hours'!$C$9),1,0))</f>
        <v/>
      </c>
    </row>
    <row r="2596">
      <c r="A2596" s="11" t="n"/>
      <c r="B2596" s="11" t="n"/>
      <c r="C2596" s="11" t="n"/>
      <c r="E2596" s="12">
        <f>IF($A2596="","",IF(ISNUMBER($A2596),$A2596,IFERROR(DATEVALUE($A2596),"")))</f>
        <v/>
      </c>
      <c r="F2596" s="12">
        <f>IF($B2596="","",IF(ISNUMBER($B2596),HOUR($B2596)*2+MINUTE($B2596)/30,IFERROR(VALUE(LEFT($B2596,FIND(":",$B2596)-1))*2+VALUE(MID($B2596,FIND(":",$B2596)+1,2))/30,"")))</f>
        <v/>
      </c>
      <c r="G2596" s="12">
        <f>IF($E2596="","",IF(WEEKDAY($E2596,2)&lt;6,1,0))</f>
        <v/>
      </c>
      <c r="H2596" s="12">
        <f>IF(OR($E2596="",$F2596=""),"",IF(AND($G2596=1,$F2596&gt;='Working Hours'!$C$8,$F2596&lt;'Working Hours'!$C$9),1,0))</f>
        <v/>
      </c>
    </row>
    <row r="2597">
      <c r="A2597" s="11" t="n"/>
      <c r="B2597" s="11" t="n"/>
      <c r="C2597" s="11" t="n"/>
      <c r="E2597" s="12">
        <f>IF($A2597="","",IF(ISNUMBER($A2597),$A2597,IFERROR(DATEVALUE($A2597),"")))</f>
        <v/>
      </c>
      <c r="F2597" s="12">
        <f>IF($B2597="","",IF(ISNUMBER($B2597),HOUR($B2597)*2+MINUTE($B2597)/30,IFERROR(VALUE(LEFT($B2597,FIND(":",$B2597)-1))*2+VALUE(MID($B2597,FIND(":",$B2597)+1,2))/30,"")))</f>
        <v/>
      </c>
      <c r="G2597" s="12">
        <f>IF($E2597="","",IF(WEEKDAY($E2597,2)&lt;6,1,0))</f>
        <v/>
      </c>
      <c r="H2597" s="12">
        <f>IF(OR($E2597="",$F2597=""),"",IF(AND($G2597=1,$F2597&gt;='Working Hours'!$C$8,$F2597&lt;'Working Hours'!$C$9),1,0))</f>
        <v/>
      </c>
    </row>
    <row r="2598">
      <c r="A2598" s="11" t="n"/>
      <c r="B2598" s="11" t="n"/>
      <c r="C2598" s="11" t="n"/>
      <c r="E2598" s="12">
        <f>IF($A2598="","",IF(ISNUMBER($A2598),$A2598,IFERROR(DATEVALUE($A2598),"")))</f>
        <v/>
      </c>
      <c r="F2598" s="12">
        <f>IF($B2598="","",IF(ISNUMBER($B2598),HOUR($B2598)*2+MINUTE($B2598)/30,IFERROR(VALUE(LEFT($B2598,FIND(":",$B2598)-1))*2+VALUE(MID($B2598,FIND(":",$B2598)+1,2))/30,"")))</f>
        <v/>
      </c>
      <c r="G2598" s="12">
        <f>IF($E2598="","",IF(WEEKDAY($E2598,2)&lt;6,1,0))</f>
        <v/>
      </c>
      <c r="H2598" s="12">
        <f>IF(OR($E2598="",$F2598=""),"",IF(AND($G2598=1,$F2598&gt;='Working Hours'!$C$8,$F2598&lt;'Working Hours'!$C$9),1,0))</f>
        <v/>
      </c>
    </row>
    <row r="2599">
      <c r="A2599" s="11" t="n"/>
      <c r="B2599" s="11" t="n"/>
      <c r="C2599" s="11" t="n"/>
      <c r="E2599" s="12">
        <f>IF($A2599="","",IF(ISNUMBER($A2599),$A2599,IFERROR(DATEVALUE($A2599),"")))</f>
        <v/>
      </c>
      <c r="F2599" s="12">
        <f>IF($B2599="","",IF(ISNUMBER($B2599),HOUR($B2599)*2+MINUTE($B2599)/30,IFERROR(VALUE(LEFT($B2599,FIND(":",$B2599)-1))*2+VALUE(MID($B2599,FIND(":",$B2599)+1,2))/30,"")))</f>
        <v/>
      </c>
      <c r="G2599" s="12">
        <f>IF($E2599="","",IF(WEEKDAY($E2599,2)&lt;6,1,0))</f>
        <v/>
      </c>
      <c r="H2599" s="12">
        <f>IF(OR($E2599="",$F2599=""),"",IF(AND($G2599=1,$F2599&gt;='Working Hours'!$C$8,$F2599&lt;'Working Hours'!$C$9),1,0))</f>
        <v/>
      </c>
    </row>
    <row r="2600">
      <c r="A2600" s="11" t="n"/>
      <c r="B2600" s="11" t="n"/>
      <c r="C2600" s="11" t="n"/>
      <c r="E2600" s="12">
        <f>IF($A2600="","",IF(ISNUMBER($A2600),$A2600,IFERROR(DATEVALUE($A2600),"")))</f>
        <v/>
      </c>
      <c r="F2600" s="12">
        <f>IF($B2600="","",IF(ISNUMBER($B2600),HOUR($B2600)*2+MINUTE($B2600)/30,IFERROR(VALUE(LEFT($B2600,FIND(":",$B2600)-1))*2+VALUE(MID($B2600,FIND(":",$B2600)+1,2))/30,"")))</f>
        <v/>
      </c>
      <c r="G2600" s="12">
        <f>IF($E2600="","",IF(WEEKDAY($E2600,2)&lt;6,1,0))</f>
        <v/>
      </c>
      <c r="H2600" s="12">
        <f>IF(OR($E2600="",$F2600=""),"",IF(AND($G2600=1,$F2600&gt;='Working Hours'!$C$8,$F2600&lt;'Working Hours'!$C$9),1,0))</f>
        <v/>
      </c>
    </row>
    <row r="2601">
      <c r="A2601" s="11" t="n"/>
      <c r="B2601" s="11" t="n"/>
      <c r="C2601" s="11" t="n"/>
      <c r="E2601" s="12">
        <f>IF($A2601="","",IF(ISNUMBER($A2601),$A2601,IFERROR(DATEVALUE($A2601),"")))</f>
        <v/>
      </c>
      <c r="F2601" s="12">
        <f>IF($B2601="","",IF(ISNUMBER($B2601),HOUR($B2601)*2+MINUTE($B2601)/30,IFERROR(VALUE(LEFT($B2601,FIND(":",$B2601)-1))*2+VALUE(MID($B2601,FIND(":",$B2601)+1,2))/30,"")))</f>
        <v/>
      </c>
      <c r="G2601" s="12">
        <f>IF($E2601="","",IF(WEEKDAY($E2601,2)&lt;6,1,0))</f>
        <v/>
      </c>
      <c r="H2601" s="12">
        <f>IF(OR($E2601="",$F2601=""),"",IF(AND($G2601=1,$F2601&gt;='Working Hours'!$C$8,$F2601&lt;'Working Hours'!$C$9),1,0))</f>
        <v/>
      </c>
    </row>
    <row r="2602">
      <c r="A2602" s="11" t="n"/>
      <c r="B2602" s="11" t="n"/>
      <c r="C2602" s="11" t="n"/>
      <c r="E2602" s="12">
        <f>IF($A2602="","",IF(ISNUMBER($A2602),$A2602,IFERROR(DATEVALUE($A2602),"")))</f>
        <v/>
      </c>
      <c r="F2602" s="12">
        <f>IF($B2602="","",IF(ISNUMBER($B2602),HOUR($B2602)*2+MINUTE($B2602)/30,IFERROR(VALUE(LEFT($B2602,FIND(":",$B2602)-1))*2+VALUE(MID($B2602,FIND(":",$B2602)+1,2))/30,"")))</f>
        <v/>
      </c>
      <c r="G2602" s="12">
        <f>IF($E2602="","",IF(WEEKDAY($E2602,2)&lt;6,1,0))</f>
        <v/>
      </c>
      <c r="H2602" s="12">
        <f>IF(OR($E2602="",$F2602=""),"",IF(AND($G2602=1,$F2602&gt;='Working Hours'!$C$8,$F2602&lt;'Working Hours'!$C$9),1,0))</f>
        <v/>
      </c>
    </row>
    <row r="2603">
      <c r="A2603" s="11" t="n"/>
      <c r="B2603" s="11" t="n"/>
      <c r="C2603" s="11" t="n"/>
      <c r="E2603" s="12">
        <f>IF($A2603="","",IF(ISNUMBER($A2603),$A2603,IFERROR(DATEVALUE($A2603),"")))</f>
        <v/>
      </c>
      <c r="F2603" s="12">
        <f>IF($B2603="","",IF(ISNUMBER($B2603),HOUR($B2603)*2+MINUTE($B2603)/30,IFERROR(VALUE(LEFT($B2603,FIND(":",$B2603)-1))*2+VALUE(MID($B2603,FIND(":",$B2603)+1,2))/30,"")))</f>
        <v/>
      </c>
      <c r="G2603" s="12">
        <f>IF($E2603="","",IF(WEEKDAY($E2603,2)&lt;6,1,0))</f>
        <v/>
      </c>
      <c r="H2603" s="12">
        <f>IF(OR($E2603="",$F2603=""),"",IF(AND($G2603=1,$F2603&gt;='Working Hours'!$C$8,$F2603&lt;'Working Hours'!$C$9),1,0))</f>
        <v/>
      </c>
    </row>
    <row r="2604">
      <c r="A2604" s="11" t="n"/>
      <c r="B2604" s="11" t="n"/>
      <c r="C2604" s="11" t="n"/>
      <c r="E2604" s="12">
        <f>IF($A2604="","",IF(ISNUMBER($A2604),$A2604,IFERROR(DATEVALUE($A2604),"")))</f>
        <v/>
      </c>
      <c r="F2604" s="12">
        <f>IF($B2604="","",IF(ISNUMBER($B2604),HOUR($B2604)*2+MINUTE($B2604)/30,IFERROR(VALUE(LEFT($B2604,FIND(":",$B2604)-1))*2+VALUE(MID($B2604,FIND(":",$B2604)+1,2))/30,"")))</f>
        <v/>
      </c>
      <c r="G2604" s="12">
        <f>IF($E2604="","",IF(WEEKDAY($E2604,2)&lt;6,1,0))</f>
        <v/>
      </c>
      <c r="H2604" s="12">
        <f>IF(OR($E2604="",$F2604=""),"",IF(AND($G2604=1,$F2604&gt;='Working Hours'!$C$8,$F2604&lt;'Working Hours'!$C$9),1,0))</f>
        <v/>
      </c>
    </row>
    <row r="2605">
      <c r="A2605" s="11" t="n"/>
      <c r="B2605" s="11" t="n"/>
      <c r="C2605" s="11" t="n"/>
      <c r="E2605" s="12">
        <f>IF($A2605="","",IF(ISNUMBER($A2605),$A2605,IFERROR(DATEVALUE($A2605),"")))</f>
        <v/>
      </c>
      <c r="F2605" s="12">
        <f>IF($B2605="","",IF(ISNUMBER($B2605),HOUR($B2605)*2+MINUTE($B2605)/30,IFERROR(VALUE(LEFT($B2605,FIND(":",$B2605)-1))*2+VALUE(MID($B2605,FIND(":",$B2605)+1,2))/30,"")))</f>
        <v/>
      </c>
      <c r="G2605" s="12">
        <f>IF($E2605="","",IF(WEEKDAY($E2605,2)&lt;6,1,0))</f>
        <v/>
      </c>
      <c r="H2605" s="12">
        <f>IF(OR($E2605="",$F2605=""),"",IF(AND($G2605=1,$F2605&gt;='Working Hours'!$C$8,$F2605&lt;'Working Hours'!$C$9),1,0))</f>
        <v/>
      </c>
    </row>
    <row r="2606">
      <c r="A2606" s="11" t="n"/>
      <c r="B2606" s="11" t="n"/>
      <c r="C2606" s="11" t="n"/>
      <c r="E2606" s="12">
        <f>IF($A2606="","",IF(ISNUMBER($A2606),$A2606,IFERROR(DATEVALUE($A2606),"")))</f>
        <v/>
      </c>
      <c r="F2606" s="12">
        <f>IF($B2606="","",IF(ISNUMBER($B2606),HOUR($B2606)*2+MINUTE($B2606)/30,IFERROR(VALUE(LEFT($B2606,FIND(":",$B2606)-1))*2+VALUE(MID($B2606,FIND(":",$B2606)+1,2))/30,"")))</f>
        <v/>
      </c>
      <c r="G2606" s="12">
        <f>IF($E2606="","",IF(WEEKDAY($E2606,2)&lt;6,1,0))</f>
        <v/>
      </c>
      <c r="H2606" s="12">
        <f>IF(OR($E2606="",$F2606=""),"",IF(AND($G2606=1,$F2606&gt;='Working Hours'!$C$8,$F2606&lt;'Working Hours'!$C$9),1,0))</f>
        <v/>
      </c>
    </row>
    <row r="2607">
      <c r="A2607" s="11" t="n"/>
      <c r="B2607" s="11" t="n"/>
      <c r="C2607" s="11" t="n"/>
      <c r="E2607" s="12">
        <f>IF($A2607="","",IF(ISNUMBER($A2607),$A2607,IFERROR(DATEVALUE($A2607),"")))</f>
        <v/>
      </c>
      <c r="F2607" s="12">
        <f>IF($B2607="","",IF(ISNUMBER($B2607),HOUR($B2607)*2+MINUTE($B2607)/30,IFERROR(VALUE(LEFT($B2607,FIND(":",$B2607)-1))*2+VALUE(MID($B2607,FIND(":",$B2607)+1,2))/30,"")))</f>
        <v/>
      </c>
      <c r="G2607" s="12">
        <f>IF($E2607="","",IF(WEEKDAY($E2607,2)&lt;6,1,0))</f>
        <v/>
      </c>
      <c r="H2607" s="12">
        <f>IF(OR($E2607="",$F2607=""),"",IF(AND($G2607=1,$F2607&gt;='Working Hours'!$C$8,$F2607&lt;'Working Hours'!$C$9),1,0))</f>
        <v/>
      </c>
    </row>
    <row r="2608">
      <c r="A2608" s="11" t="n"/>
      <c r="B2608" s="11" t="n"/>
      <c r="C2608" s="11" t="n"/>
      <c r="E2608" s="12">
        <f>IF($A2608="","",IF(ISNUMBER($A2608),$A2608,IFERROR(DATEVALUE($A2608),"")))</f>
        <v/>
      </c>
      <c r="F2608" s="12">
        <f>IF($B2608="","",IF(ISNUMBER($B2608),HOUR($B2608)*2+MINUTE($B2608)/30,IFERROR(VALUE(LEFT($B2608,FIND(":",$B2608)-1))*2+VALUE(MID($B2608,FIND(":",$B2608)+1,2))/30,"")))</f>
        <v/>
      </c>
      <c r="G2608" s="12">
        <f>IF($E2608="","",IF(WEEKDAY($E2608,2)&lt;6,1,0))</f>
        <v/>
      </c>
      <c r="H2608" s="12">
        <f>IF(OR($E2608="",$F2608=""),"",IF(AND($G2608=1,$F2608&gt;='Working Hours'!$C$8,$F2608&lt;'Working Hours'!$C$9),1,0))</f>
        <v/>
      </c>
    </row>
    <row r="2609">
      <c r="A2609" s="11" t="n"/>
      <c r="B2609" s="11" t="n"/>
      <c r="C2609" s="11" t="n"/>
      <c r="E2609" s="12">
        <f>IF($A2609="","",IF(ISNUMBER($A2609),$A2609,IFERROR(DATEVALUE($A2609),"")))</f>
        <v/>
      </c>
      <c r="F2609" s="12">
        <f>IF($B2609="","",IF(ISNUMBER($B2609),HOUR($B2609)*2+MINUTE($B2609)/30,IFERROR(VALUE(LEFT($B2609,FIND(":",$B2609)-1))*2+VALUE(MID($B2609,FIND(":",$B2609)+1,2))/30,"")))</f>
        <v/>
      </c>
      <c r="G2609" s="12">
        <f>IF($E2609="","",IF(WEEKDAY($E2609,2)&lt;6,1,0))</f>
        <v/>
      </c>
      <c r="H2609" s="12">
        <f>IF(OR($E2609="",$F2609=""),"",IF(AND($G2609=1,$F2609&gt;='Working Hours'!$C$8,$F2609&lt;'Working Hours'!$C$9),1,0))</f>
        <v/>
      </c>
    </row>
    <row r="2610">
      <c r="A2610" s="11" t="n"/>
      <c r="B2610" s="11" t="n"/>
      <c r="C2610" s="11" t="n"/>
      <c r="E2610" s="12">
        <f>IF($A2610="","",IF(ISNUMBER($A2610),$A2610,IFERROR(DATEVALUE($A2610),"")))</f>
        <v/>
      </c>
      <c r="F2610" s="12">
        <f>IF($B2610="","",IF(ISNUMBER($B2610),HOUR($B2610)*2+MINUTE($B2610)/30,IFERROR(VALUE(LEFT($B2610,FIND(":",$B2610)-1))*2+VALUE(MID($B2610,FIND(":",$B2610)+1,2))/30,"")))</f>
        <v/>
      </c>
      <c r="G2610" s="12">
        <f>IF($E2610="","",IF(WEEKDAY($E2610,2)&lt;6,1,0))</f>
        <v/>
      </c>
      <c r="H2610" s="12">
        <f>IF(OR($E2610="",$F2610=""),"",IF(AND($G2610=1,$F2610&gt;='Working Hours'!$C$8,$F2610&lt;'Working Hours'!$C$9),1,0))</f>
        <v/>
      </c>
    </row>
    <row r="2611">
      <c r="A2611" s="11" t="n"/>
      <c r="B2611" s="11" t="n"/>
      <c r="C2611" s="11" t="n"/>
      <c r="E2611" s="12">
        <f>IF($A2611="","",IF(ISNUMBER($A2611),$A2611,IFERROR(DATEVALUE($A2611),"")))</f>
        <v/>
      </c>
      <c r="F2611" s="12">
        <f>IF($B2611="","",IF(ISNUMBER($B2611),HOUR($B2611)*2+MINUTE($B2611)/30,IFERROR(VALUE(LEFT($B2611,FIND(":",$B2611)-1))*2+VALUE(MID($B2611,FIND(":",$B2611)+1,2))/30,"")))</f>
        <v/>
      </c>
      <c r="G2611" s="12">
        <f>IF($E2611="","",IF(WEEKDAY($E2611,2)&lt;6,1,0))</f>
        <v/>
      </c>
      <c r="H2611" s="12">
        <f>IF(OR($E2611="",$F2611=""),"",IF(AND($G2611=1,$F2611&gt;='Working Hours'!$C$8,$F2611&lt;'Working Hours'!$C$9),1,0))</f>
        <v/>
      </c>
    </row>
    <row r="2612">
      <c r="A2612" s="11" t="n"/>
      <c r="B2612" s="11" t="n"/>
      <c r="C2612" s="11" t="n"/>
      <c r="E2612" s="12">
        <f>IF($A2612="","",IF(ISNUMBER($A2612),$A2612,IFERROR(DATEVALUE($A2612),"")))</f>
        <v/>
      </c>
      <c r="F2612" s="12">
        <f>IF($B2612="","",IF(ISNUMBER($B2612),HOUR($B2612)*2+MINUTE($B2612)/30,IFERROR(VALUE(LEFT($B2612,FIND(":",$B2612)-1))*2+VALUE(MID($B2612,FIND(":",$B2612)+1,2))/30,"")))</f>
        <v/>
      </c>
      <c r="G2612" s="12">
        <f>IF($E2612="","",IF(WEEKDAY($E2612,2)&lt;6,1,0))</f>
        <v/>
      </c>
      <c r="H2612" s="12">
        <f>IF(OR($E2612="",$F2612=""),"",IF(AND($G2612=1,$F2612&gt;='Working Hours'!$C$8,$F2612&lt;'Working Hours'!$C$9),1,0))</f>
        <v/>
      </c>
    </row>
    <row r="2613">
      <c r="A2613" s="11" t="n"/>
      <c r="B2613" s="11" t="n"/>
      <c r="C2613" s="11" t="n"/>
      <c r="E2613" s="12">
        <f>IF($A2613="","",IF(ISNUMBER($A2613),$A2613,IFERROR(DATEVALUE($A2613),"")))</f>
        <v/>
      </c>
      <c r="F2613" s="12">
        <f>IF($B2613="","",IF(ISNUMBER($B2613),HOUR($B2613)*2+MINUTE($B2613)/30,IFERROR(VALUE(LEFT($B2613,FIND(":",$B2613)-1))*2+VALUE(MID($B2613,FIND(":",$B2613)+1,2))/30,"")))</f>
        <v/>
      </c>
      <c r="G2613" s="12">
        <f>IF($E2613="","",IF(WEEKDAY($E2613,2)&lt;6,1,0))</f>
        <v/>
      </c>
      <c r="H2613" s="12">
        <f>IF(OR($E2613="",$F2613=""),"",IF(AND($G2613=1,$F2613&gt;='Working Hours'!$C$8,$F2613&lt;'Working Hours'!$C$9),1,0))</f>
        <v/>
      </c>
    </row>
    <row r="2614">
      <c r="A2614" s="11" t="n"/>
      <c r="B2614" s="11" t="n"/>
      <c r="C2614" s="11" t="n"/>
      <c r="E2614" s="12">
        <f>IF($A2614="","",IF(ISNUMBER($A2614),$A2614,IFERROR(DATEVALUE($A2614),"")))</f>
        <v/>
      </c>
      <c r="F2614" s="12">
        <f>IF($B2614="","",IF(ISNUMBER($B2614),HOUR($B2614)*2+MINUTE($B2614)/30,IFERROR(VALUE(LEFT($B2614,FIND(":",$B2614)-1))*2+VALUE(MID($B2614,FIND(":",$B2614)+1,2))/30,"")))</f>
        <v/>
      </c>
      <c r="G2614" s="12">
        <f>IF($E2614="","",IF(WEEKDAY($E2614,2)&lt;6,1,0))</f>
        <v/>
      </c>
      <c r="H2614" s="12">
        <f>IF(OR($E2614="",$F2614=""),"",IF(AND($G2614=1,$F2614&gt;='Working Hours'!$C$8,$F2614&lt;'Working Hours'!$C$9),1,0))</f>
        <v/>
      </c>
    </row>
    <row r="2615">
      <c r="A2615" s="11" t="n"/>
      <c r="B2615" s="11" t="n"/>
      <c r="C2615" s="11" t="n"/>
      <c r="E2615" s="12">
        <f>IF($A2615="","",IF(ISNUMBER($A2615),$A2615,IFERROR(DATEVALUE($A2615),"")))</f>
        <v/>
      </c>
      <c r="F2615" s="12">
        <f>IF($B2615="","",IF(ISNUMBER($B2615),HOUR($B2615)*2+MINUTE($B2615)/30,IFERROR(VALUE(LEFT($B2615,FIND(":",$B2615)-1))*2+VALUE(MID($B2615,FIND(":",$B2615)+1,2))/30,"")))</f>
        <v/>
      </c>
      <c r="G2615" s="12">
        <f>IF($E2615="","",IF(WEEKDAY($E2615,2)&lt;6,1,0))</f>
        <v/>
      </c>
      <c r="H2615" s="12">
        <f>IF(OR($E2615="",$F2615=""),"",IF(AND($G2615=1,$F2615&gt;='Working Hours'!$C$8,$F2615&lt;'Working Hours'!$C$9),1,0))</f>
        <v/>
      </c>
    </row>
    <row r="2616">
      <c r="A2616" s="11" t="n"/>
      <c r="B2616" s="11" t="n"/>
      <c r="C2616" s="11" t="n"/>
      <c r="E2616" s="12">
        <f>IF($A2616="","",IF(ISNUMBER($A2616),$A2616,IFERROR(DATEVALUE($A2616),"")))</f>
        <v/>
      </c>
      <c r="F2616" s="12">
        <f>IF($B2616="","",IF(ISNUMBER($B2616),HOUR($B2616)*2+MINUTE($B2616)/30,IFERROR(VALUE(LEFT($B2616,FIND(":",$B2616)-1))*2+VALUE(MID($B2616,FIND(":",$B2616)+1,2))/30,"")))</f>
        <v/>
      </c>
      <c r="G2616" s="12">
        <f>IF($E2616="","",IF(WEEKDAY($E2616,2)&lt;6,1,0))</f>
        <v/>
      </c>
      <c r="H2616" s="12">
        <f>IF(OR($E2616="",$F2616=""),"",IF(AND($G2616=1,$F2616&gt;='Working Hours'!$C$8,$F2616&lt;'Working Hours'!$C$9),1,0))</f>
        <v/>
      </c>
    </row>
    <row r="2617">
      <c r="A2617" s="11" t="n"/>
      <c r="B2617" s="11" t="n"/>
      <c r="C2617" s="11" t="n"/>
      <c r="E2617" s="12">
        <f>IF($A2617="","",IF(ISNUMBER($A2617),$A2617,IFERROR(DATEVALUE($A2617),"")))</f>
        <v/>
      </c>
      <c r="F2617" s="12">
        <f>IF($B2617="","",IF(ISNUMBER($B2617),HOUR($B2617)*2+MINUTE($B2617)/30,IFERROR(VALUE(LEFT($B2617,FIND(":",$B2617)-1))*2+VALUE(MID($B2617,FIND(":",$B2617)+1,2))/30,"")))</f>
        <v/>
      </c>
      <c r="G2617" s="12">
        <f>IF($E2617="","",IF(WEEKDAY($E2617,2)&lt;6,1,0))</f>
        <v/>
      </c>
      <c r="H2617" s="12">
        <f>IF(OR($E2617="",$F2617=""),"",IF(AND($G2617=1,$F2617&gt;='Working Hours'!$C$8,$F2617&lt;'Working Hours'!$C$9),1,0))</f>
        <v/>
      </c>
    </row>
    <row r="2618">
      <c r="A2618" s="11" t="n"/>
      <c r="B2618" s="11" t="n"/>
      <c r="C2618" s="11" t="n"/>
      <c r="E2618" s="12">
        <f>IF($A2618="","",IF(ISNUMBER($A2618),$A2618,IFERROR(DATEVALUE($A2618),"")))</f>
        <v/>
      </c>
      <c r="F2618" s="12">
        <f>IF($B2618="","",IF(ISNUMBER($B2618),HOUR($B2618)*2+MINUTE($B2618)/30,IFERROR(VALUE(LEFT($B2618,FIND(":",$B2618)-1))*2+VALUE(MID($B2618,FIND(":",$B2618)+1,2))/30,"")))</f>
        <v/>
      </c>
      <c r="G2618" s="12">
        <f>IF($E2618="","",IF(WEEKDAY($E2618,2)&lt;6,1,0))</f>
        <v/>
      </c>
      <c r="H2618" s="12">
        <f>IF(OR($E2618="",$F2618=""),"",IF(AND($G2618=1,$F2618&gt;='Working Hours'!$C$8,$F2618&lt;'Working Hours'!$C$9),1,0))</f>
        <v/>
      </c>
    </row>
    <row r="2619">
      <c r="A2619" s="11" t="n"/>
      <c r="B2619" s="11" t="n"/>
      <c r="C2619" s="11" t="n"/>
      <c r="E2619" s="12">
        <f>IF($A2619="","",IF(ISNUMBER($A2619),$A2619,IFERROR(DATEVALUE($A2619),"")))</f>
        <v/>
      </c>
      <c r="F2619" s="12">
        <f>IF($B2619="","",IF(ISNUMBER($B2619),HOUR($B2619)*2+MINUTE($B2619)/30,IFERROR(VALUE(LEFT($B2619,FIND(":",$B2619)-1))*2+VALUE(MID($B2619,FIND(":",$B2619)+1,2))/30,"")))</f>
        <v/>
      </c>
      <c r="G2619" s="12">
        <f>IF($E2619="","",IF(WEEKDAY($E2619,2)&lt;6,1,0))</f>
        <v/>
      </c>
      <c r="H2619" s="12">
        <f>IF(OR($E2619="",$F2619=""),"",IF(AND($G2619=1,$F2619&gt;='Working Hours'!$C$8,$F2619&lt;'Working Hours'!$C$9),1,0))</f>
        <v/>
      </c>
    </row>
    <row r="2620">
      <c r="A2620" s="11" t="n"/>
      <c r="B2620" s="11" t="n"/>
      <c r="C2620" s="11" t="n"/>
      <c r="E2620" s="12">
        <f>IF($A2620="","",IF(ISNUMBER($A2620),$A2620,IFERROR(DATEVALUE($A2620),"")))</f>
        <v/>
      </c>
      <c r="F2620" s="12">
        <f>IF($B2620="","",IF(ISNUMBER($B2620),HOUR($B2620)*2+MINUTE($B2620)/30,IFERROR(VALUE(LEFT($B2620,FIND(":",$B2620)-1))*2+VALUE(MID($B2620,FIND(":",$B2620)+1,2))/30,"")))</f>
        <v/>
      </c>
      <c r="G2620" s="12">
        <f>IF($E2620="","",IF(WEEKDAY($E2620,2)&lt;6,1,0))</f>
        <v/>
      </c>
      <c r="H2620" s="12">
        <f>IF(OR($E2620="",$F2620=""),"",IF(AND($G2620=1,$F2620&gt;='Working Hours'!$C$8,$F2620&lt;'Working Hours'!$C$9),1,0))</f>
        <v/>
      </c>
    </row>
    <row r="2621">
      <c r="A2621" s="11" t="n"/>
      <c r="B2621" s="11" t="n"/>
      <c r="C2621" s="11" t="n"/>
      <c r="E2621" s="12">
        <f>IF($A2621="","",IF(ISNUMBER($A2621),$A2621,IFERROR(DATEVALUE($A2621),"")))</f>
        <v/>
      </c>
      <c r="F2621" s="12">
        <f>IF($B2621="","",IF(ISNUMBER($B2621),HOUR($B2621)*2+MINUTE($B2621)/30,IFERROR(VALUE(LEFT($B2621,FIND(":",$B2621)-1))*2+VALUE(MID($B2621,FIND(":",$B2621)+1,2))/30,"")))</f>
        <v/>
      </c>
      <c r="G2621" s="12">
        <f>IF($E2621="","",IF(WEEKDAY($E2621,2)&lt;6,1,0))</f>
        <v/>
      </c>
      <c r="H2621" s="12">
        <f>IF(OR($E2621="",$F2621=""),"",IF(AND($G2621=1,$F2621&gt;='Working Hours'!$C$8,$F2621&lt;'Working Hours'!$C$9),1,0))</f>
        <v/>
      </c>
    </row>
    <row r="2622">
      <c r="A2622" s="11" t="n"/>
      <c r="B2622" s="11" t="n"/>
      <c r="C2622" s="11" t="n"/>
      <c r="E2622" s="12">
        <f>IF($A2622="","",IF(ISNUMBER($A2622),$A2622,IFERROR(DATEVALUE($A2622),"")))</f>
        <v/>
      </c>
      <c r="F2622" s="12">
        <f>IF($B2622="","",IF(ISNUMBER($B2622),HOUR($B2622)*2+MINUTE($B2622)/30,IFERROR(VALUE(LEFT($B2622,FIND(":",$B2622)-1))*2+VALUE(MID($B2622,FIND(":",$B2622)+1,2))/30,"")))</f>
        <v/>
      </c>
      <c r="G2622" s="12">
        <f>IF($E2622="","",IF(WEEKDAY($E2622,2)&lt;6,1,0))</f>
        <v/>
      </c>
      <c r="H2622" s="12">
        <f>IF(OR($E2622="",$F2622=""),"",IF(AND($G2622=1,$F2622&gt;='Working Hours'!$C$8,$F2622&lt;'Working Hours'!$C$9),1,0))</f>
        <v/>
      </c>
    </row>
    <row r="2623">
      <c r="A2623" s="11" t="n"/>
      <c r="B2623" s="11" t="n"/>
      <c r="C2623" s="11" t="n"/>
      <c r="E2623" s="12">
        <f>IF($A2623="","",IF(ISNUMBER($A2623),$A2623,IFERROR(DATEVALUE($A2623),"")))</f>
        <v/>
      </c>
      <c r="F2623" s="12">
        <f>IF($B2623="","",IF(ISNUMBER($B2623),HOUR($B2623)*2+MINUTE($B2623)/30,IFERROR(VALUE(LEFT($B2623,FIND(":",$B2623)-1))*2+VALUE(MID($B2623,FIND(":",$B2623)+1,2))/30,"")))</f>
        <v/>
      </c>
      <c r="G2623" s="12">
        <f>IF($E2623="","",IF(WEEKDAY($E2623,2)&lt;6,1,0))</f>
        <v/>
      </c>
      <c r="H2623" s="12">
        <f>IF(OR($E2623="",$F2623=""),"",IF(AND($G2623=1,$F2623&gt;='Working Hours'!$C$8,$F2623&lt;'Working Hours'!$C$9),1,0))</f>
        <v/>
      </c>
    </row>
    <row r="2624">
      <c r="A2624" s="11" t="n"/>
      <c r="B2624" s="11" t="n"/>
      <c r="C2624" s="11" t="n"/>
      <c r="E2624" s="12">
        <f>IF($A2624="","",IF(ISNUMBER($A2624),$A2624,IFERROR(DATEVALUE($A2624),"")))</f>
        <v/>
      </c>
      <c r="F2624" s="12">
        <f>IF($B2624="","",IF(ISNUMBER($B2624),HOUR($B2624)*2+MINUTE($B2624)/30,IFERROR(VALUE(LEFT($B2624,FIND(":",$B2624)-1))*2+VALUE(MID($B2624,FIND(":",$B2624)+1,2))/30,"")))</f>
        <v/>
      </c>
      <c r="G2624" s="12">
        <f>IF($E2624="","",IF(WEEKDAY($E2624,2)&lt;6,1,0))</f>
        <v/>
      </c>
      <c r="H2624" s="12">
        <f>IF(OR($E2624="",$F2624=""),"",IF(AND($G2624=1,$F2624&gt;='Working Hours'!$C$8,$F2624&lt;'Working Hours'!$C$9),1,0))</f>
        <v/>
      </c>
    </row>
    <row r="2625">
      <c r="A2625" s="11" t="n"/>
      <c r="B2625" s="11" t="n"/>
      <c r="C2625" s="11" t="n"/>
      <c r="E2625" s="12">
        <f>IF($A2625="","",IF(ISNUMBER($A2625),$A2625,IFERROR(DATEVALUE($A2625),"")))</f>
        <v/>
      </c>
      <c r="F2625" s="12">
        <f>IF($B2625="","",IF(ISNUMBER($B2625),HOUR($B2625)*2+MINUTE($B2625)/30,IFERROR(VALUE(LEFT($B2625,FIND(":",$B2625)-1))*2+VALUE(MID($B2625,FIND(":",$B2625)+1,2))/30,"")))</f>
        <v/>
      </c>
      <c r="G2625" s="12">
        <f>IF($E2625="","",IF(WEEKDAY($E2625,2)&lt;6,1,0))</f>
        <v/>
      </c>
      <c r="H2625" s="12">
        <f>IF(OR($E2625="",$F2625=""),"",IF(AND($G2625=1,$F2625&gt;='Working Hours'!$C$8,$F2625&lt;'Working Hours'!$C$9),1,0))</f>
        <v/>
      </c>
    </row>
    <row r="2626">
      <c r="A2626" s="11" t="n"/>
      <c r="B2626" s="11" t="n"/>
      <c r="C2626" s="11" t="n"/>
      <c r="E2626" s="12">
        <f>IF($A2626="","",IF(ISNUMBER($A2626),$A2626,IFERROR(DATEVALUE($A2626),"")))</f>
        <v/>
      </c>
      <c r="F2626" s="12">
        <f>IF($B2626="","",IF(ISNUMBER($B2626),HOUR($B2626)*2+MINUTE($B2626)/30,IFERROR(VALUE(LEFT($B2626,FIND(":",$B2626)-1))*2+VALUE(MID($B2626,FIND(":",$B2626)+1,2))/30,"")))</f>
        <v/>
      </c>
      <c r="G2626" s="12">
        <f>IF($E2626="","",IF(WEEKDAY($E2626,2)&lt;6,1,0))</f>
        <v/>
      </c>
      <c r="H2626" s="12">
        <f>IF(OR($E2626="",$F2626=""),"",IF(AND($G2626=1,$F2626&gt;='Working Hours'!$C$8,$F2626&lt;'Working Hours'!$C$9),1,0))</f>
        <v/>
      </c>
    </row>
    <row r="2627">
      <c r="A2627" s="11" t="n"/>
      <c r="B2627" s="11" t="n"/>
      <c r="C2627" s="11" t="n"/>
      <c r="E2627" s="12">
        <f>IF($A2627="","",IF(ISNUMBER($A2627),$A2627,IFERROR(DATEVALUE($A2627),"")))</f>
        <v/>
      </c>
      <c r="F2627" s="12">
        <f>IF($B2627="","",IF(ISNUMBER($B2627),HOUR($B2627)*2+MINUTE($B2627)/30,IFERROR(VALUE(LEFT($B2627,FIND(":",$B2627)-1))*2+VALUE(MID($B2627,FIND(":",$B2627)+1,2))/30,"")))</f>
        <v/>
      </c>
      <c r="G2627" s="12">
        <f>IF($E2627="","",IF(WEEKDAY($E2627,2)&lt;6,1,0))</f>
        <v/>
      </c>
      <c r="H2627" s="12">
        <f>IF(OR($E2627="",$F2627=""),"",IF(AND($G2627=1,$F2627&gt;='Working Hours'!$C$8,$F2627&lt;'Working Hours'!$C$9),1,0))</f>
        <v/>
      </c>
    </row>
    <row r="2628">
      <c r="A2628" s="11" t="n"/>
      <c r="B2628" s="11" t="n"/>
      <c r="C2628" s="11" t="n"/>
      <c r="E2628" s="12">
        <f>IF($A2628="","",IF(ISNUMBER($A2628),$A2628,IFERROR(DATEVALUE($A2628),"")))</f>
        <v/>
      </c>
      <c r="F2628" s="12">
        <f>IF($B2628="","",IF(ISNUMBER($B2628),HOUR($B2628)*2+MINUTE($B2628)/30,IFERROR(VALUE(LEFT($B2628,FIND(":",$B2628)-1))*2+VALUE(MID($B2628,FIND(":",$B2628)+1,2))/30,"")))</f>
        <v/>
      </c>
      <c r="G2628" s="12">
        <f>IF($E2628="","",IF(WEEKDAY($E2628,2)&lt;6,1,0))</f>
        <v/>
      </c>
      <c r="H2628" s="12">
        <f>IF(OR($E2628="",$F2628=""),"",IF(AND($G2628=1,$F2628&gt;='Working Hours'!$C$8,$F2628&lt;'Working Hours'!$C$9),1,0))</f>
        <v/>
      </c>
    </row>
    <row r="2629">
      <c r="A2629" s="11" t="n"/>
      <c r="B2629" s="11" t="n"/>
      <c r="C2629" s="11" t="n"/>
      <c r="E2629" s="12">
        <f>IF($A2629="","",IF(ISNUMBER($A2629),$A2629,IFERROR(DATEVALUE($A2629),"")))</f>
        <v/>
      </c>
      <c r="F2629" s="12">
        <f>IF($B2629="","",IF(ISNUMBER($B2629),HOUR($B2629)*2+MINUTE($B2629)/30,IFERROR(VALUE(LEFT($B2629,FIND(":",$B2629)-1))*2+VALUE(MID($B2629,FIND(":",$B2629)+1,2))/30,"")))</f>
        <v/>
      </c>
      <c r="G2629" s="12">
        <f>IF($E2629="","",IF(WEEKDAY($E2629,2)&lt;6,1,0))</f>
        <v/>
      </c>
      <c r="H2629" s="12">
        <f>IF(OR($E2629="",$F2629=""),"",IF(AND($G2629=1,$F2629&gt;='Working Hours'!$C$8,$F2629&lt;'Working Hours'!$C$9),1,0))</f>
        <v/>
      </c>
    </row>
    <row r="2630">
      <c r="A2630" s="11" t="n"/>
      <c r="B2630" s="11" t="n"/>
      <c r="C2630" s="11" t="n"/>
      <c r="E2630" s="12">
        <f>IF($A2630="","",IF(ISNUMBER($A2630),$A2630,IFERROR(DATEVALUE($A2630),"")))</f>
        <v/>
      </c>
      <c r="F2630" s="12">
        <f>IF($B2630="","",IF(ISNUMBER($B2630),HOUR($B2630)*2+MINUTE($B2630)/30,IFERROR(VALUE(LEFT($B2630,FIND(":",$B2630)-1))*2+VALUE(MID($B2630,FIND(":",$B2630)+1,2))/30,"")))</f>
        <v/>
      </c>
      <c r="G2630" s="12">
        <f>IF($E2630="","",IF(WEEKDAY($E2630,2)&lt;6,1,0))</f>
        <v/>
      </c>
      <c r="H2630" s="12">
        <f>IF(OR($E2630="",$F2630=""),"",IF(AND($G2630=1,$F2630&gt;='Working Hours'!$C$8,$F2630&lt;'Working Hours'!$C$9),1,0))</f>
        <v/>
      </c>
    </row>
    <row r="2631">
      <c r="A2631" s="11" t="n"/>
      <c r="B2631" s="11" t="n"/>
      <c r="C2631" s="11" t="n"/>
      <c r="E2631" s="12">
        <f>IF($A2631="","",IF(ISNUMBER($A2631),$A2631,IFERROR(DATEVALUE($A2631),"")))</f>
        <v/>
      </c>
      <c r="F2631" s="12">
        <f>IF($B2631="","",IF(ISNUMBER($B2631),HOUR($B2631)*2+MINUTE($B2631)/30,IFERROR(VALUE(LEFT($B2631,FIND(":",$B2631)-1))*2+VALUE(MID($B2631,FIND(":",$B2631)+1,2))/30,"")))</f>
        <v/>
      </c>
      <c r="G2631" s="12">
        <f>IF($E2631="","",IF(WEEKDAY($E2631,2)&lt;6,1,0))</f>
        <v/>
      </c>
      <c r="H2631" s="12">
        <f>IF(OR($E2631="",$F2631=""),"",IF(AND($G2631=1,$F2631&gt;='Working Hours'!$C$8,$F2631&lt;'Working Hours'!$C$9),1,0))</f>
        <v/>
      </c>
    </row>
    <row r="2632">
      <c r="A2632" s="11" t="n"/>
      <c r="B2632" s="11" t="n"/>
      <c r="C2632" s="11" t="n"/>
      <c r="E2632" s="12">
        <f>IF($A2632="","",IF(ISNUMBER($A2632),$A2632,IFERROR(DATEVALUE($A2632),"")))</f>
        <v/>
      </c>
      <c r="F2632" s="12">
        <f>IF($B2632="","",IF(ISNUMBER($B2632),HOUR($B2632)*2+MINUTE($B2632)/30,IFERROR(VALUE(LEFT($B2632,FIND(":",$B2632)-1))*2+VALUE(MID($B2632,FIND(":",$B2632)+1,2))/30,"")))</f>
        <v/>
      </c>
      <c r="G2632" s="12">
        <f>IF($E2632="","",IF(WEEKDAY($E2632,2)&lt;6,1,0))</f>
        <v/>
      </c>
      <c r="H2632" s="12">
        <f>IF(OR($E2632="",$F2632=""),"",IF(AND($G2632=1,$F2632&gt;='Working Hours'!$C$8,$F2632&lt;'Working Hours'!$C$9),1,0))</f>
        <v/>
      </c>
    </row>
    <row r="2633">
      <c r="A2633" s="11" t="n"/>
      <c r="B2633" s="11" t="n"/>
      <c r="C2633" s="11" t="n"/>
      <c r="E2633" s="12">
        <f>IF($A2633="","",IF(ISNUMBER($A2633),$A2633,IFERROR(DATEVALUE($A2633),"")))</f>
        <v/>
      </c>
      <c r="F2633" s="12">
        <f>IF($B2633="","",IF(ISNUMBER($B2633),HOUR($B2633)*2+MINUTE($B2633)/30,IFERROR(VALUE(LEFT($B2633,FIND(":",$B2633)-1))*2+VALUE(MID($B2633,FIND(":",$B2633)+1,2))/30,"")))</f>
        <v/>
      </c>
      <c r="G2633" s="12">
        <f>IF($E2633="","",IF(WEEKDAY($E2633,2)&lt;6,1,0))</f>
        <v/>
      </c>
      <c r="H2633" s="12">
        <f>IF(OR($E2633="",$F2633=""),"",IF(AND($G2633=1,$F2633&gt;='Working Hours'!$C$8,$F2633&lt;'Working Hours'!$C$9),1,0))</f>
        <v/>
      </c>
    </row>
    <row r="2634">
      <c r="A2634" s="11" t="n"/>
      <c r="B2634" s="11" t="n"/>
      <c r="C2634" s="11" t="n"/>
      <c r="E2634" s="12">
        <f>IF($A2634="","",IF(ISNUMBER($A2634),$A2634,IFERROR(DATEVALUE($A2634),"")))</f>
        <v/>
      </c>
      <c r="F2634" s="12">
        <f>IF($B2634="","",IF(ISNUMBER($B2634),HOUR($B2634)*2+MINUTE($B2634)/30,IFERROR(VALUE(LEFT($B2634,FIND(":",$B2634)-1))*2+VALUE(MID($B2634,FIND(":",$B2634)+1,2))/30,"")))</f>
        <v/>
      </c>
      <c r="G2634" s="12">
        <f>IF($E2634="","",IF(WEEKDAY($E2634,2)&lt;6,1,0))</f>
        <v/>
      </c>
      <c r="H2634" s="12">
        <f>IF(OR($E2634="",$F2634=""),"",IF(AND($G2634=1,$F2634&gt;='Working Hours'!$C$8,$F2634&lt;'Working Hours'!$C$9),1,0))</f>
        <v/>
      </c>
    </row>
    <row r="2635">
      <c r="A2635" s="11" t="n"/>
      <c r="B2635" s="11" t="n"/>
      <c r="C2635" s="11" t="n"/>
      <c r="E2635" s="12">
        <f>IF($A2635="","",IF(ISNUMBER($A2635),$A2635,IFERROR(DATEVALUE($A2635),"")))</f>
        <v/>
      </c>
      <c r="F2635" s="12">
        <f>IF($B2635="","",IF(ISNUMBER($B2635),HOUR($B2635)*2+MINUTE($B2635)/30,IFERROR(VALUE(LEFT($B2635,FIND(":",$B2635)-1))*2+VALUE(MID($B2635,FIND(":",$B2635)+1,2))/30,"")))</f>
        <v/>
      </c>
      <c r="G2635" s="12">
        <f>IF($E2635="","",IF(WEEKDAY($E2635,2)&lt;6,1,0))</f>
        <v/>
      </c>
      <c r="H2635" s="12">
        <f>IF(OR($E2635="",$F2635=""),"",IF(AND($G2635=1,$F2635&gt;='Working Hours'!$C$8,$F2635&lt;'Working Hours'!$C$9),1,0))</f>
        <v/>
      </c>
    </row>
    <row r="2636">
      <c r="A2636" s="11" t="n"/>
      <c r="B2636" s="11" t="n"/>
      <c r="C2636" s="11" t="n"/>
      <c r="E2636" s="12">
        <f>IF($A2636="","",IF(ISNUMBER($A2636),$A2636,IFERROR(DATEVALUE($A2636),"")))</f>
        <v/>
      </c>
      <c r="F2636" s="12">
        <f>IF($B2636="","",IF(ISNUMBER($B2636),HOUR($B2636)*2+MINUTE($B2636)/30,IFERROR(VALUE(LEFT($B2636,FIND(":",$B2636)-1))*2+VALUE(MID($B2636,FIND(":",$B2636)+1,2))/30,"")))</f>
        <v/>
      </c>
      <c r="G2636" s="12">
        <f>IF($E2636="","",IF(WEEKDAY($E2636,2)&lt;6,1,0))</f>
        <v/>
      </c>
      <c r="H2636" s="12">
        <f>IF(OR($E2636="",$F2636=""),"",IF(AND($G2636=1,$F2636&gt;='Working Hours'!$C$8,$F2636&lt;'Working Hours'!$C$9),1,0))</f>
        <v/>
      </c>
    </row>
    <row r="2637">
      <c r="A2637" s="11" t="n"/>
      <c r="B2637" s="11" t="n"/>
      <c r="C2637" s="11" t="n"/>
      <c r="E2637" s="12">
        <f>IF($A2637="","",IF(ISNUMBER($A2637),$A2637,IFERROR(DATEVALUE($A2637),"")))</f>
        <v/>
      </c>
      <c r="F2637" s="12">
        <f>IF($B2637="","",IF(ISNUMBER($B2637),HOUR($B2637)*2+MINUTE($B2637)/30,IFERROR(VALUE(LEFT($B2637,FIND(":",$B2637)-1))*2+VALUE(MID($B2637,FIND(":",$B2637)+1,2))/30,"")))</f>
        <v/>
      </c>
      <c r="G2637" s="12">
        <f>IF($E2637="","",IF(WEEKDAY($E2637,2)&lt;6,1,0))</f>
        <v/>
      </c>
      <c r="H2637" s="12">
        <f>IF(OR($E2637="",$F2637=""),"",IF(AND($G2637=1,$F2637&gt;='Working Hours'!$C$8,$F2637&lt;'Working Hours'!$C$9),1,0))</f>
        <v/>
      </c>
    </row>
    <row r="2638">
      <c r="A2638" s="11" t="n"/>
      <c r="B2638" s="11" t="n"/>
      <c r="C2638" s="11" t="n"/>
      <c r="E2638" s="12">
        <f>IF($A2638="","",IF(ISNUMBER($A2638),$A2638,IFERROR(DATEVALUE($A2638),"")))</f>
        <v/>
      </c>
      <c r="F2638" s="12">
        <f>IF($B2638="","",IF(ISNUMBER($B2638),HOUR($B2638)*2+MINUTE($B2638)/30,IFERROR(VALUE(LEFT($B2638,FIND(":",$B2638)-1))*2+VALUE(MID($B2638,FIND(":",$B2638)+1,2))/30,"")))</f>
        <v/>
      </c>
      <c r="G2638" s="12">
        <f>IF($E2638="","",IF(WEEKDAY($E2638,2)&lt;6,1,0))</f>
        <v/>
      </c>
      <c r="H2638" s="12">
        <f>IF(OR($E2638="",$F2638=""),"",IF(AND($G2638=1,$F2638&gt;='Working Hours'!$C$8,$F2638&lt;'Working Hours'!$C$9),1,0))</f>
        <v/>
      </c>
    </row>
    <row r="2639">
      <c r="A2639" s="11" t="n"/>
      <c r="B2639" s="11" t="n"/>
      <c r="C2639" s="11" t="n"/>
      <c r="E2639" s="12">
        <f>IF($A2639="","",IF(ISNUMBER($A2639),$A2639,IFERROR(DATEVALUE($A2639),"")))</f>
        <v/>
      </c>
      <c r="F2639" s="12">
        <f>IF($B2639="","",IF(ISNUMBER($B2639),HOUR($B2639)*2+MINUTE($B2639)/30,IFERROR(VALUE(LEFT($B2639,FIND(":",$B2639)-1))*2+VALUE(MID($B2639,FIND(":",$B2639)+1,2))/30,"")))</f>
        <v/>
      </c>
      <c r="G2639" s="12">
        <f>IF($E2639="","",IF(WEEKDAY($E2639,2)&lt;6,1,0))</f>
        <v/>
      </c>
      <c r="H2639" s="12">
        <f>IF(OR($E2639="",$F2639=""),"",IF(AND($G2639=1,$F2639&gt;='Working Hours'!$C$8,$F2639&lt;'Working Hours'!$C$9),1,0))</f>
        <v/>
      </c>
    </row>
    <row r="2640">
      <c r="A2640" s="11" t="n"/>
      <c r="B2640" s="11" t="n"/>
      <c r="C2640" s="11" t="n"/>
      <c r="E2640" s="12">
        <f>IF($A2640="","",IF(ISNUMBER($A2640),$A2640,IFERROR(DATEVALUE($A2640),"")))</f>
        <v/>
      </c>
      <c r="F2640" s="12">
        <f>IF($B2640="","",IF(ISNUMBER($B2640),HOUR($B2640)*2+MINUTE($B2640)/30,IFERROR(VALUE(LEFT($B2640,FIND(":",$B2640)-1))*2+VALUE(MID($B2640,FIND(":",$B2640)+1,2))/30,"")))</f>
        <v/>
      </c>
      <c r="G2640" s="12">
        <f>IF($E2640="","",IF(WEEKDAY($E2640,2)&lt;6,1,0))</f>
        <v/>
      </c>
      <c r="H2640" s="12">
        <f>IF(OR($E2640="",$F2640=""),"",IF(AND($G2640=1,$F2640&gt;='Working Hours'!$C$8,$F2640&lt;'Working Hours'!$C$9),1,0))</f>
        <v/>
      </c>
    </row>
    <row r="2641">
      <c r="A2641" s="11" t="n"/>
      <c r="B2641" s="11" t="n"/>
      <c r="C2641" s="11" t="n"/>
      <c r="E2641" s="12">
        <f>IF($A2641="","",IF(ISNUMBER($A2641),$A2641,IFERROR(DATEVALUE($A2641),"")))</f>
        <v/>
      </c>
      <c r="F2641" s="12">
        <f>IF($B2641="","",IF(ISNUMBER($B2641),HOUR($B2641)*2+MINUTE($B2641)/30,IFERROR(VALUE(LEFT($B2641,FIND(":",$B2641)-1))*2+VALUE(MID($B2641,FIND(":",$B2641)+1,2))/30,"")))</f>
        <v/>
      </c>
      <c r="G2641" s="12">
        <f>IF($E2641="","",IF(WEEKDAY($E2641,2)&lt;6,1,0))</f>
        <v/>
      </c>
      <c r="H2641" s="12">
        <f>IF(OR($E2641="",$F2641=""),"",IF(AND($G2641=1,$F2641&gt;='Working Hours'!$C$8,$F2641&lt;'Working Hours'!$C$9),1,0))</f>
        <v/>
      </c>
    </row>
    <row r="2642">
      <c r="A2642" s="11" t="n"/>
      <c r="B2642" s="11" t="n"/>
      <c r="C2642" s="11" t="n"/>
      <c r="E2642" s="12">
        <f>IF($A2642="","",IF(ISNUMBER($A2642),$A2642,IFERROR(DATEVALUE($A2642),"")))</f>
        <v/>
      </c>
      <c r="F2642" s="12">
        <f>IF($B2642="","",IF(ISNUMBER($B2642),HOUR($B2642)*2+MINUTE($B2642)/30,IFERROR(VALUE(LEFT($B2642,FIND(":",$B2642)-1))*2+VALUE(MID($B2642,FIND(":",$B2642)+1,2))/30,"")))</f>
        <v/>
      </c>
      <c r="G2642" s="12">
        <f>IF($E2642="","",IF(WEEKDAY($E2642,2)&lt;6,1,0))</f>
        <v/>
      </c>
      <c r="H2642" s="12">
        <f>IF(OR($E2642="",$F2642=""),"",IF(AND($G2642=1,$F2642&gt;='Working Hours'!$C$8,$F2642&lt;'Working Hours'!$C$9),1,0))</f>
        <v/>
      </c>
    </row>
    <row r="2643">
      <c r="A2643" s="11" t="n"/>
      <c r="B2643" s="11" t="n"/>
      <c r="C2643" s="11" t="n"/>
      <c r="E2643" s="12">
        <f>IF($A2643="","",IF(ISNUMBER($A2643),$A2643,IFERROR(DATEVALUE($A2643),"")))</f>
        <v/>
      </c>
      <c r="F2643" s="12">
        <f>IF($B2643="","",IF(ISNUMBER($B2643),HOUR($B2643)*2+MINUTE($B2643)/30,IFERROR(VALUE(LEFT($B2643,FIND(":",$B2643)-1))*2+VALUE(MID($B2643,FIND(":",$B2643)+1,2))/30,"")))</f>
        <v/>
      </c>
      <c r="G2643" s="12">
        <f>IF($E2643="","",IF(WEEKDAY($E2643,2)&lt;6,1,0))</f>
        <v/>
      </c>
      <c r="H2643" s="12">
        <f>IF(OR($E2643="",$F2643=""),"",IF(AND($G2643=1,$F2643&gt;='Working Hours'!$C$8,$F2643&lt;'Working Hours'!$C$9),1,0))</f>
        <v/>
      </c>
    </row>
    <row r="2644">
      <c r="A2644" s="11" t="n"/>
      <c r="B2644" s="11" t="n"/>
      <c r="C2644" s="11" t="n"/>
      <c r="E2644" s="12">
        <f>IF($A2644="","",IF(ISNUMBER($A2644),$A2644,IFERROR(DATEVALUE($A2644),"")))</f>
        <v/>
      </c>
      <c r="F2644" s="12">
        <f>IF($B2644="","",IF(ISNUMBER($B2644),HOUR($B2644)*2+MINUTE($B2644)/30,IFERROR(VALUE(LEFT($B2644,FIND(":",$B2644)-1))*2+VALUE(MID($B2644,FIND(":",$B2644)+1,2))/30,"")))</f>
        <v/>
      </c>
      <c r="G2644" s="12">
        <f>IF($E2644="","",IF(WEEKDAY($E2644,2)&lt;6,1,0))</f>
        <v/>
      </c>
      <c r="H2644" s="12">
        <f>IF(OR($E2644="",$F2644=""),"",IF(AND($G2644=1,$F2644&gt;='Working Hours'!$C$8,$F2644&lt;'Working Hours'!$C$9),1,0))</f>
        <v/>
      </c>
    </row>
    <row r="2645">
      <c r="A2645" s="11" t="n"/>
      <c r="B2645" s="11" t="n"/>
      <c r="C2645" s="11" t="n"/>
      <c r="E2645" s="12">
        <f>IF($A2645="","",IF(ISNUMBER($A2645),$A2645,IFERROR(DATEVALUE($A2645),"")))</f>
        <v/>
      </c>
      <c r="F2645" s="12">
        <f>IF($B2645="","",IF(ISNUMBER($B2645),HOUR($B2645)*2+MINUTE($B2645)/30,IFERROR(VALUE(LEFT($B2645,FIND(":",$B2645)-1))*2+VALUE(MID($B2645,FIND(":",$B2645)+1,2))/30,"")))</f>
        <v/>
      </c>
      <c r="G2645" s="12">
        <f>IF($E2645="","",IF(WEEKDAY($E2645,2)&lt;6,1,0))</f>
        <v/>
      </c>
      <c r="H2645" s="12">
        <f>IF(OR($E2645="",$F2645=""),"",IF(AND($G2645=1,$F2645&gt;='Working Hours'!$C$8,$F2645&lt;'Working Hours'!$C$9),1,0))</f>
        <v/>
      </c>
    </row>
    <row r="2646">
      <c r="A2646" s="11" t="n"/>
      <c r="B2646" s="11" t="n"/>
      <c r="C2646" s="11" t="n"/>
      <c r="E2646" s="12">
        <f>IF($A2646="","",IF(ISNUMBER($A2646),$A2646,IFERROR(DATEVALUE($A2646),"")))</f>
        <v/>
      </c>
      <c r="F2646" s="12">
        <f>IF($B2646="","",IF(ISNUMBER($B2646),HOUR($B2646)*2+MINUTE($B2646)/30,IFERROR(VALUE(LEFT($B2646,FIND(":",$B2646)-1))*2+VALUE(MID($B2646,FIND(":",$B2646)+1,2))/30,"")))</f>
        <v/>
      </c>
      <c r="G2646" s="12">
        <f>IF($E2646="","",IF(WEEKDAY($E2646,2)&lt;6,1,0))</f>
        <v/>
      </c>
      <c r="H2646" s="12">
        <f>IF(OR($E2646="",$F2646=""),"",IF(AND($G2646=1,$F2646&gt;='Working Hours'!$C$8,$F2646&lt;'Working Hours'!$C$9),1,0))</f>
        <v/>
      </c>
    </row>
    <row r="2647">
      <c r="A2647" s="11" t="n"/>
      <c r="B2647" s="11" t="n"/>
      <c r="C2647" s="11" t="n"/>
      <c r="E2647" s="12">
        <f>IF($A2647="","",IF(ISNUMBER($A2647),$A2647,IFERROR(DATEVALUE($A2647),"")))</f>
        <v/>
      </c>
      <c r="F2647" s="12">
        <f>IF($B2647="","",IF(ISNUMBER($B2647),HOUR($B2647)*2+MINUTE($B2647)/30,IFERROR(VALUE(LEFT($B2647,FIND(":",$B2647)-1))*2+VALUE(MID($B2647,FIND(":",$B2647)+1,2))/30,"")))</f>
        <v/>
      </c>
      <c r="G2647" s="12">
        <f>IF($E2647="","",IF(WEEKDAY($E2647,2)&lt;6,1,0))</f>
        <v/>
      </c>
      <c r="H2647" s="12">
        <f>IF(OR($E2647="",$F2647=""),"",IF(AND($G2647=1,$F2647&gt;='Working Hours'!$C$8,$F2647&lt;'Working Hours'!$C$9),1,0))</f>
        <v/>
      </c>
    </row>
    <row r="2648">
      <c r="A2648" s="11" t="n"/>
      <c r="B2648" s="11" t="n"/>
      <c r="C2648" s="11" t="n"/>
      <c r="E2648" s="12">
        <f>IF($A2648="","",IF(ISNUMBER($A2648),$A2648,IFERROR(DATEVALUE($A2648),"")))</f>
        <v/>
      </c>
      <c r="F2648" s="12">
        <f>IF($B2648="","",IF(ISNUMBER($B2648),HOUR($B2648)*2+MINUTE($B2648)/30,IFERROR(VALUE(LEFT($B2648,FIND(":",$B2648)-1))*2+VALUE(MID($B2648,FIND(":",$B2648)+1,2))/30,"")))</f>
        <v/>
      </c>
      <c r="G2648" s="12">
        <f>IF($E2648="","",IF(WEEKDAY($E2648,2)&lt;6,1,0))</f>
        <v/>
      </c>
      <c r="H2648" s="12">
        <f>IF(OR($E2648="",$F2648=""),"",IF(AND($G2648=1,$F2648&gt;='Working Hours'!$C$8,$F2648&lt;'Working Hours'!$C$9),1,0))</f>
        <v/>
      </c>
    </row>
    <row r="2649">
      <c r="A2649" s="11" t="n"/>
      <c r="B2649" s="11" t="n"/>
      <c r="C2649" s="11" t="n"/>
      <c r="E2649" s="12">
        <f>IF($A2649="","",IF(ISNUMBER($A2649),$A2649,IFERROR(DATEVALUE($A2649),"")))</f>
        <v/>
      </c>
      <c r="F2649" s="12">
        <f>IF($B2649="","",IF(ISNUMBER($B2649),HOUR($B2649)*2+MINUTE($B2649)/30,IFERROR(VALUE(LEFT($B2649,FIND(":",$B2649)-1))*2+VALUE(MID($B2649,FIND(":",$B2649)+1,2))/30,"")))</f>
        <v/>
      </c>
      <c r="G2649" s="12">
        <f>IF($E2649="","",IF(WEEKDAY($E2649,2)&lt;6,1,0))</f>
        <v/>
      </c>
      <c r="H2649" s="12">
        <f>IF(OR($E2649="",$F2649=""),"",IF(AND($G2649=1,$F2649&gt;='Working Hours'!$C$8,$F2649&lt;'Working Hours'!$C$9),1,0))</f>
        <v/>
      </c>
    </row>
    <row r="2650">
      <c r="A2650" s="11" t="n"/>
      <c r="B2650" s="11" t="n"/>
      <c r="C2650" s="11" t="n"/>
      <c r="E2650" s="12">
        <f>IF($A2650="","",IF(ISNUMBER($A2650),$A2650,IFERROR(DATEVALUE($A2650),"")))</f>
        <v/>
      </c>
      <c r="F2650" s="12">
        <f>IF($B2650="","",IF(ISNUMBER($B2650),HOUR($B2650)*2+MINUTE($B2650)/30,IFERROR(VALUE(LEFT($B2650,FIND(":",$B2650)-1))*2+VALUE(MID($B2650,FIND(":",$B2650)+1,2))/30,"")))</f>
        <v/>
      </c>
      <c r="G2650" s="12">
        <f>IF($E2650="","",IF(WEEKDAY($E2650,2)&lt;6,1,0))</f>
        <v/>
      </c>
      <c r="H2650" s="12">
        <f>IF(OR($E2650="",$F2650=""),"",IF(AND($G2650=1,$F2650&gt;='Working Hours'!$C$8,$F2650&lt;'Working Hours'!$C$9),1,0))</f>
        <v/>
      </c>
    </row>
    <row r="2651">
      <c r="A2651" s="11" t="n"/>
      <c r="B2651" s="11" t="n"/>
      <c r="C2651" s="11" t="n"/>
      <c r="E2651" s="12">
        <f>IF($A2651="","",IF(ISNUMBER($A2651),$A2651,IFERROR(DATEVALUE($A2651),"")))</f>
        <v/>
      </c>
      <c r="F2651" s="12">
        <f>IF($B2651="","",IF(ISNUMBER($B2651),HOUR($B2651)*2+MINUTE($B2651)/30,IFERROR(VALUE(LEFT($B2651,FIND(":",$B2651)-1))*2+VALUE(MID($B2651,FIND(":",$B2651)+1,2))/30,"")))</f>
        <v/>
      </c>
      <c r="G2651" s="12">
        <f>IF($E2651="","",IF(WEEKDAY($E2651,2)&lt;6,1,0))</f>
        <v/>
      </c>
      <c r="H2651" s="12">
        <f>IF(OR($E2651="",$F2651=""),"",IF(AND($G2651=1,$F2651&gt;='Working Hours'!$C$8,$F2651&lt;'Working Hours'!$C$9),1,0))</f>
        <v/>
      </c>
    </row>
    <row r="2652">
      <c r="A2652" s="11" t="n"/>
      <c r="B2652" s="11" t="n"/>
      <c r="C2652" s="11" t="n"/>
      <c r="E2652" s="12">
        <f>IF($A2652="","",IF(ISNUMBER($A2652),$A2652,IFERROR(DATEVALUE($A2652),"")))</f>
        <v/>
      </c>
      <c r="F2652" s="12">
        <f>IF($B2652="","",IF(ISNUMBER($B2652),HOUR($B2652)*2+MINUTE($B2652)/30,IFERROR(VALUE(LEFT($B2652,FIND(":",$B2652)-1))*2+VALUE(MID($B2652,FIND(":",$B2652)+1,2))/30,"")))</f>
        <v/>
      </c>
      <c r="G2652" s="12">
        <f>IF($E2652="","",IF(WEEKDAY($E2652,2)&lt;6,1,0))</f>
        <v/>
      </c>
      <c r="H2652" s="12">
        <f>IF(OR($E2652="",$F2652=""),"",IF(AND($G2652=1,$F2652&gt;='Working Hours'!$C$8,$F2652&lt;'Working Hours'!$C$9),1,0))</f>
        <v/>
      </c>
    </row>
    <row r="2653">
      <c r="A2653" s="11" t="n"/>
      <c r="B2653" s="11" t="n"/>
      <c r="C2653" s="11" t="n"/>
      <c r="E2653" s="12">
        <f>IF($A2653="","",IF(ISNUMBER($A2653),$A2653,IFERROR(DATEVALUE($A2653),"")))</f>
        <v/>
      </c>
      <c r="F2653" s="12">
        <f>IF($B2653="","",IF(ISNUMBER($B2653),HOUR($B2653)*2+MINUTE($B2653)/30,IFERROR(VALUE(LEFT($B2653,FIND(":",$B2653)-1))*2+VALUE(MID($B2653,FIND(":",$B2653)+1,2))/30,"")))</f>
        <v/>
      </c>
      <c r="G2653" s="12">
        <f>IF($E2653="","",IF(WEEKDAY($E2653,2)&lt;6,1,0))</f>
        <v/>
      </c>
      <c r="H2653" s="12">
        <f>IF(OR($E2653="",$F2653=""),"",IF(AND($G2653=1,$F2653&gt;='Working Hours'!$C$8,$F2653&lt;'Working Hours'!$C$9),1,0))</f>
        <v/>
      </c>
    </row>
    <row r="2654">
      <c r="A2654" s="11" t="n"/>
      <c r="B2654" s="11" t="n"/>
      <c r="C2654" s="11" t="n"/>
      <c r="E2654" s="12">
        <f>IF($A2654="","",IF(ISNUMBER($A2654),$A2654,IFERROR(DATEVALUE($A2654),"")))</f>
        <v/>
      </c>
      <c r="F2654" s="12">
        <f>IF($B2654="","",IF(ISNUMBER($B2654),HOUR($B2654)*2+MINUTE($B2654)/30,IFERROR(VALUE(LEFT($B2654,FIND(":",$B2654)-1))*2+VALUE(MID($B2654,FIND(":",$B2654)+1,2))/30,"")))</f>
        <v/>
      </c>
      <c r="G2654" s="12">
        <f>IF($E2654="","",IF(WEEKDAY($E2654,2)&lt;6,1,0))</f>
        <v/>
      </c>
      <c r="H2654" s="12">
        <f>IF(OR($E2654="",$F2654=""),"",IF(AND($G2654=1,$F2654&gt;='Working Hours'!$C$8,$F2654&lt;'Working Hours'!$C$9),1,0))</f>
        <v/>
      </c>
    </row>
    <row r="2655">
      <c r="A2655" s="11" t="n"/>
      <c r="B2655" s="11" t="n"/>
      <c r="C2655" s="11" t="n"/>
      <c r="E2655" s="12">
        <f>IF($A2655="","",IF(ISNUMBER($A2655),$A2655,IFERROR(DATEVALUE($A2655),"")))</f>
        <v/>
      </c>
      <c r="F2655" s="12">
        <f>IF($B2655="","",IF(ISNUMBER($B2655),HOUR($B2655)*2+MINUTE($B2655)/30,IFERROR(VALUE(LEFT($B2655,FIND(":",$B2655)-1))*2+VALUE(MID($B2655,FIND(":",$B2655)+1,2))/30,"")))</f>
        <v/>
      </c>
      <c r="G2655" s="12">
        <f>IF($E2655="","",IF(WEEKDAY($E2655,2)&lt;6,1,0))</f>
        <v/>
      </c>
      <c r="H2655" s="12">
        <f>IF(OR($E2655="",$F2655=""),"",IF(AND($G2655=1,$F2655&gt;='Working Hours'!$C$8,$F2655&lt;'Working Hours'!$C$9),1,0))</f>
        <v/>
      </c>
    </row>
    <row r="2656">
      <c r="A2656" s="11" t="n"/>
      <c r="B2656" s="11" t="n"/>
      <c r="C2656" s="11" t="n"/>
      <c r="E2656" s="12">
        <f>IF($A2656="","",IF(ISNUMBER($A2656),$A2656,IFERROR(DATEVALUE($A2656),"")))</f>
        <v/>
      </c>
      <c r="F2656" s="12">
        <f>IF($B2656="","",IF(ISNUMBER($B2656),HOUR($B2656)*2+MINUTE($B2656)/30,IFERROR(VALUE(LEFT($B2656,FIND(":",$B2656)-1))*2+VALUE(MID($B2656,FIND(":",$B2656)+1,2))/30,"")))</f>
        <v/>
      </c>
      <c r="G2656" s="12">
        <f>IF($E2656="","",IF(WEEKDAY($E2656,2)&lt;6,1,0))</f>
        <v/>
      </c>
      <c r="H2656" s="12">
        <f>IF(OR($E2656="",$F2656=""),"",IF(AND($G2656=1,$F2656&gt;='Working Hours'!$C$8,$F2656&lt;'Working Hours'!$C$9),1,0))</f>
        <v/>
      </c>
    </row>
    <row r="2657">
      <c r="A2657" s="11" t="n"/>
      <c r="B2657" s="11" t="n"/>
      <c r="C2657" s="11" t="n"/>
      <c r="E2657" s="12">
        <f>IF($A2657="","",IF(ISNUMBER($A2657),$A2657,IFERROR(DATEVALUE($A2657),"")))</f>
        <v/>
      </c>
      <c r="F2657" s="12">
        <f>IF($B2657="","",IF(ISNUMBER($B2657),HOUR($B2657)*2+MINUTE($B2657)/30,IFERROR(VALUE(LEFT($B2657,FIND(":",$B2657)-1))*2+VALUE(MID($B2657,FIND(":",$B2657)+1,2))/30,"")))</f>
        <v/>
      </c>
      <c r="G2657" s="12">
        <f>IF($E2657="","",IF(WEEKDAY($E2657,2)&lt;6,1,0))</f>
        <v/>
      </c>
      <c r="H2657" s="12">
        <f>IF(OR($E2657="",$F2657=""),"",IF(AND($G2657=1,$F2657&gt;='Working Hours'!$C$8,$F2657&lt;'Working Hours'!$C$9),1,0))</f>
        <v/>
      </c>
    </row>
    <row r="2658">
      <c r="A2658" s="11" t="n"/>
      <c r="B2658" s="11" t="n"/>
      <c r="C2658" s="11" t="n"/>
      <c r="E2658" s="12">
        <f>IF($A2658="","",IF(ISNUMBER($A2658),$A2658,IFERROR(DATEVALUE($A2658),"")))</f>
        <v/>
      </c>
      <c r="F2658" s="12">
        <f>IF($B2658="","",IF(ISNUMBER($B2658),HOUR($B2658)*2+MINUTE($B2658)/30,IFERROR(VALUE(LEFT($B2658,FIND(":",$B2658)-1))*2+VALUE(MID($B2658,FIND(":",$B2658)+1,2))/30,"")))</f>
        <v/>
      </c>
      <c r="G2658" s="12">
        <f>IF($E2658="","",IF(WEEKDAY($E2658,2)&lt;6,1,0))</f>
        <v/>
      </c>
      <c r="H2658" s="12">
        <f>IF(OR($E2658="",$F2658=""),"",IF(AND($G2658=1,$F2658&gt;='Working Hours'!$C$8,$F2658&lt;'Working Hours'!$C$9),1,0))</f>
        <v/>
      </c>
    </row>
    <row r="2659">
      <c r="A2659" s="11" t="n"/>
      <c r="B2659" s="11" t="n"/>
      <c r="C2659" s="11" t="n"/>
      <c r="E2659" s="12">
        <f>IF($A2659="","",IF(ISNUMBER($A2659),$A2659,IFERROR(DATEVALUE($A2659),"")))</f>
        <v/>
      </c>
      <c r="F2659" s="12">
        <f>IF($B2659="","",IF(ISNUMBER($B2659),HOUR($B2659)*2+MINUTE($B2659)/30,IFERROR(VALUE(LEFT($B2659,FIND(":",$B2659)-1))*2+VALUE(MID($B2659,FIND(":",$B2659)+1,2))/30,"")))</f>
        <v/>
      </c>
      <c r="G2659" s="12">
        <f>IF($E2659="","",IF(WEEKDAY($E2659,2)&lt;6,1,0))</f>
        <v/>
      </c>
      <c r="H2659" s="12">
        <f>IF(OR($E2659="",$F2659=""),"",IF(AND($G2659=1,$F2659&gt;='Working Hours'!$C$8,$F2659&lt;'Working Hours'!$C$9),1,0))</f>
        <v/>
      </c>
    </row>
    <row r="2660">
      <c r="A2660" s="11" t="n"/>
      <c r="B2660" s="11" t="n"/>
      <c r="C2660" s="11" t="n"/>
      <c r="E2660" s="12">
        <f>IF($A2660="","",IF(ISNUMBER($A2660),$A2660,IFERROR(DATEVALUE($A2660),"")))</f>
        <v/>
      </c>
      <c r="F2660" s="12">
        <f>IF($B2660="","",IF(ISNUMBER($B2660),HOUR($B2660)*2+MINUTE($B2660)/30,IFERROR(VALUE(LEFT($B2660,FIND(":",$B2660)-1))*2+VALUE(MID($B2660,FIND(":",$B2660)+1,2))/30,"")))</f>
        <v/>
      </c>
      <c r="G2660" s="12">
        <f>IF($E2660="","",IF(WEEKDAY($E2660,2)&lt;6,1,0))</f>
        <v/>
      </c>
      <c r="H2660" s="12">
        <f>IF(OR($E2660="",$F2660=""),"",IF(AND($G2660=1,$F2660&gt;='Working Hours'!$C$8,$F2660&lt;'Working Hours'!$C$9),1,0))</f>
        <v/>
      </c>
    </row>
    <row r="2661">
      <c r="A2661" s="11" t="n"/>
      <c r="B2661" s="11" t="n"/>
      <c r="C2661" s="11" t="n"/>
      <c r="E2661" s="12">
        <f>IF($A2661="","",IF(ISNUMBER($A2661),$A2661,IFERROR(DATEVALUE($A2661),"")))</f>
        <v/>
      </c>
      <c r="F2661" s="12">
        <f>IF($B2661="","",IF(ISNUMBER($B2661),HOUR($B2661)*2+MINUTE($B2661)/30,IFERROR(VALUE(LEFT($B2661,FIND(":",$B2661)-1))*2+VALUE(MID($B2661,FIND(":",$B2661)+1,2))/30,"")))</f>
        <v/>
      </c>
      <c r="G2661" s="12">
        <f>IF($E2661="","",IF(WEEKDAY($E2661,2)&lt;6,1,0))</f>
        <v/>
      </c>
      <c r="H2661" s="12">
        <f>IF(OR($E2661="",$F2661=""),"",IF(AND($G2661=1,$F2661&gt;='Working Hours'!$C$8,$F2661&lt;'Working Hours'!$C$9),1,0))</f>
        <v/>
      </c>
    </row>
    <row r="2662">
      <c r="A2662" s="11" t="n"/>
      <c r="B2662" s="11" t="n"/>
      <c r="C2662" s="11" t="n"/>
      <c r="E2662" s="12">
        <f>IF($A2662="","",IF(ISNUMBER($A2662),$A2662,IFERROR(DATEVALUE($A2662),"")))</f>
        <v/>
      </c>
      <c r="F2662" s="12">
        <f>IF($B2662="","",IF(ISNUMBER($B2662),HOUR($B2662)*2+MINUTE($B2662)/30,IFERROR(VALUE(LEFT($B2662,FIND(":",$B2662)-1))*2+VALUE(MID($B2662,FIND(":",$B2662)+1,2))/30,"")))</f>
        <v/>
      </c>
      <c r="G2662" s="12">
        <f>IF($E2662="","",IF(WEEKDAY($E2662,2)&lt;6,1,0))</f>
        <v/>
      </c>
      <c r="H2662" s="12">
        <f>IF(OR($E2662="",$F2662=""),"",IF(AND($G2662=1,$F2662&gt;='Working Hours'!$C$8,$F2662&lt;'Working Hours'!$C$9),1,0))</f>
        <v/>
      </c>
    </row>
    <row r="2663">
      <c r="A2663" s="11" t="n"/>
      <c r="B2663" s="11" t="n"/>
      <c r="C2663" s="11" t="n"/>
      <c r="E2663" s="12">
        <f>IF($A2663="","",IF(ISNUMBER($A2663),$A2663,IFERROR(DATEVALUE($A2663),"")))</f>
        <v/>
      </c>
      <c r="F2663" s="12">
        <f>IF($B2663="","",IF(ISNUMBER($B2663),HOUR($B2663)*2+MINUTE($B2663)/30,IFERROR(VALUE(LEFT($B2663,FIND(":",$B2663)-1))*2+VALUE(MID($B2663,FIND(":",$B2663)+1,2))/30,"")))</f>
        <v/>
      </c>
      <c r="G2663" s="12">
        <f>IF($E2663="","",IF(WEEKDAY($E2663,2)&lt;6,1,0))</f>
        <v/>
      </c>
      <c r="H2663" s="12">
        <f>IF(OR($E2663="",$F2663=""),"",IF(AND($G2663=1,$F2663&gt;='Working Hours'!$C$8,$F2663&lt;'Working Hours'!$C$9),1,0))</f>
        <v/>
      </c>
    </row>
    <row r="2664">
      <c r="A2664" s="11" t="n"/>
      <c r="B2664" s="11" t="n"/>
      <c r="C2664" s="11" t="n"/>
      <c r="E2664" s="12">
        <f>IF($A2664="","",IF(ISNUMBER($A2664),$A2664,IFERROR(DATEVALUE($A2664),"")))</f>
        <v/>
      </c>
      <c r="F2664" s="12">
        <f>IF($B2664="","",IF(ISNUMBER($B2664),HOUR($B2664)*2+MINUTE($B2664)/30,IFERROR(VALUE(LEFT($B2664,FIND(":",$B2664)-1))*2+VALUE(MID($B2664,FIND(":",$B2664)+1,2))/30,"")))</f>
        <v/>
      </c>
      <c r="G2664" s="12">
        <f>IF($E2664="","",IF(WEEKDAY($E2664,2)&lt;6,1,0))</f>
        <v/>
      </c>
      <c r="H2664" s="12">
        <f>IF(OR($E2664="",$F2664=""),"",IF(AND($G2664=1,$F2664&gt;='Working Hours'!$C$8,$F2664&lt;'Working Hours'!$C$9),1,0))</f>
        <v/>
      </c>
    </row>
    <row r="2665">
      <c r="A2665" s="11" t="n"/>
      <c r="B2665" s="11" t="n"/>
      <c r="C2665" s="11" t="n"/>
      <c r="E2665" s="12">
        <f>IF($A2665="","",IF(ISNUMBER($A2665),$A2665,IFERROR(DATEVALUE($A2665),"")))</f>
        <v/>
      </c>
      <c r="F2665" s="12">
        <f>IF($B2665="","",IF(ISNUMBER($B2665),HOUR($B2665)*2+MINUTE($B2665)/30,IFERROR(VALUE(LEFT($B2665,FIND(":",$B2665)-1))*2+VALUE(MID($B2665,FIND(":",$B2665)+1,2))/30,"")))</f>
        <v/>
      </c>
      <c r="G2665" s="12">
        <f>IF($E2665="","",IF(WEEKDAY($E2665,2)&lt;6,1,0))</f>
        <v/>
      </c>
      <c r="H2665" s="12">
        <f>IF(OR($E2665="",$F2665=""),"",IF(AND($G2665=1,$F2665&gt;='Working Hours'!$C$8,$F2665&lt;'Working Hours'!$C$9),1,0))</f>
        <v/>
      </c>
    </row>
    <row r="2666">
      <c r="A2666" s="11" t="n"/>
      <c r="B2666" s="11" t="n"/>
      <c r="C2666" s="11" t="n"/>
      <c r="E2666" s="12">
        <f>IF($A2666="","",IF(ISNUMBER($A2666),$A2666,IFERROR(DATEVALUE($A2666),"")))</f>
        <v/>
      </c>
      <c r="F2666" s="12">
        <f>IF($B2666="","",IF(ISNUMBER($B2666),HOUR($B2666)*2+MINUTE($B2666)/30,IFERROR(VALUE(LEFT($B2666,FIND(":",$B2666)-1))*2+VALUE(MID($B2666,FIND(":",$B2666)+1,2))/30,"")))</f>
        <v/>
      </c>
      <c r="G2666" s="12">
        <f>IF($E2666="","",IF(WEEKDAY($E2666,2)&lt;6,1,0))</f>
        <v/>
      </c>
      <c r="H2666" s="12">
        <f>IF(OR($E2666="",$F2666=""),"",IF(AND($G2666=1,$F2666&gt;='Working Hours'!$C$8,$F2666&lt;'Working Hours'!$C$9),1,0))</f>
        <v/>
      </c>
    </row>
    <row r="2667">
      <c r="A2667" s="11" t="n"/>
      <c r="B2667" s="11" t="n"/>
      <c r="C2667" s="11" t="n"/>
      <c r="E2667" s="12">
        <f>IF($A2667="","",IF(ISNUMBER($A2667),$A2667,IFERROR(DATEVALUE($A2667),"")))</f>
        <v/>
      </c>
      <c r="F2667" s="12">
        <f>IF($B2667="","",IF(ISNUMBER($B2667),HOUR($B2667)*2+MINUTE($B2667)/30,IFERROR(VALUE(LEFT($B2667,FIND(":",$B2667)-1))*2+VALUE(MID($B2667,FIND(":",$B2667)+1,2))/30,"")))</f>
        <v/>
      </c>
      <c r="G2667" s="12">
        <f>IF($E2667="","",IF(WEEKDAY($E2667,2)&lt;6,1,0))</f>
        <v/>
      </c>
      <c r="H2667" s="12">
        <f>IF(OR($E2667="",$F2667=""),"",IF(AND($G2667=1,$F2667&gt;='Working Hours'!$C$8,$F2667&lt;'Working Hours'!$C$9),1,0))</f>
        <v/>
      </c>
    </row>
    <row r="2668">
      <c r="A2668" s="11" t="n"/>
      <c r="B2668" s="11" t="n"/>
      <c r="C2668" s="11" t="n"/>
      <c r="E2668" s="12">
        <f>IF($A2668="","",IF(ISNUMBER($A2668),$A2668,IFERROR(DATEVALUE($A2668),"")))</f>
        <v/>
      </c>
      <c r="F2668" s="12">
        <f>IF($B2668="","",IF(ISNUMBER($B2668),HOUR($B2668)*2+MINUTE($B2668)/30,IFERROR(VALUE(LEFT($B2668,FIND(":",$B2668)-1))*2+VALUE(MID($B2668,FIND(":",$B2668)+1,2))/30,"")))</f>
        <v/>
      </c>
      <c r="G2668" s="12">
        <f>IF($E2668="","",IF(WEEKDAY($E2668,2)&lt;6,1,0))</f>
        <v/>
      </c>
      <c r="H2668" s="12">
        <f>IF(OR($E2668="",$F2668=""),"",IF(AND($G2668=1,$F2668&gt;='Working Hours'!$C$8,$F2668&lt;'Working Hours'!$C$9),1,0))</f>
        <v/>
      </c>
    </row>
    <row r="2669">
      <c r="A2669" s="11" t="n"/>
      <c r="B2669" s="11" t="n"/>
      <c r="C2669" s="11" t="n"/>
      <c r="E2669" s="12">
        <f>IF($A2669="","",IF(ISNUMBER($A2669),$A2669,IFERROR(DATEVALUE($A2669),"")))</f>
        <v/>
      </c>
      <c r="F2669" s="12">
        <f>IF($B2669="","",IF(ISNUMBER($B2669),HOUR($B2669)*2+MINUTE($B2669)/30,IFERROR(VALUE(LEFT($B2669,FIND(":",$B2669)-1))*2+VALUE(MID($B2669,FIND(":",$B2669)+1,2))/30,"")))</f>
        <v/>
      </c>
      <c r="G2669" s="12">
        <f>IF($E2669="","",IF(WEEKDAY($E2669,2)&lt;6,1,0))</f>
        <v/>
      </c>
      <c r="H2669" s="12">
        <f>IF(OR($E2669="",$F2669=""),"",IF(AND($G2669=1,$F2669&gt;='Working Hours'!$C$8,$F2669&lt;'Working Hours'!$C$9),1,0))</f>
        <v/>
      </c>
    </row>
    <row r="2670">
      <c r="A2670" s="11" t="n"/>
      <c r="B2670" s="11" t="n"/>
      <c r="C2670" s="11" t="n"/>
      <c r="E2670" s="12">
        <f>IF($A2670="","",IF(ISNUMBER($A2670),$A2670,IFERROR(DATEVALUE($A2670),"")))</f>
        <v/>
      </c>
      <c r="F2670" s="12">
        <f>IF($B2670="","",IF(ISNUMBER($B2670),HOUR($B2670)*2+MINUTE($B2670)/30,IFERROR(VALUE(LEFT($B2670,FIND(":",$B2670)-1))*2+VALUE(MID($B2670,FIND(":",$B2670)+1,2))/30,"")))</f>
        <v/>
      </c>
      <c r="G2670" s="12">
        <f>IF($E2670="","",IF(WEEKDAY($E2670,2)&lt;6,1,0))</f>
        <v/>
      </c>
      <c r="H2670" s="12">
        <f>IF(OR($E2670="",$F2670=""),"",IF(AND($G2670=1,$F2670&gt;='Working Hours'!$C$8,$F2670&lt;'Working Hours'!$C$9),1,0))</f>
        <v/>
      </c>
    </row>
    <row r="2671">
      <c r="A2671" s="11" t="n"/>
      <c r="B2671" s="11" t="n"/>
      <c r="C2671" s="11" t="n"/>
      <c r="E2671" s="12">
        <f>IF($A2671="","",IF(ISNUMBER($A2671),$A2671,IFERROR(DATEVALUE($A2671),"")))</f>
        <v/>
      </c>
      <c r="F2671" s="12">
        <f>IF($B2671="","",IF(ISNUMBER($B2671),HOUR($B2671)*2+MINUTE($B2671)/30,IFERROR(VALUE(LEFT($B2671,FIND(":",$B2671)-1))*2+VALUE(MID($B2671,FIND(":",$B2671)+1,2))/30,"")))</f>
        <v/>
      </c>
      <c r="G2671" s="12">
        <f>IF($E2671="","",IF(WEEKDAY($E2671,2)&lt;6,1,0))</f>
        <v/>
      </c>
      <c r="H2671" s="12">
        <f>IF(OR($E2671="",$F2671=""),"",IF(AND($G2671=1,$F2671&gt;='Working Hours'!$C$8,$F2671&lt;'Working Hours'!$C$9),1,0))</f>
        <v/>
      </c>
    </row>
    <row r="2672">
      <c r="A2672" s="11" t="n"/>
      <c r="B2672" s="11" t="n"/>
      <c r="C2672" s="11" t="n"/>
      <c r="E2672" s="12">
        <f>IF($A2672="","",IF(ISNUMBER($A2672),$A2672,IFERROR(DATEVALUE($A2672),"")))</f>
        <v/>
      </c>
      <c r="F2672" s="12">
        <f>IF($B2672="","",IF(ISNUMBER($B2672),HOUR($B2672)*2+MINUTE($B2672)/30,IFERROR(VALUE(LEFT($B2672,FIND(":",$B2672)-1))*2+VALUE(MID($B2672,FIND(":",$B2672)+1,2))/30,"")))</f>
        <v/>
      </c>
      <c r="G2672" s="12">
        <f>IF($E2672="","",IF(WEEKDAY($E2672,2)&lt;6,1,0))</f>
        <v/>
      </c>
      <c r="H2672" s="12">
        <f>IF(OR($E2672="",$F2672=""),"",IF(AND($G2672=1,$F2672&gt;='Working Hours'!$C$8,$F2672&lt;'Working Hours'!$C$9),1,0))</f>
        <v/>
      </c>
    </row>
    <row r="2673">
      <c r="A2673" s="11" t="n"/>
      <c r="B2673" s="11" t="n"/>
      <c r="C2673" s="11" t="n"/>
      <c r="E2673" s="12">
        <f>IF($A2673="","",IF(ISNUMBER($A2673),$A2673,IFERROR(DATEVALUE($A2673),"")))</f>
        <v/>
      </c>
      <c r="F2673" s="12">
        <f>IF($B2673="","",IF(ISNUMBER($B2673),HOUR($B2673)*2+MINUTE($B2673)/30,IFERROR(VALUE(LEFT($B2673,FIND(":",$B2673)-1))*2+VALUE(MID($B2673,FIND(":",$B2673)+1,2))/30,"")))</f>
        <v/>
      </c>
      <c r="G2673" s="12">
        <f>IF($E2673="","",IF(WEEKDAY($E2673,2)&lt;6,1,0))</f>
        <v/>
      </c>
      <c r="H2673" s="12">
        <f>IF(OR($E2673="",$F2673=""),"",IF(AND($G2673=1,$F2673&gt;='Working Hours'!$C$8,$F2673&lt;'Working Hours'!$C$9),1,0))</f>
        <v/>
      </c>
    </row>
    <row r="2674">
      <c r="A2674" s="11" t="n"/>
      <c r="B2674" s="11" t="n"/>
      <c r="C2674" s="11" t="n"/>
      <c r="E2674" s="12">
        <f>IF($A2674="","",IF(ISNUMBER($A2674),$A2674,IFERROR(DATEVALUE($A2674),"")))</f>
        <v/>
      </c>
      <c r="F2674" s="12">
        <f>IF($B2674="","",IF(ISNUMBER($B2674),HOUR($B2674)*2+MINUTE($B2674)/30,IFERROR(VALUE(LEFT($B2674,FIND(":",$B2674)-1))*2+VALUE(MID($B2674,FIND(":",$B2674)+1,2))/30,"")))</f>
        <v/>
      </c>
      <c r="G2674" s="12">
        <f>IF($E2674="","",IF(WEEKDAY($E2674,2)&lt;6,1,0))</f>
        <v/>
      </c>
      <c r="H2674" s="12">
        <f>IF(OR($E2674="",$F2674=""),"",IF(AND($G2674=1,$F2674&gt;='Working Hours'!$C$8,$F2674&lt;'Working Hours'!$C$9),1,0))</f>
        <v/>
      </c>
    </row>
    <row r="2675">
      <c r="A2675" s="11" t="n"/>
      <c r="B2675" s="11" t="n"/>
      <c r="C2675" s="11" t="n"/>
      <c r="E2675" s="12">
        <f>IF($A2675="","",IF(ISNUMBER($A2675),$A2675,IFERROR(DATEVALUE($A2675),"")))</f>
        <v/>
      </c>
      <c r="F2675" s="12">
        <f>IF($B2675="","",IF(ISNUMBER($B2675),HOUR($B2675)*2+MINUTE($B2675)/30,IFERROR(VALUE(LEFT($B2675,FIND(":",$B2675)-1))*2+VALUE(MID($B2675,FIND(":",$B2675)+1,2))/30,"")))</f>
        <v/>
      </c>
      <c r="G2675" s="12">
        <f>IF($E2675="","",IF(WEEKDAY($E2675,2)&lt;6,1,0))</f>
        <v/>
      </c>
      <c r="H2675" s="12">
        <f>IF(OR($E2675="",$F2675=""),"",IF(AND($G2675=1,$F2675&gt;='Working Hours'!$C$8,$F2675&lt;'Working Hours'!$C$9),1,0))</f>
        <v/>
      </c>
    </row>
    <row r="2676">
      <c r="A2676" s="11" t="n"/>
      <c r="B2676" s="11" t="n"/>
      <c r="C2676" s="11" t="n"/>
      <c r="E2676" s="12">
        <f>IF($A2676="","",IF(ISNUMBER($A2676),$A2676,IFERROR(DATEVALUE($A2676),"")))</f>
        <v/>
      </c>
      <c r="F2676" s="12">
        <f>IF($B2676="","",IF(ISNUMBER($B2676),HOUR($B2676)*2+MINUTE($B2676)/30,IFERROR(VALUE(LEFT($B2676,FIND(":",$B2676)-1))*2+VALUE(MID($B2676,FIND(":",$B2676)+1,2))/30,"")))</f>
        <v/>
      </c>
      <c r="G2676" s="12">
        <f>IF($E2676="","",IF(WEEKDAY($E2676,2)&lt;6,1,0))</f>
        <v/>
      </c>
      <c r="H2676" s="12">
        <f>IF(OR($E2676="",$F2676=""),"",IF(AND($G2676=1,$F2676&gt;='Working Hours'!$C$8,$F2676&lt;'Working Hours'!$C$9),1,0))</f>
        <v/>
      </c>
    </row>
    <row r="2677">
      <c r="A2677" s="11" t="n"/>
      <c r="B2677" s="11" t="n"/>
      <c r="C2677" s="11" t="n"/>
      <c r="E2677" s="12">
        <f>IF($A2677="","",IF(ISNUMBER($A2677),$A2677,IFERROR(DATEVALUE($A2677),"")))</f>
        <v/>
      </c>
      <c r="F2677" s="12">
        <f>IF($B2677="","",IF(ISNUMBER($B2677),HOUR($B2677)*2+MINUTE($B2677)/30,IFERROR(VALUE(LEFT($B2677,FIND(":",$B2677)-1))*2+VALUE(MID($B2677,FIND(":",$B2677)+1,2))/30,"")))</f>
        <v/>
      </c>
      <c r="G2677" s="12">
        <f>IF($E2677="","",IF(WEEKDAY($E2677,2)&lt;6,1,0))</f>
        <v/>
      </c>
      <c r="H2677" s="12">
        <f>IF(OR($E2677="",$F2677=""),"",IF(AND($G2677=1,$F2677&gt;='Working Hours'!$C$8,$F2677&lt;'Working Hours'!$C$9),1,0))</f>
        <v/>
      </c>
    </row>
    <row r="2678">
      <c r="A2678" s="11" t="n"/>
      <c r="B2678" s="11" t="n"/>
      <c r="C2678" s="11" t="n"/>
      <c r="E2678" s="12">
        <f>IF($A2678="","",IF(ISNUMBER($A2678),$A2678,IFERROR(DATEVALUE($A2678),"")))</f>
        <v/>
      </c>
      <c r="F2678" s="12">
        <f>IF($B2678="","",IF(ISNUMBER($B2678),HOUR($B2678)*2+MINUTE($B2678)/30,IFERROR(VALUE(LEFT($B2678,FIND(":",$B2678)-1))*2+VALUE(MID($B2678,FIND(":",$B2678)+1,2))/30,"")))</f>
        <v/>
      </c>
      <c r="G2678" s="12">
        <f>IF($E2678="","",IF(WEEKDAY($E2678,2)&lt;6,1,0))</f>
        <v/>
      </c>
      <c r="H2678" s="12">
        <f>IF(OR($E2678="",$F2678=""),"",IF(AND($G2678=1,$F2678&gt;='Working Hours'!$C$8,$F2678&lt;'Working Hours'!$C$9),1,0))</f>
        <v/>
      </c>
    </row>
    <row r="2679">
      <c r="A2679" s="11" t="n"/>
      <c r="B2679" s="11" t="n"/>
      <c r="C2679" s="11" t="n"/>
      <c r="E2679" s="12">
        <f>IF($A2679="","",IF(ISNUMBER($A2679),$A2679,IFERROR(DATEVALUE($A2679),"")))</f>
        <v/>
      </c>
      <c r="F2679" s="12">
        <f>IF($B2679="","",IF(ISNUMBER($B2679),HOUR($B2679)*2+MINUTE($B2679)/30,IFERROR(VALUE(LEFT($B2679,FIND(":",$B2679)-1))*2+VALUE(MID($B2679,FIND(":",$B2679)+1,2))/30,"")))</f>
        <v/>
      </c>
      <c r="G2679" s="12">
        <f>IF($E2679="","",IF(WEEKDAY($E2679,2)&lt;6,1,0))</f>
        <v/>
      </c>
      <c r="H2679" s="12">
        <f>IF(OR($E2679="",$F2679=""),"",IF(AND($G2679=1,$F2679&gt;='Working Hours'!$C$8,$F2679&lt;'Working Hours'!$C$9),1,0))</f>
        <v/>
      </c>
    </row>
    <row r="2680">
      <c r="A2680" s="11" t="n"/>
      <c r="B2680" s="11" t="n"/>
      <c r="C2680" s="11" t="n"/>
      <c r="E2680" s="12">
        <f>IF($A2680="","",IF(ISNUMBER($A2680),$A2680,IFERROR(DATEVALUE($A2680),"")))</f>
        <v/>
      </c>
      <c r="F2680" s="12">
        <f>IF($B2680="","",IF(ISNUMBER($B2680),HOUR($B2680)*2+MINUTE($B2680)/30,IFERROR(VALUE(LEFT($B2680,FIND(":",$B2680)-1))*2+VALUE(MID($B2680,FIND(":",$B2680)+1,2))/30,"")))</f>
        <v/>
      </c>
      <c r="G2680" s="12">
        <f>IF($E2680="","",IF(WEEKDAY($E2680,2)&lt;6,1,0))</f>
        <v/>
      </c>
      <c r="H2680" s="12">
        <f>IF(OR($E2680="",$F2680=""),"",IF(AND($G2680=1,$F2680&gt;='Working Hours'!$C$8,$F2680&lt;'Working Hours'!$C$9),1,0))</f>
        <v/>
      </c>
    </row>
    <row r="2681">
      <c r="A2681" s="11" t="n"/>
      <c r="B2681" s="11" t="n"/>
      <c r="C2681" s="11" t="n"/>
      <c r="E2681" s="12">
        <f>IF($A2681="","",IF(ISNUMBER($A2681),$A2681,IFERROR(DATEVALUE($A2681),"")))</f>
        <v/>
      </c>
      <c r="F2681" s="12">
        <f>IF($B2681="","",IF(ISNUMBER($B2681),HOUR($B2681)*2+MINUTE($B2681)/30,IFERROR(VALUE(LEFT($B2681,FIND(":",$B2681)-1))*2+VALUE(MID($B2681,FIND(":",$B2681)+1,2))/30,"")))</f>
        <v/>
      </c>
      <c r="G2681" s="12">
        <f>IF($E2681="","",IF(WEEKDAY($E2681,2)&lt;6,1,0))</f>
        <v/>
      </c>
      <c r="H2681" s="12">
        <f>IF(OR($E2681="",$F2681=""),"",IF(AND($G2681=1,$F2681&gt;='Working Hours'!$C$8,$F2681&lt;'Working Hours'!$C$9),1,0))</f>
        <v/>
      </c>
    </row>
    <row r="2682">
      <c r="A2682" s="11" t="n"/>
      <c r="B2682" s="11" t="n"/>
      <c r="C2682" s="11" t="n"/>
      <c r="E2682" s="12">
        <f>IF($A2682="","",IF(ISNUMBER($A2682),$A2682,IFERROR(DATEVALUE($A2682),"")))</f>
        <v/>
      </c>
      <c r="F2682" s="12">
        <f>IF($B2682="","",IF(ISNUMBER($B2682),HOUR($B2682)*2+MINUTE($B2682)/30,IFERROR(VALUE(LEFT($B2682,FIND(":",$B2682)-1))*2+VALUE(MID($B2682,FIND(":",$B2682)+1,2))/30,"")))</f>
        <v/>
      </c>
      <c r="G2682" s="12">
        <f>IF($E2682="","",IF(WEEKDAY($E2682,2)&lt;6,1,0))</f>
        <v/>
      </c>
      <c r="H2682" s="12">
        <f>IF(OR($E2682="",$F2682=""),"",IF(AND($G2682=1,$F2682&gt;='Working Hours'!$C$8,$F2682&lt;'Working Hours'!$C$9),1,0))</f>
        <v/>
      </c>
    </row>
    <row r="2683">
      <c r="A2683" s="11" t="n"/>
      <c r="B2683" s="11" t="n"/>
      <c r="C2683" s="11" t="n"/>
      <c r="E2683" s="12">
        <f>IF($A2683="","",IF(ISNUMBER($A2683),$A2683,IFERROR(DATEVALUE($A2683),"")))</f>
        <v/>
      </c>
      <c r="F2683" s="12">
        <f>IF($B2683="","",IF(ISNUMBER($B2683),HOUR($B2683)*2+MINUTE($B2683)/30,IFERROR(VALUE(LEFT($B2683,FIND(":",$B2683)-1))*2+VALUE(MID($B2683,FIND(":",$B2683)+1,2))/30,"")))</f>
        <v/>
      </c>
      <c r="G2683" s="12">
        <f>IF($E2683="","",IF(WEEKDAY($E2683,2)&lt;6,1,0))</f>
        <v/>
      </c>
      <c r="H2683" s="12">
        <f>IF(OR($E2683="",$F2683=""),"",IF(AND($G2683=1,$F2683&gt;='Working Hours'!$C$8,$F2683&lt;'Working Hours'!$C$9),1,0))</f>
        <v/>
      </c>
    </row>
    <row r="2684">
      <c r="A2684" s="11" t="n"/>
      <c r="B2684" s="11" t="n"/>
      <c r="C2684" s="11" t="n"/>
      <c r="E2684" s="12">
        <f>IF($A2684="","",IF(ISNUMBER($A2684),$A2684,IFERROR(DATEVALUE($A2684),"")))</f>
        <v/>
      </c>
      <c r="F2684" s="12">
        <f>IF($B2684="","",IF(ISNUMBER($B2684),HOUR($B2684)*2+MINUTE($B2684)/30,IFERROR(VALUE(LEFT($B2684,FIND(":",$B2684)-1))*2+VALUE(MID($B2684,FIND(":",$B2684)+1,2))/30,"")))</f>
        <v/>
      </c>
      <c r="G2684" s="12">
        <f>IF($E2684="","",IF(WEEKDAY($E2684,2)&lt;6,1,0))</f>
        <v/>
      </c>
      <c r="H2684" s="12">
        <f>IF(OR($E2684="",$F2684=""),"",IF(AND($G2684=1,$F2684&gt;='Working Hours'!$C$8,$F2684&lt;'Working Hours'!$C$9),1,0))</f>
        <v/>
      </c>
    </row>
    <row r="2685">
      <c r="A2685" s="11" t="n"/>
      <c r="B2685" s="11" t="n"/>
      <c r="C2685" s="11" t="n"/>
      <c r="E2685" s="12">
        <f>IF($A2685="","",IF(ISNUMBER($A2685),$A2685,IFERROR(DATEVALUE($A2685),"")))</f>
        <v/>
      </c>
      <c r="F2685" s="12">
        <f>IF($B2685="","",IF(ISNUMBER($B2685),HOUR($B2685)*2+MINUTE($B2685)/30,IFERROR(VALUE(LEFT($B2685,FIND(":",$B2685)-1))*2+VALUE(MID($B2685,FIND(":",$B2685)+1,2))/30,"")))</f>
        <v/>
      </c>
      <c r="G2685" s="12">
        <f>IF($E2685="","",IF(WEEKDAY($E2685,2)&lt;6,1,0))</f>
        <v/>
      </c>
      <c r="H2685" s="12">
        <f>IF(OR($E2685="",$F2685=""),"",IF(AND($G2685=1,$F2685&gt;='Working Hours'!$C$8,$F2685&lt;'Working Hours'!$C$9),1,0))</f>
        <v/>
      </c>
    </row>
    <row r="2686">
      <c r="A2686" s="11" t="n"/>
      <c r="B2686" s="11" t="n"/>
      <c r="C2686" s="11" t="n"/>
      <c r="E2686" s="12">
        <f>IF($A2686="","",IF(ISNUMBER($A2686),$A2686,IFERROR(DATEVALUE($A2686),"")))</f>
        <v/>
      </c>
      <c r="F2686" s="12">
        <f>IF($B2686="","",IF(ISNUMBER($B2686),HOUR($B2686)*2+MINUTE($B2686)/30,IFERROR(VALUE(LEFT($B2686,FIND(":",$B2686)-1))*2+VALUE(MID($B2686,FIND(":",$B2686)+1,2))/30,"")))</f>
        <v/>
      </c>
      <c r="G2686" s="12">
        <f>IF($E2686="","",IF(WEEKDAY($E2686,2)&lt;6,1,0))</f>
        <v/>
      </c>
      <c r="H2686" s="12">
        <f>IF(OR($E2686="",$F2686=""),"",IF(AND($G2686=1,$F2686&gt;='Working Hours'!$C$8,$F2686&lt;'Working Hours'!$C$9),1,0))</f>
        <v/>
      </c>
    </row>
    <row r="2687">
      <c r="A2687" s="11" t="n"/>
      <c r="B2687" s="11" t="n"/>
      <c r="C2687" s="11" t="n"/>
      <c r="E2687" s="12">
        <f>IF($A2687="","",IF(ISNUMBER($A2687),$A2687,IFERROR(DATEVALUE($A2687),"")))</f>
        <v/>
      </c>
      <c r="F2687" s="12">
        <f>IF($B2687="","",IF(ISNUMBER($B2687),HOUR($B2687)*2+MINUTE($B2687)/30,IFERROR(VALUE(LEFT($B2687,FIND(":",$B2687)-1))*2+VALUE(MID($B2687,FIND(":",$B2687)+1,2))/30,"")))</f>
        <v/>
      </c>
      <c r="G2687" s="12">
        <f>IF($E2687="","",IF(WEEKDAY($E2687,2)&lt;6,1,0))</f>
        <v/>
      </c>
      <c r="H2687" s="12">
        <f>IF(OR($E2687="",$F2687=""),"",IF(AND($G2687=1,$F2687&gt;='Working Hours'!$C$8,$F2687&lt;'Working Hours'!$C$9),1,0))</f>
        <v/>
      </c>
    </row>
    <row r="2688">
      <c r="A2688" s="11" t="n"/>
      <c r="B2688" s="11" t="n"/>
      <c r="C2688" s="11" t="n"/>
      <c r="E2688" s="12">
        <f>IF($A2688="","",IF(ISNUMBER($A2688),$A2688,IFERROR(DATEVALUE($A2688),"")))</f>
        <v/>
      </c>
      <c r="F2688" s="12">
        <f>IF($B2688="","",IF(ISNUMBER($B2688),HOUR($B2688)*2+MINUTE($B2688)/30,IFERROR(VALUE(LEFT($B2688,FIND(":",$B2688)-1))*2+VALUE(MID($B2688,FIND(":",$B2688)+1,2))/30,"")))</f>
        <v/>
      </c>
      <c r="G2688" s="12">
        <f>IF($E2688="","",IF(WEEKDAY($E2688,2)&lt;6,1,0))</f>
        <v/>
      </c>
      <c r="H2688" s="12">
        <f>IF(OR($E2688="",$F2688=""),"",IF(AND($G2688=1,$F2688&gt;='Working Hours'!$C$8,$F2688&lt;'Working Hours'!$C$9),1,0))</f>
        <v/>
      </c>
    </row>
    <row r="2689">
      <c r="A2689" s="11" t="n"/>
      <c r="B2689" s="11" t="n"/>
      <c r="C2689" s="11" t="n"/>
      <c r="E2689" s="12">
        <f>IF($A2689="","",IF(ISNUMBER($A2689),$A2689,IFERROR(DATEVALUE($A2689),"")))</f>
        <v/>
      </c>
      <c r="F2689" s="12">
        <f>IF($B2689="","",IF(ISNUMBER($B2689),HOUR($B2689)*2+MINUTE($B2689)/30,IFERROR(VALUE(LEFT($B2689,FIND(":",$B2689)-1))*2+VALUE(MID($B2689,FIND(":",$B2689)+1,2))/30,"")))</f>
        <v/>
      </c>
      <c r="G2689" s="12">
        <f>IF($E2689="","",IF(WEEKDAY($E2689,2)&lt;6,1,0))</f>
        <v/>
      </c>
      <c r="H2689" s="12">
        <f>IF(OR($E2689="",$F2689=""),"",IF(AND($G2689=1,$F2689&gt;='Working Hours'!$C$8,$F2689&lt;'Working Hours'!$C$9),1,0))</f>
        <v/>
      </c>
    </row>
    <row r="2690">
      <c r="A2690" s="11" t="n"/>
      <c r="B2690" s="11" t="n"/>
      <c r="C2690" s="11" t="n"/>
      <c r="E2690" s="12">
        <f>IF($A2690="","",IF(ISNUMBER($A2690),$A2690,IFERROR(DATEVALUE($A2690),"")))</f>
        <v/>
      </c>
      <c r="F2690" s="12">
        <f>IF($B2690="","",IF(ISNUMBER($B2690),HOUR($B2690)*2+MINUTE($B2690)/30,IFERROR(VALUE(LEFT($B2690,FIND(":",$B2690)-1))*2+VALUE(MID($B2690,FIND(":",$B2690)+1,2))/30,"")))</f>
        <v/>
      </c>
      <c r="G2690" s="12">
        <f>IF($E2690="","",IF(WEEKDAY($E2690,2)&lt;6,1,0))</f>
        <v/>
      </c>
      <c r="H2690" s="12">
        <f>IF(OR($E2690="",$F2690=""),"",IF(AND($G2690=1,$F2690&gt;='Working Hours'!$C$8,$F2690&lt;'Working Hours'!$C$9),1,0))</f>
        <v/>
      </c>
    </row>
    <row r="2691">
      <c r="A2691" s="11" t="n"/>
      <c r="B2691" s="11" t="n"/>
      <c r="C2691" s="11" t="n"/>
      <c r="E2691" s="12">
        <f>IF($A2691="","",IF(ISNUMBER($A2691),$A2691,IFERROR(DATEVALUE($A2691),"")))</f>
        <v/>
      </c>
      <c r="F2691" s="12">
        <f>IF($B2691="","",IF(ISNUMBER($B2691),HOUR($B2691)*2+MINUTE($B2691)/30,IFERROR(VALUE(LEFT($B2691,FIND(":",$B2691)-1))*2+VALUE(MID($B2691,FIND(":",$B2691)+1,2))/30,"")))</f>
        <v/>
      </c>
      <c r="G2691" s="12">
        <f>IF($E2691="","",IF(WEEKDAY($E2691,2)&lt;6,1,0))</f>
        <v/>
      </c>
      <c r="H2691" s="12">
        <f>IF(OR($E2691="",$F2691=""),"",IF(AND($G2691=1,$F2691&gt;='Working Hours'!$C$8,$F2691&lt;'Working Hours'!$C$9),1,0))</f>
        <v/>
      </c>
    </row>
    <row r="2692">
      <c r="A2692" s="11" t="n"/>
      <c r="B2692" s="11" t="n"/>
      <c r="C2692" s="11" t="n"/>
      <c r="E2692" s="12">
        <f>IF($A2692="","",IF(ISNUMBER($A2692),$A2692,IFERROR(DATEVALUE($A2692),"")))</f>
        <v/>
      </c>
      <c r="F2692" s="12">
        <f>IF($B2692="","",IF(ISNUMBER($B2692),HOUR($B2692)*2+MINUTE($B2692)/30,IFERROR(VALUE(LEFT($B2692,FIND(":",$B2692)-1))*2+VALUE(MID($B2692,FIND(":",$B2692)+1,2))/30,"")))</f>
        <v/>
      </c>
      <c r="G2692" s="12">
        <f>IF($E2692="","",IF(WEEKDAY($E2692,2)&lt;6,1,0))</f>
        <v/>
      </c>
      <c r="H2692" s="12">
        <f>IF(OR($E2692="",$F2692=""),"",IF(AND($G2692=1,$F2692&gt;='Working Hours'!$C$8,$F2692&lt;'Working Hours'!$C$9),1,0))</f>
        <v/>
      </c>
    </row>
    <row r="2693">
      <c r="A2693" s="11" t="n"/>
      <c r="B2693" s="11" t="n"/>
      <c r="C2693" s="11" t="n"/>
      <c r="E2693" s="12">
        <f>IF($A2693="","",IF(ISNUMBER($A2693),$A2693,IFERROR(DATEVALUE($A2693),"")))</f>
        <v/>
      </c>
      <c r="F2693" s="12">
        <f>IF($B2693="","",IF(ISNUMBER($B2693),HOUR($B2693)*2+MINUTE($B2693)/30,IFERROR(VALUE(LEFT($B2693,FIND(":",$B2693)-1))*2+VALUE(MID($B2693,FIND(":",$B2693)+1,2))/30,"")))</f>
        <v/>
      </c>
      <c r="G2693" s="12">
        <f>IF($E2693="","",IF(WEEKDAY($E2693,2)&lt;6,1,0))</f>
        <v/>
      </c>
      <c r="H2693" s="12">
        <f>IF(OR($E2693="",$F2693=""),"",IF(AND($G2693=1,$F2693&gt;='Working Hours'!$C$8,$F2693&lt;'Working Hours'!$C$9),1,0))</f>
        <v/>
      </c>
    </row>
    <row r="2694">
      <c r="A2694" s="11" t="n"/>
      <c r="B2694" s="11" t="n"/>
      <c r="C2694" s="11" t="n"/>
      <c r="E2694" s="12">
        <f>IF($A2694="","",IF(ISNUMBER($A2694),$A2694,IFERROR(DATEVALUE($A2694),"")))</f>
        <v/>
      </c>
      <c r="F2694" s="12">
        <f>IF($B2694="","",IF(ISNUMBER($B2694),HOUR($B2694)*2+MINUTE($B2694)/30,IFERROR(VALUE(LEFT($B2694,FIND(":",$B2694)-1))*2+VALUE(MID($B2694,FIND(":",$B2694)+1,2))/30,"")))</f>
        <v/>
      </c>
      <c r="G2694" s="12">
        <f>IF($E2694="","",IF(WEEKDAY($E2694,2)&lt;6,1,0))</f>
        <v/>
      </c>
      <c r="H2694" s="12">
        <f>IF(OR($E2694="",$F2694=""),"",IF(AND($G2694=1,$F2694&gt;='Working Hours'!$C$8,$F2694&lt;'Working Hours'!$C$9),1,0))</f>
        <v/>
      </c>
    </row>
    <row r="2695">
      <c r="A2695" s="11" t="n"/>
      <c r="B2695" s="11" t="n"/>
      <c r="C2695" s="11" t="n"/>
      <c r="E2695" s="12">
        <f>IF($A2695="","",IF(ISNUMBER($A2695),$A2695,IFERROR(DATEVALUE($A2695),"")))</f>
        <v/>
      </c>
      <c r="F2695" s="12">
        <f>IF($B2695="","",IF(ISNUMBER($B2695),HOUR($B2695)*2+MINUTE($B2695)/30,IFERROR(VALUE(LEFT($B2695,FIND(":",$B2695)-1))*2+VALUE(MID($B2695,FIND(":",$B2695)+1,2))/30,"")))</f>
        <v/>
      </c>
      <c r="G2695" s="12">
        <f>IF($E2695="","",IF(WEEKDAY($E2695,2)&lt;6,1,0))</f>
        <v/>
      </c>
      <c r="H2695" s="12">
        <f>IF(OR($E2695="",$F2695=""),"",IF(AND($G2695=1,$F2695&gt;='Working Hours'!$C$8,$F2695&lt;'Working Hours'!$C$9),1,0))</f>
        <v/>
      </c>
    </row>
    <row r="2696">
      <c r="A2696" s="11" t="n"/>
      <c r="B2696" s="11" t="n"/>
      <c r="C2696" s="11" t="n"/>
      <c r="E2696" s="12">
        <f>IF($A2696="","",IF(ISNUMBER($A2696),$A2696,IFERROR(DATEVALUE($A2696),"")))</f>
        <v/>
      </c>
      <c r="F2696" s="12">
        <f>IF($B2696="","",IF(ISNUMBER($B2696),HOUR($B2696)*2+MINUTE($B2696)/30,IFERROR(VALUE(LEFT($B2696,FIND(":",$B2696)-1))*2+VALUE(MID($B2696,FIND(":",$B2696)+1,2))/30,"")))</f>
        <v/>
      </c>
      <c r="G2696" s="12">
        <f>IF($E2696="","",IF(WEEKDAY($E2696,2)&lt;6,1,0))</f>
        <v/>
      </c>
      <c r="H2696" s="12">
        <f>IF(OR($E2696="",$F2696=""),"",IF(AND($G2696=1,$F2696&gt;='Working Hours'!$C$8,$F2696&lt;'Working Hours'!$C$9),1,0))</f>
        <v/>
      </c>
    </row>
    <row r="2697">
      <c r="A2697" s="11" t="n"/>
      <c r="B2697" s="11" t="n"/>
      <c r="C2697" s="11" t="n"/>
      <c r="E2697" s="12">
        <f>IF($A2697="","",IF(ISNUMBER($A2697),$A2697,IFERROR(DATEVALUE($A2697),"")))</f>
        <v/>
      </c>
      <c r="F2697" s="12">
        <f>IF($B2697="","",IF(ISNUMBER($B2697),HOUR($B2697)*2+MINUTE($B2697)/30,IFERROR(VALUE(LEFT($B2697,FIND(":",$B2697)-1))*2+VALUE(MID($B2697,FIND(":",$B2697)+1,2))/30,"")))</f>
        <v/>
      </c>
      <c r="G2697" s="12">
        <f>IF($E2697="","",IF(WEEKDAY($E2697,2)&lt;6,1,0))</f>
        <v/>
      </c>
      <c r="H2697" s="12">
        <f>IF(OR($E2697="",$F2697=""),"",IF(AND($G2697=1,$F2697&gt;='Working Hours'!$C$8,$F2697&lt;'Working Hours'!$C$9),1,0))</f>
        <v/>
      </c>
    </row>
    <row r="2698">
      <c r="A2698" s="11" t="n"/>
      <c r="B2698" s="11" t="n"/>
      <c r="C2698" s="11" t="n"/>
      <c r="E2698" s="12">
        <f>IF($A2698="","",IF(ISNUMBER($A2698),$A2698,IFERROR(DATEVALUE($A2698),"")))</f>
        <v/>
      </c>
      <c r="F2698" s="12">
        <f>IF($B2698="","",IF(ISNUMBER($B2698),HOUR($B2698)*2+MINUTE($B2698)/30,IFERROR(VALUE(LEFT($B2698,FIND(":",$B2698)-1))*2+VALUE(MID($B2698,FIND(":",$B2698)+1,2))/30,"")))</f>
        <v/>
      </c>
      <c r="G2698" s="12">
        <f>IF($E2698="","",IF(WEEKDAY($E2698,2)&lt;6,1,0))</f>
        <v/>
      </c>
      <c r="H2698" s="12">
        <f>IF(OR($E2698="",$F2698=""),"",IF(AND($G2698=1,$F2698&gt;='Working Hours'!$C$8,$F2698&lt;'Working Hours'!$C$9),1,0))</f>
        <v/>
      </c>
    </row>
    <row r="2699">
      <c r="A2699" s="11" t="n"/>
      <c r="B2699" s="11" t="n"/>
      <c r="C2699" s="11" t="n"/>
      <c r="E2699" s="12">
        <f>IF($A2699="","",IF(ISNUMBER($A2699),$A2699,IFERROR(DATEVALUE($A2699),"")))</f>
        <v/>
      </c>
      <c r="F2699" s="12">
        <f>IF($B2699="","",IF(ISNUMBER($B2699),HOUR($B2699)*2+MINUTE($B2699)/30,IFERROR(VALUE(LEFT($B2699,FIND(":",$B2699)-1))*2+VALUE(MID($B2699,FIND(":",$B2699)+1,2))/30,"")))</f>
        <v/>
      </c>
      <c r="G2699" s="12">
        <f>IF($E2699="","",IF(WEEKDAY($E2699,2)&lt;6,1,0))</f>
        <v/>
      </c>
      <c r="H2699" s="12">
        <f>IF(OR($E2699="",$F2699=""),"",IF(AND($G2699=1,$F2699&gt;='Working Hours'!$C$8,$F2699&lt;'Working Hours'!$C$9),1,0))</f>
        <v/>
      </c>
    </row>
    <row r="2700">
      <c r="A2700" s="11" t="n"/>
      <c r="B2700" s="11" t="n"/>
      <c r="C2700" s="11" t="n"/>
      <c r="E2700" s="12">
        <f>IF($A2700="","",IF(ISNUMBER($A2700),$A2700,IFERROR(DATEVALUE($A2700),"")))</f>
        <v/>
      </c>
      <c r="F2700" s="12">
        <f>IF($B2700="","",IF(ISNUMBER($B2700),HOUR($B2700)*2+MINUTE($B2700)/30,IFERROR(VALUE(LEFT($B2700,FIND(":",$B2700)-1))*2+VALUE(MID($B2700,FIND(":",$B2700)+1,2))/30,"")))</f>
        <v/>
      </c>
      <c r="G2700" s="12">
        <f>IF($E2700="","",IF(WEEKDAY($E2700,2)&lt;6,1,0))</f>
        <v/>
      </c>
      <c r="H2700" s="12">
        <f>IF(OR($E2700="",$F2700=""),"",IF(AND($G2700=1,$F2700&gt;='Working Hours'!$C$8,$F2700&lt;'Working Hours'!$C$9),1,0))</f>
        <v/>
      </c>
    </row>
    <row r="2701">
      <c r="A2701" s="11" t="n"/>
      <c r="B2701" s="11" t="n"/>
      <c r="C2701" s="11" t="n"/>
      <c r="E2701" s="12">
        <f>IF($A2701="","",IF(ISNUMBER($A2701),$A2701,IFERROR(DATEVALUE($A2701),"")))</f>
        <v/>
      </c>
      <c r="F2701" s="12">
        <f>IF($B2701="","",IF(ISNUMBER($B2701),HOUR($B2701)*2+MINUTE($B2701)/30,IFERROR(VALUE(LEFT($B2701,FIND(":",$B2701)-1))*2+VALUE(MID($B2701,FIND(":",$B2701)+1,2))/30,"")))</f>
        <v/>
      </c>
      <c r="G2701" s="12">
        <f>IF($E2701="","",IF(WEEKDAY($E2701,2)&lt;6,1,0))</f>
        <v/>
      </c>
      <c r="H2701" s="12">
        <f>IF(OR($E2701="",$F2701=""),"",IF(AND($G2701=1,$F2701&gt;='Working Hours'!$C$8,$F2701&lt;'Working Hours'!$C$9),1,0))</f>
        <v/>
      </c>
    </row>
    <row r="2702">
      <c r="A2702" s="11" t="n"/>
      <c r="B2702" s="11" t="n"/>
      <c r="C2702" s="11" t="n"/>
      <c r="E2702" s="12">
        <f>IF($A2702="","",IF(ISNUMBER($A2702),$A2702,IFERROR(DATEVALUE($A2702),"")))</f>
        <v/>
      </c>
      <c r="F2702" s="12">
        <f>IF($B2702="","",IF(ISNUMBER($B2702),HOUR($B2702)*2+MINUTE($B2702)/30,IFERROR(VALUE(LEFT($B2702,FIND(":",$B2702)-1))*2+VALUE(MID($B2702,FIND(":",$B2702)+1,2))/30,"")))</f>
        <v/>
      </c>
      <c r="G2702" s="12">
        <f>IF($E2702="","",IF(WEEKDAY($E2702,2)&lt;6,1,0))</f>
        <v/>
      </c>
      <c r="H2702" s="12">
        <f>IF(OR($E2702="",$F2702=""),"",IF(AND($G2702=1,$F2702&gt;='Working Hours'!$C$8,$F2702&lt;'Working Hours'!$C$9),1,0))</f>
        <v/>
      </c>
    </row>
    <row r="2703">
      <c r="A2703" s="11" t="n"/>
      <c r="B2703" s="11" t="n"/>
      <c r="C2703" s="11" t="n"/>
      <c r="E2703" s="12">
        <f>IF($A2703="","",IF(ISNUMBER($A2703),$A2703,IFERROR(DATEVALUE($A2703),"")))</f>
        <v/>
      </c>
      <c r="F2703" s="12">
        <f>IF($B2703="","",IF(ISNUMBER($B2703),HOUR($B2703)*2+MINUTE($B2703)/30,IFERROR(VALUE(LEFT($B2703,FIND(":",$B2703)-1))*2+VALUE(MID($B2703,FIND(":",$B2703)+1,2))/30,"")))</f>
        <v/>
      </c>
      <c r="G2703" s="12">
        <f>IF($E2703="","",IF(WEEKDAY($E2703,2)&lt;6,1,0))</f>
        <v/>
      </c>
      <c r="H2703" s="12">
        <f>IF(OR($E2703="",$F2703=""),"",IF(AND($G2703=1,$F2703&gt;='Working Hours'!$C$8,$F2703&lt;'Working Hours'!$C$9),1,0))</f>
        <v/>
      </c>
    </row>
    <row r="2704">
      <c r="A2704" s="11" t="n"/>
      <c r="B2704" s="11" t="n"/>
      <c r="C2704" s="11" t="n"/>
      <c r="E2704" s="12">
        <f>IF($A2704="","",IF(ISNUMBER($A2704),$A2704,IFERROR(DATEVALUE($A2704),"")))</f>
        <v/>
      </c>
      <c r="F2704" s="12">
        <f>IF($B2704="","",IF(ISNUMBER($B2704),HOUR($B2704)*2+MINUTE($B2704)/30,IFERROR(VALUE(LEFT($B2704,FIND(":",$B2704)-1))*2+VALUE(MID($B2704,FIND(":",$B2704)+1,2))/30,"")))</f>
        <v/>
      </c>
      <c r="G2704" s="12">
        <f>IF($E2704="","",IF(WEEKDAY($E2704,2)&lt;6,1,0))</f>
        <v/>
      </c>
      <c r="H2704" s="12">
        <f>IF(OR($E2704="",$F2704=""),"",IF(AND($G2704=1,$F2704&gt;='Working Hours'!$C$8,$F2704&lt;'Working Hours'!$C$9),1,0))</f>
        <v/>
      </c>
    </row>
    <row r="2705">
      <c r="A2705" s="11" t="n"/>
      <c r="B2705" s="11" t="n"/>
      <c r="C2705" s="11" t="n"/>
      <c r="E2705" s="12">
        <f>IF($A2705="","",IF(ISNUMBER($A2705),$A2705,IFERROR(DATEVALUE($A2705),"")))</f>
        <v/>
      </c>
      <c r="F2705" s="12">
        <f>IF($B2705="","",IF(ISNUMBER($B2705),HOUR($B2705)*2+MINUTE($B2705)/30,IFERROR(VALUE(LEFT($B2705,FIND(":",$B2705)-1))*2+VALUE(MID($B2705,FIND(":",$B2705)+1,2))/30,"")))</f>
        <v/>
      </c>
      <c r="G2705" s="12">
        <f>IF($E2705="","",IF(WEEKDAY($E2705,2)&lt;6,1,0))</f>
        <v/>
      </c>
      <c r="H2705" s="12">
        <f>IF(OR($E2705="",$F2705=""),"",IF(AND($G2705=1,$F2705&gt;='Working Hours'!$C$8,$F2705&lt;'Working Hours'!$C$9),1,0))</f>
        <v/>
      </c>
    </row>
    <row r="2706">
      <c r="A2706" s="11" t="n"/>
      <c r="B2706" s="11" t="n"/>
      <c r="C2706" s="11" t="n"/>
      <c r="E2706" s="12">
        <f>IF($A2706="","",IF(ISNUMBER($A2706),$A2706,IFERROR(DATEVALUE($A2706),"")))</f>
        <v/>
      </c>
      <c r="F2706" s="12">
        <f>IF($B2706="","",IF(ISNUMBER($B2706),HOUR($B2706)*2+MINUTE($B2706)/30,IFERROR(VALUE(LEFT($B2706,FIND(":",$B2706)-1))*2+VALUE(MID($B2706,FIND(":",$B2706)+1,2))/30,"")))</f>
        <v/>
      </c>
      <c r="G2706" s="12">
        <f>IF($E2706="","",IF(WEEKDAY($E2706,2)&lt;6,1,0))</f>
        <v/>
      </c>
      <c r="H2706" s="12">
        <f>IF(OR($E2706="",$F2706=""),"",IF(AND($G2706=1,$F2706&gt;='Working Hours'!$C$8,$F2706&lt;'Working Hours'!$C$9),1,0))</f>
        <v/>
      </c>
    </row>
    <row r="2707">
      <c r="A2707" s="11" t="n"/>
      <c r="B2707" s="11" t="n"/>
      <c r="C2707" s="11" t="n"/>
      <c r="E2707" s="12">
        <f>IF($A2707="","",IF(ISNUMBER($A2707),$A2707,IFERROR(DATEVALUE($A2707),"")))</f>
        <v/>
      </c>
      <c r="F2707" s="12">
        <f>IF($B2707="","",IF(ISNUMBER($B2707),HOUR($B2707)*2+MINUTE($B2707)/30,IFERROR(VALUE(LEFT($B2707,FIND(":",$B2707)-1))*2+VALUE(MID($B2707,FIND(":",$B2707)+1,2))/30,"")))</f>
        <v/>
      </c>
      <c r="G2707" s="12">
        <f>IF($E2707="","",IF(WEEKDAY($E2707,2)&lt;6,1,0))</f>
        <v/>
      </c>
      <c r="H2707" s="12">
        <f>IF(OR($E2707="",$F2707=""),"",IF(AND($G2707=1,$F2707&gt;='Working Hours'!$C$8,$F2707&lt;'Working Hours'!$C$9),1,0))</f>
        <v/>
      </c>
    </row>
    <row r="2708">
      <c r="A2708" s="11" t="n"/>
      <c r="B2708" s="11" t="n"/>
      <c r="C2708" s="11" t="n"/>
      <c r="E2708" s="12">
        <f>IF($A2708="","",IF(ISNUMBER($A2708),$A2708,IFERROR(DATEVALUE($A2708),"")))</f>
        <v/>
      </c>
      <c r="F2708" s="12">
        <f>IF($B2708="","",IF(ISNUMBER($B2708),HOUR($B2708)*2+MINUTE($B2708)/30,IFERROR(VALUE(LEFT($B2708,FIND(":",$B2708)-1))*2+VALUE(MID($B2708,FIND(":",$B2708)+1,2))/30,"")))</f>
        <v/>
      </c>
      <c r="G2708" s="12">
        <f>IF($E2708="","",IF(WEEKDAY($E2708,2)&lt;6,1,0))</f>
        <v/>
      </c>
      <c r="H2708" s="12">
        <f>IF(OR($E2708="",$F2708=""),"",IF(AND($G2708=1,$F2708&gt;='Working Hours'!$C$8,$F2708&lt;'Working Hours'!$C$9),1,0))</f>
        <v/>
      </c>
    </row>
    <row r="2709">
      <c r="A2709" s="11" t="n"/>
      <c r="B2709" s="11" t="n"/>
      <c r="C2709" s="11" t="n"/>
      <c r="E2709" s="12">
        <f>IF($A2709="","",IF(ISNUMBER($A2709),$A2709,IFERROR(DATEVALUE($A2709),"")))</f>
        <v/>
      </c>
      <c r="F2709" s="12">
        <f>IF($B2709="","",IF(ISNUMBER($B2709),HOUR($B2709)*2+MINUTE($B2709)/30,IFERROR(VALUE(LEFT($B2709,FIND(":",$B2709)-1))*2+VALUE(MID($B2709,FIND(":",$B2709)+1,2))/30,"")))</f>
        <v/>
      </c>
      <c r="G2709" s="12">
        <f>IF($E2709="","",IF(WEEKDAY($E2709,2)&lt;6,1,0))</f>
        <v/>
      </c>
      <c r="H2709" s="12">
        <f>IF(OR($E2709="",$F2709=""),"",IF(AND($G2709=1,$F2709&gt;='Working Hours'!$C$8,$F2709&lt;'Working Hours'!$C$9),1,0))</f>
        <v/>
      </c>
    </row>
    <row r="2710">
      <c r="A2710" s="11" t="n"/>
      <c r="B2710" s="11" t="n"/>
      <c r="C2710" s="11" t="n"/>
      <c r="E2710" s="12">
        <f>IF($A2710="","",IF(ISNUMBER($A2710),$A2710,IFERROR(DATEVALUE($A2710),"")))</f>
        <v/>
      </c>
      <c r="F2710" s="12">
        <f>IF($B2710="","",IF(ISNUMBER($B2710),HOUR($B2710)*2+MINUTE($B2710)/30,IFERROR(VALUE(LEFT($B2710,FIND(":",$B2710)-1))*2+VALUE(MID($B2710,FIND(":",$B2710)+1,2))/30,"")))</f>
        <v/>
      </c>
      <c r="G2710" s="12">
        <f>IF($E2710="","",IF(WEEKDAY($E2710,2)&lt;6,1,0))</f>
        <v/>
      </c>
      <c r="H2710" s="12">
        <f>IF(OR($E2710="",$F2710=""),"",IF(AND($G2710=1,$F2710&gt;='Working Hours'!$C$8,$F2710&lt;'Working Hours'!$C$9),1,0))</f>
        <v/>
      </c>
    </row>
    <row r="2711">
      <c r="A2711" s="11" t="n"/>
      <c r="B2711" s="11" t="n"/>
      <c r="C2711" s="11" t="n"/>
      <c r="E2711" s="12">
        <f>IF($A2711="","",IF(ISNUMBER($A2711),$A2711,IFERROR(DATEVALUE($A2711),"")))</f>
        <v/>
      </c>
      <c r="F2711" s="12">
        <f>IF($B2711="","",IF(ISNUMBER($B2711),HOUR($B2711)*2+MINUTE($B2711)/30,IFERROR(VALUE(LEFT($B2711,FIND(":",$B2711)-1))*2+VALUE(MID($B2711,FIND(":",$B2711)+1,2))/30,"")))</f>
        <v/>
      </c>
      <c r="G2711" s="12">
        <f>IF($E2711="","",IF(WEEKDAY($E2711,2)&lt;6,1,0))</f>
        <v/>
      </c>
      <c r="H2711" s="12">
        <f>IF(OR($E2711="",$F2711=""),"",IF(AND($G2711=1,$F2711&gt;='Working Hours'!$C$8,$F2711&lt;'Working Hours'!$C$9),1,0))</f>
        <v/>
      </c>
    </row>
    <row r="2712">
      <c r="A2712" s="11" t="n"/>
      <c r="B2712" s="11" t="n"/>
      <c r="C2712" s="11" t="n"/>
      <c r="E2712" s="12">
        <f>IF($A2712="","",IF(ISNUMBER($A2712),$A2712,IFERROR(DATEVALUE($A2712),"")))</f>
        <v/>
      </c>
      <c r="F2712" s="12">
        <f>IF($B2712="","",IF(ISNUMBER($B2712),HOUR($B2712)*2+MINUTE($B2712)/30,IFERROR(VALUE(LEFT($B2712,FIND(":",$B2712)-1))*2+VALUE(MID($B2712,FIND(":",$B2712)+1,2))/30,"")))</f>
        <v/>
      </c>
      <c r="G2712" s="12">
        <f>IF($E2712="","",IF(WEEKDAY($E2712,2)&lt;6,1,0))</f>
        <v/>
      </c>
      <c r="H2712" s="12">
        <f>IF(OR($E2712="",$F2712=""),"",IF(AND($G2712=1,$F2712&gt;='Working Hours'!$C$8,$F2712&lt;'Working Hours'!$C$9),1,0))</f>
        <v/>
      </c>
    </row>
    <row r="2713">
      <c r="A2713" s="11" t="n"/>
      <c r="B2713" s="11" t="n"/>
      <c r="C2713" s="11" t="n"/>
      <c r="E2713" s="12">
        <f>IF($A2713="","",IF(ISNUMBER($A2713),$A2713,IFERROR(DATEVALUE($A2713),"")))</f>
        <v/>
      </c>
      <c r="F2713" s="12">
        <f>IF($B2713="","",IF(ISNUMBER($B2713),HOUR($B2713)*2+MINUTE($B2713)/30,IFERROR(VALUE(LEFT($B2713,FIND(":",$B2713)-1))*2+VALUE(MID($B2713,FIND(":",$B2713)+1,2))/30,"")))</f>
        <v/>
      </c>
      <c r="G2713" s="12">
        <f>IF($E2713="","",IF(WEEKDAY($E2713,2)&lt;6,1,0))</f>
        <v/>
      </c>
      <c r="H2713" s="12">
        <f>IF(OR($E2713="",$F2713=""),"",IF(AND($G2713=1,$F2713&gt;='Working Hours'!$C$8,$F2713&lt;'Working Hours'!$C$9),1,0))</f>
        <v/>
      </c>
    </row>
    <row r="2714">
      <c r="A2714" s="11" t="n"/>
      <c r="B2714" s="11" t="n"/>
      <c r="C2714" s="11" t="n"/>
      <c r="E2714" s="12">
        <f>IF($A2714="","",IF(ISNUMBER($A2714),$A2714,IFERROR(DATEVALUE($A2714),"")))</f>
        <v/>
      </c>
      <c r="F2714" s="12">
        <f>IF($B2714="","",IF(ISNUMBER($B2714),HOUR($B2714)*2+MINUTE($B2714)/30,IFERROR(VALUE(LEFT($B2714,FIND(":",$B2714)-1))*2+VALUE(MID($B2714,FIND(":",$B2714)+1,2))/30,"")))</f>
        <v/>
      </c>
      <c r="G2714" s="12">
        <f>IF($E2714="","",IF(WEEKDAY($E2714,2)&lt;6,1,0))</f>
        <v/>
      </c>
      <c r="H2714" s="12">
        <f>IF(OR($E2714="",$F2714=""),"",IF(AND($G2714=1,$F2714&gt;='Working Hours'!$C$8,$F2714&lt;'Working Hours'!$C$9),1,0))</f>
        <v/>
      </c>
    </row>
    <row r="2715">
      <c r="A2715" s="11" t="n"/>
      <c r="B2715" s="11" t="n"/>
      <c r="C2715" s="11" t="n"/>
      <c r="E2715" s="12">
        <f>IF($A2715="","",IF(ISNUMBER($A2715),$A2715,IFERROR(DATEVALUE($A2715),"")))</f>
        <v/>
      </c>
      <c r="F2715" s="12">
        <f>IF($B2715="","",IF(ISNUMBER($B2715),HOUR($B2715)*2+MINUTE($B2715)/30,IFERROR(VALUE(LEFT($B2715,FIND(":",$B2715)-1))*2+VALUE(MID($B2715,FIND(":",$B2715)+1,2))/30,"")))</f>
        <v/>
      </c>
      <c r="G2715" s="12">
        <f>IF($E2715="","",IF(WEEKDAY($E2715,2)&lt;6,1,0))</f>
        <v/>
      </c>
      <c r="H2715" s="12">
        <f>IF(OR($E2715="",$F2715=""),"",IF(AND($G2715=1,$F2715&gt;='Working Hours'!$C$8,$F2715&lt;'Working Hours'!$C$9),1,0))</f>
        <v/>
      </c>
    </row>
    <row r="2716">
      <c r="A2716" s="11" t="n"/>
      <c r="B2716" s="11" t="n"/>
      <c r="C2716" s="11" t="n"/>
      <c r="E2716" s="12">
        <f>IF($A2716="","",IF(ISNUMBER($A2716),$A2716,IFERROR(DATEVALUE($A2716),"")))</f>
        <v/>
      </c>
      <c r="F2716" s="12">
        <f>IF($B2716="","",IF(ISNUMBER($B2716),HOUR($B2716)*2+MINUTE($B2716)/30,IFERROR(VALUE(LEFT($B2716,FIND(":",$B2716)-1))*2+VALUE(MID($B2716,FIND(":",$B2716)+1,2))/30,"")))</f>
        <v/>
      </c>
      <c r="G2716" s="12">
        <f>IF($E2716="","",IF(WEEKDAY($E2716,2)&lt;6,1,0))</f>
        <v/>
      </c>
      <c r="H2716" s="12">
        <f>IF(OR($E2716="",$F2716=""),"",IF(AND($G2716=1,$F2716&gt;='Working Hours'!$C$8,$F2716&lt;'Working Hours'!$C$9),1,0))</f>
        <v/>
      </c>
    </row>
    <row r="2717">
      <c r="A2717" s="11" t="n"/>
      <c r="B2717" s="11" t="n"/>
      <c r="C2717" s="11" t="n"/>
      <c r="E2717" s="12">
        <f>IF($A2717="","",IF(ISNUMBER($A2717),$A2717,IFERROR(DATEVALUE($A2717),"")))</f>
        <v/>
      </c>
      <c r="F2717" s="12">
        <f>IF($B2717="","",IF(ISNUMBER($B2717),HOUR($B2717)*2+MINUTE($B2717)/30,IFERROR(VALUE(LEFT($B2717,FIND(":",$B2717)-1))*2+VALUE(MID($B2717,FIND(":",$B2717)+1,2))/30,"")))</f>
        <v/>
      </c>
      <c r="G2717" s="12">
        <f>IF($E2717="","",IF(WEEKDAY($E2717,2)&lt;6,1,0))</f>
        <v/>
      </c>
      <c r="H2717" s="12">
        <f>IF(OR($E2717="",$F2717=""),"",IF(AND($G2717=1,$F2717&gt;='Working Hours'!$C$8,$F2717&lt;'Working Hours'!$C$9),1,0))</f>
        <v/>
      </c>
    </row>
    <row r="2718">
      <c r="A2718" s="11" t="n"/>
      <c r="B2718" s="11" t="n"/>
      <c r="C2718" s="11" t="n"/>
      <c r="E2718" s="12">
        <f>IF($A2718="","",IF(ISNUMBER($A2718),$A2718,IFERROR(DATEVALUE($A2718),"")))</f>
        <v/>
      </c>
      <c r="F2718" s="12">
        <f>IF($B2718="","",IF(ISNUMBER($B2718),HOUR($B2718)*2+MINUTE($B2718)/30,IFERROR(VALUE(LEFT($B2718,FIND(":",$B2718)-1))*2+VALUE(MID($B2718,FIND(":",$B2718)+1,2))/30,"")))</f>
        <v/>
      </c>
      <c r="G2718" s="12">
        <f>IF($E2718="","",IF(WEEKDAY($E2718,2)&lt;6,1,0))</f>
        <v/>
      </c>
      <c r="H2718" s="12">
        <f>IF(OR($E2718="",$F2718=""),"",IF(AND($G2718=1,$F2718&gt;='Working Hours'!$C$8,$F2718&lt;'Working Hours'!$C$9),1,0))</f>
        <v/>
      </c>
    </row>
    <row r="2719">
      <c r="A2719" s="11" t="n"/>
      <c r="B2719" s="11" t="n"/>
      <c r="C2719" s="11" t="n"/>
      <c r="E2719" s="12">
        <f>IF($A2719="","",IF(ISNUMBER($A2719),$A2719,IFERROR(DATEVALUE($A2719),"")))</f>
        <v/>
      </c>
      <c r="F2719" s="12">
        <f>IF($B2719="","",IF(ISNUMBER($B2719),HOUR($B2719)*2+MINUTE($B2719)/30,IFERROR(VALUE(LEFT($B2719,FIND(":",$B2719)-1))*2+VALUE(MID($B2719,FIND(":",$B2719)+1,2))/30,"")))</f>
        <v/>
      </c>
      <c r="G2719" s="12">
        <f>IF($E2719="","",IF(WEEKDAY($E2719,2)&lt;6,1,0))</f>
        <v/>
      </c>
      <c r="H2719" s="12">
        <f>IF(OR($E2719="",$F2719=""),"",IF(AND($G2719=1,$F2719&gt;='Working Hours'!$C$8,$F2719&lt;'Working Hours'!$C$9),1,0))</f>
        <v/>
      </c>
    </row>
    <row r="2720">
      <c r="A2720" s="11" t="n"/>
      <c r="B2720" s="11" t="n"/>
      <c r="C2720" s="11" t="n"/>
      <c r="E2720" s="12">
        <f>IF($A2720="","",IF(ISNUMBER($A2720),$A2720,IFERROR(DATEVALUE($A2720),"")))</f>
        <v/>
      </c>
      <c r="F2720" s="12">
        <f>IF($B2720="","",IF(ISNUMBER($B2720),HOUR($B2720)*2+MINUTE($B2720)/30,IFERROR(VALUE(LEFT($B2720,FIND(":",$B2720)-1))*2+VALUE(MID($B2720,FIND(":",$B2720)+1,2))/30,"")))</f>
        <v/>
      </c>
      <c r="G2720" s="12">
        <f>IF($E2720="","",IF(WEEKDAY($E2720,2)&lt;6,1,0))</f>
        <v/>
      </c>
      <c r="H2720" s="12">
        <f>IF(OR($E2720="",$F2720=""),"",IF(AND($G2720=1,$F2720&gt;='Working Hours'!$C$8,$F2720&lt;'Working Hours'!$C$9),1,0))</f>
        <v/>
      </c>
    </row>
    <row r="2721">
      <c r="A2721" s="11" t="n"/>
      <c r="B2721" s="11" t="n"/>
      <c r="C2721" s="11" t="n"/>
      <c r="E2721" s="12">
        <f>IF($A2721="","",IF(ISNUMBER($A2721),$A2721,IFERROR(DATEVALUE($A2721),"")))</f>
        <v/>
      </c>
      <c r="F2721" s="12">
        <f>IF($B2721="","",IF(ISNUMBER($B2721),HOUR($B2721)*2+MINUTE($B2721)/30,IFERROR(VALUE(LEFT($B2721,FIND(":",$B2721)-1))*2+VALUE(MID($B2721,FIND(":",$B2721)+1,2))/30,"")))</f>
        <v/>
      </c>
      <c r="G2721" s="12">
        <f>IF($E2721="","",IF(WEEKDAY($E2721,2)&lt;6,1,0))</f>
        <v/>
      </c>
      <c r="H2721" s="12">
        <f>IF(OR($E2721="",$F2721=""),"",IF(AND($G2721=1,$F2721&gt;='Working Hours'!$C$8,$F2721&lt;'Working Hours'!$C$9),1,0))</f>
        <v/>
      </c>
    </row>
    <row r="2722">
      <c r="A2722" s="11" t="n"/>
      <c r="B2722" s="11" t="n"/>
      <c r="C2722" s="11" t="n"/>
      <c r="E2722" s="12">
        <f>IF($A2722="","",IF(ISNUMBER($A2722),$A2722,IFERROR(DATEVALUE($A2722),"")))</f>
        <v/>
      </c>
      <c r="F2722" s="12">
        <f>IF($B2722="","",IF(ISNUMBER($B2722),HOUR($B2722)*2+MINUTE($B2722)/30,IFERROR(VALUE(LEFT($B2722,FIND(":",$B2722)-1))*2+VALUE(MID($B2722,FIND(":",$B2722)+1,2))/30,"")))</f>
        <v/>
      </c>
      <c r="G2722" s="12">
        <f>IF($E2722="","",IF(WEEKDAY($E2722,2)&lt;6,1,0))</f>
        <v/>
      </c>
      <c r="H2722" s="12">
        <f>IF(OR($E2722="",$F2722=""),"",IF(AND($G2722=1,$F2722&gt;='Working Hours'!$C$8,$F2722&lt;'Working Hours'!$C$9),1,0))</f>
        <v/>
      </c>
    </row>
    <row r="2723">
      <c r="A2723" s="11" t="n"/>
      <c r="B2723" s="11" t="n"/>
      <c r="C2723" s="11" t="n"/>
      <c r="E2723" s="12">
        <f>IF($A2723="","",IF(ISNUMBER($A2723),$A2723,IFERROR(DATEVALUE($A2723),"")))</f>
        <v/>
      </c>
      <c r="F2723" s="12">
        <f>IF($B2723="","",IF(ISNUMBER($B2723),HOUR($B2723)*2+MINUTE($B2723)/30,IFERROR(VALUE(LEFT($B2723,FIND(":",$B2723)-1))*2+VALUE(MID($B2723,FIND(":",$B2723)+1,2))/30,"")))</f>
        <v/>
      </c>
      <c r="G2723" s="12">
        <f>IF($E2723="","",IF(WEEKDAY($E2723,2)&lt;6,1,0))</f>
        <v/>
      </c>
      <c r="H2723" s="12">
        <f>IF(OR($E2723="",$F2723=""),"",IF(AND($G2723=1,$F2723&gt;='Working Hours'!$C$8,$F2723&lt;'Working Hours'!$C$9),1,0))</f>
        <v/>
      </c>
    </row>
    <row r="2724">
      <c r="A2724" s="11" t="n"/>
      <c r="B2724" s="11" t="n"/>
      <c r="C2724" s="11" t="n"/>
      <c r="E2724" s="12">
        <f>IF($A2724="","",IF(ISNUMBER($A2724),$A2724,IFERROR(DATEVALUE($A2724),"")))</f>
        <v/>
      </c>
      <c r="F2724" s="12">
        <f>IF($B2724="","",IF(ISNUMBER($B2724),HOUR($B2724)*2+MINUTE($B2724)/30,IFERROR(VALUE(LEFT($B2724,FIND(":",$B2724)-1))*2+VALUE(MID($B2724,FIND(":",$B2724)+1,2))/30,"")))</f>
        <v/>
      </c>
      <c r="G2724" s="12">
        <f>IF($E2724="","",IF(WEEKDAY($E2724,2)&lt;6,1,0))</f>
        <v/>
      </c>
      <c r="H2724" s="12">
        <f>IF(OR($E2724="",$F2724=""),"",IF(AND($G2724=1,$F2724&gt;='Working Hours'!$C$8,$F2724&lt;'Working Hours'!$C$9),1,0))</f>
        <v/>
      </c>
    </row>
    <row r="2725">
      <c r="A2725" s="11" t="n"/>
      <c r="B2725" s="11" t="n"/>
      <c r="C2725" s="11" t="n"/>
      <c r="E2725" s="12">
        <f>IF($A2725="","",IF(ISNUMBER($A2725),$A2725,IFERROR(DATEVALUE($A2725),"")))</f>
        <v/>
      </c>
      <c r="F2725" s="12">
        <f>IF($B2725="","",IF(ISNUMBER($B2725),HOUR($B2725)*2+MINUTE($B2725)/30,IFERROR(VALUE(LEFT($B2725,FIND(":",$B2725)-1))*2+VALUE(MID($B2725,FIND(":",$B2725)+1,2))/30,"")))</f>
        <v/>
      </c>
      <c r="G2725" s="12">
        <f>IF($E2725="","",IF(WEEKDAY($E2725,2)&lt;6,1,0))</f>
        <v/>
      </c>
      <c r="H2725" s="12">
        <f>IF(OR($E2725="",$F2725=""),"",IF(AND($G2725=1,$F2725&gt;='Working Hours'!$C$8,$F2725&lt;'Working Hours'!$C$9),1,0))</f>
        <v/>
      </c>
    </row>
    <row r="2726">
      <c r="A2726" s="11" t="n"/>
      <c r="B2726" s="11" t="n"/>
      <c r="C2726" s="11" t="n"/>
      <c r="E2726" s="12">
        <f>IF($A2726="","",IF(ISNUMBER($A2726),$A2726,IFERROR(DATEVALUE($A2726),"")))</f>
        <v/>
      </c>
      <c r="F2726" s="12">
        <f>IF($B2726="","",IF(ISNUMBER($B2726),HOUR($B2726)*2+MINUTE($B2726)/30,IFERROR(VALUE(LEFT($B2726,FIND(":",$B2726)-1))*2+VALUE(MID($B2726,FIND(":",$B2726)+1,2))/30,"")))</f>
        <v/>
      </c>
      <c r="G2726" s="12">
        <f>IF($E2726="","",IF(WEEKDAY($E2726,2)&lt;6,1,0))</f>
        <v/>
      </c>
      <c r="H2726" s="12">
        <f>IF(OR($E2726="",$F2726=""),"",IF(AND($G2726=1,$F2726&gt;='Working Hours'!$C$8,$F2726&lt;'Working Hours'!$C$9),1,0))</f>
        <v/>
      </c>
    </row>
    <row r="2727">
      <c r="A2727" s="11" t="n"/>
      <c r="B2727" s="11" t="n"/>
      <c r="C2727" s="11" t="n"/>
      <c r="E2727" s="12">
        <f>IF($A2727="","",IF(ISNUMBER($A2727),$A2727,IFERROR(DATEVALUE($A2727),"")))</f>
        <v/>
      </c>
      <c r="F2727" s="12">
        <f>IF($B2727="","",IF(ISNUMBER($B2727),HOUR($B2727)*2+MINUTE($B2727)/30,IFERROR(VALUE(LEFT($B2727,FIND(":",$B2727)-1))*2+VALUE(MID($B2727,FIND(":",$B2727)+1,2))/30,"")))</f>
        <v/>
      </c>
      <c r="G2727" s="12">
        <f>IF($E2727="","",IF(WEEKDAY($E2727,2)&lt;6,1,0))</f>
        <v/>
      </c>
      <c r="H2727" s="12">
        <f>IF(OR($E2727="",$F2727=""),"",IF(AND($G2727=1,$F2727&gt;='Working Hours'!$C$8,$F2727&lt;'Working Hours'!$C$9),1,0))</f>
        <v/>
      </c>
    </row>
    <row r="2728">
      <c r="A2728" s="11" t="n"/>
      <c r="B2728" s="11" t="n"/>
      <c r="C2728" s="11" t="n"/>
      <c r="E2728" s="12">
        <f>IF($A2728="","",IF(ISNUMBER($A2728),$A2728,IFERROR(DATEVALUE($A2728),"")))</f>
        <v/>
      </c>
      <c r="F2728" s="12">
        <f>IF($B2728="","",IF(ISNUMBER($B2728),HOUR($B2728)*2+MINUTE($B2728)/30,IFERROR(VALUE(LEFT($B2728,FIND(":",$B2728)-1))*2+VALUE(MID($B2728,FIND(":",$B2728)+1,2))/30,"")))</f>
        <v/>
      </c>
      <c r="G2728" s="12">
        <f>IF($E2728="","",IF(WEEKDAY($E2728,2)&lt;6,1,0))</f>
        <v/>
      </c>
      <c r="H2728" s="12">
        <f>IF(OR($E2728="",$F2728=""),"",IF(AND($G2728=1,$F2728&gt;='Working Hours'!$C$8,$F2728&lt;'Working Hours'!$C$9),1,0))</f>
        <v/>
      </c>
    </row>
    <row r="2729">
      <c r="A2729" s="11" t="n"/>
      <c r="B2729" s="11" t="n"/>
      <c r="C2729" s="11" t="n"/>
      <c r="E2729" s="12">
        <f>IF($A2729="","",IF(ISNUMBER($A2729),$A2729,IFERROR(DATEVALUE($A2729),"")))</f>
        <v/>
      </c>
      <c r="F2729" s="12">
        <f>IF($B2729="","",IF(ISNUMBER($B2729),HOUR($B2729)*2+MINUTE($B2729)/30,IFERROR(VALUE(LEFT($B2729,FIND(":",$B2729)-1))*2+VALUE(MID($B2729,FIND(":",$B2729)+1,2))/30,"")))</f>
        <v/>
      </c>
      <c r="G2729" s="12">
        <f>IF($E2729="","",IF(WEEKDAY($E2729,2)&lt;6,1,0))</f>
        <v/>
      </c>
      <c r="H2729" s="12">
        <f>IF(OR($E2729="",$F2729=""),"",IF(AND($G2729=1,$F2729&gt;='Working Hours'!$C$8,$F2729&lt;'Working Hours'!$C$9),1,0))</f>
        <v/>
      </c>
    </row>
    <row r="2730">
      <c r="A2730" s="11" t="n"/>
      <c r="B2730" s="11" t="n"/>
      <c r="C2730" s="11" t="n"/>
      <c r="E2730" s="12">
        <f>IF($A2730="","",IF(ISNUMBER($A2730),$A2730,IFERROR(DATEVALUE($A2730),"")))</f>
        <v/>
      </c>
      <c r="F2730" s="12">
        <f>IF($B2730="","",IF(ISNUMBER($B2730),HOUR($B2730)*2+MINUTE($B2730)/30,IFERROR(VALUE(LEFT($B2730,FIND(":",$B2730)-1))*2+VALUE(MID($B2730,FIND(":",$B2730)+1,2))/30,"")))</f>
        <v/>
      </c>
      <c r="G2730" s="12">
        <f>IF($E2730="","",IF(WEEKDAY($E2730,2)&lt;6,1,0))</f>
        <v/>
      </c>
      <c r="H2730" s="12">
        <f>IF(OR($E2730="",$F2730=""),"",IF(AND($G2730=1,$F2730&gt;='Working Hours'!$C$8,$F2730&lt;'Working Hours'!$C$9),1,0))</f>
        <v/>
      </c>
    </row>
    <row r="2731">
      <c r="A2731" s="11" t="n"/>
      <c r="B2731" s="11" t="n"/>
      <c r="C2731" s="11" t="n"/>
      <c r="E2731" s="12">
        <f>IF($A2731="","",IF(ISNUMBER($A2731),$A2731,IFERROR(DATEVALUE($A2731),"")))</f>
        <v/>
      </c>
      <c r="F2731" s="12">
        <f>IF($B2731="","",IF(ISNUMBER($B2731),HOUR($B2731)*2+MINUTE($B2731)/30,IFERROR(VALUE(LEFT($B2731,FIND(":",$B2731)-1))*2+VALUE(MID($B2731,FIND(":",$B2731)+1,2))/30,"")))</f>
        <v/>
      </c>
      <c r="G2731" s="12">
        <f>IF($E2731="","",IF(WEEKDAY($E2731,2)&lt;6,1,0))</f>
        <v/>
      </c>
      <c r="H2731" s="12">
        <f>IF(OR($E2731="",$F2731=""),"",IF(AND($G2731=1,$F2731&gt;='Working Hours'!$C$8,$F2731&lt;'Working Hours'!$C$9),1,0))</f>
        <v/>
      </c>
    </row>
    <row r="2732">
      <c r="A2732" s="11" t="n"/>
      <c r="B2732" s="11" t="n"/>
      <c r="C2732" s="11" t="n"/>
      <c r="E2732" s="12">
        <f>IF($A2732="","",IF(ISNUMBER($A2732),$A2732,IFERROR(DATEVALUE($A2732),"")))</f>
        <v/>
      </c>
      <c r="F2732" s="12">
        <f>IF($B2732="","",IF(ISNUMBER($B2732),HOUR($B2732)*2+MINUTE($B2732)/30,IFERROR(VALUE(LEFT($B2732,FIND(":",$B2732)-1))*2+VALUE(MID($B2732,FIND(":",$B2732)+1,2))/30,"")))</f>
        <v/>
      </c>
      <c r="G2732" s="12">
        <f>IF($E2732="","",IF(WEEKDAY($E2732,2)&lt;6,1,0))</f>
        <v/>
      </c>
      <c r="H2732" s="12">
        <f>IF(OR($E2732="",$F2732=""),"",IF(AND($G2732=1,$F2732&gt;='Working Hours'!$C$8,$F2732&lt;'Working Hours'!$C$9),1,0))</f>
        <v/>
      </c>
    </row>
    <row r="2733">
      <c r="A2733" s="11" t="n"/>
      <c r="B2733" s="11" t="n"/>
      <c r="C2733" s="11" t="n"/>
      <c r="E2733" s="12">
        <f>IF($A2733="","",IF(ISNUMBER($A2733),$A2733,IFERROR(DATEVALUE($A2733),"")))</f>
        <v/>
      </c>
      <c r="F2733" s="12">
        <f>IF($B2733="","",IF(ISNUMBER($B2733),HOUR($B2733)*2+MINUTE($B2733)/30,IFERROR(VALUE(LEFT($B2733,FIND(":",$B2733)-1))*2+VALUE(MID($B2733,FIND(":",$B2733)+1,2))/30,"")))</f>
        <v/>
      </c>
      <c r="G2733" s="12">
        <f>IF($E2733="","",IF(WEEKDAY($E2733,2)&lt;6,1,0))</f>
        <v/>
      </c>
      <c r="H2733" s="12">
        <f>IF(OR($E2733="",$F2733=""),"",IF(AND($G2733=1,$F2733&gt;='Working Hours'!$C$8,$F2733&lt;'Working Hours'!$C$9),1,0))</f>
        <v/>
      </c>
    </row>
    <row r="2734">
      <c r="A2734" s="11" t="n"/>
      <c r="B2734" s="11" t="n"/>
      <c r="C2734" s="11" t="n"/>
      <c r="E2734" s="12">
        <f>IF($A2734="","",IF(ISNUMBER($A2734),$A2734,IFERROR(DATEVALUE($A2734),"")))</f>
        <v/>
      </c>
      <c r="F2734" s="12">
        <f>IF($B2734="","",IF(ISNUMBER($B2734),HOUR($B2734)*2+MINUTE($B2734)/30,IFERROR(VALUE(LEFT($B2734,FIND(":",$B2734)-1))*2+VALUE(MID($B2734,FIND(":",$B2734)+1,2))/30,"")))</f>
        <v/>
      </c>
      <c r="G2734" s="12">
        <f>IF($E2734="","",IF(WEEKDAY($E2734,2)&lt;6,1,0))</f>
        <v/>
      </c>
      <c r="H2734" s="12">
        <f>IF(OR($E2734="",$F2734=""),"",IF(AND($G2734=1,$F2734&gt;='Working Hours'!$C$8,$F2734&lt;'Working Hours'!$C$9),1,0))</f>
        <v/>
      </c>
    </row>
    <row r="2735">
      <c r="A2735" s="11" t="n"/>
      <c r="B2735" s="11" t="n"/>
      <c r="C2735" s="11" t="n"/>
      <c r="E2735" s="12">
        <f>IF($A2735="","",IF(ISNUMBER($A2735),$A2735,IFERROR(DATEVALUE($A2735),"")))</f>
        <v/>
      </c>
      <c r="F2735" s="12">
        <f>IF($B2735="","",IF(ISNUMBER($B2735),HOUR($B2735)*2+MINUTE($B2735)/30,IFERROR(VALUE(LEFT($B2735,FIND(":",$B2735)-1))*2+VALUE(MID($B2735,FIND(":",$B2735)+1,2))/30,"")))</f>
        <v/>
      </c>
      <c r="G2735" s="12">
        <f>IF($E2735="","",IF(WEEKDAY($E2735,2)&lt;6,1,0))</f>
        <v/>
      </c>
      <c r="H2735" s="12">
        <f>IF(OR($E2735="",$F2735=""),"",IF(AND($G2735=1,$F2735&gt;='Working Hours'!$C$8,$F2735&lt;'Working Hours'!$C$9),1,0))</f>
        <v/>
      </c>
    </row>
    <row r="2736">
      <c r="A2736" s="11" t="n"/>
      <c r="B2736" s="11" t="n"/>
      <c r="C2736" s="11" t="n"/>
      <c r="E2736" s="12">
        <f>IF($A2736="","",IF(ISNUMBER($A2736),$A2736,IFERROR(DATEVALUE($A2736),"")))</f>
        <v/>
      </c>
      <c r="F2736" s="12">
        <f>IF($B2736="","",IF(ISNUMBER($B2736),HOUR($B2736)*2+MINUTE($B2736)/30,IFERROR(VALUE(LEFT($B2736,FIND(":",$B2736)-1))*2+VALUE(MID($B2736,FIND(":",$B2736)+1,2))/30,"")))</f>
        <v/>
      </c>
      <c r="G2736" s="12">
        <f>IF($E2736="","",IF(WEEKDAY($E2736,2)&lt;6,1,0))</f>
        <v/>
      </c>
      <c r="H2736" s="12">
        <f>IF(OR($E2736="",$F2736=""),"",IF(AND($G2736=1,$F2736&gt;='Working Hours'!$C$8,$F2736&lt;'Working Hours'!$C$9),1,0))</f>
        <v/>
      </c>
    </row>
    <row r="2737">
      <c r="A2737" s="11" t="n"/>
      <c r="B2737" s="11" t="n"/>
      <c r="C2737" s="11" t="n"/>
      <c r="E2737" s="12">
        <f>IF($A2737="","",IF(ISNUMBER($A2737),$A2737,IFERROR(DATEVALUE($A2737),"")))</f>
        <v/>
      </c>
      <c r="F2737" s="12">
        <f>IF($B2737="","",IF(ISNUMBER($B2737),HOUR($B2737)*2+MINUTE($B2737)/30,IFERROR(VALUE(LEFT($B2737,FIND(":",$B2737)-1))*2+VALUE(MID($B2737,FIND(":",$B2737)+1,2))/30,"")))</f>
        <v/>
      </c>
      <c r="G2737" s="12">
        <f>IF($E2737="","",IF(WEEKDAY($E2737,2)&lt;6,1,0))</f>
        <v/>
      </c>
      <c r="H2737" s="12">
        <f>IF(OR($E2737="",$F2737=""),"",IF(AND($G2737=1,$F2737&gt;='Working Hours'!$C$8,$F2737&lt;'Working Hours'!$C$9),1,0))</f>
        <v/>
      </c>
    </row>
    <row r="2738">
      <c r="A2738" s="11" t="n"/>
      <c r="B2738" s="11" t="n"/>
      <c r="C2738" s="11" t="n"/>
      <c r="E2738" s="12">
        <f>IF($A2738="","",IF(ISNUMBER($A2738),$A2738,IFERROR(DATEVALUE($A2738),"")))</f>
        <v/>
      </c>
      <c r="F2738" s="12">
        <f>IF($B2738="","",IF(ISNUMBER($B2738),HOUR($B2738)*2+MINUTE($B2738)/30,IFERROR(VALUE(LEFT($B2738,FIND(":",$B2738)-1))*2+VALUE(MID($B2738,FIND(":",$B2738)+1,2))/30,"")))</f>
        <v/>
      </c>
      <c r="G2738" s="12">
        <f>IF($E2738="","",IF(WEEKDAY($E2738,2)&lt;6,1,0))</f>
        <v/>
      </c>
      <c r="H2738" s="12">
        <f>IF(OR($E2738="",$F2738=""),"",IF(AND($G2738=1,$F2738&gt;='Working Hours'!$C$8,$F2738&lt;'Working Hours'!$C$9),1,0))</f>
        <v/>
      </c>
    </row>
    <row r="2739">
      <c r="A2739" s="11" t="n"/>
      <c r="B2739" s="11" t="n"/>
      <c r="C2739" s="11" t="n"/>
      <c r="E2739" s="12">
        <f>IF($A2739="","",IF(ISNUMBER($A2739),$A2739,IFERROR(DATEVALUE($A2739),"")))</f>
        <v/>
      </c>
      <c r="F2739" s="12">
        <f>IF($B2739="","",IF(ISNUMBER($B2739),HOUR($B2739)*2+MINUTE($B2739)/30,IFERROR(VALUE(LEFT($B2739,FIND(":",$B2739)-1))*2+VALUE(MID($B2739,FIND(":",$B2739)+1,2))/30,"")))</f>
        <v/>
      </c>
      <c r="G2739" s="12">
        <f>IF($E2739="","",IF(WEEKDAY($E2739,2)&lt;6,1,0))</f>
        <v/>
      </c>
      <c r="H2739" s="12">
        <f>IF(OR($E2739="",$F2739=""),"",IF(AND($G2739=1,$F2739&gt;='Working Hours'!$C$8,$F2739&lt;'Working Hours'!$C$9),1,0))</f>
        <v/>
      </c>
    </row>
    <row r="2740">
      <c r="A2740" s="11" t="n"/>
      <c r="B2740" s="11" t="n"/>
      <c r="C2740" s="11" t="n"/>
      <c r="E2740" s="12">
        <f>IF($A2740="","",IF(ISNUMBER($A2740),$A2740,IFERROR(DATEVALUE($A2740),"")))</f>
        <v/>
      </c>
      <c r="F2740" s="12">
        <f>IF($B2740="","",IF(ISNUMBER($B2740),HOUR($B2740)*2+MINUTE($B2740)/30,IFERROR(VALUE(LEFT($B2740,FIND(":",$B2740)-1))*2+VALUE(MID($B2740,FIND(":",$B2740)+1,2))/30,"")))</f>
        <v/>
      </c>
      <c r="G2740" s="12">
        <f>IF($E2740="","",IF(WEEKDAY($E2740,2)&lt;6,1,0))</f>
        <v/>
      </c>
      <c r="H2740" s="12">
        <f>IF(OR($E2740="",$F2740=""),"",IF(AND($G2740=1,$F2740&gt;='Working Hours'!$C$8,$F2740&lt;'Working Hours'!$C$9),1,0))</f>
        <v/>
      </c>
    </row>
    <row r="2741">
      <c r="A2741" s="11" t="n"/>
      <c r="B2741" s="11" t="n"/>
      <c r="C2741" s="11" t="n"/>
      <c r="E2741" s="12">
        <f>IF($A2741="","",IF(ISNUMBER($A2741),$A2741,IFERROR(DATEVALUE($A2741),"")))</f>
        <v/>
      </c>
      <c r="F2741" s="12">
        <f>IF($B2741="","",IF(ISNUMBER($B2741),HOUR($B2741)*2+MINUTE($B2741)/30,IFERROR(VALUE(LEFT($B2741,FIND(":",$B2741)-1))*2+VALUE(MID($B2741,FIND(":",$B2741)+1,2))/30,"")))</f>
        <v/>
      </c>
      <c r="G2741" s="12">
        <f>IF($E2741="","",IF(WEEKDAY($E2741,2)&lt;6,1,0))</f>
        <v/>
      </c>
      <c r="H2741" s="12">
        <f>IF(OR($E2741="",$F2741=""),"",IF(AND($G2741=1,$F2741&gt;='Working Hours'!$C$8,$F2741&lt;'Working Hours'!$C$9),1,0))</f>
        <v/>
      </c>
    </row>
    <row r="2742">
      <c r="A2742" s="11" t="n"/>
      <c r="B2742" s="11" t="n"/>
      <c r="C2742" s="11" t="n"/>
      <c r="E2742" s="12">
        <f>IF($A2742="","",IF(ISNUMBER($A2742),$A2742,IFERROR(DATEVALUE($A2742),"")))</f>
        <v/>
      </c>
      <c r="F2742" s="12">
        <f>IF($B2742="","",IF(ISNUMBER($B2742),HOUR($B2742)*2+MINUTE($B2742)/30,IFERROR(VALUE(LEFT($B2742,FIND(":",$B2742)-1))*2+VALUE(MID($B2742,FIND(":",$B2742)+1,2))/30,"")))</f>
        <v/>
      </c>
      <c r="G2742" s="12">
        <f>IF($E2742="","",IF(WEEKDAY($E2742,2)&lt;6,1,0))</f>
        <v/>
      </c>
      <c r="H2742" s="12">
        <f>IF(OR($E2742="",$F2742=""),"",IF(AND($G2742=1,$F2742&gt;='Working Hours'!$C$8,$F2742&lt;'Working Hours'!$C$9),1,0))</f>
        <v/>
      </c>
    </row>
    <row r="2743">
      <c r="A2743" s="11" t="n"/>
      <c r="B2743" s="11" t="n"/>
      <c r="C2743" s="11" t="n"/>
      <c r="E2743" s="12">
        <f>IF($A2743="","",IF(ISNUMBER($A2743),$A2743,IFERROR(DATEVALUE($A2743),"")))</f>
        <v/>
      </c>
      <c r="F2743" s="12">
        <f>IF($B2743="","",IF(ISNUMBER($B2743),HOUR($B2743)*2+MINUTE($B2743)/30,IFERROR(VALUE(LEFT($B2743,FIND(":",$B2743)-1))*2+VALUE(MID($B2743,FIND(":",$B2743)+1,2))/30,"")))</f>
        <v/>
      </c>
      <c r="G2743" s="12">
        <f>IF($E2743="","",IF(WEEKDAY($E2743,2)&lt;6,1,0))</f>
        <v/>
      </c>
      <c r="H2743" s="12">
        <f>IF(OR($E2743="",$F2743=""),"",IF(AND($G2743=1,$F2743&gt;='Working Hours'!$C$8,$F2743&lt;'Working Hours'!$C$9),1,0))</f>
        <v/>
      </c>
    </row>
    <row r="2744">
      <c r="A2744" s="11" t="n"/>
      <c r="B2744" s="11" t="n"/>
      <c r="C2744" s="11" t="n"/>
      <c r="E2744" s="12">
        <f>IF($A2744="","",IF(ISNUMBER($A2744),$A2744,IFERROR(DATEVALUE($A2744),"")))</f>
        <v/>
      </c>
      <c r="F2744" s="12">
        <f>IF($B2744="","",IF(ISNUMBER($B2744),HOUR($B2744)*2+MINUTE($B2744)/30,IFERROR(VALUE(LEFT($B2744,FIND(":",$B2744)-1))*2+VALUE(MID($B2744,FIND(":",$B2744)+1,2))/30,"")))</f>
        <v/>
      </c>
      <c r="G2744" s="12">
        <f>IF($E2744="","",IF(WEEKDAY($E2744,2)&lt;6,1,0))</f>
        <v/>
      </c>
      <c r="H2744" s="12">
        <f>IF(OR($E2744="",$F2744=""),"",IF(AND($G2744=1,$F2744&gt;='Working Hours'!$C$8,$F2744&lt;'Working Hours'!$C$9),1,0))</f>
        <v/>
      </c>
    </row>
    <row r="2745">
      <c r="A2745" s="11" t="n"/>
      <c r="B2745" s="11" t="n"/>
      <c r="C2745" s="11" t="n"/>
      <c r="E2745" s="12">
        <f>IF($A2745="","",IF(ISNUMBER($A2745),$A2745,IFERROR(DATEVALUE($A2745),"")))</f>
        <v/>
      </c>
      <c r="F2745" s="12">
        <f>IF($B2745="","",IF(ISNUMBER($B2745),HOUR($B2745)*2+MINUTE($B2745)/30,IFERROR(VALUE(LEFT($B2745,FIND(":",$B2745)-1))*2+VALUE(MID($B2745,FIND(":",$B2745)+1,2))/30,"")))</f>
        <v/>
      </c>
      <c r="G2745" s="12">
        <f>IF($E2745="","",IF(WEEKDAY($E2745,2)&lt;6,1,0))</f>
        <v/>
      </c>
      <c r="H2745" s="12">
        <f>IF(OR($E2745="",$F2745=""),"",IF(AND($G2745=1,$F2745&gt;='Working Hours'!$C$8,$F2745&lt;'Working Hours'!$C$9),1,0))</f>
        <v/>
      </c>
    </row>
    <row r="2746">
      <c r="A2746" s="11" t="n"/>
      <c r="B2746" s="11" t="n"/>
      <c r="C2746" s="11" t="n"/>
      <c r="E2746" s="12">
        <f>IF($A2746="","",IF(ISNUMBER($A2746),$A2746,IFERROR(DATEVALUE($A2746),"")))</f>
        <v/>
      </c>
      <c r="F2746" s="12">
        <f>IF($B2746="","",IF(ISNUMBER($B2746),HOUR($B2746)*2+MINUTE($B2746)/30,IFERROR(VALUE(LEFT($B2746,FIND(":",$B2746)-1))*2+VALUE(MID($B2746,FIND(":",$B2746)+1,2))/30,"")))</f>
        <v/>
      </c>
      <c r="G2746" s="12">
        <f>IF($E2746="","",IF(WEEKDAY($E2746,2)&lt;6,1,0))</f>
        <v/>
      </c>
      <c r="H2746" s="12">
        <f>IF(OR($E2746="",$F2746=""),"",IF(AND($G2746=1,$F2746&gt;='Working Hours'!$C$8,$F2746&lt;'Working Hours'!$C$9),1,0))</f>
        <v/>
      </c>
    </row>
    <row r="2747">
      <c r="A2747" s="11" t="n"/>
      <c r="B2747" s="11" t="n"/>
      <c r="C2747" s="11" t="n"/>
      <c r="E2747" s="12">
        <f>IF($A2747="","",IF(ISNUMBER($A2747),$A2747,IFERROR(DATEVALUE($A2747),"")))</f>
        <v/>
      </c>
      <c r="F2747" s="12">
        <f>IF($B2747="","",IF(ISNUMBER($B2747),HOUR($B2747)*2+MINUTE($B2747)/30,IFERROR(VALUE(LEFT($B2747,FIND(":",$B2747)-1))*2+VALUE(MID($B2747,FIND(":",$B2747)+1,2))/30,"")))</f>
        <v/>
      </c>
      <c r="G2747" s="12">
        <f>IF($E2747="","",IF(WEEKDAY($E2747,2)&lt;6,1,0))</f>
        <v/>
      </c>
      <c r="H2747" s="12">
        <f>IF(OR($E2747="",$F2747=""),"",IF(AND($G2747=1,$F2747&gt;='Working Hours'!$C$8,$F2747&lt;'Working Hours'!$C$9),1,0))</f>
        <v/>
      </c>
    </row>
    <row r="2748">
      <c r="A2748" s="11" t="n"/>
      <c r="B2748" s="11" t="n"/>
      <c r="C2748" s="11" t="n"/>
      <c r="E2748" s="12">
        <f>IF($A2748="","",IF(ISNUMBER($A2748),$A2748,IFERROR(DATEVALUE($A2748),"")))</f>
        <v/>
      </c>
      <c r="F2748" s="12">
        <f>IF($B2748="","",IF(ISNUMBER($B2748),HOUR($B2748)*2+MINUTE($B2748)/30,IFERROR(VALUE(LEFT($B2748,FIND(":",$B2748)-1))*2+VALUE(MID($B2748,FIND(":",$B2748)+1,2))/30,"")))</f>
        <v/>
      </c>
      <c r="G2748" s="12">
        <f>IF($E2748="","",IF(WEEKDAY($E2748,2)&lt;6,1,0))</f>
        <v/>
      </c>
      <c r="H2748" s="12">
        <f>IF(OR($E2748="",$F2748=""),"",IF(AND($G2748=1,$F2748&gt;='Working Hours'!$C$8,$F2748&lt;'Working Hours'!$C$9),1,0))</f>
        <v/>
      </c>
    </row>
    <row r="2749">
      <c r="A2749" s="11" t="n"/>
      <c r="B2749" s="11" t="n"/>
      <c r="C2749" s="11" t="n"/>
      <c r="E2749" s="12">
        <f>IF($A2749="","",IF(ISNUMBER($A2749),$A2749,IFERROR(DATEVALUE($A2749),"")))</f>
        <v/>
      </c>
      <c r="F2749" s="12">
        <f>IF($B2749="","",IF(ISNUMBER($B2749),HOUR($B2749)*2+MINUTE($B2749)/30,IFERROR(VALUE(LEFT($B2749,FIND(":",$B2749)-1))*2+VALUE(MID($B2749,FIND(":",$B2749)+1,2))/30,"")))</f>
        <v/>
      </c>
      <c r="G2749" s="12">
        <f>IF($E2749="","",IF(WEEKDAY($E2749,2)&lt;6,1,0))</f>
        <v/>
      </c>
      <c r="H2749" s="12">
        <f>IF(OR($E2749="",$F2749=""),"",IF(AND($G2749=1,$F2749&gt;='Working Hours'!$C$8,$F2749&lt;'Working Hours'!$C$9),1,0))</f>
        <v/>
      </c>
    </row>
    <row r="2750">
      <c r="A2750" s="11" t="n"/>
      <c r="B2750" s="11" t="n"/>
      <c r="C2750" s="11" t="n"/>
      <c r="E2750" s="12">
        <f>IF($A2750="","",IF(ISNUMBER($A2750),$A2750,IFERROR(DATEVALUE($A2750),"")))</f>
        <v/>
      </c>
      <c r="F2750" s="12">
        <f>IF($B2750="","",IF(ISNUMBER($B2750),HOUR($B2750)*2+MINUTE($B2750)/30,IFERROR(VALUE(LEFT($B2750,FIND(":",$B2750)-1))*2+VALUE(MID($B2750,FIND(":",$B2750)+1,2))/30,"")))</f>
        <v/>
      </c>
      <c r="G2750" s="12">
        <f>IF($E2750="","",IF(WEEKDAY($E2750,2)&lt;6,1,0))</f>
        <v/>
      </c>
      <c r="H2750" s="12">
        <f>IF(OR($E2750="",$F2750=""),"",IF(AND($G2750=1,$F2750&gt;='Working Hours'!$C$8,$F2750&lt;'Working Hours'!$C$9),1,0))</f>
        <v/>
      </c>
    </row>
    <row r="2751">
      <c r="A2751" s="11" t="n"/>
      <c r="B2751" s="11" t="n"/>
      <c r="C2751" s="11" t="n"/>
      <c r="E2751" s="12">
        <f>IF($A2751="","",IF(ISNUMBER($A2751),$A2751,IFERROR(DATEVALUE($A2751),"")))</f>
        <v/>
      </c>
      <c r="F2751" s="12">
        <f>IF($B2751="","",IF(ISNUMBER($B2751),HOUR($B2751)*2+MINUTE($B2751)/30,IFERROR(VALUE(LEFT($B2751,FIND(":",$B2751)-1))*2+VALUE(MID($B2751,FIND(":",$B2751)+1,2))/30,"")))</f>
        <v/>
      </c>
      <c r="G2751" s="12">
        <f>IF($E2751="","",IF(WEEKDAY($E2751,2)&lt;6,1,0))</f>
        <v/>
      </c>
      <c r="H2751" s="12">
        <f>IF(OR($E2751="",$F2751=""),"",IF(AND($G2751=1,$F2751&gt;='Working Hours'!$C$8,$F2751&lt;'Working Hours'!$C$9),1,0))</f>
        <v/>
      </c>
    </row>
    <row r="2752">
      <c r="A2752" s="11" t="n"/>
      <c r="B2752" s="11" t="n"/>
      <c r="C2752" s="11" t="n"/>
      <c r="E2752" s="12">
        <f>IF($A2752="","",IF(ISNUMBER($A2752),$A2752,IFERROR(DATEVALUE($A2752),"")))</f>
        <v/>
      </c>
      <c r="F2752" s="12">
        <f>IF($B2752="","",IF(ISNUMBER($B2752),HOUR($B2752)*2+MINUTE($B2752)/30,IFERROR(VALUE(LEFT($B2752,FIND(":",$B2752)-1))*2+VALUE(MID($B2752,FIND(":",$B2752)+1,2))/30,"")))</f>
        <v/>
      </c>
      <c r="G2752" s="12">
        <f>IF($E2752="","",IF(WEEKDAY($E2752,2)&lt;6,1,0))</f>
        <v/>
      </c>
      <c r="H2752" s="12">
        <f>IF(OR($E2752="",$F2752=""),"",IF(AND($G2752=1,$F2752&gt;='Working Hours'!$C$8,$F2752&lt;'Working Hours'!$C$9),1,0))</f>
        <v/>
      </c>
    </row>
    <row r="2753">
      <c r="A2753" s="11" t="n"/>
      <c r="B2753" s="11" t="n"/>
      <c r="C2753" s="11" t="n"/>
      <c r="E2753" s="12">
        <f>IF($A2753="","",IF(ISNUMBER($A2753),$A2753,IFERROR(DATEVALUE($A2753),"")))</f>
        <v/>
      </c>
      <c r="F2753" s="12">
        <f>IF($B2753="","",IF(ISNUMBER($B2753),HOUR($B2753)*2+MINUTE($B2753)/30,IFERROR(VALUE(LEFT($B2753,FIND(":",$B2753)-1))*2+VALUE(MID($B2753,FIND(":",$B2753)+1,2))/30,"")))</f>
        <v/>
      </c>
      <c r="G2753" s="12">
        <f>IF($E2753="","",IF(WEEKDAY($E2753,2)&lt;6,1,0))</f>
        <v/>
      </c>
      <c r="H2753" s="12">
        <f>IF(OR($E2753="",$F2753=""),"",IF(AND($G2753=1,$F2753&gt;='Working Hours'!$C$8,$F2753&lt;'Working Hours'!$C$9),1,0))</f>
        <v/>
      </c>
    </row>
    <row r="2754">
      <c r="A2754" s="11" t="n"/>
      <c r="B2754" s="11" t="n"/>
      <c r="C2754" s="11" t="n"/>
      <c r="E2754" s="12">
        <f>IF($A2754="","",IF(ISNUMBER($A2754),$A2754,IFERROR(DATEVALUE($A2754),"")))</f>
        <v/>
      </c>
      <c r="F2754" s="12">
        <f>IF($B2754="","",IF(ISNUMBER($B2754),HOUR($B2754)*2+MINUTE($B2754)/30,IFERROR(VALUE(LEFT($B2754,FIND(":",$B2754)-1))*2+VALUE(MID($B2754,FIND(":",$B2754)+1,2))/30,"")))</f>
        <v/>
      </c>
      <c r="G2754" s="12">
        <f>IF($E2754="","",IF(WEEKDAY($E2754,2)&lt;6,1,0))</f>
        <v/>
      </c>
      <c r="H2754" s="12">
        <f>IF(OR($E2754="",$F2754=""),"",IF(AND($G2754=1,$F2754&gt;='Working Hours'!$C$8,$F2754&lt;'Working Hours'!$C$9),1,0))</f>
        <v/>
      </c>
    </row>
    <row r="2755">
      <c r="A2755" s="11" t="n"/>
      <c r="B2755" s="11" t="n"/>
      <c r="C2755" s="11" t="n"/>
      <c r="E2755" s="12">
        <f>IF($A2755="","",IF(ISNUMBER($A2755),$A2755,IFERROR(DATEVALUE($A2755),"")))</f>
        <v/>
      </c>
      <c r="F2755" s="12">
        <f>IF($B2755="","",IF(ISNUMBER($B2755),HOUR($B2755)*2+MINUTE($B2755)/30,IFERROR(VALUE(LEFT($B2755,FIND(":",$B2755)-1))*2+VALUE(MID($B2755,FIND(":",$B2755)+1,2))/30,"")))</f>
        <v/>
      </c>
      <c r="G2755" s="12">
        <f>IF($E2755="","",IF(WEEKDAY($E2755,2)&lt;6,1,0))</f>
        <v/>
      </c>
      <c r="H2755" s="12">
        <f>IF(OR($E2755="",$F2755=""),"",IF(AND($G2755=1,$F2755&gt;='Working Hours'!$C$8,$F2755&lt;'Working Hours'!$C$9),1,0))</f>
        <v/>
      </c>
    </row>
    <row r="2756">
      <c r="A2756" s="11" t="n"/>
      <c r="B2756" s="11" t="n"/>
      <c r="C2756" s="11" t="n"/>
      <c r="E2756" s="12">
        <f>IF($A2756="","",IF(ISNUMBER($A2756),$A2756,IFERROR(DATEVALUE($A2756),"")))</f>
        <v/>
      </c>
      <c r="F2756" s="12">
        <f>IF($B2756="","",IF(ISNUMBER($B2756),HOUR($B2756)*2+MINUTE($B2756)/30,IFERROR(VALUE(LEFT($B2756,FIND(":",$B2756)-1))*2+VALUE(MID($B2756,FIND(":",$B2756)+1,2))/30,"")))</f>
        <v/>
      </c>
      <c r="G2756" s="12">
        <f>IF($E2756="","",IF(WEEKDAY($E2756,2)&lt;6,1,0))</f>
        <v/>
      </c>
      <c r="H2756" s="12">
        <f>IF(OR($E2756="",$F2756=""),"",IF(AND($G2756=1,$F2756&gt;='Working Hours'!$C$8,$F2756&lt;'Working Hours'!$C$9),1,0))</f>
        <v/>
      </c>
    </row>
    <row r="2757">
      <c r="A2757" s="11" t="n"/>
      <c r="B2757" s="11" t="n"/>
      <c r="C2757" s="11" t="n"/>
      <c r="E2757" s="12">
        <f>IF($A2757="","",IF(ISNUMBER($A2757),$A2757,IFERROR(DATEVALUE($A2757),"")))</f>
        <v/>
      </c>
      <c r="F2757" s="12">
        <f>IF($B2757="","",IF(ISNUMBER($B2757),HOUR($B2757)*2+MINUTE($B2757)/30,IFERROR(VALUE(LEFT($B2757,FIND(":",$B2757)-1))*2+VALUE(MID($B2757,FIND(":",$B2757)+1,2))/30,"")))</f>
        <v/>
      </c>
      <c r="G2757" s="12">
        <f>IF($E2757="","",IF(WEEKDAY($E2757,2)&lt;6,1,0))</f>
        <v/>
      </c>
      <c r="H2757" s="12">
        <f>IF(OR($E2757="",$F2757=""),"",IF(AND($G2757=1,$F2757&gt;='Working Hours'!$C$8,$F2757&lt;'Working Hours'!$C$9),1,0))</f>
        <v/>
      </c>
    </row>
    <row r="2758">
      <c r="A2758" s="11" t="n"/>
      <c r="B2758" s="11" t="n"/>
      <c r="C2758" s="11" t="n"/>
      <c r="E2758" s="12">
        <f>IF($A2758="","",IF(ISNUMBER($A2758),$A2758,IFERROR(DATEVALUE($A2758),"")))</f>
        <v/>
      </c>
      <c r="F2758" s="12">
        <f>IF($B2758="","",IF(ISNUMBER($B2758),HOUR($B2758)*2+MINUTE($B2758)/30,IFERROR(VALUE(LEFT($B2758,FIND(":",$B2758)-1))*2+VALUE(MID($B2758,FIND(":",$B2758)+1,2))/30,"")))</f>
        <v/>
      </c>
      <c r="G2758" s="12">
        <f>IF($E2758="","",IF(WEEKDAY($E2758,2)&lt;6,1,0))</f>
        <v/>
      </c>
      <c r="H2758" s="12">
        <f>IF(OR($E2758="",$F2758=""),"",IF(AND($G2758=1,$F2758&gt;='Working Hours'!$C$8,$F2758&lt;'Working Hours'!$C$9),1,0))</f>
        <v/>
      </c>
    </row>
    <row r="2759">
      <c r="A2759" s="11" t="n"/>
      <c r="B2759" s="11" t="n"/>
      <c r="C2759" s="11" t="n"/>
      <c r="E2759" s="12">
        <f>IF($A2759="","",IF(ISNUMBER($A2759),$A2759,IFERROR(DATEVALUE($A2759),"")))</f>
        <v/>
      </c>
      <c r="F2759" s="12">
        <f>IF($B2759="","",IF(ISNUMBER($B2759),HOUR($B2759)*2+MINUTE($B2759)/30,IFERROR(VALUE(LEFT($B2759,FIND(":",$B2759)-1))*2+VALUE(MID($B2759,FIND(":",$B2759)+1,2))/30,"")))</f>
        <v/>
      </c>
      <c r="G2759" s="12">
        <f>IF($E2759="","",IF(WEEKDAY($E2759,2)&lt;6,1,0))</f>
        <v/>
      </c>
      <c r="H2759" s="12">
        <f>IF(OR($E2759="",$F2759=""),"",IF(AND($G2759=1,$F2759&gt;='Working Hours'!$C$8,$F2759&lt;'Working Hours'!$C$9),1,0))</f>
        <v/>
      </c>
    </row>
    <row r="2760">
      <c r="A2760" s="11" t="n"/>
      <c r="B2760" s="11" t="n"/>
      <c r="C2760" s="11" t="n"/>
      <c r="E2760" s="12">
        <f>IF($A2760="","",IF(ISNUMBER($A2760),$A2760,IFERROR(DATEVALUE($A2760),"")))</f>
        <v/>
      </c>
      <c r="F2760" s="12">
        <f>IF($B2760="","",IF(ISNUMBER($B2760),HOUR($B2760)*2+MINUTE($B2760)/30,IFERROR(VALUE(LEFT($B2760,FIND(":",$B2760)-1))*2+VALUE(MID($B2760,FIND(":",$B2760)+1,2))/30,"")))</f>
        <v/>
      </c>
      <c r="G2760" s="12">
        <f>IF($E2760="","",IF(WEEKDAY($E2760,2)&lt;6,1,0))</f>
        <v/>
      </c>
      <c r="H2760" s="12">
        <f>IF(OR($E2760="",$F2760=""),"",IF(AND($G2760=1,$F2760&gt;='Working Hours'!$C$8,$F2760&lt;'Working Hours'!$C$9),1,0))</f>
        <v/>
      </c>
    </row>
    <row r="2761">
      <c r="A2761" s="11" t="n"/>
      <c r="B2761" s="11" t="n"/>
      <c r="C2761" s="11" t="n"/>
      <c r="E2761" s="12">
        <f>IF($A2761="","",IF(ISNUMBER($A2761),$A2761,IFERROR(DATEVALUE($A2761),"")))</f>
        <v/>
      </c>
      <c r="F2761" s="12">
        <f>IF($B2761="","",IF(ISNUMBER($B2761),HOUR($B2761)*2+MINUTE($B2761)/30,IFERROR(VALUE(LEFT($B2761,FIND(":",$B2761)-1))*2+VALUE(MID($B2761,FIND(":",$B2761)+1,2))/30,"")))</f>
        <v/>
      </c>
      <c r="G2761" s="12">
        <f>IF($E2761="","",IF(WEEKDAY($E2761,2)&lt;6,1,0))</f>
        <v/>
      </c>
      <c r="H2761" s="12">
        <f>IF(OR($E2761="",$F2761=""),"",IF(AND($G2761=1,$F2761&gt;='Working Hours'!$C$8,$F2761&lt;'Working Hours'!$C$9),1,0))</f>
        <v/>
      </c>
    </row>
    <row r="2762">
      <c r="A2762" s="11" t="n"/>
      <c r="B2762" s="11" t="n"/>
      <c r="C2762" s="11" t="n"/>
      <c r="E2762" s="12">
        <f>IF($A2762="","",IF(ISNUMBER($A2762),$A2762,IFERROR(DATEVALUE($A2762),"")))</f>
        <v/>
      </c>
      <c r="F2762" s="12">
        <f>IF($B2762="","",IF(ISNUMBER($B2762),HOUR($B2762)*2+MINUTE($B2762)/30,IFERROR(VALUE(LEFT($B2762,FIND(":",$B2762)-1))*2+VALUE(MID($B2762,FIND(":",$B2762)+1,2))/30,"")))</f>
        <v/>
      </c>
      <c r="G2762" s="12">
        <f>IF($E2762="","",IF(WEEKDAY($E2762,2)&lt;6,1,0))</f>
        <v/>
      </c>
      <c r="H2762" s="12">
        <f>IF(OR($E2762="",$F2762=""),"",IF(AND($G2762=1,$F2762&gt;='Working Hours'!$C$8,$F2762&lt;'Working Hours'!$C$9),1,0))</f>
        <v/>
      </c>
    </row>
    <row r="2763">
      <c r="A2763" s="11" t="n"/>
      <c r="B2763" s="11" t="n"/>
      <c r="C2763" s="11" t="n"/>
      <c r="E2763" s="12">
        <f>IF($A2763="","",IF(ISNUMBER($A2763),$A2763,IFERROR(DATEVALUE($A2763),"")))</f>
        <v/>
      </c>
      <c r="F2763" s="12">
        <f>IF($B2763="","",IF(ISNUMBER($B2763),HOUR($B2763)*2+MINUTE($B2763)/30,IFERROR(VALUE(LEFT($B2763,FIND(":",$B2763)-1))*2+VALUE(MID($B2763,FIND(":",$B2763)+1,2))/30,"")))</f>
        <v/>
      </c>
      <c r="G2763" s="12">
        <f>IF($E2763="","",IF(WEEKDAY($E2763,2)&lt;6,1,0))</f>
        <v/>
      </c>
      <c r="H2763" s="12">
        <f>IF(OR($E2763="",$F2763=""),"",IF(AND($G2763=1,$F2763&gt;='Working Hours'!$C$8,$F2763&lt;'Working Hours'!$C$9),1,0))</f>
        <v/>
      </c>
    </row>
    <row r="2764">
      <c r="A2764" s="11" t="n"/>
      <c r="B2764" s="11" t="n"/>
      <c r="C2764" s="11" t="n"/>
      <c r="E2764" s="12">
        <f>IF($A2764="","",IF(ISNUMBER($A2764),$A2764,IFERROR(DATEVALUE($A2764),"")))</f>
        <v/>
      </c>
      <c r="F2764" s="12">
        <f>IF($B2764="","",IF(ISNUMBER($B2764),HOUR($B2764)*2+MINUTE($B2764)/30,IFERROR(VALUE(LEFT($B2764,FIND(":",$B2764)-1))*2+VALUE(MID($B2764,FIND(":",$B2764)+1,2))/30,"")))</f>
        <v/>
      </c>
      <c r="G2764" s="12">
        <f>IF($E2764="","",IF(WEEKDAY($E2764,2)&lt;6,1,0))</f>
        <v/>
      </c>
      <c r="H2764" s="12">
        <f>IF(OR($E2764="",$F2764=""),"",IF(AND($G2764=1,$F2764&gt;='Working Hours'!$C$8,$F2764&lt;'Working Hours'!$C$9),1,0))</f>
        <v/>
      </c>
    </row>
    <row r="2765">
      <c r="A2765" s="11" t="n"/>
      <c r="B2765" s="11" t="n"/>
      <c r="C2765" s="11" t="n"/>
      <c r="E2765" s="12">
        <f>IF($A2765="","",IF(ISNUMBER($A2765),$A2765,IFERROR(DATEVALUE($A2765),"")))</f>
        <v/>
      </c>
      <c r="F2765" s="12">
        <f>IF($B2765="","",IF(ISNUMBER($B2765),HOUR($B2765)*2+MINUTE($B2765)/30,IFERROR(VALUE(LEFT($B2765,FIND(":",$B2765)-1))*2+VALUE(MID($B2765,FIND(":",$B2765)+1,2))/30,"")))</f>
        <v/>
      </c>
      <c r="G2765" s="12">
        <f>IF($E2765="","",IF(WEEKDAY($E2765,2)&lt;6,1,0))</f>
        <v/>
      </c>
      <c r="H2765" s="12">
        <f>IF(OR($E2765="",$F2765=""),"",IF(AND($G2765=1,$F2765&gt;='Working Hours'!$C$8,$F2765&lt;'Working Hours'!$C$9),1,0))</f>
        <v/>
      </c>
    </row>
    <row r="2766">
      <c r="A2766" s="11" t="n"/>
      <c r="B2766" s="11" t="n"/>
      <c r="C2766" s="11" t="n"/>
      <c r="E2766" s="12">
        <f>IF($A2766="","",IF(ISNUMBER($A2766),$A2766,IFERROR(DATEVALUE($A2766),"")))</f>
        <v/>
      </c>
      <c r="F2766" s="12">
        <f>IF($B2766="","",IF(ISNUMBER($B2766),HOUR($B2766)*2+MINUTE($B2766)/30,IFERROR(VALUE(LEFT($B2766,FIND(":",$B2766)-1))*2+VALUE(MID($B2766,FIND(":",$B2766)+1,2))/30,"")))</f>
        <v/>
      </c>
      <c r="G2766" s="12">
        <f>IF($E2766="","",IF(WEEKDAY($E2766,2)&lt;6,1,0))</f>
        <v/>
      </c>
      <c r="H2766" s="12">
        <f>IF(OR($E2766="",$F2766=""),"",IF(AND($G2766=1,$F2766&gt;='Working Hours'!$C$8,$F2766&lt;'Working Hours'!$C$9),1,0))</f>
        <v/>
      </c>
    </row>
    <row r="2767">
      <c r="A2767" s="11" t="n"/>
      <c r="B2767" s="11" t="n"/>
      <c r="C2767" s="11" t="n"/>
      <c r="E2767" s="12">
        <f>IF($A2767="","",IF(ISNUMBER($A2767),$A2767,IFERROR(DATEVALUE($A2767),"")))</f>
        <v/>
      </c>
      <c r="F2767" s="12">
        <f>IF($B2767="","",IF(ISNUMBER($B2767),HOUR($B2767)*2+MINUTE($B2767)/30,IFERROR(VALUE(LEFT($B2767,FIND(":",$B2767)-1))*2+VALUE(MID($B2767,FIND(":",$B2767)+1,2))/30,"")))</f>
        <v/>
      </c>
      <c r="G2767" s="12">
        <f>IF($E2767="","",IF(WEEKDAY($E2767,2)&lt;6,1,0))</f>
        <v/>
      </c>
      <c r="H2767" s="12">
        <f>IF(OR($E2767="",$F2767=""),"",IF(AND($G2767=1,$F2767&gt;='Working Hours'!$C$8,$F2767&lt;'Working Hours'!$C$9),1,0))</f>
        <v/>
      </c>
    </row>
    <row r="2768">
      <c r="A2768" s="11" t="n"/>
      <c r="B2768" s="11" t="n"/>
      <c r="C2768" s="11" t="n"/>
      <c r="E2768" s="12">
        <f>IF($A2768="","",IF(ISNUMBER($A2768),$A2768,IFERROR(DATEVALUE($A2768),"")))</f>
        <v/>
      </c>
      <c r="F2768" s="12">
        <f>IF($B2768="","",IF(ISNUMBER($B2768),HOUR($B2768)*2+MINUTE($B2768)/30,IFERROR(VALUE(LEFT($B2768,FIND(":",$B2768)-1))*2+VALUE(MID($B2768,FIND(":",$B2768)+1,2))/30,"")))</f>
        <v/>
      </c>
      <c r="G2768" s="12">
        <f>IF($E2768="","",IF(WEEKDAY($E2768,2)&lt;6,1,0))</f>
        <v/>
      </c>
      <c r="H2768" s="12">
        <f>IF(OR($E2768="",$F2768=""),"",IF(AND($G2768=1,$F2768&gt;='Working Hours'!$C$8,$F2768&lt;'Working Hours'!$C$9),1,0))</f>
        <v/>
      </c>
    </row>
    <row r="2769">
      <c r="A2769" s="11" t="n"/>
      <c r="B2769" s="11" t="n"/>
      <c r="C2769" s="11" t="n"/>
      <c r="E2769" s="12">
        <f>IF($A2769="","",IF(ISNUMBER($A2769),$A2769,IFERROR(DATEVALUE($A2769),"")))</f>
        <v/>
      </c>
      <c r="F2769" s="12">
        <f>IF($B2769="","",IF(ISNUMBER($B2769),HOUR($B2769)*2+MINUTE($B2769)/30,IFERROR(VALUE(LEFT($B2769,FIND(":",$B2769)-1))*2+VALUE(MID($B2769,FIND(":",$B2769)+1,2))/30,"")))</f>
        <v/>
      </c>
      <c r="G2769" s="12">
        <f>IF($E2769="","",IF(WEEKDAY($E2769,2)&lt;6,1,0))</f>
        <v/>
      </c>
      <c r="H2769" s="12">
        <f>IF(OR($E2769="",$F2769=""),"",IF(AND($G2769=1,$F2769&gt;='Working Hours'!$C$8,$F2769&lt;'Working Hours'!$C$9),1,0))</f>
        <v/>
      </c>
    </row>
    <row r="2770">
      <c r="A2770" s="11" t="n"/>
      <c r="B2770" s="11" t="n"/>
      <c r="C2770" s="11" t="n"/>
      <c r="E2770" s="12">
        <f>IF($A2770="","",IF(ISNUMBER($A2770),$A2770,IFERROR(DATEVALUE($A2770),"")))</f>
        <v/>
      </c>
      <c r="F2770" s="12">
        <f>IF($B2770="","",IF(ISNUMBER($B2770),HOUR($B2770)*2+MINUTE($B2770)/30,IFERROR(VALUE(LEFT($B2770,FIND(":",$B2770)-1))*2+VALUE(MID($B2770,FIND(":",$B2770)+1,2))/30,"")))</f>
        <v/>
      </c>
      <c r="G2770" s="12">
        <f>IF($E2770="","",IF(WEEKDAY($E2770,2)&lt;6,1,0))</f>
        <v/>
      </c>
      <c r="H2770" s="12">
        <f>IF(OR($E2770="",$F2770=""),"",IF(AND($G2770=1,$F2770&gt;='Working Hours'!$C$8,$F2770&lt;'Working Hours'!$C$9),1,0))</f>
        <v/>
      </c>
    </row>
    <row r="2771">
      <c r="A2771" s="11" t="n"/>
      <c r="B2771" s="11" t="n"/>
      <c r="C2771" s="11" t="n"/>
      <c r="E2771" s="12">
        <f>IF($A2771="","",IF(ISNUMBER($A2771),$A2771,IFERROR(DATEVALUE($A2771),"")))</f>
        <v/>
      </c>
      <c r="F2771" s="12">
        <f>IF($B2771="","",IF(ISNUMBER($B2771),HOUR($B2771)*2+MINUTE($B2771)/30,IFERROR(VALUE(LEFT($B2771,FIND(":",$B2771)-1))*2+VALUE(MID($B2771,FIND(":",$B2771)+1,2))/30,"")))</f>
        <v/>
      </c>
      <c r="G2771" s="12">
        <f>IF($E2771="","",IF(WEEKDAY($E2771,2)&lt;6,1,0))</f>
        <v/>
      </c>
      <c r="H2771" s="12">
        <f>IF(OR($E2771="",$F2771=""),"",IF(AND($G2771=1,$F2771&gt;='Working Hours'!$C$8,$F2771&lt;'Working Hours'!$C$9),1,0))</f>
        <v/>
      </c>
    </row>
    <row r="2772">
      <c r="A2772" s="11" t="n"/>
      <c r="B2772" s="11" t="n"/>
      <c r="C2772" s="11" t="n"/>
      <c r="E2772" s="12">
        <f>IF($A2772="","",IF(ISNUMBER($A2772),$A2772,IFERROR(DATEVALUE($A2772),"")))</f>
        <v/>
      </c>
      <c r="F2772" s="12">
        <f>IF($B2772="","",IF(ISNUMBER($B2772),HOUR($B2772)*2+MINUTE($B2772)/30,IFERROR(VALUE(LEFT($B2772,FIND(":",$B2772)-1))*2+VALUE(MID($B2772,FIND(":",$B2772)+1,2))/30,"")))</f>
        <v/>
      </c>
      <c r="G2772" s="12">
        <f>IF($E2772="","",IF(WEEKDAY($E2772,2)&lt;6,1,0))</f>
        <v/>
      </c>
      <c r="H2772" s="12">
        <f>IF(OR($E2772="",$F2772=""),"",IF(AND($G2772=1,$F2772&gt;='Working Hours'!$C$8,$F2772&lt;'Working Hours'!$C$9),1,0))</f>
        <v/>
      </c>
    </row>
    <row r="2773">
      <c r="A2773" s="11" t="n"/>
      <c r="B2773" s="11" t="n"/>
      <c r="C2773" s="11" t="n"/>
      <c r="E2773" s="12">
        <f>IF($A2773="","",IF(ISNUMBER($A2773),$A2773,IFERROR(DATEVALUE($A2773),"")))</f>
        <v/>
      </c>
      <c r="F2773" s="12">
        <f>IF($B2773="","",IF(ISNUMBER($B2773),HOUR($B2773)*2+MINUTE($B2773)/30,IFERROR(VALUE(LEFT($B2773,FIND(":",$B2773)-1))*2+VALUE(MID($B2773,FIND(":",$B2773)+1,2))/30,"")))</f>
        <v/>
      </c>
      <c r="G2773" s="12">
        <f>IF($E2773="","",IF(WEEKDAY($E2773,2)&lt;6,1,0))</f>
        <v/>
      </c>
      <c r="H2773" s="12">
        <f>IF(OR($E2773="",$F2773=""),"",IF(AND($G2773=1,$F2773&gt;='Working Hours'!$C$8,$F2773&lt;'Working Hours'!$C$9),1,0))</f>
        <v/>
      </c>
    </row>
    <row r="2774">
      <c r="A2774" s="11" t="n"/>
      <c r="B2774" s="11" t="n"/>
      <c r="C2774" s="11" t="n"/>
      <c r="E2774" s="12">
        <f>IF($A2774="","",IF(ISNUMBER($A2774),$A2774,IFERROR(DATEVALUE($A2774),"")))</f>
        <v/>
      </c>
      <c r="F2774" s="12">
        <f>IF($B2774="","",IF(ISNUMBER($B2774),HOUR($B2774)*2+MINUTE($B2774)/30,IFERROR(VALUE(LEFT($B2774,FIND(":",$B2774)-1))*2+VALUE(MID($B2774,FIND(":",$B2774)+1,2))/30,"")))</f>
        <v/>
      </c>
      <c r="G2774" s="12">
        <f>IF($E2774="","",IF(WEEKDAY($E2774,2)&lt;6,1,0))</f>
        <v/>
      </c>
      <c r="H2774" s="12">
        <f>IF(OR($E2774="",$F2774=""),"",IF(AND($G2774=1,$F2774&gt;='Working Hours'!$C$8,$F2774&lt;'Working Hours'!$C$9),1,0))</f>
        <v/>
      </c>
    </row>
    <row r="2775">
      <c r="A2775" s="11" t="n"/>
      <c r="B2775" s="11" t="n"/>
      <c r="C2775" s="11" t="n"/>
      <c r="E2775" s="12">
        <f>IF($A2775="","",IF(ISNUMBER($A2775),$A2775,IFERROR(DATEVALUE($A2775),"")))</f>
        <v/>
      </c>
      <c r="F2775" s="12">
        <f>IF($B2775="","",IF(ISNUMBER($B2775),HOUR($B2775)*2+MINUTE($B2775)/30,IFERROR(VALUE(LEFT($B2775,FIND(":",$B2775)-1))*2+VALUE(MID($B2775,FIND(":",$B2775)+1,2))/30,"")))</f>
        <v/>
      </c>
      <c r="G2775" s="12">
        <f>IF($E2775="","",IF(WEEKDAY($E2775,2)&lt;6,1,0))</f>
        <v/>
      </c>
      <c r="H2775" s="12">
        <f>IF(OR($E2775="",$F2775=""),"",IF(AND($G2775=1,$F2775&gt;='Working Hours'!$C$8,$F2775&lt;'Working Hours'!$C$9),1,0))</f>
        <v/>
      </c>
    </row>
    <row r="2776">
      <c r="A2776" s="11" t="n"/>
      <c r="B2776" s="11" t="n"/>
      <c r="C2776" s="11" t="n"/>
      <c r="E2776" s="12">
        <f>IF($A2776="","",IF(ISNUMBER($A2776),$A2776,IFERROR(DATEVALUE($A2776),"")))</f>
        <v/>
      </c>
      <c r="F2776" s="12">
        <f>IF($B2776="","",IF(ISNUMBER($B2776),HOUR($B2776)*2+MINUTE($B2776)/30,IFERROR(VALUE(LEFT($B2776,FIND(":",$B2776)-1))*2+VALUE(MID($B2776,FIND(":",$B2776)+1,2))/30,"")))</f>
        <v/>
      </c>
      <c r="G2776" s="12">
        <f>IF($E2776="","",IF(WEEKDAY($E2776,2)&lt;6,1,0))</f>
        <v/>
      </c>
      <c r="H2776" s="12">
        <f>IF(OR($E2776="",$F2776=""),"",IF(AND($G2776=1,$F2776&gt;='Working Hours'!$C$8,$F2776&lt;'Working Hours'!$C$9),1,0))</f>
        <v/>
      </c>
    </row>
    <row r="2777">
      <c r="A2777" s="11" t="n"/>
      <c r="B2777" s="11" t="n"/>
      <c r="C2777" s="11" t="n"/>
      <c r="E2777" s="12">
        <f>IF($A2777="","",IF(ISNUMBER($A2777),$A2777,IFERROR(DATEVALUE($A2777),"")))</f>
        <v/>
      </c>
      <c r="F2777" s="12">
        <f>IF($B2777="","",IF(ISNUMBER($B2777),HOUR($B2777)*2+MINUTE($B2777)/30,IFERROR(VALUE(LEFT($B2777,FIND(":",$B2777)-1))*2+VALUE(MID($B2777,FIND(":",$B2777)+1,2))/30,"")))</f>
        <v/>
      </c>
      <c r="G2777" s="12">
        <f>IF($E2777="","",IF(WEEKDAY($E2777,2)&lt;6,1,0))</f>
        <v/>
      </c>
      <c r="H2777" s="12">
        <f>IF(OR($E2777="",$F2777=""),"",IF(AND($G2777=1,$F2777&gt;='Working Hours'!$C$8,$F2777&lt;'Working Hours'!$C$9),1,0))</f>
        <v/>
      </c>
    </row>
    <row r="2778">
      <c r="A2778" s="11" t="n"/>
      <c r="B2778" s="11" t="n"/>
      <c r="C2778" s="11" t="n"/>
      <c r="E2778" s="12">
        <f>IF($A2778="","",IF(ISNUMBER($A2778),$A2778,IFERROR(DATEVALUE($A2778),"")))</f>
        <v/>
      </c>
      <c r="F2778" s="12">
        <f>IF($B2778="","",IF(ISNUMBER($B2778),HOUR($B2778)*2+MINUTE($B2778)/30,IFERROR(VALUE(LEFT($B2778,FIND(":",$B2778)-1))*2+VALUE(MID($B2778,FIND(":",$B2778)+1,2))/30,"")))</f>
        <v/>
      </c>
      <c r="G2778" s="12">
        <f>IF($E2778="","",IF(WEEKDAY($E2778,2)&lt;6,1,0))</f>
        <v/>
      </c>
      <c r="H2778" s="12">
        <f>IF(OR($E2778="",$F2778=""),"",IF(AND($G2778=1,$F2778&gt;='Working Hours'!$C$8,$F2778&lt;'Working Hours'!$C$9),1,0))</f>
        <v/>
      </c>
    </row>
    <row r="2779">
      <c r="A2779" s="11" t="n"/>
      <c r="B2779" s="11" t="n"/>
      <c r="C2779" s="11" t="n"/>
      <c r="E2779" s="12">
        <f>IF($A2779="","",IF(ISNUMBER($A2779),$A2779,IFERROR(DATEVALUE($A2779),"")))</f>
        <v/>
      </c>
      <c r="F2779" s="12">
        <f>IF($B2779="","",IF(ISNUMBER($B2779),HOUR($B2779)*2+MINUTE($B2779)/30,IFERROR(VALUE(LEFT($B2779,FIND(":",$B2779)-1))*2+VALUE(MID($B2779,FIND(":",$B2779)+1,2))/30,"")))</f>
        <v/>
      </c>
      <c r="G2779" s="12">
        <f>IF($E2779="","",IF(WEEKDAY($E2779,2)&lt;6,1,0))</f>
        <v/>
      </c>
      <c r="H2779" s="12">
        <f>IF(OR($E2779="",$F2779=""),"",IF(AND($G2779=1,$F2779&gt;='Working Hours'!$C$8,$F2779&lt;'Working Hours'!$C$9),1,0))</f>
        <v/>
      </c>
    </row>
    <row r="2780">
      <c r="A2780" s="11" t="n"/>
      <c r="B2780" s="11" t="n"/>
      <c r="C2780" s="11" t="n"/>
      <c r="E2780" s="12">
        <f>IF($A2780="","",IF(ISNUMBER($A2780),$A2780,IFERROR(DATEVALUE($A2780),"")))</f>
        <v/>
      </c>
      <c r="F2780" s="12">
        <f>IF($B2780="","",IF(ISNUMBER($B2780),HOUR($B2780)*2+MINUTE($B2780)/30,IFERROR(VALUE(LEFT($B2780,FIND(":",$B2780)-1))*2+VALUE(MID($B2780,FIND(":",$B2780)+1,2))/30,"")))</f>
        <v/>
      </c>
      <c r="G2780" s="12">
        <f>IF($E2780="","",IF(WEEKDAY($E2780,2)&lt;6,1,0))</f>
        <v/>
      </c>
      <c r="H2780" s="12">
        <f>IF(OR($E2780="",$F2780=""),"",IF(AND($G2780=1,$F2780&gt;='Working Hours'!$C$8,$F2780&lt;'Working Hours'!$C$9),1,0))</f>
        <v/>
      </c>
    </row>
    <row r="2781">
      <c r="A2781" s="11" t="n"/>
      <c r="B2781" s="11" t="n"/>
      <c r="C2781" s="11" t="n"/>
      <c r="E2781" s="12">
        <f>IF($A2781="","",IF(ISNUMBER($A2781),$A2781,IFERROR(DATEVALUE($A2781),"")))</f>
        <v/>
      </c>
      <c r="F2781" s="12">
        <f>IF($B2781="","",IF(ISNUMBER($B2781),HOUR($B2781)*2+MINUTE($B2781)/30,IFERROR(VALUE(LEFT($B2781,FIND(":",$B2781)-1))*2+VALUE(MID($B2781,FIND(":",$B2781)+1,2))/30,"")))</f>
        <v/>
      </c>
      <c r="G2781" s="12">
        <f>IF($E2781="","",IF(WEEKDAY($E2781,2)&lt;6,1,0))</f>
        <v/>
      </c>
      <c r="H2781" s="12">
        <f>IF(OR($E2781="",$F2781=""),"",IF(AND($G2781=1,$F2781&gt;='Working Hours'!$C$8,$F2781&lt;'Working Hours'!$C$9),1,0))</f>
        <v/>
      </c>
    </row>
    <row r="2782">
      <c r="A2782" s="11" t="n"/>
      <c r="B2782" s="11" t="n"/>
      <c r="C2782" s="11" t="n"/>
      <c r="E2782" s="12">
        <f>IF($A2782="","",IF(ISNUMBER($A2782),$A2782,IFERROR(DATEVALUE($A2782),"")))</f>
        <v/>
      </c>
      <c r="F2782" s="12">
        <f>IF($B2782="","",IF(ISNUMBER($B2782),HOUR($B2782)*2+MINUTE($B2782)/30,IFERROR(VALUE(LEFT($B2782,FIND(":",$B2782)-1))*2+VALUE(MID($B2782,FIND(":",$B2782)+1,2))/30,"")))</f>
        <v/>
      </c>
      <c r="G2782" s="12">
        <f>IF($E2782="","",IF(WEEKDAY($E2782,2)&lt;6,1,0))</f>
        <v/>
      </c>
      <c r="H2782" s="12">
        <f>IF(OR($E2782="",$F2782=""),"",IF(AND($G2782=1,$F2782&gt;='Working Hours'!$C$8,$F2782&lt;'Working Hours'!$C$9),1,0))</f>
        <v/>
      </c>
    </row>
    <row r="2783">
      <c r="A2783" s="11" t="n"/>
      <c r="B2783" s="11" t="n"/>
      <c r="C2783" s="11" t="n"/>
      <c r="E2783" s="12">
        <f>IF($A2783="","",IF(ISNUMBER($A2783),$A2783,IFERROR(DATEVALUE($A2783),"")))</f>
        <v/>
      </c>
      <c r="F2783" s="12">
        <f>IF($B2783="","",IF(ISNUMBER($B2783),HOUR($B2783)*2+MINUTE($B2783)/30,IFERROR(VALUE(LEFT($B2783,FIND(":",$B2783)-1))*2+VALUE(MID($B2783,FIND(":",$B2783)+1,2))/30,"")))</f>
        <v/>
      </c>
      <c r="G2783" s="12">
        <f>IF($E2783="","",IF(WEEKDAY($E2783,2)&lt;6,1,0))</f>
        <v/>
      </c>
      <c r="H2783" s="12">
        <f>IF(OR($E2783="",$F2783=""),"",IF(AND($G2783=1,$F2783&gt;='Working Hours'!$C$8,$F2783&lt;'Working Hours'!$C$9),1,0))</f>
        <v/>
      </c>
    </row>
    <row r="2784">
      <c r="A2784" s="11" t="n"/>
      <c r="B2784" s="11" t="n"/>
      <c r="C2784" s="11" t="n"/>
      <c r="E2784" s="12">
        <f>IF($A2784="","",IF(ISNUMBER($A2784),$A2784,IFERROR(DATEVALUE($A2784),"")))</f>
        <v/>
      </c>
      <c r="F2784" s="12">
        <f>IF($B2784="","",IF(ISNUMBER($B2784),HOUR($B2784)*2+MINUTE($B2784)/30,IFERROR(VALUE(LEFT($B2784,FIND(":",$B2784)-1))*2+VALUE(MID($B2784,FIND(":",$B2784)+1,2))/30,"")))</f>
        <v/>
      </c>
      <c r="G2784" s="12">
        <f>IF($E2784="","",IF(WEEKDAY($E2784,2)&lt;6,1,0))</f>
        <v/>
      </c>
      <c r="H2784" s="12">
        <f>IF(OR($E2784="",$F2784=""),"",IF(AND($G2784=1,$F2784&gt;='Working Hours'!$C$8,$F2784&lt;'Working Hours'!$C$9),1,0))</f>
        <v/>
      </c>
    </row>
    <row r="2785">
      <c r="A2785" s="11" t="n"/>
      <c r="B2785" s="11" t="n"/>
      <c r="C2785" s="11" t="n"/>
      <c r="E2785" s="12">
        <f>IF($A2785="","",IF(ISNUMBER($A2785),$A2785,IFERROR(DATEVALUE($A2785),"")))</f>
        <v/>
      </c>
      <c r="F2785" s="12">
        <f>IF($B2785="","",IF(ISNUMBER($B2785),HOUR($B2785)*2+MINUTE($B2785)/30,IFERROR(VALUE(LEFT($B2785,FIND(":",$B2785)-1))*2+VALUE(MID($B2785,FIND(":",$B2785)+1,2))/30,"")))</f>
        <v/>
      </c>
      <c r="G2785" s="12">
        <f>IF($E2785="","",IF(WEEKDAY($E2785,2)&lt;6,1,0))</f>
        <v/>
      </c>
      <c r="H2785" s="12">
        <f>IF(OR($E2785="",$F2785=""),"",IF(AND($G2785=1,$F2785&gt;='Working Hours'!$C$8,$F2785&lt;'Working Hours'!$C$9),1,0))</f>
        <v/>
      </c>
    </row>
    <row r="2786">
      <c r="A2786" s="11" t="n"/>
      <c r="B2786" s="11" t="n"/>
      <c r="C2786" s="11" t="n"/>
      <c r="E2786" s="12">
        <f>IF($A2786="","",IF(ISNUMBER($A2786),$A2786,IFERROR(DATEVALUE($A2786),"")))</f>
        <v/>
      </c>
      <c r="F2786" s="12">
        <f>IF($B2786="","",IF(ISNUMBER($B2786),HOUR($B2786)*2+MINUTE($B2786)/30,IFERROR(VALUE(LEFT($B2786,FIND(":",$B2786)-1))*2+VALUE(MID($B2786,FIND(":",$B2786)+1,2))/30,"")))</f>
        <v/>
      </c>
      <c r="G2786" s="12">
        <f>IF($E2786="","",IF(WEEKDAY($E2786,2)&lt;6,1,0))</f>
        <v/>
      </c>
      <c r="H2786" s="12">
        <f>IF(OR($E2786="",$F2786=""),"",IF(AND($G2786=1,$F2786&gt;='Working Hours'!$C$8,$F2786&lt;'Working Hours'!$C$9),1,0))</f>
        <v/>
      </c>
    </row>
    <row r="2787">
      <c r="A2787" s="11" t="n"/>
      <c r="B2787" s="11" t="n"/>
      <c r="C2787" s="11" t="n"/>
      <c r="E2787" s="12">
        <f>IF($A2787="","",IF(ISNUMBER($A2787),$A2787,IFERROR(DATEVALUE($A2787),"")))</f>
        <v/>
      </c>
      <c r="F2787" s="12">
        <f>IF($B2787="","",IF(ISNUMBER($B2787),HOUR($B2787)*2+MINUTE($B2787)/30,IFERROR(VALUE(LEFT($B2787,FIND(":",$B2787)-1))*2+VALUE(MID($B2787,FIND(":",$B2787)+1,2))/30,"")))</f>
        <v/>
      </c>
      <c r="G2787" s="12">
        <f>IF($E2787="","",IF(WEEKDAY($E2787,2)&lt;6,1,0))</f>
        <v/>
      </c>
      <c r="H2787" s="12">
        <f>IF(OR($E2787="",$F2787=""),"",IF(AND($G2787=1,$F2787&gt;='Working Hours'!$C$8,$F2787&lt;'Working Hours'!$C$9),1,0))</f>
        <v/>
      </c>
    </row>
    <row r="2788">
      <c r="A2788" s="11" t="n"/>
      <c r="B2788" s="11" t="n"/>
      <c r="C2788" s="11" t="n"/>
      <c r="E2788" s="12">
        <f>IF($A2788="","",IF(ISNUMBER($A2788),$A2788,IFERROR(DATEVALUE($A2788),"")))</f>
        <v/>
      </c>
      <c r="F2788" s="12">
        <f>IF($B2788="","",IF(ISNUMBER($B2788),HOUR($B2788)*2+MINUTE($B2788)/30,IFERROR(VALUE(LEFT($B2788,FIND(":",$B2788)-1))*2+VALUE(MID($B2788,FIND(":",$B2788)+1,2))/30,"")))</f>
        <v/>
      </c>
      <c r="G2788" s="12">
        <f>IF($E2788="","",IF(WEEKDAY($E2788,2)&lt;6,1,0))</f>
        <v/>
      </c>
      <c r="H2788" s="12">
        <f>IF(OR($E2788="",$F2788=""),"",IF(AND($G2788=1,$F2788&gt;='Working Hours'!$C$8,$F2788&lt;'Working Hours'!$C$9),1,0))</f>
        <v/>
      </c>
    </row>
    <row r="2789">
      <c r="A2789" s="11" t="n"/>
      <c r="B2789" s="11" t="n"/>
      <c r="C2789" s="11" t="n"/>
      <c r="E2789" s="12">
        <f>IF($A2789="","",IF(ISNUMBER($A2789),$A2789,IFERROR(DATEVALUE($A2789),"")))</f>
        <v/>
      </c>
      <c r="F2789" s="12">
        <f>IF($B2789="","",IF(ISNUMBER($B2789),HOUR($B2789)*2+MINUTE($B2789)/30,IFERROR(VALUE(LEFT($B2789,FIND(":",$B2789)-1))*2+VALUE(MID($B2789,FIND(":",$B2789)+1,2))/30,"")))</f>
        <v/>
      </c>
      <c r="G2789" s="12">
        <f>IF($E2789="","",IF(WEEKDAY($E2789,2)&lt;6,1,0))</f>
        <v/>
      </c>
      <c r="H2789" s="12">
        <f>IF(OR($E2789="",$F2789=""),"",IF(AND($G2789=1,$F2789&gt;='Working Hours'!$C$8,$F2789&lt;'Working Hours'!$C$9),1,0))</f>
        <v/>
      </c>
    </row>
    <row r="2790">
      <c r="A2790" s="11" t="n"/>
      <c r="B2790" s="11" t="n"/>
      <c r="C2790" s="11" t="n"/>
      <c r="E2790" s="12">
        <f>IF($A2790="","",IF(ISNUMBER($A2790),$A2790,IFERROR(DATEVALUE($A2790),"")))</f>
        <v/>
      </c>
      <c r="F2790" s="12">
        <f>IF($B2790="","",IF(ISNUMBER($B2790),HOUR($B2790)*2+MINUTE($B2790)/30,IFERROR(VALUE(LEFT($B2790,FIND(":",$B2790)-1))*2+VALUE(MID($B2790,FIND(":",$B2790)+1,2))/30,"")))</f>
        <v/>
      </c>
      <c r="G2790" s="12">
        <f>IF($E2790="","",IF(WEEKDAY($E2790,2)&lt;6,1,0))</f>
        <v/>
      </c>
      <c r="H2790" s="12">
        <f>IF(OR($E2790="",$F2790=""),"",IF(AND($G2790=1,$F2790&gt;='Working Hours'!$C$8,$F2790&lt;'Working Hours'!$C$9),1,0))</f>
        <v/>
      </c>
    </row>
    <row r="2791">
      <c r="A2791" s="11" t="n"/>
      <c r="B2791" s="11" t="n"/>
      <c r="C2791" s="11" t="n"/>
      <c r="E2791" s="12">
        <f>IF($A2791="","",IF(ISNUMBER($A2791),$A2791,IFERROR(DATEVALUE($A2791),"")))</f>
        <v/>
      </c>
      <c r="F2791" s="12">
        <f>IF($B2791="","",IF(ISNUMBER($B2791),HOUR($B2791)*2+MINUTE($B2791)/30,IFERROR(VALUE(LEFT($B2791,FIND(":",$B2791)-1))*2+VALUE(MID($B2791,FIND(":",$B2791)+1,2))/30,"")))</f>
        <v/>
      </c>
      <c r="G2791" s="12">
        <f>IF($E2791="","",IF(WEEKDAY($E2791,2)&lt;6,1,0))</f>
        <v/>
      </c>
      <c r="H2791" s="12">
        <f>IF(OR($E2791="",$F2791=""),"",IF(AND($G2791=1,$F2791&gt;='Working Hours'!$C$8,$F2791&lt;'Working Hours'!$C$9),1,0))</f>
        <v/>
      </c>
    </row>
    <row r="2792">
      <c r="A2792" s="11" t="n"/>
      <c r="B2792" s="11" t="n"/>
      <c r="C2792" s="11" t="n"/>
      <c r="E2792" s="12">
        <f>IF($A2792="","",IF(ISNUMBER($A2792),$A2792,IFERROR(DATEVALUE($A2792),"")))</f>
        <v/>
      </c>
      <c r="F2792" s="12">
        <f>IF($B2792="","",IF(ISNUMBER($B2792),HOUR($B2792)*2+MINUTE($B2792)/30,IFERROR(VALUE(LEFT($B2792,FIND(":",$B2792)-1))*2+VALUE(MID($B2792,FIND(":",$B2792)+1,2))/30,"")))</f>
        <v/>
      </c>
      <c r="G2792" s="12">
        <f>IF($E2792="","",IF(WEEKDAY($E2792,2)&lt;6,1,0))</f>
        <v/>
      </c>
      <c r="H2792" s="12">
        <f>IF(OR($E2792="",$F2792=""),"",IF(AND($G2792=1,$F2792&gt;='Working Hours'!$C$8,$F2792&lt;'Working Hours'!$C$9),1,0))</f>
        <v/>
      </c>
    </row>
    <row r="2793">
      <c r="A2793" s="11" t="n"/>
      <c r="B2793" s="11" t="n"/>
      <c r="C2793" s="11" t="n"/>
      <c r="E2793" s="12">
        <f>IF($A2793="","",IF(ISNUMBER($A2793),$A2793,IFERROR(DATEVALUE($A2793),"")))</f>
        <v/>
      </c>
      <c r="F2793" s="12">
        <f>IF($B2793="","",IF(ISNUMBER($B2793),HOUR($B2793)*2+MINUTE($B2793)/30,IFERROR(VALUE(LEFT($B2793,FIND(":",$B2793)-1))*2+VALUE(MID($B2793,FIND(":",$B2793)+1,2))/30,"")))</f>
        <v/>
      </c>
      <c r="G2793" s="12">
        <f>IF($E2793="","",IF(WEEKDAY($E2793,2)&lt;6,1,0))</f>
        <v/>
      </c>
      <c r="H2793" s="12">
        <f>IF(OR($E2793="",$F2793=""),"",IF(AND($G2793=1,$F2793&gt;='Working Hours'!$C$8,$F2793&lt;'Working Hours'!$C$9),1,0))</f>
        <v/>
      </c>
    </row>
    <row r="2794">
      <c r="A2794" s="11" t="n"/>
      <c r="B2794" s="11" t="n"/>
      <c r="C2794" s="11" t="n"/>
      <c r="E2794" s="12">
        <f>IF($A2794="","",IF(ISNUMBER($A2794),$A2794,IFERROR(DATEVALUE($A2794),"")))</f>
        <v/>
      </c>
      <c r="F2794" s="12">
        <f>IF($B2794="","",IF(ISNUMBER($B2794),HOUR($B2794)*2+MINUTE($B2794)/30,IFERROR(VALUE(LEFT($B2794,FIND(":",$B2794)-1))*2+VALUE(MID($B2794,FIND(":",$B2794)+1,2))/30,"")))</f>
        <v/>
      </c>
      <c r="G2794" s="12">
        <f>IF($E2794="","",IF(WEEKDAY($E2794,2)&lt;6,1,0))</f>
        <v/>
      </c>
      <c r="H2794" s="12">
        <f>IF(OR($E2794="",$F2794=""),"",IF(AND($G2794=1,$F2794&gt;='Working Hours'!$C$8,$F2794&lt;'Working Hours'!$C$9),1,0))</f>
        <v/>
      </c>
    </row>
    <row r="2795">
      <c r="A2795" s="11" t="n"/>
      <c r="B2795" s="11" t="n"/>
      <c r="C2795" s="11" t="n"/>
      <c r="E2795" s="12">
        <f>IF($A2795="","",IF(ISNUMBER($A2795),$A2795,IFERROR(DATEVALUE($A2795),"")))</f>
        <v/>
      </c>
      <c r="F2795" s="12">
        <f>IF($B2795="","",IF(ISNUMBER($B2795),HOUR($B2795)*2+MINUTE($B2795)/30,IFERROR(VALUE(LEFT($B2795,FIND(":",$B2795)-1))*2+VALUE(MID($B2795,FIND(":",$B2795)+1,2))/30,"")))</f>
        <v/>
      </c>
      <c r="G2795" s="12">
        <f>IF($E2795="","",IF(WEEKDAY($E2795,2)&lt;6,1,0))</f>
        <v/>
      </c>
      <c r="H2795" s="12">
        <f>IF(OR($E2795="",$F2795=""),"",IF(AND($G2795=1,$F2795&gt;='Working Hours'!$C$8,$F2795&lt;'Working Hours'!$C$9),1,0))</f>
        <v/>
      </c>
    </row>
    <row r="2796">
      <c r="A2796" s="11" t="n"/>
      <c r="B2796" s="11" t="n"/>
      <c r="C2796" s="11" t="n"/>
      <c r="E2796" s="12">
        <f>IF($A2796="","",IF(ISNUMBER($A2796),$A2796,IFERROR(DATEVALUE($A2796),"")))</f>
        <v/>
      </c>
      <c r="F2796" s="12">
        <f>IF($B2796="","",IF(ISNUMBER($B2796),HOUR($B2796)*2+MINUTE($B2796)/30,IFERROR(VALUE(LEFT($B2796,FIND(":",$B2796)-1))*2+VALUE(MID($B2796,FIND(":",$B2796)+1,2))/30,"")))</f>
        <v/>
      </c>
      <c r="G2796" s="12">
        <f>IF($E2796="","",IF(WEEKDAY($E2796,2)&lt;6,1,0))</f>
        <v/>
      </c>
      <c r="H2796" s="12">
        <f>IF(OR($E2796="",$F2796=""),"",IF(AND($G2796=1,$F2796&gt;='Working Hours'!$C$8,$F2796&lt;'Working Hours'!$C$9),1,0))</f>
        <v/>
      </c>
    </row>
    <row r="2797">
      <c r="A2797" s="11" t="n"/>
      <c r="B2797" s="11" t="n"/>
      <c r="C2797" s="11" t="n"/>
      <c r="E2797" s="12">
        <f>IF($A2797="","",IF(ISNUMBER($A2797),$A2797,IFERROR(DATEVALUE($A2797),"")))</f>
        <v/>
      </c>
      <c r="F2797" s="12">
        <f>IF($B2797="","",IF(ISNUMBER($B2797),HOUR($B2797)*2+MINUTE($B2797)/30,IFERROR(VALUE(LEFT($B2797,FIND(":",$B2797)-1))*2+VALUE(MID($B2797,FIND(":",$B2797)+1,2))/30,"")))</f>
        <v/>
      </c>
      <c r="G2797" s="12">
        <f>IF($E2797="","",IF(WEEKDAY($E2797,2)&lt;6,1,0))</f>
        <v/>
      </c>
      <c r="H2797" s="12">
        <f>IF(OR($E2797="",$F2797=""),"",IF(AND($G2797=1,$F2797&gt;='Working Hours'!$C$8,$F2797&lt;'Working Hours'!$C$9),1,0))</f>
        <v/>
      </c>
    </row>
    <row r="2798">
      <c r="A2798" s="11" t="n"/>
      <c r="B2798" s="11" t="n"/>
      <c r="C2798" s="11" t="n"/>
      <c r="E2798" s="12">
        <f>IF($A2798="","",IF(ISNUMBER($A2798),$A2798,IFERROR(DATEVALUE($A2798),"")))</f>
        <v/>
      </c>
      <c r="F2798" s="12">
        <f>IF($B2798="","",IF(ISNUMBER($B2798),HOUR($B2798)*2+MINUTE($B2798)/30,IFERROR(VALUE(LEFT($B2798,FIND(":",$B2798)-1))*2+VALUE(MID($B2798,FIND(":",$B2798)+1,2))/30,"")))</f>
        <v/>
      </c>
      <c r="G2798" s="12">
        <f>IF($E2798="","",IF(WEEKDAY($E2798,2)&lt;6,1,0))</f>
        <v/>
      </c>
      <c r="H2798" s="12">
        <f>IF(OR($E2798="",$F2798=""),"",IF(AND($G2798=1,$F2798&gt;='Working Hours'!$C$8,$F2798&lt;'Working Hours'!$C$9),1,0))</f>
        <v/>
      </c>
    </row>
    <row r="2799">
      <c r="A2799" s="11" t="n"/>
      <c r="B2799" s="11" t="n"/>
      <c r="C2799" s="11" t="n"/>
      <c r="E2799" s="12">
        <f>IF($A2799="","",IF(ISNUMBER($A2799),$A2799,IFERROR(DATEVALUE($A2799),"")))</f>
        <v/>
      </c>
      <c r="F2799" s="12">
        <f>IF($B2799="","",IF(ISNUMBER($B2799),HOUR($B2799)*2+MINUTE($B2799)/30,IFERROR(VALUE(LEFT($B2799,FIND(":",$B2799)-1))*2+VALUE(MID($B2799,FIND(":",$B2799)+1,2))/30,"")))</f>
        <v/>
      </c>
      <c r="G2799" s="12">
        <f>IF($E2799="","",IF(WEEKDAY($E2799,2)&lt;6,1,0))</f>
        <v/>
      </c>
      <c r="H2799" s="12">
        <f>IF(OR($E2799="",$F2799=""),"",IF(AND($G2799=1,$F2799&gt;='Working Hours'!$C$8,$F2799&lt;'Working Hours'!$C$9),1,0))</f>
        <v/>
      </c>
    </row>
    <row r="2800">
      <c r="A2800" s="11" t="n"/>
      <c r="B2800" s="11" t="n"/>
      <c r="C2800" s="11" t="n"/>
      <c r="E2800" s="12">
        <f>IF($A2800="","",IF(ISNUMBER($A2800),$A2800,IFERROR(DATEVALUE($A2800),"")))</f>
        <v/>
      </c>
      <c r="F2800" s="12">
        <f>IF($B2800="","",IF(ISNUMBER($B2800),HOUR($B2800)*2+MINUTE($B2800)/30,IFERROR(VALUE(LEFT($B2800,FIND(":",$B2800)-1))*2+VALUE(MID($B2800,FIND(":",$B2800)+1,2))/30,"")))</f>
        <v/>
      </c>
      <c r="G2800" s="12">
        <f>IF($E2800="","",IF(WEEKDAY($E2800,2)&lt;6,1,0))</f>
        <v/>
      </c>
      <c r="H2800" s="12">
        <f>IF(OR($E2800="",$F2800=""),"",IF(AND($G2800=1,$F2800&gt;='Working Hours'!$C$8,$F2800&lt;'Working Hours'!$C$9),1,0))</f>
        <v/>
      </c>
    </row>
    <row r="2801">
      <c r="A2801" s="11" t="n"/>
      <c r="B2801" s="11" t="n"/>
      <c r="C2801" s="11" t="n"/>
      <c r="E2801" s="12">
        <f>IF($A2801="","",IF(ISNUMBER($A2801),$A2801,IFERROR(DATEVALUE($A2801),"")))</f>
        <v/>
      </c>
      <c r="F2801" s="12">
        <f>IF($B2801="","",IF(ISNUMBER($B2801),HOUR($B2801)*2+MINUTE($B2801)/30,IFERROR(VALUE(LEFT($B2801,FIND(":",$B2801)-1))*2+VALUE(MID($B2801,FIND(":",$B2801)+1,2))/30,"")))</f>
        <v/>
      </c>
      <c r="G2801" s="12">
        <f>IF($E2801="","",IF(WEEKDAY($E2801,2)&lt;6,1,0))</f>
        <v/>
      </c>
      <c r="H2801" s="12">
        <f>IF(OR($E2801="",$F2801=""),"",IF(AND($G2801=1,$F2801&gt;='Working Hours'!$C$8,$F2801&lt;'Working Hours'!$C$9),1,0))</f>
        <v/>
      </c>
    </row>
    <row r="2802">
      <c r="A2802" s="11" t="n"/>
      <c r="B2802" s="11" t="n"/>
      <c r="C2802" s="11" t="n"/>
      <c r="E2802" s="12">
        <f>IF($A2802="","",IF(ISNUMBER($A2802),$A2802,IFERROR(DATEVALUE($A2802),"")))</f>
        <v/>
      </c>
      <c r="F2802" s="12">
        <f>IF($B2802="","",IF(ISNUMBER($B2802),HOUR($B2802)*2+MINUTE($B2802)/30,IFERROR(VALUE(LEFT($B2802,FIND(":",$B2802)-1))*2+VALUE(MID($B2802,FIND(":",$B2802)+1,2))/30,"")))</f>
        <v/>
      </c>
      <c r="G2802" s="12">
        <f>IF($E2802="","",IF(WEEKDAY($E2802,2)&lt;6,1,0))</f>
        <v/>
      </c>
      <c r="H2802" s="12">
        <f>IF(OR($E2802="",$F2802=""),"",IF(AND($G2802=1,$F2802&gt;='Working Hours'!$C$8,$F2802&lt;'Working Hours'!$C$9),1,0))</f>
        <v/>
      </c>
    </row>
    <row r="2803">
      <c r="A2803" s="11" t="n"/>
      <c r="B2803" s="11" t="n"/>
      <c r="C2803" s="11" t="n"/>
      <c r="E2803" s="12">
        <f>IF($A2803="","",IF(ISNUMBER($A2803),$A2803,IFERROR(DATEVALUE($A2803),"")))</f>
        <v/>
      </c>
      <c r="F2803" s="12">
        <f>IF($B2803="","",IF(ISNUMBER($B2803),HOUR($B2803)*2+MINUTE($B2803)/30,IFERROR(VALUE(LEFT($B2803,FIND(":",$B2803)-1))*2+VALUE(MID($B2803,FIND(":",$B2803)+1,2))/30,"")))</f>
        <v/>
      </c>
      <c r="G2803" s="12">
        <f>IF($E2803="","",IF(WEEKDAY($E2803,2)&lt;6,1,0))</f>
        <v/>
      </c>
      <c r="H2803" s="12">
        <f>IF(OR($E2803="",$F2803=""),"",IF(AND($G2803=1,$F2803&gt;='Working Hours'!$C$8,$F2803&lt;'Working Hours'!$C$9),1,0))</f>
        <v/>
      </c>
    </row>
    <row r="2804">
      <c r="A2804" s="11" t="n"/>
      <c r="B2804" s="11" t="n"/>
      <c r="C2804" s="11" t="n"/>
      <c r="E2804" s="12">
        <f>IF($A2804="","",IF(ISNUMBER($A2804),$A2804,IFERROR(DATEVALUE($A2804),"")))</f>
        <v/>
      </c>
      <c r="F2804" s="12">
        <f>IF($B2804="","",IF(ISNUMBER($B2804),HOUR($B2804)*2+MINUTE($B2804)/30,IFERROR(VALUE(LEFT($B2804,FIND(":",$B2804)-1))*2+VALUE(MID($B2804,FIND(":",$B2804)+1,2))/30,"")))</f>
        <v/>
      </c>
      <c r="G2804" s="12">
        <f>IF($E2804="","",IF(WEEKDAY($E2804,2)&lt;6,1,0))</f>
        <v/>
      </c>
      <c r="H2804" s="12">
        <f>IF(OR($E2804="",$F2804=""),"",IF(AND($G2804=1,$F2804&gt;='Working Hours'!$C$8,$F2804&lt;'Working Hours'!$C$9),1,0))</f>
        <v/>
      </c>
    </row>
    <row r="2805">
      <c r="A2805" s="11" t="n"/>
      <c r="B2805" s="11" t="n"/>
      <c r="C2805" s="11" t="n"/>
      <c r="E2805" s="12">
        <f>IF($A2805="","",IF(ISNUMBER($A2805),$A2805,IFERROR(DATEVALUE($A2805),"")))</f>
        <v/>
      </c>
      <c r="F2805" s="12">
        <f>IF($B2805="","",IF(ISNUMBER($B2805),HOUR($B2805)*2+MINUTE($B2805)/30,IFERROR(VALUE(LEFT($B2805,FIND(":",$B2805)-1))*2+VALUE(MID($B2805,FIND(":",$B2805)+1,2))/30,"")))</f>
        <v/>
      </c>
      <c r="G2805" s="12">
        <f>IF($E2805="","",IF(WEEKDAY($E2805,2)&lt;6,1,0))</f>
        <v/>
      </c>
      <c r="H2805" s="12">
        <f>IF(OR($E2805="",$F2805=""),"",IF(AND($G2805=1,$F2805&gt;='Working Hours'!$C$8,$F2805&lt;'Working Hours'!$C$9),1,0))</f>
        <v/>
      </c>
    </row>
    <row r="2806">
      <c r="A2806" s="11" t="n"/>
      <c r="B2806" s="11" t="n"/>
      <c r="C2806" s="11" t="n"/>
      <c r="E2806" s="12">
        <f>IF($A2806="","",IF(ISNUMBER($A2806),$A2806,IFERROR(DATEVALUE($A2806),"")))</f>
        <v/>
      </c>
      <c r="F2806" s="12">
        <f>IF($B2806="","",IF(ISNUMBER($B2806),HOUR($B2806)*2+MINUTE($B2806)/30,IFERROR(VALUE(LEFT($B2806,FIND(":",$B2806)-1))*2+VALUE(MID($B2806,FIND(":",$B2806)+1,2))/30,"")))</f>
        <v/>
      </c>
      <c r="G2806" s="12">
        <f>IF($E2806="","",IF(WEEKDAY($E2806,2)&lt;6,1,0))</f>
        <v/>
      </c>
      <c r="H2806" s="12">
        <f>IF(OR($E2806="",$F2806=""),"",IF(AND($G2806=1,$F2806&gt;='Working Hours'!$C$8,$F2806&lt;'Working Hours'!$C$9),1,0))</f>
        <v/>
      </c>
    </row>
    <row r="2807">
      <c r="A2807" s="11" t="n"/>
      <c r="B2807" s="11" t="n"/>
      <c r="C2807" s="11" t="n"/>
      <c r="E2807" s="12">
        <f>IF($A2807="","",IF(ISNUMBER($A2807),$A2807,IFERROR(DATEVALUE($A2807),"")))</f>
        <v/>
      </c>
      <c r="F2807" s="12">
        <f>IF($B2807="","",IF(ISNUMBER($B2807),HOUR($B2807)*2+MINUTE($B2807)/30,IFERROR(VALUE(LEFT($B2807,FIND(":",$B2807)-1))*2+VALUE(MID($B2807,FIND(":",$B2807)+1,2))/30,"")))</f>
        <v/>
      </c>
      <c r="G2807" s="12">
        <f>IF($E2807="","",IF(WEEKDAY($E2807,2)&lt;6,1,0))</f>
        <v/>
      </c>
      <c r="H2807" s="12">
        <f>IF(OR($E2807="",$F2807=""),"",IF(AND($G2807=1,$F2807&gt;='Working Hours'!$C$8,$F2807&lt;'Working Hours'!$C$9),1,0))</f>
        <v/>
      </c>
    </row>
    <row r="2808">
      <c r="A2808" s="11" t="n"/>
      <c r="B2808" s="11" t="n"/>
      <c r="C2808" s="11" t="n"/>
      <c r="E2808" s="12">
        <f>IF($A2808="","",IF(ISNUMBER($A2808),$A2808,IFERROR(DATEVALUE($A2808),"")))</f>
        <v/>
      </c>
      <c r="F2808" s="12">
        <f>IF($B2808="","",IF(ISNUMBER($B2808),HOUR($B2808)*2+MINUTE($B2808)/30,IFERROR(VALUE(LEFT($B2808,FIND(":",$B2808)-1))*2+VALUE(MID($B2808,FIND(":",$B2808)+1,2))/30,"")))</f>
        <v/>
      </c>
      <c r="G2808" s="12">
        <f>IF($E2808="","",IF(WEEKDAY($E2808,2)&lt;6,1,0))</f>
        <v/>
      </c>
      <c r="H2808" s="12">
        <f>IF(OR($E2808="",$F2808=""),"",IF(AND($G2808=1,$F2808&gt;='Working Hours'!$C$8,$F2808&lt;'Working Hours'!$C$9),1,0))</f>
        <v/>
      </c>
    </row>
    <row r="2809">
      <c r="A2809" s="11" t="n"/>
      <c r="B2809" s="11" t="n"/>
      <c r="C2809" s="11" t="n"/>
      <c r="E2809" s="12">
        <f>IF($A2809="","",IF(ISNUMBER($A2809),$A2809,IFERROR(DATEVALUE($A2809),"")))</f>
        <v/>
      </c>
      <c r="F2809" s="12">
        <f>IF($B2809="","",IF(ISNUMBER($B2809),HOUR($B2809)*2+MINUTE($B2809)/30,IFERROR(VALUE(LEFT($B2809,FIND(":",$B2809)-1))*2+VALUE(MID($B2809,FIND(":",$B2809)+1,2))/30,"")))</f>
        <v/>
      </c>
      <c r="G2809" s="12">
        <f>IF($E2809="","",IF(WEEKDAY($E2809,2)&lt;6,1,0))</f>
        <v/>
      </c>
      <c r="H2809" s="12">
        <f>IF(OR($E2809="",$F2809=""),"",IF(AND($G2809=1,$F2809&gt;='Working Hours'!$C$8,$F2809&lt;'Working Hours'!$C$9),1,0))</f>
        <v/>
      </c>
    </row>
    <row r="2810">
      <c r="A2810" s="11" t="n"/>
      <c r="B2810" s="11" t="n"/>
      <c r="C2810" s="11" t="n"/>
      <c r="E2810" s="12">
        <f>IF($A2810="","",IF(ISNUMBER($A2810),$A2810,IFERROR(DATEVALUE($A2810),"")))</f>
        <v/>
      </c>
      <c r="F2810" s="12">
        <f>IF($B2810="","",IF(ISNUMBER($B2810),HOUR($B2810)*2+MINUTE($B2810)/30,IFERROR(VALUE(LEFT($B2810,FIND(":",$B2810)-1))*2+VALUE(MID($B2810,FIND(":",$B2810)+1,2))/30,"")))</f>
        <v/>
      </c>
      <c r="G2810" s="12">
        <f>IF($E2810="","",IF(WEEKDAY($E2810,2)&lt;6,1,0))</f>
        <v/>
      </c>
      <c r="H2810" s="12">
        <f>IF(OR($E2810="",$F2810=""),"",IF(AND($G2810=1,$F2810&gt;='Working Hours'!$C$8,$F2810&lt;'Working Hours'!$C$9),1,0))</f>
        <v/>
      </c>
    </row>
    <row r="2811">
      <c r="A2811" s="11" t="n"/>
      <c r="B2811" s="11" t="n"/>
      <c r="C2811" s="11" t="n"/>
      <c r="E2811" s="12">
        <f>IF($A2811="","",IF(ISNUMBER($A2811),$A2811,IFERROR(DATEVALUE($A2811),"")))</f>
        <v/>
      </c>
      <c r="F2811" s="12">
        <f>IF($B2811="","",IF(ISNUMBER($B2811),HOUR($B2811)*2+MINUTE($B2811)/30,IFERROR(VALUE(LEFT($B2811,FIND(":",$B2811)-1))*2+VALUE(MID($B2811,FIND(":",$B2811)+1,2))/30,"")))</f>
        <v/>
      </c>
      <c r="G2811" s="12">
        <f>IF($E2811="","",IF(WEEKDAY($E2811,2)&lt;6,1,0))</f>
        <v/>
      </c>
      <c r="H2811" s="12">
        <f>IF(OR($E2811="",$F2811=""),"",IF(AND($G2811=1,$F2811&gt;='Working Hours'!$C$8,$F2811&lt;'Working Hours'!$C$9),1,0))</f>
        <v/>
      </c>
    </row>
    <row r="2812">
      <c r="A2812" s="11" t="n"/>
      <c r="B2812" s="11" t="n"/>
      <c r="C2812" s="11" t="n"/>
      <c r="E2812" s="12">
        <f>IF($A2812="","",IF(ISNUMBER($A2812),$A2812,IFERROR(DATEVALUE($A2812),"")))</f>
        <v/>
      </c>
      <c r="F2812" s="12">
        <f>IF($B2812="","",IF(ISNUMBER($B2812),HOUR($B2812)*2+MINUTE($B2812)/30,IFERROR(VALUE(LEFT($B2812,FIND(":",$B2812)-1))*2+VALUE(MID($B2812,FIND(":",$B2812)+1,2))/30,"")))</f>
        <v/>
      </c>
      <c r="G2812" s="12">
        <f>IF($E2812="","",IF(WEEKDAY($E2812,2)&lt;6,1,0))</f>
        <v/>
      </c>
      <c r="H2812" s="12">
        <f>IF(OR($E2812="",$F2812=""),"",IF(AND($G2812=1,$F2812&gt;='Working Hours'!$C$8,$F2812&lt;'Working Hours'!$C$9),1,0))</f>
        <v/>
      </c>
    </row>
    <row r="2813">
      <c r="A2813" s="11" t="n"/>
      <c r="B2813" s="11" t="n"/>
      <c r="C2813" s="11" t="n"/>
      <c r="E2813" s="12">
        <f>IF($A2813="","",IF(ISNUMBER($A2813),$A2813,IFERROR(DATEVALUE($A2813),"")))</f>
        <v/>
      </c>
      <c r="F2813" s="12">
        <f>IF($B2813="","",IF(ISNUMBER($B2813),HOUR($B2813)*2+MINUTE($B2813)/30,IFERROR(VALUE(LEFT($B2813,FIND(":",$B2813)-1))*2+VALUE(MID($B2813,FIND(":",$B2813)+1,2))/30,"")))</f>
        <v/>
      </c>
      <c r="G2813" s="12">
        <f>IF($E2813="","",IF(WEEKDAY($E2813,2)&lt;6,1,0))</f>
        <v/>
      </c>
      <c r="H2813" s="12">
        <f>IF(OR($E2813="",$F2813=""),"",IF(AND($G2813=1,$F2813&gt;='Working Hours'!$C$8,$F2813&lt;'Working Hours'!$C$9),1,0))</f>
        <v/>
      </c>
    </row>
    <row r="2814">
      <c r="A2814" s="11" t="n"/>
      <c r="B2814" s="11" t="n"/>
      <c r="C2814" s="11" t="n"/>
      <c r="E2814" s="12">
        <f>IF($A2814="","",IF(ISNUMBER($A2814),$A2814,IFERROR(DATEVALUE($A2814),"")))</f>
        <v/>
      </c>
      <c r="F2814" s="12">
        <f>IF($B2814="","",IF(ISNUMBER($B2814),HOUR($B2814)*2+MINUTE($B2814)/30,IFERROR(VALUE(LEFT($B2814,FIND(":",$B2814)-1))*2+VALUE(MID($B2814,FIND(":",$B2814)+1,2))/30,"")))</f>
        <v/>
      </c>
      <c r="G2814" s="12">
        <f>IF($E2814="","",IF(WEEKDAY($E2814,2)&lt;6,1,0))</f>
        <v/>
      </c>
      <c r="H2814" s="12">
        <f>IF(OR($E2814="",$F2814=""),"",IF(AND($G2814=1,$F2814&gt;='Working Hours'!$C$8,$F2814&lt;'Working Hours'!$C$9),1,0))</f>
        <v/>
      </c>
    </row>
    <row r="2815">
      <c r="A2815" s="11" t="n"/>
      <c r="B2815" s="11" t="n"/>
      <c r="C2815" s="11" t="n"/>
      <c r="E2815" s="12">
        <f>IF($A2815="","",IF(ISNUMBER($A2815),$A2815,IFERROR(DATEVALUE($A2815),"")))</f>
        <v/>
      </c>
      <c r="F2815" s="12">
        <f>IF($B2815="","",IF(ISNUMBER($B2815),HOUR($B2815)*2+MINUTE($B2815)/30,IFERROR(VALUE(LEFT($B2815,FIND(":",$B2815)-1))*2+VALUE(MID($B2815,FIND(":",$B2815)+1,2))/30,"")))</f>
        <v/>
      </c>
      <c r="G2815" s="12">
        <f>IF($E2815="","",IF(WEEKDAY($E2815,2)&lt;6,1,0))</f>
        <v/>
      </c>
      <c r="H2815" s="12">
        <f>IF(OR($E2815="",$F2815=""),"",IF(AND($G2815=1,$F2815&gt;='Working Hours'!$C$8,$F2815&lt;'Working Hours'!$C$9),1,0))</f>
        <v/>
      </c>
    </row>
    <row r="2816">
      <c r="A2816" s="11" t="n"/>
      <c r="B2816" s="11" t="n"/>
      <c r="C2816" s="11" t="n"/>
      <c r="E2816" s="12">
        <f>IF($A2816="","",IF(ISNUMBER($A2816),$A2816,IFERROR(DATEVALUE($A2816),"")))</f>
        <v/>
      </c>
      <c r="F2816" s="12">
        <f>IF($B2816="","",IF(ISNUMBER($B2816),HOUR($B2816)*2+MINUTE($B2816)/30,IFERROR(VALUE(LEFT($B2816,FIND(":",$B2816)-1))*2+VALUE(MID($B2816,FIND(":",$B2816)+1,2))/30,"")))</f>
        <v/>
      </c>
      <c r="G2816" s="12">
        <f>IF($E2816="","",IF(WEEKDAY($E2816,2)&lt;6,1,0))</f>
        <v/>
      </c>
      <c r="H2816" s="12">
        <f>IF(OR($E2816="",$F2816=""),"",IF(AND($G2816=1,$F2816&gt;='Working Hours'!$C$8,$F2816&lt;'Working Hours'!$C$9),1,0))</f>
        <v/>
      </c>
    </row>
    <row r="2817">
      <c r="A2817" s="11" t="n"/>
      <c r="B2817" s="11" t="n"/>
      <c r="C2817" s="11" t="n"/>
      <c r="E2817" s="12">
        <f>IF($A2817="","",IF(ISNUMBER($A2817),$A2817,IFERROR(DATEVALUE($A2817),"")))</f>
        <v/>
      </c>
      <c r="F2817" s="12">
        <f>IF($B2817="","",IF(ISNUMBER($B2817),HOUR($B2817)*2+MINUTE($B2817)/30,IFERROR(VALUE(LEFT($B2817,FIND(":",$B2817)-1))*2+VALUE(MID($B2817,FIND(":",$B2817)+1,2))/30,"")))</f>
        <v/>
      </c>
      <c r="G2817" s="12">
        <f>IF($E2817="","",IF(WEEKDAY($E2817,2)&lt;6,1,0))</f>
        <v/>
      </c>
      <c r="H2817" s="12">
        <f>IF(OR($E2817="",$F2817=""),"",IF(AND($G2817=1,$F2817&gt;='Working Hours'!$C$8,$F2817&lt;'Working Hours'!$C$9),1,0))</f>
        <v/>
      </c>
    </row>
    <row r="2818">
      <c r="A2818" s="11" t="n"/>
      <c r="B2818" s="11" t="n"/>
      <c r="C2818" s="11" t="n"/>
      <c r="E2818" s="12">
        <f>IF($A2818="","",IF(ISNUMBER($A2818),$A2818,IFERROR(DATEVALUE($A2818),"")))</f>
        <v/>
      </c>
      <c r="F2818" s="12">
        <f>IF($B2818="","",IF(ISNUMBER($B2818),HOUR($B2818)*2+MINUTE($B2818)/30,IFERROR(VALUE(LEFT($B2818,FIND(":",$B2818)-1))*2+VALUE(MID($B2818,FIND(":",$B2818)+1,2))/30,"")))</f>
        <v/>
      </c>
      <c r="G2818" s="12">
        <f>IF($E2818="","",IF(WEEKDAY($E2818,2)&lt;6,1,0))</f>
        <v/>
      </c>
      <c r="H2818" s="12">
        <f>IF(OR($E2818="",$F2818=""),"",IF(AND($G2818=1,$F2818&gt;='Working Hours'!$C$8,$F2818&lt;'Working Hours'!$C$9),1,0))</f>
        <v/>
      </c>
    </row>
    <row r="2819">
      <c r="A2819" s="11" t="n"/>
      <c r="B2819" s="11" t="n"/>
      <c r="C2819" s="11" t="n"/>
      <c r="E2819" s="12">
        <f>IF($A2819="","",IF(ISNUMBER($A2819),$A2819,IFERROR(DATEVALUE($A2819),"")))</f>
        <v/>
      </c>
      <c r="F2819" s="12">
        <f>IF($B2819="","",IF(ISNUMBER($B2819),HOUR($B2819)*2+MINUTE($B2819)/30,IFERROR(VALUE(LEFT($B2819,FIND(":",$B2819)-1))*2+VALUE(MID($B2819,FIND(":",$B2819)+1,2))/30,"")))</f>
        <v/>
      </c>
      <c r="G2819" s="12">
        <f>IF($E2819="","",IF(WEEKDAY($E2819,2)&lt;6,1,0))</f>
        <v/>
      </c>
      <c r="H2819" s="12">
        <f>IF(OR($E2819="",$F2819=""),"",IF(AND($G2819=1,$F2819&gt;='Working Hours'!$C$8,$F2819&lt;'Working Hours'!$C$9),1,0))</f>
        <v/>
      </c>
    </row>
    <row r="2820">
      <c r="A2820" s="11" t="n"/>
      <c r="B2820" s="11" t="n"/>
      <c r="C2820" s="11" t="n"/>
      <c r="E2820" s="12">
        <f>IF($A2820="","",IF(ISNUMBER($A2820),$A2820,IFERROR(DATEVALUE($A2820),"")))</f>
        <v/>
      </c>
      <c r="F2820" s="12">
        <f>IF($B2820="","",IF(ISNUMBER($B2820),HOUR($B2820)*2+MINUTE($B2820)/30,IFERROR(VALUE(LEFT($B2820,FIND(":",$B2820)-1))*2+VALUE(MID($B2820,FIND(":",$B2820)+1,2))/30,"")))</f>
        <v/>
      </c>
      <c r="G2820" s="12">
        <f>IF($E2820="","",IF(WEEKDAY($E2820,2)&lt;6,1,0))</f>
        <v/>
      </c>
      <c r="H2820" s="12">
        <f>IF(OR($E2820="",$F2820=""),"",IF(AND($G2820=1,$F2820&gt;='Working Hours'!$C$8,$F2820&lt;'Working Hours'!$C$9),1,0))</f>
        <v/>
      </c>
    </row>
    <row r="2821">
      <c r="A2821" s="11" t="n"/>
      <c r="B2821" s="11" t="n"/>
      <c r="C2821" s="11" t="n"/>
      <c r="E2821" s="12">
        <f>IF($A2821="","",IF(ISNUMBER($A2821),$A2821,IFERROR(DATEVALUE($A2821),"")))</f>
        <v/>
      </c>
      <c r="F2821" s="12">
        <f>IF($B2821="","",IF(ISNUMBER($B2821),HOUR($B2821)*2+MINUTE($B2821)/30,IFERROR(VALUE(LEFT($B2821,FIND(":",$B2821)-1))*2+VALUE(MID($B2821,FIND(":",$B2821)+1,2))/30,"")))</f>
        <v/>
      </c>
      <c r="G2821" s="12">
        <f>IF($E2821="","",IF(WEEKDAY($E2821,2)&lt;6,1,0))</f>
        <v/>
      </c>
      <c r="H2821" s="12">
        <f>IF(OR($E2821="",$F2821=""),"",IF(AND($G2821=1,$F2821&gt;='Working Hours'!$C$8,$F2821&lt;'Working Hours'!$C$9),1,0))</f>
        <v/>
      </c>
    </row>
    <row r="2822">
      <c r="A2822" s="11" t="n"/>
      <c r="B2822" s="11" t="n"/>
      <c r="C2822" s="11" t="n"/>
      <c r="E2822" s="12">
        <f>IF($A2822="","",IF(ISNUMBER($A2822),$A2822,IFERROR(DATEVALUE($A2822),"")))</f>
        <v/>
      </c>
      <c r="F2822" s="12">
        <f>IF($B2822="","",IF(ISNUMBER($B2822),HOUR($B2822)*2+MINUTE($B2822)/30,IFERROR(VALUE(LEFT($B2822,FIND(":",$B2822)-1))*2+VALUE(MID($B2822,FIND(":",$B2822)+1,2))/30,"")))</f>
        <v/>
      </c>
      <c r="G2822" s="12">
        <f>IF($E2822="","",IF(WEEKDAY($E2822,2)&lt;6,1,0))</f>
        <v/>
      </c>
      <c r="H2822" s="12">
        <f>IF(OR($E2822="",$F2822=""),"",IF(AND($G2822=1,$F2822&gt;='Working Hours'!$C$8,$F2822&lt;'Working Hours'!$C$9),1,0))</f>
        <v/>
      </c>
    </row>
    <row r="2823">
      <c r="A2823" s="11" t="n"/>
      <c r="B2823" s="11" t="n"/>
      <c r="C2823" s="11" t="n"/>
      <c r="E2823" s="12">
        <f>IF($A2823="","",IF(ISNUMBER($A2823),$A2823,IFERROR(DATEVALUE($A2823),"")))</f>
        <v/>
      </c>
      <c r="F2823" s="12">
        <f>IF($B2823="","",IF(ISNUMBER($B2823),HOUR($B2823)*2+MINUTE($B2823)/30,IFERROR(VALUE(LEFT($B2823,FIND(":",$B2823)-1))*2+VALUE(MID($B2823,FIND(":",$B2823)+1,2))/30,"")))</f>
        <v/>
      </c>
      <c r="G2823" s="12">
        <f>IF($E2823="","",IF(WEEKDAY($E2823,2)&lt;6,1,0))</f>
        <v/>
      </c>
      <c r="H2823" s="12">
        <f>IF(OR($E2823="",$F2823=""),"",IF(AND($G2823=1,$F2823&gt;='Working Hours'!$C$8,$F2823&lt;'Working Hours'!$C$9),1,0))</f>
        <v/>
      </c>
    </row>
    <row r="2824">
      <c r="A2824" s="11" t="n"/>
      <c r="B2824" s="11" t="n"/>
      <c r="C2824" s="11" t="n"/>
      <c r="E2824" s="12">
        <f>IF($A2824="","",IF(ISNUMBER($A2824),$A2824,IFERROR(DATEVALUE($A2824),"")))</f>
        <v/>
      </c>
      <c r="F2824" s="12">
        <f>IF($B2824="","",IF(ISNUMBER($B2824),HOUR($B2824)*2+MINUTE($B2824)/30,IFERROR(VALUE(LEFT($B2824,FIND(":",$B2824)-1))*2+VALUE(MID($B2824,FIND(":",$B2824)+1,2))/30,"")))</f>
        <v/>
      </c>
      <c r="G2824" s="12">
        <f>IF($E2824="","",IF(WEEKDAY($E2824,2)&lt;6,1,0))</f>
        <v/>
      </c>
      <c r="H2824" s="12">
        <f>IF(OR($E2824="",$F2824=""),"",IF(AND($G2824=1,$F2824&gt;='Working Hours'!$C$8,$F2824&lt;'Working Hours'!$C$9),1,0))</f>
        <v/>
      </c>
    </row>
    <row r="2825">
      <c r="A2825" s="11" t="n"/>
      <c r="B2825" s="11" t="n"/>
      <c r="C2825" s="11" t="n"/>
      <c r="E2825" s="12">
        <f>IF($A2825="","",IF(ISNUMBER($A2825),$A2825,IFERROR(DATEVALUE($A2825),"")))</f>
        <v/>
      </c>
      <c r="F2825" s="12">
        <f>IF($B2825="","",IF(ISNUMBER($B2825),HOUR($B2825)*2+MINUTE($B2825)/30,IFERROR(VALUE(LEFT($B2825,FIND(":",$B2825)-1))*2+VALUE(MID($B2825,FIND(":",$B2825)+1,2))/30,"")))</f>
        <v/>
      </c>
      <c r="G2825" s="12">
        <f>IF($E2825="","",IF(WEEKDAY($E2825,2)&lt;6,1,0))</f>
        <v/>
      </c>
      <c r="H2825" s="12">
        <f>IF(OR($E2825="",$F2825=""),"",IF(AND($G2825=1,$F2825&gt;='Working Hours'!$C$8,$F2825&lt;'Working Hours'!$C$9),1,0))</f>
        <v/>
      </c>
    </row>
    <row r="2826">
      <c r="A2826" s="11" t="n"/>
      <c r="B2826" s="11" t="n"/>
      <c r="C2826" s="11" t="n"/>
      <c r="E2826" s="12">
        <f>IF($A2826="","",IF(ISNUMBER($A2826),$A2826,IFERROR(DATEVALUE($A2826),"")))</f>
        <v/>
      </c>
      <c r="F2826" s="12">
        <f>IF($B2826="","",IF(ISNUMBER($B2826),HOUR($B2826)*2+MINUTE($B2826)/30,IFERROR(VALUE(LEFT($B2826,FIND(":",$B2826)-1))*2+VALUE(MID($B2826,FIND(":",$B2826)+1,2))/30,"")))</f>
        <v/>
      </c>
      <c r="G2826" s="12">
        <f>IF($E2826="","",IF(WEEKDAY($E2826,2)&lt;6,1,0))</f>
        <v/>
      </c>
      <c r="H2826" s="12">
        <f>IF(OR($E2826="",$F2826=""),"",IF(AND($G2826=1,$F2826&gt;='Working Hours'!$C$8,$F2826&lt;'Working Hours'!$C$9),1,0))</f>
        <v/>
      </c>
    </row>
    <row r="2827">
      <c r="A2827" s="11" t="n"/>
      <c r="B2827" s="11" t="n"/>
      <c r="C2827" s="11" t="n"/>
      <c r="E2827" s="12">
        <f>IF($A2827="","",IF(ISNUMBER($A2827),$A2827,IFERROR(DATEVALUE($A2827),"")))</f>
        <v/>
      </c>
      <c r="F2827" s="12">
        <f>IF($B2827="","",IF(ISNUMBER($B2827),HOUR($B2827)*2+MINUTE($B2827)/30,IFERROR(VALUE(LEFT($B2827,FIND(":",$B2827)-1))*2+VALUE(MID($B2827,FIND(":",$B2827)+1,2))/30,"")))</f>
        <v/>
      </c>
      <c r="G2827" s="12">
        <f>IF($E2827="","",IF(WEEKDAY($E2827,2)&lt;6,1,0))</f>
        <v/>
      </c>
      <c r="H2827" s="12">
        <f>IF(OR($E2827="",$F2827=""),"",IF(AND($G2827=1,$F2827&gt;='Working Hours'!$C$8,$F2827&lt;'Working Hours'!$C$9),1,0))</f>
        <v/>
      </c>
    </row>
    <row r="2828">
      <c r="A2828" s="11" t="n"/>
      <c r="B2828" s="11" t="n"/>
      <c r="C2828" s="11" t="n"/>
      <c r="E2828" s="12">
        <f>IF($A2828="","",IF(ISNUMBER($A2828),$A2828,IFERROR(DATEVALUE($A2828),"")))</f>
        <v/>
      </c>
      <c r="F2828" s="12">
        <f>IF($B2828="","",IF(ISNUMBER($B2828),HOUR($B2828)*2+MINUTE($B2828)/30,IFERROR(VALUE(LEFT($B2828,FIND(":",$B2828)-1))*2+VALUE(MID($B2828,FIND(":",$B2828)+1,2))/30,"")))</f>
        <v/>
      </c>
      <c r="G2828" s="12">
        <f>IF($E2828="","",IF(WEEKDAY($E2828,2)&lt;6,1,0))</f>
        <v/>
      </c>
      <c r="H2828" s="12">
        <f>IF(OR($E2828="",$F2828=""),"",IF(AND($G2828=1,$F2828&gt;='Working Hours'!$C$8,$F2828&lt;'Working Hours'!$C$9),1,0))</f>
        <v/>
      </c>
    </row>
    <row r="2829">
      <c r="A2829" s="11" t="n"/>
      <c r="B2829" s="11" t="n"/>
      <c r="C2829" s="11" t="n"/>
      <c r="E2829" s="12">
        <f>IF($A2829="","",IF(ISNUMBER($A2829),$A2829,IFERROR(DATEVALUE($A2829),"")))</f>
        <v/>
      </c>
      <c r="F2829" s="12">
        <f>IF($B2829="","",IF(ISNUMBER($B2829),HOUR($B2829)*2+MINUTE($B2829)/30,IFERROR(VALUE(LEFT($B2829,FIND(":",$B2829)-1))*2+VALUE(MID($B2829,FIND(":",$B2829)+1,2))/30,"")))</f>
        <v/>
      </c>
      <c r="G2829" s="12">
        <f>IF($E2829="","",IF(WEEKDAY($E2829,2)&lt;6,1,0))</f>
        <v/>
      </c>
      <c r="H2829" s="12">
        <f>IF(OR($E2829="",$F2829=""),"",IF(AND($G2829=1,$F2829&gt;='Working Hours'!$C$8,$F2829&lt;'Working Hours'!$C$9),1,0))</f>
        <v/>
      </c>
    </row>
    <row r="2830">
      <c r="A2830" s="11" t="n"/>
      <c r="B2830" s="11" t="n"/>
      <c r="C2830" s="11" t="n"/>
      <c r="E2830" s="12">
        <f>IF($A2830="","",IF(ISNUMBER($A2830),$A2830,IFERROR(DATEVALUE($A2830),"")))</f>
        <v/>
      </c>
      <c r="F2830" s="12">
        <f>IF($B2830="","",IF(ISNUMBER($B2830),HOUR($B2830)*2+MINUTE($B2830)/30,IFERROR(VALUE(LEFT($B2830,FIND(":",$B2830)-1))*2+VALUE(MID($B2830,FIND(":",$B2830)+1,2))/30,"")))</f>
        <v/>
      </c>
      <c r="G2830" s="12">
        <f>IF($E2830="","",IF(WEEKDAY($E2830,2)&lt;6,1,0))</f>
        <v/>
      </c>
      <c r="H2830" s="12">
        <f>IF(OR($E2830="",$F2830=""),"",IF(AND($G2830=1,$F2830&gt;='Working Hours'!$C$8,$F2830&lt;'Working Hours'!$C$9),1,0))</f>
        <v/>
      </c>
    </row>
    <row r="2831">
      <c r="A2831" s="11" t="n"/>
      <c r="B2831" s="11" t="n"/>
      <c r="C2831" s="11" t="n"/>
      <c r="E2831" s="12">
        <f>IF($A2831="","",IF(ISNUMBER($A2831),$A2831,IFERROR(DATEVALUE($A2831),"")))</f>
        <v/>
      </c>
      <c r="F2831" s="12">
        <f>IF($B2831="","",IF(ISNUMBER($B2831),HOUR($B2831)*2+MINUTE($B2831)/30,IFERROR(VALUE(LEFT($B2831,FIND(":",$B2831)-1))*2+VALUE(MID($B2831,FIND(":",$B2831)+1,2))/30,"")))</f>
        <v/>
      </c>
      <c r="G2831" s="12">
        <f>IF($E2831="","",IF(WEEKDAY($E2831,2)&lt;6,1,0))</f>
        <v/>
      </c>
      <c r="H2831" s="12">
        <f>IF(OR($E2831="",$F2831=""),"",IF(AND($G2831=1,$F2831&gt;='Working Hours'!$C$8,$F2831&lt;'Working Hours'!$C$9),1,0))</f>
        <v/>
      </c>
    </row>
    <row r="2832">
      <c r="A2832" s="11" t="n"/>
      <c r="B2832" s="11" t="n"/>
      <c r="C2832" s="11" t="n"/>
      <c r="E2832" s="12">
        <f>IF($A2832="","",IF(ISNUMBER($A2832),$A2832,IFERROR(DATEVALUE($A2832),"")))</f>
        <v/>
      </c>
      <c r="F2832" s="12">
        <f>IF($B2832="","",IF(ISNUMBER($B2832),HOUR($B2832)*2+MINUTE($B2832)/30,IFERROR(VALUE(LEFT($B2832,FIND(":",$B2832)-1))*2+VALUE(MID($B2832,FIND(":",$B2832)+1,2))/30,"")))</f>
        <v/>
      </c>
      <c r="G2832" s="12">
        <f>IF($E2832="","",IF(WEEKDAY($E2832,2)&lt;6,1,0))</f>
        <v/>
      </c>
      <c r="H2832" s="12">
        <f>IF(OR($E2832="",$F2832=""),"",IF(AND($G2832=1,$F2832&gt;='Working Hours'!$C$8,$F2832&lt;'Working Hours'!$C$9),1,0))</f>
        <v/>
      </c>
    </row>
    <row r="2833">
      <c r="A2833" s="11" t="n"/>
      <c r="B2833" s="11" t="n"/>
      <c r="C2833" s="11" t="n"/>
      <c r="E2833" s="12">
        <f>IF($A2833="","",IF(ISNUMBER($A2833),$A2833,IFERROR(DATEVALUE($A2833),"")))</f>
        <v/>
      </c>
      <c r="F2833" s="12">
        <f>IF($B2833="","",IF(ISNUMBER($B2833),HOUR($B2833)*2+MINUTE($B2833)/30,IFERROR(VALUE(LEFT($B2833,FIND(":",$B2833)-1))*2+VALUE(MID($B2833,FIND(":",$B2833)+1,2))/30,"")))</f>
        <v/>
      </c>
      <c r="G2833" s="12">
        <f>IF($E2833="","",IF(WEEKDAY($E2833,2)&lt;6,1,0))</f>
        <v/>
      </c>
      <c r="H2833" s="12">
        <f>IF(OR($E2833="",$F2833=""),"",IF(AND($G2833=1,$F2833&gt;='Working Hours'!$C$8,$F2833&lt;'Working Hours'!$C$9),1,0))</f>
        <v/>
      </c>
    </row>
    <row r="2834">
      <c r="A2834" s="11" t="n"/>
      <c r="B2834" s="11" t="n"/>
      <c r="C2834" s="11" t="n"/>
      <c r="E2834" s="12">
        <f>IF($A2834="","",IF(ISNUMBER($A2834),$A2834,IFERROR(DATEVALUE($A2834),"")))</f>
        <v/>
      </c>
      <c r="F2834" s="12">
        <f>IF($B2834="","",IF(ISNUMBER($B2834),HOUR($B2834)*2+MINUTE($B2834)/30,IFERROR(VALUE(LEFT($B2834,FIND(":",$B2834)-1))*2+VALUE(MID($B2834,FIND(":",$B2834)+1,2))/30,"")))</f>
        <v/>
      </c>
      <c r="G2834" s="12">
        <f>IF($E2834="","",IF(WEEKDAY($E2834,2)&lt;6,1,0))</f>
        <v/>
      </c>
      <c r="H2834" s="12">
        <f>IF(OR($E2834="",$F2834=""),"",IF(AND($G2834=1,$F2834&gt;='Working Hours'!$C$8,$F2834&lt;'Working Hours'!$C$9),1,0))</f>
        <v/>
      </c>
    </row>
    <row r="2835">
      <c r="A2835" s="11" t="n"/>
      <c r="B2835" s="11" t="n"/>
      <c r="C2835" s="11" t="n"/>
      <c r="E2835" s="12">
        <f>IF($A2835="","",IF(ISNUMBER($A2835),$A2835,IFERROR(DATEVALUE($A2835),"")))</f>
        <v/>
      </c>
      <c r="F2835" s="12">
        <f>IF($B2835="","",IF(ISNUMBER($B2835),HOUR($B2835)*2+MINUTE($B2835)/30,IFERROR(VALUE(LEFT($B2835,FIND(":",$B2835)-1))*2+VALUE(MID($B2835,FIND(":",$B2835)+1,2))/30,"")))</f>
        <v/>
      </c>
      <c r="G2835" s="12">
        <f>IF($E2835="","",IF(WEEKDAY($E2835,2)&lt;6,1,0))</f>
        <v/>
      </c>
      <c r="H2835" s="12">
        <f>IF(OR($E2835="",$F2835=""),"",IF(AND($G2835=1,$F2835&gt;='Working Hours'!$C$8,$F2835&lt;'Working Hours'!$C$9),1,0))</f>
        <v/>
      </c>
    </row>
    <row r="2836">
      <c r="A2836" s="11" t="n"/>
      <c r="B2836" s="11" t="n"/>
      <c r="C2836" s="11" t="n"/>
      <c r="E2836" s="12">
        <f>IF($A2836="","",IF(ISNUMBER($A2836),$A2836,IFERROR(DATEVALUE($A2836),"")))</f>
        <v/>
      </c>
      <c r="F2836" s="12">
        <f>IF($B2836="","",IF(ISNUMBER($B2836),HOUR($B2836)*2+MINUTE($B2836)/30,IFERROR(VALUE(LEFT($B2836,FIND(":",$B2836)-1))*2+VALUE(MID($B2836,FIND(":",$B2836)+1,2))/30,"")))</f>
        <v/>
      </c>
      <c r="G2836" s="12">
        <f>IF($E2836="","",IF(WEEKDAY($E2836,2)&lt;6,1,0))</f>
        <v/>
      </c>
      <c r="H2836" s="12">
        <f>IF(OR($E2836="",$F2836=""),"",IF(AND($G2836=1,$F2836&gt;='Working Hours'!$C$8,$F2836&lt;'Working Hours'!$C$9),1,0))</f>
        <v/>
      </c>
    </row>
    <row r="2837">
      <c r="A2837" s="11" t="n"/>
      <c r="B2837" s="11" t="n"/>
      <c r="C2837" s="11" t="n"/>
      <c r="E2837" s="12">
        <f>IF($A2837="","",IF(ISNUMBER($A2837),$A2837,IFERROR(DATEVALUE($A2837),"")))</f>
        <v/>
      </c>
      <c r="F2837" s="12">
        <f>IF($B2837="","",IF(ISNUMBER($B2837),HOUR($B2837)*2+MINUTE($B2837)/30,IFERROR(VALUE(LEFT($B2837,FIND(":",$B2837)-1))*2+VALUE(MID($B2837,FIND(":",$B2837)+1,2))/30,"")))</f>
        <v/>
      </c>
      <c r="G2837" s="12">
        <f>IF($E2837="","",IF(WEEKDAY($E2837,2)&lt;6,1,0))</f>
        <v/>
      </c>
      <c r="H2837" s="12">
        <f>IF(OR($E2837="",$F2837=""),"",IF(AND($G2837=1,$F2837&gt;='Working Hours'!$C$8,$F2837&lt;'Working Hours'!$C$9),1,0))</f>
        <v/>
      </c>
    </row>
    <row r="2838">
      <c r="A2838" s="11" t="n"/>
      <c r="B2838" s="11" t="n"/>
      <c r="C2838" s="11" t="n"/>
      <c r="E2838" s="12">
        <f>IF($A2838="","",IF(ISNUMBER($A2838),$A2838,IFERROR(DATEVALUE($A2838),"")))</f>
        <v/>
      </c>
      <c r="F2838" s="12">
        <f>IF($B2838="","",IF(ISNUMBER($B2838),HOUR($B2838)*2+MINUTE($B2838)/30,IFERROR(VALUE(LEFT($B2838,FIND(":",$B2838)-1))*2+VALUE(MID($B2838,FIND(":",$B2838)+1,2))/30,"")))</f>
        <v/>
      </c>
      <c r="G2838" s="12">
        <f>IF($E2838="","",IF(WEEKDAY($E2838,2)&lt;6,1,0))</f>
        <v/>
      </c>
      <c r="H2838" s="12">
        <f>IF(OR($E2838="",$F2838=""),"",IF(AND($G2838=1,$F2838&gt;='Working Hours'!$C$8,$F2838&lt;'Working Hours'!$C$9),1,0))</f>
        <v/>
      </c>
    </row>
    <row r="2839">
      <c r="A2839" s="11" t="n"/>
      <c r="B2839" s="11" t="n"/>
      <c r="C2839" s="11" t="n"/>
      <c r="E2839" s="12">
        <f>IF($A2839="","",IF(ISNUMBER($A2839),$A2839,IFERROR(DATEVALUE($A2839),"")))</f>
        <v/>
      </c>
      <c r="F2839" s="12">
        <f>IF($B2839="","",IF(ISNUMBER($B2839),HOUR($B2839)*2+MINUTE($B2839)/30,IFERROR(VALUE(LEFT($B2839,FIND(":",$B2839)-1))*2+VALUE(MID($B2839,FIND(":",$B2839)+1,2))/30,"")))</f>
        <v/>
      </c>
      <c r="G2839" s="12">
        <f>IF($E2839="","",IF(WEEKDAY($E2839,2)&lt;6,1,0))</f>
        <v/>
      </c>
      <c r="H2839" s="12">
        <f>IF(OR($E2839="",$F2839=""),"",IF(AND($G2839=1,$F2839&gt;='Working Hours'!$C$8,$F2839&lt;'Working Hours'!$C$9),1,0))</f>
        <v/>
      </c>
    </row>
    <row r="2840">
      <c r="A2840" s="11" t="n"/>
      <c r="B2840" s="11" t="n"/>
      <c r="C2840" s="11" t="n"/>
      <c r="E2840" s="12">
        <f>IF($A2840="","",IF(ISNUMBER($A2840),$A2840,IFERROR(DATEVALUE($A2840),"")))</f>
        <v/>
      </c>
      <c r="F2840" s="12">
        <f>IF($B2840="","",IF(ISNUMBER($B2840),HOUR($B2840)*2+MINUTE($B2840)/30,IFERROR(VALUE(LEFT($B2840,FIND(":",$B2840)-1))*2+VALUE(MID($B2840,FIND(":",$B2840)+1,2))/30,"")))</f>
        <v/>
      </c>
      <c r="G2840" s="12">
        <f>IF($E2840="","",IF(WEEKDAY($E2840,2)&lt;6,1,0))</f>
        <v/>
      </c>
      <c r="H2840" s="12">
        <f>IF(OR($E2840="",$F2840=""),"",IF(AND($G2840=1,$F2840&gt;='Working Hours'!$C$8,$F2840&lt;'Working Hours'!$C$9),1,0))</f>
        <v/>
      </c>
    </row>
    <row r="2841">
      <c r="A2841" s="11" t="n"/>
      <c r="B2841" s="11" t="n"/>
      <c r="C2841" s="11" t="n"/>
      <c r="E2841" s="12">
        <f>IF($A2841="","",IF(ISNUMBER($A2841),$A2841,IFERROR(DATEVALUE($A2841),"")))</f>
        <v/>
      </c>
      <c r="F2841" s="12">
        <f>IF($B2841="","",IF(ISNUMBER($B2841),HOUR($B2841)*2+MINUTE($B2841)/30,IFERROR(VALUE(LEFT($B2841,FIND(":",$B2841)-1))*2+VALUE(MID($B2841,FIND(":",$B2841)+1,2))/30,"")))</f>
        <v/>
      </c>
      <c r="G2841" s="12">
        <f>IF($E2841="","",IF(WEEKDAY($E2841,2)&lt;6,1,0))</f>
        <v/>
      </c>
      <c r="H2841" s="12">
        <f>IF(OR($E2841="",$F2841=""),"",IF(AND($G2841=1,$F2841&gt;='Working Hours'!$C$8,$F2841&lt;'Working Hours'!$C$9),1,0))</f>
        <v/>
      </c>
    </row>
    <row r="2842">
      <c r="A2842" s="11" t="n"/>
      <c r="B2842" s="11" t="n"/>
      <c r="C2842" s="11" t="n"/>
      <c r="E2842" s="12">
        <f>IF($A2842="","",IF(ISNUMBER($A2842),$A2842,IFERROR(DATEVALUE($A2842),"")))</f>
        <v/>
      </c>
      <c r="F2842" s="12">
        <f>IF($B2842="","",IF(ISNUMBER($B2842),HOUR($B2842)*2+MINUTE($B2842)/30,IFERROR(VALUE(LEFT($B2842,FIND(":",$B2842)-1))*2+VALUE(MID($B2842,FIND(":",$B2842)+1,2))/30,"")))</f>
        <v/>
      </c>
      <c r="G2842" s="12">
        <f>IF($E2842="","",IF(WEEKDAY($E2842,2)&lt;6,1,0))</f>
        <v/>
      </c>
      <c r="H2842" s="12">
        <f>IF(OR($E2842="",$F2842=""),"",IF(AND($G2842=1,$F2842&gt;='Working Hours'!$C$8,$F2842&lt;'Working Hours'!$C$9),1,0))</f>
        <v/>
      </c>
    </row>
    <row r="2843">
      <c r="A2843" s="11" t="n"/>
      <c r="B2843" s="11" t="n"/>
      <c r="C2843" s="11" t="n"/>
      <c r="E2843" s="12">
        <f>IF($A2843="","",IF(ISNUMBER($A2843),$A2843,IFERROR(DATEVALUE($A2843),"")))</f>
        <v/>
      </c>
      <c r="F2843" s="12">
        <f>IF($B2843="","",IF(ISNUMBER($B2843),HOUR($B2843)*2+MINUTE($B2843)/30,IFERROR(VALUE(LEFT($B2843,FIND(":",$B2843)-1))*2+VALUE(MID($B2843,FIND(":",$B2843)+1,2))/30,"")))</f>
        <v/>
      </c>
      <c r="G2843" s="12">
        <f>IF($E2843="","",IF(WEEKDAY($E2843,2)&lt;6,1,0))</f>
        <v/>
      </c>
      <c r="H2843" s="12">
        <f>IF(OR($E2843="",$F2843=""),"",IF(AND($G2843=1,$F2843&gt;='Working Hours'!$C$8,$F2843&lt;'Working Hours'!$C$9),1,0))</f>
        <v/>
      </c>
    </row>
    <row r="2844">
      <c r="A2844" s="11" t="n"/>
      <c r="B2844" s="11" t="n"/>
      <c r="C2844" s="11" t="n"/>
      <c r="E2844" s="12">
        <f>IF($A2844="","",IF(ISNUMBER($A2844),$A2844,IFERROR(DATEVALUE($A2844),"")))</f>
        <v/>
      </c>
      <c r="F2844" s="12">
        <f>IF($B2844="","",IF(ISNUMBER($B2844),HOUR($B2844)*2+MINUTE($B2844)/30,IFERROR(VALUE(LEFT($B2844,FIND(":",$B2844)-1))*2+VALUE(MID($B2844,FIND(":",$B2844)+1,2))/30,"")))</f>
        <v/>
      </c>
      <c r="G2844" s="12">
        <f>IF($E2844="","",IF(WEEKDAY($E2844,2)&lt;6,1,0))</f>
        <v/>
      </c>
      <c r="H2844" s="12">
        <f>IF(OR($E2844="",$F2844=""),"",IF(AND($G2844=1,$F2844&gt;='Working Hours'!$C$8,$F2844&lt;'Working Hours'!$C$9),1,0))</f>
        <v/>
      </c>
    </row>
    <row r="2845">
      <c r="A2845" s="11" t="n"/>
      <c r="B2845" s="11" t="n"/>
      <c r="C2845" s="11" t="n"/>
      <c r="E2845" s="12">
        <f>IF($A2845="","",IF(ISNUMBER($A2845),$A2845,IFERROR(DATEVALUE($A2845),"")))</f>
        <v/>
      </c>
      <c r="F2845" s="12">
        <f>IF($B2845="","",IF(ISNUMBER($B2845),HOUR($B2845)*2+MINUTE($B2845)/30,IFERROR(VALUE(LEFT($B2845,FIND(":",$B2845)-1))*2+VALUE(MID($B2845,FIND(":",$B2845)+1,2))/30,"")))</f>
        <v/>
      </c>
      <c r="G2845" s="12">
        <f>IF($E2845="","",IF(WEEKDAY($E2845,2)&lt;6,1,0))</f>
        <v/>
      </c>
      <c r="H2845" s="12">
        <f>IF(OR($E2845="",$F2845=""),"",IF(AND($G2845=1,$F2845&gt;='Working Hours'!$C$8,$F2845&lt;'Working Hours'!$C$9),1,0))</f>
        <v/>
      </c>
    </row>
    <row r="2846">
      <c r="A2846" s="11" t="n"/>
      <c r="B2846" s="11" t="n"/>
      <c r="C2846" s="11" t="n"/>
      <c r="E2846" s="12">
        <f>IF($A2846="","",IF(ISNUMBER($A2846),$A2846,IFERROR(DATEVALUE($A2846),"")))</f>
        <v/>
      </c>
      <c r="F2846" s="12">
        <f>IF($B2846="","",IF(ISNUMBER($B2846),HOUR($B2846)*2+MINUTE($B2846)/30,IFERROR(VALUE(LEFT($B2846,FIND(":",$B2846)-1))*2+VALUE(MID($B2846,FIND(":",$B2846)+1,2))/30,"")))</f>
        <v/>
      </c>
      <c r="G2846" s="12">
        <f>IF($E2846="","",IF(WEEKDAY($E2846,2)&lt;6,1,0))</f>
        <v/>
      </c>
      <c r="H2846" s="12">
        <f>IF(OR($E2846="",$F2846=""),"",IF(AND($G2846=1,$F2846&gt;='Working Hours'!$C$8,$F2846&lt;'Working Hours'!$C$9),1,0))</f>
        <v/>
      </c>
    </row>
    <row r="2847">
      <c r="A2847" s="11" t="n"/>
      <c r="B2847" s="11" t="n"/>
      <c r="C2847" s="11" t="n"/>
      <c r="E2847" s="12">
        <f>IF($A2847="","",IF(ISNUMBER($A2847),$A2847,IFERROR(DATEVALUE($A2847),"")))</f>
        <v/>
      </c>
      <c r="F2847" s="12">
        <f>IF($B2847="","",IF(ISNUMBER($B2847),HOUR($B2847)*2+MINUTE($B2847)/30,IFERROR(VALUE(LEFT($B2847,FIND(":",$B2847)-1))*2+VALUE(MID($B2847,FIND(":",$B2847)+1,2))/30,"")))</f>
        <v/>
      </c>
      <c r="G2847" s="12">
        <f>IF($E2847="","",IF(WEEKDAY($E2847,2)&lt;6,1,0))</f>
        <v/>
      </c>
      <c r="H2847" s="12">
        <f>IF(OR($E2847="",$F2847=""),"",IF(AND($G2847=1,$F2847&gt;='Working Hours'!$C$8,$F2847&lt;'Working Hours'!$C$9),1,0))</f>
        <v/>
      </c>
    </row>
    <row r="2848">
      <c r="A2848" s="11" t="n"/>
      <c r="B2848" s="11" t="n"/>
      <c r="C2848" s="11" t="n"/>
      <c r="E2848" s="12">
        <f>IF($A2848="","",IF(ISNUMBER($A2848),$A2848,IFERROR(DATEVALUE($A2848),"")))</f>
        <v/>
      </c>
      <c r="F2848" s="12">
        <f>IF($B2848="","",IF(ISNUMBER($B2848),HOUR($B2848)*2+MINUTE($B2848)/30,IFERROR(VALUE(LEFT($B2848,FIND(":",$B2848)-1))*2+VALUE(MID($B2848,FIND(":",$B2848)+1,2))/30,"")))</f>
        <v/>
      </c>
      <c r="G2848" s="12">
        <f>IF($E2848="","",IF(WEEKDAY($E2848,2)&lt;6,1,0))</f>
        <v/>
      </c>
      <c r="H2848" s="12">
        <f>IF(OR($E2848="",$F2848=""),"",IF(AND($G2848=1,$F2848&gt;='Working Hours'!$C$8,$F2848&lt;'Working Hours'!$C$9),1,0))</f>
        <v/>
      </c>
    </row>
    <row r="2849">
      <c r="A2849" s="11" t="n"/>
      <c r="B2849" s="11" t="n"/>
      <c r="C2849" s="11" t="n"/>
      <c r="E2849" s="12">
        <f>IF($A2849="","",IF(ISNUMBER($A2849),$A2849,IFERROR(DATEVALUE($A2849),"")))</f>
        <v/>
      </c>
      <c r="F2849" s="12">
        <f>IF($B2849="","",IF(ISNUMBER($B2849),HOUR($B2849)*2+MINUTE($B2849)/30,IFERROR(VALUE(LEFT($B2849,FIND(":",$B2849)-1))*2+VALUE(MID($B2849,FIND(":",$B2849)+1,2))/30,"")))</f>
        <v/>
      </c>
      <c r="G2849" s="12">
        <f>IF($E2849="","",IF(WEEKDAY($E2849,2)&lt;6,1,0))</f>
        <v/>
      </c>
      <c r="H2849" s="12">
        <f>IF(OR($E2849="",$F2849=""),"",IF(AND($G2849=1,$F2849&gt;='Working Hours'!$C$8,$F2849&lt;'Working Hours'!$C$9),1,0))</f>
        <v/>
      </c>
    </row>
    <row r="2850">
      <c r="A2850" s="11" t="n"/>
      <c r="B2850" s="11" t="n"/>
      <c r="C2850" s="11" t="n"/>
      <c r="E2850" s="12">
        <f>IF($A2850="","",IF(ISNUMBER($A2850),$A2850,IFERROR(DATEVALUE($A2850),"")))</f>
        <v/>
      </c>
      <c r="F2850" s="12">
        <f>IF($B2850="","",IF(ISNUMBER($B2850),HOUR($B2850)*2+MINUTE($B2850)/30,IFERROR(VALUE(LEFT($B2850,FIND(":",$B2850)-1))*2+VALUE(MID($B2850,FIND(":",$B2850)+1,2))/30,"")))</f>
        <v/>
      </c>
      <c r="G2850" s="12">
        <f>IF($E2850="","",IF(WEEKDAY($E2850,2)&lt;6,1,0))</f>
        <v/>
      </c>
      <c r="H2850" s="12">
        <f>IF(OR($E2850="",$F2850=""),"",IF(AND($G2850=1,$F2850&gt;='Working Hours'!$C$8,$F2850&lt;'Working Hours'!$C$9),1,0))</f>
        <v/>
      </c>
    </row>
    <row r="2851">
      <c r="A2851" s="11" t="n"/>
      <c r="B2851" s="11" t="n"/>
      <c r="C2851" s="11" t="n"/>
      <c r="E2851" s="12">
        <f>IF($A2851="","",IF(ISNUMBER($A2851),$A2851,IFERROR(DATEVALUE($A2851),"")))</f>
        <v/>
      </c>
      <c r="F2851" s="12">
        <f>IF($B2851="","",IF(ISNUMBER($B2851),HOUR($B2851)*2+MINUTE($B2851)/30,IFERROR(VALUE(LEFT($B2851,FIND(":",$B2851)-1))*2+VALUE(MID($B2851,FIND(":",$B2851)+1,2))/30,"")))</f>
        <v/>
      </c>
      <c r="G2851" s="12">
        <f>IF($E2851="","",IF(WEEKDAY($E2851,2)&lt;6,1,0))</f>
        <v/>
      </c>
      <c r="H2851" s="12">
        <f>IF(OR($E2851="",$F2851=""),"",IF(AND($G2851=1,$F2851&gt;='Working Hours'!$C$8,$F2851&lt;'Working Hours'!$C$9),1,0))</f>
        <v/>
      </c>
    </row>
    <row r="2852">
      <c r="A2852" s="11" t="n"/>
      <c r="B2852" s="11" t="n"/>
      <c r="C2852" s="11" t="n"/>
      <c r="E2852" s="12">
        <f>IF($A2852="","",IF(ISNUMBER($A2852),$A2852,IFERROR(DATEVALUE($A2852),"")))</f>
        <v/>
      </c>
      <c r="F2852" s="12">
        <f>IF($B2852="","",IF(ISNUMBER($B2852),HOUR($B2852)*2+MINUTE($B2852)/30,IFERROR(VALUE(LEFT($B2852,FIND(":",$B2852)-1))*2+VALUE(MID($B2852,FIND(":",$B2852)+1,2))/30,"")))</f>
        <v/>
      </c>
      <c r="G2852" s="12">
        <f>IF($E2852="","",IF(WEEKDAY($E2852,2)&lt;6,1,0))</f>
        <v/>
      </c>
      <c r="H2852" s="12">
        <f>IF(OR($E2852="",$F2852=""),"",IF(AND($G2852=1,$F2852&gt;='Working Hours'!$C$8,$F2852&lt;'Working Hours'!$C$9),1,0))</f>
        <v/>
      </c>
    </row>
    <row r="2853">
      <c r="A2853" s="11" t="n"/>
      <c r="B2853" s="11" t="n"/>
      <c r="C2853" s="11" t="n"/>
      <c r="E2853" s="12">
        <f>IF($A2853="","",IF(ISNUMBER($A2853),$A2853,IFERROR(DATEVALUE($A2853),"")))</f>
        <v/>
      </c>
      <c r="F2853" s="12">
        <f>IF($B2853="","",IF(ISNUMBER($B2853),HOUR($B2853)*2+MINUTE($B2853)/30,IFERROR(VALUE(LEFT($B2853,FIND(":",$B2853)-1))*2+VALUE(MID($B2853,FIND(":",$B2853)+1,2))/30,"")))</f>
        <v/>
      </c>
      <c r="G2853" s="12">
        <f>IF($E2853="","",IF(WEEKDAY($E2853,2)&lt;6,1,0))</f>
        <v/>
      </c>
      <c r="H2853" s="12">
        <f>IF(OR($E2853="",$F2853=""),"",IF(AND($G2853=1,$F2853&gt;='Working Hours'!$C$8,$F2853&lt;'Working Hours'!$C$9),1,0))</f>
        <v/>
      </c>
    </row>
    <row r="2854">
      <c r="A2854" s="11" t="n"/>
      <c r="B2854" s="11" t="n"/>
      <c r="C2854" s="11" t="n"/>
      <c r="E2854" s="12">
        <f>IF($A2854="","",IF(ISNUMBER($A2854),$A2854,IFERROR(DATEVALUE($A2854),"")))</f>
        <v/>
      </c>
      <c r="F2854" s="12">
        <f>IF($B2854="","",IF(ISNUMBER($B2854),HOUR($B2854)*2+MINUTE($B2854)/30,IFERROR(VALUE(LEFT($B2854,FIND(":",$B2854)-1))*2+VALUE(MID($B2854,FIND(":",$B2854)+1,2))/30,"")))</f>
        <v/>
      </c>
      <c r="G2854" s="12">
        <f>IF($E2854="","",IF(WEEKDAY($E2854,2)&lt;6,1,0))</f>
        <v/>
      </c>
      <c r="H2854" s="12">
        <f>IF(OR($E2854="",$F2854=""),"",IF(AND($G2854=1,$F2854&gt;='Working Hours'!$C$8,$F2854&lt;'Working Hours'!$C$9),1,0))</f>
        <v/>
      </c>
    </row>
    <row r="2855">
      <c r="A2855" s="11" t="n"/>
      <c r="B2855" s="11" t="n"/>
      <c r="C2855" s="11" t="n"/>
      <c r="E2855" s="12">
        <f>IF($A2855="","",IF(ISNUMBER($A2855),$A2855,IFERROR(DATEVALUE($A2855),"")))</f>
        <v/>
      </c>
      <c r="F2855" s="12">
        <f>IF($B2855="","",IF(ISNUMBER($B2855),HOUR($B2855)*2+MINUTE($B2855)/30,IFERROR(VALUE(LEFT($B2855,FIND(":",$B2855)-1))*2+VALUE(MID($B2855,FIND(":",$B2855)+1,2))/30,"")))</f>
        <v/>
      </c>
      <c r="G2855" s="12">
        <f>IF($E2855="","",IF(WEEKDAY($E2855,2)&lt;6,1,0))</f>
        <v/>
      </c>
      <c r="H2855" s="12">
        <f>IF(OR($E2855="",$F2855=""),"",IF(AND($G2855=1,$F2855&gt;='Working Hours'!$C$8,$F2855&lt;'Working Hours'!$C$9),1,0))</f>
        <v/>
      </c>
    </row>
    <row r="2856">
      <c r="A2856" s="11" t="n"/>
      <c r="B2856" s="11" t="n"/>
      <c r="C2856" s="11" t="n"/>
      <c r="E2856" s="12">
        <f>IF($A2856="","",IF(ISNUMBER($A2856),$A2856,IFERROR(DATEVALUE($A2856),"")))</f>
        <v/>
      </c>
      <c r="F2856" s="12">
        <f>IF($B2856="","",IF(ISNUMBER($B2856),HOUR($B2856)*2+MINUTE($B2856)/30,IFERROR(VALUE(LEFT($B2856,FIND(":",$B2856)-1))*2+VALUE(MID($B2856,FIND(":",$B2856)+1,2))/30,"")))</f>
        <v/>
      </c>
      <c r="G2856" s="12">
        <f>IF($E2856="","",IF(WEEKDAY($E2856,2)&lt;6,1,0))</f>
        <v/>
      </c>
      <c r="H2856" s="12">
        <f>IF(OR($E2856="",$F2856=""),"",IF(AND($G2856=1,$F2856&gt;='Working Hours'!$C$8,$F2856&lt;'Working Hours'!$C$9),1,0))</f>
        <v/>
      </c>
    </row>
    <row r="2857">
      <c r="A2857" s="11" t="n"/>
      <c r="B2857" s="11" t="n"/>
      <c r="C2857" s="11" t="n"/>
      <c r="E2857" s="12">
        <f>IF($A2857="","",IF(ISNUMBER($A2857),$A2857,IFERROR(DATEVALUE($A2857),"")))</f>
        <v/>
      </c>
      <c r="F2857" s="12">
        <f>IF($B2857="","",IF(ISNUMBER($B2857),HOUR($B2857)*2+MINUTE($B2857)/30,IFERROR(VALUE(LEFT($B2857,FIND(":",$B2857)-1))*2+VALUE(MID($B2857,FIND(":",$B2857)+1,2))/30,"")))</f>
        <v/>
      </c>
      <c r="G2857" s="12">
        <f>IF($E2857="","",IF(WEEKDAY($E2857,2)&lt;6,1,0))</f>
        <v/>
      </c>
      <c r="H2857" s="12">
        <f>IF(OR($E2857="",$F2857=""),"",IF(AND($G2857=1,$F2857&gt;='Working Hours'!$C$8,$F2857&lt;'Working Hours'!$C$9),1,0))</f>
        <v/>
      </c>
    </row>
    <row r="2858">
      <c r="A2858" s="11" t="n"/>
      <c r="B2858" s="11" t="n"/>
      <c r="C2858" s="11" t="n"/>
      <c r="E2858" s="12">
        <f>IF($A2858="","",IF(ISNUMBER($A2858),$A2858,IFERROR(DATEVALUE($A2858),"")))</f>
        <v/>
      </c>
      <c r="F2858" s="12">
        <f>IF($B2858="","",IF(ISNUMBER($B2858),HOUR($B2858)*2+MINUTE($B2858)/30,IFERROR(VALUE(LEFT($B2858,FIND(":",$B2858)-1))*2+VALUE(MID($B2858,FIND(":",$B2858)+1,2))/30,"")))</f>
        <v/>
      </c>
      <c r="G2858" s="12">
        <f>IF($E2858="","",IF(WEEKDAY($E2858,2)&lt;6,1,0))</f>
        <v/>
      </c>
      <c r="H2858" s="12">
        <f>IF(OR($E2858="",$F2858=""),"",IF(AND($G2858=1,$F2858&gt;='Working Hours'!$C$8,$F2858&lt;'Working Hours'!$C$9),1,0))</f>
        <v/>
      </c>
    </row>
    <row r="2859">
      <c r="A2859" s="11" t="n"/>
      <c r="B2859" s="11" t="n"/>
      <c r="C2859" s="11" t="n"/>
      <c r="E2859" s="12">
        <f>IF($A2859="","",IF(ISNUMBER($A2859),$A2859,IFERROR(DATEVALUE($A2859),"")))</f>
        <v/>
      </c>
      <c r="F2859" s="12">
        <f>IF($B2859="","",IF(ISNUMBER($B2859),HOUR($B2859)*2+MINUTE($B2859)/30,IFERROR(VALUE(LEFT($B2859,FIND(":",$B2859)-1))*2+VALUE(MID($B2859,FIND(":",$B2859)+1,2))/30,"")))</f>
        <v/>
      </c>
      <c r="G2859" s="12">
        <f>IF($E2859="","",IF(WEEKDAY($E2859,2)&lt;6,1,0))</f>
        <v/>
      </c>
      <c r="H2859" s="12">
        <f>IF(OR($E2859="",$F2859=""),"",IF(AND($G2859=1,$F2859&gt;='Working Hours'!$C$8,$F2859&lt;'Working Hours'!$C$9),1,0))</f>
        <v/>
      </c>
    </row>
    <row r="2860">
      <c r="A2860" s="11" t="n"/>
      <c r="B2860" s="11" t="n"/>
      <c r="C2860" s="11" t="n"/>
      <c r="E2860" s="12">
        <f>IF($A2860="","",IF(ISNUMBER($A2860),$A2860,IFERROR(DATEVALUE($A2860),"")))</f>
        <v/>
      </c>
      <c r="F2860" s="12">
        <f>IF($B2860="","",IF(ISNUMBER($B2860),HOUR($B2860)*2+MINUTE($B2860)/30,IFERROR(VALUE(LEFT($B2860,FIND(":",$B2860)-1))*2+VALUE(MID($B2860,FIND(":",$B2860)+1,2))/30,"")))</f>
        <v/>
      </c>
      <c r="G2860" s="12">
        <f>IF($E2860="","",IF(WEEKDAY($E2860,2)&lt;6,1,0))</f>
        <v/>
      </c>
      <c r="H2860" s="12">
        <f>IF(OR($E2860="",$F2860=""),"",IF(AND($G2860=1,$F2860&gt;='Working Hours'!$C$8,$F2860&lt;'Working Hours'!$C$9),1,0))</f>
        <v/>
      </c>
    </row>
    <row r="2861">
      <c r="A2861" s="11" t="n"/>
      <c r="B2861" s="11" t="n"/>
      <c r="C2861" s="11" t="n"/>
      <c r="E2861" s="12">
        <f>IF($A2861="","",IF(ISNUMBER($A2861),$A2861,IFERROR(DATEVALUE($A2861),"")))</f>
        <v/>
      </c>
      <c r="F2861" s="12">
        <f>IF($B2861="","",IF(ISNUMBER($B2861),HOUR($B2861)*2+MINUTE($B2861)/30,IFERROR(VALUE(LEFT($B2861,FIND(":",$B2861)-1))*2+VALUE(MID($B2861,FIND(":",$B2861)+1,2))/30,"")))</f>
        <v/>
      </c>
      <c r="G2861" s="12">
        <f>IF($E2861="","",IF(WEEKDAY($E2861,2)&lt;6,1,0))</f>
        <v/>
      </c>
      <c r="H2861" s="12">
        <f>IF(OR($E2861="",$F2861=""),"",IF(AND($G2861=1,$F2861&gt;='Working Hours'!$C$8,$F2861&lt;'Working Hours'!$C$9),1,0))</f>
        <v/>
      </c>
    </row>
    <row r="2862">
      <c r="A2862" s="11" t="n"/>
      <c r="B2862" s="11" t="n"/>
      <c r="C2862" s="11" t="n"/>
      <c r="E2862" s="12">
        <f>IF($A2862="","",IF(ISNUMBER($A2862),$A2862,IFERROR(DATEVALUE($A2862),"")))</f>
        <v/>
      </c>
      <c r="F2862" s="12">
        <f>IF($B2862="","",IF(ISNUMBER($B2862),HOUR($B2862)*2+MINUTE($B2862)/30,IFERROR(VALUE(LEFT($B2862,FIND(":",$B2862)-1))*2+VALUE(MID($B2862,FIND(":",$B2862)+1,2))/30,"")))</f>
        <v/>
      </c>
      <c r="G2862" s="12">
        <f>IF($E2862="","",IF(WEEKDAY($E2862,2)&lt;6,1,0))</f>
        <v/>
      </c>
      <c r="H2862" s="12">
        <f>IF(OR($E2862="",$F2862=""),"",IF(AND($G2862=1,$F2862&gt;='Working Hours'!$C$8,$F2862&lt;'Working Hours'!$C$9),1,0))</f>
        <v/>
      </c>
    </row>
    <row r="2863">
      <c r="A2863" s="11" t="n"/>
      <c r="B2863" s="11" t="n"/>
      <c r="C2863" s="11" t="n"/>
      <c r="E2863" s="12">
        <f>IF($A2863="","",IF(ISNUMBER($A2863),$A2863,IFERROR(DATEVALUE($A2863),"")))</f>
        <v/>
      </c>
      <c r="F2863" s="12">
        <f>IF($B2863="","",IF(ISNUMBER($B2863),HOUR($B2863)*2+MINUTE($B2863)/30,IFERROR(VALUE(LEFT($B2863,FIND(":",$B2863)-1))*2+VALUE(MID($B2863,FIND(":",$B2863)+1,2))/30,"")))</f>
        <v/>
      </c>
      <c r="G2863" s="12">
        <f>IF($E2863="","",IF(WEEKDAY($E2863,2)&lt;6,1,0))</f>
        <v/>
      </c>
      <c r="H2863" s="12">
        <f>IF(OR($E2863="",$F2863=""),"",IF(AND($G2863=1,$F2863&gt;='Working Hours'!$C$8,$F2863&lt;'Working Hours'!$C$9),1,0))</f>
        <v/>
      </c>
    </row>
    <row r="2864">
      <c r="A2864" s="11" t="n"/>
      <c r="B2864" s="11" t="n"/>
      <c r="C2864" s="11" t="n"/>
      <c r="E2864" s="12">
        <f>IF($A2864="","",IF(ISNUMBER($A2864),$A2864,IFERROR(DATEVALUE($A2864),"")))</f>
        <v/>
      </c>
      <c r="F2864" s="12">
        <f>IF($B2864="","",IF(ISNUMBER($B2864),HOUR($B2864)*2+MINUTE($B2864)/30,IFERROR(VALUE(LEFT($B2864,FIND(":",$B2864)-1))*2+VALUE(MID($B2864,FIND(":",$B2864)+1,2))/30,"")))</f>
        <v/>
      </c>
      <c r="G2864" s="12">
        <f>IF($E2864="","",IF(WEEKDAY($E2864,2)&lt;6,1,0))</f>
        <v/>
      </c>
      <c r="H2864" s="12">
        <f>IF(OR($E2864="",$F2864=""),"",IF(AND($G2864=1,$F2864&gt;='Working Hours'!$C$8,$F2864&lt;'Working Hours'!$C$9),1,0))</f>
        <v/>
      </c>
    </row>
    <row r="2865">
      <c r="A2865" s="11" t="n"/>
      <c r="B2865" s="11" t="n"/>
      <c r="C2865" s="11" t="n"/>
      <c r="E2865" s="12">
        <f>IF($A2865="","",IF(ISNUMBER($A2865),$A2865,IFERROR(DATEVALUE($A2865),"")))</f>
        <v/>
      </c>
      <c r="F2865" s="12">
        <f>IF($B2865="","",IF(ISNUMBER($B2865),HOUR($B2865)*2+MINUTE($B2865)/30,IFERROR(VALUE(LEFT($B2865,FIND(":",$B2865)-1))*2+VALUE(MID($B2865,FIND(":",$B2865)+1,2))/30,"")))</f>
        <v/>
      </c>
      <c r="G2865" s="12">
        <f>IF($E2865="","",IF(WEEKDAY($E2865,2)&lt;6,1,0))</f>
        <v/>
      </c>
      <c r="H2865" s="12">
        <f>IF(OR($E2865="",$F2865=""),"",IF(AND($G2865=1,$F2865&gt;='Working Hours'!$C$8,$F2865&lt;'Working Hours'!$C$9),1,0))</f>
        <v/>
      </c>
    </row>
    <row r="2866">
      <c r="A2866" s="11" t="n"/>
      <c r="B2866" s="11" t="n"/>
      <c r="C2866" s="11" t="n"/>
      <c r="E2866" s="12">
        <f>IF($A2866="","",IF(ISNUMBER($A2866),$A2866,IFERROR(DATEVALUE($A2866),"")))</f>
        <v/>
      </c>
      <c r="F2866" s="12">
        <f>IF($B2866="","",IF(ISNUMBER($B2866),HOUR($B2866)*2+MINUTE($B2866)/30,IFERROR(VALUE(LEFT($B2866,FIND(":",$B2866)-1))*2+VALUE(MID($B2866,FIND(":",$B2866)+1,2))/30,"")))</f>
        <v/>
      </c>
      <c r="G2866" s="12">
        <f>IF($E2866="","",IF(WEEKDAY($E2866,2)&lt;6,1,0))</f>
        <v/>
      </c>
      <c r="H2866" s="12">
        <f>IF(OR($E2866="",$F2866=""),"",IF(AND($G2866=1,$F2866&gt;='Working Hours'!$C$8,$F2866&lt;'Working Hours'!$C$9),1,0))</f>
        <v/>
      </c>
    </row>
    <row r="2867">
      <c r="A2867" s="11" t="n"/>
      <c r="B2867" s="11" t="n"/>
      <c r="C2867" s="11" t="n"/>
      <c r="E2867" s="12">
        <f>IF($A2867="","",IF(ISNUMBER($A2867),$A2867,IFERROR(DATEVALUE($A2867),"")))</f>
        <v/>
      </c>
      <c r="F2867" s="12">
        <f>IF($B2867="","",IF(ISNUMBER($B2867),HOUR($B2867)*2+MINUTE($B2867)/30,IFERROR(VALUE(LEFT($B2867,FIND(":",$B2867)-1))*2+VALUE(MID($B2867,FIND(":",$B2867)+1,2))/30,"")))</f>
        <v/>
      </c>
      <c r="G2867" s="12">
        <f>IF($E2867="","",IF(WEEKDAY($E2867,2)&lt;6,1,0))</f>
        <v/>
      </c>
      <c r="H2867" s="12">
        <f>IF(OR($E2867="",$F2867=""),"",IF(AND($G2867=1,$F2867&gt;='Working Hours'!$C$8,$F2867&lt;'Working Hours'!$C$9),1,0))</f>
        <v/>
      </c>
    </row>
    <row r="2868">
      <c r="A2868" s="11" t="n"/>
      <c r="B2868" s="11" t="n"/>
      <c r="C2868" s="11" t="n"/>
      <c r="E2868" s="12">
        <f>IF($A2868="","",IF(ISNUMBER($A2868),$A2868,IFERROR(DATEVALUE($A2868),"")))</f>
        <v/>
      </c>
      <c r="F2868" s="12">
        <f>IF($B2868="","",IF(ISNUMBER($B2868),HOUR($B2868)*2+MINUTE($B2868)/30,IFERROR(VALUE(LEFT($B2868,FIND(":",$B2868)-1))*2+VALUE(MID($B2868,FIND(":",$B2868)+1,2))/30,"")))</f>
        <v/>
      </c>
      <c r="G2868" s="12">
        <f>IF($E2868="","",IF(WEEKDAY($E2868,2)&lt;6,1,0))</f>
        <v/>
      </c>
      <c r="H2868" s="12">
        <f>IF(OR($E2868="",$F2868=""),"",IF(AND($G2868=1,$F2868&gt;='Working Hours'!$C$8,$F2868&lt;'Working Hours'!$C$9),1,0))</f>
        <v/>
      </c>
    </row>
    <row r="2869">
      <c r="A2869" s="11" t="n"/>
      <c r="B2869" s="11" t="n"/>
      <c r="C2869" s="11" t="n"/>
      <c r="E2869" s="12">
        <f>IF($A2869="","",IF(ISNUMBER($A2869),$A2869,IFERROR(DATEVALUE($A2869),"")))</f>
        <v/>
      </c>
      <c r="F2869" s="12">
        <f>IF($B2869="","",IF(ISNUMBER($B2869),HOUR($B2869)*2+MINUTE($B2869)/30,IFERROR(VALUE(LEFT($B2869,FIND(":",$B2869)-1))*2+VALUE(MID($B2869,FIND(":",$B2869)+1,2))/30,"")))</f>
        <v/>
      </c>
      <c r="G2869" s="12">
        <f>IF($E2869="","",IF(WEEKDAY($E2869,2)&lt;6,1,0))</f>
        <v/>
      </c>
      <c r="H2869" s="12">
        <f>IF(OR($E2869="",$F2869=""),"",IF(AND($G2869=1,$F2869&gt;='Working Hours'!$C$8,$F2869&lt;'Working Hours'!$C$9),1,0))</f>
        <v/>
      </c>
    </row>
    <row r="2870">
      <c r="A2870" s="11" t="n"/>
      <c r="B2870" s="11" t="n"/>
      <c r="C2870" s="11" t="n"/>
      <c r="E2870" s="12">
        <f>IF($A2870="","",IF(ISNUMBER($A2870),$A2870,IFERROR(DATEVALUE($A2870),"")))</f>
        <v/>
      </c>
      <c r="F2870" s="12">
        <f>IF($B2870="","",IF(ISNUMBER($B2870),HOUR($B2870)*2+MINUTE($B2870)/30,IFERROR(VALUE(LEFT($B2870,FIND(":",$B2870)-1))*2+VALUE(MID($B2870,FIND(":",$B2870)+1,2))/30,"")))</f>
        <v/>
      </c>
      <c r="G2870" s="12">
        <f>IF($E2870="","",IF(WEEKDAY($E2870,2)&lt;6,1,0))</f>
        <v/>
      </c>
      <c r="H2870" s="12">
        <f>IF(OR($E2870="",$F2870=""),"",IF(AND($G2870=1,$F2870&gt;='Working Hours'!$C$8,$F2870&lt;'Working Hours'!$C$9),1,0))</f>
        <v/>
      </c>
    </row>
    <row r="2871">
      <c r="A2871" s="11" t="n"/>
      <c r="B2871" s="11" t="n"/>
      <c r="C2871" s="11" t="n"/>
      <c r="E2871" s="12">
        <f>IF($A2871="","",IF(ISNUMBER($A2871),$A2871,IFERROR(DATEVALUE($A2871),"")))</f>
        <v/>
      </c>
      <c r="F2871" s="12">
        <f>IF($B2871="","",IF(ISNUMBER($B2871),HOUR($B2871)*2+MINUTE($B2871)/30,IFERROR(VALUE(LEFT($B2871,FIND(":",$B2871)-1))*2+VALUE(MID($B2871,FIND(":",$B2871)+1,2))/30,"")))</f>
        <v/>
      </c>
      <c r="G2871" s="12">
        <f>IF($E2871="","",IF(WEEKDAY($E2871,2)&lt;6,1,0))</f>
        <v/>
      </c>
      <c r="H2871" s="12">
        <f>IF(OR($E2871="",$F2871=""),"",IF(AND($G2871=1,$F2871&gt;='Working Hours'!$C$8,$F2871&lt;'Working Hours'!$C$9),1,0))</f>
        <v/>
      </c>
    </row>
    <row r="2872">
      <c r="A2872" s="11" t="n"/>
      <c r="B2872" s="11" t="n"/>
      <c r="C2872" s="11" t="n"/>
      <c r="E2872" s="12">
        <f>IF($A2872="","",IF(ISNUMBER($A2872),$A2872,IFERROR(DATEVALUE($A2872),"")))</f>
        <v/>
      </c>
      <c r="F2872" s="12">
        <f>IF($B2872="","",IF(ISNUMBER($B2872),HOUR($B2872)*2+MINUTE($B2872)/30,IFERROR(VALUE(LEFT($B2872,FIND(":",$B2872)-1))*2+VALUE(MID($B2872,FIND(":",$B2872)+1,2))/30,"")))</f>
        <v/>
      </c>
      <c r="G2872" s="12">
        <f>IF($E2872="","",IF(WEEKDAY($E2872,2)&lt;6,1,0))</f>
        <v/>
      </c>
      <c r="H2872" s="12">
        <f>IF(OR($E2872="",$F2872=""),"",IF(AND($G2872=1,$F2872&gt;='Working Hours'!$C$8,$F2872&lt;'Working Hours'!$C$9),1,0))</f>
        <v/>
      </c>
    </row>
    <row r="2873">
      <c r="A2873" s="11" t="n"/>
      <c r="B2873" s="11" t="n"/>
      <c r="C2873" s="11" t="n"/>
      <c r="E2873" s="12">
        <f>IF($A2873="","",IF(ISNUMBER($A2873),$A2873,IFERROR(DATEVALUE($A2873),"")))</f>
        <v/>
      </c>
      <c r="F2873" s="12">
        <f>IF($B2873="","",IF(ISNUMBER($B2873),HOUR($B2873)*2+MINUTE($B2873)/30,IFERROR(VALUE(LEFT($B2873,FIND(":",$B2873)-1))*2+VALUE(MID($B2873,FIND(":",$B2873)+1,2))/30,"")))</f>
        <v/>
      </c>
      <c r="G2873" s="12">
        <f>IF($E2873="","",IF(WEEKDAY($E2873,2)&lt;6,1,0))</f>
        <v/>
      </c>
      <c r="H2873" s="12">
        <f>IF(OR($E2873="",$F2873=""),"",IF(AND($G2873=1,$F2873&gt;='Working Hours'!$C$8,$F2873&lt;'Working Hours'!$C$9),1,0))</f>
        <v/>
      </c>
    </row>
    <row r="2874">
      <c r="A2874" s="11" t="n"/>
      <c r="B2874" s="11" t="n"/>
      <c r="C2874" s="11" t="n"/>
      <c r="E2874" s="12">
        <f>IF($A2874="","",IF(ISNUMBER($A2874),$A2874,IFERROR(DATEVALUE($A2874),"")))</f>
        <v/>
      </c>
      <c r="F2874" s="12">
        <f>IF($B2874="","",IF(ISNUMBER($B2874),HOUR($B2874)*2+MINUTE($B2874)/30,IFERROR(VALUE(LEFT($B2874,FIND(":",$B2874)-1))*2+VALUE(MID($B2874,FIND(":",$B2874)+1,2))/30,"")))</f>
        <v/>
      </c>
      <c r="G2874" s="12">
        <f>IF($E2874="","",IF(WEEKDAY($E2874,2)&lt;6,1,0))</f>
        <v/>
      </c>
      <c r="H2874" s="12">
        <f>IF(OR($E2874="",$F2874=""),"",IF(AND($G2874=1,$F2874&gt;='Working Hours'!$C$8,$F2874&lt;'Working Hours'!$C$9),1,0))</f>
        <v/>
      </c>
    </row>
    <row r="2875">
      <c r="A2875" s="11" t="n"/>
      <c r="B2875" s="11" t="n"/>
      <c r="C2875" s="11" t="n"/>
      <c r="E2875" s="12">
        <f>IF($A2875="","",IF(ISNUMBER($A2875),$A2875,IFERROR(DATEVALUE($A2875),"")))</f>
        <v/>
      </c>
      <c r="F2875" s="12">
        <f>IF($B2875="","",IF(ISNUMBER($B2875),HOUR($B2875)*2+MINUTE($B2875)/30,IFERROR(VALUE(LEFT($B2875,FIND(":",$B2875)-1))*2+VALUE(MID($B2875,FIND(":",$B2875)+1,2))/30,"")))</f>
        <v/>
      </c>
      <c r="G2875" s="12">
        <f>IF($E2875="","",IF(WEEKDAY($E2875,2)&lt;6,1,0))</f>
        <v/>
      </c>
      <c r="H2875" s="12">
        <f>IF(OR($E2875="",$F2875=""),"",IF(AND($G2875=1,$F2875&gt;='Working Hours'!$C$8,$F2875&lt;'Working Hours'!$C$9),1,0))</f>
        <v/>
      </c>
    </row>
    <row r="2876">
      <c r="A2876" s="11" t="n"/>
      <c r="B2876" s="11" t="n"/>
      <c r="C2876" s="11" t="n"/>
      <c r="E2876" s="12">
        <f>IF($A2876="","",IF(ISNUMBER($A2876),$A2876,IFERROR(DATEVALUE($A2876),"")))</f>
        <v/>
      </c>
      <c r="F2876" s="12">
        <f>IF($B2876="","",IF(ISNUMBER($B2876),HOUR($B2876)*2+MINUTE($B2876)/30,IFERROR(VALUE(LEFT($B2876,FIND(":",$B2876)-1))*2+VALUE(MID($B2876,FIND(":",$B2876)+1,2))/30,"")))</f>
        <v/>
      </c>
      <c r="G2876" s="12">
        <f>IF($E2876="","",IF(WEEKDAY($E2876,2)&lt;6,1,0))</f>
        <v/>
      </c>
      <c r="H2876" s="12">
        <f>IF(OR($E2876="",$F2876=""),"",IF(AND($G2876=1,$F2876&gt;='Working Hours'!$C$8,$F2876&lt;'Working Hours'!$C$9),1,0))</f>
        <v/>
      </c>
    </row>
    <row r="2877">
      <c r="A2877" s="11" t="n"/>
      <c r="B2877" s="11" t="n"/>
      <c r="C2877" s="11" t="n"/>
      <c r="E2877" s="12">
        <f>IF($A2877="","",IF(ISNUMBER($A2877),$A2877,IFERROR(DATEVALUE($A2877),"")))</f>
        <v/>
      </c>
      <c r="F2877" s="12">
        <f>IF($B2877="","",IF(ISNUMBER($B2877),HOUR($B2877)*2+MINUTE($B2877)/30,IFERROR(VALUE(LEFT($B2877,FIND(":",$B2877)-1))*2+VALUE(MID($B2877,FIND(":",$B2877)+1,2))/30,"")))</f>
        <v/>
      </c>
      <c r="G2877" s="12">
        <f>IF($E2877="","",IF(WEEKDAY($E2877,2)&lt;6,1,0))</f>
        <v/>
      </c>
      <c r="H2877" s="12">
        <f>IF(OR($E2877="",$F2877=""),"",IF(AND($G2877=1,$F2877&gt;='Working Hours'!$C$8,$F2877&lt;'Working Hours'!$C$9),1,0))</f>
        <v/>
      </c>
    </row>
    <row r="2878">
      <c r="A2878" s="11" t="n"/>
      <c r="B2878" s="11" t="n"/>
      <c r="C2878" s="11" t="n"/>
      <c r="E2878" s="12">
        <f>IF($A2878="","",IF(ISNUMBER($A2878),$A2878,IFERROR(DATEVALUE($A2878),"")))</f>
        <v/>
      </c>
      <c r="F2878" s="12">
        <f>IF($B2878="","",IF(ISNUMBER($B2878),HOUR($B2878)*2+MINUTE($B2878)/30,IFERROR(VALUE(LEFT($B2878,FIND(":",$B2878)-1))*2+VALUE(MID($B2878,FIND(":",$B2878)+1,2))/30,"")))</f>
        <v/>
      </c>
      <c r="G2878" s="12">
        <f>IF($E2878="","",IF(WEEKDAY($E2878,2)&lt;6,1,0))</f>
        <v/>
      </c>
      <c r="H2878" s="12">
        <f>IF(OR($E2878="",$F2878=""),"",IF(AND($G2878=1,$F2878&gt;='Working Hours'!$C$8,$F2878&lt;'Working Hours'!$C$9),1,0))</f>
        <v/>
      </c>
    </row>
    <row r="2879">
      <c r="A2879" s="11" t="n"/>
      <c r="B2879" s="11" t="n"/>
      <c r="C2879" s="11" t="n"/>
      <c r="E2879" s="12">
        <f>IF($A2879="","",IF(ISNUMBER($A2879),$A2879,IFERROR(DATEVALUE($A2879),"")))</f>
        <v/>
      </c>
      <c r="F2879" s="12">
        <f>IF($B2879="","",IF(ISNUMBER($B2879),HOUR($B2879)*2+MINUTE($B2879)/30,IFERROR(VALUE(LEFT($B2879,FIND(":",$B2879)-1))*2+VALUE(MID($B2879,FIND(":",$B2879)+1,2))/30,"")))</f>
        <v/>
      </c>
      <c r="G2879" s="12">
        <f>IF($E2879="","",IF(WEEKDAY($E2879,2)&lt;6,1,0))</f>
        <v/>
      </c>
      <c r="H2879" s="12">
        <f>IF(OR($E2879="",$F2879=""),"",IF(AND($G2879=1,$F2879&gt;='Working Hours'!$C$8,$F2879&lt;'Working Hours'!$C$9),1,0))</f>
        <v/>
      </c>
    </row>
    <row r="2880">
      <c r="A2880" s="11" t="n"/>
      <c r="B2880" s="11" t="n"/>
      <c r="C2880" s="11" t="n"/>
      <c r="E2880" s="12">
        <f>IF($A2880="","",IF(ISNUMBER($A2880),$A2880,IFERROR(DATEVALUE($A2880),"")))</f>
        <v/>
      </c>
      <c r="F2880" s="12">
        <f>IF($B2880="","",IF(ISNUMBER($B2880),HOUR($B2880)*2+MINUTE($B2880)/30,IFERROR(VALUE(LEFT($B2880,FIND(":",$B2880)-1))*2+VALUE(MID($B2880,FIND(":",$B2880)+1,2))/30,"")))</f>
        <v/>
      </c>
      <c r="G2880" s="12">
        <f>IF($E2880="","",IF(WEEKDAY($E2880,2)&lt;6,1,0))</f>
        <v/>
      </c>
      <c r="H2880" s="12">
        <f>IF(OR($E2880="",$F2880=""),"",IF(AND($G2880=1,$F2880&gt;='Working Hours'!$C$8,$F2880&lt;'Working Hours'!$C$9),1,0))</f>
        <v/>
      </c>
    </row>
    <row r="2881">
      <c r="A2881" s="11" t="n"/>
      <c r="B2881" s="11" t="n"/>
      <c r="C2881" s="11" t="n"/>
      <c r="E2881" s="12">
        <f>IF($A2881="","",IF(ISNUMBER($A2881),$A2881,IFERROR(DATEVALUE($A2881),"")))</f>
        <v/>
      </c>
      <c r="F2881" s="12">
        <f>IF($B2881="","",IF(ISNUMBER($B2881),HOUR($B2881)*2+MINUTE($B2881)/30,IFERROR(VALUE(LEFT($B2881,FIND(":",$B2881)-1))*2+VALUE(MID($B2881,FIND(":",$B2881)+1,2))/30,"")))</f>
        <v/>
      </c>
      <c r="G2881" s="12">
        <f>IF($E2881="","",IF(WEEKDAY($E2881,2)&lt;6,1,0))</f>
        <v/>
      </c>
      <c r="H2881" s="12">
        <f>IF(OR($E2881="",$F2881=""),"",IF(AND($G2881=1,$F2881&gt;='Working Hours'!$C$8,$F2881&lt;'Working Hours'!$C$9),1,0))</f>
        <v/>
      </c>
    </row>
    <row r="2882">
      <c r="A2882" s="11" t="n"/>
      <c r="B2882" s="11" t="n"/>
      <c r="C2882" s="11" t="n"/>
      <c r="E2882" s="12">
        <f>IF($A2882="","",IF(ISNUMBER($A2882),$A2882,IFERROR(DATEVALUE($A2882),"")))</f>
        <v/>
      </c>
      <c r="F2882" s="12">
        <f>IF($B2882="","",IF(ISNUMBER($B2882),HOUR($B2882)*2+MINUTE($B2882)/30,IFERROR(VALUE(LEFT($B2882,FIND(":",$B2882)-1))*2+VALUE(MID($B2882,FIND(":",$B2882)+1,2))/30,"")))</f>
        <v/>
      </c>
      <c r="G2882" s="12">
        <f>IF($E2882="","",IF(WEEKDAY($E2882,2)&lt;6,1,0))</f>
        <v/>
      </c>
      <c r="H2882" s="12">
        <f>IF(OR($E2882="",$F2882=""),"",IF(AND($G2882=1,$F2882&gt;='Working Hours'!$C$8,$F2882&lt;'Working Hours'!$C$9),1,0))</f>
        <v/>
      </c>
    </row>
    <row r="2883">
      <c r="A2883" s="11" t="n"/>
      <c r="B2883" s="11" t="n"/>
      <c r="C2883" s="11" t="n"/>
      <c r="E2883" s="12">
        <f>IF($A2883="","",IF(ISNUMBER($A2883),$A2883,IFERROR(DATEVALUE($A2883),"")))</f>
        <v/>
      </c>
      <c r="F2883" s="12">
        <f>IF($B2883="","",IF(ISNUMBER($B2883),HOUR($B2883)*2+MINUTE($B2883)/30,IFERROR(VALUE(LEFT($B2883,FIND(":",$B2883)-1))*2+VALUE(MID($B2883,FIND(":",$B2883)+1,2))/30,"")))</f>
        <v/>
      </c>
      <c r="G2883" s="12">
        <f>IF($E2883="","",IF(WEEKDAY($E2883,2)&lt;6,1,0))</f>
        <v/>
      </c>
      <c r="H2883" s="12">
        <f>IF(OR($E2883="",$F2883=""),"",IF(AND($G2883=1,$F2883&gt;='Working Hours'!$C$8,$F2883&lt;'Working Hours'!$C$9),1,0))</f>
        <v/>
      </c>
    </row>
    <row r="2884">
      <c r="A2884" s="11" t="n"/>
      <c r="B2884" s="11" t="n"/>
      <c r="C2884" s="11" t="n"/>
      <c r="E2884" s="12">
        <f>IF($A2884="","",IF(ISNUMBER($A2884),$A2884,IFERROR(DATEVALUE($A2884),"")))</f>
        <v/>
      </c>
      <c r="F2884" s="12">
        <f>IF($B2884="","",IF(ISNUMBER($B2884),HOUR($B2884)*2+MINUTE($B2884)/30,IFERROR(VALUE(LEFT($B2884,FIND(":",$B2884)-1))*2+VALUE(MID($B2884,FIND(":",$B2884)+1,2))/30,"")))</f>
        <v/>
      </c>
      <c r="G2884" s="12">
        <f>IF($E2884="","",IF(WEEKDAY($E2884,2)&lt;6,1,0))</f>
        <v/>
      </c>
      <c r="H2884" s="12">
        <f>IF(OR($E2884="",$F2884=""),"",IF(AND($G2884=1,$F2884&gt;='Working Hours'!$C$8,$F2884&lt;'Working Hours'!$C$9),1,0))</f>
        <v/>
      </c>
    </row>
    <row r="2885">
      <c r="A2885" s="11" t="n"/>
      <c r="B2885" s="11" t="n"/>
      <c r="C2885" s="11" t="n"/>
      <c r="E2885" s="12">
        <f>IF($A2885="","",IF(ISNUMBER($A2885),$A2885,IFERROR(DATEVALUE($A2885),"")))</f>
        <v/>
      </c>
      <c r="F2885" s="12">
        <f>IF($B2885="","",IF(ISNUMBER($B2885),HOUR($B2885)*2+MINUTE($B2885)/30,IFERROR(VALUE(LEFT($B2885,FIND(":",$B2885)-1))*2+VALUE(MID($B2885,FIND(":",$B2885)+1,2))/30,"")))</f>
        <v/>
      </c>
      <c r="G2885" s="12">
        <f>IF($E2885="","",IF(WEEKDAY($E2885,2)&lt;6,1,0))</f>
        <v/>
      </c>
      <c r="H2885" s="12">
        <f>IF(OR($E2885="",$F2885=""),"",IF(AND($G2885=1,$F2885&gt;='Working Hours'!$C$8,$F2885&lt;'Working Hours'!$C$9),1,0))</f>
        <v/>
      </c>
    </row>
    <row r="2886">
      <c r="A2886" s="11" t="n"/>
      <c r="B2886" s="11" t="n"/>
      <c r="C2886" s="11" t="n"/>
      <c r="E2886" s="12">
        <f>IF($A2886="","",IF(ISNUMBER($A2886),$A2886,IFERROR(DATEVALUE($A2886),"")))</f>
        <v/>
      </c>
      <c r="F2886" s="12">
        <f>IF($B2886="","",IF(ISNUMBER($B2886),HOUR($B2886)*2+MINUTE($B2886)/30,IFERROR(VALUE(LEFT($B2886,FIND(":",$B2886)-1))*2+VALUE(MID($B2886,FIND(":",$B2886)+1,2))/30,"")))</f>
        <v/>
      </c>
      <c r="G2886" s="12">
        <f>IF($E2886="","",IF(WEEKDAY($E2886,2)&lt;6,1,0))</f>
        <v/>
      </c>
      <c r="H2886" s="12">
        <f>IF(OR($E2886="",$F2886=""),"",IF(AND($G2886=1,$F2886&gt;='Working Hours'!$C$8,$F2886&lt;'Working Hours'!$C$9),1,0))</f>
        <v/>
      </c>
    </row>
    <row r="2887">
      <c r="A2887" s="11" t="n"/>
      <c r="B2887" s="11" t="n"/>
      <c r="C2887" s="11" t="n"/>
      <c r="E2887" s="12">
        <f>IF($A2887="","",IF(ISNUMBER($A2887),$A2887,IFERROR(DATEVALUE($A2887),"")))</f>
        <v/>
      </c>
      <c r="F2887" s="12">
        <f>IF($B2887="","",IF(ISNUMBER($B2887),HOUR($B2887)*2+MINUTE($B2887)/30,IFERROR(VALUE(LEFT($B2887,FIND(":",$B2887)-1))*2+VALUE(MID($B2887,FIND(":",$B2887)+1,2))/30,"")))</f>
        <v/>
      </c>
      <c r="G2887" s="12">
        <f>IF($E2887="","",IF(WEEKDAY($E2887,2)&lt;6,1,0))</f>
        <v/>
      </c>
      <c r="H2887" s="12">
        <f>IF(OR($E2887="",$F2887=""),"",IF(AND($G2887=1,$F2887&gt;='Working Hours'!$C$8,$F2887&lt;'Working Hours'!$C$9),1,0))</f>
        <v/>
      </c>
    </row>
    <row r="2888">
      <c r="A2888" s="11" t="n"/>
      <c r="B2888" s="11" t="n"/>
      <c r="C2888" s="11" t="n"/>
      <c r="E2888" s="12">
        <f>IF($A2888="","",IF(ISNUMBER($A2888),$A2888,IFERROR(DATEVALUE($A2888),"")))</f>
        <v/>
      </c>
      <c r="F2888" s="12">
        <f>IF($B2888="","",IF(ISNUMBER($B2888),HOUR($B2888)*2+MINUTE($B2888)/30,IFERROR(VALUE(LEFT($B2888,FIND(":",$B2888)-1))*2+VALUE(MID($B2888,FIND(":",$B2888)+1,2))/30,"")))</f>
        <v/>
      </c>
      <c r="G2888" s="12">
        <f>IF($E2888="","",IF(WEEKDAY($E2888,2)&lt;6,1,0))</f>
        <v/>
      </c>
      <c r="H2888" s="12">
        <f>IF(OR($E2888="",$F2888=""),"",IF(AND($G2888=1,$F2888&gt;='Working Hours'!$C$8,$F2888&lt;'Working Hours'!$C$9),1,0))</f>
        <v/>
      </c>
    </row>
    <row r="2889">
      <c r="A2889" s="11" t="n"/>
      <c r="B2889" s="11" t="n"/>
      <c r="C2889" s="11" t="n"/>
      <c r="E2889" s="12">
        <f>IF($A2889="","",IF(ISNUMBER($A2889),$A2889,IFERROR(DATEVALUE($A2889),"")))</f>
        <v/>
      </c>
      <c r="F2889" s="12">
        <f>IF($B2889="","",IF(ISNUMBER($B2889),HOUR($B2889)*2+MINUTE($B2889)/30,IFERROR(VALUE(LEFT($B2889,FIND(":",$B2889)-1))*2+VALUE(MID($B2889,FIND(":",$B2889)+1,2))/30,"")))</f>
        <v/>
      </c>
      <c r="G2889" s="12">
        <f>IF($E2889="","",IF(WEEKDAY($E2889,2)&lt;6,1,0))</f>
        <v/>
      </c>
      <c r="H2889" s="12">
        <f>IF(OR($E2889="",$F2889=""),"",IF(AND($G2889=1,$F2889&gt;='Working Hours'!$C$8,$F2889&lt;'Working Hours'!$C$9),1,0))</f>
        <v/>
      </c>
    </row>
    <row r="2890">
      <c r="A2890" s="11" t="n"/>
      <c r="B2890" s="11" t="n"/>
      <c r="C2890" s="11" t="n"/>
      <c r="E2890" s="12">
        <f>IF($A2890="","",IF(ISNUMBER($A2890),$A2890,IFERROR(DATEVALUE($A2890),"")))</f>
        <v/>
      </c>
      <c r="F2890" s="12">
        <f>IF($B2890="","",IF(ISNUMBER($B2890),HOUR($B2890)*2+MINUTE($B2890)/30,IFERROR(VALUE(LEFT($B2890,FIND(":",$B2890)-1))*2+VALUE(MID($B2890,FIND(":",$B2890)+1,2))/30,"")))</f>
        <v/>
      </c>
      <c r="G2890" s="12">
        <f>IF($E2890="","",IF(WEEKDAY($E2890,2)&lt;6,1,0))</f>
        <v/>
      </c>
      <c r="H2890" s="12">
        <f>IF(OR($E2890="",$F2890=""),"",IF(AND($G2890=1,$F2890&gt;='Working Hours'!$C$8,$F2890&lt;'Working Hours'!$C$9),1,0))</f>
        <v/>
      </c>
    </row>
    <row r="2891">
      <c r="A2891" s="11" t="n"/>
      <c r="B2891" s="11" t="n"/>
      <c r="C2891" s="11" t="n"/>
      <c r="E2891" s="12">
        <f>IF($A2891="","",IF(ISNUMBER($A2891),$A2891,IFERROR(DATEVALUE($A2891),"")))</f>
        <v/>
      </c>
      <c r="F2891" s="12">
        <f>IF($B2891="","",IF(ISNUMBER($B2891),HOUR($B2891)*2+MINUTE($B2891)/30,IFERROR(VALUE(LEFT($B2891,FIND(":",$B2891)-1))*2+VALUE(MID($B2891,FIND(":",$B2891)+1,2))/30,"")))</f>
        <v/>
      </c>
      <c r="G2891" s="12">
        <f>IF($E2891="","",IF(WEEKDAY($E2891,2)&lt;6,1,0))</f>
        <v/>
      </c>
      <c r="H2891" s="12">
        <f>IF(OR($E2891="",$F2891=""),"",IF(AND($G2891=1,$F2891&gt;='Working Hours'!$C$8,$F2891&lt;'Working Hours'!$C$9),1,0))</f>
        <v/>
      </c>
    </row>
    <row r="2892">
      <c r="A2892" s="11" t="n"/>
      <c r="B2892" s="11" t="n"/>
      <c r="C2892" s="11" t="n"/>
      <c r="E2892" s="12">
        <f>IF($A2892="","",IF(ISNUMBER($A2892),$A2892,IFERROR(DATEVALUE($A2892),"")))</f>
        <v/>
      </c>
      <c r="F2892" s="12">
        <f>IF($B2892="","",IF(ISNUMBER($B2892),HOUR($B2892)*2+MINUTE($B2892)/30,IFERROR(VALUE(LEFT($B2892,FIND(":",$B2892)-1))*2+VALUE(MID($B2892,FIND(":",$B2892)+1,2))/30,"")))</f>
        <v/>
      </c>
      <c r="G2892" s="12">
        <f>IF($E2892="","",IF(WEEKDAY($E2892,2)&lt;6,1,0))</f>
        <v/>
      </c>
      <c r="H2892" s="12">
        <f>IF(OR($E2892="",$F2892=""),"",IF(AND($G2892=1,$F2892&gt;='Working Hours'!$C$8,$F2892&lt;'Working Hours'!$C$9),1,0))</f>
        <v/>
      </c>
    </row>
    <row r="2893">
      <c r="A2893" s="11" t="n"/>
      <c r="B2893" s="11" t="n"/>
      <c r="C2893" s="11" t="n"/>
      <c r="E2893" s="12">
        <f>IF($A2893="","",IF(ISNUMBER($A2893),$A2893,IFERROR(DATEVALUE($A2893),"")))</f>
        <v/>
      </c>
      <c r="F2893" s="12">
        <f>IF($B2893="","",IF(ISNUMBER($B2893),HOUR($B2893)*2+MINUTE($B2893)/30,IFERROR(VALUE(LEFT($B2893,FIND(":",$B2893)-1))*2+VALUE(MID($B2893,FIND(":",$B2893)+1,2))/30,"")))</f>
        <v/>
      </c>
      <c r="G2893" s="12">
        <f>IF($E2893="","",IF(WEEKDAY($E2893,2)&lt;6,1,0))</f>
        <v/>
      </c>
      <c r="H2893" s="12">
        <f>IF(OR($E2893="",$F2893=""),"",IF(AND($G2893=1,$F2893&gt;='Working Hours'!$C$8,$F2893&lt;'Working Hours'!$C$9),1,0))</f>
        <v/>
      </c>
    </row>
    <row r="2894">
      <c r="A2894" s="11" t="n"/>
      <c r="B2894" s="11" t="n"/>
      <c r="C2894" s="11" t="n"/>
      <c r="E2894" s="12">
        <f>IF($A2894="","",IF(ISNUMBER($A2894),$A2894,IFERROR(DATEVALUE($A2894),"")))</f>
        <v/>
      </c>
      <c r="F2894" s="12">
        <f>IF($B2894="","",IF(ISNUMBER($B2894),HOUR($B2894)*2+MINUTE($B2894)/30,IFERROR(VALUE(LEFT($B2894,FIND(":",$B2894)-1))*2+VALUE(MID($B2894,FIND(":",$B2894)+1,2))/30,"")))</f>
        <v/>
      </c>
      <c r="G2894" s="12">
        <f>IF($E2894="","",IF(WEEKDAY($E2894,2)&lt;6,1,0))</f>
        <v/>
      </c>
      <c r="H2894" s="12">
        <f>IF(OR($E2894="",$F2894=""),"",IF(AND($G2894=1,$F2894&gt;='Working Hours'!$C$8,$F2894&lt;'Working Hours'!$C$9),1,0))</f>
        <v/>
      </c>
    </row>
    <row r="2895">
      <c r="A2895" s="11" t="n"/>
      <c r="B2895" s="11" t="n"/>
      <c r="C2895" s="11" t="n"/>
      <c r="E2895" s="12">
        <f>IF($A2895="","",IF(ISNUMBER($A2895),$A2895,IFERROR(DATEVALUE($A2895),"")))</f>
        <v/>
      </c>
      <c r="F2895" s="12">
        <f>IF($B2895="","",IF(ISNUMBER($B2895),HOUR($B2895)*2+MINUTE($B2895)/30,IFERROR(VALUE(LEFT($B2895,FIND(":",$B2895)-1))*2+VALUE(MID($B2895,FIND(":",$B2895)+1,2))/30,"")))</f>
        <v/>
      </c>
      <c r="G2895" s="12">
        <f>IF($E2895="","",IF(WEEKDAY($E2895,2)&lt;6,1,0))</f>
        <v/>
      </c>
      <c r="H2895" s="12">
        <f>IF(OR($E2895="",$F2895=""),"",IF(AND($G2895=1,$F2895&gt;='Working Hours'!$C$8,$F2895&lt;'Working Hours'!$C$9),1,0))</f>
        <v/>
      </c>
    </row>
    <row r="2896">
      <c r="A2896" s="11" t="n"/>
      <c r="B2896" s="11" t="n"/>
      <c r="C2896" s="11" t="n"/>
      <c r="E2896" s="12">
        <f>IF($A2896="","",IF(ISNUMBER($A2896),$A2896,IFERROR(DATEVALUE($A2896),"")))</f>
        <v/>
      </c>
      <c r="F2896" s="12">
        <f>IF($B2896="","",IF(ISNUMBER($B2896),HOUR($B2896)*2+MINUTE($B2896)/30,IFERROR(VALUE(LEFT($B2896,FIND(":",$B2896)-1))*2+VALUE(MID($B2896,FIND(":",$B2896)+1,2))/30,"")))</f>
        <v/>
      </c>
      <c r="G2896" s="12">
        <f>IF($E2896="","",IF(WEEKDAY($E2896,2)&lt;6,1,0))</f>
        <v/>
      </c>
      <c r="H2896" s="12">
        <f>IF(OR($E2896="",$F2896=""),"",IF(AND($G2896=1,$F2896&gt;='Working Hours'!$C$8,$F2896&lt;'Working Hours'!$C$9),1,0))</f>
        <v/>
      </c>
    </row>
    <row r="2897">
      <c r="A2897" s="11" t="n"/>
      <c r="B2897" s="11" t="n"/>
      <c r="C2897" s="11" t="n"/>
      <c r="E2897" s="12">
        <f>IF($A2897="","",IF(ISNUMBER($A2897),$A2897,IFERROR(DATEVALUE($A2897),"")))</f>
        <v/>
      </c>
      <c r="F2897" s="12">
        <f>IF($B2897="","",IF(ISNUMBER($B2897),HOUR($B2897)*2+MINUTE($B2897)/30,IFERROR(VALUE(LEFT($B2897,FIND(":",$B2897)-1))*2+VALUE(MID($B2897,FIND(":",$B2897)+1,2))/30,"")))</f>
        <v/>
      </c>
      <c r="G2897" s="12">
        <f>IF($E2897="","",IF(WEEKDAY($E2897,2)&lt;6,1,0))</f>
        <v/>
      </c>
      <c r="H2897" s="12">
        <f>IF(OR($E2897="",$F2897=""),"",IF(AND($G2897=1,$F2897&gt;='Working Hours'!$C$8,$F2897&lt;'Working Hours'!$C$9),1,0))</f>
        <v/>
      </c>
    </row>
    <row r="2898">
      <c r="A2898" s="11" t="n"/>
      <c r="B2898" s="11" t="n"/>
      <c r="C2898" s="11" t="n"/>
      <c r="E2898" s="12">
        <f>IF($A2898="","",IF(ISNUMBER($A2898),$A2898,IFERROR(DATEVALUE($A2898),"")))</f>
        <v/>
      </c>
      <c r="F2898" s="12">
        <f>IF($B2898="","",IF(ISNUMBER($B2898),HOUR($B2898)*2+MINUTE($B2898)/30,IFERROR(VALUE(LEFT($B2898,FIND(":",$B2898)-1))*2+VALUE(MID($B2898,FIND(":",$B2898)+1,2))/30,"")))</f>
        <v/>
      </c>
      <c r="G2898" s="12">
        <f>IF($E2898="","",IF(WEEKDAY($E2898,2)&lt;6,1,0))</f>
        <v/>
      </c>
      <c r="H2898" s="12">
        <f>IF(OR($E2898="",$F2898=""),"",IF(AND($G2898=1,$F2898&gt;='Working Hours'!$C$8,$F2898&lt;'Working Hours'!$C$9),1,0))</f>
        <v/>
      </c>
    </row>
    <row r="2899">
      <c r="A2899" s="11" t="n"/>
      <c r="B2899" s="11" t="n"/>
      <c r="C2899" s="11" t="n"/>
      <c r="E2899" s="12">
        <f>IF($A2899="","",IF(ISNUMBER($A2899),$A2899,IFERROR(DATEVALUE($A2899),"")))</f>
        <v/>
      </c>
      <c r="F2899" s="12">
        <f>IF($B2899="","",IF(ISNUMBER($B2899),HOUR($B2899)*2+MINUTE($B2899)/30,IFERROR(VALUE(LEFT($B2899,FIND(":",$B2899)-1))*2+VALUE(MID($B2899,FIND(":",$B2899)+1,2))/30,"")))</f>
        <v/>
      </c>
      <c r="G2899" s="12">
        <f>IF($E2899="","",IF(WEEKDAY($E2899,2)&lt;6,1,0))</f>
        <v/>
      </c>
      <c r="H2899" s="12">
        <f>IF(OR($E2899="",$F2899=""),"",IF(AND($G2899=1,$F2899&gt;='Working Hours'!$C$8,$F2899&lt;'Working Hours'!$C$9),1,0))</f>
        <v/>
      </c>
    </row>
    <row r="2900">
      <c r="A2900" s="11" t="n"/>
      <c r="B2900" s="11" t="n"/>
      <c r="C2900" s="11" t="n"/>
      <c r="E2900" s="12">
        <f>IF($A2900="","",IF(ISNUMBER($A2900),$A2900,IFERROR(DATEVALUE($A2900),"")))</f>
        <v/>
      </c>
      <c r="F2900" s="12">
        <f>IF($B2900="","",IF(ISNUMBER($B2900),HOUR($B2900)*2+MINUTE($B2900)/30,IFERROR(VALUE(LEFT($B2900,FIND(":",$B2900)-1))*2+VALUE(MID($B2900,FIND(":",$B2900)+1,2))/30,"")))</f>
        <v/>
      </c>
      <c r="G2900" s="12">
        <f>IF($E2900="","",IF(WEEKDAY($E2900,2)&lt;6,1,0))</f>
        <v/>
      </c>
      <c r="H2900" s="12">
        <f>IF(OR($E2900="",$F2900=""),"",IF(AND($G2900=1,$F2900&gt;='Working Hours'!$C$8,$F2900&lt;'Working Hours'!$C$9),1,0))</f>
        <v/>
      </c>
    </row>
    <row r="2901">
      <c r="A2901" s="11" t="n"/>
      <c r="B2901" s="11" t="n"/>
      <c r="C2901" s="11" t="n"/>
      <c r="E2901" s="12">
        <f>IF($A2901="","",IF(ISNUMBER($A2901),$A2901,IFERROR(DATEVALUE($A2901),"")))</f>
        <v/>
      </c>
      <c r="F2901" s="12">
        <f>IF($B2901="","",IF(ISNUMBER($B2901),HOUR($B2901)*2+MINUTE($B2901)/30,IFERROR(VALUE(LEFT($B2901,FIND(":",$B2901)-1))*2+VALUE(MID($B2901,FIND(":",$B2901)+1,2))/30,"")))</f>
        <v/>
      </c>
      <c r="G2901" s="12">
        <f>IF($E2901="","",IF(WEEKDAY($E2901,2)&lt;6,1,0))</f>
        <v/>
      </c>
      <c r="H2901" s="12">
        <f>IF(OR($E2901="",$F2901=""),"",IF(AND($G2901=1,$F2901&gt;='Working Hours'!$C$8,$F2901&lt;'Working Hours'!$C$9),1,0))</f>
        <v/>
      </c>
    </row>
    <row r="2902">
      <c r="A2902" s="11" t="n"/>
      <c r="B2902" s="11" t="n"/>
      <c r="C2902" s="11" t="n"/>
      <c r="E2902" s="12">
        <f>IF($A2902="","",IF(ISNUMBER($A2902),$A2902,IFERROR(DATEVALUE($A2902),"")))</f>
        <v/>
      </c>
      <c r="F2902" s="12">
        <f>IF($B2902="","",IF(ISNUMBER($B2902),HOUR($B2902)*2+MINUTE($B2902)/30,IFERROR(VALUE(LEFT($B2902,FIND(":",$B2902)-1))*2+VALUE(MID($B2902,FIND(":",$B2902)+1,2))/30,"")))</f>
        <v/>
      </c>
      <c r="G2902" s="12">
        <f>IF($E2902="","",IF(WEEKDAY($E2902,2)&lt;6,1,0))</f>
        <v/>
      </c>
      <c r="H2902" s="12">
        <f>IF(OR($E2902="",$F2902=""),"",IF(AND($G2902=1,$F2902&gt;='Working Hours'!$C$8,$F2902&lt;'Working Hours'!$C$9),1,0))</f>
        <v/>
      </c>
    </row>
    <row r="2903">
      <c r="A2903" s="11" t="n"/>
      <c r="B2903" s="11" t="n"/>
      <c r="C2903" s="11" t="n"/>
      <c r="E2903" s="12">
        <f>IF($A2903="","",IF(ISNUMBER($A2903),$A2903,IFERROR(DATEVALUE($A2903),"")))</f>
        <v/>
      </c>
      <c r="F2903" s="12">
        <f>IF($B2903="","",IF(ISNUMBER($B2903),HOUR($B2903)*2+MINUTE($B2903)/30,IFERROR(VALUE(LEFT($B2903,FIND(":",$B2903)-1))*2+VALUE(MID($B2903,FIND(":",$B2903)+1,2))/30,"")))</f>
        <v/>
      </c>
      <c r="G2903" s="12">
        <f>IF($E2903="","",IF(WEEKDAY($E2903,2)&lt;6,1,0))</f>
        <v/>
      </c>
      <c r="H2903" s="12">
        <f>IF(OR($E2903="",$F2903=""),"",IF(AND($G2903=1,$F2903&gt;='Working Hours'!$C$8,$F2903&lt;'Working Hours'!$C$9),1,0))</f>
        <v/>
      </c>
    </row>
    <row r="2904">
      <c r="A2904" s="11" t="n"/>
      <c r="B2904" s="11" t="n"/>
      <c r="C2904" s="11" t="n"/>
      <c r="E2904" s="12">
        <f>IF($A2904="","",IF(ISNUMBER($A2904),$A2904,IFERROR(DATEVALUE($A2904),"")))</f>
        <v/>
      </c>
      <c r="F2904" s="12">
        <f>IF($B2904="","",IF(ISNUMBER($B2904),HOUR($B2904)*2+MINUTE($B2904)/30,IFERROR(VALUE(LEFT($B2904,FIND(":",$B2904)-1))*2+VALUE(MID($B2904,FIND(":",$B2904)+1,2))/30,"")))</f>
        <v/>
      </c>
      <c r="G2904" s="12">
        <f>IF($E2904="","",IF(WEEKDAY($E2904,2)&lt;6,1,0))</f>
        <v/>
      </c>
      <c r="H2904" s="12">
        <f>IF(OR($E2904="",$F2904=""),"",IF(AND($G2904=1,$F2904&gt;='Working Hours'!$C$8,$F2904&lt;'Working Hours'!$C$9),1,0))</f>
        <v/>
      </c>
    </row>
    <row r="2905">
      <c r="A2905" s="11" t="n"/>
      <c r="B2905" s="11" t="n"/>
      <c r="C2905" s="11" t="n"/>
      <c r="E2905" s="12">
        <f>IF($A2905="","",IF(ISNUMBER($A2905),$A2905,IFERROR(DATEVALUE($A2905),"")))</f>
        <v/>
      </c>
      <c r="F2905" s="12">
        <f>IF($B2905="","",IF(ISNUMBER($B2905),HOUR($B2905)*2+MINUTE($B2905)/30,IFERROR(VALUE(LEFT($B2905,FIND(":",$B2905)-1))*2+VALUE(MID($B2905,FIND(":",$B2905)+1,2))/30,"")))</f>
        <v/>
      </c>
      <c r="G2905" s="12">
        <f>IF($E2905="","",IF(WEEKDAY($E2905,2)&lt;6,1,0))</f>
        <v/>
      </c>
      <c r="H2905" s="12">
        <f>IF(OR($E2905="",$F2905=""),"",IF(AND($G2905=1,$F2905&gt;='Working Hours'!$C$8,$F2905&lt;'Working Hours'!$C$9),1,0))</f>
        <v/>
      </c>
    </row>
    <row r="2906">
      <c r="A2906" s="11" t="n"/>
      <c r="B2906" s="11" t="n"/>
      <c r="C2906" s="11" t="n"/>
      <c r="E2906" s="12">
        <f>IF($A2906="","",IF(ISNUMBER($A2906),$A2906,IFERROR(DATEVALUE($A2906),"")))</f>
        <v/>
      </c>
      <c r="F2906" s="12">
        <f>IF($B2906="","",IF(ISNUMBER($B2906),HOUR($B2906)*2+MINUTE($B2906)/30,IFERROR(VALUE(LEFT($B2906,FIND(":",$B2906)-1))*2+VALUE(MID($B2906,FIND(":",$B2906)+1,2))/30,"")))</f>
        <v/>
      </c>
      <c r="G2906" s="12">
        <f>IF($E2906="","",IF(WEEKDAY($E2906,2)&lt;6,1,0))</f>
        <v/>
      </c>
      <c r="H2906" s="12">
        <f>IF(OR($E2906="",$F2906=""),"",IF(AND($G2906=1,$F2906&gt;='Working Hours'!$C$8,$F2906&lt;'Working Hours'!$C$9),1,0))</f>
        <v/>
      </c>
    </row>
    <row r="2907">
      <c r="A2907" s="11" t="n"/>
      <c r="B2907" s="11" t="n"/>
      <c r="C2907" s="11" t="n"/>
      <c r="E2907" s="12">
        <f>IF($A2907="","",IF(ISNUMBER($A2907),$A2907,IFERROR(DATEVALUE($A2907),"")))</f>
        <v/>
      </c>
      <c r="F2907" s="12">
        <f>IF($B2907="","",IF(ISNUMBER($B2907),HOUR($B2907)*2+MINUTE($B2907)/30,IFERROR(VALUE(LEFT($B2907,FIND(":",$B2907)-1))*2+VALUE(MID($B2907,FIND(":",$B2907)+1,2))/30,"")))</f>
        <v/>
      </c>
      <c r="G2907" s="12">
        <f>IF($E2907="","",IF(WEEKDAY($E2907,2)&lt;6,1,0))</f>
        <v/>
      </c>
      <c r="H2907" s="12">
        <f>IF(OR($E2907="",$F2907=""),"",IF(AND($G2907=1,$F2907&gt;='Working Hours'!$C$8,$F2907&lt;'Working Hours'!$C$9),1,0))</f>
        <v/>
      </c>
    </row>
    <row r="2908">
      <c r="A2908" s="11" t="n"/>
      <c r="B2908" s="11" t="n"/>
      <c r="C2908" s="11" t="n"/>
      <c r="E2908" s="12">
        <f>IF($A2908="","",IF(ISNUMBER($A2908),$A2908,IFERROR(DATEVALUE($A2908),"")))</f>
        <v/>
      </c>
      <c r="F2908" s="12">
        <f>IF($B2908="","",IF(ISNUMBER($B2908),HOUR($B2908)*2+MINUTE($B2908)/30,IFERROR(VALUE(LEFT($B2908,FIND(":",$B2908)-1))*2+VALUE(MID($B2908,FIND(":",$B2908)+1,2))/30,"")))</f>
        <v/>
      </c>
      <c r="G2908" s="12">
        <f>IF($E2908="","",IF(WEEKDAY($E2908,2)&lt;6,1,0))</f>
        <v/>
      </c>
      <c r="H2908" s="12">
        <f>IF(OR($E2908="",$F2908=""),"",IF(AND($G2908=1,$F2908&gt;='Working Hours'!$C$8,$F2908&lt;'Working Hours'!$C$9),1,0))</f>
        <v/>
      </c>
    </row>
    <row r="2909">
      <c r="A2909" s="11" t="n"/>
      <c r="B2909" s="11" t="n"/>
      <c r="C2909" s="11" t="n"/>
      <c r="E2909" s="12">
        <f>IF($A2909="","",IF(ISNUMBER($A2909),$A2909,IFERROR(DATEVALUE($A2909),"")))</f>
        <v/>
      </c>
      <c r="F2909" s="12">
        <f>IF($B2909="","",IF(ISNUMBER($B2909),HOUR($B2909)*2+MINUTE($B2909)/30,IFERROR(VALUE(LEFT($B2909,FIND(":",$B2909)-1))*2+VALUE(MID($B2909,FIND(":",$B2909)+1,2))/30,"")))</f>
        <v/>
      </c>
      <c r="G2909" s="12">
        <f>IF($E2909="","",IF(WEEKDAY($E2909,2)&lt;6,1,0))</f>
        <v/>
      </c>
      <c r="H2909" s="12">
        <f>IF(OR($E2909="",$F2909=""),"",IF(AND($G2909=1,$F2909&gt;='Working Hours'!$C$8,$F2909&lt;'Working Hours'!$C$9),1,0))</f>
        <v/>
      </c>
    </row>
    <row r="2910">
      <c r="A2910" s="11" t="n"/>
      <c r="B2910" s="11" t="n"/>
      <c r="C2910" s="11" t="n"/>
      <c r="E2910" s="12">
        <f>IF($A2910="","",IF(ISNUMBER($A2910),$A2910,IFERROR(DATEVALUE($A2910),"")))</f>
        <v/>
      </c>
      <c r="F2910" s="12">
        <f>IF($B2910="","",IF(ISNUMBER($B2910),HOUR($B2910)*2+MINUTE($B2910)/30,IFERROR(VALUE(LEFT($B2910,FIND(":",$B2910)-1))*2+VALUE(MID($B2910,FIND(":",$B2910)+1,2))/30,"")))</f>
        <v/>
      </c>
      <c r="G2910" s="12">
        <f>IF($E2910="","",IF(WEEKDAY($E2910,2)&lt;6,1,0))</f>
        <v/>
      </c>
      <c r="H2910" s="12">
        <f>IF(OR($E2910="",$F2910=""),"",IF(AND($G2910=1,$F2910&gt;='Working Hours'!$C$8,$F2910&lt;'Working Hours'!$C$9),1,0))</f>
        <v/>
      </c>
    </row>
    <row r="2911">
      <c r="A2911" s="11" t="n"/>
      <c r="B2911" s="11" t="n"/>
      <c r="C2911" s="11" t="n"/>
      <c r="E2911" s="12">
        <f>IF($A2911="","",IF(ISNUMBER($A2911),$A2911,IFERROR(DATEVALUE($A2911),"")))</f>
        <v/>
      </c>
      <c r="F2911" s="12">
        <f>IF($B2911="","",IF(ISNUMBER($B2911),HOUR($B2911)*2+MINUTE($B2911)/30,IFERROR(VALUE(LEFT($B2911,FIND(":",$B2911)-1))*2+VALUE(MID($B2911,FIND(":",$B2911)+1,2))/30,"")))</f>
        <v/>
      </c>
      <c r="G2911" s="12">
        <f>IF($E2911="","",IF(WEEKDAY($E2911,2)&lt;6,1,0))</f>
        <v/>
      </c>
      <c r="H2911" s="12">
        <f>IF(OR($E2911="",$F2911=""),"",IF(AND($G2911=1,$F2911&gt;='Working Hours'!$C$8,$F2911&lt;'Working Hours'!$C$9),1,0))</f>
        <v/>
      </c>
    </row>
    <row r="2912">
      <c r="A2912" s="11" t="n"/>
      <c r="B2912" s="11" t="n"/>
      <c r="C2912" s="11" t="n"/>
      <c r="E2912" s="12">
        <f>IF($A2912="","",IF(ISNUMBER($A2912),$A2912,IFERROR(DATEVALUE($A2912),"")))</f>
        <v/>
      </c>
      <c r="F2912" s="12">
        <f>IF($B2912="","",IF(ISNUMBER($B2912),HOUR($B2912)*2+MINUTE($B2912)/30,IFERROR(VALUE(LEFT($B2912,FIND(":",$B2912)-1))*2+VALUE(MID($B2912,FIND(":",$B2912)+1,2))/30,"")))</f>
        <v/>
      </c>
      <c r="G2912" s="12">
        <f>IF($E2912="","",IF(WEEKDAY($E2912,2)&lt;6,1,0))</f>
        <v/>
      </c>
      <c r="H2912" s="12">
        <f>IF(OR($E2912="",$F2912=""),"",IF(AND($G2912=1,$F2912&gt;='Working Hours'!$C$8,$F2912&lt;'Working Hours'!$C$9),1,0))</f>
        <v/>
      </c>
    </row>
    <row r="2913">
      <c r="A2913" s="11" t="n"/>
      <c r="B2913" s="11" t="n"/>
      <c r="C2913" s="11" t="n"/>
      <c r="E2913" s="12">
        <f>IF($A2913="","",IF(ISNUMBER($A2913),$A2913,IFERROR(DATEVALUE($A2913),"")))</f>
        <v/>
      </c>
      <c r="F2913" s="12">
        <f>IF($B2913="","",IF(ISNUMBER($B2913),HOUR($B2913)*2+MINUTE($B2913)/30,IFERROR(VALUE(LEFT($B2913,FIND(":",$B2913)-1))*2+VALUE(MID($B2913,FIND(":",$B2913)+1,2))/30,"")))</f>
        <v/>
      </c>
      <c r="G2913" s="12">
        <f>IF($E2913="","",IF(WEEKDAY($E2913,2)&lt;6,1,0))</f>
        <v/>
      </c>
      <c r="H2913" s="12">
        <f>IF(OR($E2913="",$F2913=""),"",IF(AND($G2913=1,$F2913&gt;='Working Hours'!$C$8,$F2913&lt;'Working Hours'!$C$9),1,0))</f>
        <v/>
      </c>
    </row>
    <row r="2914">
      <c r="A2914" s="11" t="n"/>
      <c r="B2914" s="11" t="n"/>
      <c r="C2914" s="11" t="n"/>
      <c r="E2914" s="12">
        <f>IF($A2914="","",IF(ISNUMBER($A2914),$A2914,IFERROR(DATEVALUE($A2914),"")))</f>
        <v/>
      </c>
      <c r="F2914" s="12">
        <f>IF($B2914="","",IF(ISNUMBER($B2914),HOUR($B2914)*2+MINUTE($B2914)/30,IFERROR(VALUE(LEFT($B2914,FIND(":",$B2914)-1))*2+VALUE(MID($B2914,FIND(":",$B2914)+1,2))/30,"")))</f>
        <v/>
      </c>
      <c r="G2914" s="12">
        <f>IF($E2914="","",IF(WEEKDAY($E2914,2)&lt;6,1,0))</f>
        <v/>
      </c>
      <c r="H2914" s="12">
        <f>IF(OR($E2914="",$F2914=""),"",IF(AND($G2914=1,$F2914&gt;='Working Hours'!$C$8,$F2914&lt;'Working Hours'!$C$9),1,0))</f>
        <v/>
      </c>
    </row>
    <row r="2915">
      <c r="A2915" s="11" t="n"/>
      <c r="B2915" s="11" t="n"/>
      <c r="C2915" s="11" t="n"/>
      <c r="E2915" s="12">
        <f>IF($A2915="","",IF(ISNUMBER($A2915),$A2915,IFERROR(DATEVALUE($A2915),"")))</f>
        <v/>
      </c>
      <c r="F2915" s="12">
        <f>IF($B2915="","",IF(ISNUMBER($B2915),HOUR($B2915)*2+MINUTE($B2915)/30,IFERROR(VALUE(LEFT($B2915,FIND(":",$B2915)-1))*2+VALUE(MID($B2915,FIND(":",$B2915)+1,2))/30,"")))</f>
        <v/>
      </c>
      <c r="G2915" s="12">
        <f>IF($E2915="","",IF(WEEKDAY($E2915,2)&lt;6,1,0))</f>
        <v/>
      </c>
      <c r="H2915" s="12">
        <f>IF(OR($E2915="",$F2915=""),"",IF(AND($G2915=1,$F2915&gt;='Working Hours'!$C$8,$F2915&lt;'Working Hours'!$C$9),1,0))</f>
        <v/>
      </c>
    </row>
    <row r="2916">
      <c r="A2916" s="11" t="n"/>
      <c r="B2916" s="11" t="n"/>
      <c r="C2916" s="11" t="n"/>
      <c r="E2916" s="12">
        <f>IF($A2916="","",IF(ISNUMBER($A2916),$A2916,IFERROR(DATEVALUE($A2916),"")))</f>
        <v/>
      </c>
      <c r="F2916" s="12">
        <f>IF($B2916="","",IF(ISNUMBER($B2916),HOUR($B2916)*2+MINUTE($B2916)/30,IFERROR(VALUE(LEFT($B2916,FIND(":",$B2916)-1))*2+VALUE(MID($B2916,FIND(":",$B2916)+1,2))/30,"")))</f>
        <v/>
      </c>
      <c r="G2916" s="12">
        <f>IF($E2916="","",IF(WEEKDAY($E2916,2)&lt;6,1,0))</f>
        <v/>
      </c>
      <c r="H2916" s="12">
        <f>IF(OR($E2916="",$F2916=""),"",IF(AND($G2916=1,$F2916&gt;='Working Hours'!$C$8,$F2916&lt;'Working Hours'!$C$9),1,0))</f>
        <v/>
      </c>
    </row>
    <row r="2917">
      <c r="A2917" s="11" t="n"/>
      <c r="B2917" s="11" t="n"/>
      <c r="C2917" s="11" t="n"/>
      <c r="E2917" s="12">
        <f>IF($A2917="","",IF(ISNUMBER($A2917),$A2917,IFERROR(DATEVALUE($A2917),"")))</f>
        <v/>
      </c>
      <c r="F2917" s="12">
        <f>IF($B2917="","",IF(ISNUMBER($B2917),HOUR($B2917)*2+MINUTE($B2917)/30,IFERROR(VALUE(LEFT($B2917,FIND(":",$B2917)-1))*2+VALUE(MID($B2917,FIND(":",$B2917)+1,2))/30,"")))</f>
        <v/>
      </c>
      <c r="G2917" s="12">
        <f>IF($E2917="","",IF(WEEKDAY($E2917,2)&lt;6,1,0))</f>
        <v/>
      </c>
      <c r="H2917" s="12">
        <f>IF(OR($E2917="",$F2917=""),"",IF(AND($G2917=1,$F2917&gt;='Working Hours'!$C$8,$F2917&lt;'Working Hours'!$C$9),1,0))</f>
        <v/>
      </c>
    </row>
    <row r="2918">
      <c r="A2918" s="11" t="n"/>
      <c r="B2918" s="11" t="n"/>
      <c r="C2918" s="11" t="n"/>
      <c r="E2918" s="12">
        <f>IF($A2918="","",IF(ISNUMBER($A2918),$A2918,IFERROR(DATEVALUE($A2918),"")))</f>
        <v/>
      </c>
      <c r="F2918" s="12">
        <f>IF($B2918="","",IF(ISNUMBER($B2918),HOUR($B2918)*2+MINUTE($B2918)/30,IFERROR(VALUE(LEFT($B2918,FIND(":",$B2918)-1))*2+VALUE(MID($B2918,FIND(":",$B2918)+1,2))/30,"")))</f>
        <v/>
      </c>
      <c r="G2918" s="12">
        <f>IF($E2918="","",IF(WEEKDAY($E2918,2)&lt;6,1,0))</f>
        <v/>
      </c>
      <c r="H2918" s="12">
        <f>IF(OR($E2918="",$F2918=""),"",IF(AND($G2918=1,$F2918&gt;='Working Hours'!$C$8,$F2918&lt;'Working Hours'!$C$9),1,0))</f>
        <v/>
      </c>
    </row>
    <row r="2919">
      <c r="A2919" s="11" t="n"/>
      <c r="B2919" s="11" t="n"/>
      <c r="C2919" s="11" t="n"/>
      <c r="E2919" s="12">
        <f>IF($A2919="","",IF(ISNUMBER($A2919),$A2919,IFERROR(DATEVALUE($A2919),"")))</f>
        <v/>
      </c>
      <c r="F2919" s="12">
        <f>IF($B2919="","",IF(ISNUMBER($B2919),HOUR($B2919)*2+MINUTE($B2919)/30,IFERROR(VALUE(LEFT($B2919,FIND(":",$B2919)-1))*2+VALUE(MID($B2919,FIND(":",$B2919)+1,2))/30,"")))</f>
        <v/>
      </c>
      <c r="G2919" s="12">
        <f>IF($E2919="","",IF(WEEKDAY($E2919,2)&lt;6,1,0))</f>
        <v/>
      </c>
      <c r="H2919" s="12">
        <f>IF(OR($E2919="",$F2919=""),"",IF(AND($G2919=1,$F2919&gt;='Working Hours'!$C$8,$F2919&lt;'Working Hours'!$C$9),1,0))</f>
        <v/>
      </c>
    </row>
    <row r="2920">
      <c r="A2920" s="11" t="n"/>
      <c r="B2920" s="11" t="n"/>
      <c r="C2920" s="11" t="n"/>
      <c r="E2920" s="12">
        <f>IF($A2920="","",IF(ISNUMBER($A2920),$A2920,IFERROR(DATEVALUE($A2920),"")))</f>
        <v/>
      </c>
      <c r="F2920" s="12">
        <f>IF($B2920="","",IF(ISNUMBER($B2920),HOUR($B2920)*2+MINUTE($B2920)/30,IFERROR(VALUE(LEFT($B2920,FIND(":",$B2920)-1))*2+VALUE(MID($B2920,FIND(":",$B2920)+1,2))/30,"")))</f>
        <v/>
      </c>
      <c r="G2920" s="12">
        <f>IF($E2920="","",IF(WEEKDAY($E2920,2)&lt;6,1,0))</f>
        <v/>
      </c>
      <c r="H2920" s="12">
        <f>IF(OR($E2920="",$F2920=""),"",IF(AND($G2920=1,$F2920&gt;='Working Hours'!$C$8,$F2920&lt;'Working Hours'!$C$9),1,0))</f>
        <v/>
      </c>
    </row>
    <row r="2921">
      <c r="A2921" s="11" t="n"/>
      <c r="B2921" s="11" t="n"/>
      <c r="C2921" s="11" t="n"/>
      <c r="E2921" s="12">
        <f>IF($A2921="","",IF(ISNUMBER($A2921),$A2921,IFERROR(DATEVALUE($A2921),"")))</f>
        <v/>
      </c>
      <c r="F2921" s="12">
        <f>IF($B2921="","",IF(ISNUMBER($B2921),HOUR($B2921)*2+MINUTE($B2921)/30,IFERROR(VALUE(LEFT($B2921,FIND(":",$B2921)-1))*2+VALUE(MID($B2921,FIND(":",$B2921)+1,2))/30,"")))</f>
        <v/>
      </c>
      <c r="G2921" s="12">
        <f>IF($E2921="","",IF(WEEKDAY($E2921,2)&lt;6,1,0))</f>
        <v/>
      </c>
      <c r="H2921" s="12">
        <f>IF(OR($E2921="",$F2921=""),"",IF(AND($G2921=1,$F2921&gt;='Working Hours'!$C$8,$F2921&lt;'Working Hours'!$C$9),1,0))</f>
        <v/>
      </c>
    </row>
    <row r="2922">
      <c r="A2922" s="11" t="n"/>
      <c r="B2922" s="11" t="n"/>
      <c r="C2922" s="11" t="n"/>
      <c r="E2922" s="12">
        <f>IF($A2922="","",IF(ISNUMBER($A2922),$A2922,IFERROR(DATEVALUE($A2922),"")))</f>
        <v/>
      </c>
      <c r="F2922" s="12">
        <f>IF($B2922="","",IF(ISNUMBER($B2922),HOUR($B2922)*2+MINUTE($B2922)/30,IFERROR(VALUE(LEFT($B2922,FIND(":",$B2922)-1))*2+VALUE(MID($B2922,FIND(":",$B2922)+1,2))/30,"")))</f>
        <v/>
      </c>
      <c r="G2922" s="12">
        <f>IF($E2922="","",IF(WEEKDAY($E2922,2)&lt;6,1,0))</f>
        <v/>
      </c>
      <c r="H2922" s="12">
        <f>IF(OR($E2922="",$F2922=""),"",IF(AND($G2922=1,$F2922&gt;='Working Hours'!$C$8,$F2922&lt;'Working Hours'!$C$9),1,0))</f>
        <v/>
      </c>
    </row>
    <row r="2923">
      <c r="A2923" s="11" t="n"/>
      <c r="B2923" s="11" t="n"/>
      <c r="C2923" s="11" t="n"/>
      <c r="E2923" s="12">
        <f>IF($A2923="","",IF(ISNUMBER($A2923),$A2923,IFERROR(DATEVALUE($A2923),"")))</f>
        <v/>
      </c>
      <c r="F2923" s="12">
        <f>IF($B2923="","",IF(ISNUMBER($B2923),HOUR($B2923)*2+MINUTE($B2923)/30,IFERROR(VALUE(LEFT($B2923,FIND(":",$B2923)-1))*2+VALUE(MID($B2923,FIND(":",$B2923)+1,2))/30,"")))</f>
        <v/>
      </c>
      <c r="G2923" s="12">
        <f>IF($E2923="","",IF(WEEKDAY($E2923,2)&lt;6,1,0))</f>
        <v/>
      </c>
      <c r="H2923" s="12">
        <f>IF(OR($E2923="",$F2923=""),"",IF(AND($G2923=1,$F2923&gt;='Working Hours'!$C$8,$F2923&lt;'Working Hours'!$C$9),1,0))</f>
        <v/>
      </c>
    </row>
    <row r="2924">
      <c r="A2924" s="11" t="n"/>
      <c r="B2924" s="11" t="n"/>
      <c r="C2924" s="11" t="n"/>
      <c r="E2924" s="12">
        <f>IF($A2924="","",IF(ISNUMBER($A2924),$A2924,IFERROR(DATEVALUE($A2924),"")))</f>
        <v/>
      </c>
      <c r="F2924" s="12">
        <f>IF($B2924="","",IF(ISNUMBER($B2924),HOUR($B2924)*2+MINUTE($B2924)/30,IFERROR(VALUE(LEFT($B2924,FIND(":",$B2924)-1))*2+VALUE(MID($B2924,FIND(":",$B2924)+1,2))/30,"")))</f>
        <v/>
      </c>
      <c r="G2924" s="12">
        <f>IF($E2924="","",IF(WEEKDAY($E2924,2)&lt;6,1,0))</f>
        <v/>
      </c>
      <c r="H2924" s="12">
        <f>IF(OR($E2924="",$F2924=""),"",IF(AND($G2924=1,$F2924&gt;='Working Hours'!$C$8,$F2924&lt;'Working Hours'!$C$9),1,0))</f>
        <v/>
      </c>
    </row>
    <row r="2925">
      <c r="A2925" s="11" t="n"/>
      <c r="B2925" s="11" t="n"/>
      <c r="C2925" s="11" t="n"/>
      <c r="E2925" s="12">
        <f>IF($A2925="","",IF(ISNUMBER($A2925),$A2925,IFERROR(DATEVALUE($A2925),"")))</f>
        <v/>
      </c>
      <c r="F2925" s="12">
        <f>IF($B2925="","",IF(ISNUMBER($B2925),HOUR($B2925)*2+MINUTE($B2925)/30,IFERROR(VALUE(LEFT($B2925,FIND(":",$B2925)-1))*2+VALUE(MID($B2925,FIND(":",$B2925)+1,2))/30,"")))</f>
        <v/>
      </c>
      <c r="G2925" s="12">
        <f>IF($E2925="","",IF(WEEKDAY($E2925,2)&lt;6,1,0))</f>
        <v/>
      </c>
      <c r="H2925" s="12">
        <f>IF(OR($E2925="",$F2925=""),"",IF(AND($G2925=1,$F2925&gt;='Working Hours'!$C$8,$F2925&lt;'Working Hours'!$C$9),1,0))</f>
        <v/>
      </c>
    </row>
    <row r="2926">
      <c r="A2926" s="11" t="n"/>
      <c r="B2926" s="11" t="n"/>
      <c r="C2926" s="11" t="n"/>
      <c r="E2926" s="12">
        <f>IF($A2926="","",IF(ISNUMBER($A2926),$A2926,IFERROR(DATEVALUE($A2926),"")))</f>
        <v/>
      </c>
      <c r="F2926" s="12">
        <f>IF($B2926="","",IF(ISNUMBER($B2926),HOUR($B2926)*2+MINUTE($B2926)/30,IFERROR(VALUE(LEFT($B2926,FIND(":",$B2926)-1))*2+VALUE(MID($B2926,FIND(":",$B2926)+1,2))/30,"")))</f>
        <v/>
      </c>
      <c r="G2926" s="12">
        <f>IF($E2926="","",IF(WEEKDAY($E2926,2)&lt;6,1,0))</f>
        <v/>
      </c>
      <c r="H2926" s="12">
        <f>IF(OR($E2926="",$F2926=""),"",IF(AND($G2926=1,$F2926&gt;='Working Hours'!$C$8,$F2926&lt;'Working Hours'!$C$9),1,0))</f>
        <v/>
      </c>
    </row>
    <row r="2927">
      <c r="A2927" s="11" t="n"/>
      <c r="B2927" s="11" t="n"/>
      <c r="C2927" s="11" t="n"/>
      <c r="E2927" s="12">
        <f>IF($A2927="","",IF(ISNUMBER($A2927),$A2927,IFERROR(DATEVALUE($A2927),"")))</f>
        <v/>
      </c>
      <c r="F2927" s="12">
        <f>IF($B2927="","",IF(ISNUMBER($B2927),HOUR($B2927)*2+MINUTE($B2927)/30,IFERROR(VALUE(LEFT($B2927,FIND(":",$B2927)-1))*2+VALUE(MID($B2927,FIND(":",$B2927)+1,2))/30,"")))</f>
        <v/>
      </c>
      <c r="G2927" s="12">
        <f>IF($E2927="","",IF(WEEKDAY($E2927,2)&lt;6,1,0))</f>
        <v/>
      </c>
      <c r="H2927" s="12">
        <f>IF(OR($E2927="",$F2927=""),"",IF(AND($G2927=1,$F2927&gt;='Working Hours'!$C$8,$F2927&lt;'Working Hours'!$C$9),1,0))</f>
        <v/>
      </c>
    </row>
    <row r="2928">
      <c r="A2928" s="11" t="n"/>
      <c r="B2928" s="11" t="n"/>
      <c r="C2928" s="11" t="n"/>
      <c r="E2928" s="12">
        <f>IF($A2928="","",IF(ISNUMBER($A2928),$A2928,IFERROR(DATEVALUE($A2928),"")))</f>
        <v/>
      </c>
      <c r="F2928" s="12">
        <f>IF($B2928="","",IF(ISNUMBER($B2928),HOUR($B2928)*2+MINUTE($B2928)/30,IFERROR(VALUE(LEFT($B2928,FIND(":",$B2928)-1))*2+VALUE(MID($B2928,FIND(":",$B2928)+1,2))/30,"")))</f>
        <v/>
      </c>
      <c r="G2928" s="12">
        <f>IF($E2928="","",IF(WEEKDAY($E2928,2)&lt;6,1,0))</f>
        <v/>
      </c>
      <c r="H2928" s="12">
        <f>IF(OR($E2928="",$F2928=""),"",IF(AND($G2928=1,$F2928&gt;='Working Hours'!$C$8,$F2928&lt;'Working Hours'!$C$9),1,0))</f>
        <v/>
      </c>
    </row>
    <row r="2929">
      <c r="A2929" s="11" t="n"/>
      <c r="B2929" s="11" t="n"/>
      <c r="C2929" s="11" t="n"/>
      <c r="E2929" s="12">
        <f>IF($A2929="","",IF(ISNUMBER($A2929),$A2929,IFERROR(DATEVALUE($A2929),"")))</f>
        <v/>
      </c>
      <c r="F2929" s="12">
        <f>IF($B2929="","",IF(ISNUMBER($B2929),HOUR($B2929)*2+MINUTE($B2929)/30,IFERROR(VALUE(LEFT($B2929,FIND(":",$B2929)-1))*2+VALUE(MID($B2929,FIND(":",$B2929)+1,2))/30,"")))</f>
        <v/>
      </c>
      <c r="G2929" s="12">
        <f>IF($E2929="","",IF(WEEKDAY($E2929,2)&lt;6,1,0))</f>
        <v/>
      </c>
      <c r="H2929" s="12">
        <f>IF(OR($E2929="",$F2929=""),"",IF(AND($G2929=1,$F2929&gt;='Working Hours'!$C$8,$F2929&lt;'Working Hours'!$C$9),1,0))</f>
        <v/>
      </c>
    </row>
    <row r="2930">
      <c r="A2930" s="11" t="n"/>
      <c r="B2930" s="11" t="n"/>
      <c r="C2930" s="11" t="n"/>
      <c r="E2930" s="12">
        <f>IF($A2930="","",IF(ISNUMBER($A2930),$A2930,IFERROR(DATEVALUE($A2930),"")))</f>
        <v/>
      </c>
      <c r="F2930" s="12">
        <f>IF($B2930="","",IF(ISNUMBER($B2930),HOUR($B2930)*2+MINUTE($B2930)/30,IFERROR(VALUE(LEFT($B2930,FIND(":",$B2930)-1))*2+VALUE(MID($B2930,FIND(":",$B2930)+1,2))/30,"")))</f>
        <v/>
      </c>
      <c r="G2930" s="12">
        <f>IF($E2930="","",IF(WEEKDAY($E2930,2)&lt;6,1,0))</f>
        <v/>
      </c>
      <c r="H2930" s="12">
        <f>IF(OR($E2930="",$F2930=""),"",IF(AND($G2930=1,$F2930&gt;='Working Hours'!$C$8,$F2930&lt;'Working Hours'!$C$9),1,0))</f>
        <v/>
      </c>
    </row>
    <row r="2931">
      <c r="A2931" s="11" t="n"/>
      <c r="B2931" s="11" t="n"/>
      <c r="C2931" s="11" t="n"/>
      <c r="E2931" s="12">
        <f>IF($A2931="","",IF(ISNUMBER($A2931),$A2931,IFERROR(DATEVALUE($A2931),"")))</f>
        <v/>
      </c>
      <c r="F2931" s="12">
        <f>IF($B2931="","",IF(ISNUMBER($B2931),HOUR($B2931)*2+MINUTE($B2931)/30,IFERROR(VALUE(LEFT($B2931,FIND(":",$B2931)-1))*2+VALUE(MID($B2931,FIND(":",$B2931)+1,2))/30,"")))</f>
        <v/>
      </c>
      <c r="G2931" s="12">
        <f>IF($E2931="","",IF(WEEKDAY($E2931,2)&lt;6,1,0))</f>
        <v/>
      </c>
      <c r="H2931" s="12">
        <f>IF(OR($E2931="",$F2931=""),"",IF(AND($G2931=1,$F2931&gt;='Working Hours'!$C$8,$F2931&lt;'Working Hours'!$C$9),1,0))</f>
        <v/>
      </c>
    </row>
    <row r="2932">
      <c r="A2932" s="11" t="n"/>
      <c r="B2932" s="11" t="n"/>
      <c r="C2932" s="11" t="n"/>
      <c r="E2932" s="12">
        <f>IF($A2932="","",IF(ISNUMBER($A2932),$A2932,IFERROR(DATEVALUE($A2932),"")))</f>
        <v/>
      </c>
      <c r="F2932" s="12">
        <f>IF($B2932="","",IF(ISNUMBER($B2932),HOUR($B2932)*2+MINUTE($B2932)/30,IFERROR(VALUE(LEFT($B2932,FIND(":",$B2932)-1))*2+VALUE(MID($B2932,FIND(":",$B2932)+1,2))/30,"")))</f>
        <v/>
      </c>
      <c r="G2932" s="12">
        <f>IF($E2932="","",IF(WEEKDAY($E2932,2)&lt;6,1,0))</f>
        <v/>
      </c>
      <c r="H2932" s="12">
        <f>IF(OR($E2932="",$F2932=""),"",IF(AND($G2932=1,$F2932&gt;='Working Hours'!$C$8,$F2932&lt;'Working Hours'!$C$9),1,0))</f>
        <v/>
      </c>
    </row>
    <row r="2933">
      <c r="A2933" s="11" t="n"/>
      <c r="B2933" s="11" t="n"/>
      <c r="C2933" s="11" t="n"/>
      <c r="E2933" s="12">
        <f>IF($A2933="","",IF(ISNUMBER($A2933),$A2933,IFERROR(DATEVALUE($A2933),"")))</f>
        <v/>
      </c>
      <c r="F2933" s="12">
        <f>IF($B2933="","",IF(ISNUMBER($B2933),HOUR($B2933)*2+MINUTE($B2933)/30,IFERROR(VALUE(LEFT($B2933,FIND(":",$B2933)-1))*2+VALUE(MID($B2933,FIND(":",$B2933)+1,2))/30,"")))</f>
        <v/>
      </c>
      <c r="G2933" s="12">
        <f>IF($E2933="","",IF(WEEKDAY($E2933,2)&lt;6,1,0))</f>
        <v/>
      </c>
      <c r="H2933" s="12">
        <f>IF(OR($E2933="",$F2933=""),"",IF(AND($G2933=1,$F2933&gt;='Working Hours'!$C$8,$F2933&lt;'Working Hours'!$C$9),1,0))</f>
        <v/>
      </c>
    </row>
    <row r="2934">
      <c r="A2934" s="11" t="n"/>
      <c r="B2934" s="11" t="n"/>
      <c r="C2934" s="11" t="n"/>
      <c r="E2934" s="12">
        <f>IF($A2934="","",IF(ISNUMBER($A2934),$A2934,IFERROR(DATEVALUE($A2934),"")))</f>
        <v/>
      </c>
      <c r="F2934" s="12">
        <f>IF($B2934="","",IF(ISNUMBER($B2934),HOUR($B2934)*2+MINUTE($B2934)/30,IFERROR(VALUE(LEFT($B2934,FIND(":",$B2934)-1))*2+VALUE(MID($B2934,FIND(":",$B2934)+1,2))/30,"")))</f>
        <v/>
      </c>
      <c r="G2934" s="12">
        <f>IF($E2934="","",IF(WEEKDAY($E2934,2)&lt;6,1,0))</f>
        <v/>
      </c>
      <c r="H2934" s="12">
        <f>IF(OR($E2934="",$F2934=""),"",IF(AND($G2934=1,$F2934&gt;='Working Hours'!$C$8,$F2934&lt;'Working Hours'!$C$9),1,0))</f>
        <v/>
      </c>
    </row>
    <row r="2935">
      <c r="A2935" s="11" t="n"/>
      <c r="B2935" s="11" t="n"/>
      <c r="C2935" s="11" t="n"/>
      <c r="E2935" s="12">
        <f>IF($A2935="","",IF(ISNUMBER($A2935),$A2935,IFERROR(DATEVALUE($A2935),"")))</f>
        <v/>
      </c>
      <c r="F2935" s="12">
        <f>IF($B2935="","",IF(ISNUMBER($B2935),HOUR($B2935)*2+MINUTE($B2935)/30,IFERROR(VALUE(LEFT($B2935,FIND(":",$B2935)-1))*2+VALUE(MID($B2935,FIND(":",$B2935)+1,2))/30,"")))</f>
        <v/>
      </c>
      <c r="G2935" s="12">
        <f>IF($E2935="","",IF(WEEKDAY($E2935,2)&lt;6,1,0))</f>
        <v/>
      </c>
      <c r="H2935" s="12">
        <f>IF(OR($E2935="",$F2935=""),"",IF(AND($G2935=1,$F2935&gt;='Working Hours'!$C$8,$F2935&lt;'Working Hours'!$C$9),1,0))</f>
        <v/>
      </c>
    </row>
    <row r="2936">
      <c r="A2936" s="11" t="n"/>
      <c r="B2936" s="11" t="n"/>
      <c r="C2936" s="11" t="n"/>
      <c r="E2936" s="12">
        <f>IF($A2936="","",IF(ISNUMBER($A2936),$A2936,IFERROR(DATEVALUE($A2936),"")))</f>
        <v/>
      </c>
      <c r="F2936" s="12">
        <f>IF($B2936="","",IF(ISNUMBER($B2936),HOUR($B2936)*2+MINUTE($B2936)/30,IFERROR(VALUE(LEFT($B2936,FIND(":",$B2936)-1))*2+VALUE(MID($B2936,FIND(":",$B2936)+1,2))/30,"")))</f>
        <v/>
      </c>
      <c r="G2936" s="12">
        <f>IF($E2936="","",IF(WEEKDAY($E2936,2)&lt;6,1,0))</f>
        <v/>
      </c>
      <c r="H2936" s="12">
        <f>IF(OR($E2936="",$F2936=""),"",IF(AND($G2936=1,$F2936&gt;='Working Hours'!$C$8,$F2936&lt;'Working Hours'!$C$9),1,0))</f>
        <v/>
      </c>
    </row>
    <row r="2937">
      <c r="A2937" s="11" t="n"/>
      <c r="B2937" s="11" t="n"/>
      <c r="C2937" s="11" t="n"/>
      <c r="E2937" s="12">
        <f>IF($A2937="","",IF(ISNUMBER($A2937),$A2937,IFERROR(DATEVALUE($A2937),"")))</f>
        <v/>
      </c>
      <c r="F2937" s="12">
        <f>IF($B2937="","",IF(ISNUMBER($B2937),HOUR($B2937)*2+MINUTE($B2937)/30,IFERROR(VALUE(LEFT($B2937,FIND(":",$B2937)-1))*2+VALUE(MID($B2937,FIND(":",$B2937)+1,2))/30,"")))</f>
        <v/>
      </c>
      <c r="G2937" s="12">
        <f>IF($E2937="","",IF(WEEKDAY($E2937,2)&lt;6,1,0))</f>
        <v/>
      </c>
      <c r="H2937" s="12">
        <f>IF(OR($E2937="",$F2937=""),"",IF(AND($G2937=1,$F2937&gt;='Working Hours'!$C$8,$F2937&lt;'Working Hours'!$C$9),1,0))</f>
        <v/>
      </c>
    </row>
    <row r="2938">
      <c r="A2938" s="11" t="n"/>
      <c r="B2938" s="11" t="n"/>
      <c r="C2938" s="11" t="n"/>
      <c r="E2938" s="12">
        <f>IF($A2938="","",IF(ISNUMBER($A2938),$A2938,IFERROR(DATEVALUE($A2938),"")))</f>
        <v/>
      </c>
      <c r="F2938" s="12">
        <f>IF($B2938="","",IF(ISNUMBER($B2938),HOUR($B2938)*2+MINUTE($B2938)/30,IFERROR(VALUE(LEFT($B2938,FIND(":",$B2938)-1))*2+VALUE(MID($B2938,FIND(":",$B2938)+1,2))/30,"")))</f>
        <v/>
      </c>
      <c r="G2938" s="12">
        <f>IF($E2938="","",IF(WEEKDAY($E2938,2)&lt;6,1,0))</f>
        <v/>
      </c>
      <c r="H2938" s="12">
        <f>IF(OR($E2938="",$F2938=""),"",IF(AND($G2938=1,$F2938&gt;='Working Hours'!$C$8,$F2938&lt;'Working Hours'!$C$9),1,0))</f>
        <v/>
      </c>
    </row>
    <row r="2939">
      <c r="A2939" s="11" t="n"/>
      <c r="B2939" s="11" t="n"/>
      <c r="C2939" s="11" t="n"/>
      <c r="E2939" s="12">
        <f>IF($A2939="","",IF(ISNUMBER($A2939),$A2939,IFERROR(DATEVALUE($A2939),"")))</f>
        <v/>
      </c>
      <c r="F2939" s="12">
        <f>IF($B2939="","",IF(ISNUMBER($B2939),HOUR($B2939)*2+MINUTE($B2939)/30,IFERROR(VALUE(LEFT($B2939,FIND(":",$B2939)-1))*2+VALUE(MID($B2939,FIND(":",$B2939)+1,2))/30,"")))</f>
        <v/>
      </c>
      <c r="G2939" s="12">
        <f>IF($E2939="","",IF(WEEKDAY($E2939,2)&lt;6,1,0))</f>
        <v/>
      </c>
      <c r="H2939" s="12">
        <f>IF(OR($E2939="",$F2939=""),"",IF(AND($G2939=1,$F2939&gt;='Working Hours'!$C$8,$F2939&lt;'Working Hours'!$C$9),1,0))</f>
        <v/>
      </c>
    </row>
    <row r="2940">
      <c r="A2940" s="11" t="n"/>
      <c r="B2940" s="11" t="n"/>
      <c r="C2940" s="11" t="n"/>
      <c r="E2940" s="12">
        <f>IF($A2940="","",IF(ISNUMBER($A2940),$A2940,IFERROR(DATEVALUE($A2940),"")))</f>
        <v/>
      </c>
      <c r="F2940" s="12">
        <f>IF($B2940="","",IF(ISNUMBER($B2940),HOUR($B2940)*2+MINUTE($B2940)/30,IFERROR(VALUE(LEFT($B2940,FIND(":",$B2940)-1))*2+VALUE(MID($B2940,FIND(":",$B2940)+1,2))/30,"")))</f>
        <v/>
      </c>
      <c r="G2940" s="12">
        <f>IF($E2940="","",IF(WEEKDAY($E2940,2)&lt;6,1,0))</f>
        <v/>
      </c>
      <c r="H2940" s="12">
        <f>IF(OR($E2940="",$F2940=""),"",IF(AND($G2940=1,$F2940&gt;='Working Hours'!$C$8,$F2940&lt;'Working Hours'!$C$9),1,0))</f>
        <v/>
      </c>
    </row>
    <row r="2941">
      <c r="A2941" s="11" t="n"/>
      <c r="B2941" s="11" t="n"/>
      <c r="C2941" s="11" t="n"/>
      <c r="E2941" s="12">
        <f>IF($A2941="","",IF(ISNUMBER($A2941),$A2941,IFERROR(DATEVALUE($A2941),"")))</f>
        <v/>
      </c>
      <c r="F2941" s="12">
        <f>IF($B2941="","",IF(ISNUMBER($B2941),HOUR($B2941)*2+MINUTE($B2941)/30,IFERROR(VALUE(LEFT($B2941,FIND(":",$B2941)-1))*2+VALUE(MID($B2941,FIND(":",$B2941)+1,2))/30,"")))</f>
        <v/>
      </c>
      <c r="G2941" s="12">
        <f>IF($E2941="","",IF(WEEKDAY($E2941,2)&lt;6,1,0))</f>
        <v/>
      </c>
      <c r="H2941" s="12">
        <f>IF(OR($E2941="",$F2941=""),"",IF(AND($G2941=1,$F2941&gt;='Working Hours'!$C$8,$F2941&lt;'Working Hours'!$C$9),1,0))</f>
        <v/>
      </c>
    </row>
    <row r="2942">
      <c r="A2942" s="11" t="n"/>
      <c r="B2942" s="11" t="n"/>
      <c r="C2942" s="11" t="n"/>
      <c r="E2942" s="12">
        <f>IF($A2942="","",IF(ISNUMBER($A2942),$A2942,IFERROR(DATEVALUE($A2942),"")))</f>
        <v/>
      </c>
      <c r="F2942" s="12">
        <f>IF($B2942="","",IF(ISNUMBER($B2942),HOUR($B2942)*2+MINUTE($B2942)/30,IFERROR(VALUE(LEFT($B2942,FIND(":",$B2942)-1))*2+VALUE(MID($B2942,FIND(":",$B2942)+1,2))/30,"")))</f>
        <v/>
      </c>
      <c r="G2942" s="12">
        <f>IF($E2942="","",IF(WEEKDAY($E2942,2)&lt;6,1,0))</f>
        <v/>
      </c>
      <c r="H2942" s="12">
        <f>IF(OR($E2942="",$F2942=""),"",IF(AND($G2942=1,$F2942&gt;='Working Hours'!$C$8,$F2942&lt;'Working Hours'!$C$9),1,0))</f>
        <v/>
      </c>
    </row>
    <row r="2943">
      <c r="A2943" s="11" t="n"/>
      <c r="B2943" s="11" t="n"/>
      <c r="C2943" s="11" t="n"/>
      <c r="E2943" s="12">
        <f>IF($A2943="","",IF(ISNUMBER($A2943),$A2943,IFERROR(DATEVALUE($A2943),"")))</f>
        <v/>
      </c>
      <c r="F2943" s="12">
        <f>IF($B2943="","",IF(ISNUMBER($B2943),HOUR($B2943)*2+MINUTE($B2943)/30,IFERROR(VALUE(LEFT($B2943,FIND(":",$B2943)-1))*2+VALUE(MID($B2943,FIND(":",$B2943)+1,2))/30,"")))</f>
        <v/>
      </c>
      <c r="G2943" s="12">
        <f>IF($E2943="","",IF(WEEKDAY($E2943,2)&lt;6,1,0))</f>
        <v/>
      </c>
      <c r="H2943" s="12">
        <f>IF(OR($E2943="",$F2943=""),"",IF(AND($G2943=1,$F2943&gt;='Working Hours'!$C$8,$F2943&lt;'Working Hours'!$C$9),1,0))</f>
        <v/>
      </c>
    </row>
    <row r="2944">
      <c r="A2944" s="11" t="n"/>
      <c r="B2944" s="11" t="n"/>
      <c r="C2944" s="11" t="n"/>
      <c r="E2944" s="12">
        <f>IF($A2944="","",IF(ISNUMBER($A2944),$A2944,IFERROR(DATEVALUE($A2944),"")))</f>
        <v/>
      </c>
      <c r="F2944" s="12">
        <f>IF($B2944="","",IF(ISNUMBER($B2944),HOUR($B2944)*2+MINUTE($B2944)/30,IFERROR(VALUE(LEFT($B2944,FIND(":",$B2944)-1))*2+VALUE(MID($B2944,FIND(":",$B2944)+1,2))/30,"")))</f>
        <v/>
      </c>
      <c r="G2944" s="12">
        <f>IF($E2944="","",IF(WEEKDAY($E2944,2)&lt;6,1,0))</f>
        <v/>
      </c>
      <c r="H2944" s="12">
        <f>IF(OR($E2944="",$F2944=""),"",IF(AND($G2944=1,$F2944&gt;='Working Hours'!$C$8,$F2944&lt;'Working Hours'!$C$9),1,0))</f>
        <v/>
      </c>
    </row>
    <row r="2945">
      <c r="A2945" s="11" t="n"/>
      <c r="B2945" s="11" t="n"/>
      <c r="C2945" s="11" t="n"/>
      <c r="E2945" s="12">
        <f>IF($A2945="","",IF(ISNUMBER($A2945),$A2945,IFERROR(DATEVALUE($A2945),"")))</f>
        <v/>
      </c>
      <c r="F2945" s="12">
        <f>IF($B2945="","",IF(ISNUMBER($B2945),HOUR($B2945)*2+MINUTE($B2945)/30,IFERROR(VALUE(LEFT($B2945,FIND(":",$B2945)-1))*2+VALUE(MID($B2945,FIND(":",$B2945)+1,2))/30,"")))</f>
        <v/>
      </c>
      <c r="G2945" s="12">
        <f>IF($E2945="","",IF(WEEKDAY($E2945,2)&lt;6,1,0))</f>
        <v/>
      </c>
      <c r="H2945" s="12">
        <f>IF(OR($E2945="",$F2945=""),"",IF(AND($G2945=1,$F2945&gt;='Working Hours'!$C$8,$F2945&lt;'Working Hours'!$C$9),1,0))</f>
        <v/>
      </c>
    </row>
    <row r="2946">
      <c r="A2946" s="11" t="n"/>
      <c r="B2946" s="11" t="n"/>
      <c r="C2946" s="11" t="n"/>
      <c r="E2946" s="12">
        <f>IF($A2946="","",IF(ISNUMBER($A2946),$A2946,IFERROR(DATEVALUE($A2946),"")))</f>
        <v/>
      </c>
      <c r="F2946" s="12">
        <f>IF($B2946="","",IF(ISNUMBER($B2946),HOUR($B2946)*2+MINUTE($B2946)/30,IFERROR(VALUE(LEFT($B2946,FIND(":",$B2946)-1))*2+VALUE(MID($B2946,FIND(":",$B2946)+1,2))/30,"")))</f>
        <v/>
      </c>
      <c r="G2946" s="12">
        <f>IF($E2946="","",IF(WEEKDAY($E2946,2)&lt;6,1,0))</f>
        <v/>
      </c>
      <c r="H2946" s="12">
        <f>IF(OR($E2946="",$F2946=""),"",IF(AND($G2946=1,$F2946&gt;='Working Hours'!$C$8,$F2946&lt;'Working Hours'!$C$9),1,0))</f>
        <v/>
      </c>
    </row>
    <row r="2947">
      <c r="A2947" s="11" t="n"/>
      <c r="B2947" s="11" t="n"/>
      <c r="C2947" s="11" t="n"/>
      <c r="E2947" s="12">
        <f>IF($A2947="","",IF(ISNUMBER($A2947),$A2947,IFERROR(DATEVALUE($A2947),"")))</f>
        <v/>
      </c>
      <c r="F2947" s="12">
        <f>IF($B2947="","",IF(ISNUMBER($B2947),HOUR($B2947)*2+MINUTE($B2947)/30,IFERROR(VALUE(LEFT($B2947,FIND(":",$B2947)-1))*2+VALUE(MID($B2947,FIND(":",$B2947)+1,2))/30,"")))</f>
        <v/>
      </c>
      <c r="G2947" s="12">
        <f>IF($E2947="","",IF(WEEKDAY($E2947,2)&lt;6,1,0))</f>
        <v/>
      </c>
      <c r="H2947" s="12">
        <f>IF(OR($E2947="",$F2947=""),"",IF(AND($G2947=1,$F2947&gt;='Working Hours'!$C$8,$F2947&lt;'Working Hours'!$C$9),1,0))</f>
        <v/>
      </c>
    </row>
    <row r="2948">
      <c r="A2948" s="11" t="n"/>
      <c r="B2948" s="11" t="n"/>
      <c r="C2948" s="11" t="n"/>
      <c r="E2948" s="12">
        <f>IF($A2948="","",IF(ISNUMBER($A2948),$A2948,IFERROR(DATEVALUE($A2948),"")))</f>
        <v/>
      </c>
      <c r="F2948" s="12">
        <f>IF($B2948="","",IF(ISNUMBER($B2948),HOUR($B2948)*2+MINUTE($B2948)/30,IFERROR(VALUE(LEFT($B2948,FIND(":",$B2948)-1))*2+VALUE(MID($B2948,FIND(":",$B2948)+1,2))/30,"")))</f>
        <v/>
      </c>
      <c r="G2948" s="12">
        <f>IF($E2948="","",IF(WEEKDAY($E2948,2)&lt;6,1,0))</f>
        <v/>
      </c>
      <c r="H2948" s="12">
        <f>IF(OR($E2948="",$F2948=""),"",IF(AND($G2948=1,$F2948&gt;='Working Hours'!$C$8,$F2948&lt;'Working Hours'!$C$9),1,0))</f>
        <v/>
      </c>
    </row>
    <row r="2949">
      <c r="A2949" s="11" t="n"/>
      <c r="B2949" s="11" t="n"/>
      <c r="C2949" s="11" t="n"/>
      <c r="E2949" s="12">
        <f>IF($A2949="","",IF(ISNUMBER($A2949),$A2949,IFERROR(DATEVALUE($A2949),"")))</f>
        <v/>
      </c>
      <c r="F2949" s="12">
        <f>IF($B2949="","",IF(ISNUMBER($B2949),HOUR($B2949)*2+MINUTE($B2949)/30,IFERROR(VALUE(LEFT($B2949,FIND(":",$B2949)-1))*2+VALUE(MID($B2949,FIND(":",$B2949)+1,2))/30,"")))</f>
        <v/>
      </c>
      <c r="G2949" s="12">
        <f>IF($E2949="","",IF(WEEKDAY($E2949,2)&lt;6,1,0))</f>
        <v/>
      </c>
      <c r="H2949" s="12">
        <f>IF(OR($E2949="",$F2949=""),"",IF(AND($G2949=1,$F2949&gt;='Working Hours'!$C$8,$F2949&lt;'Working Hours'!$C$9),1,0))</f>
        <v/>
      </c>
    </row>
    <row r="2950">
      <c r="A2950" s="11" t="n"/>
      <c r="B2950" s="11" t="n"/>
      <c r="C2950" s="11" t="n"/>
      <c r="E2950" s="12">
        <f>IF($A2950="","",IF(ISNUMBER($A2950),$A2950,IFERROR(DATEVALUE($A2950),"")))</f>
        <v/>
      </c>
      <c r="F2950" s="12">
        <f>IF($B2950="","",IF(ISNUMBER($B2950),HOUR($B2950)*2+MINUTE($B2950)/30,IFERROR(VALUE(LEFT($B2950,FIND(":",$B2950)-1))*2+VALUE(MID($B2950,FIND(":",$B2950)+1,2))/30,"")))</f>
        <v/>
      </c>
      <c r="G2950" s="12">
        <f>IF($E2950="","",IF(WEEKDAY($E2950,2)&lt;6,1,0))</f>
        <v/>
      </c>
      <c r="H2950" s="12">
        <f>IF(OR($E2950="",$F2950=""),"",IF(AND($G2950=1,$F2950&gt;='Working Hours'!$C$8,$F2950&lt;'Working Hours'!$C$9),1,0))</f>
        <v/>
      </c>
    </row>
    <row r="2951">
      <c r="A2951" s="11" t="n"/>
      <c r="B2951" s="11" t="n"/>
      <c r="C2951" s="11" t="n"/>
      <c r="E2951" s="12">
        <f>IF($A2951="","",IF(ISNUMBER($A2951),$A2951,IFERROR(DATEVALUE($A2951),"")))</f>
        <v/>
      </c>
      <c r="F2951" s="12">
        <f>IF($B2951="","",IF(ISNUMBER($B2951),HOUR($B2951)*2+MINUTE($B2951)/30,IFERROR(VALUE(LEFT($B2951,FIND(":",$B2951)-1))*2+VALUE(MID($B2951,FIND(":",$B2951)+1,2))/30,"")))</f>
        <v/>
      </c>
      <c r="G2951" s="12">
        <f>IF($E2951="","",IF(WEEKDAY($E2951,2)&lt;6,1,0))</f>
        <v/>
      </c>
      <c r="H2951" s="12">
        <f>IF(OR($E2951="",$F2951=""),"",IF(AND($G2951=1,$F2951&gt;='Working Hours'!$C$8,$F2951&lt;'Working Hours'!$C$9),1,0))</f>
        <v/>
      </c>
    </row>
    <row r="2952">
      <c r="A2952" s="11" t="n"/>
      <c r="B2952" s="11" t="n"/>
      <c r="C2952" s="11" t="n"/>
      <c r="E2952" s="12">
        <f>IF($A2952="","",IF(ISNUMBER($A2952),$A2952,IFERROR(DATEVALUE($A2952),"")))</f>
        <v/>
      </c>
      <c r="F2952" s="12">
        <f>IF($B2952="","",IF(ISNUMBER($B2952),HOUR($B2952)*2+MINUTE($B2952)/30,IFERROR(VALUE(LEFT($B2952,FIND(":",$B2952)-1))*2+VALUE(MID($B2952,FIND(":",$B2952)+1,2))/30,"")))</f>
        <v/>
      </c>
      <c r="G2952" s="12">
        <f>IF($E2952="","",IF(WEEKDAY($E2952,2)&lt;6,1,0))</f>
        <v/>
      </c>
      <c r="H2952" s="12">
        <f>IF(OR($E2952="",$F2952=""),"",IF(AND($G2952=1,$F2952&gt;='Working Hours'!$C$8,$F2952&lt;'Working Hours'!$C$9),1,0))</f>
        <v/>
      </c>
    </row>
    <row r="2953">
      <c r="A2953" s="11" t="n"/>
      <c r="B2953" s="11" t="n"/>
      <c r="C2953" s="11" t="n"/>
      <c r="E2953" s="12">
        <f>IF($A2953="","",IF(ISNUMBER($A2953),$A2953,IFERROR(DATEVALUE($A2953),"")))</f>
        <v/>
      </c>
      <c r="F2953" s="12">
        <f>IF($B2953="","",IF(ISNUMBER($B2953),HOUR($B2953)*2+MINUTE($B2953)/30,IFERROR(VALUE(LEFT($B2953,FIND(":",$B2953)-1))*2+VALUE(MID($B2953,FIND(":",$B2953)+1,2))/30,"")))</f>
        <v/>
      </c>
      <c r="G2953" s="12">
        <f>IF($E2953="","",IF(WEEKDAY($E2953,2)&lt;6,1,0))</f>
        <v/>
      </c>
      <c r="H2953" s="12">
        <f>IF(OR($E2953="",$F2953=""),"",IF(AND($G2953=1,$F2953&gt;='Working Hours'!$C$8,$F2953&lt;'Working Hours'!$C$9),1,0))</f>
        <v/>
      </c>
    </row>
    <row r="2954">
      <c r="A2954" s="11" t="n"/>
      <c r="B2954" s="11" t="n"/>
      <c r="C2954" s="11" t="n"/>
      <c r="E2954" s="12">
        <f>IF($A2954="","",IF(ISNUMBER($A2954),$A2954,IFERROR(DATEVALUE($A2954),"")))</f>
        <v/>
      </c>
      <c r="F2954" s="12">
        <f>IF($B2954="","",IF(ISNUMBER($B2954),HOUR($B2954)*2+MINUTE($B2954)/30,IFERROR(VALUE(LEFT($B2954,FIND(":",$B2954)-1))*2+VALUE(MID($B2954,FIND(":",$B2954)+1,2))/30,"")))</f>
        <v/>
      </c>
      <c r="G2954" s="12">
        <f>IF($E2954="","",IF(WEEKDAY($E2954,2)&lt;6,1,0))</f>
        <v/>
      </c>
      <c r="H2954" s="12">
        <f>IF(OR($E2954="",$F2954=""),"",IF(AND($G2954=1,$F2954&gt;='Working Hours'!$C$8,$F2954&lt;'Working Hours'!$C$9),1,0))</f>
        <v/>
      </c>
    </row>
    <row r="2955">
      <c r="A2955" s="11" t="n"/>
      <c r="B2955" s="11" t="n"/>
      <c r="C2955" s="11" t="n"/>
      <c r="E2955" s="12">
        <f>IF($A2955="","",IF(ISNUMBER($A2955),$A2955,IFERROR(DATEVALUE($A2955),"")))</f>
        <v/>
      </c>
      <c r="F2955" s="12">
        <f>IF($B2955="","",IF(ISNUMBER($B2955),HOUR($B2955)*2+MINUTE($B2955)/30,IFERROR(VALUE(LEFT($B2955,FIND(":",$B2955)-1))*2+VALUE(MID($B2955,FIND(":",$B2955)+1,2))/30,"")))</f>
        <v/>
      </c>
      <c r="G2955" s="12">
        <f>IF($E2955="","",IF(WEEKDAY($E2955,2)&lt;6,1,0))</f>
        <v/>
      </c>
      <c r="H2955" s="12">
        <f>IF(OR($E2955="",$F2955=""),"",IF(AND($G2955=1,$F2955&gt;='Working Hours'!$C$8,$F2955&lt;'Working Hours'!$C$9),1,0))</f>
        <v/>
      </c>
    </row>
    <row r="2956">
      <c r="A2956" s="11" t="n"/>
      <c r="B2956" s="11" t="n"/>
      <c r="C2956" s="11" t="n"/>
      <c r="E2956" s="12">
        <f>IF($A2956="","",IF(ISNUMBER($A2956),$A2956,IFERROR(DATEVALUE($A2956),"")))</f>
        <v/>
      </c>
      <c r="F2956" s="12">
        <f>IF($B2956="","",IF(ISNUMBER($B2956),HOUR($B2956)*2+MINUTE($B2956)/30,IFERROR(VALUE(LEFT($B2956,FIND(":",$B2956)-1))*2+VALUE(MID($B2956,FIND(":",$B2956)+1,2))/30,"")))</f>
        <v/>
      </c>
      <c r="G2956" s="12">
        <f>IF($E2956="","",IF(WEEKDAY($E2956,2)&lt;6,1,0))</f>
        <v/>
      </c>
      <c r="H2956" s="12">
        <f>IF(OR($E2956="",$F2956=""),"",IF(AND($G2956=1,$F2956&gt;='Working Hours'!$C$8,$F2956&lt;'Working Hours'!$C$9),1,0))</f>
        <v/>
      </c>
    </row>
    <row r="2957">
      <c r="A2957" s="11" t="n"/>
      <c r="B2957" s="11" t="n"/>
      <c r="C2957" s="11" t="n"/>
      <c r="E2957" s="12">
        <f>IF($A2957="","",IF(ISNUMBER($A2957),$A2957,IFERROR(DATEVALUE($A2957),"")))</f>
        <v/>
      </c>
      <c r="F2957" s="12">
        <f>IF($B2957="","",IF(ISNUMBER($B2957),HOUR($B2957)*2+MINUTE($B2957)/30,IFERROR(VALUE(LEFT($B2957,FIND(":",$B2957)-1))*2+VALUE(MID($B2957,FIND(":",$B2957)+1,2))/30,"")))</f>
        <v/>
      </c>
      <c r="G2957" s="12">
        <f>IF($E2957="","",IF(WEEKDAY($E2957,2)&lt;6,1,0))</f>
        <v/>
      </c>
      <c r="H2957" s="12">
        <f>IF(OR($E2957="",$F2957=""),"",IF(AND($G2957=1,$F2957&gt;='Working Hours'!$C$8,$F2957&lt;'Working Hours'!$C$9),1,0))</f>
        <v/>
      </c>
    </row>
    <row r="2958">
      <c r="A2958" s="11" t="n"/>
      <c r="B2958" s="11" t="n"/>
      <c r="C2958" s="11" t="n"/>
      <c r="E2958" s="12">
        <f>IF($A2958="","",IF(ISNUMBER($A2958),$A2958,IFERROR(DATEVALUE($A2958),"")))</f>
        <v/>
      </c>
      <c r="F2958" s="12">
        <f>IF($B2958="","",IF(ISNUMBER($B2958),HOUR($B2958)*2+MINUTE($B2958)/30,IFERROR(VALUE(LEFT($B2958,FIND(":",$B2958)-1))*2+VALUE(MID($B2958,FIND(":",$B2958)+1,2))/30,"")))</f>
        <v/>
      </c>
      <c r="G2958" s="12">
        <f>IF($E2958="","",IF(WEEKDAY($E2958,2)&lt;6,1,0))</f>
        <v/>
      </c>
      <c r="H2958" s="12">
        <f>IF(OR($E2958="",$F2958=""),"",IF(AND($G2958=1,$F2958&gt;='Working Hours'!$C$8,$F2958&lt;'Working Hours'!$C$9),1,0))</f>
        <v/>
      </c>
    </row>
    <row r="2959">
      <c r="A2959" s="11" t="n"/>
      <c r="B2959" s="11" t="n"/>
      <c r="C2959" s="11" t="n"/>
      <c r="E2959" s="12">
        <f>IF($A2959="","",IF(ISNUMBER($A2959),$A2959,IFERROR(DATEVALUE($A2959),"")))</f>
        <v/>
      </c>
      <c r="F2959" s="12">
        <f>IF($B2959="","",IF(ISNUMBER($B2959),HOUR($B2959)*2+MINUTE($B2959)/30,IFERROR(VALUE(LEFT($B2959,FIND(":",$B2959)-1))*2+VALUE(MID($B2959,FIND(":",$B2959)+1,2))/30,"")))</f>
        <v/>
      </c>
      <c r="G2959" s="12">
        <f>IF($E2959="","",IF(WEEKDAY($E2959,2)&lt;6,1,0))</f>
        <v/>
      </c>
      <c r="H2959" s="12">
        <f>IF(OR($E2959="",$F2959=""),"",IF(AND($G2959=1,$F2959&gt;='Working Hours'!$C$8,$F2959&lt;'Working Hours'!$C$9),1,0))</f>
        <v/>
      </c>
    </row>
    <row r="2960">
      <c r="A2960" s="11" t="n"/>
      <c r="B2960" s="11" t="n"/>
      <c r="C2960" s="11" t="n"/>
      <c r="E2960" s="12">
        <f>IF($A2960="","",IF(ISNUMBER($A2960),$A2960,IFERROR(DATEVALUE($A2960),"")))</f>
        <v/>
      </c>
      <c r="F2960" s="12">
        <f>IF($B2960="","",IF(ISNUMBER($B2960),HOUR($B2960)*2+MINUTE($B2960)/30,IFERROR(VALUE(LEFT($B2960,FIND(":",$B2960)-1))*2+VALUE(MID($B2960,FIND(":",$B2960)+1,2))/30,"")))</f>
        <v/>
      </c>
      <c r="G2960" s="12">
        <f>IF($E2960="","",IF(WEEKDAY($E2960,2)&lt;6,1,0))</f>
        <v/>
      </c>
      <c r="H2960" s="12">
        <f>IF(OR($E2960="",$F2960=""),"",IF(AND($G2960=1,$F2960&gt;='Working Hours'!$C$8,$F2960&lt;'Working Hours'!$C$9),1,0))</f>
        <v/>
      </c>
    </row>
    <row r="2961">
      <c r="A2961" s="11" t="n"/>
      <c r="B2961" s="11" t="n"/>
      <c r="C2961" s="11" t="n"/>
      <c r="E2961" s="12">
        <f>IF($A2961="","",IF(ISNUMBER($A2961),$A2961,IFERROR(DATEVALUE($A2961),"")))</f>
        <v/>
      </c>
      <c r="F2961" s="12">
        <f>IF($B2961="","",IF(ISNUMBER($B2961),HOUR($B2961)*2+MINUTE($B2961)/30,IFERROR(VALUE(LEFT($B2961,FIND(":",$B2961)-1))*2+VALUE(MID($B2961,FIND(":",$B2961)+1,2))/30,"")))</f>
        <v/>
      </c>
      <c r="G2961" s="12">
        <f>IF($E2961="","",IF(WEEKDAY($E2961,2)&lt;6,1,0))</f>
        <v/>
      </c>
      <c r="H2961" s="12">
        <f>IF(OR($E2961="",$F2961=""),"",IF(AND($G2961=1,$F2961&gt;='Working Hours'!$C$8,$F2961&lt;'Working Hours'!$C$9),1,0))</f>
        <v/>
      </c>
    </row>
    <row r="2962">
      <c r="A2962" s="11" t="n"/>
      <c r="B2962" s="11" t="n"/>
      <c r="C2962" s="11" t="n"/>
      <c r="E2962" s="12">
        <f>IF($A2962="","",IF(ISNUMBER($A2962),$A2962,IFERROR(DATEVALUE($A2962),"")))</f>
        <v/>
      </c>
      <c r="F2962" s="12">
        <f>IF($B2962="","",IF(ISNUMBER($B2962),HOUR($B2962)*2+MINUTE($B2962)/30,IFERROR(VALUE(LEFT($B2962,FIND(":",$B2962)-1))*2+VALUE(MID($B2962,FIND(":",$B2962)+1,2))/30,"")))</f>
        <v/>
      </c>
      <c r="G2962" s="12">
        <f>IF($E2962="","",IF(WEEKDAY($E2962,2)&lt;6,1,0))</f>
        <v/>
      </c>
      <c r="H2962" s="12">
        <f>IF(OR($E2962="",$F2962=""),"",IF(AND($G2962=1,$F2962&gt;='Working Hours'!$C$8,$F2962&lt;'Working Hours'!$C$9),1,0))</f>
        <v/>
      </c>
    </row>
    <row r="2963">
      <c r="A2963" s="11" t="n"/>
      <c r="B2963" s="11" t="n"/>
      <c r="C2963" s="11" t="n"/>
      <c r="E2963" s="12">
        <f>IF($A2963="","",IF(ISNUMBER($A2963),$A2963,IFERROR(DATEVALUE($A2963),"")))</f>
        <v/>
      </c>
      <c r="F2963" s="12">
        <f>IF($B2963="","",IF(ISNUMBER($B2963),HOUR($B2963)*2+MINUTE($B2963)/30,IFERROR(VALUE(LEFT($B2963,FIND(":",$B2963)-1))*2+VALUE(MID($B2963,FIND(":",$B2963)+1,2))/30,"")))</f>
        <v/>
      </c>
      <c r="G2963" s="12">
        <f>IF($E2963="","",IF(WEEKDAY($E2963,2)&lt;6,1,0))</f>
        <v/>
      </c>
      <c r="H2963" s="12">
        <f>IF(OR($E2963="",$F2963=""),"",IF(AND($G2963=1,$F2963&gt;='Working Hours'!$C$8,$F2963&lt;'Working Hours'!$C$9),1,0))</f>
        <v/>
      </c>
    </row>
    <row r="2964">
      <c r="A2964" s="11" t="n"/>
      <c r="B2964" s="11" t="n"/>
      <c r="C2964" s="11" t="n"/>
      <c r="E2964" s="12">
        <f>IF($A2964="","",IF(ISNUMBER($A2964),$A2964,IFERROR(DATEVALUE($A2964),"")))</f>
        <v/>
      </c>
      <c r="F2964" s="12">
        <f>IF($B2964="","",IF(ISNUMBER($B2964),HOUR($B2964)*2+MINUTE($B2964)/30,IFERROR(VALUE(LEFT($B2964,FIND(":",$B2964)-1))*2+VALUE(MID($B2964,FIND(":",$B2964)+1,2))/30,"")))</f>
        <v/>
      </c>
      <c r="G2964" s="12">
        <f>IF($E2964="","",IF(WEEKDAY($E2964,2)&lt;6,1,0))</f>
        <v/>
      </c>
      <c r="H2964" s="12">
        <f>IF(OR($E2964="",$F2964=""),"",IF(AND($G2964=1,$F2964&gt;='Working Hours'!$C$8,$F2964&lt;'Working Hours'!$C$9),1,0))</f>
        <v/>
      </c>
    </row>
    <row r="2965">
      <c r="A2965" s="11" t="n"/>
      <c r="B2965" s="11" t="n"/>
      <c r="C2965" s="11" t="n"/>
      <c r="E2965" s="12">
        <f>IF($A2965="","",IF(ISNUMBER($A2965),$A2965,IFERROR(DATEVALUE($A2965),"")))</f>
        <v/>
      </c>
      <c r="F2965" s="12">
        <f>IF($B2965="","",IF(ISNUMBER($B2965),HOUR($B2965)*2+MINUTE($B2965)/30,IFERROR(VALUE(LEFT($B2965,FIND(":",$B2965)-1))*2+VALUE(MID($B2965,FIND(":",$B2965)+1,2))/30,"")))</f>
        <v/>
      </c>
      <c r="G2965" s="12">
        <f>IF($E2965="","",IF(WEEKDAY($E2965,2)&lt;6,1,0))</f>
        <v/>
      </c>
      <c r="H2965" s="12">
        <f>IF(OR($E2965="",$F2965=""),"",IF(AND($G2965=1,$F2965&gt;='Working Hours'!$C$8,$F2965&lt;'Working Hours'!$C$9),1,0))</f>
        <v/>
      </c>
    </row>
    <row r="2966">
      <c r="A2966" s="11" t="n"/>
      <c r="B2966" s="11" t="n"/>
      <c r="C2966" s="11" t="n"/>
      <c r="E2966" s="12">
        <f>IF($A2966="","",IF(ISNUMBER($A2966),$A2966,IFERROR(DATEVALUE($A2966),"")))</f>
        <v/>
      </c>
      <c r="F2966" s="12">
        <f>IF($B2966="","",IF(ISNUMBER($B2966),HOUR($B2966)*2+MINUTE($B2966)/30,IFERROR(VALUE(LEFT($B2966,FIND(":",$B2966)-1))*2+VALUE(MID($B2966,FIND(":",$B2966)+1,2))/30,"")))</f>
        <v/>
      </c>
      <c r="G2966" s="12">
        <f>IF($E2966="","",IF(WEEKDAY($E2966,2)&lt;6,1,0))</f>
        <v/>
      </c>
      <c r="H2966" s="12">
        <f>IF(OR($E2966="",$F2966=""),"",IF(AND($G2966=1,$F2966&gt;='Working Hours'!$C$8,$F2966&lt;'Working Hours'!$C$9),1,0))</f>
        <v/>
      </c>
    </row>
    <row r="2967">
      <c r="A2967" s="11" t="n"/>
      <c r="B2967" s="11" t="n"/>
      <c r="C2967" s="11" t="n"/>
      <c r="E2967" s="12">
        <f>IF($A2967="","",IF(ISNUMBER($A2967),$A2967,IFERROR(DATEVALUE($A2967),"")))</f>
        <v/>
      </c>
      <c r="F2967" s="12">
        <f>IF($B2967="","",IF(ISNUMBER($B2967),HOUR($B2967)*2+MINUTE($B2967)/30,IFERROR(VALUE(LEFT($B2967,FIND(":",$B2967)-1))*2+VALUE(MID($B2967,FIND(":",$B2967)+1,2))/30,"")))</f>
        <v/>
      </c>
      <c r="G2967" s="12">
        <f>IF($E2967="","",IF(WEEKDAY($E2967,2)&lt;6,1,0))</f>
        <v/>
      </c>
      <c r="H2967" s="12">
        <f>IF(OR($E2967="",$F2967=""),"",IF(AND($G2967=1,$F2967&gt;='Working Hours'!$C$8,$F2967&lt;'Working Hours'!$C$9),1,0))</f>
        <v/>
      </c>
    </row>
    <row r="2968">
      <c r="A2968" s="11" t="n"/>
      <c r="B2968" s="11" t="n"/>
      <c r="C2968" s="11" t="n"/>
      <c r="E2968" s="12">
        <f>IF($A2968="","",IF(ISNUMBER($A2968),$A2968,IFERROR(DATEVALUE($A2968),"")))</f>
        <v/>
      </c>
      <c r="F2968" s="12">
        <f>IF($B2968="","",IF(ISNUMBER($B2968),HOUR($B2968)*2+MINUTE($B2968)/30,IFERROR(VALUE(LEFT($B2968,FIND(":",$B2968)-1))*2+VALUE(MID($B2968,FIND(":",$B2968)+1,2))/30,"")))</f>
        <v/>
      </c>
      <c r="G2968" s="12">
        <f>IF($E2968="","",IF(WEEKDAY($E2968,2)&lt;6,1,0))</f>
        <v/>
      </c>
      <c r="H2968" s="12">
        <f>IF(OR($E2968="",$F2968=""),"",IF(AND($G2968=1,$F2968&gt;='Working Hours'!$C$8,$F2968&lt;'Working Hours'!$C$9),1,0))</f>
        <v/>
      </c>
    </row>
    <row r="2969">
      <c r="A2969" s="11" t="n"/>
      <c r="B2969" s="11" t="n"/>
      <c r="C2969" s="11" t="n"/>
      <c r="E2969" s="12">
        <f>IF($A2969="","",IF(ISNUMBER($A2969),$A2969,IFERROR(DATEVALUE($A2969),"")))</f>
        <v/>
      </c>
      <c r="F2969" s="12">
        <f>IF($B2969="","",IF(ISNUMBER($B2969),HOUR($B2969)*2+MINUTE($B2969)/30,IFERROR(VALUE(LEFT($B2969,FIND(":",$B2969)-1))*2+VALUE(MID($B2969,FIND(":",$B2969)+1,2))/30,"")))</f>
        <v/>
      </c>
      <c r="G2969" s="12">
        <f>IF($E2969="","",IF(WEEKDAY($E2969,2)&lt;6,1,0))</f>
        <v/>
      </c>
      <c r="H2969" s="12">
        <f>IF(OR($E2969="",$F2969=""),"",IF(AND($G2969=1,$F2969&gt;='Working Hours'!$C$8,$F2969&lt;'Working Hours'!$C$9),1,0))</f>
        <v/>
      </c>
    </row>
    <row r="2970">
      <c r="A2970" s="11" t="n"/>
      <c r="B2970" s="11" t="n"/>
      <c r="C2970" s="11" t="n"/>
      <c r="E2970" s="12">
        <f>IF($A2970="","",IF(ISNUMBER($A2970),$A2970,IFERROR(DATEVALUE($A2970),"")))</f>
        <v/>
      </c>
      <c r="F2970" s="12">
        <f>IF($B2970="","",IF(ISNUMBER($B2970),HOUR($B2970)*2+MINUTE($B2970)/30,IFERROR(VALUE(LEFT($B2970,FIND(":",$B2970)-1))*2+VALUE(MID($B2970,FIND(":",$B2970)+1,2))/30,"")))</f>
        <v/>
      </c>
      <c r="G2970" s="12">
        <f>IF($E2970="","",IF(WEEKDAY($E2970,2)&lt;6,1,0))</f>
        <v/>
      </c>
      <c r="H2970" s="12">
        <f>IF(OR($E2970="",$F2970=""),"",IF(AND($G2970=1,$F2970&gt;='Working Hours'!$C$8,$F2970&lt;'Working Hours'!$C$9),1,0))</f>
        <v/>
      </c>
    </row>
    <row r="2971">
      <c r="A2971" s="11" t="n"/>
      <c r="B2971" s="11" t="n"/>
      <c r="C2971" s="11" t="n"/>
      <c r="E2971" s="12">
        <f>IF($A2971="","",IF(ISNUMBER($A2971),$A2971,IFERROR(DATEVALUE($A2971),"")))</f>
        <v/>
      </c>
      <c r="F2971" s="12">
        <f>IF($B2971="","",IF(ISNUMBER($B2971),HOUR($B2971)*2+MINUTE($B2971)/30,IFERROR(VALUE(LEFT($B2971,FIND(":",$B2971)-1))*2+VALUE(MID($B2971,FIND(":",$B2971)+1,2))/30,"")))</f>
        <v/>
      </c>
      <c r="G2971" s="12">
        <f>IF($E2971="","",IF(WEEKDAY($E2971,2)&lt;6,1,0))</f>
        <v/>
      </c>
      <c r="H2971" s="12">
        <f>IF(OR($E2971="",$F2971=""),"",IF(AND($G2971=1,$F2971&gt;='Working Hours'!$C$8,$F2971&lt;'Working Hours'!$C$9),1,0))</f>
        <v/>
      </c>
    </row>
    <row r="2972">
      <c r="A2972" s="11" t="n"/>
      <c r="B2972" s="11" t="n"/>
      <c r="C2972" s="11" t="n"/>
      <c r="E2972" s="12">
        <f>IF($A2972="","",IF(ISNUMBER($A2972),$A2972,IFERROR(DATEVALUE($A2972),"")))</f>
        <v/>
      </c>
      <c r="F2972" s="12">
        <f>IF($B2972="","",IF(ISNUMBER($B2972),HOUR($B2972)*2+MINUTE($B2972)/30,IFERROR(VALUE(LEFT($B2972,FIND(":",$B2972)-1))*2+VALUE(MID($B2972,FIND(":",$B2972)+1,2))/30,"")))</f>
        <v/>
      </c>
      <c r="G2972" s="12">
        <f>IF($E2972="","",IF(WEEKDAY($E2972,2)&lt;6,1,0))</f>
        <v/>
      </c>
      <c r="H2972" s="12">
        <f>IF(OR($E2972="",$F2972=""),"",IF(AND($G2972=1,$F2972&gt;='Working Hours'!$C$8,$F2972&lt;'Working Hours'!$C$9),1,0))</f>
        <v/>
      </c>
    </row>
    <row r="2973">
      <c r="A2973" s="11" t="n"/>
      <c r="B2973" s="11" t="n"/>
      <c r="C2973" s="11" t="n"/>
      <c r="E2973" s="12">
        <f>IF($A2973="","",IF(ISNUMBER($A2973),$A2973,IFERROR(DATEVALUE($A2973),"")))</f>
        <v/>
      </c>
      <c r="F2973" s="12">
        <f>IF($B2973="","",IF(ISNUMBER($B2973),HOUR($B2973)*2+MINUTE($B2973)/30,IFERROR(VALUE(LEFT($B2973,FIND(":",$B2973)-1))*2+VALUE(MID($B2973,FIND(":",$B2973)+1,2))/30,"")))</f>
        <v/>
      </c>
      <c r="G2973" s="12">
        <f>IF($E2973="","",IF(WEEKDAY($E2973,2)&lt;6,1,0))</f>
        <v/>
      </c>
      <c r="H2973" s="12">
        <f>IF(OR($E2973="",$F2973=""),"",IF(AND($G2973=1,$F2973&gt;='Working Hours'!$C$8,$F2973&lt;'Working Hours'!$C$9),1,0))</f>
        <v/>
      </c>
    </row>
    <row r="2974">
      <c r="A2974" s="11" t="n"/>
      <c r="B2974" s="11" t="n"/>
      <c r="C2974" s="11" t="n"/>
      <c r="E2974" s="12">
        <f>IF($A2974="","",IF(ISNUMBER($A2974),$A2974,IFERROR(DATEVALUE($A2974),"")))</f>
        <v/>
      </c>
      <c r="F2974" s="12">
        <f>IF($B2974="","",IF(ISNUMBER($B2974),HOUR($B2974)*2+MINUTE($B2974)/30,IFERROR(VALUE(LEFT($B2974,FIND(":",$B2974)-1))*2+VALUE(MID($B2974,FIND(":",$B2974)+1,2))/30,"")))</f>
        <v/>
      </c>
      <c r="G2974" s="12">
        <f>IF($E2974="","",IF(WEEKDAY($E2974,2)&lt;6,1,0))</f>
        <v/>
      </c>
      <c r="H2974" s="12">
        <f>IF(OR($E2974="",$F2974=""),"",IF(AND($G2974=1,$F2974&gt;='Working Hours'!$C$8,$F2974&lt;'Working Hours'!$C$9),1,0))</f>
        <v/>
      </c>
    </row>
    <row r="2975">
      <c r="A2975" s="11" t="n"/>
      <c r="B2975" s="11" t="n"/>
      <c r="C2975" s="11" t="n"/>
      <c r="E2975" s="12">
        <f>IF($A2975="","",IF(ISNUMBER($A2975),$A2975,IFERROR(DATEVALUE($A2975),"")))</f>
        <v/>
      </c>
      <c r="F2975" s="12">
        <f>IF($B2975="","",IF(ISNUMBER($B2975),HOUR($B2975)*2+MINUTE($B2975)/30,IFERROR(VALUE(LEFT($B2975,FIND(":",$B2975)-1))*2+VALUE(MID($B2975,FIND(":",$B2975)+1,2))/30,"")))</f>
        <v/>
      </c>
      <c r="G2975" s="12">
        <f>IF($E2975="","",IF(WEEKDAY($E2975,2)&lt;6,1,0))</f>
        <v/>
      </c>
      <c r="H2975" s="12">
        <f>IF(OR($E2975="",$F2975=""),"",IF(AND($G2975=1,$F2975&gt;='Working Hours'!$C$8,$F2975&lt;'Working Hours'!$C$9),1,0))</f>
        <v/>
      </c>
    </row>
    <row r="2976">
      <c r="A2976" s="11" t="n"/>
      <c r="B2976" s="11" t="n"/>
      <c r="C2976" s="11" t="n"/>
      <c r="E2976" s="12">
        <f>IF($A2976="","",IF(ISNUMBER($A2976),$A2976,IFERROR(DATEVALUE($A2976),"")))</f>
        <v/>
      </c>
      <c r="F2976" s="12">
        <f>IF($B2976="","",IF(ISNUMBER($B2976),HOUR($B2976)*2+MINUTE($B2976)/30,IFERROR(VALUE(LEFT($B2976,FIND(":",$B2976)-1))*2+VALUE(MID($B2976,FIND(":",$B2976)+1,2))/30,"")))</f>
        <v/>
      </c>
      <c r="G2976" s="12">
        <f>IF($E2976="","",IF(WEEKDAY($E2976,2)&lt;6,1,0))</f>
        <v/>
      </c>
      <c r="H2976" s="12">
        <f>IF(OR($E2976="",$F2976=""),"",IF(AND($G2976=1,$F2976&gt;='Working Hours'!$C$8,$F2976&lt;'Working Hours'!$C$9),1,0))</f>
        <v/>
      </c>
    </row>
    <row r="2977">
      <c r="A2977" s="11" t="n"/>
      <c r="B2977" s="11" t="n"/>
      <c r="C2977" s="11" t="n"/>
      <c r="E2977" s="12">
        <f>IF($A2977="","",IF(ISNUMBER($A2977),$A2977,IFERROR(DATEVALUE($A2977),"")))</f>
        <v/>
      </c>
      <c r="F2977" s="12">
        <f>IF($B2977="","",IF(ISNUMBER($B2977),HOUR($B2977)*2+MINUTE($B2977)/30,IFERROR(VALUE(LEFT($B2977,FIND(":",$B2977)-1))*2+VALUE(MID($B2977,FIND(":",$B2977)+1,2))/30,"")))</f>
        <v/>
      </c>
      <c r="G2977" s="12">
        <f>IF($E2977="","",IF(WEEKDAY($E2977,2)&lt;6,1,0))</f>
        <v/>
      </c>
      <c r="H2977" s="12">
        <f>IF(OR($E2977="",$F2977=""),"",IF(AND($G2977=1,$F2977&gt;='Working Hours'!$C$8,$F2977&lt;'Working Hours'!$C$9),1,0))</f>
        <v/>
      </c>
    </row>
    <row r="2978">
      <c r="A2978" s="11" t="n"/>
      <c r="B2978" s="11" t="n"/>
      <c r="C2978" s="11" t="n"/>
      <c r="E2978" s="12">
        <f>IF($A2978="","",IF(ISNUMBER($A2978),$A2978,IFERROR(DATEVALUE($A2978),"")))</f>
        <v/>
      </c>
      <c r="F2978" s="12">
        <f>IF($B2978="","",IF(ISNUMBER($B2978),HOUR($B2978)*2+MINUTE($B2978)/30,IFERROR(VALUE(LEFT($B2978,FIND(":",$B2978)-1))*2+VALUE(MID($B2978,FIND(":",$B2978)+1,2))/30,"")))</f>
        <v/>
      </c>
      <c r="G2978" s="12">
        <f>IF($E2978="","",IF(WEEKDAY($E2978,2)&lt;6,1,0))</f>
        <v/>
      </c>
      <c r="H2978" s="12">
        <f>IF(OR($E2978="",$F2978=""),"",IF(AND($G2978=1,$F2978&gt;='Working Hours'!$C$8,$F2978&lt;'Working Hours'!$C$9),1,0))</f>
        <v/>
      </c>
    </row>
    <row r="2979">
      <c r="A2979" s="11" t="n"/>
      <c r="B2979" s="11" t="n"/>
      <c r="C2979" s="11" t="n"/>
      <c r="E2979" s="12">
        <f>IF($A2979="","",IF(ISNUMBER($A2979),$A2979,IFERROR(DATEVALUE($A2979),"")))</f>
        <v/>
      </c>
      <c r="F2979" s="12">
        <f>IF($B2979="","",IF(ISNUMBER($B2979),HOUR($B2979)*2+MINUTE($B2979)/30,IFERROR(VALUE(LEFT($B2979,FIND(":",$B2979)-1))*2+VALUE(MID($B2979,FIND(":",$B2979)+1,2))/30,"")))</f>
        <v/>
      </c>
      <c r="G2979" s="12">
        <f>IF($E2979="","",IF(WEEKDAY($E2979,2)&lt;6,1,0))</f>
        <v/>
      </c>
      <c r="H2979" s="12">
        <f>IF(OR($E2979="",$F2979=""),"",IF(AND($G2979=1,$F2979&gt;='Working Hours'!$C$8,$F2979&lt;'Working Hours'!$C$9),1,0))</f>
        <v/>
      </c>
    </row>
    <row r="2980">
      <c r="A2980" s="11" t="n"/>
      <c r="B2980" s="11" t="n"/>
      <c r="C2980" s="11" t="n"/>
      <c r="E2980" s="12">
        <f>IF($A2980="","",IF(ISNUMBER($A2980),$A2980,IFERROR(DATEVALUE($A2980),"")))</f>
        <v/>
      </c>
      <c r="F2980" s="12">
        <f>IF($B2980="","",IF(ISNUMBER($B2980),HOUR($B2980)*2+MINUTE($B2980)/30,IFERROR(VALUE(LEFT($B2980,FIND(":",$B2980)-1))*2+VALUE(MID($B2980,FIND(":",$B2980)+1,2))/30,"")))</f>
        <v/>
      </c>
      <c r="G2980" s="12">
        <f>IF($E2980="","",IF(WEEKDAY($E2980,2)&lt;6,1,0))</f>
        <v/>
      </c>
      <c r="H2980" s="12">
        <f>IF(OR($E2980="",$F2980=""),"",IF(AND($G2980=1,$F2980&gt;='Working Hours'!$C$8,$F2980&lt;'Working Hours'!$C$9),1,0))</f>
        <v/>
      </c>
    </row>
    <row r="2981">
      <c r="A2981" s="11" t="n"/>
      <c r="B2981" s="11" t="n"/>
      <c r="C2981" s="11" t="n"/>
      <c r="E2981" s="12">
        <f>IF($A2981="","",IF(ISNUMBER($A2981),$A2981,IFERROR(DATEVALUE($A2981),"")))</f>
        <v/>
      </c>
      <c r="F2981" s="12">
        <f>IF($B2981="","",IF(ISNUMBER($B2981),HOUR($B2981)*2+MINUTE($B2981)/30,IFERROR(VALUE(LEFT($B2981,FIND(":",$B2981)-1))*2+VALUE(MID($B2981,FIND(":",$B2981)+1,2))/30,"")))</f>
        <v/>
      </c>
      <c r="G2981" s="12">
        <f>IF($E2981="","",IF(WEEKDAY($E2981,2)&lt;6,1,0))</f>
        <v/>
      </c>
      <c r="H2981" s="12">
        <f>IF(OR($E2981="",$F2981=""),"",IF(AND($G2981=1,$F2981&gt;='Working Hours'!$C$8,$F2981&lt;'Working Hours'!$C$9),1,0))</f>
        <v/>
      </c>
    </row>
    <row r="2982">
      <c r="A2982" s="11" t="n"/>
      <c r="B2982" s="11" t="n"/>
      <c r="C2982" s="11" t="n"/>
      <c r="E2982" s="12">
        <f>IF($A2982="","",IF(ISNUMBER($A2982),$A2982,IFERROR(DATEVALUE($A2982),"")))</f>
        <v/>
      </c>
      <c r="F2982" s="12">
        <f>IF($B2982="","",IF(ISNUMBER($B2982),HOUR($B2982)*2+MINUTE($B2982)/30,IFERROR(VALUE(LEFT($B2982,FIND(":",$B2982)-1))*2+VALUE(MID($B2982,FIND(":",$B2982)+1,2))/30,"")))</f>
        <v/>
      </c>
      <c r="G2982" s="12">
        <f>IF($E2982="","",IF(WEEKDAY($E2982,2)&lt;6,1,0))</f>
        <v/>
      </c>
      <c r="H2982" s="12">
        <f>IF(OR($E2982="",$F2982=""),"",IF(AND($G2982=1,$F2982&gt;='Working Hours'!$C$8,$F2982&lt;'Working Hours'!$C$9),1,0))</f>
        <v/>
      </c>
    </row>
    <row r="2983">
      <c r="A2983" s="11" t="n"/>
      <c r="B2983" s="11" t="n"/>
      <c r="C2983" s="11" t="n"/>
      <c r="E2983" s="12">
        <f>IF($A2983="","",IF(ISNUMBER($A2983),$A2983,IFERROR(DATEVALUE($A2983),"")))</f>
        <v/>
      </c>
      <c r="F2983" s="12">
        <f>IF($B2983="","",IF(ISNUMBER($B2983),HOUR($B2983)*2+MINUTE($B2983)/30,IFERROR(VALUE(LEFT($B2983,FIND(":",$B2983)-1))*2+VALUE(MID($B2983,FIND(":",$B2983)+1,2))/30,"")))</f>
        <v/>
      </c>
      <c r="G2983" s="12">
        <f>IF($E2983="","",IF(WEEKDAY($E2983,2)&lt;6,1,0))</f>
        <v/>
      </c>
      <c r="H2983" s="12">
        <f>IF(OR($E2983="",$F2983=""),"",IF(AND($G2983=1,$F2983&gt;='Working Hours'!$C$8,$F2983&lt;'Working Hours'!$C$9),1,0))</f>
        <v/>
      </c>
    </row>
    <row r="2984">
      <c r="A2984" s="11" t="n"/>
      <c r="B2984" s="11" t="n"/>
      <c r="C2984" s="11" t="n"/>
      <c r="E2984" s="12">
        <f>IF($A2984="","",IF(ISNUMBER($A2984),$A2984,IFERROR(DATEVALUE($A2984),"")))</f>
        <v/>
      </c>
      <c r="F2984" s="12">
        <f>IF($B2984="","",IF(ISNUMBER($B2984),HOUR($B2984)*2+MINUTE($B2984)/30,IFERROR(VALUE(LEFT($B2984,FIND(":",$B2984)-1))*2+VALUE(MID($B2984,FIND(":",$B2984)+1,2))/30,"")))</f>
        <v/>
      </c>
      <c r="G2984" s="12">
        <f>IF($E2984="","",IF(WEEKDAY($E2984,2)&lt;6,1,0))</f>
        <v/>
      </c>
      <c r="H2984" s="12">
        <f>IF(OR($E2984="",$F2984=""),"",IF(AND($G2984=1,$F2984&gt;='Working Hours'!$C$8,$F2984&lt;'Working Hours'!$C$9),1,0))</f>
        <v/>
      </c>
    </row>
    <row r="2985">
      <c r="A2985" s="11" t="n"/>
      <c r="B2985" s="11" t="n"/>
      <c r="C2985" s="11" t="n"/>
      <c r="E2985" s="12">
        <f>IF($A2985="","",IF(ISNUMBER($A2985),$A2985,IFERROR(DATEVALUE($A2985),"")))</f>
        <v/>
      </c>
      <c r="F2985" s="12">
        <f>IF($B2985="","",IF(ISNUMBER($B2985),HOUR($B2985)*2+MINUTE($B2985)/30,IFERROR(VALUE(LEFT($B2985,FIND(":",$B2985)-1))*2+VALUE(MID($B2985,FIND(":",$B2985)+1,2))/30,"")))</f>
        <v/>
      </c>
      <c r="G2985" s="12">
        <f>IF($E2985="","",IF(WEEKDAY($E2985,2)&lt;6,1,0))</f>
        <v/>
      </c>
      <c r="H2985" s="12">
        <f>IF(OR($E2985="",$F2985=""),"",IF(AND($G2985=1,$F2985&gt;='Working Hours'!$C$8,$F2985&lt;'Working Hours'!$C$9),1,0))</f>
        <v/>
      </c>
    </row>
    <row r="2986">
      <c r="A2986" s="11" t="n"/>
      <c r="B2986" s="11" t="n"/>
      <c r="C2986" s="11" t="n"/>
      <c r="E2986" s="12">
        <f>IF($A2986="","",IF(ISNUMBER($A2986),$A2986,IFERROR(DATEVALUE($A2986),"")))</f>
        <v/>
      </c>
      <c r="F2986" s="12">
        <f>IF($B2986="","",IF(ISNUMBER($B2986),HOUR($B2986)*2+MINUTE($B2986)/30,IFERROR(VALUE(LEFT($B2986,FIND(":",$B2986)-1))*2+VALUE(MID($B2986,FIND(":",$B2986)+1,2))/30,"")))</f>
        <v/>
      </c>
      <c r="G2986" s="12">
        <f>IF($E2986="","",IF(WEEKDAY($E2986,2)&lt;6,1,0))</f>
        <v/>
      </c>
      <c r="H2986" s="12">
        <f>IF(OR($E2986="",$F2986=""),"",IF(AND($G2986=1,$F2986&gt;='Working Hours'!$C$8,$F2986&lt;'Working Hours'!$C$9),1,0))</f>
        <v/>
      </c>
    </row>
    <row r="2987">
      <c r="A2987" s="11" t="n"/>
      <c r="B2987" s="11" t="n"/>
      <c r="C2987" s="11" t="n"/>
      <c r="E2987" s="12">
        <f>IF($A2987="","",IF(ISNUMBER($A2987),$A2987,IFERROR(DATEVALUE($A2987),"")))</f>
        <v/>
      </c>
      <c r="F2987" s="12">
        <f>IF($B2987="","",IF(ISNUMBER($B2987),HOUR($B2987)*2+MINUTE($B2987)/30,IFERROR(VALUE(LEFT($B2987,FIND(":",$B2987)-1))*2+VALUE(MID($B2987,FIND(":",$B2987)+1,2))/30,"")))</f>
        <v/>
      </c>
      <c r="G2987" s="12">
        <f>IF($E2987="","",IF(WEEKDAY($E2987,2)&lt;6,1,0))</f>
        <v/>
      </c>
      <c r="H2987" s="12">
        <f>IF(OR($E2987="",$F2987=""),"",IF(AND($G2987=1,$F2987&gt;='Working Hours'!$C$8,$F2987&lt;'Working Hours'!$C$9),1,0))</f>
        <v/>
      </c>
    </row>
    <row r="2988">
      <c r="A2988" s="11" t="n"/>
      <c r="B2988" s="11" t="n"/>
      <c r="C2988" s="11" t="n"/>
      <c r="E2988" s="12">
        <f>IF($A2988="","",IF(ISNUMBER($A2988),$A2988,IFERROR(DATEVALUE($A2988),"")))</f>
        <v/>
      </c>
      <c r="F2988" s="12">
        <f>IF($B2988="","",IF(ISNUMBER($B2988),HOUR($B2988)*2+MINUTE($B2988)/30,IFERROR(VALUE(LEFT($B2988,FIND(":",$B2988)-1))*2+VALUE(MID($B2988,FIND(":",$B2988)+1,2))/30,"")))</f>
        <v/>
      </c>
      <c r="G2988" s="12">
        <f>IF($E2988="","",IF(WEEKDAY($E2988,2)&lt;6,1,0))</f>
        <v/>
      </c>
      <c r="H2988" s="12">
        <f>IF(OR($E2988="",$F2988=""),"",IF(AND($G2988=1,$F2988&gt;='Working Hours'!$C$8,$F2988&lt;'Working Hours'!$C$9),1,0))</f>
        <v/>
      </c>
    </row>
    <row r="2989">
      <c r="A2989" s="11" t="n"/>
      <c r="B2989" s="11" t="n"/>
      <c r="C2989" s="11" t="n"/>
      <c r="E2989" s="12">
        <f>IF($A2989="","",IF(ISNUMBER($A2989),$A2989,IFERROR(DATEVALUE($A2989),"")))</f>
        <v/>
      </c>
      <c r="F2989" s="12">
        <f>IF($B2989="","",IF(ISNUMBER($B2989),HOUR($B2989)*2+MINUTE($B2989)/30,IFERROR(VALUE(LEFT($B2989,FIND(":",$B2989)-1))*2+VALUE(MID($B2989,FIND(":",$B2989)+1,2))/30,"")))</f>
        <v/>
      </c>
      <c r="G2989" s="12">
        <f>IF($E2989="","",IF(WEEKDAY($E2989,2)&lt;6,1,0))</f>
        <v/>
      </c>
      <c r="H2989" s="12">
        <f>IF(OR($E2989="",$F2989=""),"",IF(AND($G2989=1,$F2989&gt;='Working Hours'!$C$8,$F2989&lt;'Working Hours'!$C$9),1,0))</f>
        <v/>
      </c>
    </row>
    <row r="2990">
      <c r="A2990" s="11" t="n"/>
      <c r="B2990" s="11" t="n"/>
      <c r="C2990" s="11" t="n"/>
      <c r="E2990" s="12">
        <f>IF($A2990="","",IF(ISNUMBER($A2990),$A2990,IFERROR(DATEVALUE($A2990),"")))</f>
        <v/>
      </c>
      <c r="F2990" s="12">
        <f>IF($B2990="","",IF(ISNUMBER($B2990),HOUR($B2990)*2+MINUTE($B2990)/30,IFERROR(VALUE(LEFT($B2990,FIND(":",$B2990)-1))*2+VALUE(MID($B2990,FIND(":",$B2990)+1,2))/30,"")))</f>
        <v/>
      </c>
      <c r="G2990" s="12">
        <f>IF($E2990="","",IF(WEEKDAY($E2990,2)&lt;6,1,0))</f>
        <v/>
      </c>
      <c r="H2990" s="12">
        <f>IF(OR($E2990="",$F2990=""),"",IF(AND($G2990=1,$F2990&gt;='Working Hours'!$C$8,$F2990&lt;'Working Hours'!$C$9),1,0))</f>
        <v/>
      </c>
    </row>
    <row r="2991">
      <c r="A2991" s="11" t="n"/>
      <c r="B2991" s="11" t="n"/>
      <c r="C2991" s="11" t="n"/>
      <c r="E2991" s="12">
        <f>IF($A2991="","",IF(ISNUMBER($A2991),$A2991,IFERROR(DATEVALUE($A2991),"")))</f>
        <v/>
      </c>
      <c r="F2991" s="12">
        <f>IF($B2991="","",IF(ISNUMBER($B2991),HOUR($B2991)*2+MINUTE($B2991)/30,IFERROR(VALUE(LEFT($B2991,FIND(":",$B2991)-1))*2+VALUE(MID($B2991,FIND(":",$B2991)+1,2))/30,"")))</f>
        <v/>
      </c>
      <c r="G2991" s="12">
        <f>IF($E2991="","",IF(WEEKDAY($E2991,2)&lt;6,1,0))</f>
        <v/>
      </c>
      <c r="H2991" s="12">
        <f>IF(OR($E2991="",$F2991=""),"",IF(AND($G2991=1,$F2991&gt;='Working Hours'!$C$8,$F2991&lt;'Working Hours'!$C$9),1,0))</f>
        <v/>
      </c>
    </row>
    <row r="2992">
      <c r="A2992" s="11" t="n"/>
      <c r="B2992" s="11" t="n"/>
      <c r="C2992" s="11" t="n"/>
      <c r="E2992" s="12">
        <f>IF($A2992="","",IF(ISNUMBER($A2992),$A2992,IFERROR(DATEVALUE($A2992),"")))</f>
        <v/>
      </c>
      <c r="F2992" s="12">
        <f>IF($B2992="","",IF(ISNUMBER($B2992),HOUR($B2992)*2+MINUTE($B2992)/30,IFERROR(VALUE(LEFT($B2992,FIND(":",$B2992)-1))*2+VALUE(MID($B2992,FIND(":",$B2992)+1,2))/30,"")))</f>
        <v/>
      </c>
      <c r="G2992" s="12">
        <f>IF($E2992="","",IF(WEEKDAY($E2992,2)&lt;6,1,0))</f>
        <v/>
      </c>
      <c r="H2992" s="12">
        <f>IF(OR($E2992="",$F2992=""),"",IF(AND($G2992=1,$F2992&gt;='Working Hours'!$C$8,$F2992&lt;'Working Hours'!$C$9),1,0))</f>
        <v/>
      </c>
    </row>
    <row r="2993">
      <c r="A2993" s="11" t="n"/>
      <c r="B2993" s="11" t="n"/>
      <c r="C2993" s="11" t="n"/>
      <c r="E2993" s="12">
        <f>IF($A2993="","",IF(ISNUMBER($A2993),$A2993,IFERROR(DATEVALUE($A2993),"")))</f>
        <v/>
      </c>
      <c r="F2993" s="12">
        <f>IF($B2993="","",IF(ISNUMBER($B2993),HOUR($B2993)*2+MINUTE($B2993)/30,IFERROR(VALUE(LEFT($B2993,FIND(":",$B2993)-1))*2+VALUE(MID($B2993,FIND(":",$B2993)+1,2))/30,"")))</f>
        <v/>
      </c>
      <c r="G2993" s="12">
        <f>IF($E2993="","",IF(WEEKDAY($E2993,2)&lt;6,1,0))</f>
        <v/>
      </c>
      <c r="H2993" s="12">
        <f>IF(OR($E2993="",$F2993=""),"",IF(AND($G2993=1,$F2993&gt;='Working Hours'!$C$8,$F2993&lt;'Working Hours'!$C$9),1,0))</f>
        <v/>
      </c>
    </row>
    <row r="2994">
      <c r="A2994" s="11" t="n"/>
      <c r="B2994" s="11" t="n"/>
      <c r="C2994" s="11" t="n"/>
      <c r="E2994" s="12">
        <f>IF($A2994="","",IF(ISNUMBER($A2994),$A2994,IFERROR(DATEVALUE($A2994),"")))</f>
        <v/>
      </c>
      <c r="F2994" s="12">
        <f>IF($B2994="","",IF(ISNUMBER($B2994),HOUR($B2994)*2+MINUTE($B2994)/30,IFERROR(VALUE(LEFT($B2994,FIND(":",$B2994)-1))*2+VALUE(MID($B2994,FIND(":",$B2994)+1,2))/30,"")))</f>
        <v/>
      </c>
      <c r="G2994" s="12">
        <f>IF($E2994="","",IF(WEEKDAY($E2994,2)&lt;6,1,0))</f>
        <v/>
      </c>
      <c r="H2994" s="12">
        <f>IF(OR($E2994="",$F2994=""),"",IF(AND($G2994=1,$F2994&gt;='Working Hours'!$C$8,$F2994&lt;'Working Hours'!$C$9),1,0))</f>
        <v/>
      </c>
    </row>
    <row r="2995">
      <c r="A2995" s="11" t="n"/>
      <c r="B2995" s="11" t="n"/>
      <c r="C2995" s="11" t="n"/>
      <c r="E2995" s="12">
        <f>IF($A2995="","",IF(ISNUMBER($A2995),$A2995,IFERROR(DATEVALUE($A2995),"")))</f>
        <v/>
      </c>
      <c r="F2995" s="12">
        <f>IF($B2995="","",IF(ISNUMBER($B2995),HOUR($B2995)*2+MINUTE($B2995)/30,IFERROR(VALUE(LEFT($B2995,FIND(":",$B2995)-1))*2+VALUE(MID($B2995,FIND(":",$B2995)+1,2))/30,"")))</f>
        <v/>
      </c>
      <c r="G2995" s="12">
        <f>IF($E2995="","",IF(WEEKDAY($E2995,2)&lt;6,1,0))</f>
        <v/>
      </c>
      <c r="H2995" s="12">
        <f>IF(OR($E2995="",$F2995=""),"",IF(AND($G2995=1,$F2995&gt;='Working Hours'!$C$8,$F2995&lt;'Working Hours'!$C$9),1,0))</f>
        <v/>
      </c>
    </row>
    <row r="2996">
      <c r="A2996" s="11" t="n"/>
      <c r="B2996" s="11" t="n"/>
      <c r="C2996" s="11" t="n"/>
      <c r="E2996" s="12">
        <f>IF($A2996="","",IF(ISNUMBER($A2996),$A2996,IFERROR(DATEVALUE($A2996),"")))</f>
        <v/>
      </c>
      <c r="F2996" s="12">
        <f>IF($B2996="","",IF(ISNUMBER($B2996),HOUR($B2996)*2+MINUTE($B2996)/30,IFERROR(VALUE(LEFT($B2996,FIND(":",$B2996)-1))*2+VALUE(MID($B2996,FIND(":",$B2996)+1,2))/30,"")))</f>
        <v/>
      </c>
      <c r="G2996" s="12">
        <f>IF($E2996="","",IF(WEEKDAY($E2996,2)&lt;6,1,0))</f>
        <v/>
      </c>
      <c r="H2996" s="12">
        <f>IF(OR($E2996="",$F2996=""),"",IF(AND($G2996=1,$F2996&gt;='Working Hours'!$C$8,$F2996&lt;'Working Hours'!$C$9),1,0))</f>
        <v/>
      </c>
    </row>
    <row r="2997">
      <c r="A2997" s="11" t="n"/>
      <c r="B2997" s="11" t="n"/>
      <c r="C2997" s="11" t="n"/>
      <c r="E2997" s="12">
        <f>IF($A2997="","",IF(ISNUMBER($A2997),$A2997,IFERROR(DATEVALUE($A2997),"")))</f>
        <v/>
      </c>
      <c r="F2997" s="12">
        <f>IF($B2997="","",IF(ISNUMBER($B2997),HOUR($B2997)*2+MINUTE($B2997)/30,IFERROR(VALUE(LEFT($B2997,FIND(":",$B2997)-1))*2+VALUE(MID($B2997,FIND(":",$B2997)+1,2))/30,"")))</f>
        <v/>
      </c>
      <c r="G2997" s="12">
        <f>IF($E2997="","",IF(WEEKDAY($E2997,2)&lt;6,1,0))</f>
        <v/>
      </c>
      <c r="H2997" s="12">
        <f>IF(OR($E2997="",$F2997=""),"",IF(AND($G2997=1,$F2997&gt;='Working Hours'!$C$8,$F2997&lt;'Working Hours'!$C$9),1,0))</f>
        <v/>
      </c>
    </row>
    <row r="2998">
      <c r="A2998" s="11" t="n"/>
      <c r="B2998" s="11" t="n"/>
      <c r="C2998" s="11" t="n"/>
      <c r="E2998" s="12">
        <f>IF($A2998="","",IF(ISNUMBER($A2998),$A2998,IFERROR(DATEVALUE($A2998),"")))</f>
        <v/>
      </c>
      <c r="F2998" s="12">
        <f>IF($B2998="","",IF(ISNUMBER($B2998),HOUR($B2998)*2+MINUTE($B2998)/30,IFERROR(VALUE(LEFT($B2998,FIND(":",$B2998)-1))*2+VALUE(MID($B2998,FIND(":",$B2998)+1,2))/30,"")))</f>
        <v/>
      </c>
      <c r="G2998" s="12">
        <f>IF($E2998="","",IF(WEEKDAY($E2998,2)&lt;6,1,0))</f>
        <v/>
      </c>
      <c r="H2998" s="12">
        <f>IF(OR($E2998="",$F2998=""),"",IF(AND($G2998=1,$F2998&gt;='Working Hours'!$C$8,$F2998&lt;'Working Hours'!$C$9),1,0))</f>
        <v/>
      </c>
    </row>
    <row r="2999">
      <c r="A2999" s="11" t="n"/>
      <c r="B2999" s="11" t="n"/>
      <c r="C2999" s="11" t="n"/>
      <c r="E2999" s="12">
        <f>IF($A2999="","",IF(ISNUMBER($A2999),$A2999,IFERROR(DATEVALUE($A2999),"")))</f>
        <v/>
      </c>
      <c r="F2999" s="12">
        <f>IF($B2999="","",IF(ISNUMBER($B2999),HOUR($B2999)*2+MINUTE($B2999)/30,IFERROR(VALUE(LEFT($B2999,FIND(":",$B2999)-1))*2+VALUE(MID($B2999,FIND(":",$B2999)+1,2))/30,"")))</f>
        <v/>
      </c>
      <c r="G2999" s="12">
        <f>IF($E2999="","",IF(WEEKDAY($E2999,2)&lt;6,1,0))</f>
        <v/>
      </c>
      <c r="H2999" s="12">
        <f>IF(OR($E2999="",$F2999=""),"",IF(AND($G2999=1,$F2999&gt;='Working Hours'!$C$8,$F2999&lt;'Working Hours'!$C$9),1,0))</f>
        <v/>
      </c>
    </row>
    <row r="3000">
      <c r="A3000" s="11" t="n"/>
      <c r="B3000" s="11" t="n"/>
      <c r="C3000" s="11" t="n"/>
      <c r="E3000" s="12">
        <f>IF($A3000="","",IF(ISNUMBER($A3000),$A3000,IFERROR(DATEVALUE($A3000),"")))</f>
        <v/>
      </c>
      <c r="F3000" s="12">
        <f>IF($B3000="","",IF(ISNUMBER($B3000),HOUR($B3000)*2+MINUTE($B3000)/30,IFERROR(VALUE(LEFT($B3000,FIND(":",$B3000)-1))*2+VALUE(MID($B3000,FIND(":",$B3000)+1,2))/30,"")))</f>
        <v/>
      </c>
      <c r="G3000" s="12">
        <f>IF($E3000="","",IF(WEEKDAY($E3000,2)&lt;6,1,0))</f>
        <v/>
      </c>
      <c r="H3000" s="12">
        <f>IF(OR($E3000="",$F3000=""),"",IF(AND($G3000=1,$F3000&gt;='Working Hours'!$C$8,$F3000&lt;'Working Hours'!$C$9),1,0))</f>
        <v/>
      </c>
    </row>
    <row r="3001">
      <c r="A3001" s="11" t="n"/>
      <c r="B3001" s="11" t="n"/>
      <c r="C3001" s="11" t="n"/>
      <c r="E3001" s="12">
        <f>IF($A3001="","",IF(ISNUMBER($A3001),$A3001,IFERROR(DATEVALUE($A3001),"")))</f>
        <v/>
      </c>
      <c r="F3001" s="12">
        <f>IF($B3001="","",IF(ISNUMBER($B3001),HOUR($B3001)*2+MINUTE($B3001)/30,IFERROR(VALUE(LEFT($B3001,FIND(":",$B3001)-1))*2+VALUE(MID($B3001,FIND(":",$B3001)+1,2))/30,"")))</f>
        <v/>
      </c>
      <c r="G3001" s="12">
        <f>IF($E3001="","",IF(WEEKDAY($E3001,2)&lt;6,1,0))</f>
        <v/>
      </c>
      <c r="H3001" s="12">
        <f>IF(OR($E3001="",$F3001=""),"",IF(AND($G3001=1,$F3001&gt;='Working Hours'!$C$8,$F3001&lt;'Working Hours'!$C$9),1,0))</f>
        <v/>
      </c>
    </row>
    <row r="3002">
      <c r="A3002" s="11" t="n"/>
      <c r="B3002" s="11" t="n"/>
      <c r="C3002" s="11" t="n"/>
      <c r="E3002" s="12">
        <f>IF($A3002="","",IF(ISNUMBER($A3002),$A3002,IFERROR(DATEVALUE($A3002),"")))</f>
        <v/>
      </c>
      <c r="F3002" s="12">
        <f>IF($B3002="","",IF(ISNUMBER($B3002),HOUR($B3002)*2+MINUTE($B3002)/30,IFERROR(VALUE(LEFT($B3002,FIND(":",$B3002)-1))*2+VALUE(MID($B3002,FIND(":",$B3002)+1,2))/30,"")))</f>
        <v/>
      </c>
      <c r="G3002" s="12">
        <f>IF($E3002="","",IF(WEEKDAY($E3002,2)&lt;6,1,0))</f>
        <v/>
      </c>
      <c r="H3002" s="12">
        <f>IF(OR($E3002="",$F3002=""),"",IF(AND($G3002=1,$F3002&gt;='Working Hours'!$C$8,$F3002&lt;'Working Hours'!$C$9),1,0))</f>
        <v/>
      </c>
    </row>
    <row r="3003">
      <c r="A3003" s="11" t="n"/>
      <c r="B3003" s="11" t="n"/>
      <c r="C3003" s="11" t="n"/>
      <c r="E3003" s="12">
        <f>IF($A3003="","",IF(ISNUMBER($A3003),$A3003,IFERROR(DATEVALUE($A3003),"")))</f>
        <v/>
      </c>
      <c r="F3003" s="12">
        <f>IF($B3003="","",IF(ISNUMBER($B3003),HOUR($B3003)*2+MINUTE($B3003)/30,IFERROR(VALUE(LEFT($B3003,FIND(":",$B3003)-1))*2+VALUE(MID($B3003,FIND(":",$B3003)+1,2))/30,"")))</f>
        <v/>
      </c>
      <c r="G3003" s="12">
        <f>IF($E3003="","",IF(WEEKDAY($E3003,2)&lt;6,1,0))</f>
        <v/>
      </c>
      <c r="H3003" s="12">
        <f>IF(OR($E3003="",$F3003=""),"",IF(AND($G3003=1,$F3003&gt;='Working Hours'!$C$8,$F3003&lt;'Working Hours'!$C$9),1,0))</f>
        <v/>
      </c>
    </row>
    <row r="3004">
      <c r="A3004" s="11" t="n"/>
      <c r="B3004" s="11" t="n"/>
      <c r="C3004" s="11" t="n"/>
      <c r="E3004" s="12">
        <f>IF($A3004="","",IF(ISNUMBER($A3004),$A3004,IFERROR(DATEVALUE($A3004),"")))</f>
        <v/>
      </c>
      <c r="F3004" s="12">
        <f>IF($B3004="","",IF(ISNUMBER($B3004),HOUR($B3004)*2+MINUTE($B3004)/30,IFERROR(VALUE(LEFT($B3004,FIND(":",$B3004)-1))*2+VALUE(MID($B3004,FIND(":",$B3004)+1,2))/30,"")))</f>
        <v/>
      </c>
      <c r="G3004" s="12">
        <f>IF($E3004="","",IF(WEEKDAY($E3004,2)&lt;6,1,0))</f>
        <v/>
      </c>
      <c r="H3004" s="12">
        <f>IF(OR($E3004="",$F3004=""),"",IF(AND($G3004=1,$F3004&gt;='Working Hours'!$C$8,$F3004&lt;'Working Hours'!$C$9),1,0))</f>
        <v/>
      </c>
    </row>
    <row r="3005">
      <c r="A3005" s="11" t="n"/>
      <c r="B3005" s="11" t="n"/>
      <c r="C3005" s="11" t="n"/>
      <c r="E3005" s="12">
        <f>IF($A3005="","",IF(ISNUMBER($A3005),$A3005,IFERROR(DATEVALUE($A3005),"")))</f>
        <v/>
      </c>
      <c r="F3005" s="12">
        <f>IF($B3005="","",IF(ISNUMBER($B3005),HOUR($B3005)*2+MINUTE($B3005)/30,IFERROR(VALUE(LEFT($B3005,FIND(":",$B3005)-1))*2+VALUE(MID($B3005,FIND(":",$B3005)+1,2))/30,"")))</f>
        <v/>
      </c>
      <c r="G3005" s="12">
        <f>IF($E3005="","",IF(WEEKDAY($E3005,2)&lt;6,1,0))</f>
        <v/>
      </c>
      <c r="H3005" s="12">
        <f>IF(OR($E3005="",$F3005=""),"",IF(AND($G3005=1,$F3005&gt;='Working Hours'!$C$8,$F3005&lt;'Working Hours'!$C$9),1,0))</f>
        <v/>
      </c>
    </row>
    <row r="3006">
      <c r="A3006" s="11" t="n"/>
      <c r="B3006" s="11" t="n"/>
      <c r="C3006" s="11" t="n"/>
      <c r="E3006" s="12">
        <f>IF($A3006="","",IF(ISNUMBER($A3006),$A3006,IFERROR(DATEVALUE($A3006),"")))</f>
        <v/>
      </c>
      <c r="F3006" s="12">
        <f>IF($B3006="","",IF(ISNUMBER($B3006),HOUR($B3006)*2+MINUTE($B3006)/30,IFERROR(VALUE(LEFT($B3006,FIND(":",$B3006)-1))*2+VALUE(MID($B3006,FIND(":",$B3006)+1,2))/30,"")))</f>
        <v/>
      </c>
      <c r="G3006" s="12">
        <f>IF($E3006="","",IF(WEEKDAY($E3006,2)&lt;6,1,0))</f>
        <v/>
      </c>
      <c r="H3006" s="12">
        <f>IF(OR($E3006="",$F3006=""),"",IF(AND($G3006=1,$F3006&gt;='Working Hours'!$C$8,$F3006&lt;'Working Hours'!$C$9),1,0))</f>
        <v/>
      </c>
    </row>
    <row r="3007">
      <c r="A3007" s="11" t="n"/>
      <c r="B3007" s="11" t="n"/>
      <c r="C3007" s="11" t="n"/>
      <c r="E3007" s="12">
        <f>IF($A3007="","",IF(ISNUMBER($A3007),$A3007,IFERROR(DATEVALUE($A3007),"")))</f>
        <v/>
      </c>
      <c r="F3007" s="12">
        <f>IF($B3007="","",IF(ISNUMBER($B3007),HOUR($B3007)*2+MINUTE($B3007)/30,IFERROR(VALUE(LEFT($B3007,FIND(":",$B3007)-1))*2+VALUE(MID($B3007,FIND(":",$B3007)+1,2))/30,"")))</f>
        <v/>
      </c>
      <c r="G3007" s="12">
        <f>IF($E3007="","",IF(WEEKDAY($E3007,2)&lt;6,1,0))</f>
        <v/>
      </c>
      <c r="H3007" s="12">
        <f>IF(OR($E3007="",$F3007=""),"",IF(AND($G3007=1,$F3007&gt;='Working Hours'!$C$8,$F3007&lt;'Working Hours'!$C$9),1,0))</f>
        <v/>
      </c>
    </row>
    <row r="3008">
      <c r="A3008" s="11" t="n"/>
      <c r="B3008" s="11" t="n"/>
      <c r="C3008" s="11" t="n"/>
      <c r="E3008" s="12">
        <f>IF($A3008="","",IF(ISNUMBER($A3008),$A3008,IFERROR(DATEVALUE($A3008),"")))</f>
        <v/>
      </c>
      <c r="F3008" s="12">
        <f>IF($B3008="","",IF(ISNUMBER($B3008),HOUR($B3008)*2+MINUTE($B3008)/30,IFERROR(VALUE(LEFT($B3008,FIND(":",$B3008)-1))*2+VALUE(MID($B3008,FIND(":",$B3008)+1,2))/30,"")))</f>
        <v/>
      </c>
      <c r="G3008" s="12">
        <f>IF($E3008="","",IF(WEEKDAY($E3008,2)&lt;6,1,0))</f>
        <v/>
      </c>
      <c r="H3008" s="12">
        <f>IF(OR($E3008="",$F3008=""),"",IF(AND($G3008=1,$F3008&gt;='Working Hours'!$C$8,$F3008&lt;'Working Hours'!$C$9),1,0))</f>
        <v/>
      </c>
    </row>
    <row r="3009">
      <c r="A3009" s="11" t="n"/>
      <c r="B3009" s="11" t="n"/>
      <c r="C3009" s="11" t="n"/>
      <c r="E3009" s="12">
        <f>IF($A3009="","",IF(ISNUMBER($A3009),$A3009,IFERROR(DATEVALUE($A3009),"")))</f>
        <v/>
      </c>
      <c r="F3009" s="12">
        <f>IF($B3009="","",IF(ISNUMBER($B3009),HOUR($B3009)*2+MINUTE($B3009)/30,IFERROR(VALUE(LEFT($B3009,FIND(":",$B3009)-1))*2+VALUE(MID($B3009,FIND(":",$B3009)+1,2))/30,"")))</f>
        <v/>
      </c>
      <c r="G3009" s="12">
        <f>IF($E3009="","",IF(WEEKDAY($E3009,2)&lt;6,1,0))</f>
        <v/>
      </c>
      <c r="H3009" s="12">
        <f>IF(OR($E3009="",$F3009=""),"",IF(AND($G3009=1,$F3009&gt;='Working Hours'!$C$8,$F3009&lt;'Working Hours'!$C$9),1,0))</f>
        <v/>
      </c>
    </row>
    <row r="3010">
      <c r="A3010" s="11" t="n"/>
      <c r="B3010" s="11" t="n"/>
      <c r="C3010" s="11" t="n"/>
      <c r="E3010" s="12">
        <f>IF($A3010="","",IF(ISNUMBER($A3010),$A3010,IFERROR(DATEVALUE($A3010),"")))</f>
        <v/>
      </c>
      <c r="F3010" s="12">
        <f>IF($B3010="","",IF(ISNUMBER($B3010),HOUR($B3010)*2+MINUTE($B3010)/30,IFERROR(VALUE(LEFT($B3010,FIND(":",$B3010)-1))*2+VALUE(MID($B3010,FIND(":",$B3010)+1,2))/30,"")))</f>
        <v/>
      </c>
      <c r="G3010" s="12">
        <f>IF($E3010="","",IF(WEEKDAY($E3010,2)&lt;6,1,0))</f>
        <v/>
      </c>
      <c r="H3010" s="12">
        <f>IF(OR($E3010="",$F3010=""),"",IF(AND($G3010=1,$F3010&gt;='Working Hours'!$C$8,$F3010&lt;'Working Hours'!$C$9),1,0))</f>
        <v/>
      </c>
    </row>
    <row r="3011">
      <c r="A3011" s="11" t="n"/>
      <c r="B3011" s="11" t="n"/>
      <c r="C3011" s="11" t="n"/>
      <c r="E3011" s="12">
        <f>IF($A3011="","",IF(ISNUMBER($A3011),$A3011,IFERROR(DATEVALUE($A3011),"")))</f>
        <v/>
      </c>
      <c r="F3011" s="12">
        <f>IF($B3011="","",IF(ISNUMBER($B3011),HOUR($B3011)*2+MINUTE($B3011)/30,IFERROR(VALUE(LEFT($B3011,FIND(":",$B3011)-1))*2+VALUE(MID($B3011,FIND(":",$B3011)+1,2))/30,"")))</f>
        <v/>
      </c>
      <c r="G3011" s="12">
        <f>IF($E3011="","",IF(WEEKDAY($E3011,2)&lt;6,1,0))</f>
        <v/>
      </c>
      <c r="H3011" s="12">
        <f>IF(OR($E3011="",$F3011=""),"",IF(AND($G3011=1,$F3011&gt;='Working Hours'!$C$8,$F3011&lt;'Working Hours'!$C$9),1,0))</f>
        <v/>
      </c>
    </row>
    <row r="3012">
      <c r="A3012" s="11" t="n"/>
      <c r="B3012" s="11" t="n"/>
      <c r="C3012" s="11" t="n"/>
      <c r="E3012" s="12">
        <f>IF($A3012="","",IF(ISNUMBER($A3012),$A3012,IFERROR(DATEVALUE($A3012),"")))</f>
        <v/>
      </c>
      <c r="F3012" s="12">
        <f>IF($B3012="","",IF(ISNUMBER($B3012),HOUR($B3012)*2+MINUTE($B3012)/30,IFERROR(VALUE(LEFT($B3012,FIND(":",$B3012)-1))*2+VALUE(MID($B3012,FIND(":",$B3012)+1,2))/30,"")))</f>
        <v/>
      </c>
      <c r="G3012" s="12">
        <f>IF($E3012="","",IF(WEEKDAY($E3012,2)&lt;6,1,0))</f>
        <v/>
      </c>
      <c r="H3012" s="12">
        <f>IF(OR($E3012="",$F3012=""),"",IF(AND($G3012=1,$F3012&gt;='Working Hours'!$C$8,$F3012&lt;'Working Hours'!$C$9),1,0))</f>
        <v/>
      </c>
    </row>
    <row r="3013">
      <c r="A3013" s="11" t="n"/>
      <c r="B3013" s="11" t="n"/>
      <c r="C3013" s="11" t="n"/>
      <c r="E3013" s="12">
        <f>IF($A3013="","",IF(ISNUMBER($A3013),$A3013,IFERROR(DATEVALUE($A3013),"")))</f>
        <v/>
      </c>
      <c r="F3013" s="12">
        <f>IF($B3013="","",IF(ISNUMBER($B3013),HOUR($B3013)*2+MINUTE($B3013)/30,IFERROR(VALUE(LEFT($B3013,FIND(":",$B3013)-1))*2+VALUE(MID($B3013,FIND(":",$B3013)+1,2))/30,"")))</f>
        <v/>
      </c>
      <c r="G3013" s="12">
        <f>IF($E3013="","",IF(WEEKDAY($E3013,2)&lt;6,1,0))</f>
        <v/>
      </c>
      <c r="H3013" s="12">
        <f>IF(OR($E3013="",$F3013=""),"",IF(AND($G3013=1,$F3013&gt;='Working Hours'!$C$8,$F3013&lt;'Working Hours'!$C$9),1,0))</f>
        <v/>
      </c>
    </row>
    <row r="3014">
      <c r="A3014" s="11" t="n"/>
      <c r="B3014" s="11" t="n"/>
      <c r="C3014" s="11" t="n"/>
      <c r="E3014" s="12">
        <f>IF($A3014="","",IF(ISNUMBER($A3014),$A3014,IFERROR(DATEVALUE($A3014),"")))</f>
        <v/>
      </c>
      <c r="F3014" s="12">
        <f>IF($B3014="","",IF(ISNUMBER($B3014),HOUR($B3014)*2+MINUTE($B3014)/30,IFERROR(VALUE(LEFT($B3014,FIND(":",$B3014)-1))*2+VALUE(MID($B3014,FIND(":",$B3014)+1,2))/30,"")))</f>
        <v/>
      </c>
      <c r="G3014" s="12">
        <f>IF($E3014="","",IF(WEEKDAY($E3014,2)&lt;6,1,0))</f>
        <v/>
      </c>
      <c r="H3014" s="12">
        <f>IF(OR($E3014="",$F3014=""),"",IF(AND($G3014=1,$F3014&gt;='Working Hours'!$C$8,$F3014&lt;'Working Hours'!$C$9),1,0))</f>
        <v/>
      </c>
    </row>
    <row r="3015">
      <c r="A3015" s="11" t="n"/>
      <c r="B3015" s="11" t="n"/>
      <c r="C3015" s="11" t="n"/>
      <c r="E3015" s="12">
        <f>IF($A3015="","",IF(ISNUMBER($A3015),$A3015,IFERROR(DATEVALUE($A3015),"")))</f>
        <v/>
      </c>
      <c r="F3015" s="12">
        <f>IF($B3015="","",IF(ISNUMBER($B3015),HOUR($B3015)*2+MINUTE($B3015)/30,IFERROR(VALUE(LEFT($B3015,FIND(":",$B3015)-1))*2+VALUE(MID($B3015,FIND(":",$B3015)+1,2))/30,"")))</f>
        <v/>
      </c>
      <c r="G3015" s="12">
        <f>IF($E3015="","",IF(WEEKDAY($E3015,2)&lt;6,1,0))</f>
        <v/>
      </c>
      <c r="H3015" s="12">
        <f>IF(OR($E3015="",$F3015=""),"",IF(AND($G3015=1,$F3015&gt;='Working Hours'!$C$8,$F3015&lt;'Working Hours'!$C$9),1,0))</f>
        <v/>
      </c>
    </row>
    <row r="3016">
      <c r="A3016" s="11" t="n"/>
      <c r="B3016" s="11" t="n"/>
      <c r="C3016" s="11" t="n"/>
      <c r="E3016" s="12">
        <f>IF($A3016="","",IF(ISNUMBER($A3016),$A3016,IFERROR(DATEVALUE($A3016),"")))</f>
        <v/>
      </c>
      <c r="F3016" s="12">
        <f>IF($B3016="","",IF(ISNUMBER($B3016),HOUR($B3016)*2+MINUTE($B3016)/30,IFERROR(VALUE(LEFT($B3016,FIND(":",$B3016)-1))*2+VALUE(MID($B3016,FIND(":",$B3016)+1,2))/30,"")))</f>
        <v/>
      </c>
      <c r="G3016" s="12">
        <f>IF($E3016="","",IF(WEEKDAY($E3016,2)&lt;6,1,0))</f>
        <v/>
      </c>
      <c r="H3016" s="12">
        <f>IF(OR($E3016="",$F3016=""),"",IF(AND($G3016=1,$F3016&gt;='Working Hours'!$C$8,$F3016&lt;'Working Hours'!$C$9),1,0))</f>
        <v/>
      </c>
    </row>
    <row r="3017">
      <c r="A3017" s="11" t="n"/>
      <c r="B3017" s="11" t="n"/>
      <c r="C3017" s="11" t="n"/>
      <c r="E3017" s="12">
        <f>IF($A3017="","",IF(ISNUMBER($A3017),$A3017,IFERROR(DATEVALUE($A3017),"")))</f>
        <v/>
      </c>
      <c r="F3017" s="12">
        <f>IF($B3017="","",IF(ISNUMBER($B3017),HOUR($B3017)*2+MINUTE($B3017)/30,IFERROR(VALUE(LEFT($B3017,FIND(":",$B3017)-1))*2+VALUE(MID($B3017,FIND(":",$B3017)+1,2))/30,"")))</f>
        <v/>
      </c>
      <c r="G3017" s="12">
        <f>IF($E3017="","",IF(WEEKDAY($E3017,2)&lt;6,1,0))</f>
        <v/>
      </c>
      <c r="H3017" s="12">
        <f>IF(OR($E3017="",$F3017=""),"",IF(AND($G3017=1,$F3017&gt;='Working Hours'!$C$8,$F3017&lt;'Working Hours'!$C$9),1,0))</f>
        <v/>
      </c>
    </row>
    <row r="3018">
      <c r="A3018" s="11" t="n"/>
      <c r="B3018" s="11" t="n"/>
      <c r="C3018" s="11" t="n"/>
      <c r="E3018" s="12">
        <f>IF($A3018="","",IF(ISNUMBER($A3018),$A3018,IFERROR(DATEVALUE($A3018),"")))</f>
        <v/>
      </c>
      <c r="F3018" s="12">
        <f>IF($B3018="","",IF(ISNUMBER($B3018),HOUR($B3018)*2+MINUTE($B3018)/30,IFERROR(VALUE(LEFT($B3018,FIND(":",$B3018)-1))*2+VALUE(MID($B3018,FIND(":",$B3018)+1,2))/30,"")))</f>
        <v/>
      </c>
      <c r="G3018" s="12">
        <f>IF($E3018="","",IF(WEEKDAY($E3018,2)&lt;6,1,0))</f>
        <v/>
      </c>
      <c r="H3018" s="12">
        <f>IF(OR($E3018="",$F3018=""),"",IF(AND($G3018=1,$F3018&gt;='Working Hours'!$C$8,$F3018&lt;'Working Hours'!$C$9),1,0))</f>
        <v/>
      </c>
    </row>
    <row r="3019">
      <c r="A3019" s="11" t="n"/>
      <c r="B3019" s="11" t="n"/>
      <c r="C3019" s="11" t="n"/>
      <c r="E3019" s="12">
        <f>IF($A3019="","",IF(ISNUMBER($A3019),$A3019,IFERROR(DATEVALUE($A3019),"")))</f>
        <v/>
      </c>
      <c r="F3019" s="12">
        <f>IF($B3019="","",IF(ISNUMBER($B3019),HOUR($B3019)*2+MINUTE($B3019)/30,IFERROR(VALUE(LEFT($B3019,FIND(":",$B3019)-1))*2+VALUE(MID($B3019,FIND(":",$B3019)+1,2))/30,"")))</f>
        <v/>
      </c>
      <c r="G3019" s="12">
        <f>IF($E3019="","",IF(WEEKDAY($E3019,2)&lt;6,1,0))</f>
        <v/>
      </c>
      <c r="H3019" s="12">
        <f>IF(OR($E3019="",$F3019=""),"",IF(AND($G3019=1,$F3019&gt;='Working Hours'!$C$8,$F3019&lt;'Working Hours'!$C$9),1,0))</f>
        <v/>
      </c>
    </row>
    <row r="3020">
      <c r="A3020" s="11" t="n"/>
      <c r="B3020" s="11" t="n"/>
      <c r="C3020" s="11" t="n"/>
      <c r="E3020" s="12">
        <f>IF($A3020="","",IF(ISNUMBER($A3020),$A3020,IFERROR(DATEVALUE($A3020),"")))</f>
        <v/>
      </c>
      <c r="F3020" s="12">
        <f>IF($B3020="","",IF(ISNUMBER($B3020),HOUR($B3020)*2+MINUTE($B3020)/30,IFERROR(VALUE(LEFT($B3020,FIND(":",$B3020)-1))*2+VALUE(MID($B3020,FIND(":",$B3020)+1,2))/30,"")))</f>
        <v/>
      </c>
      <c r="G3020" s="12">
        <f>IF($E3020="","",IF(WEEKDAY($E3020,2)&lt;6,1,0))</f>
        <v/>
      </c>
      <c r="H3020" s="12">
        <f>IF(OR($E3020="",$F3020=""),"",IF(AND($G3020=1,$F3020&gt;='Working Hours'!$C$8,$F3020&lt;'Working Hours'!$C$9),1,0))</f>
        <v/>
      </c>
    </row>
    <row r="3021">
      <c r="A3021" s="11" t="n"/>
      <c r="B3021" s="11" t="n"/>
      <c r="C3021" s="11" t="n"/>
      <c r="E3021" s="12">
        <f>IF($A3021="","",IF(ISNUMBER($A3021),$A3021,IFERROR(DATEVALUE($A3021),"")))</f>
        <v/>
      </c>
      <c r="F3021" s="12">
        <f>IF($B3021="","",IF(ISNUMBER($B3021),HOUR($B3021)*2+MINUTE($B3021)/30,IFERROR(VALUE(LEFT($B3021,FIND(":",$B3021)-1))*2+VALUE(MID($B3021,FIND(":",$B3021)+1,2))/30,"")))</f>
        <v/>
      </c>
      <c r="G3021" s="12">
        <f>IF($E3021="","",IF(WEEKDAY($E3021,2)&lt;6,1,0))</f>
        <v/>
      </c>
      <c r="H3021" s="12">
        <f>IF(OR($E3021="",$F3021=""),"",IF(AND($G3021=1,$F3021&gt;='Working Hours'!$C$8,$F3021&lt;'Working Hours'!$C$9),1,0))</f>
        <v/>
      </c>
    </row>
    <row r="3022">
      <c r="A3022" s="11" t="n"/>
      <c r="B3022" s="11" t="n"/>
      <c r="C3022" s="11" t="n"/>
      <c r="E3022" s="12">
        <f>IF($A3022="","",IF(ISNUMBER($A3022),$A3022,IFERROR(DATEVALUE($A3022),"")))</f>
        <v/>
      </c>
      <c r="F3022" s="12">
        <f>IF($B3022="","",IF(ISNUMBER($B3022),HOUR($B3022)*2+MINUTE($B3022)/30,IFERROR(VALUE(LEFT($B3022,FIND(":",$B3022)-1))*2+VALUE(MID($B3022,FIND(":",$B3022)+1,2))/30,"")))</f>
        <v/>
      </c>
      <c r="G3022" s="12">
        <f>IF($E3022="","",IF(WEEKDAY($E3022,2)&lt;6,1,0))</f>
        <v/>
      </c>
      <c r="H3022" s="12">
        <f>IF(OR($E3022="",$F3022=""),"",IF(AND($G3022=1,$F3022&gt;='Working Hours'!$C$8,$F3022&lt;'Working Hours'!$C$9),1,0))</f>
        <v/>
      </c>
    </row>
    <row r="3023">
      <c r="A3023" s="11" t="n"/>
      <c r="B3023" s="11" t="n"/>
      <c r="C3023" s="11" t="n"/>
      <c r="E3023" s="12">
        <f>IF($A3023="","",IF(ISNUMBER($A3023),$A3023,IFERROR(DATEVALUE($A3023),"")))</f>
        <v/>
      </c>
      <c r="F3023" s="12">
        <f>IF($B3023="","",IF(ISNUMBER($B3023),HOUR($B3023)*2+MINUTE($B3023)/30,IFERROR(VALUE(LEFT($B3023,FIND(":",$B3023)-1))*2+VALUE(MID($B3023,FIND(":",$B3023)+1,2))/30,"")))</f>
        <v/>
      </c>
      <c r="G3023" s="12">
        <f>IF($E3023="","",IF(WEEKDAY($E3023,2)&lt;6,1,0))</f>
        <v/>
      </c>
      <c r="H3023" s="12">
        <f>IF(OR($E3023="",$F3023=""),"",IF(AND($G3023=1,$F3023&gt;='Working Hours'!$C$8,$F3023&lt;'Working Hours'!$C$9),1,0))</f>
        <v/>
      </c>
    </row>
    <row r="3024">
      <c r="A3024" s="11" t="n"/>
      <c r="B3024" s="11" t="n"/>
      <c r="C3024" s="11" t="n"/>
      <c r="E3024" s="12">
        <f>IF($A3024="","",IF(ISNUMBER($A3024),$A3024,IFERROR(DATEVALUE($A3024),"")))</f>
        <v/>
      </c>
      <c r="F3024" s="12">
        <f>IF($B3024="","",IF(ISNUMBER($B3024),HOUR($B3024)*2+MINUTE($B3024)/30,IFERROR(VALUE(LEFT($B3024,FIND(":",$B3024)-1))*2+VALUE(MID($B3024,FIND(":",$B3024)+1,2))/30,"")))</f>
        <v/>
      </c>
      <c r="G3024" s="12">
        <f>IF($E3024="","",IF(WEEKDAY($E3024,2)&lt;6,1,0))</f>
        <v/>
      </c>
      <c r="H3024" s="12">
        <f>IF(OR($E3024="",$F3024=""),"",IF(AND($G3024=1,$F3024&gt;='Working Hours'!$C$8,$F3024&lt;'Working Hours'!$C$9),1,0))</f>
        <v/>
      </c>
    </row>
    <row r="3025">
      <c r="A3025" s="11" t="n"/>
      <c r="B3025" s="11" t="n"/>
      <c r="C3025" s="11" t="n"/>
      <c r="E3025" s="12">
        <f>IF($A3025="","",IF(ISNUMBER($A3025),$A3025,IFERROR(DATEVALUE($A3025),"")))</f>
        <v/>
      </c>
      <c r="F3025" s="12">
        <f>IF($B3025="","",IF(ISNUMBER($B3025),HOUR($B3025)*2+MINUTE($B3025)/30,IFERROR(VALUE(LEFT($B3025,FIND(":",$B3025)-1))*2+VALUE(MID($B3025,FIND(":",$B3025)+1,2))/30,"")))</f>
        <v/>
      </c>
      <c r="G3025" s="12">
        <f>IF($E3025="","",IF(WEEKDAY($E3025,2)&lt;6,1,0))</f>
        <v/>
      </c>
      <c r="H3025" s="12">
        <f>IF(OR($E3025="",$F3025=""),"",IF(AND($G3025=1,$F3025&gt;='Working Hours'!$C$8,$F3025&lt;'Working Hours'!$C$9),1,0))</f>
        <v/>
      </c>
    </row>
    <row r="3026">
      <c r="A3026" s="11" t="n"/>
      <c r="B3026" s="11" t="n"/>
      <c r="C3026" s="11" t="n"/>
      <c r="E3026" s="12">
        <f>IF($A3026="","",IF(ISNUMBER($A3026),$A3026,IFERROR(DATEVALUE($A3026),"")))</f>
        <v/>
      </c>
      <c r="F3026" s="12">
        <f>IF($B3026="","",IF(ISNUMBER($B3026),HOUR($B3026)*2+MINUTE($B3026)/30,IFERROR(VALUE(LEFT($B3026,FIND(":",$B3026)-1))*2+VALUE(MID($B3026,FIND(":",$B3026)+1,2))/30,"")))</f>
        <v/>
      </c>
      <c r="G3026" s="12">
        <f>IF($E3026="","",IF(WEEKDAY($E3026,2)&lt;6,1,0))</f>
        <v/>
      </c>
      <c r="H3026" s="12">
        <f>IF(OR($E3026="",$F3026=""),"",IF(AND($G3026=1,$F3026&gt;='Working Hours'!$C$8,$F3026&lt;'Working Hours'!$C$9),1,0))</f>
        <v/>
      </c>
    </row>
    <row r="3027">
      <c r="A3027" s="11" t="n"/>
      <c r="B3027" s="11" t="n"/>
      <c r="C3027" s="11" t="n"/>
      <c r="E3027" s="12">
        <f>IF($A3027="","",IF(ISNUMBER($A3027),$A3027,IFERROR(DATEVALUE($A3027),"")))</f>
        <v/>
      </c>
      <c r="F3027" s="12">
        <f>IF($B3027="","",IF(ISNUMBER($B3027),HOUR($B3027)*2+MINUTE($B3027)/30,IFERROR(VALUE(LEFT($B3027,FIND(":",$B3027)-1))*2+VALUE(MID($B3027,FIND(":",$B3027)+1,2))/30,"")))</f>
        <v/>
      </c>
      <c r="G3027" s="12">
        <f>IF($E3027="","",IF(WEEKDAY($E3027,2)&lt;6,1,0))</f>
        <v/>
      </c>
      <c r="H3027" s="12">
        <f>IF(OR($E3027="",$F3027=""),"",IF(AND($G3027=1,$F3027&gt;='Working Hours'!$C$8,$F3027&lt;'Working Hours'!$C$9),1,0))</f>
        <v/>
      </c>
    </row>
    <row r="3028">
      <c r="A3028" s="11" t="n"/>
      <c r="B3028" s="11" t="n"/>
      <c r="C3028" s="11" t="n"/>
      <c r="E3028" s="12">
        <f>IF($A3028="","",IF(ISNUMBER($A3028),$A3028,IFERROR(DATEVALUE($A3028),"")))</f>
        <v/>
      </c>
      <c r="F3028" s="12">
        <f>IF($B3028="","",IF(ISNUMBER($B3028),HOUR($B3028)*2+MINUTE($B3028)/30,IFERROR(VALUE(LEFT($B3028,FIND(":",$B3028)-1))*2+VALUE(MID($B3028,FIND(":",$B3028)+1,2))/30,"")))</f>
        <v/>
      </c>
      <c r="G3028" s="12">
        <f>IF($E3028="","",IF(WEEKDAY($E3028,2)&lt;6,1,0))</f>
        <v/>
      </c>
      <c r="H3028" s="12">
        <f>IF(OR($E3028="",$F3028=""),"",IF(AND($G3028=1,$F3028&gt;='Working Hours'!$C$8,$F3028&lt;'Working Hours'!$C$9),1,0))</f>
        <v/>
      </c>
    </row>
    <row r="3029">
      <c r="A3029" s="11" t="n"/>
      <c r="B3029" s="11" t="n"/>
      <c r="C3029" s="11" t="n"/>
      <c r="E3029" s="12">
        <f>IF($A3029="","",IF(ISNUMBER($A3029),$A3029,IFERROR(DATEVALUE($A3029),"")))</f>
        <v/>
      </c>
      <c r="F3029" s="12">
        <f>IF($B3029="","",IF(ISNUMBER($B3029),HOUR($B3029)*2+MINUTE($B3029)/30,IFERROR(VALUE(LEFT($B3029,FIND(":",$B3029)-1))*2+VALUE(MID($B3029,FIND(":",$B3029)+1,2))/30,"")))</f>
        <v/>
      </c>
      <c r="G3029" s="12">
        <f>IF($E3029="","",IF(WEEKDAY($E3029,2)&lt;6,1,0))</f>
        <v/>
      </c>
      <c r="H3029" s="12">
        <f>IF(OR($E3029="",$F3029=""),"",IF(AND($G3029=1,$F3029&gt;='Working Hours'!$C$8,$F3029&lt;'Working Hours'!$C$9),1,0))</f>
        <v/>
      </c>
    </row>
    <row r="3030">
      <c r="A3030" s="11" t="n"/>
      <c r="B3030" s="11" t="n"/>
      <c r="C3030" s="11" t="n"/>
      <c r="E3030" s="12">
        <f>IF($A3030="","",IF(ISNUMBER($A3030),$A3030,IFERROR(DATEVALUE($A3030),"")))</f>
        <v/>
      </c>
      <c r="F3030" s="12">
        <f>IF($B3030="","",IF(ISNUMBER($B3030),HOUR($B3030)*2+MINUTE($B3030)/30,IFERROR(VALUE(LEFT($B3030,FIND(":",$B3030)-1))*2+VALUE(MID($B3030,FIND(":",$B3030)+1,2))/30,"")))</f>
        <v/>
      </c>
      <c r="G3030" s="12">
        <f>IF($E3030="","",IF(WEEKDAY($E3030,2)&lt;6,1,0))</f>
        <v/>
      </c>
      <c r="H3030" s="12">
        <f>IF(OR($E3030="",$F3030=""),"",IF(AND($G3030=1,$F3030&gt;='Working Hours'!$C$8,$F3030&lt;'Working Hours'!$C$9),1,0))</f>
        <v/>
      </c>
    </row>
    <row r="3031">
      <c r="A3031" s="11" t="n"/>
      <c r="B3031" s="11" t="n"/>
      <c r="C3031" s="11" t="n"/>
      <c r="E3031" s="12">
        <f>IF($A3031="","",IF(ISNUMBER($A3031),$A3031,IFERROR(DATEVALUE($A3031),"")))</f>
        <v/>
      </c>
      <c r="F3031" s="12">
        <f>IF($B3031="","",IF(ISNUMBER($B3031),HOUR($B3031)*2+MINUTE($B3031)/30,IFERROR(VALUE(LEFT($B3031,FIND(":",$B3031)-1))*2+VALUE(MID($B3031,FIND(":",$B3031)+1,2))/30,"")))</f>
        <v/>
      </c>
      <c r="G3031" s="12">
        <f>IF($E3031="","",IF(WEEKDAY($E3031,2)&lt;6,1,0))</f>
        <v/>
      </c>
      <c r="H3031" s="12">
        <f>IF(OR($E3031="",$F3031=""),"",IF(AND($G3031=1,$F3031&gt;='Working Hours'!$C$8,$F3031&lt;'Working Hours'!$C$9),1,0))</f>
        <v/>
      </c>
    </row>
    <row r="3032">
      <c r="A3032" s="11" t="n"/>
      <c r="B3032" s="11" t="n"/>
      <c r="C3032" s="11" t="n"/>
      <c r="E3032" s="12">
        <f>IF($A3032="","",IF(ISNUMBER($A3032),$A3032,IFERROR(DATEVALUE($A3032),"")))</f>
        <v/>
      </c>
      <c r="F3032" s="12">
        <f>IF($B3032="","",IF(ISNUMBER($B3032),HOUR($B3032)*2+MINUTE($B3032)/30,IFERROR(VALUE(LEFT($B3032,FIND(":",$B3032)-1))*2+VALUE(MID($B3032,FIND(":",$B3032)+1,2))/30,"")))</f>
        <v/>
      </c>
      <c r="G3032" s="12">
        <f>IF($E3032="","",IF(WEEKDAY($E3032,2)&lt;6,1,0))</f>
        <v/>
      </c>
      <c r="H3032" s="12">
        <f>IF(OR($E3032="",$F3032=""),"",IF(AND($G3032=1,$F3032&gt;='Working Hours'!$C$8,$F3032&lt;'Working Hours'!$C$9),1,0))</f>
        <v/>
      </c>
    </row>
    <row r="3033">
      <c r="A3033" s="11" t="n"/>
      <c r="B3033" s="11" t="n"/>
      <c r="C3033" s="11" t="n"/>
      <c r="E3033" s="12">
        <f>IF($A3033="","",IF(ISNUMBER($A3033),$A3033,IFERROR(DATEVALUE($A3033),"")))</f>
        <v/>
      </c>
      <c r="F3033" s="12">
        <f>IF($B3033="","",IF(ISNUMBER($B3033),HOUR($B3033)*2+MINUTE($B3033)/30,IFERROR(VALUE(LEFT($B3033,FIND(":",$B3033)-1))*2+VALUE(MID($B3033,FIND(":",$B3033)+1,2))/30,"")))</f>
        <v/>
      </c>
      <c r="G3033" s="12">
        <f>IF($E3033="","",IF(WEEKDAY($E3033,2)&lt;6,1,0))</f>
        <v/>
      </c>
      <c r="H3033" s="12">
        <f>IF(OR($E3033="",$F3033=""),"",IF(AND($G3033=1,$F3033&gt;='Working Hours'!$C$8,$F3033&lt;'Working Hours'!$C$9),1,0))</f>
        <v/>
      </c>
    </row>
    <row r="3034">
      <c r="A3034" s="11" t="n"/>
      <c r="B3034" s="11" t="n"/>
      <c r="C3034" s="11" t="n"/>
      <c r="E3034" s="12">
        <f>IF($A3034="","",IF(ISNUMBER($A3034),$A3034,IFERROR(DATEVALUE($A3034),"")))</f>
        <v/>
      </c>
      <c r="F3034" s="12">
        <f>IF($B3034="","",IF(ISNUMBER($B3034),HOUR($B3034)*2+MINUTE($B3034)/30,IFERROR(VALUE(LEFT($B3034,FIND(":",$B3034)-1))*2+VALUE(MID($B3034,FIND(":",$B3034)+1,2))/30,"")))</f>
        <v/>
      </c>
      <c r="G3034" s="12">
        <f>IF($E3034="","",IF(WEEKDAY($E3034,2)&lt;6,1,0))</f>
        <v/>
      </c>
      <c r="H3034" s="12">
        <f>IF(OR($E3034="",$F3034=""),"",IF(AND($G3034=1,$F3034&gt;='Working Hours'!$C$8,$F3034&lt;'Working Hours'!$C$9),1,0))</f>
        <v/>
      </c>
    </row>
    <row r="3035">
      <c r="A3035" s="11" t="n"/>
      <c r="B3035" s="11" t="n"/>
      <c r="C3035" s="11" t="n"/>
      <c r="E3035" s="12">
        <f>IF($A3035="","",IF(ISNUMBER($A3035),$A3035,IFERROR(DATEVALUE($A3035),"")))</f>
        <v/>
      </c>
      <c r="F3035" s="12">
        <f>IF($B3035="","",IF(ISNUMBER($B3035),HOUR($B3035)*2+MINUTE($B3035)/30,IFERROR(VALUE(LEFT($B3035,FIND(":",$B3035)-1))*2+VALUE(MID($B3035,FIND(":",$B3035)+1,2))/30,"")))</f>
        <v/>
      </c>
      <c r="G3035" s="12">
        <f>IF($E3035="","",IF(WEEKDAY($E3035,2)&lt;6,1,0))</f>
        <v/>
      </c>
      <c r="H3035" s="12">
        <f>IF(OR($E3035="",$F3035=""),"",IF(AND($G3035=1,$F3035&gt;='Working Hours'!$C$8,$F3035&lt;'Working Hours'!$C$9),1,0))</f>
        <v/>
      </c>
    </row>
    <row r="3036">
      <c r="A3036" s="11" t="n"/>
      <c r="B3036" s="11" t="n"/>
      <c r="C3036" s="11" t="n"/>
      <c r="E3036" s="12">
        <f>IF($A3036="","",IF(ISNUMBER($A3036),$A3036,IFERROR(DATEVALUE($A3036),"")))</f>
        <v/>
      </c>
      <c r="F3036" s="12">
        <f>IF($B3036="","",IF(ISNUMBER($B3036),HOUR($B3036)*2+MINUTE($B3036)/30,IFERROR(VALUE(LEFT($B3036,FIND(":",$B3036)-1))*2+VALUE(MID($B3036,FIND(":",$B3036)+1,2))/30,"")))</f>
        <v/>
      </c>
      <c r="G3036" s="12">
        <f>IF($E3036="","",IF(WEEKDAY($E3036,2)&lt;6,1,0))</f>
        <v/>
      </c>
      <c r="H3036" s="12">
        <f>IF(OR($E3036="",$F3036=""),"",IF(AND($G3036=1,$F3036&gt;='Working Hours'!$C$8,$F3036&lt;'Working Hours'!$C$9),1,0))</f>
        <v/>
      </c>
    </row>
    <row r="3037">
      <c r="A3037" s="11" t="n"/>
      <c r="B3037" s="11" t="n"/>
      <c r="C3037" s="11" t="n"/>
      <c r="E3037" s="12">
        <f>IF($A3037="","",IF(ISNUMBER($A3037),$A3037,IFERROR(DATEVALUE($A3037),"")))</f>
        <v/>
      </c>
      <c r="F3037" s="12">
        <f>IF($B3037="","",IF(ISNUMBER($B3037),HOUR($B3037)*2+MINUTE($B3037)/30,IFERROR(VALUE(LEFT($B3037,FIND(":",$B3037)-1))*2+VALUE(MID($B3037,FIND(":",$B3037)+1,2))/30,"")))</f>
        <v/>
      </c>
      <c r="G3037" s="12">
        <f>IF($E3037="","",IF(WEEKDAY($E3037,2)&lt;6,1,0))</f>
        <v/>
      </c>
      <c r="H3037" s="12">
        <f>IF(OR($E3037="",$F3037=""),"",IF(AND($G3037=1,$F3037&gt;='Working Hours'!$C$8,$F3037&lt;'Working Hours'!$C$9),1,0))</f>
        <v/>
      </c>
    </row>
    <row r="3038">
      <c r="A3038" s="11" t="n"/>
      <c r="B3038" s="11" t="n"/>
      <c r="C3038" s="11" t="n"/>
      <c r="E3038" s="12">
        <f>IF($A3038="","",IF(ISNUMBER($A3038),$A3038,IFERROR(DATEVALUE($A3038),"")))</f>
        <v/>
      </c>
      <c r="F3038" s="12">
        <f>IF($B3038="","",IF(ISNUMBER($B3038),HOUR($B3038)*2+MINUTE($B3038)/30,IFERROR(VALUE(LEFT($B3038,FIND(":",$B3038)-1))*2+VALUE(MID($B3038,FIND(":",$B3038)+1,2))/30,"")))</f>
        <v/>
      </c>
      <c r="G3038" s="12">
        <f>IF($E3038="","",IF(WEEKDAY($E3038,2)&lt;6,1,0))</f>
        <v/>
      </c>
      <c r="H3038" s="12">
        <f>IF(OR($E3038="",$F3038=""),"",IF(AND($G3038=1,$F3038&gt;='Working Hours'!$C$8,$F3038&lt;'Working Hours'!$C$9),1,0))</f>
        <v/>
      </c>
    </row>
    <row r="3039">
      <c r="A3039" s="11" t="n"/>
      <c r="B3039" s="11" t="n"/>
      <c r="C3039" s="11" t="n"/>
      <c r="E3039" s="12">
        <f>IF($A3039="","",IF(ISNUMBER($A3039),$A3039,IFERROR(DATEVALUE($A3039),"")))</f>
        <v/>
      </c>
      <c r="F3039" s="12">
        <f>IF($B3039="","",IF(ISNUMBER($B3039),HOUR($B3039)*2+MINUTE($B3039)/30,IFERROR(VALUE(LEFT($B3039,FIND(":",$B3039)-1))*2+VALUE(MID($B3039,FIND(":",$B3039)+1,2))/30,"")))</f>
        <v/>
      </c>
      <c r="G3039" s="12">
        <f>IF($E3039="","",IF(WEEKDAY($E3039,2)&lt;6,1,0))</f>
        <v/>
      </c>
      <c r="H3039" s="12">
        <f>IF(OR($E3039="",$F3039=""),"",IF(AND($G3039=1,$F3039&gt;='Working Hours'!$C$8,$F3039&lt;'Working Hours'!$C$9),1,0))</f>
        <v/>
      </c>
    </row>
    <row r="3040">
      <c r="A3040" s="11" t="n"/>
      <c r="B3040" s="11" t="n"/>
      <c r="C3040" s="11" t="n"/>
      <c r="E3040" s="12">
        <f>IF($A3040="","",IF(ISNUMBER($A3040),$A3040,IFERROR(DATEVALUE($A3040),"")))</f>
        <v/>
      </c>
      <c r="F3040" s="12">
        <f>IF($B3040="","",IF(ISNUMBER($B3040),HOUR($B3040)*2+MINUTE($B3040)/30,IFERROR(VALUE(LEFT($B3040,FIND(":",$B3040)-1))*2+VALUE(MID($B3040,FIND(":",$B3040)+1,2))/30,"")))</f>
        <v/>
      </c>
      <c r="G3040" s="12">
        <f>IF($E3040="","",IF(WEEKDAY($E3040,2)&lt;6,1,0))</f>
        <v/>
      </c>
      <c r="H3040" s="12">
        <f>IF(OR($E3040="",$F3040=""),"",IF(AND($G3040=1,$F3040&gt;='Working Hours'!$C$8,$F3040&lt;'Working Hours'!$C$9),1,0))</f>
        <v/>
      </c>
    </row>
    <row r="3041">
      <c r="A3041" s="11" t="n"/>
      <c r="B3041" s="11" t="n"/>
      <c r="C3041" s="11" t="n"/>
      <c r="E3041" s="12">
        <f>IF($A3041="","",IF(ISNUMBER($A3041),$A3041,IFERROR(DATEVALUE($A3041),"")))</f>
        <v/>
      </c>
      <c r="F3041" s="12">
        <f>IF($B3041="","",IF(ISNUMBER($B3041),HOUR($B3041)*2+MINUTE($B3041)/30,IFERROR(VALUE(LEFT($B3041,FIND(":",$B3041)-1))*2+VALUE(MID($B3041,FIND(":",$B3041)+1,2))/30,"")))</f>
        <v/>
      </c>
      <c r="G3041" s="12">
        <f>IF($E3041="","",IF(WEEKDAY($E3041,2)&lt;6,1,0))</f>
        <v/>
      </c>
      <c r="H3041" s="12">
        <f>IF(OR($E3041="",$F3041=""),"",IF(AND($G3041=1,$F3041&gt;='Working Hours'!$C$8,$F3041&lt;'Working Hours'!$C$9),1,0))</f>
        <v/>
      </c>
    </row>
    <row r="3042">
      <c r="A3042" s="11" t="n"/>
      <c r="B3042" s="11" t="n"/>
      <c r="C3042" s="11" t="n"/>
      <c r="E3042" s="12">
        <f>IF($A3042="","",IF(ISNUMBER($A3042),$A3042,IFERROR(DATEVALUE($A3042),"")))</f>
        <v/>
      </c>
      <c r="F3042" s="12">
        <f>IF($B3042="","",IF(ISNUMBER($B3042),HOUR($B3042)*2+MINUTE($B3042)/30,IFERROR(VALUE(LEFT($B3042,FIND(":",$B3042)-1))*2+VALUE(MID($B3042,FIND(":",$B3042)+1,2))/30,"")))</f>
        <v/>
      </c>
      <c r="G3042" s="12">
        <f>IF($E3042="","",IF(WEEKDAY($E3042,2)&lt;6,1,0))</f>
        <v/>
      </c>
      <c r="H3042" s="12">
        <f>IF(OR($E3042="",$F3042=""),"",IF(AND($G3042=1,$F3042&gt;='Working Hours'!$C$8,$F3042&lt;'Working Hours'!$C$9),1,0))</f>
        <v/>
      </c>
    </row>
    <row r="3043">
      <c r="A3043" s="11" t="n"/>
      <c r="B3043" s="11" t="n"/>
      <c r="C3043" s="11" t="n"/>
      <c r="E3043" s="12">
        <f>IF($A3043="","",IF(ISNUMBER($A3043),$A3043,IFERROR(DATEVALUE($A3043),"")))</f>
        <v/>
      </c>
      <c r="F3043" s="12">
        <f>IF($B3043="","",IF(ISNUMBER($B3043),HOUR($B3043)*2+MINUTE($B3043)/30,IFERROR(VALUE(LEFT($B3043,FIND(":",$B3043)-1))*2+VALUE(MID($B3043,FIND(":",$B3043)+1,2))/30,"")))</f>
        <v/>
      </c>
      <c r="G3043" s="12">
        <f>IF($E3043="","",IF(WEEKDAY($E3043,2)&lt;6,1,0))</f>
        <v/>
      </c>
      <c r="H3043" s="12">
        <f>IF(OR($E3043="",$F3043=""),"",IF(AND($G3043=1,$F3043&gt;='Working Hours'!$C$8,$F3043&lt;'Working Hours'!$C$9),1,0))</f>
        <v/>
      </c>
    </row>
    <row r="3044">
      <c r="A3044" s="11" t="n"/>
      <c r="B3044" s="11" t="n"/>
      <c r="C3044" s="11" t="n"/>
      <c r="E3044" s="12">
        <f>IF($A3044="","",IF(ISNUMBER($A3044),$A3044,IFERROR(DATEVALUE($A3044),"")))</f>
        <v/>
      </c>
      <c r="F3044" s="12">
        <f>IF($B3044="","",IF(ISNUMBER($B3044),HOUR($B3044)*2+MINUTE($B3044)/30,IFERROR(VALUE(LEFT($B3044,FIND(":",$B3044)-1))*2+VALUE(MID($B3044,FIND(":",$B3044)+1,2))/30,"")))</f>
        <v/>
      </c>
      <c r="G3044" s="12">
        <f>IF($E3044="","",IF(WEEKDAY($E3044,2)&lt;6,1,0))</f>
        <v/>
      </c>
      <c r="H3044" s="12">
        <f>IF(OR($E3044="",$F3044=""),"",IF(AND($G3044=1,$F3044&gt;='Working Hours'!$C$8,$F3044&lt;'Working Hours'!$C$9),1,0))</f>
        <v/>
      </c>
    </row>
    <row r="3045">
      <c r="A3045" s="11" t="n"/>
      <c r="B3045" s="11" t="n"/>
      <c r="C3045" s="11" t="n"/>
      <c r="E3045" s="12">
        <f>IF($A3045="","",IF(ISNUMBER($A3045),$A3045,IFERROR(DATEVALUE($A3045),"")))</f>
        <v/>
      </c>
      <c r="F3045" s="12">
        <f>IF($B3045="","",IF(ISNUMBER($B3045),HOUR($B3045)*2+MINUTE($B3045)/30,IFERROR(VALUE(LEFT($B3045,FIND(":",$B3045)-1))*2+VALUE(MID($B3045,FIND(":",$B3045)+1,2))/30,"")))</f>
        <v/>
      </c>
      <c r="G3045" s="12">
        <f>IF($E3045="","",IF(WEEKDAY($E3045,2)&lt;6,1,0))</f>
        <v/>
      </c>
      <c r="H3045" s="12">
        <f>IF(OR($E3045="",$F3045=""),"",IF(AND($G3045=1,$F3045&gt;='Working Hours'!$C$8,$F3045&lt;'Working Hours'!$C$9),1,0))</f>
        <v/>
      </c>
    </row>
    <row r="3046">
      <c r="A3046" s="11" t="n"/>
      <c r="B3046" s="11" t="n"/>
      <c r="C3046" s="11" t="n"/>
      <c r="E3046" s="12">
        <f>IF($A3046="","",IF(ISNUMBER($A3046),$A3046,IFERROR(DATEVALUE($A3046),"")))</f>
        <v/>
      </c>
      <c r="F3046" s="12">
        <f>IF($B3046="","",IF(ISNUMBER($B3046),HOUR($B3046)*2+MINUTE($B3046)/30,IFERROR(VALUE(LEFT($B3046,FIND(":",$B3046)-1))*2+VALUE(MID($B3046,FIND(":",$B3046)+1,2))/30,"")))</f>
        <v/>
      </c>
      <c r="G3046" s="12">
        <f>IF($E3046="","",IF(WEEKDAY($E3046,2)&lt;6,1,0))</f>
        <v/>
      </c>
      <c r="H3046" s="12">
        <f>IF(OR($E3046="",$F3046=""),"",IF(AND($G3046=1,$F3046&gt;='Working Hours'!$C$8,$F3046&lt;'Working Hours'!$C$9),1,0))</f>
        <v/>
      </c>
    </row>
    <row r="3047">
      <c r="A3047" s="11" t="n"/>
      <c r="B3047" s="11" t="n"/>
      <c r="C3047" s="11" t="n"/>
      <c r="E3047" s="12">
        <f>IF($A3047="","",IF(ISNUMBER($A3047),$A3047,IFERROR(DATEVALUE($A3047),"")))</f>
        <v/>
      </c>
      <c r="F3047" s="12">
        <f>IF($B3047="","",IF(ISNUMBER($B3047),HOUR($B3047)*2+MINUTE($B3047)/30,IFERROR(VALUE(LEFT($B3047,FIND(":",$B3047)-1))*2+VALUE(MID($B3047,FIND(":",$B3047)+1,2))/30,"")))</f>
        <v/>
      </c>
      <c r="G3047" s="12">
        <f>IF($E3047="","",IF(WEEKDAY($E3047,2)&lt;6,1,0))</f>
        <v/>
      </c>
      <c r="H3047" s="12">
        <f>IF(OR($E3047="",$F3047=""),"",IF(AND($G3047=1,$F3047&gt;='Working Hours'!$C$8,$F3047&lt;'Working Hours'!$C$9),1,0))</f>
        <v/>
      </c>
    </row>
    <row r="3048">
      <c r="A3048" s="11" t="n"/>
      <c r="B3048" s="11" t="n"/>
      <c r="C3048" s="11" t="n"/>
      <c r="E3048" s="12">
        <f>IF($A3048="","",IF(ISNUMBER($A3048),$A3048,IFERROR(DATEVALUE($A3048),"")))</f>
        <v/>
      </c>
      <c r="F3048" s="12">
        <f>IF($B3048="","",IF(ISNUMBER($B3048),HOUR($B3048)*2+MINUTE($B3048)/30,IFERROR(VALUE(LEFT($B3048,FIND(":",$B3048)-1))*2+VALUE(MID($B3048,FIND(":",$B3048)+1,2))/30,"")))</f>
        <v/>
      </c>
      <c r="G3048" s="12">
        <f>IF($E3048="","",IF(WEEKDAY($E3048,2)&lt;6,1,0))</f>
        <v/>
      </c>
      <c r="H3048" s="12">
        <f>IF(OR($E3048="",$F3048=""),"",IF(AND($G3048=1,$F3048&gt;='Working Hours'!$C$8,$F3048&lt;'Working Hours'!$C$9),1,0))</f>
        <v/>
      </c>
    </row>
    <row r="3049">
      <c r="A3049" s="11" t="n"/>
      <c r="B3049" s="11" t="n"/>
      <c r="C3049" s="11" t="n"/>
      <c r="E3049" s="12">
        <f>IF($A3049="","",IF(ISNUMBER($A3049),$A3049,IFERROR(DATEVALUE($A3049),"")))</f>
        <v/>
      </c>
      <c r="F3049" s="12">
        <f>IF($B3049="","",IF(ISNUMBER($B3049),HOUR($B3049)*2+MINUTE($B3049)/30,IFERROR(VALUE(LEFT($B3049,FIND(":",$B3049)-1))*2+VALUE(MID($B3049,FIND(":",$B3049)+1,2))/30,"")))</f>
        <v/>
      </c>
      <c r="G3049" s="12">
        <f>IF($E3049="","",IF(WEEKDAY($E3049,2)&lt;6,1,0))</f>
        <v/>
      </c>
      <c r="H3049" s="12">
        <f>IF(OR($E3049="",$F3049=""),"",IF(AND($G3049=1,$F3049&gt;='Working Hours'!$C$8,$F3049&lt;'Working Hours'!$C$9),1,0))</f>
        <v/>
      </c>
    </row>
    <row r="3050">
      <c r="A3050" s="11" t="n"/>
      <c r="B3050" s="11" t="n"/>
      <c r="C3050" s="11" t="n"/>
      <c r="E3050" s="12">
        <f>IF($A3050="","",IF(ISNUMBER($A3050),$A3050,IFERROR(DATEVALUE($A3050),"")))</f>
        <v/>
      </c>
      <c r="F3050" s="12">
        <f>IF($B3050="","",IF(ISNUMBER($B3050),HOUR($B3050)*2+MINUTE($B3050)/30,IFERROR(VALUE(LEFT($B3050,FIND(":",$B3050)-1))*2+VALUE(MID($B3050,FIND(":",$B3050)+1,2))/30,"")))</f>
        <v/>
      </c>
      <c r="G3050" s="12">
        <f>IF($E3050="","",IF(WEEKDAY($E3050,2)&lt;6,1,0))</f>
        <v/>
      </c>
      <c r="H3050" s="12">
        <f>IF(OR($E3050="",$F3050=""),"",IF(AND($G3050=1,$F3050&gt;='Working Hours'!$C$8,$F3050&lt;'Working Hours'!$C$9),1,0))</f>
        <v/>
      </c>
    </row>
    <row r="3051">
      <c r="A3051" s="11" t="n"/>
      <c r="B3051" s="11" t="n"/>
      <c r="C3051" s="11" t="n"/>
      <c r="E3051" s="12">
        <f>IF($A3051="","",IF(ISNUMBER($A3051),$A3051,IFERROR(DATEVALUE($A3051),"")))</f>
        <v/>
      </c>
      <c r="F3051" s="12">
        <f>IF($B3051="","",IF(ISNUMBER($B3051),HOUR($B3051)*2+MINUTE($B3051)/30,IFERROR(VALUE(LEFT($B3051,FIND(":",$B3051)-1))*2+VALUE(MID($B3051,FIND(":",$B3051)+1,2))/30,"")))</f>
        <v/>
      </c>
      <c r="G3051" s="12">
        <f>IF($E3051="","",IF(WEEKDAY($E3051,2)&lt;6,1,0))</f>
        <v/>
      </c>
      <c r="H3051" s="12">
        <f>IF(OR($E3051="",$F3051=""),"",IF(AND($G3051=1,$F3051&gt;='Working Hours'!$C$8,$F3051&lt;'Working Hours'!$C$9),1,0))</f>
        <v/>
      </c>
    </row>
    <row r="3052">
      <c r="A3052" s="11" t="n"/>
      <c r="B3052" s="11" t="n"/>
      <c r="C3052" s="11" t="n"/>
      <c r="E3052" s="12">
        <f>IF($A3052="","",IF(ISNUMBER($A3052),$A3052,IFERROR(DATEVALUE($A3052),"")))</f>
        <v/>
      </c>
      <c r="F3052" s="12">
        <f>IF($B3052="","",IF(ISNUMBER($B3052),HOUR($B3052)*2+MINUTE($B3052)/30,IFERROR(VALUE(LEFT($B3052,FIND(":",$B3052)-1))*2+VALUE(MID($B3052,FIND(":",$B3052)+1,2))/30,"")))</f>
        <v/>
      </c>
      <c r="G3052" s="12">
        <f>IF($E3052="","",IF(WEEKDAY($E3052,2)&lt;6,1,0))</f>
        <v/>
      </c>
      <c r="H3052" s="12">
        <f>IF(OR($E3052="",$F3052=""),"",IF(AND($G3052=1,$F3052&gt;='Working Hours'!$C$8,$F3052&lt;'Working Hours'!$C$9),1,0))</f>
        <v/>
      </c>
    </row>
    <row r="3053">
      <c r="A3053" s="11" t="n"/>
      <c r="B3053" s="11" t="n"/>
      <c r="C3053" s="11" t="n"/>
      <c r="E3053" s="12">
        <f>IF($A3053="","",IF(ISNUMBER($A3053),$A3053,IFERROR(DATEVALUE($A3053),"")))</f>
        <v/>
      </c>
      <c r="F3053" s="12">
        <f>IF($B3053="","",IF(ISNUMBER($B3053),HOUR($B3053)*2+MINUTE($B3053)/30,IFERROR(VALUE(LEFT($B3053,FIND(":",$B3053)-1))*2+VALUE(MID($B3053,FIND(":",$B3053)+1,2))/30,"")))</f>
        <v/>
      </c>
      <c r="G3053" s="12">
        <f>IF($E3053="","",IF(WEEKDAY($E3053,2)&lt;6,1,0))</f>
        <v/>
      </c>
      <c r="H3053" s="12">
        <f>IF(OR($E3053="",$F3053=""),"",IF(AND($G3053=1,$F3053&gt;='Working Hours'!$C$8,$F3053&lt;'Working Hours'!$C$9),1,0))</f>
        <v/>
      </c>
    </row>
    <row r="3054">
      <c r="A3054" s="11" t="n"/>
      <c r="B3054" s="11" t="n"/>
      <c r="C3054" s="11" t="n"/>
      <c r="E3054" s="12">
        <f>IF($A3054="","",IF(ISNUMBER($A3054),$A3054,IFERROR(DATEVALUE($A3054),"")))</f>
        <v/>
      </c>
      <c r="F3054" s="12">
        <f>IF($B3054="","",IF(ISNUMBER($B3054),HOUR($B3054)*2+MINUTE($B3054)/30,IFERROR(VALUE(LEFT($B3054,FIND(":",$B3054)-1))*2+VALUE(MID($B3054,FIND(":",$B3054)+1,2))/30,"")))</f>
        <v/>
      </c>
      <c r="G3054" s="12">
        <f>IF($E3054="","",IF(WEEKDAY($E3054,2)&lt;6,1,0))</f>
        <v/>
      </c>
      <c r="H3054" s="12">
        <f>IF(OR($E3054="",$F3054=""),"",IF(AND($G3054=1,$F3054&gt;='Working Hours'!$C$8,$F3054&lt;'Working Hours'!$C$9),1,0))</f>
        <v/>
      </c>
    </row>
    <row r="3055">
      <c r="A3055" s="11" t="n"/>
      <c r="B3055" s="11" t="n"/>
      <c r="C3055" s="11" t="n"/>
      <c r="E3055" s="12">
        <f>IF($A3055="","",IF(ISNUMBER($A3055),$A3055,IFERROR(DATEVALUE($A3055),"")))</f>
        <v/>
      </c>
      <c r="F3055" s="12">
        <f>IF($B3055="","",IF(ISNUMBER($B3055),HOUR($B3055)*2+MINUTE($B3055)/30,IFERROR(VALUE(LEFT($B3055,FIND(":",$B3055)-1))*2+VALUE(MID($B3055,FIND(":",$B3055)+1,2))/30,"")))</f>
        <v/>
      </c>
      <c r="G3055" s="12">
        <f>IF($E3055="","",IF(WEEKDAY($E3055,2)&lt;6,1,0))</f>
        <v/>
      </c>
      <c r="H3055" s="12">
        <f>IF(OR($E3055="",$F3055=""),"",IF(AND($G3055=1,$F3055&gt;='Working Hours'!$C$8,$F3055&lt;'Working Hours'!$C$9),1,0))</f>
        <v/>
      </c>
    </row>
    <row r="3056">
      <c r="A3056" s="11" t="n"/>
      <c r="B3056" s="11" t="n"/>
      <c r="C3056" s="11" t="n"/>
      <c r="E3056" s="12">
        <f>IF($A3056="","",IF(ISNUMBER($A3056),$A3056,IFERROR(DATEVALUE($A3056),"")))</f>
        <v/>
      </c>
      <c r="F3056" s="12">
        <f>IF($B3056="","",IF(ISNUMBER($B3056),HOUR($B3056)*2+MINUTE($B3056)/30,IFERROR(VALUE(LEFT($B3056,FIND(":",$B3056)-1))*2+VALUE(MID($B3056,FIND(":",$B3056)+1,2))/30,"")))</f>
        <v/>
      </c>
      <c r="G3056" s="12">
        <f>IF($E3056="","",IF(WEEKDAY($E3056,2)&lt;6,1,0))</f>
        <v/>
      </c>
      <c r="H3056" s="12">
        <f>IF(OR($E3056="",$F3056=""),"",IF(AND($G3056=1,$F3056&gt;='Working Hours'!$C$8,$F3056&lt;'Working Hours'!$C$9),1,0))</f>
        <v/>
      </c>
    </row>
    <row r="3057">
      <c r="A3057" s="11" t="n"/>
      <c r="B3057" s="11" t="n"/>
      <c r="C3057" s="11" t="n"/>
      <c r="E3057" s="12">
        <f>IF($A3057="","",IF(ISNUMBER($A3057),$A3057,IFERROR(DATEVALUE($A3057),"")))</f>
        <v/>
      </c>
      <c r="F3057" s="12">
        <f>IF($B3057="","",IF(ISNUMBER($B3057),HOUR($B3057)*2+MINUTE($B3057)/30,IFERROR(VALUE(LEFT($B3057,FIND(":",$B3057)-1))*2+VALUE(MID($B3057,FIND(":",$B3057)+1,2))/30,"")))</f>
        <v/>
      </c>
      <c r="G3057" s="12">
        <f>IF($E3057="","",IF(WEEKDAY($E3057,2)&lt;6,1,0))</f>
        <v/>
      </c>
      <c r="H3057" s="12">
        <f>IF(OR($E3057="",$F3057=""),"",IF(AND($G3057=1,$F3057&gt;='Working Hours'!$C$8,$F3057&lt;'Working Hours'!$C$9),1,0))</f>
        <v/>
      </c>
    </row>
    <row r="3058">
      <c r="A3058" s="11" t="n"/>
      <c r="B3058" s="11" t="n"/>
      <c r="C3058" s="11" t="n"/>
      <c r="E3058" s="12">
        <f>IF($A3058="","",IF(ISNUMBER($A3058),$A3058,IFERROR(DATEVALUE($A3058),"")))</f>
        <v/>
      </c>
      <c r="F3058" s="12">
        <f>IF($B3058="","",IF(ISNUMBER($B3058),HOUR($B3058)*2+MINUTE($B3058)/30,IFERROR(VALUE(LEFT($B3058,FIND(":",$B3058)-1))*2+VALUE(MID($B3058,FIND(":",$B3058)+1,2))/30,"")))</f>
        <v/>
      </c>
      <c r="G3058" s="12">
        <f>IF($E3058="","",IF(WEEKDAY($E3058,2)&lt;6,1,0))</f>
        <v/>
      </c>
      <c r="H3058" s="12">
        <f>IF(OR($E3058="",$F3058=""),"",IF(AND($G3058=1,$F3058&gt;='Working Hours'!$C$8,$F3058&lt;'Working Hours'!$C$9),1,0))</f>
        <v/>
      </c>
    </row>
    <row r="3059">
      <c r="A3059" s="11" t="n"/>
      <c r="B3059" s="11" t="n"/>
      <c r="C3059" s="11" t="n"/>
      <c r="E3059" s="12">
        <f>IF($A3059="","",IF(ISNUMBER($A3059),$A3059,IFERROR(DATEVALUE($A3059),"")))</f>
        <v/>
      </c>
      <c r="F3059" s="12">
        <f>IF($B3059="","",IF(ISNUMBER($B3059),HOUR($B3059)*2+MINUTE($B3059)/30,IFERROR(VALUE(LEFT($B3059,FIND(":",$B3059)-1))*2+VALUE(MID($B3059,FIND(":",$B3059)+1,2))/30,"")))</f>
        <v/>
      </c>
      <c r="G3059" s="12">
        <f>IF($E3059="","",IF(WEEKDAY($E3059,2)&lt;6,1,0))</f>
        <v/>
      </c>
      <c r="H3059" s="12">
        <f>IF(OR($E3059="",$F3059=""),"",IF(AND($G3059=1,$F3059&gt;='Working Hours'!$C$8,$F3059&lt;'Working Hours'!$C$9),1,0))</f>
        <v/>
      </c>
    </row>
    <row r="3060">
      <c r="A3060" s="11" t="n"/>
      <c r="B3060" s="11" t="n"/>
      <c r="C3060" s="11" t="n"/>
      <c r="E3060" s="12">
        <f>IF($A3060="","",IF(ISNUMBER($A3060),$A3060,IFERROR(DATEVALUE($A3060),"")))</f>
        <v/>
      </c>
      <c r="F3060" s="12">
        <f>IF($B3060="","",IF(ISNUMBER($B3060),HOUR($B3060)*2+MINUTE($B3060)/30,IFERROR(VALUE(LEFT($B3060,FIND(":",$B3060)-1))*2+VALUE(MID($B3060,FIND(":",$B3060)+1,2))/30,"")))</f>
        <v/>
      </c>
      <c r="G3060" s="12">
        <f>IF($E3060="","",IF(WEEKDAY($E3060,2)&lt;6,1,0))</f>
        <v/>
      </c>
      <c r="H3060" s="12">
        <f>IF(OR($E3060="",$F3060=""),"",IF(AND($G3060=1,$F3060&gt;='Working Hours'!$C$8,$F3060&lt;'Working Hours'!$C$9),1,0))</f>
        <v/>
      </c>
    </row>
    <row r="3061">
      <c r="A3061" s="11" t="n"/>
      <c r="B3061" s="11" t="n"/>
      <c r="C3061" s="11" t="n"/>
      <c r="E3061" s="12">
        <f>IF($A3061="","",IF(ISNUMBER($A3061),$A3061,IFERROR(DATEVALUE($A3061),"")))</f>
        <v/>
      </c>
      <c r="F3061" s="12">
        <f>IF($B3061="","",IF(ISNUMBER($B3061),HOUR($B3061)*2+MINUTE($B3061)/30,IFERROR(VALUE(LEFT($B3061,FIND(":",$B3061)-1))*2+VALUE(MID($B3061,FIND(":",$B3061)+1,2))/30,"")))</f>
        <v/>
      </c>
      <c r="G3061" s="12">
        <f>IF($E3061="","",IF(WEEKDAY($E3061,2)&lt;6,1,0))</f>
        <v/>
      </c>
      <c r="H3061" s="12">
        <f>IF(OR($E3061="",$F3061=""),"",IF(AND($G3061=1,$F3061&gt;='Working Hours'!$C$8,$F3061&lt;'Working Hours'!$C$9),1,0))</f>
        <v/>
      </c>
    </row>
    <row r="3062">
      <c r="A3062" s="11" t="n"/>
      <c r="B3062" s="11" t="n"/>
      <c r="C3062" s="11" t="n"/>
      <c r="E3062" s="12">
        <f>IF($A3062="","",IF(ISNUMBER($A3062),$A3062,IFERROR(DATEVALUE($A3062),"")))</f>
        <v/>
      </c>
      <c r="F3062" s="12">
        <f>IF($B3062="","",IF(ISNUMBER($B3062),HOUR($B3062)*2+MINUTE($B3062)/30,IFERROR(VALUE(LEFT($B3062,FIND(":",$B3062)-1))*2+VALUE(MID($B3062,FIND(":",$B3062)+1,2))/30,"")))</f>
        <v/>
      </c>
      <c r="G3062" s="12">
        <f>IF($E3062="","",IF(WEEKDAY($E3062,2)&lt;6,1,0))</f>
        <v/>
      </c>
      <c r="H3062" s="12">
        <f>IF(OR($E3062="",$F3062=""),"",IF(AND($G3062=1,$F3062&gt;='Working Hours'!$C$8,$F3062&lt;'Working Hours'!$C$9),1,0))</f>
        <v/>
      </c>
    </row>
    <row r="3063">
      <c r="A3063" s="11" t="n"/>
      <c r="B3063" s="11" t="n"/>
      <c r="C3063" s="11" t="n"/>
      <c r="E3063" s="12">
        <f>IF($A3063="","",IF(ISNUMBER($A3063),$A3063,IFERROR(DATEVALUE($A3063),"")))</f>
        <v/>
      </c>
      <c r="F3063" s="12">
        <f>IF($B3063="","",IF(ISNUMBER($B3063),HOUR($B3063)*2+MINUTE($B3063)/30,IFERROR(VALUE(LEFT($B3063,FIND(":",$B3063)-1))*2+VALUE(MID($B3063,FIND(":",$B3063)+1,2))/30,"")))</f>
        <v/>
      </c>
      <c r="G3063" s="12">
        <f>IF($E3063="","",IF(WEEKDAY($E3063,2)&lt;6,1,0))</f>
        <v/>
      </c>
      <c r="H3063" s="12">
        <f>IF(OR($E3063="",$F3063=""),"",IF(AND($G3063=1,$F3063&gt;='Working Hours'!$C$8,$F3063&lt;'Working Hours'!$C$9),1,0))</f>
        <v/>
      </c>
    </row>
    <row r="3064">
      <c r="A3064" s="11" t="n"/>
      <c r="B3064" s="11" t="n"/>
      <c r="C3064" s="11" t="n"/>
      <c r="E3064" s="12">
        <f>IF($A3064="","",IF(ISNUMBER($A3064),$A3064,IFERROR(DATEVALUE($A3064),"")))</f>
        <v/>
      </c>
      <c r="F3064" s="12">
        <f>IF($B3064="","",IF(ISNUMBER($B3064),HOUR($B3064)*2+MINUTE($B3064)/30,IFERROR(VALUE(LEFT($B3064,FIND(":",$B3064)-1))*2+VALUE(MID($B3064,FIND(":",$B3064)+1,2))/30,"")))</f>
        <v/>
      </c>
      <c r="G3064" s="12">
        <f>IF($E3064="","",IF(WEEKDAY($E3064,2)&lt;6,1,0))</f>
        <v/>
      </c>
      <c r="H3064" s="12">
        <f>IF(OR($E3064="",$F3064=""),"",IF(AND($G3064=1,$F3064&gt;='Working Hours'!$C$8,$F3064&lt;'Working Hours'!$C$9),1,0))</f>
        <v/>
      </c>
    </row>
    <row r="3065">
      <c r="A3065" s="11" t="n"/>
      <c r="B3065" s="11" t="n"/>
      <c r="C3065" s="11" t="n"/>
      <c r="E3065" s="12">
        <f>IF($A3065="","",IF(ISNUMBER($A3065),$A3065,IFERROR(DATEVALUE($A3065),"")))</f>
        <v/>
      </c>
      <c r="F3065" s="12">
        <f>IF($B3065="","",IF(ISNUMBER($B3065),HOUR($B3065)*2+MINUTE($B3065)/30,IFERROR(VALUE(LEFT($B3065,FIND(":",$B3065)-1))*2+VALUE(MID($B3065,FIND(":",$B3065)+1,2))/30,"")))</f>
        <v/>
      </c>
      <c r="G3065" s="12">
        <f>IF($E3065="","",IF(WEEKDAY($E3065,2)&lt;6,1,0))</f>
        <v/>
      </c>
      <c r="H3065" s="12">
        <f>IF(OR($E3065="",$F3065=""),"",IF(AND($G3065=1,$F3065&gt;='Working Hours'!$C$8,$F3065&lt;'Working Hours'!$C$9),1,0))</f>
        <v/>
      </c>
    </row>
    <row r="3066">
      <c r="A3066" s="11" t="n"/>
      <c r="B3066" s="11" t="n"/>
      <c r="C3066" s="11" t="n"/>
      <c r="E3066" s="12">
        <f>IF($A3066="","",IF(ISNUMBER($A3066),$A3066,IFERROR(DATEVALUE($A3066),"")))</f>
        <v/>
      </c>
      <c r="F3066" s="12">
        <f>IF($B3066="","",IF(ISNUMBER($B3066),HOUR($B3066)*2+MINUTE($B3066)/30,IFERROR(VALUE(LEFT($B3066,FIND(":",$B3066)-1))*2+VALUE(MID($B3066,FIND(":",$B3066)+1,2))/30,"")))</f>
        <v/>
      </c>
      <c r="G3066" s="12">
        <f>IF($E3066="","",IF(WEEKDAY($E3066,2)&lt;6,1,0))</f>
        <v/>
      </c>
      <c r="H3066" s="12">
        <f>IF(OR($E3066="",$F3066=""),"",IF(AND($G3066=1,$F3066&gt;='Working Hours'!$C$8,$F3066&lt;'Working Hours'!$C$9),1,0))</f>
        <v/>
      </c>
    </row>
    <row r="3067">
      <c r="A3067" s="11" t="n"/>
      <c r="B3067" s="11" t="n"/>
      <c r="C3067" s="11" t="n"/>
      <c r="E3067" s="12">
        <f>IF($A3067="","",IF(ISNUMBER($A3067),$A3067,IFERROR(DATEVALUE($A3067),"")))</f>
        <v/>
      </c>
      <c r="F3067" s="12">
        <f>IF($B3067="","",IF(ISNUMBER($B3067),HOUR($B3067)*2+MINUTE($B3067)/30,IFERROR(VALUE(LEFT($B3067,FIND(":",$B3067)-1))*2+VALUE(MID($B3067,FIND(":",$B3067)+1,2))/30,"")))</f>
        <v/>
      </c>
      <c r="G3067" s="12">
        <f>IF($E3067="","",IF(WEEKDAY($E3067,2)&lt;6,1,0))</f>
        <v/>
      </c>
      <c r="H3067" s="12">
        <f>IF(OR($E3067="",$F3067=""),"",IF(AND($G3067=1,$F3067&gt;='Working Hours'!$C$8,$F3067&lt;'Working Hours'!$C$9),1,0))</f>
        <v/>
      </c>
    </row>
    <row r="3068">
      <c r="A3068" s="11" t="n"/>
      <c r="B3068" s="11" t="n"/>
      <c r="C3068" s="11" t="n"/>
      <c r="E3068" s="12">
        <f>IF($A3068="","",IF(ISNUMBER($A3068),$A3068,IFERROR(DATEVALUE($A3068),"")))</f>
        <v/>
      </c>
      <c r="F3068" s="12">
        <f>IF($B3068="","",IF(ISNUMBER($B3068),HOUR($B3068)*2+MINUTE($B3068)/30,IFERROR(VALUE(LEFT($B3068,FIND(":",$B3068)-1))*2+VALUE(MID($B3068,FIND(":",$B3068)+1,2))/30,"")))</f>
        <v/>
      </c>
      <c r="G3068" s="12">
        <f>IF($E3068="","",IF(WEEKDAY($E3068,2)&lt;6,1,0))</f>
        <v/>
      </c>
      <c r="H3068" s="12">
        <f>IF(OR($E3068="",$F3068=""),"",IF(AND($G3068=1,$F3068&gt;='Working Hours'!$C$8,$F3068&lt;'Working Hours'!$C$9),1,0))</f>
        <v/>
      </c>
    </row>
    <row r="3069">
      <c r="A3069" s="11" t="n"/>
      <c r="B3069" s="11" t="n"/>
      <c r="C3069" s="11" t="n"/>
      <c r="E3069" s="12">
        <f>IF($A3069="","",IF(ISNUMBER($A3069),$A3069,IFERROR(DATEVALUE($A3069),"")))</f>
        <v/>
      </c>
      <c r="F3069" s="12">
        <f>IF($B3069="","",IF(ISNUMBER($B3069),HOUR($B3069)*2+MINUTE($B3069)/30,IFERROR(VALUE(LEFT($B3069,FIND(":",$B3069)-1))*2+VALUE(MID($B3069,FIND(":",$B3069)+1,2))/30,"")))</f>
        <v/>
      </c>
      <c r="G3069" s="12">
        <f>IF($E3069="","",IF(WEEKDAY($E3069,2)&lt;6,1,0))</f>
        <v/>
      </c>
      <c r="H3069" s="12">
        <f>IF(OR($E3069="",$F3069=""),"",IF(AND($G3069=1,$F3069&gt;='Working Hours'!$C$8,$F3069&lt;'Working Hours'!$C$9),1,0))</f>
        <v/>
      </c>
    </row>
    <row r="3070">
      <c r="A3070" s="11" t="n"/>
      <c r="B3070" s="11" t="n"/>
      <c r="C3070" s="11" t="n"/>
      <c r="E3070" s="12">
        <f>IF($A3070="","",IF(ISNUMBER($A3070),$A3070,IFERROR(DATEVALUE($A3070),"")))</f>
        <v/>
      </c>
      <c r="F3070" s="12">
        <f>IF($B3070="","",IF(ISNUMBER($B3070),HOUR($B3070)*2+MINUTE($B3070)/30,IFERROR(VALUE(LEFT($B3070,FIND(":",$B3070)-1))*2+VALUE(MID($B3070,FIND(":",$B3070)+1,2))/30,"")))</f>
        <v/>
      </c>
      <c r="G3070" s="12">
        <f>IF($E3070="","",IF(WEEKDAY($E3070,2)&lt;6,1,0))</f>
        <v/>
      </c>
      <c r="H3070" s="12">
        <f>IF(OR($E3070="",$F3070=""),"",IF(AND($G3070=1,$F3070&gt;='Working Hours'!$C$8,$F3070&lt;'Working Hours'!$C$9),1,0))</f>
        <v/>
      </c>
    </row>
    <row r="3071">
      <c r="A3071" s="11" t="n"/>
      <c r="B3071" s="11" t="n"/>
      <c r="C3071" s="11" t="n"/>
      <c r="E3071" s="12">
        <f>IF($A3071="","",IF(ISNUMBER($A3071),$A3071,IFERROR(DATEVALUE($A3071),"")))</f>
        <v/>
      </c>
      <c r="F3071" s="12">
        <f>IF($B3071="","",IF(ISNUMBER($B3071),HOUR($B3071)*2+MINUTE($B3071)/30,IFERROR(VALUE(LEFT($B3071,FIND(":",$B3071)-1))*2+VALUE(MID($B3071,FIND(":",$B3071)+1,2))/30,"")))</f>
        <v/>
      </c>
      <c r="G3071" s="12">
        <f>IF($E3071="","",IF(WEEKDAY($E3071,2)&lt;6,1,0))</f>
        <v/>
      </c>
      <c r="H3071" s="12">
        <f>IF(OR($E3071="",$F3071=""),"",IF(AND($G3071=1,$F3071&gt;='Working Hours'!$C$8,$F3071&lt;'Working Hours'!$C$9),1,0))</f>
        <v/>
      </c>
    </row>
    <row r="3072">
      <c r="A3072" s="11" t="n"/>
      <c r="B3072" s="11" t="n"/>
      <c r="C3072" s="11" t="n"/>
      <c r="E3072" s="12">
        <f>IF($A3072="","",IF(ISNUMBER($A3072),$A3072,IFERROR(DATEVALUE($A3072),"")))</f>
        <v/>
      </c>
      <c r="F3072" s="12">
        <f>IF($B3072="","",IF(ISNUMBER($B3072),HOUR($B3072)*2+MINUTE($B3072)/30,IFERROR(VALUE(LEFT($B3072,FIND(":",$B3072)-1))*2+VALUE(MID($B3072,FIND(":",$B3072)+1,2))/30,"")))</f>
        <v/>
      </c>
      <c r="G3072" s="12">
        <f>IF($E3072="","",IF(WEEKDAY($E3072,2)&lt;6,1,0))</f>
        <v/>
      </c>
      <c r="H3072" s="12">
        <f>IF(OR($E3072="",$F3072=""),"",IF(AND($G3072=1,$F3072&gt;='Working Hours'!$C$8,$F3072&lt;'Working Hours'!$C$9),1,0))</f>
        <v/>
      </c>
    </row>
    <row r="3073">
      <c r="A3073" s="11" t="n"/>
      <c r="B3073" s="11" t="n"/>
      <c r="C3073" s="11" t="n"/>
      <c r="E3073" s="12">
        <f>IF($A3073="","",IF(ISNUMBER($A3073),$A3073,IFERROR(DATEVALUE($A3073),"")))</f>
        <v/>
      </c>
      <c r="F3073" s="12">
        <f>IF($B3073="","",IF(ISNUMBER($B3073),HOUR($B3073)*2+MINUTE($B3073)/30,IFERROR(VALUE(LEFT($B3073,FIND(":",$B3073)-1))*2+VALUE(MID($B3073,FIND(":",$B3073)+1,2))/30,"")))</f>
        <v/>
      </c>
      <c r="G3073" s="12">
        <f>IF($E3073="","",IF(WEEKDAY($E3073,2)&lt;6,1,0))</f>
        <v/>
      </c>
      <c r="H3073" s="12">
        <f>IF(OR($E3073="",$F3073=""),"",IF(AND($G3073=1,$F3073&gt;='Working Hours'!$C$8,$F3073&lt;'Working Hours'!$C$9),1,0))</f>
        <v/>
      </c>
    </row>
    <row r="3074">
      <c r="A3074" s="11" t="n"/>
      <c r="B3074" s="11" t="n"/>
      <c r="C3074" s="11" t="n"/>
      <c r="E3074" s="12">
        <f>IF($A3074="","",IF(ISNUMBER($A3074),$A3074,IFERROR(DATEVALUE($A3074),"")))</f>
        <v/>
      </c>
      <c r="F3074" s="12">
        <f>IF($B3074="","",IF(ISNUMBER($B3074),HOUR($B3074)*2+MINUTE($B3074)/30,IFERROR(VALUE(LEFT($B3074,FIND(":",$B3074)-1))*2+VALUE(MID($B3074,FIND(":",$B3074)+1,2))/30,"")))</f>
        <v/>
      </c>
      <c r="G3074" s="12">
        <f>IF($E3074="","",IF(WEEKDAY($E3074,2)&lt;6,1,0))</f>
        <v/>
      </c>
      <c r="H3074" s="12">
        <f>IF(OR($E3074="",$F3074=""),"",IF(AND($G3074=1,$F3074&gt;='Working Hours'!$C$8,$F3074&lt;'Working Hours'!$C$9),1,0))</f>
        <v/>
      </c>
    </row>
    <row r="3075">
      <c r="A3075" s="11" t="n"/>
      <c r="B3075" s="11" t="n"/>
      <c r="C3075" s="11" t="n"/>
      <c r="E3075" s="12">
        <f>IF($A3075="","",IF(ISNUMBER($A3075),$A3075,IFERROR(DATEVALUE($A3075),"")))</f>
        <v/>
      </c>
      <c r="F3075" s="12">
        <f>IF($B3075="","",IF(ISNUMBER($B3075),HOUR($B3075)*2+MINUTE($B3075)/30,IFERROR(VALUE(LEFT($B3075,FIND(":",$B3075)-1))*2+VALUE(MID($B3075,FIND(":",$B3075)+1,2))/30,"")))</f>
        <v/>
      </c>
      <c r="G3075" s="12">
        <f>IF($E3075="","",IF(WEEKDAY($E3075,2)&lt;6,1,0))</f>
        <v/>
      </c>
      <c r="H3075" s="12">
        <f>IF(OR($E3075="",$F3075=""),"",IF(AND($G3075=1,$F3075&gt;='Working Hours'!$C$8,$F3075&lt;'Working Hours'!$C$9),1,0))</f>
        <v/>
      </c>
    </row>
    <row r="3076">
      <c r="A3076" s="11" t="n"/>
      <c r="B3076" s="11" t="n"/>
      <c r="C3076" s="11" t="n"/>
      <c r="E3076" s="12">
        <f>IF($A3076="","",IF(ISNUMBER($A3076),$A3076,IFERROR(DATEVALUE($A3076),"")))</f>
        <v/>
      </c>
      <c r="F3076" s="12">
        <f>IF($B3076="","",IF(ISNUMBER($B3076),HOUR($B3076)*2+MINUTE($B3076)/30,IFERROR(VALUE(LEFT($B3076,FIND(":",$B3076)-1))*2+VALUE(MID($B3076,FIND(":",$B3076)+1,2))/30,"")))</f>
        <v/>
      </c>
      <c r="G3076" s="12">
        <f>IF($E3076="","",IF(WEEKDAY($E3076,2)&lt;6,1,0))</f>
        <v/>
      </c>
      <c r="H3076" s="12">
        <f>IF(OR($E3076="",$F3076=""),"",IF(AND($G3076=1,$F3076&gt;='Working Hours'!$C$8,$F3076&lt;'Working Hours'!$C$9),1,0))</f>
        <v/>
      </c>
    </row>
    <row r="3077">
      <c r="A3077" s="11" t="n"/>
      <c r="B3077" s="11" t="n"/>
      <c r="C3077" s="11" t="n"/>
      <c r="E3077" s="12">
        <f>IF($A3077="","",IF(ISNUMBER($A3077),$A3077,IFERROR(DATEVALUE($A3077),"")))</f>
        <v/>
      </c>
      <c r="F3077" s="12">
        <f>IF($B3077="","",IF(ISNUMBER($B3077),HOUR($B3077)*2+MINUTE($B3077)/30,IFERROR(VALUE(LEFT($B3077,FIND(":",$B3077)-1))*2+VALUE(MID($B3077,FIND(":",$B3077)+1,2))/30,"")))</f>
        <v/>
      </c>
      <c r="G3077" s="12">
        <f>IF($E3077="","",IF(WEEKDAY($E3077,2)&lt;6,1,0))</f>
        <v/>
      </c>
      <c r="H3077" s="12">
        <f>IF(OR($E3077="",$F3077=""),"",IF(AND($G3077=1,$F3077&gt;='Working Hours'!$C$8,$F3077&lt;'Working Hours'!$C$9),1,0))</f>
        <v/>
      </c>
    </row>
    <row r="3078">
      <c r="A3078" s="11" t="n"/>
      <c r="B3078" s="11" t="n"/>
      <c r="C3078" s="11" t="n"/>
      <c r="E3078" s="12">
        <f>IF($A3078="","",IF(ISNUMBER($A3078),$A3078,IFERROR(DATEVALUE($A3078),"")))</f>
        <v/>
      </c>
      <c r="F3078" s="12">
        <f>IF($B3078="","",IF(ISNUMBER($B3078),HOUR($B3078)*2+MINUTE($B3078)/30,IFERROR(VALUE(LEFT($B3078,FIND(":",$B3078)-1))*2+VALUE(MID($B3078,FIND(":",$B3078)+1,2))/30,"")))</f>
        <v/>
      </c>
      <c r="G3078" s="12">
        <f>IF($E3078="","",IF(WEEKDAY($E3078,2)&lt;6,1,0))</f>
        <v/>
      </c>
      <c r="H3078" s="12">
        <f>IF(OR($E3078="",$F3078=""),"",IF(AND($G3078=1,$F3078&gt;='Working Hours'!$C$8,$F3078&lt;'Working Hours'!$C$9),1,0))</f>
        <v/>
      </c>
    </row>
    <row r="3079">
      <c r="A3079" s="11" t="n"/>
      <c r="B3079" s="11" t="n"/>
      <c r="C3079" s="11" t="n"/>
      <c r="E3079" s="12">
        <f>IF($A3079="","",IF(ISNUMBER($A3079),$A3079,IFERROR(DATEVALUE($A3079),"")))</f>
        <v/>
      </c>
      <c r="F3079" s="12">
        <f>IF($B3079="","",IF(ISNUMBER($B3079),HOUR($B3079)*2+MINUTE($B3079)/30,IFERROR(VALUE(LEFT($B3079,FIND(":",$B3079)-1))*2+VALUE(MID($B3079,FIND(":",$B3079)+1,2))/30,"")))</f>
        <v/>
      </c>
      <c r="G3079" s="12">
        <f>IF($E3079="","",IF(WEEKDAY($E3079,2)&lt;6,1,0))</f>
        <v/>
      </c>
      <c r="H3079" s="12">
        <f>IF(OR($E3079="",$F3079=""),"",IF(AND($G3079=1,$F3079&gt;='Working Hours'!$C$8,$F3079&lt;'Working Hours'!$C$9),1,0))</f>
        <v/>
      </c>
    </row>
    <row r="3080">
      <c r="A3080" s="11" t="n"/>
      <c r="B3080" s="11" t="n"/>
      <c r="C3080" s="11" t="n"/>
      <c r="E3080" s="12">
        <f>IF($A3080="","",IF(ISNUMBER($A3080),$A3080,IFERROR(DATEVALUE($A3080),"")))</f>
        <v/>
      </c>
      <c r="F3080" s="12">
        <f>IF($B3080="","",IF(ISNUMBER($B3080),HOUR($B3080)*2+MINUTE($B3080)/30,IFERROR(VALUE(LEFT($B3080,FIND(":",$B3080)-1))*2+VALUE(MID($B3080,FIND(":",$B3080)+1,2))/30,"")))</f>
        <v/>
      </c>
      <c r="G3080" s="12">
        <f>IF($E3080="","",IF(WEEKDAY($E3080,2)&lt;6,1,0))</f>
        <v/>
      </c>
      <c r="H3080" s="12">
        <f>IF(OR($E3080="",$F3080=""),"",IF(AND($G3080=1,$F3080&gt;='Working Hours'!$C$8,$F3080&lt;'Working Hours'!$C$9),1,0))</f>
        <v/>
      </c>
    </row>
    <row r="3081">
      <c r="A3081" s="11" t="n"/>
      <c r="B3081" s="11" t="n"/>
      <c r="C3081" s="11" t="n"/>
      <c r="E3081" s="12">
        <f>IF($A3081="","",IF(ISNUMBER($A3081),$A3081,IFERROR(DATEVALUE($A3081),"")))</f>
        <v/>
      </c>
      <c r="F3081" s="12">
        <f>IF($B3081="","",IF(ISNUMBER($B3081),HOUR($B3081)*2+MINUTE($B3081)/30,IFERROR(VALUE(LEFT($B3081,FIND(":",$B3081)-1))*2+VALUE(MID($B3081,FIND(":",$B3081)+1,2))/30,"")))</f>
        <v/>
      </c>
      <c r="G3081" s="12">
        <f>IF($E3081="","",IF(WEEKDAY($E3081,2)&lt;6,1,0))</f>
        <v/>
      </c>
      <c r="H3081" s="12">
        <f>IF(OR($E3081="",$F3081=""),"",IF(AND($G3081=1,$F3081&gt;='Working Hours'!$C$8,$F3081&lt;'Working Hours'!$C$9),1,0))</f>
        <v/>
      </c>
    </row>
    <row r="3082">
      <c r="A3082" s="11" t="n"/>
      <c r="B3082" s="11" t="n"/>
      <c r="C3082" s="11" t="n"/>
      <c r="E3082" s="12">
        <f>IF($A3082="","",IF(ISNUMBER($A3082),$A3082,IFERROR(DATEVALUE($A3082),"")))</f>
        <v/>
      </c>
      <c r="F3082" s="12">
        <f>IF($B3082="","",IF(ISNUMBER($B3082),HOUR($B3082)*2+MINUTE($B3082)/30,IFERROR(VALUE(LEFT($B3082,FIND(":",$B3082)-1))*2+VALUE(MID($B3082,FIND(":",$B3082)+1,2))/30,"")))</f>
        <v/>
      </c>
      <c r="G3082" s="12">
        <f>IF($E3082="","",IF(WEEKDAY($E3082,2)&lt;6,1,0))</f>
        <v/>
      </c>
      <c r="H3082" s="12">
        <f>IF(OR($E3082="",$F3082=""),"",IF(AND($G3082=1,$F3082&gt;='Working Hours'!$C$8,$F3082&lt;'Working Hours'!$C$9),1,0))</f>
        <v/>
      </c>
    </row>
    <row r="3083">
      <c r="A3083" s="11" t="n"/>
      <c r="B3083" s="11" t="n"/>
      <c r="C3083" s="11" t="n"/>
      <c r="E3083" s="12">
        <f>IF($A3083="","",IF(ISNUMBER($A3083),$A3083,IFERROR(DATEVALUE($A3083),"")))</f>
        <v/>
      </c>
      <c r="F3083" s="12">
        <f>IF($B3083="","",IF(ISNUMBER($B3083),HOUR($B3083)*2+MINUTE($B3083)/30,IFERROR(VALUE(LEFT($B3083,FIND(":",$B3083)-1))*2+VALUE(MID($B3083,FIND(":",$B3083)+1,2))/30,"")))</f>
        <v/>
      </c>
      <c r="G3083" s="12">
        <f>IF($E3083="","",IF(WEEKDAY($E3083,2)&lt;6,1,0))</f>
        <v/>
      </c>
      <c r="H3083" s="12">
        <f>IF(OR($E3083="",$F3083=""),"",IF(AND($G3083=1,$F3083&gt;='Working Hours'!$C$8,$F3083&lt;'Working Hours'!$C$9),1,0))</f>
        <v/>
      </c>
    </row>
    <row r="3084">
      <c r="A3084" s="11" t="n"/>
      <c r="B3084" s="11" t="n"/>
      <c r="C3084" s="11" t="n"/>
      <c r="E3084" s="12">
        <f>IF($A3084="","",IF(ISNUMBER($A3084),$A3084,IFERROR(DATEVALUE($A3084),"")))</f>
        <v/>
      </c>
      <c r="F3084" s="12">
        <f>IF($B3084="","",IF(ISNUMBER($B3084),HOUR($B3084)*2+MINUTE($B3084)/30,IFERROR(VALUE(LEFT($B3084,FIND(":",$B3084)-1))*2+VALUE(MID($B3084,FIND(":",$B3084)+1,2))/30,"")))</f>
        <v/>
      </c>
      <c r="G3084" s="12">
        <f>IF($E3084="","",IF(WEEKDAY($E3084,2)&lt;6,1,0))</f>
        <v/>
      </c>
      <c r="H3084" s="12">
        <f>IF(OR($E3084="",$F3084=""),"",IF(AND($G3084=1,$F3084&gt;='Working Hours'!$C$8,$F3084&lt;'Working Hours'!$C$9),1,0))</f>
        <v/>
      </c>
    </row>
    <row r="3085">
      <c r="A3085" s="11" t="n"/>
      <c r="B3085" s="11" t="n"/>
      <c r="C3085" s="11" t="n"/>
      <c r="E3085" s="12">
        <f>IF($A3085="","",IF(ISNUMBER($A3085),$A3085,IFERROR(DATEVALUE($A3085),"")))</f>
        <v/>
      </c>
      <c r="F3085" s="12">
        <f>IF($B3085="","",IF(ISNUMBER($B3085),HOUR($B3085)*2+MINUTE($B3085)/30,IFERROR(VALUE(LEFT($B3085,FIND(":",$B3085)-1))*2+VALUE(MID($B3085,FIND(":",$B3085)+1,2))/30,"")))</f>
        <v/>
      </c>
      <c r="G3085" s="12">
        <f>IF($E3085="","",IF(WEEKDAY($E3085,2)&lt;6,1,0))</f>
        <v/>
      </c>
      <c r="H3085" s="12">
        <f>IF(OR($E3085="",$F3085=""),"",IF(AND($G3085=1,$F3085&gt;='Working Hours'!$C$8,$F3085&lt;'Working Hours'!$C$9),1,0))</f>
        <v/>
      </c>
    </row>
    <row r="3086">
      <c r="A3086" s="11" t="n"/>
      <c r="B3086" s="11" t="n"/>
      <c r="C3086" s="11" t="n"/>
      <c r="E3086" s="12">
        <f>IF($A3086="","",IF(ISNUMBER($A3086),$A3086,IFERROR(DATEVALUE($A3086),"")))</f>
        <v/>
      </c>
      <c r="F3086" s="12">
        <f>IF($B3086="","",IF(ISNUMBER($B3086),HOUR($B3086)*2+MINUTE($B3086)/30,IFERROR(VALUE(LEFT($B3086,FIND(":",$B3086)-1))*2+VALUE(MID($B3086,FIND(":",$B3086)+1,2))/30,"")))</f>
        <v/>
      </c>
      <c r="G3086" s="12">
        <f>IF($E3086="","",IF(WEEKDAY($E3086,2)&lt;6,1,0))</f>
        <v/>
      </c>
      <c r="H3086" s="12">
        <f>IF(OR($E3086="",$F3086=""),"",IF(AND($G3086=1,$F3086&gt;='Working Hours'!$C$8,$F3086&lt;'Working Hours'!$C$9),1,0))</f>
        <v/>
      </c>
    </row>
    <row r="3087">
      <c r="A3087" s="11" t="n"/>
      <c r="B3087" s="11" t="n"/>
      <c r="C3087" s="11" t="n"/>
      <c r="E3087" s="12">
        <f>IF($A3087="","",IF(ISNUMBER($A3087),$A3087,IFERROR(DATEVALUE($A3087),"")))</f>
        <v/>
      </c>
      <c r="F3087" s="12">
        <f>IF($B3087="","",IF(ISNUMBER($B3087),HOUR($B3087)*2+MINUTE($B3087)/30,IFERROR(VALUE(LEFT($B3087,FIND(":",$B3087)-1))*2+VALUE(MID($B3087,FIND(":",$B3087)+1,2))/30,"")))</f>
        <v/>
      </c>
      <c r="G3087" s="12">
        <f>IF($E3087="","",IF(WEEKDAY($E3087,2)&lt;6,1,0))</f>
        <v/>
      </c>
      <c r="H3087" s="12">
        <f>IF(OR($E3087="",$F3087=""),"",IF(AND($G3087=1,$F3087&gt;='Working Hours'!$C$8,$F3087&lt;'Working Hours'!$C$9),1,0))</f>
        <v/>
      </c>
    </row>
    <row r="3088">
      <c r="A3088" s="11" t="n"/>
      <c r="B3088" s="11" t="n"/>
      <c r="C3088" s="11" t="n"/>
      <c r="E3088" s="12">
        <f>IF($A3088="","",IF(ISNUMBER($A3088),$A3088,IFERROR(DATEVALUE($A3088),"")))</f>
        <v/>
      </c>
      <c r="F3088" s="12">
        <f>IF($B3088="","",IF(ISNUMBER($B3088),HOUR($B3088)*2+MINUTE($B3088)/30,IFERROR(VALUE(LEFT($B3088,FIND(":",$B3088)-1))*2+VALUE(MID($B3088,FIND(":",$B3088)+1,2))/30,"")))</f>
        <v/>
      </c>
      <c r="G3088" s="12">
        <f>IF($E3088="","",IF(WEEKDAY($E3088,2)&lt;6,1,0))</f>
        <v/>
      </c>
      <c r="H3088" s="12">
        <f>IF(OR($E3088="",$F3088=""),"",IF(AND($G3088=1,$F3088&gt;='Working Hours'!$C$8,$F3088&lt;'Working Hours'!$C$9),1,0))</f>
        <v/>
      </c>
    </row>
    <row r="3089">
      <c r="A3089" s="11" t="n"/>
      <c r="B3089" s="11" t="n"/>
      <c r="C3089" s="11" t="n"/>
      <c r="E3089" s="12">
        <f>IF($A3089="","",IF(ISNUMBER($A3089),$A3089,IFERROR(DATEVALUE($A3089),"")))</f>
        <v/>
      </c>
      <c r="F3089" s="12">
        <f>IF($B3089="","",IF(ISNUMBER($B3089),HOUR($B3089)*2+MINUTE($B3089)/30,IFERROR(VALUE(LEFT($B3089,FIND(":",$B3089)-1))*2+VALUE(MID($B3089,FIND(":",$B3089)+1,2))/30,"")))</f>
        <v/>
      </c>
      <c r="G3089" s="12">
        <f>IF($E3089="","",IF(WEEKDAY($E3089,2)&lt;6,1,0))</f>
        <v/>
      </c>
      <c r="H3089" s="12">
        <f>IF(OR($E3089="",$F3089=""),"",IF(AND($G3089=1,$F3089&gt;='Working Hours'!$C$8,$F3089&lt;'Working Hours'!$C$9),1,0))</f>
        <v/>
      </c>
    </row>
    <row r="3090">
      <c r="A3090" s="11" t="n"/>
      <c r="B3090" s="11" t="n"/>
      <c r="C3090" s="11" t="n"/>
      <c r="E3090" s="12">
        <f>IF($A3090="","",IF(ISNUMBER($A3090),$A3090,IFERROR(DATEVALUE($A3090),"")))</f>
        <v/>
      </c>
      <c r="F3090" s="12">
        <f>IF($B3090="","",IF(ISNUMBER($B3090),HOUR($B3090)*2+MINUTE($B3090)/30,IFERROR(VALUE(LEFT($B3090,FIND(":",$B3090)-1))*2+VALUE(MID($B3090,FIND(":",$B3090)+1,2))/30,"")))</f>
        <v/>
      </c>
      <c r="G3090" s="12">
        <f>IF($E3090="","",IF(WEEKDAY($E3090,2)&lt;6,1,0))</f>
        <v/>
      </c>
      <c r="H3090" s="12">
        <f>IF(OR($E3090="",$F3090=""),"",IF(AND($G3090=1,$F3090&gt;='Working Hours'!$C$8,$F3090&lt;'Working Hours'!$C$9),1,0))</f>
        <v/>
      </c>
    </row>
    <row r="3091">
      <c r="A3091" s="11" t="n"/>
      <c r="B3091" s="11" t="n"/>
      <c r="C3091" s="11" t="n"/>
      <c r="E3091" s="12">
        <f>IF($A3091="","",IF(ISNUMBER($A3091),$A3091,IFERROR(DATEVALUE($A3091),"")))</f>
        <v/>
      </c>
      <c r="F3091" s="12">
        <f>IF($B3091="","",IF(ISNUMBER($B3091),HOUR($B3091)*2+MINUTE($B3091)/30,IFERROR(VALUE(LEFT($B3091,FIND(":",$B3091)-1))*2+VALUE(MID($B3091,FIND(":",$B3091)+1,2))/30,"")))</f>
        <v/>
      </c>
      <c r="G3091" s="12">
        <f>IF($E3091="","",IF(WEEKDAY($E3091,2)&lt;6,1,0))</f>
        <v/>
      </c>
      <c r="H3091" s="12">
        <f>IF(OR($E3091="",$F3091=""),"",IF(AND($G3091=1,$F3091&gt;='Working Hours'!$C$8,$F3091&lt;'Working Hours'!$C$9),1,0))</f>
        <v/>
      </c>
    </row>
    <row r="3092">
      <c r="A3092" s="11" t="n"/>
      <c r="B3092" s="11" t="n"/>
      <c r="C3092" s="11" t="n"/>
      <c r="E3092" s="12">
        <f>IF($A3092="","",IF(ISNUMBER($A3092),$A3092,IFERROR(DATEVALUE($A3092),"")))</f>
        <v/>
      </c>
      <c r="F3092" s="12">
        <f>IF($B3092="","",IF(ISNUMBER($B3092),HOUR($B3092)*2+MINUTE($B3092)/30,IFERROR(VALUE(LEFT($B3092,FIND(":",$B3092)-1))*2+VALUE(MID($B3092,FIND(":",$B3092)+1,2))/30,"")))</f>
        <v/>
      </c>
      <c r="G3092" s="12">
        <f>IF($E3092="","",IF(WEEKDAY($E3092,2)&lt;6,1,0))</f>
        <v/>
      </c>
      <c r="H3092" s="12">
        <f>IF(OR($E3092="",$F3092=""),"",IF(AND($G3092=1,$F3092&gt;='Working Hours'!$C$8,$F3092&lt;'Working Hours'!$C$9),1,0))</f>
        <v/>
      </c>
    </row>
    <row r="3093">
      <c r="A3093" s="11" t="n"/>
      <c r="B3093" s="11" t="n"/>
      <c r="C3093" s="11" t="n"/>
      <c r="E3093" s="12">
        <f>IF($A3093="","",IF(ISNUMBER($A3093),$A3093,IFERROR(DATEVALUE($A3093),"")))</f>
        <v/>
      </c>
      <c r="F3093" s="12">
        <f>IF($B3093="","",IF(ISNUMBER($B3093),HOUR($B3093)*2+MINUTE($B3093)/30,IFERROR(VALUE(LEFT($B3093,FIND(":",$B3093)-1))*2+VALUE(MID($B3093,FIND(":",$B3093)+1,2))/30,"")))</f>
        <v/>
      </c>
      <c r="G3093" s="12">
        <f>IF($E3093="","",IF(WEEKDAY($E3093,2)&lt;6,1,0))</f>
        <v/>
      </c>
      <c r="H3093" s="12">
        <f>IF(OR($E3093="",$F3093=""),"",IF(AND($G3093=1,$F3093&gt;='Working Hours'!$C$8,$F3093&lt;'Working Hours'!$C$9),1,0))</f>
        <v/>
      </c>
    </row>
    <row r="3094">
      <c r="A3094" s="11" t="n"/>
      <c r="B3094" s="11" t="n"/>
      <c r="C3094" s="11" t="n"/>
      <c r="E3094" s="12">
        <f>IF($A3094="","",IF(ISNUMBER($A3094),$A3094,IFERROR(DATEVALUE($A3094),"")))</f>
        <v/>
      </c>
      <c r="F3094" s="12">
        <f>IF($B3094="","",IF(ISNUMBER($B3094),HOUR($B3094)*2+MINUTE($B3094)/30,IFERROR(VALUE(LEFT($B3094,FIND(":",$B3094)-1))*2+VALUE(MID($B3094,FIND(":",$B3094)+1,2))/30,"")))</f>
        <v/>
      </c>
      <c r="G3094" s="12">
        <f>IF($E3094="","",IF(WEEKDAY($E3094,2)&lt;6,1,0))</f>
        <v/>
      </c>
      <c r="H3094" s="12">
        <f>IF(OR($E3094="",$F3094=""),"",IF(AND($G3094=1,$F3094&gt;='Working Hours'!$C$8,$F3094&lt;'Working Hours'!$C$9),1,0))</f>
        <v/>
      </c>
    </row>
    <row r="3095">
      <c r="A3095" s="11" t="n"/>
      <c r="B3095" s="11" t="n"/>
      <c r="C3095" s="11" t="n"/>
      <c r="E3095" s="12">
        <f>IF($A3095="","",IF(ISNUMBER($A3095),$A3095,IFERROR(DATEVALUE($A3095),"")))</f>
        <v/>
      </c>
      <c r="F3095" s="12">
        <f>IF($B3095="","",IF(ISNUMBER($B3095),HOUR($B3095)*2+MINUTE($B3095)/30,IFERROR(VALUE(LEFT($B3095,FIND(":",$B3095)-1))*2+VALUE(MID($B3095,FIND(":",$B3095)+1,2))/30,"")))</f>
        <v/>
      </c>
      <c r="G3095" s="12">
        <f>IF($E3095="","",IF(WEEKDAY($E3095,2)&lt;6,1,0))</f>
        <v/>
      </c>
      <c r="H3095" s="12">
        <f>IF(OR($E3095="",$F3095=""),"",IF(AND($G3095=1,$F3095&gt;='Working Hours'!$C$8,$F3095&lt;'Working Hours'!$C$9),1,0))</f>
        <v/>
      </c>
    </row>
    <row r="3096">
      <c r="A3096" s="11" t="n"/>
      <c r="B3096" s="11" t="n"/>
      <c r="C3096" s="11" t="n"/>
      <c r="E3096" s="12">
        <f>IF($A3096="","",IF(ISNUMBER($A3096),$A3096,IFERROR(DATEVALUE($A3096),"")))</f>
        <v/>
      </c>
      <c r="F3096" s="12">
        <f>IF($B3096="","",IF(ISNUMBER($B3096),HOUR($B3096)*2+MINUTE($B3096)/30,IFERROR(VALUE(LEFT($B3096,FIND(":",$B3096)-1))*2+VALUE(MID($B3096,FIND(":",$B3096)+1,2))/30,"")))</f>
        <v/>
      </c>
      <c r="G3096" s="12">
        <f>IF($E3096="","",IF(WEEKDAY($E3096,2)&lt;6,1,0))</f>
        <v/>
      </c>
      <c r="H3096" s="12">
        <f>IF(OR($E3096="",$F3096=""),"",IF(AND($G3096=1,$F3096&gt;='Working Hours'!$C$8,$F3096&lt;'Working Hours'!$C$9),1,0))</f>
        <v/>
      </c>
    </row>
    <row r="3097">
      <c r="A3097" s="11" t="n"/>
      <c r="B3097" s="11" t="n"/>
      <c r="C3097" s="11" t="n"/>
      <c r="E3097" s="12">
        <f>IF($A3097="","",IF(ISNUMBER($A3097),$A3097,IFERROR(DATEVALUE($A3097),"")))</f>
        <v/>
      </c>
      <c r="F3097" s="12">
        <f>IF($B3097="","",IF(ISNUMBER($B3097),HOUR($B3097)*2+MINUTE($B3097)/30,IFERROR(VALUE(LEFT($B3097,FIND(":",$B3097)-1))*2+VALUE(MID($B3097,FIND(":",$B3097)+1,2))/30,"")))</f>
        <v/>
      </c>
      <c r="G3097" s="12">
        <f>IF($E3097="","",IF(WEEKDAY($E3097,2)&lt;6,1,0))</f>
        <v/>
      </c>
      <c r="H3097" s="12">
        <f>IF(OR($E3097="",$F3097=""),"",IF(AND($G3097=1,$F3097&gt;='Working Hours'!$C$8,$F3097&lt;'Working Hours'!$C$9),1,0))</f>
        <v/>
      </c>
    </row>
    <row r="3098">
      <c r="A3098" s="11" t="n"/>
      <c r="B3098" s="11" t="n"/>
      <c r="C3098" s="11" t="n"/>
      <c r="E3098" s="12">
        <f>IF($A3098="","",IF(ISNUMBER($A3098),$A3098,IFERROR(DATEVALUE($A3098),"")))</f>
        <v/>
      </c>
      <c r="F3098" s="12">
        <f>IF($B3098="","",IF(ISNUMBER($B3098),HOUR($B3098)*2+MINUTE($B3098)/30,IFERROR(VALUE(LEFT($B3098,FIND(":",$B3098)-1))*2+VALUE(MID($B3098,FIND(":",$B3098)+1,2))/30,"")))</f>
        <v/>
      </c>
      <c r="G3098" s="12">
        <f>IF($E3098="","",IF(WEEKDAY($E3098,2)&lt;6,1,0))</f>
        <v/>
      </c>
      <c r="H3098" s="12">
        <f>IF(OR($E3098="",$F3098=""),"",IF(AND($G3098=1,$F3098&gt;='Working Hours'!$C$8,$F3098&lt;'Working Hours'!$C$9),1,0))</f>
        <v/>
      </c>
    </row>
    <row r="3099">
      <c r="A3099" s="11" t="n"/>
      <c r="B3099" s="11" t="n"/>
      <c r="C3099" s="11" t="n"/>
      <c r="E3099" s="12">
        <f>IF($A3099="","",IF(ISNUMBER($A3099),$A3099,IFERROR(DATEVALUE($A3099),"")))</f>
        <v/>
      </c>
      <c r="F3099" s="12">
        <f>IF($B3099="","",IF(ISNUMBER($B3099),HOUR($B3099)*2+MINUTE($B3099)/30,IFERROR(VALUE(LEFT($B3099,FIND(":",$B3099)-1))*2+VALUE(MID($B3099,FIND(":",$B3099)+1,2))/30,"")))</f>
        <v/>
      </c>
      <c r="G3099" s="12">
        <f>IF($E3099="","",IF(WEEKDAY($E3099,2)&lt;6,1,0))</f>
        <v/>
      </c>
      <c r="H3099" s="12">
        <f>IF(OR($E3099="",$F3099=""),"",IF(AND($G3099=1,$F3099&gt;='Working Hours'!$C$8,$F3099&lt;'Working Hours'!$C$9),1,0))</f>
        <v/>
      </c>
    </row>
    <row r="3100">
      <c r="A3100" s="11" t="n"/>
      <c r="B3100" s="11" t="n"/>
      <c r="C3100" s="11" t="n"/>
      <c r="E3100" s="12">
        <f>IF($A3100="","",IF(ISNUMBER($A3100),$A3100,IFERROR(DATEVALUE($A3100),"")))</f>
        <v/>
      </c>
      <c r="F3100" s="12">
        <f>IF($B3100="","",IF(ISNUMBER($B3100),HOUR($B3100)*2+MINUTE($B3100)/30,IFERROR(VALUE(LEFT($B3100,FIND(":",$B3100)-1))*2+VALUE(MID($B3100,FIND(":",$B3100)+1,2))/30,"")))</f>
        <v/>
      </c>
      <c r="G3100" s="12">
        <f>IF($E3100="","",IF(WEEKDAY($E3100,2)&lt;6,1,0))</f>
        <v/>
      </c>
      <c r="H3100" s="12">
        <f>IF(OR($E3100="",$F3100=""),"",IF(AND($G3100=1,$F3100&gt;='Working Hours'!$C$8,$F3100&lt;'Working Hours'!$C$9),1,0))</f>
        <v/>
      </c>
    </row>
    <row r="3101">
      <c r="A3101" s="11" t="n"/>
      <c r="B3101" s="11" t="n"/>
      <c r="C3101" s="11" t="n"/>
      <c r="E3101" s="12">
        <f>IF($A3101="","",IF(ISNUMBER($A3101),$A3101,IFERROR(DATEVALUE($A3101),"")))</f>
        <v/>
      </c>
      <c r="F3101" s="12">
        <f>IF($B3101="","",IF(ISNUMBER($B3101),HOUR($B3101)*2+MINUTE($B3101)/30,IFERROR(VALUE(LEFT($B3101,FIND(":",$B3101)-1))*2+VALUE(MID($B3101,FIND(":",$B3101)+1,2))/30,"")))</f>
        <v/>
      </c>
      <c r="G3101" s="12">
        <f>IF($E3101="","",IF(WEEKDAY($E3101,2)&lt;6,1,0))</f>
        <v/>
      </c>
      <c r="H3101" s="12">
        <f>IF(OR($E3101="",$F3101=""),"",IF(AND($G3101=1,$F3101&gt;='Working Hours'!$C$8,$F3101&lt;'Working Hours'!$C$9),1,0))</f>
        <v/>
      </c>
    </row>
    <row r="3102">
      <c r="A3102" s="11" t="n"/>
      <c r="B3102" s="11" t="n"/>
      <c r="C3102" s="11" t="n"/>
      <c r="E3102" s="12">
        <f>IF($A3102="","",IF(ISNUMBER($A3102),$A3102,IFERROR(DATEVALUE($A3102),"")))</f>
        <v/>
      </c>
      <c r="F3102" s="12">
        <f>IF($B3102="","",IF(ISNUMBER($B3102),HOUR($B3102)*2+MINUTE($B3102)/30,IFERROR(VALUE(LEFT($B3102,FIND(":",$B3102)-1))*2+VALUE(MID($B3102,FIND(":",$B3102)+1,2))/30,"")))</f>
        <v/>
      </c>
      <c r="G3102" s="12">
        <f>IF($E3102="","",IF(WEEKDAY($E3102,2)&lt;6,1,0))</f>
        <v/>
      </c>
      <c r="H3102" s="12">
        <f>IF(OR($E3102="",$F3102=""),"",IF(AND($G3102=1,$F3102&gt;='Working Hours'!$C$8,$F3102&lt;'Working Hours'!$C$9),1,0))</f>
        <v/>
      </c>
    </row>
    <row r="3103">
      <c r="A3103" s="11" t="n"/>
      <c r="B3103" s="11" t="n"/>
      <c r="C3103" s="11" t="n"/>
      <c r="E3103" s="12">
        <f>IF($A3103="","",IF(ISNUMBER($A3103),$A3103,IFERROR(DATEVALUE($A3103),"")))</f>
        <v/>
      </c>
      <c r="F3103" s="12">
        <f>IF($B3103="","",IF(ISNUMBER($B3103),HOUR($B3103)*2+MINUTE($B3103)/30,IFERROR(VALUE(LEFT($B3103,FIND(":",$B3103)-1))*2+VALUE(MID($B3103,FIND(":",$B3103)+1,2))/30,"")))</f>
        <v/>
      </c>
      <c r="G3103" s="12">
        <f>IF($E3103="","",IF(WEEKDAY($E3103,2)&lt;6,1,0))</f>
        <v/>
      </c>
      <c r="H3103" s="12">
        <f>IF(OR($E3103="",$F3103=""),"",IF(AND($G3103=1,$F3103&gt;='Working Hours'!$C$8,$F3103&lt;'Working Hours'!$C$9),1,0))</f>
        <v/>
      </c>
    </row>
    <row r="3104">
      <c r="A3104" s="11" t="n"/>
      <c r="B3104" s="11" t="n"/>
      <c r="C3104" s="11" t="n"/>
      <c r="E3104" s="12">
        <f>IF($A3104="","",IF(ISNUMBER($A3104),$A3104,IFERROR(DATEVALUE($A3104),"")))</f>
        <v/>
      </c>
      <c r="F3104" s="12">
        <f>IF($B3104="","",IF(ISNUMBER($B3104),HOUR($B3104)*2+MINUTE($B3104)/30,IFERROR(VALUE(LEFT($B3104,FIND(":",$B3104)-1))*2+VALUE(MID($B3104,FIND(":",$B3104)+1,2))/30,"")))</f>
        <v/>
      </c>
      <c r="G3104" s="12">
        <f>IF($E3104="","",IF(WEEKDAY($E3104,2)&lt;6,1,0))</f>
        <v/>
      </c>
      <c r="H3104" s="12">
        <f>IF(OR($E3104="",$F3104=""),"",IF(AND($G3104=1,$F3104&gt;='Working Hours'!$C$8,$F3104&lt;'Working Hours'!$C$9),1,0))</f>
        <v/>
      </c>
    </row>
    <row r="3105">
      <c r="A3105" s="11" t="n"/>
      <c r="B3105" s="11" t="n"/>
      <c r="C3105" s="11" t="n"/>
      <c r="E3105" s="12">
        <f>IF($A3105="","",IF(ISNUMBER($A3105),$A3105,IFERROR(DATEVALUE($A3105),"")))</f>
        <v/>
      </c>
      <c r="F3105" s="12">
        <f>IF($B3105="","",IF(ISNUMBER($B3105),HOUR($B3105)*2+MINUTE($B3105)/30,IFERROR(VALUE(LEFT($B3105,FIND(":",$B3105)-1))*2+VALUE(MID($B3105,FIND(":",$B3105)+1,2))/30,"")))</f>
        <v/>
      </c>
      <c r="G3105" s="12">
        <f>IF($E3105="","",IF(WEEKDAY($E3105,2)&lt;6,1,0))</f>
        <v/>
      </c>
      <c r="H3105" s="12">
        <f>IF(OR($E3105="",$F3105=""),"",IF(AND($G3105=1,$F3105&gt;='Working Hours'!$C$8,$F3105&lt;'Working Hours'!$C$9),1,0))</f>
        <v/>
      </c>
    </row>
    <row r="3106">
      <c r="A3106" s="11" t="n"/>
      <c r="B3106" s="11" t="n"/>
      <c r="C3106" s="11" t="n"/>
      <c r="E3106" s="12">
        <f>IF($A3106="","",IF(ISNUMBER($A3106),$A3106,IFERROR(DATEVALUE($A3106),"")))</f>
        <v/>
      </c>
      <c r="F3106" s="12">
        <f>IF($B3106="","",IF(ISNUMBER($B3106),HOUR($B3106)*2+MINUTE($B3106)/30,IFERROR(VALUE(LEFT($B3106,FIND(":",$B3106)-1))*2+VALUE(MID($B3106,FIND(":",$B3106)+1,2))/30,"")))</f>
        <v/>
      </c>
      <c r="G3106" s="12">
        <f>IF($E3106="","",IF(WEEKDAY($E3106,2)&lt;6,1,0))</f>
        <v/>
      </c>
      <c r="H3106" s="12">
        <f>IF(OR($E3106="",$F3106=""),"",IF(AND($G3106=1,$F3106&gt;='Working Hours'!$C$8,$F3106&lt;'Working Hours'!$C$9),1,0))</f>
        <v/>
      </c>
    </row>
    <row r="3107">
      <c r="A3107" s="11" t="n"/>
      <c r="B3107" s="11" t="n"/>
      <c r="C3107" s="11" t="n"/>
      <c r="E3107" s="12">
        <f>IF($A3107="","",IF(ISNUMBER($A3107),$A3107,IFERROR(DATEVALUE($A3107),"")))</f>
        <v/>
      </c>
      <c r="F3107" s="12">
        <f>IF($B3107="","",IF(ISNUMBER($B3107),HOUR($B3107)*2+MINUTE($B3107)/30,IFERROR(VALUE(LEFT($B3107,FIND(":",$B3107)-1))*2+VALUE(MID($B3107,FIND(":",$B3107)+1,2))/30,"")))</f>
        <v/>
      </c>
      <c r="G3107" s="12">
        <f>IF($E3107="","",IF(WEEKDAY($E3107,2)&lt;6,1,0))</f>
        <v/>
      </c>
      <c r="H3107" s="12">
        <f>IF(OR($E3107="",$F3107=""),"",IF(AND($G3107=1,$F3107&gt;='Working Hours'!$C$8,$F3107&lt;'Working Hours'!$C$9),1,0))</f>
        <v/>
      </c>
    </row>
    <row r="3108">
      <c r="A3108" s="11" t="n"/>
      <c r="B3108" s="11" t="n"/>
      <c r="C3108" s="11" t="n"/>
      <c r="E3108" s="12">
        <f>IF($A3108="","",IF(ISNUMBER($A3108),$A3108,IFERROR(DATEVALUE($A3108),"")))</f>
        <v/>
      </c>
      <c r="F3108" s="12">
        <f>IF($B3108="","",IF(ISNUMBER($B3108),HOUR($B3108)*2+MINUTE($B3108)/30,IFERROR(VALUE(LEFT($B3108,FIND(":",$B3108)-1))*2+VALUE(MID($B3108,FIND(":",$B3108)+1,2))/30,"")))</f>
        <v/>
      </c>
      <c r="G3108" s="12">
        <f>IF($E3108="","",IF(WEEKDAY($E3108,2)&lt;6,1,0))</f>
        <v/>
      </c>
      <c r="H3108" s="12">
        <f>IF(OR($E3108="",$F3108=""),"",IF(AND($G3108=1,$F3108&gt;='Working Hours'!$C$8,$F3108&lt;'Working Hours'!$C$9),1,0))</f>
        <v/>
      </c>
    </row>
    <row r="3109">
      <c r="A3109" s="11" t="n"/>
      <c r="B3109" s="11" t="n"/>
      <c r="C3109" s="11" t="n"/>
      <c r="E3109" s="12">
        <f>IF($A3109="","",IF(ISNUMBER($A3109),$A3109,IFERROR(DATEVALUE($A3109),"")))</f>
        <v/>
      </c>
      <c r="F3109" s="12">
        <f>IF($B3109="","",IF(ISNUMBER($B3109),HOUR($B3109)*2+MINUTE($B3109)/30,IFERROR(VALUE(LEFT($B3109,FIND(":",$B3109)-1))*2+VALUE(MID($B3109,FIND(":",$B3109)+1,2))/30,"")))</f>
        <v/>
      </c>
      <c r="G3109" s="12">
        <f>IF($E3109="","",IF(WEEKDAY($E3109,2)&lt;6,1,0))</f>
        <v/>
      </c>
      <c r="H3109" s="12">
        <f>IF(OR($E3109="",$F3109=""),"",IF(AND($G3109=1,$F3109&gt;='Working Hours'!$C$8,$F3109&lt;'Working Hours'!$C$9),1,0))</f>
        <v/>
      </c>
    </row>
    <row r="3110">
      <c r="A3110" s="11" t="n"/>
      <c r="B3110" s="11" t="n"/>
      <c r="C3110" s="11" t="n"/>
      <c r="E3110" s="12">
        <f>IF($A3110="","",IF(ISNUMBER($A3110),$A3110,IFERROR(DATEVALUE($A3110),"")))</f>
        <v/>
      </c>
      <c r="F3110" s="12">
        <f>IF($B3110="","",IF(ISNUMBER($B3110),HOUR($B3110)*2+MINUTE($B3110)/30,IFERROR(VALUE(LEFT($B3110,FIND(":",$B3110)-1))*2+VALUE(MID($B3110,FIND(":",$B3110)+1,2))/30,"")))</f>
        <v/>
      </c>
      <c r="G3110" s="12">
        <f>IF($E3110="","",IF(WEEKDAY($E3110,2)&lt;6,1,0))</f>
        <v/>
      </c>
      <c r="H3110" s="12">
        <f>IF(OR($E3110="",$F3110=""),"",IF(AND($G3110=1,$F3110&gt;='Working Hours'!$C$8,$F3110&lt;'Working Hours'!$C$9),1,0))</f>
        <v/>
      </c>
    </row>
    <row r="3111">
      <c r="A3111" s="11" t="n"/>
      <c r="B3111" s="11" t="n"/>
      <c r="C3111" s="11" t="n"/>
      <c r="E3111" s="12">
        <f>IF($A3111="","",IF(ISNUMBER($A3111),$A3111,IFERROR(DATEVALUE($A3111),"")))</f>
        <v/>
      </c>
      <c r="F3111" s="12">
        <f>IF($B3111="","",IF(ISNUMBER($B3111),HOUR($B3111)*2+MINUTE($B3111)/30,IFERROR(VALUE(LEFT($B3111,FIND(":",$B3111)-1))*2+VALUE(MID($B3111,FIND(":",$B3111)+1,2))/30,"")))</f>
        <v/>
      </c>
      <c r="G3111" s="12">
        <f>IF($E3111="","",IF(WEEKDAY($E3111,2)&lt;6,1,0))</f>
        <v/>
      </c>
      <c r="H3111" s="12">
        <f>IF(OR($E3111="",$F3111=""),"",IF(AND($G3111=1,$F3111&gt;='Working Hours'!$C$8,$F3111&lt;'Working Hours'!$C$9),1,0))</f>
        <v/>
      </c>
    </row>
    <row r="3112">
      <c r="A3112" s="11" t="n"/>
      <c r="B3112" s="11" t="n"/>
      <c r="C3112" s="11" t="n"/>
      <c r="E3112" s="12">
        <f>IF($A3112="","",IF(ISNUMBER($A3112),$A3112,IFERROR(DATEVALUE($A3112),"")))</f>
        <v/>
      </c>
      <c r="F3112" s="12">
        <f>IF($B3112="","",IF(ISNUMBER($B3112),HOUR($B3112)*2+MINUTE($B3112)/30,IFERROR(VALUE(LEFT($B3112,FIND(":",$B3112)-1))*2+VALUE(MID($B3112,FIND(":",$B3112)+1,2))/30,"")))</f>
        <v/>
      </c>
      <c r="G3112" s="12">
        <f>IF($E3112="","",IF(WEEKDAY($E3112,2)&lt;6,1,0))</f>
        <v/>
      </c>
      <c r="H3112" s="12">
        <f>IF(OR($E3112="",$F3112=""),"",IF(AND($G3112=1,$F3112&gt;='Working Hours'!$C$8,$F3112&lt;'Working Hours'!$C$9),1,0))</f>
        <v/>
      </c>
    </row>
    <row r="3113">
      <c r="A3113" s="11" t="n"/>
      <c r="B3113" s="11" t="n"/>
      <c r="C3113" s="11" t="n"/>
      <c r="E3113" s="12">
        <f>IF($A3113="","",IF(ISNUMBER($A3113),$A3113,IFERROR(DATEVALUE($A3113),"")))</f>
        <v/>
      </c>
      <c r="F3113" s="12">
        <f>IF($B3113="","",IF(ISNUMBER($B3113),HOUR($B3113)*2+MINUTE($B3113)/30,IFERROR(VALUE(LEFT($B3113,FIND(":",$B3113)-1))*2+VALUE(MID($B3113,FIND(":",$B3113)+1,2))/30,"")))</f>
        <v/>
      </c>
      <c r="G3113" s="12">
        <f>IF($E3113="","",IF(WEEKDAY($E3113,2)&lt;6,1,0))</f>
        <v/>
      </c>
      <c r="H3113" s="12">
        <f>IF(OR($E3113="",$F3113=""),"",IF(AND($G3113=1,$F3113&gt;='Working Hours'!$C$8,$F3113&lt;'Working Hours'!$C$9),1,0))</f>
        <v/>
      </c>
    </row>
    <row r="3114">
      <c r="A3114" s="11" t="n"/>
      <c r="B3114" s="11" t="n"/>
      <c r="C3114" s="11" t="n"/>
      <c r="E3114" s="12">
        <f>IF($A3114="","",IF(ISNUMBER($A3114),$A3114,IFERROR(DATEVALUE($A3114),"")))</f>
        <v/>
      </c>
      <c r="F3114" s="12">
        <f>IF($B3114="","",IF(ISNUMBER($B3114),HOUR($B3114)*2+MINUTE($B3114)/30,IFERROR(VALUE(LEFT($B3114,FIND(":",$B3114)-1))*2+VALUE(MID($B3114,FIND(":",$B3114)+1,2))/30,"")))</f>
        <v/>
      </c>
      <c r="G3114" s="12">
        <f>IF($E3114="","",IF(WEEKDAY($E3114,2)&lt;6,1,0))</f>
        <v/>
      </c>
      <c r="H3114" s="12">
        <f>IF(OR($E3114="",$F3114=""),"",IF(AND($G3114=1,$F3114&gt;='Working Hours'!$C$8,$F3114&lt;'Working Hours'!$C$9),1,0))</f>
        <v/>
      </c>
    </row>
    <row r="3115">
      <c r="A3115" s="11" t="n"/>
      <c r="B3115" s="11" t="n"/>
      <c r="C3115" s="11" t="n"/>
      <c r="E3115" s="12">
        <f>IF($A3115="","",IF(ISNUMBER($A3115),$A3115,IFERROR(DATEVALUE($A3115),"")))</f>
        <v/>
      </c>
      <c r="F3115" s="12">
        <f>IF($B3115="","",IF(ISNUMBER($B3115),HOUR($B3115)*2+MINUTE($B3115)/30,IFERROR(VALUE(LEFT($B3115,FIND(":",$B3115)-1))*2+VALUE(MID($B3115,FIND(":",$B3115)+1,2))/30,"")))</f>
        <v/>
      </c>
      <c r="G3115" s="12">
        <f>IF($E3115="","",IF(WEEKDAY($E3115,2)&lt;6,1,0))</f>
        <v/>
      </c>
      <c r="H3115" s="12">
        <f>IF(OR($E3115="",$F3115=""),"",IF(AND($G3115=1,$F3115&gt;='Working Hours'!$C$8,$F3115&lt;'Working Hours'!$C$9),1,0))</f>
        <v/>
      </c>
    </row>
    <row r="3116">
      <c r="A3116" s="11" t="n"/>
      <c r="B3116" s="11" t="n"/>
      <c r="C3116" s="11" t="n"/>
      <c r="E3116" s="12">
        <f>IF($A3116="","",IF(ISNUMBER($A3116),$A3116,IFERROR(DATEVALUE($A3116),"")))</f>
        <v/>
      </c>
      <c r="F3116" s="12">
        <f>IF($B3116="","",IF(ISNUMBER($B3116),HOUR($B3116)*2+MINUTE($B3116)/30,IFERROR(VALUE(LEFT($B3116,FIND(":",$B3116)-1))*2+VALUE(MID($B3116,FIND(":",$B3116)+1,2))/30,"")))</f>
        <v/>
      </c>
      <c r="G3116" s="12">
        <f>IF($E3116="","",IF(WEEKDAY($E3116,2)&lt;6,1,0))</f>
        <v/>
      </c>
      <c r="H3116" s="12">
        <f>IF(OR($E3116="",$F3116=""),"",IF(AND($G3116=1,$F3116&gt;='Working Hours'!$C$8,$F3116&lt;'Working Hours'!$C$9),1,0))</f>
        <v/>
      </c>
    </row>
    <row r="3117">
      <c r="A3117" s="11" t="n"/>
      <c r="B3117" s="11" t="n"/>
      <c r="C3117" s="11" t="n"/>
      <c r="E3117" s="12">
        <f>IF($A3117="","",IF(ISNUMBER($A3117),$A3117,IFERROR(DATEVALUE($A3117),"")))</f>
        <v/>
      </c>
      <c r="F3117" s="12">
        <f>IF($B3117="","",IF(ISNUMBER($B3117),HOUR($B3117)*2+MINUTE($B3117)/30,IFERROR(VALUE(LEFT($B3117,FIND(":",$B3117)-1))*2+VALUE(MID($B3117,FIND(":",$B3117)+1,2))/30,"")))</f>
        <v/>
      </c>
      <c r="G3117" s="12">
        <f>IF($E3117="","",IF(WEEKDAY($E3117,2)&lt;6,1,0))</f>
        <v/>
      </c>
      <c r="H3117" s="12">
        <f>IF(OR($E3117="",$F3117=""),"",IF(AND($G3117=1,$F3117&gt;='Working Hours'!$C$8,$F3117&lt;'Working Hours'!$C$9),1,0))</f>
        <v/>
      </c>
    </row>
    <row r="3118">
      <c r="A3118" s="11" t="n"/>
      <c r="B3118" s="11" t="n"/>
      <c r="C3118" s="11" t="n"/>
      <c r="E3118" s="12">
        <f>IF($A3118="","",IF(ISNUMBER($A3118),$A3118,IFERROR(DATEVALUE($A3118),"")))</f>
        <v/>
      </c>
      <c r="F3118" s="12">
        <f>IF($B3118="","",IF(ISNUMBER($B3118),HOUR($B3118)*2+MINUTE($B3118)/30,IFERROR(VALUE(LEFT($B3118,FIND(":",$B3118)-1))*2+VALUE(MID($B3118,FIND(":",$B3118)+1,2))/30,"")))</f>
        <v/>
      </c>
      <c r="G3118" s="12">
        <f>IF($E3118="","",IF(WEEKDAY($E3118,2)&lt;6,1,0))</f>
        <v/>
      </c>
      <c r="H3118" s="12">
        <f>IF(OR($E3118="",$F3118=""),"",IF(AND($G3118=1,$F3118&gt;='Working Hours'!$C$8,$F3118&lt;'Working Hours'!$C$9),1,0))</f>
        <v/>
      </c>
    </row>
    <row r="3119">
      <c r="A3119" s="11" t="n"/>
      <c r="B3119" s="11" t="n"/>
      <c r="C3119" s="11" t="n"/>
      <c r="E3119" s="12">
        <f>IF($A3119="","",IF(ISNUMBER($A3119),$A3119,IFERROR(DATEVALUE($A3119),"")))</f>
        <v/>
      </c>
      <c r="F3119" s="12">
        <f>IF($B3119="","",IF(ISNUMBER($B3119),HOUR($B3119)*2+MINUTE($B3119)/30,IFERROR(VALUE(LEFT($B3119,FIND(":",$B3119)-1))*2+VALUE(MID($B3119,FIND(":",$B3119)+1,2))/30,"")))</f>
        <v/>
      </c>
      <c r="G3119" s="12">
        <f>IF($E3119="","",IF(WEEKDAY($E3119,2)&lt;6,1,0))</f>
        <v/>
      </c>
      <c r="H3119" s="12">
        <f>IF(OR($E3119="",$F3119=""),"",IF(AND($G3119=1,$F3119&gt;='Working Hours'!$C$8,$F3119&lt;'Working Hours'!$C$9),1,0))</f>
        <v/>
      </c>
    </row>
    <row r="3120">
      <c r="A3120" s="11" t="n"/>
      <c r="B3120" s="11" t="n"/>
      <c r="C3120" s="11" t="n"/>
      <c r="E3120" s="12">
        <f>IF($A3120="","",IF(ISNUMBER($A3120),$A3120,IFERROR(DATEVALUE($A3120),"")))</f>
        <v/>
      </c>
      <c r="F3120" s="12">
        <f>IF($B3120="","",IF(ISNUMBER($B3120),HOUR($B3120)*2+MINUTE($B3120)/30,IFERROR(VALUE(LEFT($B3120,FIND(":",$B3120)-1))*2+VALUE(MID($B3120,FIND(":",$B3120)+1,2))/30,"")))</f>
        <v/>
      </c>
      <c r="G3120" s="12">
        <f>IF($E3120="","",IF(WEEKDAY($E3120,2)&lt;6,1,0))</f>
        <v/>
      </c>
      <c r="H3120" s="12">
        <f>IF(OR($E3120="",$F3120=""),"",IF(AND($G3120=1,$F3120&gt;='Working Hours'!$C$8,$F3120&lt;'Working Hours'!$C$9),1,0))</f>
        <v/>
      </c>
    </row>
    <row r="3121">
      <c r="A3121" s="11" t="n"/>
      <c r="B3121" s="11" t="n"/>
      <c r="C3121" s="11" t="n"/>
      <c r="E3121" s="12">
        <f>IF($A3121="","",IF(ISNUMBER($A3121),$A3121,IFERROR(DATEVALUE($A3121),"")))</f>
        <v/>
      </c>
      <c r="F3121" s="12">
        <f>IF($B3121="","",IF(ISNUMBER($B3121),HOUR($B3121)*2+MINUTE($B3121)/30,IFERROR(VALUE(LEFT($B3121,FIND(":",$B3121)-1))*2+VALUE(MID($B3121,FIND(":",$B3121)+1,2))/30,"")))</f>
        <v/>
      </c>
      <c r="G3121" s="12">
        <f>IF($E3121="","",IF(WEEKDAY($E3121,2)&lt;6,1,0))</f>
        <v/>
      </c>
      <c r="H3121" s="12">
        <f>IF(OR($E3121="",$F3121=""),"",IF(AND($G3121=1,$F3121&gt;='Working Hours'!$C$8,$F3121&lt;'Working Hours'!$C$9),1,0))</f>
        <v/>
      </c>
    </row>
    <row r="3122">
      <c r="A3122" s="11" t="n"/>
      <c r="B3122" s="11" t="n"/>
      <c r="C3122" s="11" t="n"/>
      <c r="E3122" s="12">
        <f>IF($A3122="","",IF(ISNUMBER($A3122),$A3122,IFERROR(DATEVALUE($A3122),"")))</f>
        <v/>
      </c>
      <c r="F3122" s="12">
        <f>IF($B3122="","",IF(ISNUMBER($B3122),HOUR($B3122)*2+MINUTE($B3122)/30,IFERROR(VALUE(LEFT($B3122,FIND(":",$B3122)-1))*2+VALUE(MID($B3122,FIND(":",$B3122)+1,2))/30,"")))</f>
        <v/>
      </c>
      <c r="G3122" s="12">
        <f>IF($E3122="","",IF(WEEKDAY($E3122,2)&lt;6,1,0))</f>
        <v/>
      </c>
      <c r="H3122" s="12">
        <f>IF(OR($E3122="",$F3122=""),"",IF(AND($G3122=1,$F3122&gt;='Working Hours'!$C$8,$F3122&lt;'Working Hours'!$C$9),1,0))</f>
        <v/>
      </c>
    </row>
    <row r="3123">
      <c r="A3123" s="11" t="n"/>
      <c r="B3123" s="11" t="n"/>
      <c r="C3123" s="11" t="n"/>
      <c r="E3123" s="12">
        <f>IF($A3123="","",IF(ISNUMBER($A3123),$A3123,IFERROR(DATEVALUE($A3123),"")))</f>
        <v/>
      </c>
      <c r="F3123" s="12">
        <f>IF($B3123="","",IF(ISNUMBER($B3123),HOUR($B3123)*2+MINUTE($B3123)/30,IFERROR(VALUE(LEFT($B3123,FIND(":",$B3123)-1))*2+VALUE(MID($B3123,FIND(":",$B3123)+1,2))/30,"")))</f>
        <v/>
      </c>
      <c r="G3123" s="12">
        <f>IF($E3123="","",IF(WEEKDAY($E3123,2)&lt;6,1,0))</f>
        <v/>
      </c>
      <c r="H3123" s="12">
        <f>IF(OR($E3123="",$F3123=""),"",IF(AND($G3123=1,$F3123&gt;='Working Hours'!$C$8,$F3123&lt;'Working Hours'!$C$9),1,0))</f>
        <v/>
      </c>
    </row>
    <row r="3124">
      <c r="A3124" s="11" t="n"/>
      <c r="B3124" s="11" t="n"/>
      <c r="C3124" s="11" t="n"/>
      <c r="E3124" s="12">
        <f>IF($A3124="","",IF(ISNUMBER($A3124),$A3124,IFERROR(DATEVALUE($A3124),"")))</f>
        <v/>
      </c>
      <c r="F3124" s="12">
        <f>IF($B3124="","",IF(ISNUMBER($B3124),HOUR($B3124)*2+MINUTE($B3124)/30,IFERROR(VALUE(LEFT($B3124,FIND(":",$B3124)-1))*2+VALUE(MID($B3124,FIND(":",$B3124)+1,2))/30,"")))</f>
        <v/>
      </c>
      <c r="G3124" s="12">
        <f>IF($E3124="","",IF(WEEKDAY($E3124,2)&lt;6,1,0))</f>
        <v/>
      </c>
      <c r="H3124" s="12">
        <f>IF(OR($E3124="",$F3124=""),"",IF(AND($G3124=1,$F3124&gt;='Working Hours'!$C$8,$F3124&lt;'Working Hours'!$C$9),1,0))</f>
        <v/>
      </c>
    </row>
    <row r="3125">
      <c r="A3125" s="11" t="n"/>
      <c r="B3125" s="11" t="n"/>
      <c r="C3125" s="11" t="n"/>
      <c r="E3125" s="12">
        <f>IF($A3125="","",IF(ISNUMBER($A3125),$A3125,IFERROR(DATEVALUE($A3125),"")))</f>
        <v/>
      </c>
      <c r="F3125" s="12">
        <f>IF($B3125="","",IF(ISNUMBER($B3125),HOUR($B3125)*2+MINUTE($B3125)/30,IFERROR(VALUE(LEFT($B3125,FIND(":",$B3125)-1))*2+VALUE(MID($B3125,FIND(":",$B3125)+1,2))/30,"")))</f>
        <v/>
      </c>
      <c r="G3125" s="12">
        <f>IF($E3125="","",IF(WEEKDAY($E3125,2)&lt;6,1,0))</f>
        <v/>
      </c>
      <c r="H3125" s="12">
        <f>IF(OR($E3125="",$F3125=""),"",IF(AND($G3125=1,$F3125&gt;='Working Hours'!$C$8,$F3125&lt;'Working Hours'!$C$9),1,0))</f>
        <v/>
      </c>
    </row>
    <row r="3126">
      <c r="A3126" s="11" t="n"/>
      <c r="B3126" s="11" t="n"/>
      <c r="C3126" s="11" t="n"/>
      <c r="E3126" s="12">
        <f>IF($A3126="","",IF(ISNUMBER($A3126),$A3126,IFERROR(DATEVALUE($A3126),"")))</f>
        <v/>
      </c>
      <c r="F3126" s="12">
        <f>IF($B3126="","",IF(ISNUMBER($B3126),HOUR($B3126)*2+MINUTE($B3126)/30,IFERROR(VALUE(LEFT($B3126,FIND(":",$B3126)-1))*2+VALUE(MID($B3126,FIND(":",$B3126)+1,2))/30,"")))</f>
        <v/>
      </c>
      <c r="G3126" s="12">
        <f>IF($E3126="","",IF(WEEKDAY($E3126,2)&lt;6,1,0))</f>
        <v/>
      </c>
      <c r="H3126" s="12">
        <f>IF(OR($E3126="",$F3126=""),"",IF(AND($G3126=1,$F3126&gt;='Working Hours'!$C$8,$F3126&lt;'Working Hours'!$C$9),1,0))</f>
        <v/>
      </c>
    </row>
    <row r="3127">
      <c r="A3127" s="11" t="n"/>
      <c r="B3127" s="11" t="n"/>
      <c r="C3127" s="11" t="n"/>
      <c r="E3127" s="12">
        <f>IF($A3127="","",IF(ISNUMBER($A3127),$A3127,IFERROR(DATEVALUE($A3127),"")))</f>
        <v/>
      </c>
      <c r="F3127" s="12">
        <f>IF($B3127="","",IF(ISNUMBER($B3127),HOUR($B3127)*2+MINUTE($B3127)/30,IFERROR(VALUE(LEFT($B3127,FIND(":",$B3127)-1))*2+VALUE(MID($B3127,FIND(":",$B3127)+1,2))/30,"")))</f>
        <v/>
      </c>
      <c r="G3127" s="12">
        <f>IF($E3127="","",IF(WEEKDAY($E3127,2)&lt;6,1,0))</f>
        <v/>
      </c>
      <c r="H3127" s="12">
        <f>IF(OR($E3127="",$F3127=""),"",IF(AND($G3127=1,$F3127&gt;='Working Hours'!$C$8,$F3127&lt;'Working Hours'!$C$9),1,0))</f>
        <v/>
      </c>
    </row>
    <row r="3128">
      <c r="A3128" s="11" t="n"/>
      <c r="B3128" s="11" t="n"/>
      <c r="C3128" s="11" t="n"/>
      <c r="E3128" s="12">
        <f>IF($A3128="","",IF(ISNUMBER($A3128),$A3128,IFERROR(DATEVALUE($A3128),"")))</f>
        <v/>
      </c>
      <c r="F3128" s="12">
        <f>IF($B3128="","",IF(ISNUMBER($B3128),HOUR($B3128)*2+MINUTE($B3128)/30,IFERROR(VALUE(LEFT($B3128,FIND(":",$B3128)-1))*2+VALUE(MID($B3128,FIND(":",$B3128)+1,2))/30,"")))</f>
        <v/>
      </c>
      <c r="G3128" s="12">
        <f>IF($E3128="","",IF(WEEKDAY($E3128,2)&lt;6,1,0))</f>
        <v/>
      </c>
      <c r="H3128" s="12">
        <f>IF(OR($E3128="",$F3128=""),"",IF(AND($G3128=1,$F3128&gt;='Working Hours'!$C$8,$F3128&lt;'Working Hours'!$C$9),1,0))</f>
        <v/>
      </c>
    </row>
    <row r="3129">
      <c r="A3129" s="11" t="n"/>
      <c r="B3129" s="11" t="n"/>
      <c r="C3129" s="11" t="n"/>
      <c r="E3129" s="12">
        <f>IF($A3129="","",IF(ISNUMBER($A3129),$A3129,IFERROR(DATEVALUE($A3129),"")))</f>
        <v/>
      </c>
      <c r="F3129" s="12">
        <f>IF($B3129="","",IF(ISNUMBER($B3129),HOUR($B3129)*2+MINUTE($B3129)/30,IFERROR(VALUE(LEFT($B3129,FIND(":",$B3129)-1))*2+VALUE(MID($B3129,FIND(":",$B3129)+1,2))/30,"")))</f>
        <v/>
      </c>
      <c r="G3129" s="12">
        <f>IF($E3129="","",IF(WEEKDAY($E3129,2)&lt;6,1,0))</f>
        <v/>
      </c>
      <c r="H3129" s="12">
        <f>IF(OR($E3129="",$F3129=""),"",IF(AND($G3129=1,$F3129&gt;='Working Hours'!$C$8,$F3129&lt;'Working Hours'!$C$9),1,0))</f>
        <v/>
      </c>
    </row>
    <row r="3130">
      <c r="A3130" s="11" t="n"/>
      <c r="B3130" s="11" t="n"/>
      <c r="C3130" s="11" t="n"/>
      <c r="E3130" s="12">
        <f>IF($A3130="","",IF(ISNUMBER($A3130),$A3130,IFERROR(DATEVALUE($A3130),"")))</f>
        <v/>
      </c>
      <c r="F3130" s="12">
        <f>IF($B3130="","",IF(ISNUMBER($B3130),HOUR($B3130)*2+MINUTE($B3130)/30,IFERROR(VALUE(LEFT($B3130,FIND(":",$B3130)-1))*2+VALUE(MID($B3130,FIND(":",$B3130)+1,2))/30,"")))</f>
        <v/>
      </c>
      <c r="G3130" s="12">
        <f>IF($E3130="","",IF(WEEKDAY($E3130,2)&lt;6,1,0))</f>
        <v/>
      </c>
      <c r="H3130" s="12">
        <f>IF(OR($E3130="",$F3130=""),"",IF(AND($G3130=1,$F3130&gt;='Working Hours'!$C$8,$F3130&lt;'Working Hours'!$C$9),1,0))</f>
        <v/>
      </c>
    </row>
    <row r="3131">
      <c r="A3131" s="11" t="n"/>
      <c r="B3131" s="11" t="n"/>
      <c r="C3131" s="11" t="n"/>
      <c r="E3131" s="12">
        <f>IF($A3131="","",IF(ISNUMBER($A3131),$A3131,IFERROR(DATEVALUE($A3131),"")))</f>
        <v/>
      </c>
      <c r="F3131" s="12">
        <f>IF($B3131="","",IF(ISNUMBER($B3131),HOUR($B3131)*2+MINUTE($B3131)/30,IFERROR(VALUE(LEFT($B3131,FIND(":",$B3131)-1))*2+VALUE(MID($B3131,FIND(":",$B3131)+1,2))/30,"")))</f>
        <v/>
      </c>
      <c r="G3131" s="12">
        <f>IF($E3131="","",IF(WEEKDAY($E3131,2)&lt;6,1,0))</f>
        <v/>
      </c>
      <c r="H3131" s="12">
        <f>IF(OR($E3131="",$F3131=""),"",IF(AND($G3131=1,$F3131&gt;='Working Hours'!$C$8,$F3131&lt;'Working Hours'!$C$9),1,0))</f>
        <v/>
      </c>
    </row>
    <row r="3132">
      <c r="A3132" s="11" t="n"/>
      <c r="B3132" s="11" t="n"/>
      <c r="C3132" s="11" t="n"/>
      <c r="E3132" s="12">
        <f>IF($A3132="","",IF(ISNUMBER($A3132),$A3132,IFERROR(DATEVALUE($A3132),"")))</f>
        <v/>
      </c>
      <c r="F3132" s="12">
        <f>IF($B3132="","",IF(ISNUMBER($B3132),HOUR($B3132)*2+MINUTE($B3132)/30,IFERROR(VALUE(LEFT($B3132,FIND(":",$B3132)-1))*2+VALUE(MID($B3132,FIND(":",$B3132)+1,2))/30,"")))</f>
        <v/>
      </c>
      <c r="G3132" s="12">
        <f>IF($E3132="","",IF(WEEKDAY($E3132,2)&lt;6,1,0))</f>
        <v/>
      </c>
      <c r="H3132" s="12">
        <f>IF(OR($E3132="",$F3132=""),"",IF(AND($G3132=1,$F3132&gt;='Working Hours'!$C$8,$F3132&lt;'Working Hours'!$C$9),1,0))</f>
        <v/>
      </c>
    </row>
    <row r="3133">
      <c r="A3133" s="11" t="n"/>
      <c r="B3133" s="11" t="n"/>
      <c r="C3133" s="11" t="n"/>
      <c r="E3133" s="12">
        <f>IF($A3133="","",IF(ISNUMBER($A3133),$A3133,IFERROR(DATEVALUE($A3133),"")))</f>
        <v/>
      </c>
      <c r="F3133" s="12">
        <f>IF($B3133="","",IF(ISNUMBER($B3133),HOUR($B3133)*2+MINUTE($B3133)/30,IFERROR(VALUE(LEFT($B3133,FIND(":",$B3133)-1))*2+VALUE(MID($B3133,FIND(":",$B3133)+1,2))/30,"")))</f>
        <v/>
      </c>
      <c r="G3133" s="12">
        <f>IF($E3133="","",IF(WEEKDAY($E3133,2)&lt;6,1,0))</f>
        <v/>
      </c>
      <c r="H3133" s="12">
        <f>IF(OR($E3133="",$F3133=""),"",IF(AND($G3133=1,$F3133&gt;='Working Hours'!$C$8,$F3133&lt;'Working Hours'!$C$9),1,0))</f>
        <v/>
      </c>
    </row>
    <row r="3134">
      <c r="A3134" s="11" t="n"/>
      <c r="B3134" s="11" t="n"/>
      <c r="C3134" s="11" t="n"/>
      <c r="E3134" s="12">
        <f>IF($A3134="","",IF(ISNUMBER($A3134),$A3134,IFERROR(DATEVALUE($A3134),"")))</f>
        <v/>
      </c>
      <c r="F3134" s="12">
        <f>IF($B3134="","",IF(ISNUMBER($B3134),HOUR($B3134)*2+MINUTE($B3134)/30,IFERROR(VALUE(LEFT($B3134,FIND(":",$B3134)-1))*2+VALUE(MID($B3134,FIND(":",$B3134)+1,2))/30,"")))</f>
        <v/>
      </c>
      <c r="G3134" s="12">
        <f>IF($E3134="","",IF(WEEKDAY($E3134,2)&lt;6,1,0))</f>
        <v/>
      </c>
      <c r="H3134" s="12">
        <f>IF(OR($E3134="",$F3134=""),"",IF(AND($G3134=1,$F3134&gt;='Working Hours'!$C$8,$F3134&lt;'Working Hours'!$C$9),1,0))</f>
        <v/>
      </c>
    </row>
    <row r="3135">
      <c r="A3135" s="11" t="n"/>
      <c r="B3135" s="11" t="n"/>
      <c r="C3135" s="11" t="n"/>
      <c r="E3135" s="12">
        <f>IF($A3135="","",IF(ISNUMBER($A3135),$A3135,IFERROR(DATEVALUE($A3135),"")))</f>
        <v/>
      </c>
      <c r="F3135" s="12">
        <f>IF($B3135="","",IF(ISNUMBER($B3135),HOUR($B3135)*2+MINUTE($B3135)/30,IFERROR(VALUE(LEFT($B3135,FIND(":",$B3135)-1))*2+VALUE(MID($B3135,FIND(":",$B3135)+1,2))/30,"")))</f>
        <v/>
      </c>
      <c r="G3135" s="12">
        <f>IF($E3135="","",IF(WEEKDAY($E3135,2)&lt;6,1,0))</f>
        <v/>
      </c>
      <c r="H3135" s="12">
        <f>IF(OR($E3135="",$F3135=""),"",IF(AND($G3135=1,$F3135&gt;='Working Hours'!$C$8,$F3135&lt;'Working Hours'!$C$9),1,0))</f>
        <v/>
      </c>
    </row>
    <row r="3136">
      <c r="A3136" s="11" t="n"/>
      <c r="B3136" s="11" t="n"/>
      <c r="C3136" s="11" t="n"/>
      <c r="E3136" s="12">
        <f>IF($A3136="","",IF(ISNUMBER($A3136),$A3136,IFERROR(DATEVALUE($A3136),"")))</f>
        <v/>
      </c>
      <c r="F3136" s="12">
        <f>IF($B3136="","",IF(ISNUMBER($B3136),HOUR($B3136)*2+MINUTE($B3136)/30,IFERROR(VALUE(LEFT($B3136,FIND(":",$B3136)-1))*2+VALUE(MID($B3136,FIND(":",$B3136)+1,2))/30,"")))</f>
        <v/>
      </c>
      <c r="G3136" s="12">
        <f>IF($E3136="","",IF(WEEKDAY($E3136,2)&lt;6,1,0))</f>
        <v/>
      </c>
      <c r="H3136" s="12">
        <f>IF(OR($E3136="",$F3136=""),"",IF(AND($G3136=1,$F3136&gt;='Working Hours'!$C$8,$F3136&lt;'Working Hours'!$C$9),1,0))</f>
        <v/>
      </c>
    </row>
    <row r="3137">
      <c r="A3137" s="11" t="n"/>
      <c r="B3137" s="11" t="n"/>
      <c r="C3137" s="11" t="n"/>
      <c r="E3137" s="12">
        <f>IF($A3137="","",IF(ISNUMBER($A3137),$A3137,IFERROR(DATEVALUE($A3137),"")))</f>
        <v/>
      </c>
      <c r="F3137" s="12">
        <f>IF($B3137="","",IF(ISNUMBER($B3137),HOUR($B3137)*2+MINUTE($B3137)/30,IFERROR(VALUE(LEFT($B3137,FIND(":",$B3137)-1))*2+VALUE(MID($B3137,FIND(":",$B3137)+1,2))/30,"")))</f>
        <v/>
      </c>
      <c r="G3137" s="12">
        <f>IF($E3137="","",IF(WEEKDAY($E3137,2)&lt;6,1,0))</f>
        <v/>
      </c>
      <c r="H3137" s="12">
        <f>IF(OR($E3137="",$F3137=""),"",IF(AND($G3137=1,$F3137&gt;='Working Hours'!$C$8,$F3137&lt;'Working Hours'!$C$9),1,0))</f>
        <v/>
      </c>
    </row>
    <row r="3138">
      <c r="A3138" s="11" t="n"/>
      <c r="B3138" s="11" t="n"/>
      <c r="C3138" s="11" t="n"/>
      <c r="E3138" s="12">
        <f>IF($A3138="","",IF(ISNUMBER($A3138),$A3138,IFERROR(DATEVALUE($A3138),"")))</f>
        <v/>
      </c>
      <c r="F3138" s="12">
        <f>IF($B3138="","",IF(ISNUMBER($B3138),HOUR($B3138)*2+MINUTE($B3138)/30,IFERROR(VALUE(LEFT($B3138,FIND(":",$B3138)-1))*2+VALUE(MID($B3138,FIND(":",$B3138)+1,2))/30,"")))</f>
        <v/>
      </c>
      <c r="G3138" s="12">
        <f>IF($E3138="","",IF(WEEKDAY($E3138,2)&lt;6,1,0))</f>
        <v/>
      </c>
      <c r="H3138" s="12">
        <f>IF(OR($E3138="",$F3138=""),"",IF(AND($G3138=1,$F3138&gt;='Working Hours'!$C$8,$F3138&lt;'Working Hours'!$C$9),1,0))</f>
        <v/>
      </c>
    </row>
    <row r="3139">
      <c r="A3139" s="11" t="n"/>
      <c r="B3139" s="11" t="n"/>
      <c r="C3139" s="11" t="n"/>
      <c r="E3139" s="12">
        <f>IF($A3139="","",IF(ISNUMBER($A3139),$A3139,IFERROR(DATEVALUE($A3139),"")))</f>
        <v/>
      </c>
      <c r="F3139" s="12">
        <f>IF($B3139="","",IF(ISNUMBER($B3139),HOUR($B3139)*2+MINUTE($B3139)/30,IFERROR(VALUE(LEFT($B3139,FIND(":",$B3139)-1))*2+VALUE(MID($B3139,FIND(":",$B3139)+1,2))/30,"")))</f>
        <v/>
      </c>
      <c r="G3139" s="12">
        <f>IF($E3139="","",IF(WEEKDAY($E3139,2)&lt;6,1,0))</f>
        <v/>
      </c>
      <c r="H3139" s="12">
        <f>IF(OR($E3139="",$F3139=""),"",IF(AND($G3139=1,$F3139&gt;='Working Hours'!$C$8,$F3139&lt;'Working Hours'!$C$9),1,0))</f>
        <v/>
      </c>
    </row>
    <row r="3140">
      <c r="A3140" s="11" t="n"/>
      <c r="B3140" s="11" t="n"/>
      <c r="C3140" s="11" t="n"/>
      <c r="E3140" s="12">
        <f>IF($A3140="","",IF(ISNUMBER($A3140),$A3140,IFERROR(DATEVALUE($A3140),"")))</f>
        <v/>
      </c>
      <c r="F3140" s="12">
        <f>IF($B3140="","",IF(ISNUMBER($B3140),HOUR($B3140)*2+MINUTE($B3140)/30,IFERROR(VALUE(LEFT($B3140,FIND(":",$B3140)-1))*2+VALUE(MID($B3140,FIND(":",$B3140)+1,2))/30,"")))</f>
        <v/>
      </c>
      <c r="G3140" s="12">
        <f>IF($E3140="","",IF(WEEKDAY($E3140,2)&lt;6,1,0))</f>
        <v/>
      </c>
      <c r="H3140" s="12">
        <f>IF(OR($E3140="",$F3140=""),"",IF(AND($G3140=1,$F3140&gt;='Working Hours'!$C$8,$F3140&lt;'Working Hours'!$C$9),1,0))</f>
        <v/>
      </c>
    </row>
    <row r="3141">
      <c r="A3141" s="11" t="n"/>
      <c r="B3141" s="11" t="n"/>
      <c r="C3141" s="11" t="n"/>
      <c r="E3141" s="12">
        <f>IF($A3141="","",IF(ISNUMBER($A3141),$A3141,IFERROR(DATEVALUE($A3141),"")))</f>
        <v/>
      </c>
      <c r="F3141" s="12">
        <f>IF($B3141="","",IF(ISNUMBER($B3141),HOUR($B3141)*2+MINUTE($B3141)/30,IFERROR(VALUE(LEFT($B3141,FIND(":",$B3141)-1))*2+VALUE(MID($B3141,FIND(":",$B3141)+1,2))/30,"")))</f>
        <v/>
      </c>
      <c r="G3141" s="12">
        <f>IF($E3141="","",IF(WEEKDAY($E3141,2)&lt;6,1,0))</f>
        <v/>
      </c>
      <c r="H3141" s="12">
        <f>IF(OR($E3141="",$F3141=""),"",IF(AND($G3141=1,$F3141&gt;='Working Hours'!$C$8,$F3141&lt;'Working Hours'!$C$9),1,0))</f>
        <v/>
      </c>
    </row>
    <row r="3142">
      <c r="A3142" s="11" t="n"/>
      <c r="B3142" s="11" t="n"/>
      <c r="C3142" s="11" t="n"/>
      <c r="E3142" s="12">
        <f>IF($A3142="","",IF(ISNUMBER($A3142),$A3142,IFERROR(DATEVALUE($A3142),"")))</f>
        <v/>
      </c>
      <c r="F3142" s="12">
        <f>IF($B3142="","",IF(ISNUMBER($B3142),HOUR($B3142)*2+MINUTE($B3142)/30,IFERROR(VALUE(LEFT($B3142,FIND(":",$B3142)-1))*2+VALUE(MID($B3142,FIND(":",$B3142)+1,2))/30,"")))</f>
        <v/>
      </c>
      <c r="G3142" s="12">
        <f>IF($E3142="","",IF(WEEKDAY($E3142,2)&lt;6,1,0))</f>
        <v/>
      </c>
      <c r="H3142" s="12">
        <f>IF(OR($E3142="",$F3142=""),"",IF(AND($G3142=1,$F3142&gt;='Working Hours'!$C$8,$F3142&lt;'Working Hours'!$C$9),1,0))</f>
        <v/>
      </c>
    </row>
    <row r="3143">
      <c r="A3143" s="11" t="n"/>
      <c r="B3143" s="11" t="n"/>
      <c r="C3143" s="11" t="n"/>
      <c r="E3143" s="12">
        <f>IF($A3143="","",IF(ISNUMBER($A3143),$A3143,IFERROR(DATEVALUE($A3143),"")))</f>
        <v/>
      </c>
      <c r="F3143" s="12">
        <f>IF($B3143="","",IF(ISNUMBER($B3143),HOUR($B3143)*2+MINUTE($B3143)/30,IFERROR(VALUE(LEFT($B3143,FIND(":",$B3143)-1))*2+VALUE(MID($B3143,FIND(":",$B3143)+1,2))/30,"")))</f>
        <v/>
      </c>
      <c r="G3143" s="12">
        <f>IF($E3143="","",IF(WEEKDAY($E3143,2)&lt;6,1,0))</f>
        <v/>
      </c>
      <c r="H3143" s="12">
        <f>IF(OR($E3143="",$F3143=""),"",IF(AND($G3143=1,$F3143&gt;='Working Hours'!$C$8,$F3143&lt;'Working Hours'!$C$9),1,0))</f>
        <v/>
      </c>
    </row>
    <row r="3144">
      <c r="A3144" s="11" t="n"/>
      <c r="B3144" s="11" t="n"/>
      <c r="C3144" s="11" t="n"/>
      <c r="E3144" s="12">
        <f>IF($A3144="","",IF(ISNUMBER($A3144),$A3144,IFERROR(DATEVALUE($A3144),"")))</f>
        <v/>
      </c>
      <c r="F3144" s="12">
        <f>IF($B3144="","",IF(ISNUMBER($B3144),HOUR($B3144)*2+MINUTE($B3144)/30,IFERROR(VALUE(LEFT($B3144,FIND(":",$B3144)-1))*2+VALUE(MID($B3144,FIND(":",$B3144)+1,2))/30,"")))</f>
        <v/>
      </c>
      <c r="G3144" s="12">
        <f>IF($E3144="","",IF(WEEKDAY($E3144,2)&lt;6,1,0))</f>
        <v/>
      </c>
      <c r="H3144" s="12">
        <f>IF(OR($E3144="",$F3144=""),"",IF(AND($G3144=1,$F3144&gt;='Working Hours'!$C$8,$F3144&lt;'Working Hours'!$C$9),1,0))</f>
        <v/>
      </c>
    </row>
    <row r="3145">
      <c r="A3145" s="11" t="n"/>
      <c r="B3145" s="11" t="n"/>
      <c r="C3145" s="11" t="n"/>
      <c r="E3145" s="12">
        <f>IF($A3145="","",IF(ISNUMBER($A3145),$A3145,IFERROR(DATEVALUE($A3145),"")))</f>
        <v/>
      </c>
      <c r="F3145" s="12">
        <f>IF($B3145="","",IF(ISNUMBER($B3145),HOUR($B3145)*2+MINUTE($B3145)/30,IFERROR(VALUE(LEFT($B3145,FIND(":",$B3145)-1))*2+VALUE(MID($B3145,FIND(":",$B3145)+1,2))/30,"")))</f>
        <v/>
      </c>
      <c r="G3145" s="12">
        <f>IF($E3145="","",IF(WEEKDAY($E3145,2)&lt;6,1,0))</f>
        <v/>
      </c>
      <c r="H3145" s="12">
        <f>IF(OR($E3145="",$F3145=""),"",IF(AND($G3145=1,$F3145&gt;='Working Hours'!$C$8,$F3145&lt;'Working Hours'!$C$9),1,0))</f>
        <v/>
      </c>
    </row>
    <row r="3146">
      <c r="A3146" s="11" t="n"/>
      <c r="B3146" s="11" t="n"/>
      <c r="C3146" s="11" t="n"/>
      <c r="E3146" s="12">
        <f>IF($A3146="","",IF(ISNUMBER($A3146),$A3146,IFERROR(DATEVALUE($A3146),"")))</f>
        <v/>
      </c>
      <c r="F3146" s="12">
        <f>IF($B3146="","",IF(ISNUMBER($B3146),HOUR($B3146)*2+MINUTE($B3146)/30,IFERROR(VALUE(LEFT($B3146,FIND(":",$B3146)-1))*2+VALUE(MID($B3146,FIND(":",$B3146)+1,2))/30,"")))</f>
        <v/>
      </c>
      <c r="G3146" s="12">
        <f>IF($E3146="","",IF(WEEKDAY($E3146,2)&lt;6,1,0))</f>
        <v/>
      </c>
      <c r="H3146" s="12">
        <f>IF(OR($E3146="",$F3146=""),"",IF(AND($G3146=1,$F3146&gt;='Working Hours'!$C$8,$F3146&lt;'Working Hours'!$C$9),1,0))</f>
        <v/>
      </c>
    </row>
    <row r="3147">
      <c r="A3147" s="11" t="n"/>
      <c r="B3147" s="11" t="n"/>
      <c r="C3147" s="11" t="n"/>
      <c r="E3147" s="12">
        <f>IF($A3147="","",IF(ISNUMBER($A3147),$A3147,IFERROR(DATEVALUE($A3147),"")))</f>
        <v/>
      </c>
      <c r="F3147" s="12">
        <f>IF($B3147="","",IF(ISNUMBER($B3147),HOUR($B3147)*2+MINUTE($B3147)/30,IFERROR(VALUE(LEFT($B3147,FIND(":",$B3147)-1))*2+VALUE(MID($B3147,FIND(":",$B3147)+1,2))/30,"")))</f>
        <v/>
      </c>
      <c r="G3147" s="12">
        <f>IF($E3147="","",IF(WEEKDAY($E3147,2)&lt;6,1,0))</f>
        <v/>
      </c>
      <c r="H3147" s="12">
        <f>IF(OR($E3147="",$F3147=""),"",IF(AND($G3147=1,$F3147&gt;='Working Hours'!$C$8,$F3147&lt;'Working Hours'!$C$9),1,0))</f>
        <v/>
      </c>
    </row>
    <row r="3148">
      <c r="A3148" s="11" t="n"/>
      <c r="B3148" s="11" t="n"/>
      <c r="C3148" s="11" t="n"/>
      <c r="E3148" s="12">
        <f>IF($A3148="","",IF(ISNUMBER($A3148),$A3148,IFERROR(DATEVALUE($A3148),"")))</f>
        <v/>
      </c>
      <c r="F3148" s="12">
        <f>IF($B3148="","",IF(ISNUMBER($B3148),HOUR($B3148)*2+MINUTE($B3148)/30,IFERROR(VALUE(LEFT($B3148,FIND(":",$B3148)-1))*2+VALUE(MID($B3148,FIND(":",$B3148)+1,2))/30,"")))</f>
        <v/>
      </c>
      <c r="G3148" s="12">
        <f>IF($E3148="","",IF(WEEKDAY($E3148,2)&lt;6,1,0))</f>
        <v/>
      </c>
      <c r="H3148" s="12">
        <f>IF(OR($E3148="",$F3148=""),"",IF(AND($G3148=1,$F3148&gt;='Working Hours'!$C$8,$F3148&lt;'Working Hours'!$C$9),1,0))</f>
        <v/>
      </c>
    </row>
    <row r="3149">
      <c r="A3149" s="11" t="n"/>
      <c r="B3149" s="11" t="n"/>
      <c r="C3149" s="11" t="n"/>
      <c r="E3149" s="12">
        <f>IF($A3149="","",IF(ISNUMBER($A3149),$A3149,IFERROR(DATEVALUE($A3149),"")))</f>
        <v/>
      </c>
      <c r="F3149" s="12">
        <f>IF($B3149="","",IF(ISNUMBER($B3149),HOUR($B3149)*2+MINUTE($B3149)/30,IFERROR(VALUE(LEFT($B3149,FIND(":",$B3149)-1))*2+VALUE(MID($B3149,FIND(":",$B3149)+1,2))/30,"")))</f>
        <v/>
      </c>
      <c r="G3149" s="12">
        <f>IF($E3149="","",IF(WEEKDAY($E3149,2)&lt;6,1,0))</f>
        <v/>
      </c>
      <c r="H3149" s="12">
        <f>IF(OR($E3149="",$F3149=""),"",IF(AND($G3149=1,$F3149&gt;='Working Hours'!$C$8,$F3149&lt;'Working Hours'!$C$9),1,0))</f>
        <v/>
      </c>
    </row>
    <row r="3150">
      <c r="A3150" s="11" t="n"/>
      <c r="B3150" s="11" t="n"/>
      <c r="C3150" s="11" t="n"/>
      <c r="E3150" s="12">
        <f>IF($A3150="","",IF(ISNUMBER($A3150),$A3150,IFERROR(DATEVALUE($A3150),"")))</f>
        <v/>
      </c>
      <c r="F3150" s="12">
        <f>IF($B3150="","",IF(ISNUMBER($B3150),HOUR($B3150)*2+MINUTE($B3150)/30,IFERROR(VALUE(LEFT($B3150,FIND(":",$B3150)-1))*2+VALUE(MID($B3150,FIND(":",$B3150)+1,2))/30,"")))</f>
        <v/>
      </c>
      <c r="G3150" s="12">
        <f>IF($E3150="","",IF(WEEKDAY($E3150,2)&lt;6,1,0))</f>
        <v/>
      </c>
      <c r="H3150" s="12">
        <f>IF(OR($E3150="",$F3150=""),"",IF(AND($G3150=1,$F3150&gt;='Working Hours'!$C$8,$F3150&lt;'Working Hours'!$C$9),1,0))</f>
        <v/>
      </c>
    </row>
    <row r="3151">
      <c r="A3151" s="11" t="n"/>
      <c r="B3151" s="11" t="n"/>
      <c r="C3151" s="11" t="n"/>
      <c r="E3151" s="12">
        <f>IF($A3151="","",IF(ISNUMBER($A3151),$A3151,IFERROR(DATEVALUE($A3151),"")))</f>
        <v/>
      </c>
      <c r="F3151" s="12">
        <f>IF($B3151="","",IF(ISNUMBER($B3151),HOUR($B3151)*2+MINUTE($B3151)/30,IFERROR(VALUE(LEFT($B3151,FIND(":",$B3151)-1))*2+VALUE(MID($B3151,FIND(":",$B3151)+1,2))/30,"")))</f>
        <v/>
      </c>
      <c r="G3151" s="12">
        <f>IF($E3151="","",IF(WEEKDAY($E3151,2)&lt;6,1,0))</f>
        <v/>
      </c>
      <c r="H3151" s="12">
        <f>IF(OR($E3151="",$F3151=""),"",IF(AND($G3151=1,$F3151&gt;='Working Hours'!$C$8,$F3151&lt;'Working Hours'!$C$9),1,0))</f>
        <v/>
      </c>
    </row>
    <row r="3152">
      <c r="A3152" s="11" t="n"/>
      <c r="B3152" s="11" t="n"/>
      <c r="C3152" s="11" t="n"/>
      <c r="E3152" s="12">
        <f>IF($A3152="","",IF(ISNUMBER($A3152),$A3152,IFERROR(DATEVALUE($A3152),"")))</f>
        <v/>
      </c>
      <c r="F3152" s="12">
        <f>IF($B3152="","",IF(ISNUMBER($B3152),HOUR($B3152)*2+MINUTE($B3152)/30,IFERROR(VALUE(LEFT($B3152,FIND(":",$B3152)-1))*2+VALUE(MID($B3152,FIND(":",$B3152)+1,2))/30,"")))</f>
        <v/>
      </c>
      <c r="G3152" s="12">
        <f>IF($E3152="","",IF(WEEKDAY($E3152,2)&lt;6,1,0))</f>
        <v/>
      </c>
      <c r="H3152" s="12">
        <f>IF(OR($E3152="",$F3152=""),"",IF(AND($G3152=1,$F3152&gt;='Working Hours'!$C$8,$F3152&lt;'Working Hours'!$C$9),1,0))</f>
        <v/>
      </c>
    </row>
    <row r="3153">
      <c r="A3153" s="11" t="n"/>
      <c r="B3153" s="11" t="n"/>
      <c r="C3153" s="11" t="n"/>
      <c r="E3153" s="12">
        <f>IF($A3153="","",IF(ISNUMBER($A3153),$A3153,IFERROR(DATEVALUE($A3153),"")))</f>
        <v/>
      </c>
      <c r="F3153" s="12">
        <f>IF($B3153="","",IF(ISNUMBER($B3153),HOUR($B3153)*2+MINUTE($B3153)/30,IFERROR(VALUE(LEFT($B3153,FIND(":",$B3153)-1))*2+VALUE(MID($B3153,FIND(":",$B3153)+1,2))/30,"")))</f>
        <v/>
      </c>
      <c r="G3153" s="12">
        <f>IF($E3153="","",IF(WEEKDAY($E3153,2)&lt;6,1,0))</f>
        <v/>
      </c>
      <c r="H3153" s="12">
        <f>IF(OR($E3153="",$F3153=""),"",IF(AND($G3153=1,$F3153&gt;='Working Hours'!$C$8,$F3153&lt;'Working Hours'!$C$9),1,0))</f>
        <v/>
      </c>
    </row>
    <row r="3154">
      <c r="A3154" s="11" t="n"/>
      <c r="B3154" s="11" t="n"/>
      <c r="C3154" s="11" t="n"/>
      <c r="E3154" s="12">
        <f>IF($A3154="","",IF(ISNUMBER($A3154),$A3154,IFERROR(DATEVALUE($A3154),"")))</f>
        <v/>
      </c>
      <c r="F3154" s="12">
        <f>IF($B3154="","",IF(ISNUMBER($B3154),HOUR($B3154)*2+MINUTE($B3154)/30,IFERROR(VALUE(LEFT($B3154,FIND(":",$B3154)-1))*2+VALUE(MID($B3154,FIND(":",$B3154)+1,2))/30,"")))</f>
        <v/>
      </c>
      <c r="G3154" s="12">
        <f>IF($E3154="","",IF(WEEKDAY($E3154,2)&lt;6,1,0))</f>
        <v/>
      </c>
      <c r="H3154" s="12">
        <f>IF(OR($E3154="",$F3154=""),"",IF(AND($G3154=1,$F3154&gt;='Working Hours'!$C$8,$F3154&lt;'Working Hours'!$C$9),1,0))</f>
        <v/>
      </c>
    </row>
    <row r="3155">
      <c r="A3155" s="11" t="n"/>
      <c r="B3155" s="11" t="n"/>
      <c r="C3155" s="11" t="n"/>
      <c r="E3155" s="12">
        <f>IF($A3155="","",IF(ISNUMBER($A3155),$A3155,IFERROR(DATEVALUE($A3155),"")))</f>
        <v/>
      </c>
      <c r="F3155" s="12">
        <f>IF($B3155="","",IF(ISNUMBER($B3155),HOUR($B3155)*2+MINUTE($B3155)/30,IFERROR(VALUE(LEFT($B3155,FIND(":",$B3155)-1))*2+VALUE(MID($B3155,FIND(":",$B3155)+1,2))/30,"")))</f>
        <v/>
      </c>
      <c r="G3155" s="12">
        <f>IF($E3155="","",IF(WEEKDAY($E3155,2)&lt;6,1,0))</f>
        <v/>
      </c>
      <c r="H3155" s="12">
        <f>IF(OR($E3155="",$F3155=""),"",IF(AND($G3155=1,$F3155&gt;='Working Hours'!$C$8,$F3155&lt;'Working Hours'!$C$9),1,0))</f>
        <v/>
      </c>
    </row>
    <row r="3156">
      <c r="A3156" s="11" t="n"/>
      <c r="B3156" s="11" t="n"/>
      <c r="C3156" s="11" t="n"/>
      <c r="E3156" s="12">
        <f>IF($A3156="","",IF(ISNUMBER($A3156),$A3156,IFERROR(DATEVALUE($A3156),"")))</f>
        <v/>
      </c>
      <c r="F3156" s="12">
        <f>IF($B3156="","",IF(ISNUMBER($B3156),HOUR($B3156)*2+MINUTE($B3156)/30,IFERROR(VALUE(LEFT($B3156,FIND(":",$B3156)-1))*2+VALUE(MID($B3156,FIND(":",$B3156)+1,2))/30,"")))</f>
        <v/>
      </c>
      <c r="G3156" s="12">
        <f>IF($E3156="","",IF(WEEKDAY($E3156,2)&lt;6,1,0))</f>
        <v/>
      </c>
      <c r="H3156" s="12">
        <f>IF(OR($E3156="",$F3156=""),"",IF(AND($G3156=1,$F3156&gt;='Working Hours'!$C$8,$F3156&lt;'Working Hours'!$C$9),1,0))</f>
        <v/>
      </c>
    </row>
    <row r="3157">
      <c r="A3157" s="11" t="n"/>
      <c r="B3157" s="11" t="n"/>
      <c r="C3157" s="11" t="n"/>
      <c r="E3157" s="12">
        <f>IF($A3157="","",IF(ISNUMBER($A3157),$A3157,IFERROR(DATEVALUE($A3157),"")))</f>
        <v/>
      </c>
      <c r="F3157" s="12">
        <f>IF($B3157="","",IF(ISNUMBER($B3157),HOUR($B3157)*2+MINUTE($B3157)/30,IFERROR(VALUE(LEFT($B3157,FIND(":",$B3157)-1))*2+VALUE(MID($B3157,FIND(":",$B3157)+1,2))/30,"")))</f>
        <v/>
      </c>
      <c r="G3157" s="12">
        <f>IF($E3157="","",IF(WEEKDAY($E3157,2)&lt;6,1,0))</f>
        <v/>
      </c>
      <c r="H3157" s="12">
        <f>IF(OR($E3157="",$F3157=""),"",IF(AND($G3157=1,$F3157&gt;='Working Hours'!$C$8,$F3157&lt;'Working Hours'!$C$9),1,0))</f>
        <v/>
      </c>
    </row>
    <row r="3158">
      <c r="A3158" s="11" t="n"/>
      <c r="B3158" s="11" t="n"/>
      <c r="C3158" s="11" t="n"/>
      <c r="E3158" s="12">
        <f>IF($A3158="","",IF(ISNUMBER($A3158),$A3158,IFERROR(DATEVALUE($A3158),"")))</f>
        <v/>
      </c>
      <c r="F3158" s="12">
        <f>IF($B3158="","",IF(ISNUMBER($B3158),HOUR($B3158)*2+MINUTE($B3158)/30,IFERROR(VALUE(LEFT($B3158,FIND(":",$B3158)-1))*2+VALUE(MID($B3158,FIND(":",$B3158)+1,2))/30,"")))</f>
        <v/>
      </c>
      <c r="G3158" s="12">
        <f>IF($E3158="","",IF(WEEKDAY($E3158,2)&lt;6,1,0))</f>
        <v/>
      </c>
      <c r="H3158" s="12">
        <f>IF(OR($E3158="",$F3158=""),"",IF(AND($G3158=1,$F3158&gt;='Working Hours'!$C$8,$F3158&lt;'Working Hours'!$C$9),1,0))</f>
        <v/>
      </c>
    </row>
    <row r="3159">
      <c r="A3159" s="11" t="n"/>
      <c r="B3159" s="11" t="n"/>
      <c r="C3159" s="11" t="n"/>
      <c r="E3159" s="12">
        <f>IF($A3159="","",IF(ISNUMBER($A3159),$A3159,IFERROR(DATEVALUE($A3159),"")))</f>
        <v/>
      </c>
      <c r="F3159" s="12">
        <f>IF($B3159="","",IF(ISNUMBER($B3159),HOUR($B3159)*2+MINUTE($B3159)/30,IFERROR(VALUE(LEFT($B3159,FIND(":",$B3159)-1))*2+VALUE(MID($B3159,FIND(":",$B3159)+1,2))/30,"")))</f>
        <v/>
      </c>
      <c r="G3159" s="12">
        <f>IF($E3159="","",IF(WEEKDAY($E3159,2)&lt;6,1,0))</f>
        <v/>
      </c>
      <c r="H3159" s="12">
        <f>IF(OR($E3159="",$F3159=""),"",IF(AND($G3159=1,$F3159&gt;='Working Hours'!$C$8,$F3159&lt;'Working Hours'!$C$9),1,0))</f>
        <v/>
      </c>
    </row>
    <row r="3160">
      <c r="A3160" s="11" t="n"/>
      <c r="B3160" s="11" t="n"/>
      <c r="C3160" s="11" t="n"/>
      <c r="E3160" s="12">
        <f>IF($A3160="","",IF(ISNUMBER($A3160),$A3160,IFERROR(DATEVALUE($A3160),"")))</f>
        <v/>
      </c>
      <c r="F3160" s="12">
        <f>IF($B3160="","",IF(ISNUMBER($B3160),HOUR($B3160)*2+MINUTE($B3160)/30,IFERROR(VALUE(LEFT($B3160,FIND(":",$B3160)-1))*2+VALUE(MID($B3160,FIND(":",$B3160)+1,2))/30,"")))</f>
        <v/>
      </c>
      <c r="G3160" s="12">
        <f>IF($E3160="","",IF(WEEKDAY($E3160,2)&lt;6,1,0))</f>
        <v/>
      </c>
      <c r="H3160" s="12">
        <f>IF(OR($E3160="",$F3160=""),"",IF(AND($G3160=1,$F3160&gt;='Working Hours'!$C$8,$F3160&lt;'Working Hours'!$C$9),1,0))</f>
        <v/>
      </c>
    </row>
    <row r="3161">
      <c r="A3161" s="11" t="n"/>
      <c r="B3161" s="11" t="n"/>
      <c r="C3161" s="11" t="n"/>
      <c r="E3161" s="12">
        <f>IF($A3161="","",IF(ISNUMBER($A3161),$A3161,IFERROR(DATEVALUE($A3161),"")))</f>
        <v/>
      </c>
      <c r="F3161" s="12">
        <f>IF($B3161="","",IF(ISNUMBER($B3161),HOUR($B3161)*2+MINUTE($B3161)/30,IFERROR(VALUE(LEFT($B3161,FIND(":",$B3161)-1))*2+VALUE(MID($B3161,FIND(":",$B3161)+1,2))/30,"")))</f>
        <v/>
      </c>
      <c r="G3161" s="12">
        <f>IF($E3161="","",IF(WEEKDAY($E3161,2)&lt;6,1,0))</f>
        <v/>
      </c>
      <c r="H3161" s="12">
        <f>IF(OR($E3161="",$F3161=""),"",IF(AND($G3161=1,$F3161&gt;='Working Hours'!$C$8,$F3161&lt;'Working Hours'!$C$9),1,0))</f>
        <v/>
      </c>
    </row>
    <row r="3162">
      <c r="A3162" s="11" t="n"/>
      <c r="B3162" s="11" t="n"/>
      <c r="C3162" s="11" t="n"/>
      <c r="E3162" s="12">
        <f>IF($A3162="","",IF(ISNUMBER($A3162),$A3162,IFERROR(DATEVALUE($A3162),"")))</f>
        <v/>
      </c>
      <c r="F3162" s="12">
        <f>IF($B3162="","",IF(ISNUMBER($B3162),HOUR($B3162)*2+MINUTE($B3162)/30,IFERROR(VALUE(LEFT($B3162,FIND(":",$B3162)-1))*2+VALUE(MID($B3162,FIND(":",$B3162)+1,2))/30,"")))</f>
        <v/>
      </c>
      <c r="G3162" s="12">
        <f>IF($E3162="","",IF(WEEKDAY($E3162,2)&lt;6,1,0))</f>
        <v/>
      </c>
      <c r="H3162" s="12">
        <f>IF(OR($E3162="",$F3162=""),"",IF(AND($G3162=1,$F3162&gt;='Working Hours'!$C$8,$F3162&lt;'Working Hours'!$C$9),1,0))</f>
        <v/>
      </c>
    </row>
    <row r="3163">
      <c r="A3163" s="11" t="n"/>
      <c r="B3163" s="11" t="n"/>
      <c r="C3163" s="11" t="n"/>
      <c r="E3163" s="12">
        <f>IF($A3163="","",IF(ISNUMBER($A3163),$A3163,IFERROR(DATEVALUE($A3163),"")))</f>
        <v/>
      </c>
      <c r="F3163" s="12">
        <f>IF($B3163="","",IF(ISNUMBER($B3163),HOUR($B3163)*2+MINUTE($B3163)/30,IFERROR(VALUE(LEFT($B3163,FIND(":",$B3163)-1))*2+VALUE(MID($B3163,FIND(":",$B3163)+1,2))/30,"")))</f>
        <v/>
      </c>
      <c r="G3163" s="12">
        <f>IF($E3163="","",IF(WEEKDAY($E3163,2)&lt;6,1,0))</f>
        <v/>
      </c>
      <c r="H3163" s="12">
        <f>IF(OR($E3163="",$F3163=""),"",IF(AND($G3163=1,$F3163&gt;='Working Hours'!$C$8,$F3163&lt;'Working Hours'!$C$9),1,0))</f>
        <v/>
      </c>
    </row>
    <row r="3164">
      <c r="A3164" s="11" t="n"/>
      <c r="B3164" s="11" t="n"/>
      <c r="C3164" s="11" t="n"/>
      <c r="E3164" s="12">
        <f>IF($A3164="","",IF(ISNUMBER($A3164),$A3164,IFERROR(DATEVALUE($A3164),"")))</f>
        <v/>
      </c>
      <c r="F3164" s="12">
        <f>IF($B3164="","",IF(ISNUMBER($B3164),HOUR($B3164)*2+MINUTE($B3164)/30,IFERROR(VALUE(LEFT($B3164,FIND(":",$B3164)-1))*2+VALUE(MID($B3164,FIND(":",$B3164)+1,2))/30,"")))</f>
        <v/>
      </c>
      <c r="G3164" s="12">
        <f>IF($E3164="","",IF(WEEKDAY($E3164,2)&lt;6,1,0))</f>
        <v/>
      </c>
      <c r="H3164" s="12">
        <f>IF(OR($E3164="",$F3164=""),"",IF(AND($G3164=1,$F3164&gt;='Working Hours'!$C$8,$F3164&lt;'Working Hours'!$C$9),1,0))</f>
        <v/>
      </c>
    </row>
    <row r="3165">
      <c r="A3165" s="11" t="n"/>
      <c r="B3165" s="11" t="n"/>
      <c r="C3165" s="11" t="n"/>
      <c r="E3165" s="12">
        <f>IF($A3165="","",IF(ISNUMBER($A3165),$A3165,IFERROR(DATEVALUE($A3165),"")))</f>
        <v/>
      </c>
      <c r="F3165" s="12">
        <f>IF($B3165="","",IF(ISNUMBER($B3165),HOUR($B3165)*2+MINUTE($B3165)/30,IFERROR(VALUE(LEFT($B3165,FIND(":",$B3165)-1))*2+VALUE(MID($B3165,FIND(":",$B3165)+1,2))/30,"")))</f>
        <v/>
      </c>
      <c r="G3165" s="12">
        <f>IF($E3165="","",IF(WEEKDAY($E3165,2)&lt;6,1,0))</f>
        <v/>
      </c>
      <c r="H3165" s="12">
        <f>IF(OR($E3165="",$F3165=""),"",IF(AND($G3165=1,$F3165&gt;='Working Hours'!$C$8,$F3165&lt;'Working Hours'!$C$9),1,0))</f>
        <v/>
      </c>
    </row>
    <row r="3166">
      <c r="A3166" s="11" t="n"/>
      <c r="B3166" s="11" t="n"/>
      <c r="C3166" s="11" t="n"/>
      <c r="E3166" s="12">
        <f>IF($A3166="","",IF(ISNUMBER($A3166),$A3166,IFERROR(DATEVALUE($A3166),"")))</f>
        <v/>
      </c>
      <c r="F3166" s="12">
        <f>IF($B3166="","",IF(ISNUMBER($B3166),HOUR($B3166)*2+MINUTE($B3166)/30,IFERROR(VALUE(LEFT($B3166,FIND(":",$B3166)-1))*2+VALUE(MID($B3166,FIND(":",$B3166)+1,2))/30,"")))</f>
        <v/>
      </c>
      <c r="G3166" s="12">
        <f>IF($E3166="","",IF(WEEKDAY($E3166,2)&lt;6,1,0))</f>
        <v/>
      </c>
      <c r="H3166" s="12">
        <f>IF(OR($E3166="",$F3166=""),"",IF(AND($G3166=1,$F3166&gt;='Working Hours'!$C$8,$F3166&lt;'Working Hours'!$C$9),1,0))</f>
        <v/>
      </c>
    </row>
    <row r="3167">
      <c r="A3167" s="11" t="n"/>
      <c r="B3167" s="11" t="n"/>
      <c r="C3167" s="11" t="n"/>
      <c r="E3167" s="12">
        <f>IF($A3167="","",IF(ISNUMBER($A3167),$A3167,IFERROR(DATEVALUE($A3167),"")))</f>
        <v/>
      </c>
      <c r="F3167" s="12">
        <f>IF($B3167="","",IF(ISNUMBER($B3167),HOUR($B3167)*2+MINUTE($B3167)/30,IFERROR(VALUE(LEFT($B3167,FIND(":",$B3167)-1))*2+VALUE(MID($B3167,FIND(":",$B3167)+1,2))/30,"")))</f>
        <v/>
      </c>
      <c r="G3167" s="12">
        <f>IF($E3167="","",IF(WEEKDAY($E3167,2)&lt;6,1,0))</f>
        <v/>
      </c>
      <c r="H3167" s="12">
        <f>IF(OR($E3167="",$F3167=""),"",IF(AND($G3167=1,$F3167&gt;='Working Hours'!$C$8,$F3167&lt;'Working Hours'!$C$9),1,0))</f>
        <v/>
      </c>
    </row>
    <row r="3168">
      <c r="A3168" s="11" t="n"/>
      <c r="B3168" s="11" t="n"/>
      <c r="C3168" s="11" t="n"/>
      <c r="E3168" s="12">
        <f>IF($A3168="","",IF(ISNUMBER($A3168),$A3168,IFERROR(DATEVALUE($A3168),"")))</f>
        <v/>
      </c>
      <c r="F3168" s="12">
        <f>IF($B3168="","",IF(ISNUMBER($B3168),HOUR($B3168)*2+MINUTE($B3168)/30,IFERROR(VALUE(LEFT($B3168,FIND(":",$B3168)-1))*2+VALUE(MID($B3168,FIND(":",$B3168)+1,2))/30,"")))</f>
        <v/>
      </c>
      <c r="G3168" s="12">
        <f>IF($E3168="","",IF(WEEKDAY($E3168,2)&lt;6,1,0))</f>
        <v/>
      </c>
      <c r="H3168" s="12">
        <f>IF(OR($E3168="",$F3168=""),"",IF(AND($G3168=1,$F3168&gt;='Working Hours'!$C$8,$F3168&lt;'Working Hours'!$C$9),1,0))</f>
        <v/>
      </c>
    </row>
    <row r="3169">
      <c r="A3169" s="11" t="n"/>
      <c r="B3169" s="11" t="n"/>
      <c r="C3169" s="11" t="n"/>
      <c r="E3169" s="12">
        <f>IF($A3169="","",IF(ISNUMBER($A3169),$A3169,IFERROR(DATEVALUE($A3169),"")))</f>
        <v/>
      </c>
      <c r="F3169" s="12">
        <f>IF($B3169="","",IF(ISNUMBER($B3169),HOUR($B3169)*2+MINUTE($B3169)/30,IFERROR(VALUE(LEFT($B3169,FIND(":",$B3169)-1))*2+VALUE(MID($B3169,FIND(":",$B3169)+1,2))/30,"")))</f>
        <v/>
      </c>
      <c r="G3169" s="12">
        <f>IF($E3169="","",IF(WEEKDAY($E3169,2)&lt;6,1,0))</f>
        <v/>
      </c>
      <c r="H3169" s="12">
        <f>IF(OR($E3169="",$F3169=""),"",IF(AND($G3169=1,$F3169&gt;='Working Hours'!$C$8,$F3169&lt;'Working Hours'!$C$9),1,0))</f>
        <v/>
      </c>
    </row>
    <row r="3170">
      <c r="A3170" s="11" t="n"/>
      <c r="B3170" s="11" t="n"/>
      <c r="C3170" s="11" t="n"/>
      <c r="E3170" s="12">
        <f>IF($A3170="","",IF(ISNUMBER($A3170),$A3170,IFERROR(DATEVALUE($A3170),"")))</f>
        <v/>
      </c>
      <c r="F3170" s="12">
        <f>IF($B3170="","",IF(ISNUMBER($B3170),HOUR($B3170)*2+MINUTE($B3170)/30,IFERROR(VALUE(LEFT($B3170,FIND(":",$B3170)-1))*2+VALUE(MID($B3170,FIND(":",$B3170)+1,2))/30,"")))</f>
        <v/>
      </c>
      <c r="G3170" s="12">
        <f>IF($E3170="","",IF(WEEKDAY($E3170,2)&lt;6,1,0))</f>
        <v/>
      </c>
      <c r="H3170" s="12">
        <f>IF(OR($E3170="",$F3170=""),"",IF(AND($G3170=1,$F3170&gt;='Working Hours'!$C$8,$F3170&lt;'Working Hours'!$C$9),1,0))</f>
        <v/>
      </c>
    </row>
    <row r="3171">
      <c r="A3171" s="11" t="n"/>
      <c r="B3171" s="11" t="n"/>
      <c r="C3171" s="11" t="n"/>
      <c r="E3171" s="12">
        <f>IF($A3171="","",IF(ISNUMBER($A3171),$A3171,IFERROR(DATEVALUE($A3171),"")))</f>
        <v/>
      </c>
      <c r="F3171" s="12">
        <f>IF($B3171="","",IF(ISNUMBER($B3171),HOUR($B3171)*2+MINUTE($B3171)/30,IFERROR(VALUE(LEFT($B3171,FIND(":",$B3171)-1))*2+VALUE(MID($B3171,FIND(":",$B3171)+1,2))/30,"")))</f>
        <v/>
      </c>
      <c r="G3171" s="12">
        <f>IF($E3171="","",IF(WEEKDAY($E3171,2)&lt;6,1,0))</f>
        <v/>
      </c>
      <c r="H3171" s="12">
        <f>IF(OR($E3171="",$F3171=""),"",IF(AND($G3171=1,$F3171&gt;='Working Hours'!$C$8,$F3171&lt;'Working Hours'!$C$9),1,0))</f>
        <v/>
      </c>
    </row>
    <row r="3172">
      <c r="A3172" s="11" t="n"/>
      <c r="B3172" s="11" t="n"/>
      <c r="C3172" s="11" t="n"/>
      <c r="E3172" s="12">
        <f>IF($A3172="","",IF(ISNUMBER($A3172),$A3172,IFERROR(DATEVALUE($A3172),"")))</f>
        <v/>
      </c>
      <c r="F3172" s="12">
        <f>IF($B3172="","",IF(ISNUMBER($B3172),HOUR($B3172)*2+MINUTE($B3172)/30,IFERROR(VALUE(LEFT($B3172,FIND(":",$B3172)-1))*2+VALUE(MID($B3172,FIND(":",$B3172)+1,2))/30,"")))</f>
        <v/>
      </c>
      <c r="G3172" s="12">
        <f>IF($E3172="","",IF(WEEKDAY($E3172,2)&lt;6,1,0))</f>
        <v/>
      </c>
      <c r="H3172" s="12">
        <f>IF(OR($E3172="",$F3172=""),"",IF(AND($G3172=1,$F3172&gt;='Working Hours'!$C$8,$F3172&lt;'Working Hours'!$C$9),1,0))</f>
        <v/>
      </c>
    </row>
    <row r="3173">
      <c r="A3173" s="11" t="n"/>
      <c r="B3173" s="11" t="n"/>
      <c r="C3173" s="11" t="n"/>
      <c r="E3173" s="12">
        <f>IF($A3173="","",IF(ISNUMBER($A3173),$A3173,IFERROR(DATEVALUE($A3173),"")))</f>
        <v/>
      </c>
      <c r="F3173" s="12">
        <f>IF($B3173="","",IF(ISNUMBER($B3173),HOUR($B3173)*2+MINUTE($B3173)/30,IFERROR(VALUE(LEFT($B3173,FIND(":",$B3173)-1))*2+VALUE(MID($B3173,FIND(":",$B3173)+1,2))/30,"")))</f>
        <v/>
      </c>
      <c r="G3173" s="12">
        <f>IF($E3173="","",IF(WEEKDAY($E3173,2)&lt;6,1,0))</f>
        <v/>
      </c>
      <c r="H3173" s="12">
        <f>IF(OR($E3173="",$F3173=""),"",IF(AND($G3173=1,$F3173&gt;='Working Hours'!$C$8,$F3173&lt;'Working Hours'!$C$9),1,0))</f>
        <v/>
      </c>
    </row>
    <row r="3174">
      <c r="A3174" s="11" t="n"/>
      <c r="B3174" s="11" t="n"/>
      <c r="C3174" s="11" t="n"/>
      <c r="E3174" s="12">
        <f>IF($A3174="","",IF(ISNUMBER($A3174),$A3174,IFERROR(DATEVALUE($A3174),"")))</f>
        <v/>
      </c>
      <c r="F3174" s="12">
        <f>IF($B3174="","",IF(ISNUMBER($B3174),HOUR($B3174)*2+MINUTE($B3174)/30,IFERROR(VALUE(LEFT($B3174,FIND(":",$B3174)-1))*2+VALUE(MID($B3174,FIND(":",$B3174)+1,2))/30,"")))</f>
        <v/>
      </c>
      <c r="G3174" s="12">
        <f>IF($E3174="","",IF(WEEKDAY($E3174,2)&lt;6,1,0))</f>
        <v/>
      </c>
      <c r="H3174" s="12">
        <f>IF(OR($E3174="",$F3174=""),"",IF(AND($G3174=1,$F3174&gt;='Working Hours'!$C$8,$F3174&lt;'Working Hours'!$C$9),1,0))</f>
        <v/>
      </c>
    </row>
    <row r="3175">
      <c r="A3175" s="11" t="n"/>
      <c r="B3175" s="11" t="n"/>
      <c r="C3175" s="11" t="n"/>
      <c r="E3175" s="12">
        <f>IF($A3175="","",IF(ISNUMBER($A3175),$A3175,IFERROR(DATEVALUE($A3175),"")))</f>
        <v/>
      </c>
      <c r="F3175" s="12">
        <f>IF($B3175="","",IF(ISNUMBER($B3175),HOUR($B3175)*2+MINUTE($B3175)/30,IFERROR(VALUE(LEFT($B3175,FIND(":",$B3175)-1))*2+VALUE(MID($B3175,FIND(":",$B3175)+1,2))/30,"")))</f>
        <v/>
      </c>
      <c r="G3175" s="12">
        <f>IF($E3175="","",IF(WEEKDAY($E3175,2)&lt;6,1,0))</f>
        <v/>
      </c>
      <c r="H3175" s="12">
        <f>IF(OR($E3175="",$F3175=""),"",IF(AND($G3175=1,$F3175&gt;='Working Hours'!$C$8,$F3175&lt;'Working Hours'!$C$9),1,0))</f>
        <v/>
      </c>
    </row>
    <row r="3176">
      <c r="A3176" s="11" t="n"/>
      <c r="B3176" s="11" t="n"/>
      <c r="C3176" s="11" t="n"/>
      <c r="E3176" s="12">
        <f>IF($A3176="","",IF(ISNUMBER($A3176),$A3176,IFERROR(DATEVALUE($A3176),"")))</f>
        <v/>
      </c>
      <c r="F3176" s="12">
        <f>IF($B3176="","",IF(ISNUMBER($B3176),HOUR($B3176)*2+MINUTE($B3176)/30,IFERROR(VALUE(LEFT($B3176,FIND(":",$B3176)-1))*2+VALUE(MID($B3176,FIND(":",$B3176)+1,2))/30,"")))</f>
        <v/>
      </c>
      <c r="G3176" s="12">
        <f>IF($E3176="","",IF(WEEKDAY($E3176,2)&lt;6,1,0))</f>
        <v/>
      </c>
      <c r="H3176" s="12">
        <f>IF(OR($E3176="",$F3176=""),"",IF(AND($G3176=1,$F3176&gt;='Working Hours'!$C$8,$F3176&lt;'Working Hours'!$C$9),1,0))</f>
        <v/>
      </c>
    </row>
    <row r="3177">
      <c r="A3177" s="11" t="n"/>
      <c r="B3177" s="11" t="n"/>
      <c r="C3177" s="11" t="n"/>
      <c r="E3177" s="12">
        <f>IF($A3177="","",IF(ISNUMBER($A3177),$A3177,IFERROR(DATEVALUE($A3177),"")))</f>
        <v/>
      </c>
      <c r="F3177" s="12">
        <f>IF($B3177="","",IF(ISNUMBER($B3177),HOUR($B3177)*2+MINUTE($B3177)/30,IFERROR(VALUE(LEFT($B3177,FIND(":",$B3177)-1))*2+VALUE(MID($B3177,FIND(":",$B3177)+1,2))/30,"")))</f>
        <v/>
      </c>
      <c r="G3177" s="12">
        <f>IF($E3177="","",IF(WEEKDAY($E3177,2)&lt;6,1,0))</f>
        <v/>
      </c>
      <c r="H3177" s="12">
        <f>IF(OR($E3177="",$F3177=""),"",IF(AND($G3177=1,$F3177&gt;='Working Hours'!$C$8,$F3177&lt;'Working Hours'!$C$9),1,0))</f>
        <v/>
      </c>
    </row>
    <row r="3178">
      <c r="A3178" s="11" t="n"/>
      <c r="B3178" s="11" t="n"/>
      <c r="C3178" s="11" t="n"/>
      <c r="E3178" s="12">
        <f>IF($A3178="","",IF(ISNUMBER($A3178),$A3178,IFERROR(DATEVALUE($A3178),"")))</f>
        <v/>
      </c>
      <c r="F3178" s="12">
        <f>IF($B3178="","",IF(ISNUMBER($B3178),HOUR($B3178)*2+MINUTE($B3178)/30,IFERROR(VALUE(LEFT($B3178,FIND(":",$B3178)-1))*2+VALUE(MID($B3178,FIND(":",$B3178)+1,2))/30,"")))</f>
        <v/>
      </c>
      <c r="G3178" s="12">
        <f>IF($E3178="","",IF(WEEKDAY($E3178,2)&lt;6,1,0))</f>
        <v/>
      </c>
      <c r="H3178" s="12">
        <f>IF(OR($E3178="",$F3178=""),"",IF(AND($G3178=1,$F3178&gt;='Working Hours'!$C$8,$F3178&lt;'Working Hours'!$C$9),1,0))</f>
        <v/>
      </c>
    </row>
    <row r="3179">
      <c r="A3179" s="11" t="n"/>
      <c r="B3179" s="11" t="n"/>
      <c r="C3179" s="11" t="n"/>
      <c r="E3179" s="12">
        <f>IF($A3179="","",IF(ISNUMBER($A3179),$A3179,IFERROR(DATEVALUE($A3179),"")))</f>
        <v/>
      </c>
      <c r="F3179" s="12">
        <f>IF($B3179="","",IF(ISNUMBER($B3179),HOUR($B3179)*2+MINUTE($B3179)/30,IFERROR(VALUE(LEFT($B3179,FIND(":",$B3179)-1))*2+VALUE(MID($B3179,FIND(":",$B3179)+1,2))/30,"")))</f>
        <v/>
      </c>
      <c r="G3179" s="12">
        <f>IF($E3179="","",IF(WEEKDAY($E3179,2)&lt;6,1,0))</f>
        <v/>
      </c>
      <c r="H3179" s="12">
        <f>IF(OR($E3179="",$F3179=""),"",IF(AND($G3179=1,$F3179&gt;='Working Hours'!$C$8,$F3179&lt;'Working Hours'!$C$9),1,0))</f>
        <v/>
      </c>
    </row>
    <row r="3180">
      <c r="A3180" s="11" t="n"/>
      <c r="B3180" s="11" t="n"/>
      <c r="C3180" s="11" t="n"/>
      <c r="E3180" s="12">
        <f>IF($A3180="","",IF(ISNUMBER($A3180),$A3180,IFERROR(DATEVALUE($A3180),"")))</f>
        <v/>
      </c>
      <c r="F3180" s="12">
        <f>IF($B3180="","",IF(ISNUMBER($B3180),HOUR($B3180)*2+MINUTE($B3180)/30,IFERROR(VALUE(LEFT($B3180,FIND(":",$B3180)-1))*2+VALUE(MID($B3180,FIND(":",$B3180)+1,2))/30,"")))</f>
        <v/>
      </c>
      <c r="G3180" s="12">
        <f>IF($E3180="","",IF(WEEKDAY($E3180,2)&lt;6,1,0))</f>
        <v/>
      </c>
      <c r="H3180" s="12">
        <f>IF(OR($E3180="",$F3180=""),"",IF(AND($G3180=1,$F3180&gt;='Working Hours'!$C$8,$F3180&lt;'Working Hours'!$C$9),1,0))</f>
        <v/>
      </c>
    </row>
    <row r="3181">
      <c r="A3181" s="11" t="n"/>
      <c r="B3181" s="11" t="n"/>
      <c r="C3181" s="11" t="n"/>
      <c r="E3181" s="12">
        <f>IF($A3181="","",IF(ISNUMBER($A3181),$A3181,IFERROR(DATEVALUE($A3181),"")))</f>
        <v/>
      </c>
      <c r="F3181" s="12">
        <f>IF($B3181="","",IF(ISNUMBER($B3181),HOUR($B3181)*2+MINUTE($B3181)/30,IFERROR(VALUE(LEFT($B3181,FIND(":",$B3181)-1))*2+VALUE(MID($B3181,FIND(":",$B3181)+1,2))/30,"")))</f>
        <v/>
      </c>
      <c r="G3181" s="12">
        <f>IF($E3181="","",IF(WEEKDAY($E3181,2)&lt;6,1,0))</f>
        <v/>
      </c>
      <c r="H3181" s="12">
        <f>IF(OR($E3181="",$F3181=""),"",IF(AND($G3181=1,$F3181&gt;='Working Hours'!$C$8,$F3181&lt;'Working Hours'!$C$9),1,0))</f>
        <v/>
      </c>
    </row>
    <row r="3182">
      <c r="A3182" s="11" t="n"/>
      <c r="B3182" s="11" t="n"/>
      <c r="C3182" s="11" t="n"/>
      <c r="E3182" s="12">
        <f>IF($A3182="","",IF(ISNUMBER($A3182),$A3182,IFERROR(DATEVALUE($A3182),"")))</f>
        <v/>
      </c>
      <c r="F3182" s="12">
        <f>IF($B3182="","",IF(ISNUMBER($B3182),HOUR($B3182)*2+MINUTE($B3182)/30,IFERROR(VALUE(LEFT($B3182,FIND(":",$B3182)-1))*2+VALUE(MID($B3182,FIND(":",$B3182)+1,2))/30,"")))</f>
        <v/>
      </c>
      <c r="G3182" s="12">
        <f>IF($E3182="","",IF(WEEKDAY($E3182,2)&lt;6,1,0))</f>
        <v/>
      </c>
      <c r="H3182" s="12">
        <f>IF(OR($E3182="",$F3182=""),"",IF(AND($G3182=1,$F3182&gt;='Working Hours'!$C$8,$F3182&lt;'Working Hours'!$C$9),1,0))</f>
        <v/>
      </c>
    </row>
    <row r="3183">
      <c r="A3183" s="11" t="n"/>
      <c r="B3183" s="11" t="n"/>
      <c r="C3183" s="11" t="n"/>
      <c r="E3183" s="12">
        <f>IF($A3183="","",IF(ISNUMBER($A3183),$A3183,IFERROR(DATEVALUE($A3183),"")))</f>
        <v/>
      </c>
      <c r="F3183" s="12">
        <f>IF($B3183="","",IF(ISNUMBER($B3183),HOUR($B3183)*2+MINUTE($B3183)/30,IFERROR(VALUE(LEFT($B3183,FIND(":",$B3183)-1))*2+VALUE(MID($B3183,FIND(":",$B3183)+1,2))/30,"")))</f>
        <v/>
      </c>
      <c r="G3183" s="12">
        <f>IF($E3183="","",IF(WEEKDAY($E3183,2)&lt;6,1,0))</f>
        <v/>
      </c>
      <c r="H3183" s="12">
        <f>IF(OR($E3183="",$F3183=""),"",IF(AND($G3183=1,$F3183&gt;='Working Hours'!$C$8,$F3183&lt;'Working Hours'!$C$9),1,0))</f>
        <v/>
      </c>
    </row>
    <row r="3184">
      <c r="A3184" s="11" t="n"/>
      <c r="B3184" s="11" t="n"/>
      <c r="C3184" s="11" t="n"/>
      <c r="E3184" s="12">
        <f>IF($A3184="","",IF(ISNUMBER($A3184),$A3184,IFERROR(DATEVALUE($A3184),"")))</f>
        <v/>
      </c>
      <c r="F3184" s="12">
        <f>IF($B3184="","",IF(ISNUMBER($B3184),HOUR($B3184)*2+MINUTE($B3184)/30,IFERROR(VALUE(LEFT($B3184,FIND(":",$B3184)-1))*2+VALUE(MID($B3184,FIND(":",$B3184)+1,2))/30,"")))</f>
        <v/>
      </c>
      <c r="G3184" s="12">
        <f>IF($E3184="","",IF(WEEKDAY($E3184,2)&lt;6,1,0))</f>
        <v/>
      </c>
      <c r="H3184" s="12">
        <f>IF(OR($E3184="",$F3184=""),"",IF(AND($G3184=1,$F3184&gt;='Working Hours'!$C$8,$F3184&lt;'Working Hours'!$C$9),1,0))</f>
        <v/>
      </c>
    </row>
    <row r="3185">
      <c r="A3185" s="11" t="n"/>
      <c r="B3185" s="11" t="n"/>
      <c r="C3185" s="11" t="n"/>
      <c r="E3185" s="12">
        <f>IF($A3185="","",IF(ISNUMBER($A3185),$A3185,IFERROR(DATEVALUE($A3185),"")))</f>
        <v/>
      </c>
      <c r="F3185" s="12">
        <f>IF($B3185="","",IF(ISNUMBER($B3185),HOUR($B3185)*2+MINUTE($B3185)/30,IFERROR(VALUE(LEFT($B3185,FIND(":",$B3185)-1))*2+VALUE(MID($B3185,FIND(":",$B3185)+1,2))/30,"")))</f>
        <v/>
      </c>
      <c r="G3185" s="12">
        <f>IF($E3185="","",IF(WEEKDAY($E3185,2)&lt;6,1,0))</f>
        <v/>
      </c>
      <c r="H3185" s="12">
        <f>IF(OR($E3185="",$F3185=""),"",IF(AND($G3185=1,$F3185&gt;='Working Hours'!$C$8,$F3185&lt;'Working Hours'!$C$9),1,0))</f>
        <v/>
      </c>
    </row>
    <row r="3186">
      <c r="A3186" s="11" t="n"/>
      <c r="B3186" s="11" t="n"/>
      <c r="C3186" s="11" t="n"/>
      <c r="E3186" s="12">
        <f>IF($A3186="","",IF(ISNUMBER($A3186),$A3186,IFERROR(DATEVALUE($A3186),"")))</f>
        <v/>
      </c>
      <c r="F3186" s="12">
        <f>IF($B3186="","",IF(ISNUMBER($B3186),HOUR($B3186)*2+MINUTE($B3186)/30,IFERROR(VALUE(LEFT($B3186,FIND(":",$B3186)-1))*2+VALUE(MID($B3186,FIND(":",$B3186)+1,2))/30,"")))</f>
        <v/>
      </c>
      <c r="G3186" s="12">
        <f>IF($E3186="","",IF(WEEKDAY($E3186,2)&lt;6,1,0))</f>
        <v/>
      </c>
      <c r="H3186" s="12">
        <f>IF(OR($E3186="",$F3186=""),"",IF(AND($G3186=1,$F3186&gt;='Working Hours'!$C$8,$F3186&lt;'Working Hours'!$C$9),1,0))</f>
        <v/>
      </c>
    </row>
    <row r="3187">
      <c r="A3187" s="11" t="n"/>
      <c r="B3187" s="11" t="n"/>
      <c r="C3187" s="11" t="n"/>
      <c r="E3187" s="12">
        <f>IF($A3187="","",IF(ISNUMBER($A3187),$A3187,IFERROR(DATEVALUE($A3187),"")))</f>
        <v/>
      </c>
      <c r="F3187" s="12">
        <f>IF($B3187="","",IF(ISNUMBER($B3187),HOUR($B3187)*2+MINUTE($B3187)/30,IFERROR(VALUE(LEFT($B3187,FIND(":",$B3187)-1))*2+VALUE(MID($B3187,FIND(":",$B3187)+1,2))/30,"")))</f>
        <v/>
      </c>
      <c r="G3187" s="12">
        <f>IF($E3187="","",IF(WEEKDAY($E3187,2)&lt;6,1,0))</f>
        <v/>
      </c>
      <c r="H3187" s="12">
        <f>IF(OR($E3187="",$F3187=""),"",IF(AND($G3187=1,$F3187&gt;='Working Hours'!$C$8,$F3187&lt;'Working Hours'!$C$9),1,0))</f>
        <v/>
      </c>
    </row>
    <row r="3188">
      <c r="A3188" s="11" t="n"/>
      <c r="B3188" s="11" t="n"/>
      <c r="C3188" s="11" t="n"/>
      <c r="E3188" s="12">
        <f>IF($A3188="","",IF(ISNUMBER($A3188),$A3188,IFERROR(DATEVALUE($A3188),"")))</f>
        <v/>
      </c>
      <c r="F3188" s="12">
        <f>IF($B3188="","",IF(ISNUMBER($B3188),HOUR($B3188)*2+MINUTE($B3188)/30,IFERROR(VALUE(LEFT($B3188,FIND(":",$B3188)-1))*2+VALUE(MID($B3188,FIND(":",$B3188)+1,2))/30,"")))</f>
        <v/>
      </c>
      <c r="G3188" s="12">
        <f>IF($E3188="","",IF(WEEKDAY($E3188,2)&lt;6,1,0))</f>
        <v/>
      </c>
      <c r="H3188" s="12">
        <f>IF(OR($E3188="",$F3188=""),"",IF(AND($G3188=1,$F3188&gt;='Working Hours'!$C$8,$F3188&lt;'Working Hours'!$C$9),1,0))</f>
        <v/>
      </c>
    </row>
    <row r="3189">
      <c r="A3189" s="11" t="n"/>
      <c r="B3189" s="11" t="n"/>
      <c r="C3189" s="11" t="n"/>
      <c r="E3189" s="12">
        <f>IF($A3189="","",IF(ISNUMBER($A3189),$A3189,IFERROR(DATEVALUE($A3189),"")))</f>
        <v/>
      </c>
      <c r="F3189" s="12">
        <f>IF($B3189="","",IF(ISNUMBER($B3189),HOUR($B3189)*2+MINUTE($B3189)/30,IFERROR(VALUE(LEFT($B3189,FIND(":",$B3189)-1))*2+VALUE(MID($B3189,FIND(":",$B3189)+1,2))/30,"")))</f>
        <v/>
      </c>
      <c r="G3189" s="12">
        <f>IF($E3189="","",IF(WEEKDAY($E3189,2)&lt;6,1,0))</f>
        <v/>
      </c>
      <c r="H3189" s="12">
        <f>IF(OR($E3189="",$F3189=""),"",IF(AND($G3189=1,$F3189&gt;='Working Hours'!$C$8,$F3189&lt;'Working Hours'!$C$9),1,0))</f>
        <v/>
      </c>
    </row>
    <row r="3190">
      <c r="A3190" s="11" t="n"/>
      <c r="B3190" s="11" t="n"/>
      <c r="C3190" s="11" t="n"/>
      <c r="E3190" s="12">
        <f>IF($A3190="","",IF(ISNUMBER($A3190),$A3190,IFERROR(DATEVALUE($A3190),"")))</f>
        <v/>
      </c>
      <c r="F3190" s="12">
        <f>IF($B3190="","",IF(ISNUMBER($B3190),HOUR($B3190)*2+MINUTE($B3190)/30,IFERROR(VALUE(LEFT($B3190,FIND(":",$B3190)-1))*2+VALUE(MID($B3190,FIND(":",$B3190)+1,2))/30,"")))</f>
        <v/>
      </c>
      <c r="G3190" s="12">
        <f>IF($E3190="","",IF(WEEKDAY($E3190,2)&lt;6,1,0))</f>
        <v/>
      </c>
      <c r="H3190" s="12">
        <f>IF(OR($E3190="",$F3190=""),"",IF(AND($G3190=1,$F3190&gt;='Working Hours'!$C$8,$F3190&lt;'Working Hours'!$C$9),1,0))</f>
        <v/>
      </c>
    </row>
    <row r="3191">
      <c r="A3191" s="11" t="n"/>
      <c r="B3191" s="11" t="n"/>
      <c r="C3191" s="11" t="n"/>
      <c r="E3191" s="12">
        <f>IF($A3191="","",IF(ISNUMBER($A3191),$A3191,IFERROR(DATEVALUE($A3191),"")))</f>
        <v/>
      </c>
      <c r="F3191" s="12">
        <f>IF($B3191="","",IF(ISNUMBER($B3191),HOUR($B3191)*2+MINUTE($B3191)/30,IFERROR(VALUE(LEFT($B3191,FIND(":",$B3191)-1))*2+VALUE(MID($B3191,FIND(":",$B3191)+1,2))/30,"")))</f>
        <v/>
      </c>
      <c r="G3191" s="12">
        <f>IF($E3191="","",IF(WEEKDAY($E3191,2)&lt;6,1,0))</f>
        <v/>
      </c>
      <c r="H3191" s="12">
        <f>IF(OR($E3191="",$F3191=""),"",IF(AND($G3191=1,$F3191&gt;='Working Hours'!$C$8,$F3191&lt;'Working Hours'!$C$9),1,0))</f>
        <v/>
      </c>
    </row>
    <row r="3192">
      <c r="A3192" s="11" t="n"/>
      <c r="B3192" s="11" t="n"/>
      <c r="C3192" s="11" t="n"/>
      <c r="E3192" s="12">
        <f>IF($A3192="","",IF(ISNUMBER($A3192),$A3192,IFERROR(DATEVALUE($A3192),"")))</f>
        <v/>
      </c>
      <c r="F3192" s="12">
        <f>IF($B3192="","",IF(ISNUMBER($B3192),HOUR($B3192)*2+MINUTE($B3192)/30,IFERROR(VALUE(LEFT($B3192,FIND(":",$B3192)-1))*2+VALUE(MID($B3192,FIND(":",$B3192)+1,2))/30,"")))</f>
        <v/>
      </c>
      <c r="G3192" s="12">
        <f>IF($E3192="","",IF(WEEKDAY($E3192,2)&lt;6,1,0))</f>
        <v/>
      </c>
      <c r="H3192" s="12">
        <f>IF(OR($E3192="",$F3192=""),"",IF(AND($G3192=1,$F3192&gt;='Working Hours'!$C$8,$F3192&lt;'Working Hours'!$C$9),1,0))</f>
        <v/>
      </c>
    </row>
    <row r="3193">
      <c r="A3193" s="11" t="n"/>
      <c r="B3193" s="11" t="n"/>
      <c r="C3193" s="11" t="n"/>
      <c r="E3193" s="12">
        <f>IF($A3193="","",IF(ISNUMBER($A3193),$A3193,IFERROR(DATEVALUE($A3193),"")))</f>
        <v/>
      </c>
      <c r="F3193" s="12">
        <f>IF($B3193="","",IF(ISNUMBER($B3193),HOUR($B3193)*2+MINUTE($B3193)/30,IFERROR(VALUE(LEFT($B3193,FIND(":",$B3193)-1))*2+VALUE(MID($B3193,FIND(":",$B3193)+1,2))/30,"")))</f>
        <v/>
      </c>
      <c r="G3193" s="12">
        <f>IF($E3193="","",IF(WEEKDAY($E3193,2)&lt;6,1,0))</f>
        <v/>
      </c>
      <c r="H3193" s="12">
        <f>IF(OR($E3193="",$F3193=""),"",IF(AND($G3193=1,$F3193&gt;='Working Hours'!$C$8,$F3193&lt;'Working Hours'!$C$9),1,0))</f>
        <v/>
      </c>
    </row>
    <row r="3194">
      <c r="A3194" s="11" t="n"/>
      <c r="B3194" s="11" t="n"/>
      <c r="C3194" s="11" t="n"/>
      <c r="E3194" s="12">
        <f>IF($A3194="","",IF(ISNUMBER($A3194),$A3194,IFERROR(DATEVALUE($A3194),"")))</f>
        <v/>
      </c>
      <c r="F3194" s="12">
        <f>IF($B3194="","",IF(ISNUMBER($B3194),HOUR($B3194)*2+MINUTE($B3194)/30,IFERROR(VALUE(LEFT($B3194,FIND(":",$B3194)-1))*2+VALUE(MID($B3194,FIND(":",$B3194)+1,2))/30,"")))</f>
        <v/>
      </c>
      <c r="G3194" s="12">
        <f>IF($E3194="","",IF(WEEKDAY($E3194,2)&lt;6,1,0))</f>
        <v/>
      </c>
      <c r="H3194" s="12">
        <f>IF(OR($E3194="",$F3194=""),"",IF(AND($G3194=1,$F3194&gt;='Working Hours'!$C$8,$F3194&lt;'Working Hours'!$C$9),1,0))</f>
        <v/>
      </c>
    </row>
    <row r="3195">
      <c r="A3195" s="11" t="n"/>
      <c r="B3195" s="11" t="n"/>
      <c r="C3195" s="11" t="n"/>
      <c r="E3195" s="12">
        <f>IF($A3195="","",IF(ISNUMBER($A3195),$A3195,IFERROR(DATEVALUE($A3195),"")))</f>
        <v/>
      </c>
      <c r="F3195" s="12">
        <f>IF($B3195="","",IF(ISNUMBER($B3195),HOUR($B3195)*2+MINUTE($B3195)/30,IFERROR(VALUE(LEFT($B3195,FIND(":",$B3195)-1))*2+VALUE(MID($B3195,FIND(":",$B3195)+1,2))/30,"")))</f>
        <v/>
      </c>
      <c r="G3195" s="12">
        <f>IF($E3195="","",IF(WEEKDAY($E3195,2)&lt;6,1,0))</f>
        <v/>
      </c>
      <c r="H3195" s="12">
        <f>IF(OR($E3195="",$F3195=""),"",IF(AND($G3195=1,$F3195&gt;='Working Hours'!$C$8,$F3195&lt;'Working Hours'!$C$9),1,0))</f>
        <v/>
      </c>
    </row>
    <row r="3196">
      <c r="A3196" s="11" t="n"/>
      <c r="B3196" s="11" t="n"/>
      <c r="C3196" s="11" t="n"/>
      <c r="E3196" s="12">
        <f>IF($A3196="","",IF(ISNUMBER($A3196),$A3196,IFERROR(DATEVALUE($A3196),"")))</f>
        <v/>
      </c>
      <c r="F3196" s="12">
        <f>IF($B3196="","",IF(ISNUMBER($B3196),HOUR($B3196)*2+MINUTE($B3196)/30,IFERROR(VALUE(LEFT($B3196,FIND(":",$B3196)-1))*2+VALUE(MID($B3196,FIND(":",$B3196)+1,2))/30,"")))</f>
        <v/>
      </c>
      <c r="G3196" s="12">
        <f>IF($E3196="","",IF(WEEKDAY($E3196,2)&lt;6,1,0))</f>
        <v/>
      </c>
      <c r="H3196" s="12">
        <f>IF(OR($E3196="",$F3196=""),"",IF(AND($G3196=1,$F3196&gt;='Working Hours'!$C$8,$F3196&lt;'Working Hours'!$C$9),1,0))</f>
        <v/>
      </c>
    </row>
    <row r="3197">
      <c r="A3197" s="11" t="n"/>
      <c r="B3197" s="11" t="n"/>
      <c r="C3197" s="11" t="n"/>
      <c r="E3197" s="12">
        <f>IF($A3197="","",IF(ISNUMBER($A3197),$A3197,IFERROR(DATEVALUE($A3197),"")))</f>
        <v/>
      </c>
      <c r="F3197" s="12">
        <f>IF($B3197="","",IF(ISNUMBER($B3197),HOUR($B3197)*2+MINUTE($B3197)/30,IFERROR(VALUE(LEFT($B3197,FIND(":",$B3197)-1))*2+VALUE(MID($B3197,FIND(":",$B3197)+1,2))/30,"")))</f>
        <v/>
      </c>
      <c r="G3197" s="12">
        <f>IF($E3197="","",IF(WEEKDAY($E3197,2)&lt;6,1,0))</f>
        <v/>
      </c>
      <c r="H3197" s="12">
        <f>IF(OR($E3197="",$F3197=""),"",IF(AND($G3197=1,$F3197&gt;='Working Hours'!$C$8,$F3197&lt;'Working Hours'!$C$9),1,0))</f>
        <v/>
      </c>
    </row>
    <row r="3198">
      <c r="A3198" s="11" t="n"/>
      <c r="B3198" s="11" t="n"/>
      <c r="C3198" s="11" t="n"/>
      <c r="E3198" s="12">
        <f>IF($A3198="","",IF(ISNUMBER($A3198),$A3198,IFERROR(DATEVALUE($A3198),"")))</f>
        <v/>
      </c>
      <c r="F3198" s="12">
        <f>IF($B3198="","",IF(ISNUMBER($B3198),HOUR($B3198)*2+MINUTE($B3198)/30,IFERROR(VALUE(LEFT($B3198,FIND(":",$B3198)-1))*2+VALUE(MID($B3198,FIND(":",$B3198)+1,2))/30,"")))</f>
        <v/>
      </c>
      <c r="G3198" s="12">
        <f>IF($E3198="","",IF(WEEKDAY($E3198,2)&lt;6,1,0))</f>
        <v/>
      </c>
      <c r="H3198" s="12">
        <f>IF(OR($E3198="",$F3198=""),"",IF(AND($G3198=1,$F3198&gt;='Working Hours'!$C$8,$F3198&lt;'Working Hours'!$C$9),1,0))</f>
        <v/>
      </c>
    </row>
    <row r="3199">
      <c r="A3199" s="11" t="n"/>
      <c r="B3199" s="11" t="n"/>
      <c r="C3199" s="11" t="n"/>
      <c r="E3199" s="12">
        <f>IF($A3199="","",IF(ISNUMBER($A3199),$A3199,IFERROR(DATEVALUE($A3199),"")))</f>
        <v/>
      </c>
      <c r="F3199" s="12">
        <f>IF($B3199="","",IF(ISNUMBER($B3199),HOUR($B3199)*2+MINUTE($B3199)/30,IFERROR(VALUE(LEFT($B3199,FIND(":",$B3199)-1))*2+VALUE(MID($B3199,FIND(":",$B3199)+1,2))/30,"")))</f>
        <v/>
      </c>
      <c r="G3199" s="12">
        <f>IF($E3199="","",IF(WEEKDAY($E3199,2)&lt;6,1,0))</f>
        <v/>
      </c>
      <c r="H3199" s="12">
        <f>IF(OR($E3199="",$F3199=""),"",IF(AND($G3199=1,$F3199&gt;='Working Hours'!$C$8,$F3199&lt;'Working Hours'!$C$9),1,0))</f>
        <v/>
      </c>
    </row>
    <row r="3200">
      <c r="A3200" s="11" t="n"/>
      <c r="B3200" s="11" t="n"/>
      <c r="C3200" s="11" t="n"/>
      <c r="E3200" s="12">
        <f>IF($A3200="","",IF(ISNUMBER($A3200),$A3200,IFERROR(DATEVALUE($A3200),"")))</f>
        <v/>
      </c>
      <c r="F3200" s="12">
        <f>IF($B3200="","",IF(ISNUMBER($B3200),HOUR($B3200)*2+MINUTE($B3200)/30,IFERROR(VALUE(LEFT($B3200,FIND(":",$B3200)-1))*2+VALUE(MID($B3200,FIND(":",$B3200)+1,2))/30,"")))</f>
        <v/>
      </c>
      <c r="G3200" s="12">
        <f>IF($E3200="","",IF(WEEKDAY($E3200,2)&lt;6,1,0))</f>
        <v/>
      </c>
      <c r="H3200" s="12">
        <f>IF(OR($E3200="",$F3200=""),"",IF(AND($G3200=1,$F3200&gt;='Working Hours'!$C$8,$F3200&lt;'Working Hours'!$C$9),1,0))</f>
        <v/>
      </c>
    </row>
    <row r="3201">
      <c r="A3201" s="11" t="n"/>
      <c r="B3201" s="11" t="n"/>
      <c r="C3201" s="11" t="n"/>
      <c r="E3201" s="12">
        <f>IF($A3201="","",IF(ISNUMBER($A3201),$A3201,IFERROR(DATEVALUE($A3201),"")))</f>
        <v/>
      </c>
      <c r="F3201" s="12">
        <f>IF($B3201="","",IF(ISNUMBER($B3201),HOUR($B3201)*2+MINUTE($B3201)/30,IFERROR(VALUE(LEFT($B3201,FIND(":",$B3201)-1))*2+VALUE(MID($B3201,FIND(":",$B3201)+1,2))/30,"")))</f>
        <v/>
      </c>
      <c r="G3201" s="12">
        <f>IF($E3201="","",IF(WEEKDAY($E3201,2)&lt;6,1,0))</f>
        <v/>
      </c>
      <c r="H3201" s="12">
        <f>IF(OR($E3201="",$F3201=""),"",IF(AND($G3201=1,$F3201&gt;='Working Hours'!$C$8,$F3201&lt;'Working Hours'!$C$9),1,0))</f>
        <v/>
      </c>
    </row>
    <row r="3202">
      <c r="A3202" s="11" t="n"/>
      <c r="B3202" s="11" t="n"/>
      <c r="C3202" s="11" t="n"/>
      <c r="E3202" s="12">
        <f>IF($A3202="","",IF(ISNUMBER($A3202),$A3202,IFERROR(DATEVALUE($A3202),"")))</f>
        <v/>
      </c>
      <c r="F3202" s="12">
        <f>IF($B3202="","",IF(ISNUMBER($B3202),HOUR($B3202)*2+MINUTE($B3202)/30,IFERROR(VALUE(LEFT($B3202,FIND(":",$B3202)-1))*2+VALUE(MID($B3202,FIND(":",$B3202)+1,2))/30,"")))</f>
        <v/>
      </c>
      <c r="G3202" s="12">
        <f>IF($E3202="","",IF(WEEKDAY($E3202,2)&lt;6,1,0))</f>
        <v/>
      </c>
      <c r="H3202" s="12">
        <f>IF(OR($E3202="",$F3202=""),"",IF(AND($G3202=1,$F3202&gt;='Working Hours'!$C$8,$F3202&lt;'Working Hours'!$C$9),1,0))</f>
        <v/>
      </c>
    </row>
    <row r="3203">
      <c r="A3203" s="11" t="n"/>
      <c r="B3203" s="11" t="n"/>
      <c r="C3203" s="11" t="n"/>
      <c r="E3203" s="12">
        <f>IF($A3203="","",IF(ISNUMBER($A3203),$A3203,IFERROR(DATEVALUE($A3203),"")))</f>
        <v/>
      </c>
      <c r="F3203" s="12">
        <f>IF($B3203="","",IF(ISNUMBER($B3203),HOUR($B3203)*2+MINUTE($B3203)/30,IFERROR(VALUE(LEFT($B3203,FIND(":",$B3203)-1))*2+VALUE(MID($B3203,FIND(":",$B3203)+1,2))/30,"")))</f>
        <v/>
      </c>
      <c r="G3203" s="12">
        <f>IF($E3203="","",IF(WEEKDAY($E3203,2)&lt;6,1,0))</f>
        <v/>
      </c>
      <c r="H3203" s="12">
        <f>IF(OR($E3203="",$F3203=""),"",IF(AND($G3203=1,$F3203&gt;='Working Hours'!$C$8,$F3203&lt;'Working Hours'!$C$9),1,0))</f>
        <v/>
      </c>
    </row>
    <row r="3204">
      <c r="A3204" s="11" t="n"/>
      <c r="B3204" s="11" t="n"/>
      <c r="C3204" s="11" t="n"/>
      <c r="E3204" s="12">
        <f>IF($A3204="","",IF(ISNUMBER($A3204),$A3204,IFERROR(DATEVALUE($A3204),"")))</f>
        <v/>
      </c>
      <c r="F3204" s="12">
        <f>IF($B3204="","",IF(ISNUMBER($B3204),HOUR($B3204)*2+MINUTE($B3204)/30,IFERROR(VALUE(LEFT($B3204,FIND(":",$B3204)-1))*2+VALUE(MID($B3204,FIND(":",$B3204)+1,2))/30,"")))</f>
        <v/>
      </c>
      <c r="G3204" s="12">
        <f>IF($E3204="","",IF(WEEKDAY($E3204,2)&lt;6,1,0))</f>
        <v/>
      </c>
      <c r="H3204" s="12">
        <f>IF(OR($E3204="",$F3204=""),"",IF(AND($G3204=1,$F3204&gt;='Working Hours'!$C$8,$F3204&lt;'Working Hours'!$C$9),1,0))</f>
        <v/>
      </c>
    </row>
    <row r="3205">
      <c r="A3205" s="11" t="n"/>
      <c r="B3205" s="11" t="n"/>
      <c r="C3205" s="11" t="n"/>
      <c r="E3205" s="12">
        <f>IF($A3205="","",IF(ISNUMBER($A3205),$A3205,IFERROR(DATEVALUE($A3205),"")))</f>
        <v/>
      </c>
      <c r="F3205" s="12">
        <f>IF($B3205="","",IF(ISNUMBER($B3205),HOUR($B3205)*2+MINUTE($B3205)/30,IFERROR(VALUE(LEFT($B3205,FIND(":",$B3205)-1))*2+VALUE(MID($B3205,FIND(":",$B3205)+1,2))/30,"")))</f>
        <v/>
      </c>
      <c r="G3205" s="12">
        <f>IF($E3205="","",IF(WEEKDAY($E3205,2)&lt;6,1,0))</f>
        <v/>
      </c>
      <c r="H3205" s="12">
        <f>IF(OR($E3205="",$F3205=""),"",IF(AND($G3205=1,$F3205&gt;='Working Hours'!$C$8,$F3205&lt;'Working Hours'!$C$9),1,0))</f>
        <v/>
      </c>
    </row>
    <row r="3206">
      <c r="A3206" s="11" t="n"/>
      <c r="B3206" s="11" t="n"/>
      <c r="C3206" s="11" t="n"/>
      <c r="E3206" s="12">
        <f>IF($A3206="","",IF(ISNUMBER($A3206),$A3206,IFERROR(DATEVALUE($A3206),"")))</f>
        <v/>
      </c>
      <c r="F3206" s="12">
        <f>IF($B3206="","",IF(ISNUMBER($B3206),HOUR($B3206)*2+MINUTE($B3206)/30,IFERROR(VALUE(LEFT($B3206,FIND(":",$B3206)-1))*2+VALUE(MID($B3206,FIND(":",$B3206)+1,2))/30,"")))</f>
        <v/>
      </c>
      <c r="G3206" s="12">
        <f>IF($E3206="","",IF(WEEKDAY($E3206,2)&lt;6,1,0))</f>
        <v/>
      </c>
      <c r="H3206" s="12">
        <f>IF(OR($E3206="",$F3206=""),"",IF(AND($G3206=1,$F3206&gt;='Working Hours'!$C$8,$F3206&lt;'Working Hours'!$C$9),1,0))</f>
        <v/>
      </c>
    </row>
    <row r="3207">
      <c r="A3207" s="11" t="n"/>
      <c r="B3207" s="11" t="n"/>
      <c r="C3207" s="11" t="n"/>
      <c r="E3207" s="12">
        <f>IF($A3207="","",IF(ISNUMBER($A3207),$A3207,IFERROR(DATEVALUE($A3207),"")))</f>
        <v/>
      </c>
      <c r="F3207" s="12">
        <f>IF($B3207="","",IF(ISNUMBER($B3207),HOUR($B3207)*2+MINUTE($B3207)/30,IFERROR(VALUE(LEFT($B3207,FIND(":",$B3207)-1))*2+VALUE(MID($B3207,FIND(":",$B3207)+1,2))/30,"")))</f>
        <v/>
      </c>
      <c r="G3207" s="12">
        <f>IF($E3207="","",IF(WEEKDAY($E3207,2)&lt;6,1,0))</f>
        <v/>
      </c>
      <c r="H3207" s="12">
        <f>IF(OR($E3207="",$F3207=""),"",IF(AND($G3207=1,$F3207&gt;='Working Hours'!$C$8,$F3207&lt;'Working Hours'!$C$9),1,0))</f>
        <v/>
      </c>
    </row>
    <row r="3208">
      <c r="A3208" s="11" t="n"/>
      <c r="B3208" s="11" t="n"/>
      <c r="C3208" s="11" t="n"/>
      <c r="E3208" s="12">
        <f>IF($A3208="","",IF(ISNUMBER($A3208),$A3208,IFERROR(DATEVALUE($A3208),"")))</f>
        <v/>
      </c>
      <c r="F3208" s="12">
        <f>IF($B3208="","",IF(ISNUMBER($B3208),HOUR($B3208)*2+MINUTE($B3208)/30,IFERROR(VALUE(LEFT($B3208,FIND(":",$B3208)-1))*2+VALUE(MID($B3208,FIND(":",$B3208)+1,2))/30,"")))</f>
        <v/>
      </c>
      <c r="G3208" s="12">
        <f>IF($E3208="","",IF(WEEKDAY($E3208,2)&lt;6,1,0))</f>
        <v/>
      </c>
      <c r="H3208" s="12">
        <f>IF(OR($E3208="",$F3208=""),"",IF(AND($G3208=1,$F3208&gt;='Working Hours'!$C$8,$F3208&lt;'Working Hours'!$C$9),1,0))</f>
        <v/>
      </c>
    </row>
    <row r="3209">
      <c r="A3209" s="11" t="n"/>
      <c r="B3209" s="11" t="n"/>
      <c r="C3209" s="11" t="n"/>
      <c r="E3209" s="12">
        <f>IF($A3209="","",IF(ISNUMBER($A3209),$A3209,IFERROR(DATEVALUE($A3209),"")))</f>
        <v/>
      </c>
      <c r="F3209" s="12">
        <f>IF($B3209="","",IF(ISNUMBER($B3209),HOUR($B3209)*2+MINUTE($B3209)/30,IFERROR(VALUE(LEFT($B3209,FIND(":",$B3209)-1))*2+VALUE(MID($B3209,FIND(":",$B3209)+1,2))/30,"")))</f>
        <v/>
      </c>
      <c r="G3209" s="12">
        <f>IF($E3209="","",IF(WEEKDAY($E3209,2)&lt;6,1,0))</f>
        <v/>
      </c>
      <c r="H3209" s="12">
        <f>IF(OR($E3209="",$F3209=""),"",IF(AND($G3209=1,$F3209&gt;='Working Hours'!$C$8,$F3209&lt;'Working Hours'!$C$9),1,0))</f>
        <v/>
      </c>
    </row>
    <row r="3210">
      <c r="A3210" s="11" t="n"/>
      <c r="B3210" s="11" t="n"/>
      <c r="C3210" s="11" t="n"/>
      <c r="E3210" s="12">
        <f>IF($A3210="","",IF(ISNUMBER($A3210),$A3210,IFERROR(DATEVALUE($A3210),"")))</f>
        <v/>
      </c>
      <c r="F3210" s="12">
        <f>IF($B3210="","",IF(ISNUMBER($B3210),HOUR($B3210)*2+MINUTE($B3210)/30,IFERROR(VALUE(LEFT($B3210,FIND(":",$B3210)-1))*2+VALUE(MID($B3210,FIND(":",$B3210)+1,2))/30,"")))</f>
        <v/>
      </c>
      <c r="G3210" s="12">
        <f>IF($E3210="","",IF(WEEKDAY($E3210,2)&lt;6,1,0))</f>
        <v/>
      </c>
      <c r="H3210" s="12">
        <f>IF(OR($E3210="",$F3210=""),"",IF(AND($G3210=1,$F3210&gt;='Working Hours'!$C$8,$F3210&lt;'Working Hours'!$C$9),1,0))</f>
        <v/>
      </c>
    </row>
    <row r="3211">
      <c r="A3211" s="11" t="n"/>
      <c r="B3211" s="11" t="n"/>
      <c r="C3211" s="11" t="n"/>
      <c r="E3211" s="12">
        <f>IF($A3211="","",IF(ISNUMBER($A3211),$A3211,IFERROR(DATEVALUE($A3211),"")))</f>
        <v/>
      </c>
      <c r="F3211" s="12">
        <f>IF($B3211="","",IF(ISNUMBER($B3211),HOUR($B3211)*2+MINUTE($B3211)/30,IFERROR(VALUE(LEFT($B3211,FIND(":",$B3211)-1))*2+VALUE(MID($B3211,FIND(":",$B3211)+1,2))/30,"")))</f>
        <v/>
      </c>
      <c r="G3211" s="12">
        <f>IF($E3211="","",IF(WEEKDAY($E3211,2)&lt;6,1,0))</f>
        <v/>
      </c>
      <c r="H3211" s="12">
        <f>IF(OR($E3211="",$F3211=""),"",IF(AND($G3211=1,$F3211&gt;='Working Hours'!$C$8,$F3211&lt;'Working Hours'!$C$9),1,0))</f>
        <v/>
      </c>
    </row>
    <row r="3212">
      <c r="A3212" s="11" t="n"/>
      <c r="B3212" s="11" t="n"/>
      <c r="C3212" s="11" t="n"/>
      <c r="E3212" s="12">
        <f>IF($A3212="","",IF(ISNUMBER($A3212),$A3212,IFERROR(DATEVALUE($A3212),"")))</f>
        <v/>
      </c>
      <c r="F3212" s="12">
        <f>IF($B3212="","",IF(ISNUMBER($B3212),HOUR($B3212)*2+MINUTE($B3212)/30,IFERROR(VALUE(LEFT($B3212,FIND(":",$B3212)-1))*2+VALUE(MID($B3212,FIND(":",$B3212)+1,2))/30,"")))</f>
        <v/>
      </c>
      <c r="G3212" s="12">
        <f>IF($E3212="","",IF(WEEKDAY($E3212,2)&lt;6,1,0))</f>
        <v/>
      </c>
      <c r="H3212" s="12">
        <f>IF(OR($E3212="",$F3212=""),"",IF(AND($G3212=1,$F3212&gt;='Working Hours'!$C$8,$F3212&lt;'Working Hours'!$C$9),1,0))</f>
        <v/>
      </c>
    </row>
    <row r="3213">
      <c r="A3213" s="11" t="n"/>
      <c r="B3213" s="11" t="n"/>
      <c r="C3213" s="11" t="n"/>
      <c r="E3213" s="12">
        <f>IF($A3213="","",IF(ISNUMBER($A3213),$A3213,IFERROR(DATEVALUE($A3213),"")))</f>
        <v/>
      </c>
      <c r="F3213" s="12">
        <f>IF($B3213="","",IF(ISNUMBER($B3213),HOUR($B3213)*2+MINUTE($B3213)/30,IFERROR(VALUE(LEFT($B3213,FIND(":",$B3213)-1))*2+VALUE(MID($B3213,FIND(":",$B3213)+1,2))/30,"")))</f>
        <v/>
      </c>
      <c r="G3213" s="12">
        <f>IF($E3213="","",IF(WEEKDAY($E3213,2)&lt;6,1,0))</f>
        <v/>
      </c>
      <c r="H3213" s="12">
        <f>IF(OR($E3213="",$F3213=""),"",IF(AND($G3213=1,$F3213&gt;='Working Hours'!$C$8,$F3213&lt;'Working Hours'!$C$9),1,0))</f>
        <v/>
      </c>
    </row>
    <row r="3214">
      <c r="A3214" s="11" t="n"/>
      <c r="B3214" s="11" t="n"/>
      <c r="C3214" s="11" t="n"/>
      <c r="E3214" s="12">
        <f>IF($A3214="","",IF(ISNUMBER($A3214),$A3214,IFERROR(DATEVALUE($A3214),"")))</f>
        <v/>
      </c>
      <c r="F3214" s="12">
        <f>IF($B3214="","",IF(ISNUMBER($B3214),HOUR($B3214)*2+MINUTE($B3214)/30,IFERROR(VALUE(LEFT($B3214,FIND(":",$B3214)-1))*2+VALUE(MID($B3214,FIND(":",$B3214)+1,2))/30,"")))</f>
        <v/>
      </c>
      <c r="G3214" s="12">
        <f>IF($E3214="","",IF(WEEKDAY($E3214,2)&lt;6,1,0))</f>
        <v/>
      </c>
      <c r="H3214" s="12">
        <f>IF(OR($E3214="",$F3214=""),"",IF(AND($G3214=1,$F3214&gt;='Working Hours'!$C$8,$F3214&lt;'Working Hours'!$C$9),1,0))</f>
        <v/>
      </c>
    </row>
    <row r="3215">
      <c r="A3215" s="11" t="n"/>
      <c r="B3215" s="11" t="n"/>
      <c r="C3215" s="11" t="n"/>
      <c r="E3215" s="12">
        <f>IF($A3215="","",IF(ISNUMBER($A3215),$A3215,IFERROR(DATEVALUE($A3215),"")))</f>
        <v/>
      </c>
      <c r="F3215" s="12">
        <f>IF($B3215="","",IF(ISNUMBER($B3215),HOUR($B3215)*2+MINUTE($B3215)/30,IFERROR(VALUE(LEFT($B3215,FIND(":",$B3215)-1))*2+VALUE(MID($B3215,FIND(":",$B3215)+1,2))/30,"")))</f>
        <v/>
      </c>
      <c r="G3215" s="12">
        <f>IF($E3215="","",IF(WEEKDAY($E3215,2)&lt;6,1,0))</f>
        <v/>
      </c>
      <c r="H3215" s="12">
        <f>IF(OR($E3215="",$F3215=""),"",IF(AND($G3215=1,$F3215&gt;='Working Hours'!$C$8,$F3215&lt;'Working Hours'!$C$9),1,0))</f>
        <v/>
      </c>
    </row>
    <row r="3216">
      <c r="A3216" s="11" t="n"/>
      <c r="B3216" s="11" t="n"/>
      <c r="C3216" s="11" t="n"/>
      <c r="E3216" s="12">
        <f>IF($A3216="","",IF(ISNUMBER($A3216),$A3216,IFERROR(DATEVALUE($A3216),"")))</f>
        <v/>
      </c>
      <c r="F3216" s="12">
        <f>IF($B3216="","",IF(ISNUMBER($B3216),HOUR($B3216)*2+MINUTE($B3216)/30,IFERROR(VALUE(LEFT($B3216,FIND(":",$B3216)-1))*2+VALUE(MID($B3216,FIND(":",$B3216)+1,2))/30,"")))</f>
        <v/>
      </c>
      <c r="G3216" s="12">
        <f>IF($E3216="","",IF(WEEKDAY($E3216,2)&lt;6,1,0))</f>
        <v/>
      </c>
      <c r="H3216" s="12">
        <f>IF(OR($E3216="",$F3216=""),"",IF(AND($G3216=1,$F3216&gt;='Working Hours'!$C$8,$F3216&lt;'Working Hours'!$C$9),1,0))</f>
        <v/>
      </c>
    </row>
    <row r="3217">
      <c r="A3217" s="11" t="n"/>
      <c r="B3217" s="11" t="n"/>
      <c r="C3217" s="11" t="n"/>
      <c r="E3217" s="12">
        <f>IF($A3217="","",IF(ISNUMBER($A3217),$A3217,IFERROR(DATEVALUE($A3217),"")))</f>
        <v/>
      </c>
      <c r="F3217" s="12">
        <f>IF($B3217="","",IF(ISNUMBER($B3217),HOUR($B3217)*2+MINUTE($B3217)/30,IFERROR(VALUE(LEFT($B3217,FIND(":",$B3217)-1))*2+VALUE(MID($B3217,FIND(":",$B3217)+1,2))/30,"")))</f>
        <v/>
      </c>
      <c r="G3217" s="12">
        <f>IF($E3217="","",IF(WEEKDAY($E3217,2)&lt;6,1,0))</f>
        <v/>
      </c>
      <c r="H3217" s="12">
        <f>IF(OR($E3217="",$F3217=""),"",IF(AND($G3217=1,$F3217&gt;='Working Hours'!$C$8,$F3217&lt;'Working Hours'!$C$9),1,0))</f>
        <v/>
      </c>
    </row>
    <row r="3218">
      <c r="A3218" s="11" t="n"/>
      <c r="B3218" s="11" t="n"/>
      <c r="C3218" s="11" t="n"/>
      <c r="E3218" s="12">
        <f>IF($A3218="","",IF(ISNUMBER($A3218),$A3218,IFERROR(DATEVALUE($A3218),"")))</f>
        <v/>
      </c>
      <c r="F3218" s="12">
        <f>IF($B3218="","",IF(ISNUMBER($B3218),HOUR($B3218)*2+MINUTE($B3218)/30,IFERROR(VALUE(LEFT($B3218,FIND(":",$B3218)-1))*2+VALUE(MID($B3218,FIND(":",$B3218)+1,2))/30,"")))</f>
        <v/>
      </c>
      <c r="G3218" s="12">
        <f>IF($E3218="","",IF(WEEKDAY($E3218,2)&lt;6,1,0))</f>
        <v/>
      </c>
      <c r="H3218" s="12">
        <f>IF(OR($E3218="",$F3218=""),"",IF(AND($G3218=1,$F3218&gt;='Working Hours'!$C$8,$F3218&lt;'Working Hours'!$C$9),1,0))</f>
        <v/>
      </c>
    </row>
    <row r="3219">
      <c r="A3219" s="11" t="n"/>
      <c r="B3219" s="11" t="n"/>
      <c r="C3219" s="11" t="n"/>
      <c r="E3219" s="12">
        <f>IF($A3219="","",IF(ISNUMBER($A3219),$A3219,IFERROR(DATEVALUE($A3219),"")))</f>
        <v/>
      </c>
      <c r="F3219" s="12">
        <f>IF($B3219="","",IF(ISNUMBER($B3219),HOUR($B3219)*2+MINUTE($B3219)/30,IFERROR(VALUE(LEFT($B3219,FIND(":",$B3219)-1))*2+VALUE(MID($B3219,FIND(":",$B3219)+1,2))/30,"")))</f>
        <v/>
      </c>
      <c r="G3219" s="12">
        <f>IF($E3219="","",IF(WEEKDAY($E3219,2)&lt;6,1,0))</f>
        <v/>
      </c>
      <c r="H3219" s="12">
        <f>IF(OR($E3219="",$F3219=""),"",IF(AND($G3219=1,$F3219&gt;='Working Hours'!$C$8,$F3219&lt;'Working Hours'!$C$9),1,0))</f>
        <v/>
      </c>
    </row>
    <row r="3220">
      <c r="A3220" s="11" t="n"/>
      <c r="B3220" s="11" t="n"/>
      <c r="C3220" s="11" t="n"/>
      <c r="E3220" s="12">
        <f>IF($A3220="","",IF(ISNUMBER($A3220),$A3220,IFERROR(DATEVALUE($A3220),"")))</f>
        <v/>
      </c>
      <c r="F3220" s="12">
        <f>IF($B3220="","",IF(ISNUMBER($B3220),HOUR($B3220)*2+MINUTE($B3220)/30,IFERROR(VALUE(LEFT($B3220,FIND(":",$B3220)-1))*2+VALUE(MID($B3220,FIND(":",$B3220)+1,2))/30,"")))</f>
        <v/>
      </c>
      <c r="G3220" s="12">
        <f>IF($E3220="","",IF(WEEKDAY($E3220,2)&lt;6,1,0))</f>
        <v/>
      </c>
      <c r="H3220" s="12">
        <f>IF(OR($E3220="",$F3220=""),"",IF(AND($G3220=1,$F3220&gt;='Working Hours'!$C$8,$F3220&lt;'Working Hours'!$C$9),1,0))</f>
        <v/>
      </c>
    </row>
    <row r="3221">
      <c r="A3221" s="11" t="n"/>
      <c r="B3221" s="11" t="n"/>
      <c r="C3221" s="11" t="n"/>
      <c r="E3221" s="12">
        <f>IF($A3221="","",IF(ISNUMBER($A3221),$A3221,IFERROR(DATEVALUE($A3221),"")))</f>
        <v/>
      </c>
      <c r="F3221" s="12">
        <f>IF($B3221="","",IF(ISNUMBER($B3221),HOUR($B3221)*2+MINUTE($B3221)/30,IFERROR(VALUE(LEFT($B3221,FIND(":",$B3221)-1))*2+VALUE(MID($B3221,FIND(":",$B3221)+1,2))/30,"")))</f>
        <v/>
      </c>
      <c r="G3221" s="12">
        <f>IF($E3221="","",IF(WEEKDAY($E3221,2)&lt;6,1,0))</f>
        <v/>
      </c>
      <c r="H3221" s="12">
        <f>IF(OR($E3221="",$F3221=""),"",IF(AND($G3221=1,$F3221&gt;='Working Hours'!$C$8,$F3221&lt;'Working Hours'!$C$9),1,0))</f>
        <v/>
      </c>
    </row>
    <row r="3222">
      <c r="A3222" s="11" t="n"/>
      <c r="B3222" s="11" t="n"/>
      <c r="C3222" s="11" t="n"/>
      <c r="E3222" s="12">
        <f>IF($A3222="","",IF(ISNUMBER($A3222),$A3222,IFERROR(DATEVALUE($A3222),"")))</f>
        <v/>
      </c>
      <c r="F3222" s="12">
        <f>IF($B3222="","",IF(ISNUMBER($B3222),HOUR($B3222)*2+MINUTE($B3222)/30,IFERROR(VALUE(LEFT($B3222,FIND(":",$B3222)-1))*2+VALUE(MID($B3222,FIND(":",$B3222)+1,2))/30,"")))</f>
        <v/>
      </c>
      <c r="G3222" s="12">
        <f>IF($E3222="","",IF(WEEKDAY($E3222,2)&lt;6,1,0))</f>
        <v/>
      </c>
      <c r="H3222" s="12">
        <f>IF(OR($E3222="",$F3222=""),"",IF(AND($G3222=1,$F3222&gt;='Working Hours'!$C$8,$F3222&lt;'Working Hours'!$C$9),1,0))</f>
        <v/>
      </c>
    </row>
    <row r="3223">
      <c r="A3223" s="11" t="n"/>
      <c r="B3223" s="11" t="n"/>
      <c r="C3223" s="11" t="n"/>
      <c r="E3223" s="12">
        <f>IF($A3223="","",IF(ISNUMBER($A3223),$A3223,IFERROR(DATEVALUE($A3223),"")))</f>
        <v/>
      </c>
      <c r="F3223" s="12">
        <f>IF($B3223="","",IF(ISNUMBER($B3223),HOUR($B3223)*2+MINUTE($B3223)/30,IFERROR(VALUE(LEFT($B3223,FIND(":",$B3223)-1))*2+VALUE(MID($B3223,FIND(":",$B3223)+1,2))/30,"")))</f>
        <v/>
      </c>
      <c r="G3223" s="12">
        <f>IF($E3223="","",IF(WEEKDAY($E3223,2)&lt;6,1,0))</f>
        <v/>
      </c>
      <c r="H3223" s="12">
        <f>IF(OR($E3223="",$F3223=""),"",IF(AND($G3223=1,$F3223&gt;='Working Hours'!$C$8,$F3223&lt;'Working Hours'!$C$9),1,0))</f>
        <v/>
      </c>
    </row>
    <row r="3224">
      <c r="A3224" s="11" t="n"/>
      <c r="B3224" s="11" t="n"/>
      <c r="C3224" s="11" t="n"/>
      <c r="E3224" s="12">
        <f>IF($A3224="","",IF(ISNUMBER($A3224),$A3224,IFERROR(DATEVALUE($A3224),"")))</f>
        <v/>
      </c>
      <c r="F3224" s="12">
        <f>IF($B3224="","",IF(ISNUMBER($B3224),HOUR($B3224)*2+MINUTE($B3224)/30,IFERROR(VALUE(LEFT($B3224,FIND(":",$B3224)-1))*2+VALUE(MID($B3224,FIND(":",$B3224)+1,2))/30,"")))</f>
        <v/>
      </c>
      <c r="G3224" s="12">
        <f>IF($E3224="","",IF(WEEKDAY($E3224,2)&lt;6,1,0))</f>
        <v/>
      </c>
      <c r="H3224" s="12">
        <f>IF(OR($E3224="",$F3224=""),"",IF(AND($G3224=1,$F3224&gt;='Working Hours'!$C$8,$F3224&lt;'Working Hours'!$C$9),1,0))</f>
        <v/>
      </c>
    </row>
    <row r="3225">
      <c r="A3225" s="11" t="n"/>
      <c r="B3225" s="11" t="n"/>
      <c r="C3225" s="11" t="n"/>
      <c r="E3225" s="12">
        <f>IF($A3225="","",IF(ISNUMBER($A3225),$A3225,IFERROR(DATEVALUE($A3225),"")))</f>
        <v/>
      </c>
      <c r="F3225" s="12">
        <f>IF($B3225="","",IF(ISNUMBER($B3225),HOUR($B3225)*2+MINUTE($B3225)/30,IFERROR(VALUE(LEFT($B3225,FIND(":",$B3225)-1))*2+VALUE(MID($B3225,FIND(":",$B3225)+1,2))/30,"")))</f>
        <v/>
      </c>
      <c r="G3225" s="12">
        <f>IF($E3225="","",IF(WEEKDAY($E3225,2)&lt;6,1,0))</f>
        <v/>
      </c>
      <c r="H3225" s="12">
        <f>IF(OR($E3225="",$F3225=""),"",IF(AND($G3225=1,$F3225&gt;='Working Hours'!$C$8,$F3225&lt;'Working Hours'!$C$9),1,0))</f>
        <v/>
      </c>
    </row>
    <row r="3226">
      <c r="A3226" s="11" t="n"/>
      <c r="B3226" s="11" t="n"/>
      <c r="C3226" s="11" t="n"/>
      <c r="E3226" s="12">
        <f>IF($A3226="","",IF(ISNUMBER($A3226),$A3226,IFERROR(DATEVALUE($A3226),"")))</f>
        <v/>
      </c>
      <c r="F3226" s="12">
        <f>IF($B3226="","",IF(ISNUMBER($B3226),HOUR($B3226)*2+MINUTE($B3226)/30,IFERROR(VALUE(LEFT($B3226,FIND(":",$B3226)-1))*2+VALUE(MID($B3226,FIND(":",$B3226)+1,2))/30,"")))</f>
        <v/>
      </c>
      <c r="G3226" s="12">
        <f>IF($E3226="","",IF(WEEKDAY($E3226,2)&lt;6,1,0))</f>
        <v/>
      </c>
      <c r="H3226" s="12">
        <f>IF(OR($E3226="",$F3226=""),"",IF(AND($G3226=1,$F3226&gt;='Working Hours'!$C$8,$F3226&lt;'Working Hours'!$C$9),1,0))</f>
        <v/>
      </c>
    </row>
    <row r="3227">
      <c r="A3227" s="11" t="n"/>
      <c r="B3227" s="11" t="n"/>
      <c r="C3227" s="11" t="n"/>
      <c r="E3227" s="12">
        <f>IF($A3227="","",IF(ISNUMBER($A3227),$A3227,IFERROR(DATEVALUE($A3227),"")))</f>
        <v/>
      </c>
      <c r="F3227" s="12">
        <f>IF($B3227="","",IF(ISNUMBER($B3227),HOUR($B3227)*2+MINUTE($B3227)/30,IFERROR(VALUE(LEFT($B3227,FIND(":",$B3227)-1))*2+VALUE(MID($B3227,FIND(":",$B3227)+1,2))/30,"")))</f>
        <v/>
      </c>
      <c r="G3227" s="12">
        <f>IF($E3227="","",IF(WEEKDAY($E3227,2)&lt;6,1,0))</f>
        <v/>
      </c>
      <c r="H3227" s="12">
        <f>IF(OR($E3227="",$F3227=""),"",IF(AND($G3227=1,$F3227&gt;='Working Hours'!$C$8,$F3227&lt;'Working Hours'!$C$9),1,0))</f>
        <v/>
      </c>
    </row>
    <row r="3228">
      <c r="A3228" s="11" t="n"/>
      <c r="B3228" s="11" t="n"/>
      <c r="C3228" s="11" t="n"/>
      <c r="E3228" s="12">
        <f>IF($A3228="","",IF(ISNUMBER($A3228),$A3228,IFERROR(DATEVALUE($A3228),"")))</f>
        <v/>
      </c>
      <c r="F3228" s="12">
        <f>IF($B3228="","",IF(ISNUMBER($B3228),HOUR($B3228)*2+MINUTE($B3228)/30,IFERROR(VALUE(LEFT($B3228,FIND(":",$B3228)-1))*2+VALUE(MID($B3228,FIND(":",$B3228)+1,2))/30,"")))</f>
        <v/>
      </c>
      <c r="G3228" s="12">
        <f>IF($E3228="","",IF(WEEKDAY($E3228,2)&lt;6,1,0))</f>
        <v/>
      </c>
      <c r="H3228" s="12">
        <f>IF(OR($E3228="",$F3228=""),"",IF(AND($G3228=1,$F3228&gt;='Working Hours'!$C$8,$F3228&lt;'Working Hours'!$C$9),1,0))</f>
        <v/>
      </c>
    </row>
    <row r="3229">
      <c r="A3229" s="11" t="n"/>
      <c r="B3229" s="11" t="n"/>
      <c r="C3229" s="11" t="n"/>
      <c r="E3229" s="12">
        <f>IF($A3229="","",IF(ISNUMBER($A3229),$A3229,IFERROR(DATEVALUE($A3229),"")))</f>
        <v/>
      </c>
      <c r="F3229" s="12">
        <f>IF($B3229="","",IF(ISNUMBER($B3229),HOUR($B3229)*2+MINUTE($B3229)/30,IFERROR(VALUE(LEFT($B3229,FIND(":",$B3229)-1))*2+VALUE(MID($B3229,FIND(":",$B3229)+1,2))/30,"")))</f>
        <v/>
      </c>
      <c r="G3229" s="12">
        <f>IF($E3229="","",IF(WEEKDAY($E3229,2)&lt;6,1,0))</f>
        <v/>
      </c>
      <c r="H3229" s="12">
        <f>IF(OR($E3229="",$F3229=""),"",IF(AND($G3229=1,$F3229&gt;='Working Hours'!$C$8,$F3229&lt;'Working Hours'!$C$9),1,0))</f>
        <v/>
      </c>
    </row>
    <row r="3230">
      <c r="A3230" s="11" t="n"/>
      <c r="B3230" s="11" t="n"/>
      <c r="C3230" s="11" t="n"/>
      <c r="E3230" s="12">
        <f>IF($A3230="","",IF(ISNUMBER($A3230),$A3230,IFERROR(DATEVALUE($A3230),"")))</f>
        <v/>
      </c>
      <c r="F3230" s="12">
        <f>IF($B3230="","",IF(ISNUMBER($B3230),HOUR($B3230)*2+MINUTE($B3230)/30,IFERROR(VALUE(LEFT($B3230,FIND(":",$B3230)-1))*2+VALUE(MID($B3230,FIND(":",$B3230)+1,2))/30,"")))</f>
        <v/>
      </c>
      <c r="G3230" s="12">
        <f>IF($E3230="","",IF(WEEKDAY($E3230,2)&lt;6,1,0))</f>
        <v/>
      </c>
      <c r="H3230" s="12">
        <f>IF(OR($E3230="",$F3230=""),"",IF(AND($G3230=1,$F3230&gt;='Working Hours'!$C$8,$F3230&lt;'Working Hours'!$C$9),1,0))</f>
        <v/>
      </c>
    </row>
    <row r="3231">
      <c r="A3231" s="11" t="n"/>
      <c r="B3231" s="11" t="n"/>
      <c r="C3231" s="11" t="n"/>
      <c r="E3231" s="12">
        <f>IF($A3231="","",IF(ISNUMBER($A3231),$A3231,IFERROR(DATEVALUE($A3231),"")))</f>
        <v/>
      </c>
      <c r="F3231" s="12">
        <f>IF($B3231="","",IF(ISNUMBER($B3231),HOUR($B3231)*2+MINUTE($B3231)/30,IFERROR(VALUE(LEFT($B3231,FIND(":",$B3231)-1))*2+VALUE(MID($B3231,FIND(":",$B3231)+1,2))/30,"")))</f>
        <v/>
      </c>
      <c r="G3231" s="12">
        <f>IF($E3231="","",IF(WEEKDAY($E3231,2)&lt;6,1,0))</f>
        <v/>
      </c>
      <c r="H3231" s="12">
        <f>IF(OR($E3231="",$F3231=""),"",IF(AND($G3231=1,$F3231&gt;='Working Hours'!$C$8,$F3231&lt;'Working Hours'!$C$9),1,0))</f>
        <v/>
      </c>
    </row>
    <row r="3232">
      <c r="A3232" s="11" t="n"/>
      <c r="B3232" s="11" t="n"/>
      <c r="C3232" s="11" t="n"/>
      <c r="E3232" s="12">
        <f>IF($A3232="","",IF(ISNUMBER($A3232),$A3232,IFERROR(DATEVALUE($A3232),"")))</f>
        <v/>
      </c>
      <c r="F3232" s="12">
        <f>IF($B3232="","",IF(ISNUMBER($B3232),HOUR($B3232)*2+MINUTE($B3232)/30,IFERROR(VALUE(LEFT($B3232,FIND(":",$B3232)-1))*2+VALUE(MID($B3232,FIND(":",$B3232)+1,2))/30,"")))</f>
        <v/>
      </c>
      <c r="G3232" s="12">
        <f>IF($E3232="","",IF(WEEKDAY($E3232,2)&lt;6,1,0))</f>
        <v/>
      </c>
      <c r="H3232" s="12">
        <f>IF(OR($E3232="",$F3232=""),"",IF(AND($G3232=1,$F3232&gt;='Working Hours'!$C$8,$F3232&lt;'Working Hours'!$C$9),1,0))</f>
        <v/>
      </c>
    </row>
    <row r="3233">
      <c r="A3233" s="11" t="n"/>
      <c r="B3233" s="11" t="n"/>
      <c r="C3233" s="11" t="n"/>
      <c r="E3233" s="12">
        <f>IF($A3233="","",IF(ISNUMBER($A3233),$A3233,IFERROR(DATEVALUE($A3233),"")))</f>
        <v/>
      </c>
      <c r="F3233" s="12">
        <f>IF($B3233="","",IF(ISNUMBER($B3233),HOUR($B3233)*2+MINUTE($B3233)/30,IFERROR(VALUE(LEFT($B3233,FIND(":",$B3233)-1))*2+VALUE(MID($B3233,FIND(":",$B3233)+1,2))/30,"")))</f>
        <v/>
      </c>
      <c r="G3233" s="12">
        <f>IF($E3233="","",IF(WEEKDAY($E3233,2)&lt;6,1,0))</f>
        <v/>
      </c>
      <c r="H3233" s="12">
        <f>IF(OR($E3233="",$F3233=""),"",IF(AND($G3233=1,$F3233&gt;='Working Hours'!$C$8,$F3233&lt;'Working Hours'!$C$9),1,0))</f>
        <v/>
      </c>
    </row>
    <row r="3234">
      <c r="A3234" s="11" t="n"/>
      <c r="B3234" s="11" t="n"/>
      <c r="C3234" s="11" t="n"/>
      <c r="E3234" s="12">
        <f>IF($A3234="","",IF(ISNUMBER($A3234),$A3234,IFERROR(DATEVALUE($A3234),"")))</f>
        <v/>
      </c>
      <c r="F3234" s="12">
        <f>IF($B3234="","",IF(ISNUMBER($B3234),HOUR($B3234)*2+MINUTE($B3234)/30,IFERROR(VALUE(LEFT($B3234,FIND(":",$B3234)-1))*2+VALUE(MID($B3234,FIND(":",$B3234)+1,2))/30,"")))</f>
        <v/>
      </c>
      <c r="G3234" s="12">
        <f>IF($E3234="","",IF(WEEKDAY($E3234,2)&lt;6,1,0))</f>
        <v/>
      </c>
      <c r="H3234" s="12">
        <f>IF(OR($E3234="",$F3234=""),"",IF(AND($G3234=1,$F3234&gt;='Working Hours'!$C$8,$F3234&lt;'Working Hours'!$C$9),1,0))</f>
        <v/>
      </c>
    </row>
    <row r="3235">
      <c r="A3235" s="11" t="n"/>
      <c r="B3235" s="11" t="n"/>
      <c r="C3235" s="11" t="n"/>
      <c r="E3235" s="12">
        <f>IF($A3235="","",IF(ISNUMBER($A3235),$A3235,IFERROR(DATEVALUE($A3235),"")))</f>
        <v/>
      </c>
      <c r="F3235" s="12">
        <f>IF($B3235="","",IF(ISNUMBER($B3235),HOUR($B3235)*2+MINUTE($B3235)/30,IFERROR(VALUE(LEFT($B3235,FIND(":",$B3235)-1))*2+VALUE(MID($B3235,FIND(":",$B3235)+1,2))/30,"")))</f>
        <v/>
      </c>
      <c r="G3235" s="12">
        <f>IF($E3235="","",IF(WEEKDAY($E3235,2)&lt;6,1,0))</f>
        <v/>
      </c>
      <c r="H3235" s="12">
        <f>IF(OR($E3235="",$F3235=""),"",IF(AND($G3235=1,$F3235&gt;='Working Hours'!$C$8,$F3235&lt;'Working Hours'!$C$9),1,0))</f>
        <v/>
      </c>
    </row>
    <row r="3236">
      <c r="A3236" s="11" t="n"/>
      <c r="B3236" s="11" t="n"/>
      <c r="C3236" s="11" t="n"/>
      <c r="E3236" s="12">
        <f>IF($A3236="","",IF(ISNUMBER($A3236),$A3236,IFERROR(DATEVALUE($A3236),"")))</f>
        <v/>
      </c>
      <c r="F3236" s="12">
        <f>IF($B3236="","",IF(ISNUMBER($B3236),HOUR($B3236)*2+MINUTE($B3236)/30,IFERROR(VALUE(LEFT($B3236,FIND(":",$B3236)-1))*2+VALUE(MID($B3236,FIND(":",$B3236)+1,2))/30,"")))</f>
        <v/>
      </c>
      <c r="G3236" s="12">
        <f>IF($E3236="","",IF(WEEKDAY($E3236,2)&lt;6,1,0))</f>
        <v/>
      </c>
      <c r="H3236" s="12">
        <f>IF(OR($E3236="",$F3236=""),"",IF(AND($G3236=1,$F3236&gt;='Working Hours'!$C$8,$F3236&lt;'Working Hours'!$C$9),1,0))</f>
        <v/>
      </c>
    </row>
    <row r="3237">
      <c r="A3237" s="11" t="n"/>
      <c r="B3237" s="11" t="n"/>
      <c r="C3237" s="11" t="n"/>
      <c r="E3237" s="12">
        <f>IF($A3237="","",IF(ISNUMBER($A3237),$A3237,IFERROR(DATEVALUE($A3237),"")))</f>
        <v/>
      </c>
      <c r="F3237" s="12">
        <f>IF($B3237="","",IF(ISNUMBER($B3237),HOUR($B3237)*2+MINUTE($B3237)/30,IFERROR(VALUE(LEFT($B3237,FIND(":",$B3237)-1))*2+VALUE(MID($B3237,FIND(":",$B3237)+1,2))/30,"")))</f>
        <v/>
      </c>
      <c r="G3237" s="12">
        <f>IF($E3237="","",IF(WEEKDAY($E3237,2)&lt;6,1,0))</f>
        <v/>
      </c>
      <c r="H3237" s="12">
        <f>IF(OR($E3237="",$F3237=""),"",IF(AND($G3237=1,$F3237&gt;='Working Hours'!$C$8,$F3237&lt;'Working Hours'!$C$9),1,0))</f>
        <v/>
      </c>
    </row>
    <row r="3238">
      <c r="A3238" s="11" t="n"/>
      <c r="B3238" s="11" t="n"/>
      <c r="C3238" s="11" t="n"/>
      <c r="E3238" s="12">
        <f>IF($A3238="","",IF(ISNUMBER($A3238),$A3238,IFERROR(DATEVALUE($A3238),"")))</f>
        <v/>
      </c>
      <c r="F3238" s="12">
        <f>IF($B3238="","",IF(ISNUMBER($B3238),HOUR($B3238)*2+MINUTE($B3238)/30,IFERROR(VALUE(LEFT($B3238,FIND(":",$B3238)-1))*2+VALUE(MID($B3238,FIND(":",$B3238)+1,2))/30,"")))</f>
        <v/>
      </c>
      <c r="G3238" s="12">
        <f>IF($E3238="","",IF(WEEKDAY($E3238,2)&lt;6,1,0))</f>
        <v/>
      </c>
      <c r="H3238" s="12">
        <f>IF(OR($E3238="",$F3238=""),"",IF(AND($G3238=1,$F3238&gt;='Working Hours'!$C$8,$F3238&lt;'Working Hours'!$C$9),1,0))</f>
        <v/>
      </c>
    </row>
    <row r="3239">
      <c r="A3239" s="11" t="n"/>
      <c r="B3239" s="11" t="n"/>
      <c r="C3239" s="11" t="n"/>
      <c r="E3239" s="12">
        <f>IF($A3239="","",IF(ISNUMBER($A3239),$A3239,IFERROR(DATEVALUE($A3239),"")))</f>
        <v/>
      </c>
      <c r="F3239" s="12">
        <f>IF($B3239="","",IF(ISNUMBER($B3239),HOUR($B3239)*2+MINUTE($B3239)/30,IFERROR(VALUE(LEFT($B3239,FIND(":",$B3239)-1))*2+VALUE(MID($B3239,FIND(":",$B3239)+1,2))/30,"")))</f>
        <v/>
      </c>
      <c r="G3239" s="12">
        <f>IF($E3239="","",IF(WEEKDAY($E3239,2)&lt;6,1,0))</f>
        <v/>
      </c>
      <c r="H3239" s="12">
        <f>IF(OR($E3239="",$F3239=""),"",IF(AND($G3239=1,$F3239&gt;='Working Hours'!$C$8,$F3239&lt;'Working Hours'!$C$9),1,0))</f>
        <v/>
      </c>
    </row>
    <row r="3240">
      <c r="A3240" s="11" t="n"/>
      <c r="B3240" s="11" t="n"/>
      <c r="C3240" s="11" t="n"/>
      <c r="E3240" s="12">
        <f>IF($A3240="","",IF(ISNUMBER($A3240),$A3240,IFERROR(DATEVALUE($A3240),"")))</f>
        <v/>
      </c>
      <c r="F3240" s="12">
        <f>IF($B3240="","",IF(ISNUMBER($B3240),HOUR($B3240)*2+MINUTE($B3240)/30,IFERROR(VALUE(LEFT($B3240,FIND(":",$B3240)-1))*2+VALUE(MID($B3240,FIND(":",$B3240)+1,2))/30,"")))</f>
        <v/>
      </c>
      <c r="G3240" s="12">
        <f>IF($E3240="","",IF(WEEKDAY($E3240,2)&lt;6,1,0))</f>
        <v/>
      </c>
      <c r="H3240" s="12">
        <f>IF(OR($E3240="",$F3240=""),"",IF(AND($G3240=1,$F3240&gt;='Working Hours'!$C$8,$F3240&lt;'Working Hours'!$C$9),1,0))</f>
        <v/>
      </c>
    </row>
    <row r="3241">
      <c r="A3241" s="11" t="n"/>
      <c r="B3241" s="11" t="n"/>
      <c r="C3241" s="11" t="n"/>
      <c r="E3241" s="12">
        <f>IF($A3241="","",IF(ISNUMBER($A3241),$A3241,IFERROR(DATEVALUE($A3241),"")))</f>
        <v/>
      </c>
      <c r="F3241" s="12">
        <f>IF($B3241="","",IF(ISNUMBER($B3241),HOUR($B3241)*2+MINUTE($B3241)/30,IFERROR(VALUE(LEFT($B3241,FIND(":",$B3241)-1))*2+VALUE(MID($B3241,FIND(":",$B3241)+1,2))/30,"")))</f>
        <v/>
      </c>
      <c r="G3241" s="12">
        <f>IF($E3241="","",IF(WEEKDAY($E3241,2)&lt;6,1,0))</f>
        <v/>
      </c>
      <c r="H3241" s="12">
        <f>IF(OR($E3241="",$F3241=""),"",IF(AND($G3241=1,$F3241&gt;='Working Hours'!$C$8,$F3241&lt;'Working Hours'!$C$9),1,0))</f>
        <v/>
      </c>
    </row>
    <row r="3242">
      <c r="A3242" s="11" t="n"/>
      <c r="B3242" s="11" t="n"/>
      <c r="C3242" s="11" t="n"/>
      <c r="E3242" s="12">
        <f>IF($A3242="","",IF(ISNUMBER($A3242),$A3242,IFERROR(DATEVALUE($A3242),"")))</f>
        <v/>
      </c>
      <c r="F3242" s="12">
        <f>IF($B3242="","",IF(ISNUMBER($B3242),HOUR($B3242)*2+MINUTE($B3242)/30,IFERROR(VALUE(LEFT($B3242,FIND(":",$B3242)-1))*2+VALUE(MID($B3242,FIND(":",$B3242)+1,2))/30,"")))</f>
        <v/>
      </c>
      <c r="G3242" s="12">
        <f>IF($E3242="","",IF(WEEKDAY($E3242,2)&lt;6,1,0))</f>
        <v/>
      </c>
      <c r="H3242" s="12">
        <f>IF(OR($E3242="",$F3242=""),"",IF(AND($G3242=1,$F3242&gt;='Working Hours'!$C$8,$F3242&lt;'Working Hours'!$C$9),1,0))</f>
        <v/>
      </c>
    </row>
    <row r="3243">
      <c r="A3243" s="11" t="n"/>
      <c r="B3243" s="11" t="n"/>
      <c r="C3243" s="11" t="n"/>
      <c r="E3243" s="12">
        <f>IF($A3243="","",IF(ISNUMBER($A3243),$A3243,IFERROR(DATEVALUE($A3243),"")))</f>
        <v/>
      </c>
      <c r="F3243" s="12">
        <f>IF($B3243="","",IF(ISNUMBER($B3243),HOUR($B3243)*2+MINUTE($B3243)/30,IFERROR(VALUE(LEFT($B3243,FIND(":",$B3243)-1))*2+VALUE(MID($B3243,FIND(":",$B3243)+1,2))/30,"")))</f>
        <v/>
      </c>
      <c r="G3243" s="12">
        <f>IF($E3243="","",IF(WEEKDAY($E3243,2)&lt;6,1,0))</f>
        <v/>
      </c>
      <c r="H3243" s="12">
        <f>IF(OR($E3243="",$F3243=""),"",IF(AND($G3243=1,$F3243&gt;='Working Hours'!$C$8,$F3243&lt;'Working Hours'!$C$9),1,0))</f>
        <v/>
      </c>
    </row>
    <row r="3244">
      <c r="A3244" s="11" t="n"/>
      <c r="B3244" s="11" t="n"/>
      <c r="C3244" s="11" t="n"/>
      <c r="E3244" s="12">
        <f>IF($A3244="","",IF(ISNUMBER($A3244),$A3244,IFERROR(DATEVALUE($A3244),"")))</f>
        <v/>
      </c>
      <c r="F3244" s="12">
        <f>IF($B3244="","",IF(ISNUMBER($B3244),HOUR($B3244)*2+MINUTE($B3244)/30,IFERROR(VALUE(LEFT($B3244,FIND(":",$B3244)-1))*2+VALUE(MID($B3244,FIND(":",$B3244)+1,2))/30,"")))</f>
        <v/>
      </c>
      <c r="G3244" s="12">
        <f>IF($E3244="","",IF(WEEKDAY($E3244,2)&lt;6,1,0))</f>
        <v/>
      </c>
      <c r="H3244" s="12">
        <f>IF(OR($E3244="",$F3244=""),"",IF(AND($G3244=1,$F3244&gt;='Working Hours'!$C$8,$F3244&lt;'Working Hours'!$C$9),1,0))</f>
        <v/>
      </c>
    </row>
    <row r="3245">
      <c r="A3245" s="11" t="n"/>
      <c r="B3245" s="11" t="n"/>
      <c r="C3245" s="11" t="n"/>
      <c r="E3245" s="12">
        <f>IF($A3245="","",IF(ISNUMBER($A3245),$A3245,IFERROR(DATEVALUE($A3245),"")))</f>
        <v/>
      </c>
      <c r="F3245" s="12">
        <f>IF($B3245="","",IF(ISNUMBER($B3245),HOUR($B3245)*2+MINUTE($B3245)/30,IFERROR(VALUE(LEFT($B3245,FIND(":",$B3245)-1))*2+VALUE(MID($B3245,FIND(":",$B3245)+1,2))/30,"")))</f>
        <v/>
      </c>
      <c r="G3245" s="12">
        <f>IF($E3245="","",IF(WEEKDAY($E3245,2)&lt;6,1,0))</f>
        <v/>
      </c>
      <c r="H3245" s="12">
        <f>IF(OR($E3245="",$F3245=""),"",IF(AND($G3245=1,$F3245&gt;='Working Hours'!$C$8,$F3245&lt;'Working Hours'!$C$9),1,0))</f>
        <v/>
      </c>
    </row>
    <row r="3246">
      <c r="A3246" s="11" t="n"/>
      <c r="B3246" s="11" t="n"/>
      <c r="C3246" s="11" t="n"/>
      <c r="E3246" s="12">
        <f>IF($A3246="","",IF(ISNUMBER($A3246),$A3246,IFERROR(DATEVALUE($A3246),"")))</f>
        <v/>
      </c>
      <c r="F3246" s="12">
        <f>IF($B3246="","",IF(ISNUMBER($B3246),HOUR($B3246)*2+MINUTE($B3246)/30,IFERROR(VALUE(LEFT($B3246,FIND(":",$B3246)-1))*2+VALUE(MID($B3246,FIND(":",$B3246)+1,2))/30,"")))</f>
        <v/>
      </c>
      <c r="G3246" s="12">
        <f>IF($E3246="","",IF(WEEKDAY($E3246,2)&lt;6,1,0))</f>
        <v/>
      </c>
      <c r="H3246" s="12">
        <f>IF(OR($E3246="",$F3246=""),"",IF(AND($G3246=1,$F3246&gt;='Working Hours'!$C$8,$F3246&lt;'Working Hours'!$C$9),1,0))</f>
        <v/>
      </c>
    </row>
    <row r="3247">
      <c r="A3247" s="11" t="n"/>
      <c r="B3247" s="11" t="n"/>
      <c r="C3247" s="11" t="n"/>
      <c r="E3247" s="12">
        <f>IF($A3247="","",IF(ISNUMBER($A3247),$A3247,IFERROR(DATEVALUE($A3247),"")))</f>
        <v/>
      </c>
      <c r="F3247" s="12">
        <f>IF($B3247="","",IF(ISNUMBER($B3247),HOUR($B3247)*2+MINUTE($B3247)/30,IFERROR(VALUE(LEFT($B3247,FIND(":",$B3247)-1))*2+VALUE(MID($B3247,FIND(":",$B3247)+1,2))/30,"")))</f>
        <v/>
      </c>
      <c r="G3247" s="12">
        <f>IF($E3247="","",IF(WEEKDAY($E3247,2)&lt;6,1,0))</f>
        <v/>
      </c>
      <c r="H3247" s="12">
        <f>IF(OR($E3247="",$F3247=""),"",IF(AND($G3247=1,$F3247&gt;='Working Hours'!$C$8,$F3247&lt;'Working Hours'!$C$9),1,0))</f>
        <v/>
      </c>
    </row>
    <row r="3248">
      <c r="A3248" s="11" t="n"/>
      <c r="B3248" s="11" t="n"/>
      <c r="C3248" s="11" t="n"/>
      <c r="E3248" s="12">
        <f>IF($A3248="","",IF(ISNUMBER($A3248),$A3248,IFERROR(DATEVALUE($A3248),"")))</f>
        <v/>
      </c>
      <c r="F3248" s="12">
        <f>IF($B3248="","",IF(ISNUMBER($B3248),HOUR($B3248)*2+MINUTE($B3248)/30,IFERROR(VALUE(LEFT($B3248,FIND(":",$B3248)-1))*2+VALUE(MID($B3248,FIND(":",$B3248)+1,2))/30,"")))</f>
        <v/>
      </c>
      <c r="G3248" s="12">
        <f>IF($E3248="","",IF(WEEKDAY($E3248,2)&lt;6,1,0))</f>
        <v/>
      </c>
      <c r="H3248" s="12">
        <f>IF(OR($E3248="",$F3248=""),"",IF(AND($G3248=1,$F3248&gt;='Working Hours'!$C$8,$F3248&lt;'Working Hours'!$C$9),1,0))</f>
        <v/>
      </c>
    </row>
    <row r="3249">
      <c r="A3249" s="11" t="n"/>
      <c r="B3249" s="11" t="n"/>
      <c r="C3249" s="11" t="n"/>
      <c r="E3249" s="12">
        <f>IF($A3249="","",IF(ISNUMBER($A3249),$A3249,IFERROR(DATEVALUE($A3249),"")))</f>
        <v/>
      </c>
      <c r="F3249" s="12">
        <f>IF($B3249="","",IF(ISNUMBER($B3249),HOUR($B3249)*2+MINUTE($B3249)/30,IFERROR(VALUE(LEFT($B3249,FIND(":",$B3249)-1))*2+VALUE(MID($B3249,FIND(":",$B3249)+1,2))/30,"")))</f>
        <v/>
      </c>
      <c r="G3249" s="12">
        <f>IF($E3249="","",IF(WEEKDAY($E3249,2)&lt;6,1,0))</f>
        <v/>
      </c>
      <c r="H3249" s="12">
        <f>IF(OR($E3249="",$F3249=""),"",IF(AND($G3249=1,$F3249&gt;='Working Hours'!$C$8,$F3249&lt;'Working Hours'!$C$9),1,0))</f>
        <v/>
      </c>
    </row>
    <row r="3250">
      <c r="A3250" s="11" t="n"/>
      <c r="B3250" s="11" t="n"/>
      <c r="C3250" s="11" t="n"/>
      <c r="E3250" s="12">
        <f>IF($A3250="","",IF(ISNUMBER($A3250),$A3250,IFERROR(DATEVALUE($A3250),"")))</f>
        <v/>
      </c>
      <c r="F3250" s="12">
        <f>IF($B3250="","",IF(ISNUMBER($B3250),HOUR($B3250)*2+MINUTE($B3250)/30,IFERROR(VALUE(LEFT($B3250,FIND(":",$B3250)-1))*2+VALUE(MID($B3250,FIND(":",$B3250)+1,2))/30,"")))</f>
        <v/>
      </c>
      <c r="G3250" s="12">
        <f>IF($E3250="","",IF(WEEKDAY($E3250,2)&lt;6,1,0))</f>
        <v/>
      </c>
      <c r="H3250" s="12">
        <f>IF(OR($E3250="",$F3250=""),"",IF(AND($G3250=1,$F3250&gt;='Working Hours'!$C$8,$F3250&lt;'Working Hours'!$C$9),1,0))</f>
        <v/>
      </c>
    </row>
    <row r="3251">
      <c r="A3251" s="11" t="n"/>
      <c r="B3251" s="11" t="n"/>
      <c r="C3251" s="11" t="n"/>
      <c r="E3251" s="12">
        <f>IF($A3251="","",IF(ISNUMBER($A3251),$A3251,IFERROR(DATEVALUE($A3251),"")))</f>
        <v/>
      </c>
      <c r="F3251" s="12">
        <f>IF($B3251="","",IF(ISNUMBER($B3251),HOUR($B3251)*2+MINUTE($B3251)/30,IFERROR(VALUE(LEFT($B3251,FIND(":",$B3251)-1))*2+VALUE(MID($B3251,FIND(":",$B3251)+1,2))/30,"")))</f>
        <v/>
      </c>
      <c r="G3251" s="12">
        <f>IF($E3251="","",IF(WEEKDAY($E3251,2)&lt;6,1,0))</f>
        <v/>
      </c>
      <c r="H3251" s="12">
        <f>IF(OR($E3251="",$F3251=""),"",IF(AND($G3251=1,$F3251&gt;='Working Hours'!$C$8,$F3251&lt;'Working Hours'!$C$9),1,0))</f>
        <v/>
      </c>
    </row>
    <row r="3252">
      <c r="A3252" s="11" t="n"/>
      <c r="B3252" s="11" t="n"/>
      <c r="C3252" s="11" t="n"/>
      <c r="E3252" s="12">
        <f>IF($A3252="","",IF(ISNUMBER($A3252),$A3252,IFERROR(DATEVALUE($A3252),"")))</f>
        <v/>
      </c>
      <c r="F3252" s="12">
        <f>IF($B3252="","",IF(ISNUMBER($B3252),HOUR($B3252)*2+MINUTE($B3252)/30,IFERROR(VALUE(LEFT($B3252,FIND(":",$B3252)-1))*2+VALUE(MID($B3252,FIND(":",$B3252)+1,2))/30,"")))</f>
        <v/>
      </c>
      <c r="G3252" s="12">
        <f>IF($E3252="","",IF(WEEKDAY($E3252,2)&lt;6,1,0))</f>
        <v/>
      </c>
      <c r="H3252" s="12">
        <f>IF(OR($E3252="",$F3252=""),"",IF(AND($G3252=1,$F3252&gt;='Working Hours'!$C$8,$F3252&lt;'Working Hours'!$C$9),1,0))</f>
        <v/>
      </c>
    </row>
    <row r="3253">
      <c r="A3253" s="11" t="n"/>
      <c r="B3253" s="11" t="n"/>
      <c r="C3253" s="11" t="n"/>
      <c r="E3253" s="12">
        <f>IF($A3253="","",IF(ISNUMBER($A3253),$A3253,IFERROR(DATEVALUE($A3253),"")))</f>
        <v/>
      </c>
      <c r="F3253" s="12">
        <f>IF($B3253="","",IF(ISNUMBER($B3253),HOUR($B3253)*2+MINUTE($B3253)/30,IFERROR(VALUE(LEFT($B3253,FIND(":",$B3253)-1))*2+VALUE(MID($B3253,FIND(":",$B3253)+1,2))/30,"")))</f>
        <v/>
      </c>
      <c r="G3253" s="12">
        <f>IF($E3253="","",IF(WEEKDAY($E3253,2)&lt;6,1,0))</f>
        <v/>
      </c>
      <c r="H3253" s="12">
        <f>IF(OR($E3253="",$F3253=""),"",IF(AND($G3253=1,$F3253&gt;='Working Hours'!$C$8,$F3253&lt;'Working Hours'!$C$9),1,0))</f>
        <v/>
      </c>
    </row>
    <row r="3254">
      <c r="A3254" s="11" t="n"/>
      <c r="B3254" s="11" t="n"/>
      <c r="C3254" s="11" t="n"/>
      <c r="E3254" s="12">
        <f>IF($A3254="","",IF(ISNUMBER($A3254),$A3254,IFERROR(DATEVALUE($A3254),"")))</f>
        <v/>
      </c>
      <c r="F3254" s="12">
        <f>IF($B3254="","",IF(ISNUMBER($B3254),HOUR($B3254)*2+MINUTE($B3254)/30,IFERROR(VALUE(LEFT($B3254,FIND(":",$B3254)-1))*2+VALUE(MID($B3254,FIND(":",$B3254)+1,2))/30,"")))</f>
        <v/>
      </c>
      <c r="G3254" s="12">
        <f>IF($E3254="","",IF(WEEKDAY($E3254,2)&lt;6,1,0))</f>
        <v/>
      </c>
      <c r="H3254" s="12">
        <f>IF(OR($E3254="",$F3254=""),"",IF(AND($G3254=1,$F3254&gt;='Working Hours'!$C$8,$F3254&lt;'Working Hours'!$C$9),1,0))</f>
        <v/>
      </c>
    </row>
    <row r="3255">
      <c r="A3255" s="11" t="n"/>
      <c r="B3255" s="11" t="n"/>
      <c r="C3255" s="11" t="n"/>
      <c r="E3255" s="12">
        <f>IF($A3255="","",IF(ISNUMBER($A3255),$A3255,IFERROR(DATEVALUE($A3255),"")))</f>
        <v/>
      </c>
      <c r="F3255" s="12">
        <f>IF($B3255="","",IF(ISNUMBER($B3255),HOUR($B3255)*2+MINUTE($B3255)/30,IFERROR(VALUE(LEFT($B3255,FIND(":",$B3255)-1))*2+VALUE(MID($B3255,FIND(":",$B3255)+1,2))/30,"")))</f>
        <v/>
      </c>
      <c r="G3255" s="12">
        <f>IF($E3255="","",IF(WEEKDAY($E3255,2)&lt;6,1,0))</f>
        <v/>
      </c>
      <c r="H3255" s="12">
        <f>IF(OR($E3255="",$F3255=""),"",IF(AND($G3255=1,$F3255&gt;='Working Hours'!$C$8,$F3255&lt;'Working Hours'!$C$9),1,0))</f>
        <v/>
      </c>
    </row>
    <row r="3256">
      <c r="A3256" s="11" t="n"/>
      <c r="B3256" s="11" t="n"/>
      <c r="C3256" s="11" t="n"/>
      <c r="E3256" s="12">
        <f>IF($A3256="","",IF(ISNUMBER($A3256),$A3256,IFERROR(DATEVALUE($A3256),"")))</f>
        <v/>
      </c>
      <c r="F3256" s="12">
        <f>IF($B3256="","",IF(ISNUMBER($B3256),HOUR($B3256)*2+MINUTE($B3256)/30,IFERROR(VALUE(LEFT($B3256,FIND(":",$B3256)-1))*2+VALUE(MID($B3256,FIND(":",$B3256)+1,2))/30,"")))</f>
        <v/>
      </c>
      <c r="G3256" s="12">
        <f>IF($E3256="","",IF(WEEKDAY($E3256,2)&lt;6,1,0))</f>
        <v/>
      </c>
      <c r="H3256" s="12">
        <f>IF(OR($E3256="",$F3256=""),"",IF(AND($G3256=1,$F3256&gt;='Working Hours'!$C$8,$F3256&lt;'Working Hours'!$C$9),1,0))</f>
        <v/>
      </c>
    </row>
    <row r="3257">
      <c r="A3257" s="11" t="n"/>
      <c r="B3257" s="11" t="n"/>
      <c r="C3257" s="11" t="n"/>
      <c r="E3257" s="12">
        <f>IF($A3257="","",IF(ISNUMBER($A3257),$A3257,IFERROR(DATEVALUE($A3257),"")))</f>
        <v/>
      </c>
      <c r="F3257" s="12">
        <f>IF($B3257="","",IF(ISNUMBER($B3257),HOUR($B3257)*2+MINUTE($B3257)/30,IFERROR(VALUE(LEFT($B3257,FIND(":",$B3257)-1))*2+VALUE(MID($B3257,FIND(":",$B3257)+1,2))/30,"")))</f>
        <v/>
      </c>
      <c r="G3257" s="12">
        <f>IF($E3257="","",IF(WEEKDAY($E3257,2)&lt;6,1,0))</f>
        <v/>
      </c>
      <c r="H3257" s="12">
        <f>IF(OR($E3257="",$F3257=""),"",IF(AND($G3257=1,$F3257&gt;='Working Hours'!$C$8,$F3257&lt;'Working Hours'!$C$9),1,0))</f>
        <v/>
      </c>
    </row>
    <row r="3258">
      <c r="A3258" s="11" t="n"/>
      <c r="B3258" s="11" t="n"/>
      <c r="C3258" s="11" t="n"/>
      <c r="E3258" s="12">
        <f>IF($A3258="","",IF(ISNUMBER($A3258),$A3258,IFERROR(DATEVALUE($A3258),"")))</f>
        <v/>
      </c>
      <c r="F3258" s="12">
        <f>IF($B3258="","",IF(ISNUMBER($B3258),HOUR($B3258)*2+MINUTE($B3258)/30,IFERROR(VALUE(LEFT($B3258,FIND(":",$B3258)-1))*2+VALUE(MID($B3258,FIND(":",$B3258)+1,2))/30,"")))</f>
        <v/>
      </c>
      <c r="G3258" s="12">
        <f>IF($E3258="","",IF(WEEKDAY($E3258,2)&lt;6,1,0))</f>
        <v/>
      </c>
      <c r="H3258" s="12">
        <f>IF(OR($E3258="",$F3258=""),"",IF(AND($G3258=1,$F3258&gt;='Working Hours'!$C$8,$F3258&lt;'Working Hours'!$C$9),1,0))</f>
        <v/>
      </c>
    </row>
    <row r="3259">
      <c r="A3259" s="11" t="n"/>
      <c r="B3259" s="11" t="n"/>
      <c r="C3259" s="11" t="n"/>
      <c r="E3259" s="12">
        <f>IF($A3259="","",IF(ISNUMBER($A3259),$A3259,IFERROR(DATEVALUE($A3259),"")))</f>
        <v/>
      </c>
      <c r="F3259" s="12">
        <f>IF($B3259="","",IF(ISNUMBER($B3259),HOUR($B3259)*2+MINUTE($B3259)/30,IFERROR(VALUE(LEFT($B3259,FIND(":",$B3259)-1))*2+VALUE(MID($B3259,FIND(":",$B3259)+1,2))/30,"")))</f>
        <v/>
      </c>
      <c r="G3259" s="12">
        <f>IF($E3259="","",IF(WEEKDAY($E3259,2)&lt;6,1,0))</f>
        <v/>
      </c>
      <c r="H3259" s="12">
        <f>IF(OR($E3259="",$F3259=""),"",IF(AND($G3259=1,$F3259&gt;='Working Hours'!$C$8,$F3259&lt;'Working Hours'!$C$9),1,0))</f>
        <v/>
      </c>
    </row>
    <row r="3260">
      <c r="A3260" s="11" t="n"/>
      <c r="B3260" s="11" t="n"/>
      <c r="C3260" s="11" t="n"/>
      <c r="E3260" s="12">
        <f>IF($A3260="","",IF(ISNUMBER($A3260),$A3260,IFERROR(DATEVALUE($A3260),"")))</f>
        <v/>
      </c>
      <c r="F3260" s="12">
        <f>IF($B3260="","",IF(ISNUMBER($B3260),HOUR($B3260)*2+MINUTE($B3260)/30,IFERROR(VALUE(LEFT($B3260,FIND(":",$B3260)-1))*2+VALUE(MID($B3260,FIND(":",$B3260)+1,2))/30,"")))</f>
        <v/>
      </c>
      <c r="G3260" s="12">
        <f>IF($E3260="","",IF(WEEKDAY($E3260,2)&lt;6,1,0))</f>
        <v/>
      </c>
      <c r="H3260" s="12">
        <f>IF(OR($E3260="",$F3260=""),"",IF(AND($G3260=1,$F3260&gt;='Working Hours'!$C$8,$F3260&lt;'Working Hours'!$C$9),1,0))</f>
        <v/>
      </c>
    </row>
    <row r="3261">
      <c r="A3261" s="11" t="n"/>
      <c r="B3261" s="11" t="n"/>
      <c r="C3261" s="11" t="n"/>
      <c r="E3261" s="12">
        <f>IF($A3261="","",IF(ISNUMBER($A3261),$A3261,IFERROR(DATEVALUE($A3261),"")))</f>
        <v/>
      </c>
      <c r="F3261" s="12">
        <f>IF($B3261="","",IF(ISNUMBER($B3261),HOUR($B3261)*2+MINUTE($B3261)/30,IFERROR(VALUE(LEFT($B3261,FIND(":",$B3261)-1))*2+VALUE(MID($B3261,FIND(":",$B3261)+1,2))/30,"")))</f>
        <v/>
      </c>
      <c r="G3261" s="12">
        <f>IF($E3261="","",IF(WEEKDAY($E3261,2)&lt;6,1,0))</f>
        <v/>
      </c>
      <c r="H3261" s="12">
        <f>IF(OR($E3261="",$F3261=""),"",IF(AND($G3261=1,$F3261&gt;='Working Hours'!$C$8,$F3261&lt;'Working Hours'!$C$9),1,0))</f>
        <v/>
      </c>
    </row>
    <row r="3262">
      <c r="A3262" s="11" t="n"/>
      <c r="B3262" s="11" t="n"/>
      <c r="C3262" s="11" t="n"/>
      <c r="E3262" s="12">
        <f>IF($A3262="","",IF(ISNUMBER($A3262),$A3262,IFERROR(DATEVALUE($A3262),"")))</f>
        <v/>
      </c>
      <c r="F3262" s="12">
        <f>IF($B3262="","",IF(ISNUMBER($B3262),HOUR($B3262)*2+MINUTE($B3262)/30,IFERROR(VALUE(LEFT($B3262,FIND(":",$B3262)-1))*2+VALUE(MID($B3262,FIND(":",$B3262)+1,2))/30,"")))</f>
        <v/>
      </c>
      <c r="G3262" s="12">
        <f>IF($E3262="","",IF(WEEKDAY($E3262,2)&lt;6,1,0))</f>
        <v/>
      </c>
      <c r="H3262" s="12">
        <f>IF(OR($E3262="",$F3262=""),"",IF(AND($G3262=1,$F3262&gt;='Working Hours'!$C$8,$F3262&lt;'Working Hours'!$C$9),1,0))</f>
        <v/>
      </c>
    </row>
    <row r="3263">
      <c r="A3263" s="11" t="n"/>
      <c r="B3263" s="11" t="n"/>
      <c r="C3263" s="11" t="n"/>
      <c r="E3263" s="12">
        <f>IF($A3263="","",IF(ISNUMBER($A3263),$A3263,IFERROR(DATEVALUE($A3263),"")))</f>
        <v/>
      </c>
      <c r="F3263" s="12">
        <f>IF($B3263="","",IF(ISNUMBER($B3263),HOUR($B3263)*2+MINUTE($B3263)/30,IFERROR(VALUE(LEFT($B3263,FIND(":",$B3263)-1))*2+VALUE(MID($B3263,FIND(":",$B3263)+1,2))/30,"")))</f>
        <v/>
      </c>
      <c r="G3263" s="12">
        <f>IF($E3263="","",IF(WEEKDAY($E3263,2)&lt;6,1,0))</f>
        <v/>
      </c>
      <c r="H3263" s="12">
        <f>IF(OR($E3263="",$F3263=""),"",IF(AND($G3263=1,$F3263&gt;='Working Hours'!$C$8,$F3263&lt;'Working Hours'!$C$9),1,0))</f>
        <v/>
      </c>
    </row>
    <row r="3264">
      <c r="A3264" s="11" t="n"/>
      <c r="B3264" s="11" t="n"/>
      <c r="C3264" s="11" t="n"/>
      <c r="E3264" s="12">
        <f>IF($A3264="","",IF(ISNUMBER($A3264),$A3264,IFERROR(DATEVALUE($A3264),"")))</f>
        <v/>
      </c>
      <c r="F3264" s="12">
        <f>IF($B3264="","",IF(ISNUMBER($B3264),HOUR($B3264)*2+MINUTE($B3264)/30,IFERROR(VALUE(LEFT($B3264,FIND(":",$B3264)-1))*2+VALUE(MID($B3264,FIND(":",$B3264)+1,2))/30,"")))</f>
        <v/>
      </c>
      <c r="G3264" s="12">
        <f>IF($E3264="","",IF(WEEKDAY($E3264,2)&lt;6,1,0))</f>
        <v/>
      </c>
      <c r="H3264" s="12">
        <f>IF(OR($E3264="",$F3264=""),"",IF(AND($G3264=1,$F3264&gt;='Working Hours'!$C$8,$F3264&lt;'Working Hours'!$C$9),1,0))</f>
        <v/>
      </c>
    </row>
    <row r="3265">
      <c r="A3265" s="11" t="n"/>
      <c r="B3265" s="11" t="n"/>
      <c r="C3265" s="11" t="n"/>
      <c r="E3265" s="12">
        <f>IF($A3265="","",IF(ISNUMBER($A3265),$A3265,IFERROR(DATEVALUE($A3265),"")))</f>
        <v/>
      </c>
      <c r="F3265" s="12">
        <f>IF($B3265="","",IF(ISNUMBER($B3265),HOUR($B3265)*2+MINUTE($B3265)/30,IFERROR(VALUE(LEFT($B3265,FIND(":",$B3265)-1))*2+VALUE(MID($B3265,FIND(":",$B3265)+1,2))/30,"")))</f>
        <v/>
      </c>
      <c r="G3265" s="12">
        <f>IF($E3265="","",IF(WEEKDAY($E3265,2)&lt;6,1,0))</f>
        <v/>
      </c>
      <c r="H3265" s="12">
        <f>IF(OR($E3265="",$F3265=""),"",IF(AND($G3265=1,$F3265&gt;='Working Hours'!$C$8,$F3265&lt;'Working Hours'!$C$9),1,0))</f>
        <v/>
      </c>
    </row>
    <row r="3266">
      <c r="A3266" s="11" t="n"/>
      <c r="B3266" s="11" t="n"/>
      <c r="C3266" s="11" t="n"/>
      <c r="E3266" s="12">
        <f>IF($A3266="","",IF(ISNUMBER($A3266),$A3266,IFERROR(DATEVALUE($A3266),"")))</f>
        <v/>
      </c>
      <c r="F3266" s="12">
        <f>IF($B3266="","",IF(ISNUMBER($B3266),HOUR($B3266)*2+MINUTE($B3266)/30,IFERROR(VALUE(LEFT($B3266,FIND(":",$B3266)-1))*2+VALUE(MID($B3266,FIND(":",$B3266)+1,2))/30,"")))</f>
        <v/>
      </c>
      <c r="G3266" s="12">
        <f>IF($E3266="","",IF(WEEKDAY($E3266,2)&lt;6,1,0))</f>
        <v/>
      </c>
      <c r="H3266" s="12">
        <f>IF(OR($E3266="",$F3266=""),"",IF(AND($G3266=1,$F3266&gt;='Working Hours'!$C$8,$F3266&lt;'Working Hours'!$C$9),1,0))</f>
        <v/>
      </c>
    </row>
    <row r="3267">
      <c r="A3267" s="11" t="n"/>
      <c r="B3267" s="11" t="n"/>
      <c r="C3267" s="11" t="n"/>
      <c r="E3267" s="12">
        <f>IF($A3267="","",IF(ISNUMBER($A3267),$A3267,IFERROR(DATEVALUE($A3267),"")))</f>
        <v/>
      </c>
      <c r="F3267" s="12">
        <f>IF($B3267="","",IF(ISNUMBER($B3267),HOUR($B3267)*2+MINUTE($B3267)/30,IFERROR(VALUE(LEFT($B3267,FIND(":",$B3267)-1))*2+VALUE(MID($B3267,FIND(":",$B3267)+1,2))/30,"")))</f>
        <v/>
      </c>
      <c r="G3267" s="12">
        <f>IF($E3267="","",IF(WEEKDAY($E3267,2)&lt;6,1,0))</f>
        <v/>
      </c>
      <c r="H3267" s="12">
        <f>IF(OR($E3267="",$F3267=""),"",IF(AND($G3267=1,$F3267&gt;='Working Hours'!$C$8,$F3267&lt;'Working Hours'!$C$9),1,0))</f>
        <v/>
      </c>
    </row>
    <row r="3268">
      <c r="A3268" s="11" t="n"/>
      <c r="B3268" s="11" t="n"/>
      <c r="C3268" s="11" t="n"/>
      <c r="E3268" s="12">
        <f>IF($A3268="","",IF(ISNUMBER($A3268),$A3268,IFERROR(DATEVALUE($A3268),"")))</f>
        <v/>
      </c>
      <c r="F3268" s="12">
        <f>IF($B3268="","",IF(ISNUMBER($B3268),HOUR($B3268)*2+MINUTE($B3268)/30,IFERROR(VALUE(LEFT($B3268,FIND(":",$B3268)-1))*2+VALUE(MID($B3268,FIND(":",$B3268)+1,2))/30,"")))</f>
        <v/>
      </c>
      <c r="G3268" s="12">
        <f>IF($E3268="","",IF(WEEKDAY($E3268,2)&lt;6,1,0))</f>
        <v/>
      </c>
      <c r="H3268" s="12">
        <f>IF(OR($E3268="",$F3268=""),"",IF(AND($G3268=1,$F3268&gt;='Working Hours'!$C$8,$F3268&lt;'Working Hours'!$C$9),1,0))</f>
        <v/>
      </c>
    </row>
    <row r="3269">
      <c r="A3269" s="11" t="n"/>
      <c r="B3269" s="11" t="n"/>
      <c r="C3269" s="11" t="n"/>
      <c r="E3269" s="12">
        <f>IF($A3269="","",IF(ISNUMBER($A3269),$A3269,IFERROR(DATEVALUE($A3269),"")))</f>
        <v/>
      </c>
      <c r="F3269" s="12">
        <f>IF($B3269="","",IF(ISNUMBER($B3269),HOUR($B3269)*2+MINUTE($B3269)/30,IFERROR(VALUE(LEFT($B3269,FIND(":",$B3269)-1))*2+VALUE(MID($B3269,FIND(":",$B3269)+1,2))/30,"")))</f>
        <v/>
      </c>
      <c r="G3269" s="12">
        <f>IF($E3269="","",IF(WEEKDAY($E3269,2)&lt;6,1,0))</f>
        <v/>
      </c>
      <c r="H3269" s="12">
        <f>IF(OR($E3269="",$F3269=""),"",IF(AND($G3269=1,$F3269&gt;='Working Hours'!$C$8,$F3269&lt;'Working Hours'!$C$9),1,0))</f>
        <v/>
      </c>
    </row>
    <row r="3270">
      <c r="A3270" s="11" t="n"/>
      <c r="B3270" s="11" t="n"/>
      <c r="C3270" s="11" t="n"/>
      <c r="E3270" s="12">
        <f>IF($A3270="","",IF(ISNUMBER($A3270),$A3270,IFERROR(DATEVALUE($A3270),"")))</f>
        <v/>
      </c>
      <c r="F3270" s="12">
        <f>IF($B3270="","",IF(ISNUMBER($B3270),HOUR($B3270)*2+MINUTE($B3270)/30,IFERROR(VALUE(LEFT($B3270,FIND(":",$B3270)-1))*2+VALUE(MID($B3270,FIND(":",$B3270)+1,2))/30,"")))</f>
        <v/>
      </c>
      <c r="G3270" s="12">
        <f>IF($E3270="","",IF(WEEKDAY($E3270,2)&lt;6,1,0))</f>
        <v/>
      </c>
      <c r="H3270" s="12">
        <f>IF(OR($E3270="",$F3270=""),"",IF(AND($G3270=1,$F3270&gt;='Working Hours'!$C$8,$F3270&lt;'Working Hours'!$C$9),1,0))</f>
        <v/>
      </c>
    </row>
    <row r="3271">
      <c r="A3271" s="11" t="n"/>
      <c r="B3271" s="11" t="n"/>
      <c r="C3271" s="11" t="n"/>
      <c r="E3271" s="12">
        <f>IF($A3271="","",IF(ISNUMBER($A3271),$A3271,IFERROR(DATEVALUE($A3271),"")))</f>
        <v/>
      </c>
      <c r="F3271" s="12">
        <f>IF($B3271="","",IF(ISNUMBER($B3271),HOUR($B3271)*2+MINUTE($B3271)/30,IFERROR(VALUE(LEFT($B3271,FIND(":",$B3271)-1))*2+VALUE(MID($B3271,FIND(":",$B3271)+1,2))/30,"")))</f>
        <v/>
      </c>
      <c r="G3271" s="12">
        <f>IF($E3271="","",IF(WEEKDAY($E3271,2)&lt;6,1,0))</f>
        <v/>
      </c>
      <c r="H3271" s="12">
        <f>IF(OR($E3271="",$F3271=""),"",IF(AND($G3271=1,$F3271&gt;='Working Hours'!$C$8,$F3271&lt;'Working Hours'!$C$9),1,0))</f>
        <v/>
      </c>
    </row>
    <row r="3272">
      <c r="A3272" s="11" t="n"/>
      <c r="B3272" s="11" t="n"/>
      <c r="C3272" s="11" t="n"/>
      <c r="E3272" s="12">
        <f>IF($A3272="","",IF(ISNUMBER($A3272),$A3272,IFERROR(DATEVALUE($A3272),"")))</f>
        <v/>
      </c>
      <c r="F3272" s="12">
        <f>IF($B3272="","",IF(ISNUMBER($B3272),HOUR($B3272)*2+MINUTE($B3272)/30,IFERROR(VALUE(LEFT($B3272,FIND(":",$B3272)-1))*2+VALUE(MID($B3272,FIND(":",$B3272)+1,2))/30,"")))</f>
        <v/>
      </c>
      <c r="G3272" s="12">
        <f>IF($E3272="","",IF(WEEKDAY($E3272,2)&lt;6,1,0))</f>
        <v/>
      </c>
      <c r="H3272" s="12">
        <f>IF(OR($E3272="",$F3272=""),"",IF(AND($G3272=1,$F3272&gt;='Working Hours'!$C$8,$F3272&lt;'Working Hours'!$C$9),1,0))</f>
        <v/>
      </c>
    </row>
    <row r="3273">
      <c r="A3273" s="11" t="n"/>
      <c r="B3273" s="11" t="n"/>
      <c r="C3273" s="11" t="n"/>
      <c r="E3273" s="12">
        <f>IF($A3273="","",IF(ISNUMBER($A3273),$A3273,IFERROR(DATEVALUE($A3273),"")))</f>
        <v/>
      </c>
      <c r="F3273" s="12">
        <f>IF($B3273="","",IF(ISNUMBER($B3273),HOUR($B3273)*2+MINUTE($B3273)/30,IFERROR(VALUE(LEFT($B3273,FIND(":",$B3273)-1))*2+VALUE(MID($B3273,FIND(":",$B3273)+1,2))/30,"")))</f>
        <v/>
      </c>
      <c r="G3273" s="12">
        <f>IF($E3273="","",IF(WEEKDAY($E3273,2)&lt;6,1,0))</f>
        <v/>
      </c>
      <c r="H3273" s="12">
        <f>IF(OR($E3273="",$F3273=""),"",IF(AND($G3273=1,$F3273&gt;='Working Hours'!$C$8,$F3273&lt;'Working Hours'!$C$9),1,0))</f>
        <v/>
      </c>
    </row>
    <row r="3274">
      <c r="A3274" s="11" t="n"/>
      <c r="B3274" s="11" t="n"/>
      <c r="C3274" s="11" t="n"/>
      <c r="E3274" s="12">
        <f>IF($A3274="","",IF(ISNUMBER($A3274),$A3274,IFERROR(DATEVALUE($A3274),"")))</f>
        <v/>
      </c>
      <c r="F3274" s="12">
        <f>IF($B3274="","",IF(ISNUMBER($B3274),HOUR($B3274)*2+MINUTE($B3274)/30,IFERROR(VALUE(LEFT($B3274,FIND(":",$B3274)-1))*2+VALUE(MID($B3274,FIND(":",$B3274)+1,2))/30,"")))</f>
        <v/>
      </c>
      <c r="G3274" s="12">
        <f>IF($E3274="","",IF(WEEKDAY($E3274,2)&lt;6,1,0))</f>
        <v/>
      </c>
      <c r="H3274" s="12">
        <f>IF(OR($E3274="",$F3274=""),"",IF(AND($G3274=1,$F3274&gt;='Working Hours'!$C$8,$F3274&lt;'Working Hours'!$C$9),1,0))</f>
        <v/>
      </c>
    </row>
    <row r="3275">
      <c r="A3275" s="11" t="n"/>
      <c r="B3275" s="11" t="n"/>
      <c r="C3275" s="11" t="n"/>
      <c r="E3275" s="12">
        <f>IF($A3275="","",IF(ISNUMBER($A3275),$A3275,IFERROR(DATEVALUE($A3275),"")))</f>
        <v/>
      </c>
      <c r="F3275" s="12">
        <f>IF($B3275="","",IF(ISNUMBER($B3275),HOUR($B3275)*2+MINUTE($B3275)/30,IFERROR(VALUE(LEFT($B3275,FIND(":",$B3275)-1))*2+VALUE(MID($B3275,FIND(":",$B3275)+1,2))/30,"")))</f>
        <v/>
      </c>
      <c r="G3275" s="12">
        <f>IF($E3275="","",IF(WEEKDAY($E3275,2)&lt;6,1,0))</f>
        <v/>
      </c>
      <c r="H3275" s="12">
        <f>IF(OR($E3275="",$F3275=""),"",IF(AND($G3275=1,$F3275&gt;='Working Hours'!$C$8,$F3275&lt;'Working Hours'!$C$9),1,0))</f>
        <v/>
      </c>
    </row>
    <row r="3276">
      <c r="A3276" s="11" t="n"/>
      <c r="B3276" s="11" t="n"/>
      <c r="C3276" s="11" t="n"/>
      <c r="E3276" s="12">
        <f>IF($A3276="","",IF(ISNUMBER($A3276),$A3276,IFERROR(DATEVALUE($A3276),"")))</f>
        <v/>
      </c>
      <c r="F3276" s="12">
        <f>IF($B3276="","",IF(ISNUMBER($B3276),HOUR($B3276)*2+MINUTE($B3276)/30,IFERROR(VALUE(LEFT($B3276,FIND(":",$B3276)-1))*2+VALUE(MID($B3276,FIND(":",$B3276)+1,2))/30,"")))</f>
        <v/>
      </c>
      <c r="G3276" s="12">
        <f>IF($E3276="","",IF(WEEKDAY($E3276,2)&lt;6,1,0))</f>
        <v/>
      </c>
      <c r="H3276" s="12">
        <f>IF(OR($E3276="",$F3276=""),"",IF(AND($G3276=1,$F3276&gt;='Working Hours'!$C$8,$F3276&lt;'Working Hours'!$C$9),1,0))</f>
        <v/>
      </c>
    </row>
    <row r="3277">
      <c r="A3277" s="11" t="n"/>
      <c r="B3277" s="11" t="n"/>
      <c r="C3277" s="11" t="n"/>
      <c r="E3277" s="12">
        <f>IF($A3277="","",IF(ISNUMBER($A3277),$A3277,IFERROR(DATEVALUE($A3277),"")))</f>
        <v/>
      </c>
      <c r="F3277" s="12">
        <f>IF($B3277="","",IF(ISNUMBER($B3277),HOUR($B3277)*2+MINUTE($B3277)/30,IFERROR(VALUE(LEFT($B3277,FIND(":",$B3277)-1))*2+VALUE(MID($B3277,FIND(":",$B3277)+1,2))/30,"")))</f>
        <v/>
      </c>
      <c r="G3277" s="12">
        <f>IF($E3277="","",IF(WEEKDAY($E3277,2)&lt;6,1,0))</f>
        <v/>
      </c>
      <c r="H3277" s="12">
        <f>IF(OR($E3277="",$F3277=""),"",IF(AND($G3277=1,$F3277&gt;='Working Hours'!$C$8,$F3277&lt;'Working Hours'!$C$9),1,0))</f>
        <v/>
      </c>
    </row>
    <row r="3278">
      <c r="A3278" s="11" t="n"/>
      <c r="B3278" s="11" t="n"/>
      <c r="C3278" s="11" t="n"/>
      <c r="E3278" s="12">
        <f>IF($A3278="","",IF(ISNUMBER($A3278),$A3278,IFERROR(DATEVALUE($A3278),"")))</f>
        <v/>
      </c>
      <c r="F3278" s="12">
        <f>IF($B3278="","",IF(ISNUMBER($B3278),HOUR($B3278)*2+MINUTE($B3278)/30,IFERROR(VALUE(LEFT($B3278,FIND(":",$B3278)-1))*2+VALUE(MID($B3278,FIND(":",$B3278)+1,2))/30,"")))</f>
        <v/>
      </c>
      <c r="G3278" s="12">
        <f>IF($E3278="","",IF(WEEKDAY($E3278,2)&lt;6,1,0))</f>
        <v/>
      </c>
      <c r="H3278" s="12">
        <f>IF(OR($E3278="",$F3278=""),"",IF(AND($G3278=1,$F3278&gt;='Working Hours'!$C$8,$F3278&lt;'Working Hours'!$C$9),1,0))</f>
        <v/>
      </c>
    </row>
    <row r="3279">
      <c r="A3279" s="11" t="n"/>
      <c r="B3279" s="11" t="n"/>
      <c r="C3279" s="11" t="n"/>
      <c r="E3279" s="12">
        <f>IF($A3279="","",IF(ISNUMBER($A3279),$A3279,IFERROR(DATEVALUE($A3279),"")))</f>
        <v/>
      </c>
      <c r="F3279" s="12">
        <f>IF($B3279="","",IF(ISNUMBER($B3279),HOUR($B3279)*2+MINUTE($B3279)/30,IFERROR(VALUE(LEFT($B3279,FIND(":",$B3279)-1))*2+VALUE(MID($B3279,FIND(":",$B3279)+1,2))/30,"")))</f>
        <v/>
      </c>
      <c r="G3279" s="12">
        <f>IF($E3279="","",IF(WEEKDAY($E3279,2)&lt;6,1,0))</f>
        <v/>
      </c>
      <c r="H3279" s="12">
        <f>IF(OR($E3279="",$F3279=""),"",IF(AND($G3279=1,$F3279&gt;='Working Hours'!$C$8,$F3279&lt;'Working Hours'!$C$9),1,0))</f>
        <v/>
      </c>
    </row>
    <row r="3280">
      <c r="A3280" s="11" t="n"/>
      <c r="B3280" s="11" t="n"/>
      <c r="C3280" s="11" t="n"/>
      <c r="E3280" s="12">
        <f>IF($A3280="","",IF(ISNUMBER($A3280),$A3280,IFERROR(DATEVALUE($A3280),"")))</f>
        <v/>
      </c>
      <c r="F3280" s="12">
        <f>IF($B3280="","",IF(ISNUMBER($B3280),HOUR($B3280)*2+MINUTE($B3280)/30,IFERROR(VALUE(LEFT($B3280,FIND(":",$B3280)-1))*2+VALUE(MID($B3280,FIND(":",$B3280)+1,2))/30,"")))</f>
        <v/>
      </c>
      <c r="G3280" s="12">
        <f>IF($E3280="","",IF(WEEKDAY($E3280,2)&lt;6,1,0))</f>
        <v/>
      </c>
      <c r="H3280" s="12">
        <f>IF(OR($E3280="",$F3280=""),"",IF(AND($G3280=1,$F3280&gt;='Working Hours'!$C$8,$F3280&lt;'Working Hours'!$C$9),1,0))</f>
        <v/>
      </c>
    </row>
    <row r="3281">
      <c r="A3281" s="11" t="n"/>
      <c r="B3281" s="11" t="n"/>
      <c r="C3281" s="11" t="n"/>
      <c r="E3281" s="12">
        <f>IF($A3281="","",IF(ISNUMBER($A3281),$A3281,IFERROR(DATEVALUE($A3281),"")))</f>
        <v/>
      </c>
      <c r="F3281" s="12">
        <f>IF($B3281="","",IF(ISNUMBER($B3281),HOUR($B3281)*2+MINUTE($B3281)/30,IFERROR(VALUE(LEFT($B3281,FIND(":",$B3281)-1))*2+VALUE(MID($B3281,FIND(":",$B3281)+1,2))/30,"")))</f>
        <v/>
      </c>
      <c r="G3281" s="12">
        <f>IF($E3281="","",IF(WEEKDAY($E3281,2)&lt;6,1,0))</f>
        <v/>
      </c>
      <c r="H3281" s="12">
        <f>IF(OR($E3281="",$F3281=""),"",IF(AND($G3281=1,$F3281&gt;='Working Hours'!$C$8,$F3281&lt;'Working Hours'!$C$9),1,0))</f>
        <v/>
      </c>
    </row>
    <row r="3282">
      <c r="A3282" s="11" t="n"/>
      <c r="B3282" s="11" t="n"/>
      <c r="C3282" s="11" t="n"/>
      <c r="E3282" s="12">
        <f>IF($A3282="","",IF(ISNUMBER($A3282),$A3282,IFERROR(DATEVALUE($A3282),"")))</f>
        <v/>
      </c>
      <c r="F3282" s="12">
        <f>IF($B3282="","",IF(ISNUMBER($B3282),HOUR($B3282)*2+MINUTE($B3282)/30,IFERROR(VALUE(LEFT($B3282,FIND(":",$B3282)-1))*2+VALUE(MID($B3282,FIND(":",$B3282)+1,2))/30,"")))</f>
        <v/>
      </c>
      <c r="G3282" s="12">
        <f>IF($E3282="","",IF(WEEKDAY($E3282,2)&lt;6,1,0))</f>
        <v/>
      </c>
      <c r="H3282" s="12">
        <f>IF(OR($E3282="",$F3282=""),"",IF(AND($G3282=1,$F3282&gt;='Working Hours'!$C$8,$F3282&lt;'Working Hours'!$C$9),1,0))</f>
        <v/>
      </c>
    </row>
    <row r="3283">
      <c r="A3283" s="11" t="n"/>
      <c r="B3283" s="11" t="n"/>
      <c r="C3283" s="11" t="n"/>
      <c r="E3283" s="12">
        <f>IF($A3283="","",IF(ISNUMBER($A3283),$A3283,IFERROR(DATEVALUE($A3283),"")))</f>
        <v/>
      </c>
      <c r="F3283" s="12">
        <f>IF($B3283="","",IF(ISNUMBER($B3283),HOUR($B3283)*2+MINUTE($B3283)/30,IFERROR(VALUE(LEFT($B3283,FIND(":",$B3283)-1))*2+VALUE(MID($B3283,FIND(":",$B3283)+1,2))/30,"")))</f>
        <v/>
      </c>
      <c r="G3283" s="12">
        <f>IF($E3283="","",IF(WEEKDAY($E3283,2)&lt;6,1,0))</f>
        <v/>
      </c>
      <c r="H3283" s="12">
        <f>IF(OR($E3283="",$F3283=""),"",IF(AND($G3283=1,$F3283&gt;='Working Hours'!$C$8,$F3283&lt;'Working Hours'!$C$9),1,0))</f>
        <v/>
      </c>
    </row>
    <row r="3284">
      <c r="A3284" s="11" t="n"/>
      <c r="B3284" s="11" t="n"/>
      <c r="C3284" s="11" t="n"/>
      <c r="E3284" s="12">
        <f>IF($A3284="","",IF(ISNUMBER($A3284),$A3284,IFERROR(DATEVALUE($A3284),"")))</f>
        <v/>
      </c>
      <c r="F3284" s="12">
        <f>IF($B3284="","",IF(ISNUMBER($B3284),HOUR($B3284)*2+MINUTE($B3284)/30,IFERROR(VALUE(LEFT($B3284,FIND(":",$B3284)-1))*2+VALUE(MID($B3284,FIND(":",$B3284)+1,2))/30,"")))</f>
        <v/>
      </c>
      <c r="G3284" s="12">
        <f>IF($E3284="","",IF(WEEKDAY($E3284,2)&lt;6,1,0))</f>
        <v/>
      </c>
      <c r="H3284" s="12">
        <f>IF(OR($E3284="",$F3284=""),"",IF(AND($G3284=1,$F3284&gt;='Working Hours'!$C$8,$F3284&lt;'Working Hours'!$C$9),1,0))</f>
        <v/>
      </c>
    </row>
    <row r="3285">
      <c r="A3285" s="11" t="n"/>
      <c r="B3285" s="11" t="n"/>
      <c r="C3285" s="11" t="n"/>
      <c r="E3285" s="12">
        <f>IF($A3285="","",IF(ISNUMBER($A3285),$A3285,IFERROR(DATEVALUE($A3285),"")))</f>
        <v/>
      </c>
      <c r="F3285" s="12">
        <f>IF($B3285="","",IF(ISNUMBER($B3285),HOUR($B3285)*2+MINUTE($B3285)/30,IFERROR(VALUE(LEFT($B3285,FIND(":",$B3285)-1))*2+VALUE(MID($B3285,FIND(":",$B3285)+1,2))/30,"")))</f>
        <v/>
      </c>
      <c r="G3285" s="12">
        <f>IF($E3285="","",IF(WEEKDAY($E3285,2)&lt;6,1,0))</f>
        <v/>
      </c>
      <c r="H3285" s="12">
        <f>IF(OR($E3285="",$F3285=""),"",IF(AND($G3285=1,$F3285&gt;='Working Hours'!$C$8,$F3285&lt;'Working Hours'!$C$9),1,0))</f>
        <v/>
      </c>
    </row>
    <row r="3286">
      <c r="A3286" s="11" t="n"/>
      <c r="B3286" s="11" t="n"/>
      <c r="C3286" s="11" t="n"/>
      <c r="E3286" s="12">
        <f>IF($A3286="","",IF(ISNUMBER($A3286),$A3286,IFERROR(DATEVALUE($A3286),"")))</f>
        <v/>
      </c>
      <c r="F3286" s="12">
        <f>IF($B3286="","",IF(ISNUMBER($B3286),HOUR($B3286)*2+MINUTE($B3286)/30,IFERROR(VALUE(LEFT($B3286,FIND(":",$B3286)-1))*2+VALUE(MID($B3286,FIND(":",$B3286)+1,2))/30,"")))</f>
        <v/>
      </c>
      <c r="G3286" s="12">
        <f>IF($E3286="","",IF(WEEKDAY($E3286,2)&lt;6,1,0))</f>
        <v/>
      </c>
      <c r="H3286" s="12">
        <f>IF(OR($E3286="",$F3286=""),"",IF(AND($G3286=1,$F3286&gt;='Working Hours'!$C$8,$F3286&lt;'Working Hours'!$C$9),1,0))</f>
        <v/>
      </c>
    </row>
    <row r="3287">
      <c r="A3287" s="11" t="n"/>
      <c r="B3287" s="11" t="n"/>
      <c r="C3287" s="11" t="n"/>
      <c r="E3287" s="12">
        <f>IF($A3287="","",IF(ISNUMBER($A3287),$A3287,IFERROR(DATEVALUE($A3287),"")))</f>
        <v/>
      </c>
      <c r="F3287" s="12">
        <f>IF($B3287="","",IF(ISNUMBER($B3287),HOUR($B3287)*2+MINUTE($B3287)/30,IFERROR(VALUE(LEFT($B3287,FIND(":",$B3287)-1))*2+VALUE(MID($B3287,FIND(":",$B3287)+1,2))/30,"")))</f>
        <v/>
      </c>
      <c r="G3287" s="12">
        <f>IF($E3287="","",IF(WEEKDAY($E3287,2)&lt;6,1,0))</f>
        <v/>
      </c>
      <c r="H3287" s="12">
        <f>IF(OR($E3287="",$F3287=""),"",IF(AND($G3287=1,$F3287&gt;='Working Hours'!$C$8,$F3287&lt;'Working Hours'!$C$9),1,0))</f>
        <v/>
      </c>
    </row>
    <row r="3288">
      <c r="A3288" s="11" t="n"/>
      <c r="B3288" s="11" t="n"/>
      <c r="C3288" s="11" t="n"/>
      <c r="E3288" s="12">
        <f>IF($A3288="","",IF(ISNUMBER($A3288),$A3288,IFERROR(DATEVALUE($A3288),"")))</f>
        <v/>
      </c>
      <c r="F3288" s="12">
        <f>IF($B3288="","",IF(ISNUMBER($B3288),HOUR($B3288)*2+MINUTE($B3288)/30,IFERROR(VALUE(LEFT($B3288,FIND(":",$B3288)-1))*2+VALUE(MID($B3288,FIND(":",$B3288)+1,2))/30,"")))</f>
        <v/>
      </c>
      <c r="G3288" s="12">
        <f>IF($E3288="","",IF(WEEKDAY($E3288,2)&lt;6,1,0))</f>
        <v/>
      </c>
      <c r="H3288" s="12">
        <f>IF(OR($E3288="",$F3288=""),"",IF(AND($G3288=1,$F3288&gt;='Working Hours'!$C$8,$F3288&lt;'Working Hours'!$C$9),1,0))</f>
        <v/>
      </c>
    </row>
    <row r="3289">
      <c r="A3289" s="11" t="n"/>
      <c r="B3289" s="11" t="n"/>
      <c r="C3289" s="11" t="n"/>
      <c r="E3289" s="12">
        <f>IF($A3289="","",IF(ISNUMBER($A3289),$A3289,IFERROR(DATEVALUE($A3289),"")))</f>
        <v/>
      </c>
      <c r="F3289" s="12">
        <f>IF($B3289="","",IF(ISNUMBER($B3289),HOUR($B3289)*2+MINUTE($B3289)/30,IFERROR(VALUE(LEFT($B3289,FIND(":",$B3289)-1))*2+VALUE(MID($B3289,FIND(":",$B3289)+1,2))/30,"")))</f>
        <v/>
      </c>
      <c r="G3289" s="12">
        <f>IF($E3289="","",IF(WEEKDAY($E3289,2)&lt;6,1,0))</f>
        <v/>
      </c>
      <c r="H3289" s="12">
        <f>IF(OR($E3289="",$F3289=""),"",IF(AND($G3289=1,$F3289&gt;='Working Hours'!$C$8,$F3289&lt;'Working Hours'!$C$9),1,0))</f>
        <v/>
      </c>
    </row>
    <row r="3290">
      <c r="A3290" s="11" t="n"/>
      <c r="B3290" s="11" t="n"/>
      <c r="C3290" s="11" t="n"/>
      <c r="E3290" s="12">
        <f>IF($A3290="","",IF(ISNUMBER($A3290),$A3290,IFERROR(DATEVALUE($A3290),"")))</f>
        <v/>
      </c>
      <c r="F3290" s="12">
        <f>IF($B3290="","",IF(ISNUMBER($B3290),HOUR($B3290)*2+MINUTE($B3290)/30,IFERROR(VALUE(LEFT($B3290,FIND(":",$B3290)-1))*2+VALUE(MID($B3290,FIND(":",$B3290)+1,2))/30,"")))</f>
        <v/>
      </c>
      <c r="G3290" s="12">
        <f>IF($E3290="","",IF(WEEKDAY($E3290,2)&lt;6,1,0))</f>
        <v/>
      </c>
      <c r="H3290" s="12">
        <f>IF(OR($E3290="",$F3290=""),"",IF(AND($G3290=1,$F3290&gt;='Working Hours'!$C$8,$F3290&lt;'Working Hours'!$C$9),1,0))</f>
        <v/>
      </c>
    </row>
    <row r="3291">
      <c r="A3291" s="11" t="n"/>
      <c r="B3291" s="11" t="n"/>
      <c r="C3291" s="11" t="n"/>
      <c r="E3291" s="12">
        <f>IF($A3291="","",IF(ISNUMBER($A3291),$A3291,IFERROR(DATEVALUE($A3291),"")))</f>
        <v/>
      </c>
      <c r="F3291" s="12">
        <f>IF($B3291="","",IF(ISNUMBER($B3291),HOUR($B3291)*2+MINUTE($B3291)/30,IFERROR(VALUE(LEFT($B3291,FIND(":",$B3291)-1))*2+VALUE(MID($B3291,FIND(":",$B3291)+1,2))/30,"")))</f>
        <v/>
      </c>
      <c r="G3291" s="12">
        <f>IF($E3291="","",IF(WEEKDAY($E3291,2)&lt;6,1,0))</f>
        <v/>
      </c>
      <c r="H3291" s="12">
        <f>IF(OR($E3291="",$F3291=""),"",IF(AND($G3291=1,$F3291&gt;='Working Hours'!$C$8,$F3291&lt;'Working Hours'!$C$9),1,0))</f>
        <v/>
      </c>
    </row>
    <row r="3292">
      <c r="A3292" s="11" t="n"/>
      <c r="B3292" s="11" t="n"/>
      <c r="C3292" s="11" t="n"/>
      <c r="E3292" s="12">
        <f>IF($A3292="","",IF(ISNUMBER($A3292),$A3292,IFERROR(DATEVALUE($A3292),"")))</f>
        <v/>
      </c>
      <c r="F3292" s="12">
        <f>IF($B3292="","",IF(ISNUMBER($B3292),HOUR($B3292)*2+MINUTE($B3292)/30,IFERROR(VALUE(LEFT($B3292,FIND(":",$B3292)-1))*2+VALUE(MID($B3292,FIND(":",$B3292)+1,2))/30,"")))</f>
        <v/>
      </c>
      <c r="G3292" s="12">
        <f>IF($E3292="","",IF(WEEKDAY($E3292,2)&lt;6,1,0))</f>
        <v/>
      </c>
      <c r="H3292" s="12">
        <f>IF(OR($E3292="",$F3292=""),"",IF(AND($G3292=1,$F3292&gt;='Working Hours'!$C$8,$F3292&lt;'Working Hours'!$C$9),1,0))</f>
        <v/>
      </c>
    </row>
    <row r="3293">
      <c r="A3293" s="11" t="n"/>
      <c r="B3293" s="11" t="n"/>
      <c r="C3293" s="11" t="n"/>
      <c r="E3293" s="12">
        <f>IF($A3293="","",IF(ISNUMBER($A3293),$A3293,IFERROR(DATEVALUE($A3293),"")))</f>
        <v/>
      </c>
      <c r="F3293" s="12">
        <f>IF($B3293="","",IF(ISNUMBER($B3293),HOUR($B3293)*2+MINUTE($B3293)/30,IFERROR(VALUE(LEFT($B3293,FIND(":",$B3293)-1))*2+VALUE(MID($B3293,FIND(":",$B3293)+1,2))/30,"")))</f>
        <v/>
      </c>
      <c r="G3293" s="12">
        <f>IF($E3293="","",IF(WEEKDAY($E3293,2)&lt;6,1,0))</f>
        <v/>
      </c>
      <c r="H3293" s="12">
        <f>IF(OR($E3293="",$F3293=""),"",IF(AND($G3293=1,$F3293&gt;='Working Hours'!$C$8,$F3293&lt;'Working Hours'!$C$9),1,0))</f>
        <v/>
      </c>
    </row>
    <row r="3294">
      <c r="A3294" s="11" t="n"/>
      <c r="B3294" s="11" t="n"/>
      <c r="C3294" s="11" t="n"/>
      <c r="E3294" s="12">
        <f>IF($A3294="","",IF(ISNUMBER($A3294),$A3294,IFERROR(DATEVALUE($A3294),"")))</f>
        <v/>
      </c>
      <c r="F3294" s="12">
        <f>IF($B3294="","",IF(ISNUMBER($B3294),HOUR($B3294)*2+MINUTE($B3294)/30,IFERROR(VALUE(LEFT($B3294,FIND(":",$B3294)-1))*2+VALUE(MID($B3294,FIND(":",$B3294)+1,2))/30,"")))</f>
        <v/>
      </c>
      <c r="G3294" s="12">
        <f>IF($E3294="","",IF(WEEKDAY($E3294,2)&lt;6,1,0))</f>
        <v/>
      </c>
      <c r="H3294" s="12">
        <f>IF(OR($E3294="",$F3294=""),"",IF(AND($G3294=1,$F3294&gt;='Working Hours'!$C$8,$F3294&lt;'Working Hours'!$C$9),1,0))</f>
        <v/>
      </c>
    </row>
    <row r="3295">
      <c r="A3295" s="11" t="n"/>
      <c r="B3295" s="11" t="n"/>
      <c r="C3295" s="11" t="n"/>
      <c r="E3295" s="12">
        <f>IF($A3295="","",IF(ISNUMBER($A3295),$A3295,IFERROR(DATEVALUE($A3295),"")))</f>
        <v/>
      </c>
      <c r="F3295" s="12">
        <f>IF($B3295="","",IF(ISNUMBER($B3295),HOUR($B3295)*2+MINUTE($B3295)/30,IFERROR(VALUE(LEFT($B3295,FIND(":",$B3295)-1))*2+VALUE(MID($B3295,FIND(":",$B3295)+1,2))/30,"")))</f>
        <v/>
      </c>
      <c r="G3295" s="12">
        <f>IF($E3295="","",IF(WEEKDAY($E3295,2)&lt;6,1,0))</f>
        <v/>
      </c>
      <c r="H3295" s="12">
        <f>IF(OR($E3295="",$F3295=""),"",IF(AND($G3295=1,$F3295&gt;='Working Hours'!$C$8,$F3295&lt;'Working Hours'!$C$9),1,0))</f>
        <v/>
      </c>
    </row>
    <row r="3296">
      <c r="A3296" s="11" t="n"/>
      <c r="B3296" s="11" t="n"/>
      <c r="C3296" s="11" t="n"/>
      <c r="E3296" s="12">
        <f>IF($A3296="","",IF(ISNUMBER($A3296),$A3296,IFERROR(DATEVALUE($A3296),"")))</f>
        <v/>
      </c>
      <c r="F3296" s="12">
        <f>IF($B3296="","",IF(ISNUMBER($B3296),HOUR($B3296)*2+MINUTE($B3296)/30,IFERROR(VALUE(LEFT($B3296,FIND(":",$B3296)-1))*2+VALUE(MID($B3296,FIND(":",$B3296)+1,2))/30,"")))</f>
        <v/>
      </c>
      <c r="G3296" s="12">
        <f>IF($E3296="","",IF(WEEKDAY($E3296,2)&lt;6,1,0))</f>
        <v/>
      </c>
      <c r="H3296" s="12">
        <f>IF(OR($E3296="",$F3296=""),"",IF(AND($G3296=1,$F3296&gt;='Working Hours'!$C$8,$F3296&lt;'Working Hours'!$C$9),1,0))</f>
        <v/>
      </c>
    </row>
    <row r="3297">
      <c r="A3297" s="11" t="n"/>
      <c r="B3297" s="11" t="n"/>
      <c r="C3297" s="11" t="n"/>
      <c r="E3297" s="12">
        <f>IF($A3297="","",IF(ISNUMBER($A3297),$A3297,IFERROR(DATEVALUE($A3297),"")))</f>
        <v/>
      </c>
      <c r="F3297" s="12">
        <f>IF($B3297="","",IF(ISNUMBER($B3297),HOUR($B3297)*2+MINUTE($B3297)/30,IFERROR(VALUE(LEFT($B3297,FIND(":",$B3297)-1))*2+VALUE(MID($B3297,FIND(":",$B3297)+1,2))/30,"")))</f>
        <v/>
      </c>
      <c r="G3297" s="12">
        <f>IF($E3297="","",IF(WEEKDAY($E3297,2)&lt;6,1,0))</f>
        <v/>
      </c>
      <c r="H3297" s="12">
        <f>IF(OR($E3297="",$F3297=""),"",IF(AND($G3297=1,$F3297&gt;='Working Hours'!$C$8,$F3297&lt;'Working Hours'!$C$9),1,0))</f>
        <v/>
      </c>
    </row>
    <row r="3298">
      <c r="A3298" s="11" t="n"/>
      <c r="B3298" s="11" t="n"/>
      <c r="C3298" s="11" t="n"/>
      <c r="E3298" s="12">
        <f>IF($A3298="","",IF(ISNUMBER($A3298),$A3298,IFERROR(DATEVALUE($A3298),"")))</f>
        <v/>
      </c>
      <c r="F3298" s="12">
        <f>IF($B3298="","",IF(ISNUMBER($B3298),HOUR($B3298)*2+MINUTE($B3298)/30,IFERROR(VALUE(LEFT($B3298,FIND(":",$B3298)-1))*2+VALUE(MID($B3298,FIND(":",$B3298)+1,2))/30,"")))</f>
        <v/>
      </c>
      <c r="G3298" s="12">
        <f>IF($E3298="","",IF(WEEKDAY($E3298,2)&lt;6,1,0))</f>
        <v/>
      </c>
      <c r="H3298" s="12">
        <f>IF(OR($E3298="",$F3298=""),"",IF(AND($G3298=1,$F3298&gt;='Working Hours'!$C$8,$F3298&lt;'Working Hours'!$C$9),1,0))</f>
        <v/>
      </c>
    </row>
    <row r="3299">
      <c r="A3299" s="11" t="n"/>
      <c r="B3299" s="11" t="n"/>
      <c r="C3299" s="11" t="n"/>
      <c r="E3299" s="12">
        <f>IF($A3299="","",IF(ISNUMBER($A3299),$A3299,IFERROR(DATEVALUE($A3299),"")))</f>
        <v/>
      </c>
      <c r="F3299" s="12">
        <f>IF($B3299="","",IF(ISNUMBER($B3299),HOUR($B3299)*2+MINUTE($B3299)/30,IFERROR(VALUE(LEFT($B3299,FIND(":",$B3299)-1))*2+VALUE(MID($B3299,FIND(":",$B3299)+1,2))/30,"")))</f>
        <v/>
      </c>
      <c r="G3299" s="12">
        <f>IF($E3299="","",IF(WEEKDAY($E3299,2)&lt;6,1,0))</f>
        <v/>
      </c>
      <c r="H3299" s="12">
        <f>IF(OR($E3299="",$F3299=""),"",IF(AND($G3299=1,$F3299&gt;='Working Hours'!$C$8,$F3299&lt;'Working Hours'!$C$9),1,0))</f>
        <v/>
      </c>
    </row>
    <row r="3300">
      <c r="A3300" s="11" t="n"/>
      <c r="B3300" s="11" t="n"/>
      <c r="C3300" s="11" t="n"/>
      <c r="E3300" s="12">
        <f>IF($A3300="","",IF(ISNUMBER($A3300),$A3300,IFERROR(DATEVALUE($A3300),"")))</f>
        <v/>
      </c>
      <c r="F3300" s="12">
        <f>IF($B3300="","",IF(ISNUMBER($B3300),HOUR($B3300)*2+MINUTE($B3300)/30,IFERROR(VALUE(LEFT($B3300,FIND(":",$B3300)-1))*2+VALUE(MID($B3300,FIND(":",$B3300)+1,2))/30,"")))</f>
        <v/>
      </c>
      <c r="G3300" s="12">
        <f>IF($E3300="","",IF(WEEKDAY($E3300,2)&lt;6,1,0))</f>
        <v/>
      </c>
      <c r="H3300" s="12">
        <f>IF(OR($E3300="",$F3300=""),"",IF(AND($G3300=1,$F3300&gt;='Working Hours'!$C$8,$F3300&lt;'Working Hours'!$C$9),1,0))</f>
        <v/>
      </c>
    </row>
    <row r="3301">
      <c r="A3301" s="11" t="n"/>
      <c r="B3301" s="11" t="n"/>
      <c r="C3301" s="11" t="n"/>
      <c r="E3301" s="12">
        <f>IF($A3301="","",IF(ISNUMBER($A3301),$A3301,IFERROR(DATEVALUE($A3301),"")))</f>
        <v/>
      </c>
      <c r="F3301" s="12">
        <f>IF($B3301="","",IF(ISNUMBER($B3301),HOUR($B3301)*2+MINUTE($B3301)/30,IFERROR(VALUE(LEFT($B3301,FIND(":",$B3301)-1))*2+VALUE(MID($B3301,FIND(":",$B3301)+1,2))/30,"")))</f>
        <v/>
      </c>
      <c r="G3301" s="12">
        <f>IF($E3301="","",IF(WEEKDAY($E3301,2)&lt;6,1,0))</f>
        <v/>
      </c>
      <c r="H3301" s="12">
        <f>IF(OR($E3301="",$F3301=""),"",IF(AND($G3301=1,$F3301&gt;='Working Hours'!$C$8,$F3301&lt;'Working Hours'!$C$9),1,0))</f>
        <v/>
      </c>
    </row>
    <row r="3302">
      <c r="A3302" s="11" t="n"/>
      <c r="B3302" s="11" t="n"/>
      <c r="C3302" s="11" t="n"/>
      <c r="E3302" s="12">
        <f>IF($A3302="","",IF(ISNUMBER($A3302),$A3302,IFERROR(DATEVALUE($A3302),"")))</f>
        <v/>
      </c>
      <c r="F3302" s="12">
        <f>IF($B3302="","",IF(ISNUMBER($B3302),HOUR($B3302)*2+MINUTE($B3302)/30,IFERROR(VALUE(LEFT($B3302,FIND(":",$B3302)-1))*2+VALUE(MID($B3302,FIND(":",$B3302)+1,2))/30,"")))</f>
        <v/>
      </c>
      <c r="G3302" s="12">
        <f>IF($E3302="","",IF(WEEKDAY($E3302,2)&lt;6,1,0))</f>
        <v/>
      </c>
      <c r="H3302" s="12">
        <f>IF(OR($E3302="",$F3302=""),"",IF(AND($G3302=1,$F3302&gt;='Working Hours'!$C$8,$F3302&lt;'Working Hours'!$C$9),1,0))</f>
        <v/>
      </c>
    </row>
    <row r="3303">
      <c r="A3303" s="11" t="n"/>
      <c r="B3303" s="11" t="n"/>
      <c r="C3303" s="11" t="n"/>
      <c r="E3303" s="12">
        <f>IF($A3303="","",IF(ISNUMBER($A3303),$A3303,IFERROR(DATEVALUE($A3303),"")))</f>
        <v/>
      </c>
      <c r="F3303" s="12">
        <f>IF($B3303="","",IF(ISNUMBER($B3303),HOUR($B3303)*2+MINUTE($B3303)/30,IFERROR(VALUE(LEFT($B3303,FIND(":",$B3303)-1))*2+VALUE(MID($B3303,FIND(":",$B3303)+1,2))/30,"")))</f>
        <v/>
      </c>
      <c r="G3303" s="12">
        <f>IF($E3303="","",IF(WEEKDAY($E3303,2)&lt;6,1,0))</f>
        <v/>
      </c>
      <c r="H3303" s="12">
        <f>IF(OR($E3303="",$F3303=""),"",IF(AND($G3303=1,$F3303&gt;='Working Hours'!$C$8,$F3303&lt;'Working Hours'!$C$9),1,0))</f>
        <v/>
      </c>
    </row>
    <row r="3304">
      <c r="A3304" s="11" t="n"/>
      <c r="B3304" s="11" t="n"/>
      <c r="C3304" s="11" t="n"/>
      <c r="E3304" s="12">
        <f>IF($A3304="","",IF(ISNUMBER($A3304),$A3304,IFERROR(DATEVALUE($A3304),"")))</f>
        <v/>
      </c>
      <c r="F3304" s="12">
        <f>IF($B3304="","",IF(ISNUMBER($B3304),HOUR($B3304)*2+MINUTE($B3304)/30,IFERROR(VALUE(LEFT($B3304,FIND(":",$B3304)-1))*2+VALUE(MID($B3304,FIND(":",$B3304)+1,2))/30,"")))</f>
        <v/>
      </c>
      <c r="G3304" s="12">
        <f>IF($E3304="","",IF(WEEKDAY($E3304,2)&lt;6,1,0))</f>
        <v/>
      </c>
      <c r="H3304" s="12">
        <f>IF(OR($E3304="",$F3304=""),"",IF(AND($G3304=1,$F3304&gt;='Working Hours'!$C$8,$F3304&lt;'Working Hours'!$C$9),1,0))</f>
        <v/>
      </c>
    </row>
    <row r="3305">
      <c r="A3305" s="11" t="n"/>
      <c r="B3305" s="11" t="n"/>
      <c r="C3305" s="11" t="n"/>
      <c r="E3305" s="12">
        <f>IF($A3305="","",IF(ISNUMBER($A3305),$A3305,IFERROR(DATEVALUE($A3305),"")))</f>
        <v/>
      </c>
      <c r="F3305" s="12">
        <f>IF($B3305="","",IF(ISNUMBER($B3305),HOUR($B3305)*2+MINUTE($B3305)/30,IFERROR(VALUE(LEFT($B3305,FIND(":",$B3305)-1))*2+VALUE(MID($B3305,FIND(":",$B3305)+1,2))/30,"")))</f>
        <v/>
      </c>
      <c r="G3305" s="12">
        <f>IF($E3305="","",IF(WEEKDAY($E3305,2)&lt;6,1,0))</f>
        <v/>
      </c>
      <c r="H3305" s="12">
        <f>IF(OR($E3305="",$F3305=""),"",IF(AND($G3305=1,$F3305&gt;='Working Hours'!$C$8,$F3305&lt;'Working Hours'!$C$9),1,0))</f>
        <v/>
      </c>
    </row>
    <row r="3306">
      <c r="A3306" s="11" t="n"/>
      <c r="B3306" s="11" t="n"/>
      <c r="C3306" s="11" t="n"/>
      <c r="E3306" s="12">
        <f>IF($A3306="","",IF(ISNUMBER($A3306),$A3306,IFERROR(DATEVALUE($A3306),"")))</f>
        <v/>
      </c>
      <c r="F3306" s="12">
        <f>IF($B3306="","",IF(ISNUMBER($B3306),HOUR($B3306)*2+MINUTE($B3306)/30,IFERROR(VALUE(LEFT($B3306,FIND(":",$B3306)-1))*2+VALUE(MID($B3306,FIND(":",$B3306)+1,2))/30,"")))</f>
        <v/>
      </c>
      <c r="G3306" s="12">
        <f>IF($E3306="","",IF(WEEKDAY($E3306,2)&lt;6,1,0))</f>
        <v/>
      </c>
      <c r="H3306" s="12">
        <f>IF(OR($E3306="",$F3306=""),"",IF(AND($G3306=1,$F3306&gt;='Working Hours'!$C$8,$F3306&lt;'Working Hours'!$C$9),1,0))</f>
        <v/>
      </c>
    </row>
    <row r="3307">
      <c r="A3307" s="11" t="n"/>
      <c r="B3307" s="11" t="n"/>
      <c r="C3307" s="11" t="n"/>
      <c r="E3307" s="12">
        <f>IF($A3307="","",IF(ISNUMBER($A3307),$A3307,IFERROR(DATEVALUE($A3307),"")))</f>
        <v/>
      </c>
      <c r="F3307" s="12">
        <f>IF($B3307="","",IF(ISNUMBER($B3307),HOUR($B3307)*2+MINUTE($B3307)/30,IFERROR(VALUE(LEFT($B3307,FIND(":",$B3307)-1))*2+VALUE(MID($B3307,FIND(":",$B3307)+1,2))/30,"")))</f>
        <v/>
      </c>
      <c r="G3307" s="12">
        <f>IF($E3307="","",IF(WEEKDAY($E3307,2)&lt;6,1,0))</f>
        <v/>
      </c>
      <c r="H3307" s="12">
        <f>IF(OR($E3307="",$F3307=""),"",IF(AND($G3307=1,$F3307&gt;='Working Hours'!$C$8,$F3307&lt;'Working Hours'!$C$9),1,0))</f>
        <v/>
      </c>
    </row>
    <row r="3308">
      <c r="A3308" s="11" t="n"/>
      <c r="B3308" s="11" t="n"/>
      <c r="C3308" s="11" t="n"/>
      <c r="E3308" s="12">
        <f>IF($A3308="","",IF(ISNUMBER($A3308),$A3308,IFERROR(DATEVALUE($A3308),"")))</f>
        <v/>
      </c>
      <c r="F3308" s="12">
        <f>IF($B3308="","",IF(ISNUMBER($B3308),HOUR($B3308)*2+MINUTE($B3308)/30,IFERROR(VALUE(LEFT($B3308,FIND(":",$B3308)-1))*2+VALUE(MID($B3308,FIND(":",$B3308)+1,2))/30,"")))</f>
        <v/>
      </c>
      <c r="G3308" s="12">
        <f>IF($E3308="","",IF(WEEKDAY($E3308,2)&lt;6,1,0))</f>
        <v/>
      </c>
      <c r="H3308" s="12">
        <f>IF(OR($E3308="",$F3308=""),"",IF(AND($G3308=1,$F3308&gt;='Working Hours'!$C$8,$F3308&lt;'Working Hours'!$C$9),1,0))</f>
        <v/>
      </c>
    </row>
    <row r="3309">
      <c r="A3309" s="11" t="n"/>
      <c r="B3309" s="11" t="n"/>
      <c r="C3309" s="11" t="n"/>
      <c r="E3309" s="12">
        <f>IF($A3309="","",IF(ISNUMBER($A3309),$A3309,IFERROR(DATEVALUE($A3309),"")))</f>
        <v/>
      </c>
      <c r="F3309" s="12">
        <f>IF($B3309="","",IF(ISNUMBER($B3309),HOUR($B3309)*2+MINUTE($B3309)/30,IFERROR(VALUE(LEFT($B3309,FIND(":",$B3309)-1))*2+VALUE(MID($B3309,FIND(":",$B3309)+1,2))/30,"")))</f>
        <v/>
      </c>
      <c r="G3309" s="12">
        <f>IF($E3309="","",IF(WEEKDAY($E3309,2)&lt;6,1,0))</f>
        <v/>
      </c>
      <c r="H3309" s="12">
        <f>IF(OR($E3309="",$F3309=""),"",IF(AND($G3309=1,$F3309&gt;='Working Hours'!$C$8,$F3309&lt;'Working Hours'!$C$9),1,0))</f>
        <v/>
      </c>
    </row>
    <row r="3310">
      <c r="A3310" s="11" t="n"/>
      <c r="B3310" s="11" t="n"/>
      <c r="C3310" s="11" t="n"/>
      <c r="E3310" s="12">
        <f>IF($A3310="","",IF(ISNUMBER($A3310),$A3310,IFERROR(DATEVALUE($A3310),"")))</f>
        <v/>
      </c>
      <c r="F3310" s="12">
        <f>IF($B3310="","",IF(ISNUMBER($B3310),HOUR($B3310)*2+MINUTE($B3310)/30,IFERROR(VALUE(LEFT($B3310,FIND(":",$B3310)-1))*2+VALUE(MID($B3310,FIND(":",$B3310)+1,2))/30,"")))</f>
        <v/>
      </c>
      <c r="G3310" s="12">
        <f>IF($E3310="","",IF(WEEKDAY($E3310,2)&lt;6,1,0))</f>
        <v/>
      </c>
      <c r="H3310" s="12">
        <f>IF(OR($E3310="",$F3310=""),"",IF(AND($G3310=1,$F3310&gt;='Working Hours'!$C$8,$F3310&lt;'Working Hours'!$C$9),1,0))</f>
        <v/>
      </c>
    </row>
    <row r="3311">
      <c r="A3311" s="11" t="n"/>
      <c r="B3311" s="11" t="n"/>
      <c r="C3311" s="11" t="n"/>
      <c r="E3311" s="12">
        <f>IF($A3311="","",IF(ISNUMBER($A3311),$A3311,IFERROR(DATEVALUE($A3311),"")))</f>
        <v/>
      </c>
      <c r="F3311" s="12">
        <f>IF($B3311="","",IF(ISNUMBER($B3311),HOUR($B3311)*2+MINUTE($B3311)/30,IFERROR(VALUE(LEFT($B3311,FIND(":",$B3311)-1))*2+VALUE(MID($B3311,FIND(":",$B3311)+1,2))/30,"")))</f>
        <v/>
      </c>
      <c r="G3311" s="12">
        <f>IF($E3311="","",IF(WEEKDAY($E3311,2)&lt;6,1,0))</f>
        <v/>
      </c>
      <c r="H3311" s="12">
        <f>IF(OR($E3311="",$F3311=""),"",IF(AND($G3311=1,$F3311&gt;='Working Hours'!$C$8,$F3311&lt;'Working Hours'!$C$9),1,0))</f>
        <v/>
      </c>
    </row>
    <row r="3312">
      <c r="A3312" s="11" t="n"/>
      <c r="B3312" s="11" t="n"/>
      <c r="C3312" s="11" t="n"/>
      <c r="E3312" s="12">
        <f>IF($A3312="","",IF(ISNUMBER($A3312),$A3312,IFERROR(DATEVALUE($A3312),"")))</f>
        <v/>
      </c>
      <c r="F3312" s="12">
        <f>IF($B3312="","",IF(ISNUMBER($B3312),HOUR($B3312)*2+MINUTE($B3312)/30,IFERROR(VALUE(LEFT($B3312,FIND(":",$B3312)-1))*2+VALUE(MID($B3312,FIND(":",$B3312)+1,2))/30,"")))</f>
        <v/>
      </c>
      <c r="G3312" s="12">
        <f>IF($E3312="","",IF(WEEKDAY($E3312,2)&lt;6,1,0))</f>
        <v/>
      </c>
      <c r="H3312" s="12">
        <f>IF(OR($E3312="",$F3312=""),"",IF(AND($G3312=1,$F3312&gt;='Working Hours'!$C$8,$F3312&lt;'Working Hours'!$C$9),1,0))</f>
        <v/>
      </c>
    </row>
    <row r="3313">
      <c r="A3313" s="11" t="n"/>
      <c r="B3313" s="11" t="n"/>
      <c r="C3313" s="11" t="n"/>
      <c r="E3313" s="12">
        <f>IF($A3313="","",IF(ISNUMBER($A3313),$A3313,IFERROR(DATEVALUE($A3313),"")))</f>
        <v/>
      </c>
      <c r="F3313" s="12">
        <f>IF($B3313="","",IF(ISNUMBER($B3313),HOUR($B3313)*2+MINUTE($B3313)/30,IFERROR(VALUE(LEFT($B3313,FIND(":",$B3313)-1))*2+VALUE(MID($B3313,FIND(":",$B3313)+1,2))/30,"")))</f>
        <v/>
      </c>
      <c r="G3313" s="12">
        <f>IF($E3313="","",IF(WEEKDAY($E3313,2)&lt;6,1,0))</f>
        <v/>
      </c>
      <c r="H3313" s="12">
        <f>IF(OR($E3313="",$F3313=""),"",IF(AND($G3313=1,$F3313&gt;='Working Hours'!$C$8,$F3313&lt;'Working Hours'!$C$9),1,0))</f>
        <v/>
      </c>
    </row>
    <row r="3314">
      <c r="A3314" s="11" t="n"/>
      <c r="B3314" s="11" t="n"/>
      <c r="C3314" s="11" t="n"/>
      <c r="E3314" s="12">
        <f>IF($A3314="","",IF(ISNUMBER($A3314),$A3314,IFERROR(DATEVALUE($A3314),"")))</f>
        <v/>
      </c>
      <c r="F3314" s="12">
        <f>IF($B3314="","",IF(ISNUMBER($B3314),HOUR($B3314)*2+MINUTE($B3314)/30,IFERROR(VALUE(LEFT($B3314,FIND(":",$B3314)-1))*2+VALUE(MID($B3314,FIND(":",$B3314)+1,2))/30,"")))</f>
        <v/>
      </c>
      <c r="G3314" s="12">
        <f>IF($E3314="","",IF(WEEKDAY($E3314,2)&lt;6,1,0))</f>
        <v/>
      </c>
      <c r="H3314" s="12">
        <f>IF(OR($E3314="",$F3314=""),"",IF(AND($G3314=1,$F3314&gt;='Working Hours'!$C$8,$F3314&lt;'Working Hours'!$C$9),1,0))</f>
        <v/>
      </c>
    </row>
    <row r="3315">
      <c r="A3315" s="11" t="n"/>
      <c r="B3315" s="11" t="n"/>
      <c r="C3315" s="11" t="n"/>
      <c r="E3315" s="12">
        <f>IF($A3315="","",IF(ISNUMBER($A3315),$A3315,IFERROR(DATEVALUE($A3315),"")))</f>
        <v/>
      </c>
      <c r="F3315" s="12">
        <f>IF($B3315="","",IF(ISNUMBER($B3315),HOUR($B3315)*2+MINUTE($B3315)/30,IFERROR(VALUE(LEFT($B3315,FIND(":",$B3315)-1))*2+VALUE(MID($B3315,FIND(":",$B3315)+1,2))/30,"")))</f>
        <v/>
      </c>
      <c r="G3315" s="12">
        <f>IF($E3315="","",IF(WEEKDAY($E3315,2)&lt;6,1,0))</f>
        <v/>
      </c>
      <c r="H3315" s="12">
        <f>IF(OR($E3315="",$F3315=""),"",IF(AND($G3315=1,$F3315&gt;='Working Hours'!$C$8,$F3315&lt;'Working Hours'!$C$9),1,0))</f>
        <v/>
      </c>
    </row>
    <row r="3316">
      <c r="A3316" s="11" t="n"/>
      <c r="B3316" s="11" t="n"/>
      <c r="C3316" s="11" t="n"/>
      <c r="E3316" s="12">
        <f>IF($A3316="","",IF(ISNUMBER($A3316),$A3316,IFERROR(DATEVALUE($A3316),"")))</f>
        <v/>
      </c>
      <c r="F3316" s="12">
        <f>IF($B3316="","",IF(ISNUMBER($B3316),HOUR($B3316)*2+MINUTE($B3316)/30,IFERROR(VALUE(LEFT($B3316,FIND(":",$B3316)-1))*2+VALUE(MID($B3316,FIND(":",$B3316)+1,2))/30,"")))</f>
        <v/>
      </c>
      <c r="G3316" s="12">
        <f>IF($E3316="","",IF(WEEKDAY($E3316,2)&lt;6,1,0))</f>
        <v/>
      </c>
      <c r="H3316" s="12">
        <f>IF(OR($E3316="",$F3316=""),"",IF(AND($G3316=1,$F3316&gt;='Working Hours'!$C$8,$F3316&lt;'Working Hours'!$C$9),1,0))</f>
        <v/>
      </c>
    </row>
    <row r="3317">
      <c r="A3317" s="11" t="n"/>
      <c r="B3317" s="11" t="n"/>
      <c r="C3317" s="11" t="n"/>
      <c r="E3317" s="12">
        <f>IF($A3317="","",IF(ISNUMBER($A3317),$A3317,IFERROR(DATEVALUE($A3317),"")))</f>
        <v/>
      </c>
      <c r="F3317" s="12">
        <f>IF($B3317="","",IF(ISNUMBER($B3317),HOUR($B3317)*2+MINUTE($B3317)/30,IFERROR(VALUE(LEFT($B3317,FIND(":",$B3317)-1))*2+VALUE(MID($B3317,FIND(":",$B3317)+1,2))/30,"")))</f>
        <v/>
      </c>
      <c r="G3317" s="12">
        <f>IF($E3317="","",IF(WEEKDAY($E3317,2)&lt;6,1,0))</f>
        <v/>
      </c>
      <c r="H3317" s="12">
        <f>IF(OR($E3317="",$F3317=""),"",IF(AND($G3317=1,$F3317&gt;='Working Hours'!$C$8,$F3317&lt;'Working Hours'!$C$9),1,0))</f>
        <v/>
      </c>
    </row>
    <row r="3318">
      <c r="A3318" s="11" t="n"/>
      <c r="B3318" s="11" t="n"/>
      <c r="C3318" s="11" t="n"/>
      <c r="E3318" s="12">
        <f>IF($A3318="","",IF(ISNUMBER($A3318),$A3318,IFERROR(DATEVALUE($A3318),"")))</f>
        <v/>
      </c>
      <c r="F3318" s="12">
        <f>IF($B3318="","",IF(ISNUMBER($B3318),HOUR($B3318)*2+MINUTE($B3318)/30,IFERROR(VALUE(LEFT($B3318,FIND(":",$B3318)-1))*2+VALUE(MID($B3318,FIND(":",$B3318)+1,2))/30,"")))</f>
        <v/>
      </c>
      <c r="G3318" s="12">
        <f>IF($E3318="","",IF(WEEKDAY($E3318,2)&lt;6,1,0))</f>
        <v/>
      </c>
      <c r="H3318" s="12">
        <f>IF(OR($E3318="",$F3318=""),"",IF(AND($G3318=1,$F3318&gt;='Working Hours'!$C$8,$F3318&lt;'Working Hours'!$C$9),1,0))</f>
        <v/>
      </c>
    </row>
    <row r="3319">
      <c r="A3319" s="11" t="n"/>
      <c r="B3319" s="11" t="n"/>
      <c r="C3319" s="11" t="n"/>
      <c r="E3319" s="12">
        <f>IF($A3319="","",IF(ISNUMBER($A3319),$A3319,IFERROR(DATEVALUE($A3319),"")))</f>
        <v/>
      </c>
      <c r="F3319" s="12">
        <f>IF($B3319="","",IF(ISNUMBER($B3319),HOUR($B3319)*2+MINUTE($B3319)/30,IFERROR(VALUE(LEFT($B3319,FIND(":",$B3319)-1))*2+VALUE(MID($B3319,FIND(":",$B3319)+1,2))/30,"")))</f>
        <v/>
      </c>
      <c r="G3319" s="12">
        <f>IF($E3319="","",IF(WEEKDAY($E3319,2)&lt;6,1,0))</f>
        <v/>
      </c>
      <c r="H3319" s="12">
        <f>IF(OR($E3319="",$F3319=""),"",IF(AND($G3319=1,$F3319&gt;='Working Hours'!$C$8,$F3319&lt;'Working Hours'!$C$9),1,0))</f>
        <v/>
      </c>
    </row>
    <row r="3320">
      <c r="A3320" s="11" t="n"/>
      <c r="B3320" s="11" t="n"/>
      <c r="C3320" s="11" t="n"/>
      <c r="E3320" s="12">
        <f>IF($A3320="","",IF(ISNUMBER($A3320),$A3320,IFERROR(DATEVALUE($A3320),"")))</f>
        <v/>
      </c>
      <c r="F3320" s="12">
        <f>IF($B3320="","",IF(ISNUMBER($B3320),HOUR($B3320)*2+MINUTE($B3320)/30,IFERROR(VALUE(LEFT($B3320,FIND(":",$B3320)-1))*2+VALUE(MID($B3320,FIND(":",$B3320)+1,2))/30,"")))</f>
        <v/>
      </c>
      <c r="G3320" s="12">
        <f>IF($E3320="","",IF(WEEKDAY($E3320,2)&lt;6,1,0))</f>
        <v/>
      </c>
      <c r="H3320" s="12">
        <f>IF(OR($E3320="",$F3320=""),"",IF(AND($G3320=1,$F3320&gt;='Working Hours'!$C$8,$F3320&lt;'Working Hours'!$C$9),1,0))</f>
        <v/>
      </c>
    </row>
    <row r="3321">
      <c r="A3321" s="11" t="n"/>
      <c r="B3321" s="11" t="n"/>
      <c r="C3321" s="11" t="n"/>
      <c r="E3321" s="12">
        <f>IF($A3321="","",IF(ISNUMBER($A3321),$A3321,IFERROR(DATEVALUE($A3321),"")))</f>
        <v/>
      </c>
      <c r="F3321" s="12">
        <f>IF($B3321="","",IF(ISNUMBER($B3321),HOUR($B3321)*2+MINUTE($B3321)/30,IFERROR(VALUE(LEFT($B3321,FIND(":",$B3321)-1))*2+VALUE(MID($B3321,FIND(":",$B3321)+1,2))/30,"")))</f>
        <v/>
      </c>
      <c r="G3321" s="12">
        <f>IF($E3321="","",IF(WEEKDAY($E3321,2)&lt;6,1,0))</f>
        <v/>
      </c>
      <c r="H3321" s="12">
        <f>IF(OR($E3321="",$F3321=""),"",IF(AND($G3321=1,$F3321&gt;='Working Hours'!$C$8,$F3321&lt;'Working Hours'!$C$9),1,0))</f>
        <v/>
      </c>
    </row>
    <row r="3322">
      <c r="A3322" s="11" t="n"/>
      <c r="B3322" s="11" t="n"/>
      <c r="C3322" s="11" t="n"/>
      <c r="E3322" s="12">
        <f>IF($A3322="","",IF(ISNUMBER($A3322),$A3322,IFERROR(DATEVALUE($A3322),"")))</f>
        <v/>
      </c>
      <c r="F3322" s="12">
        <f>IF($B3322="","",IF(ISNUMBER($B3322),HOUR($B3322)*2+MINUTE($B3322)/30,IFERROR(VALUE(LEFT($B3322,FIND(":",$B3322)-1))*2+VALUE(MID($B3322,FIND(":",$B3322)+1,2))/30,"")))</f>
        <v/>
      </c>
      <c r="G3322" s="12">
        <f>IF($E3322="","",IF(WEEKDAY($E3322,2)&lt;6,1,0))</f>
        <v/>
      </c>
      <c r="H3322" s="12">
        <f>IF(OR($E3322="",$F3322=""),"",IF(AND($G3322=1,$F3322&gt;='Working Hours'!$C$8,$F3322&lt;'Working Hours'!$C$9),1,0))</f>
        <v/>
      </c>
    </row>
    <row r="3323">
      <c r="A3323" s="11" t="n"/>
      <c r="B3323" s="11" t="n"/>
      <c r="C3323" s="11" t="n"/>
      <c r="E3323" s="12">
        <f>IF($A3323="","",IF(ISNUMBER($A3323),$A3323,IFERROR(DATEVALUE($A3323),"")))</f>
        <v/>
      </c>
      <c r="F3323" s="12">
        <f>IF($B3323="","",IF(ISNUMBER($B3323),HOUR($B3323)*2+MINUTE($B3323)/30,IFERROR(VALUE(LEFT($B3323,FIND(":",$B3323)-1))*2+VALUE(MID($B3323,FIND(":",$B3323)+1,2))/30,"")))</f>
        <v/>
      </c>
      <c r="G3323" s="12">
        <f>IF($E3323="","",IF(WEEKDAY($E3323,2)&lt;6,1,0))</f>
        <v/>
      </c>
      <c r="H3323" s="12">
        <f>IF(OR($E3323="",$F3323=""),"",IF(AND($G3323=1,$F3323&gt;='Working Hours'!$C$8,$F3323&lt;'Working Hours'!$C$9),1,0))</f>
        <v/>
      </c>
    </row>
    <row r="3324">
      <c r="A3324" s="11" t="n"/>
      <c r="B3324" s="11" t="n"/>
      <c r="C3324" s="11" t="n"/>
      <c r="E3324" s="12">
        <f>IF($A3324="","",IF(ISNUMBER($A3324),$A3324,IFERROR(DATEVALUE($A3324),"")))</f>
        <v/>
      </c>
      <c r="F3324" s="12">
        <f>IF($B3324="","",IF(ISNUMBER($B3324),HOUR($B3324)*2+MINUTE($B3324)/30,IFERROR(VALUE(LEFT($B3324,FIND(":",$B3324)-1))*2+VALUE(MID($B3324,FIND(":",$B3324)+1,2))/30,"")))</f>
        <v/>
      </c>
      <c r="G3324" s="12">
        <f>IF($E3324="","",IF(WEEKDAY($E3324,2)&lt;6,1,0))</f>
        <v/>
      </c>
      <c r="H3324" s="12">
        <f>IF(OR($E3324="",$F3324=""),"",IF(AND($G3324=1,$F3324&gt;='Working Hours'!$C$8,$F3324&lt;'Working Hours'!$C$9),1,0))</f>
        <v/>
      </c>
    </row>
    <row r="3325">
      <c r="A3325" s="11" t="n"/>
      <c r="B3325" s="11" t="n"/>
      <c r="C3325" s="11" t="n"/>
      <c r="E3325" s="12">
        <f>IF($A3325="","",IF(ISNUMBER($A3325),$A3325,IFERROR(DATEVALUE($A3325),"")))</f>
        <v/>
      </c>
      <c r="F3325" s="12">
        <f>IF($B3325="","",IF(ISNUMBER($B3325),HOUR($B3325)*2+MINUTE($B3325)/30,IFERROR(VALUE(LEFT($B3325,FIND(":",$B3325)-1))*2+VALUE(MID($B3325,FIND(":",$B3325)+1,2))/30,"")))</f>
        <v/>
      </c>
      <c r="G3325" s="12">
        <f>IF($E3325="","",IF(WEEKDAY($E3325,2)&lt;6,1,0))</f>
        <v/>
      </c>
      <c r="H3325" s="12">
        <f>IF(OR($E3325="",$F3325=""),"",IF(AND($G3325=1,$F3325&gt;='Working Hours'!$C$8,$F3325&lt;'Working Hours'!$C$9),1,0))</f>
        <v/>
      </c>
    </row>
    <row r="3326">
      <c r="A3326" s="11" t="n"/>
      <c r="B3326" s="11" t="n"/>
      <c r="C3326" s="11" t="n"/>
      <c r="E3326" s="12">
        <f>IF($A3326="","",IF(ISNUMBER($A3326),$A3326,IFERROR(DATEVALUE($A3326),"")))</f>
        <v/>
      </c>
      <c r="F3326" s="12">
        <f>IF($B3326="","",IF(ISNUMBER($B3326),HOUR($B3326)*2+MINUTE($B3326)/30,IFERROR(VALUE(LEFT($B3326,FIND(":",$B3326)-1))*2+VALUE(MID($B3326,FIND(":",$B3326)+1,2))/30,"")))</f>
        <v/>
      </c>
      <c r="G3326" s="12">
        <f>IF($E3326="","",IF(WEEKDAY($E3326,2)&lt;6,1,0))</f>
        <v/>
      </c>
      <c r="H3326" s="12">
        <f>IF(OR($E3326="",$F3326=""),"",IF(AND($G3326=1,$F3326&gt;='Working Hours'!$C$8,$F3326&lt;'Working Hours'!$C$9),1,0))</f>
        <v/>
      </c>
    </row>
    <row r="3327">
      <c r="A3327" s="11" t="n"/>
      <c r="B3327" s="11" t="n"/>
      <c r="C3327" s="11" t="n"/>
      <c r="E3327" s="12">
        <f>IF($A3327="","",IF(ISNUMBER($A3327),$A3327,IFERROR(DATEVALUE($A3327),"")))</f>
        <v/>
      </c>
      <c r="F3327" s="12">
        <f>IF($B3327="","",IF(ISNUMBER($B3327),HOUR($B3327)*2+MINUTE($B3327)/30,IFERROR(VALUE(LEFT($B3327,FIND(":",$B3327)-1))*2+VALUE(MID($B3327,FIND(":",$B3327)+1,2))/30,"")))</f>
        <v/>
      </c>
      <c r="G3327" s="12">
        <f>IF($E3327="","",IF(WEEKDAY($E3327,2)&lt;6,1,0))</f>
        <v/>
      </c>
      <c r="H3327" s="12">
        <f>IF(OR($E3327="",$F3327=""),"",IF(AND($G3327=1,$F3327&gt;='Working Hours'!$C$8,$F3327&lt;'Working Hours'!$C$9),1,0))</f>
        <v/>
      </c>
    </row>
    <row r="3328">
      <c r="A3328" s="11" t="n"/>
      <c r="B3328" s="11" t="n"/>
      <c r="C3328" s="11" t="n"/>
      <c r="E3328" s="12">
        <f>IF($A3328="","",IF(ISNUMBER($A3328),$A3328,IFERROR(DATEVALUE($A3328),"")))</f>
        <v/>
      </c>
      <c r="F3328" s="12">
        <f>IF($B3328="","",IF(ISNUMBER($B3328),HOUR($B3328)*2+MINUTE($B3328)/30,IFERROR(VALUE(LEFT($B3328,FIND(":",$B3328)-1))*2+VALUE(MID($B3328,FIND(":",$B3328)+1,2))/30,"")))</f>
        <v/>
      </c>
      <c r="G3328" s="12">
        <f>IF($E3328="","",IF(WEEKDAY($E3328,2)&lt;6,1,0))</f>
        <v/>
      </c>
      <c r="H3328" s="12">
        <f>IF(OR($E3328="",$F3328=""),"",IF(AND($G3328=1,$F3328&gt;='Working Hours'!$C$8,$F3328&lt;'Working Hours'!$C$9),1,0))</f>
        <v/>
      </c>
    </row>
    <row r="3329">
      <c r="A3329" s="11" t="n"/>
      <c r="B3329" s="11" t="n"/>
      <c r="C3329" s="11" t="n"/>
      <c r="E3329" s="12">
        <f>IF($A3329="","",IF(ISNUMBER($A3329),$A3329,IFERROR(DATEVALUE($A3329),"")))</f>
        <v/>
      </c>
      <c r="F3329" s="12">
        <f>IF($B3329="","",IF(ISNUMBER($B3329),HOUR($B3329)*2+MINUTE($B3329)/30,IFERROR(VALUE(LEFT($B3329,FIND(":",$B3329)-1))*2+VALUE(MID($B3329,FIND(":",$B3329)+1,2))/30,"")))</f>
        <v/>
      </c>
      <c r="G3329" s="12">
        <f>IF($E3329="","",IF(WEEKDAY($E3329,2)&lt;6,1,0))</f>
        <v/>
      </c>
      <c r="H3329" s="12">
        <f>IF(OR($E3329="",$F3329=""),"",IF(AND($G3329=1,$F3329&gt;='Working Hours'!$C$8,$F3329&lt;'Working Hours'!$C$9),1,0))</f>
        <v/>
      </c>
    </row>
    <row r="3330">
      <c r="A3330" s="11" t="n"/>
      <c r="B3330" s="11" t="n"/>
      <c r="C3330" s="11" t="n"/>
      <c r="E3330" s="12">
        <f>IF($A3330="","",IF(ISNUMBER($A3330),$A3330,IFERROR(DATEVALUE($A3330),"")))</f>
        <v/>
      </c>
      <c r="F3330" s="12">
        <f>IF($B3330="","",IF(ISNUMBER($B3330),HOUR($B3330)*2+MINUTE($B3330)/30,IFERROR(VALUE(LEFT($B3330,FIND(":",$B3330)-1))*2+VALUE(MID($B3330,FIND(":",$B3330)+1,2))/30,"")))</f>
        <v/>
      </c>
      <c r="G3330" s="12">
        <f>IF($E3330="","",IF(WEEKDAY($E3330,2)&lt;6,1,0))</f>
        <v/>
      </c>
      <c r="H3330" s="12">
        <f>IF(OR($E3330="",$F3330=""),"",IF(AND($G3330=1,$F3330&gt;='Working Hours'!$C$8,$F3330&lt;'Working Hours'!$C$9),1,0))</f>
        <v/>
      </c>
    </row>
    <row r="3331">
      <c r="A3331" s="11" t="n"/>
      <c r="B3331" s="11" t="n"/>
      <c r="C3331" s="11" t="n"/>
      <c r="E3331" s="12">
        <f>IF($A3331="","",IF(ISNUMBER($A3331),$A3331,IFERROR(DATEVALUE($A3331),"")))</f>
        <v/>
      </c>
      <c r="F3331" s="12">
        <f>IF($B3331="","",IF(ISNUMBER($B3331),HOUR($B3331)*2+MINUTE($B3331)/30,IFERROR(VALUE(LEFT($B3331,FIND(":",$B3331)-1))*2+VALUE(MID($B3331,FIND(":",$B3331)+1,2))/30,"")))</f>
        <v/>
      </c>
      <c r="G3331" s="12">
        <f>IF($E3331="","",IF(WEEKDAY($E3331,2)&lt;6,1,0))</f>
        <v/>
      </c>
      <c r="H3331" s="12">
        <f>IF(OR($E3331="",$F3331=""),"",IF(AND($G3331=1,$F3331&gt;='Working Hours'!$C$8,$F3331&lt;'Working Hours'!$C$9),1,0))</f>
        <v/>
      </c>
    </row>
    <row r="3332">
      <c r="A3332" s="11" t="n"/>
      <c r="B3332" s="11" t="n"/>
      <c r="C3332" s="11" t="n"/>
      <c r="E3332" s="12">
        <f>IF($A3332="","",IF(ISNUMBER($A3332),$A3332,IFERROR(DATEVALUE($A3332),"")))</f>
        <v/>
      </c>
      <c r="F3332" s="12">
        <f>IF($B3332="","",IF(ISNUMBER($B3332),HOUR($B3332)*2+MINUTE($B3332)/30,IFERROR(VALUE(LEFT($B3332,FIND(":",$B3332)-1))*2+VALUE(MID($B3332,FIND(":",$B3332)+1,2))/30,"")))</f>
        <v/>
      </c>
      <c r="G3332" s="12">
        <f>IF($E3332="","",IF(WEEKDAY($E3332,2)&lt;6,1,0))</f>
        <v/>
      </c>
      <c r="H3332" s="12">
        <f>IF(OR($E3332="",$F3332=""),"",IF(AND($G3332=1,$F3332&gt;='Working Hours'!$C$8,$F3332&lt;'Working Hours'!$C$9),1,0))</f>
        <v/>
      </c>
    </row>
    <row r="3333">
      <c r="A3333" s="11" t="n"/>
      <c r="B3333" s="11" t="n"/>
      <c r="C3333" s="11" t="n"/>
      <c r="E3333" s="12">
        <f>IF($A3333="","",IF(ISNUMBER($A3333),$A3333,IFERROR(DATEVALUE($A3333),"")))</f>
        <v/>
      </c>
      <c r="F3333" s="12">
        <f>IF($B3333="","",IF(ISNUMBER($B3333),HOUR($B3333)*2+MINUTE($B3333)/30,IFERROR(VALUE(LEFT($B3333,FIND(":",$B3333)-1))*2+VALUE(MID($B3333,FIND(":",$B3333)+1,2))/30,"")))</f>
        <v/>
      </c>
      <c r="G3333" s="12">
        <f>IF($E3333="","",IF(WEEKDAY($E3333,2)&lt;6,1,0))</f>
        <v/>
      </c>
      <c r="H3333" s="12">
        <f>IF(OR($E3333="",$F3333=""),"",IF(AND($G3333=1,$F3333&gt;='Working Hours'!$C$8,$F3333&lt;'Working Hours'!$C$9),1,0))</f>
        <v/>
      </c>
    </row>
    <row r="3334">
      <c r="A3334" s="11" t="n"/>
      <c r="B3334" s="11" t="n"/>
      <c r="C3334" s="11" t="n"/>
      <c r="E3334" s="12">
        <f>IF($A3334="","",IF(ISNUMBER($A3334),$A3334,IFERROR(DATEVALUE($A3334),"")))</f>
        <v/>
      </c>
      <c r="F3334" s="12">
        <f>IF($B3334="","",IF(ISNUMBER($B3334),HOUR($B3334)*2+MINUTE($B3334)/30,IFERROR(VALUE(LEFT($B3334,FIND(":",$B3334)-1))*2+VALUE(MID($B3334,FIND(":",$B3334)+1,2))/30,"")))</f>
        <v/>
      </c>
      <c r="G3334" s="12">
        <f>IF($E3334="","",IF(WEEKDAY($E3334,2)&lt;6,1,0))</f>
        <v/>
      </c>
      <c r="H3334" s="12">
        <f>IF(OR($E3334="",$F3334=""),"",IF(AND($G3334=1,$F3334&gt;='Working Hours'!$C$8,$F3334&lt;'Working Hours'!$C$9),1,0))</f>
        <v/>
      </c>
    </row>
    <row r="3335">
      <c r="A3335" s="11" t="n"/>
      <c r="B3335" s="11" t="n"/>
      <c r="C3335" s="11" t="n"/>
      <c r="E3335" s="12">
        <f>IF($A3335="","",IF(ISNUMBER($A3335),$A3335,IFERROR(DATEVALUE($A3335),"")))</f>
        <v/>
      </c>
      <c r="F3335" s="12">
        <f>IF($B3335="","",IF(ISNUMBER($B3335),HOUR($B3335)*2+MINUTE($B3335)/30,IFERROR(VALUE(LEFT($B3335,FIND(":",$B3335)-1))*2+VALUE(MID($B3335,FIND(":",$B3335)+1,2))/30,"")))</f>
        <v/>
      </c>
      <c r="G3335" s="12">
        <f>IF($E3335="","",IF(WEEKDAY($E3335,2)&lt;6,1,0))</f>
        <v/>
      </c>
      <c r="H3335" s="12">
        <f>IF(OR($E3335="",$F3335=""),"",IF(AND($G3335=1,$F3335&gt;='Working Hours'!$C$8,$F3335&lt;'Working Hours'!$C$9),1,0))</f>
        <v/>
      </c>
    </row>
    <row r="3336">
      <c r="A3336" s="11" t="n"/>
      <c r="B3336" s="11" t="n"/>
      <c r="C3336" s="11" t="n"/>
      <c r="E3336" s="12">
        <f>IF($A3336="","",IF(ISNUMBER($A3336),$A3336,IFERROR(DATEVALUE($A3336),"")))</f>
        <v/>
      </c>
      <c r="F3336" s="12">
        <f>IF($B3336="","",IF(ISNUMBER($B3336),HOUR($B3336)*2+MINUTE($B3336)/30,IFERROR(VALUE(LEFT($B3336,FIND(":",$B3336)-1))*2+VALUE(MID($B3336,FIND(":",$B3336)+1,2))/30,"")))</f>
        <v/>
      </c>
      <c r="G3336" s="12">
        <f>IF($E3336="","",IF(WEEKDAY($E3336,2)&lt;6,1,0))</f>
        <v/>
      </c>
      <c r="H3336" s="12">
        <f>IF(OR($E3336="",$F3336=""),"",IF(AND($G3336=1,$F3336&gt;='Working Hours'!$C$8,$F3336&lt;'Working Hours'!$C$9),1,0))</f>
        <v/>
      </c>
    </row>
    <row r="3337">
      <c r="A3337" s="11" t="n"/>
      <c r="B3337" s="11" t="n"/>
      <c r="C3337" s="11" t="n"/>
      <c r="E3337" s="12">
        <f>IF($A3337="","",IF(ISNUMBER($A3337),$A3337,IFERROR(DATEVALUE($A3337),"")))</f>
        <v/>
      </c>
      <c r="F3337" s="12">
        <f>IF($B3337="","",IF(ISNUMBER($B3337),HOUR($B3337)*2+MINUTE($B3337)/30,IFERROR(VALUE(LEFT($B3337,FIND(":",$B3337)-1))*2+VALUE(MID($B3337,FIND(":",$B3337)+1,2))/30,"")))</f>
        <v/>
      </c>
      <c r="G3337" s="12">
        <f>IF($E3337="","",IF(WEEKDAY($E3337,2)&lt;6,1,0))</f>
        <v/>
      </c>
      <c r="H3337" s="12">
        <f>IF(OR($E3337="",$F3337=""),"",IF(AND($G3337=1,$F3337&gt;='Working Hours'!$C$8,$F3337&lt;'Working Hours'!$C$9),1,0))</f>
        <v/>
      </c>
    </row>
    <row r="3338">
      <c r="A3338" s="11" t="n"/>
      <c r="B3338" s="11" t="n"/>
      <c r="C3338" s="11" t="n"/>
      <c r="E3338" s="12">
        <f>IF($A3338="","",IF(ISNUMBER($A3338),$A3338,IFERROR(DATEVALUE($A3338),"")))</f>
        <v/>
      </c>
      <c r="F3338" s="12">
        <f>IF($B3338="","",IF(ISNUMBER($B3338),HOUR($B3338)*2+MINUTE($B3338)/30,IFERROR(VALUE(LEFT($B3338,FIND(":",$B3338)-1))*2+VALUE(MID($B3338,FIND(":",$B3338)+1,2))/30,"")))</f>
        <v/>
      </c>
      <c r="G3338" s="12">
        <f>IF($E3338="","",IF(WEEKDAY($E3338,2)&lt;6,1,0))</f>
        <v/>
      </c>
      <c r="H3338" s="12">
        <f>IF(OR($E3338="",$F3338=""),"",IF(AND($G3338=1,$F3338&gt;='Working Hours'!$C$8,$F3338&lt;'Working Hours'!$C$9),1,0))</f>
        <v/>
      </c>
    </row>
    <row r="3339">
      <c r="A3339" s="11" t="n"/>
      <c r="B3339" s="11" t="n"/>
      <c r="C3339" s="11" t="n"/>
      <c r="E3339" s="12">
        <f>IF($A3339="","",IF(ISNUMBER($A3339),$A3339,IFERROR(DATEVALUE($A3339),"")))</f>
        <v/>
      </c>
      <c r="F3339" s="12">
        <f>IF($B3339="","",IF(ISNUMBER($B3339),HOUR($B3339)*2+MINUTE($B3339)/30,IFERROR(VALUE(LEFT($B3339,FIND(":",$B3339)-1))*2+VALUE(MID($B3339,FIND(":",$B3339)+1,2))/30,"")))</f>
        <v/>
      </c>
      <c r="G3339" s="12">
        <f>IF($E3339="","",IF(WEEKDAY($E3339,2)&lt;6,1,0))</f>
        <v/>
      </c>
      <c r="H3339" s="12">
        <f>IF(OR($E3339="",$F3339=""),"",IF(AND($G3339=1,$F3339&gt;='Working Hours'!$C$8,$F3339&lt;'Working Hours'!$C$9),1,0))</f>
        <v/>
      </c>
    </row>
    <row r="3340">
      <c r="A3340" s="11" t="n"/>
      <c r="B3340" s="11" t="n"/>
      <c r="C3340" s="11" t="n"/>
      <c r="E3340" s="12">
        <f>IF($A3340="","",IF(ISNUMBER($A3340),$A3340,IFERROR(DATEVALUE($A3340),"")))</f>
        <v/>
      </c>
      <c r="F3340" s="12">
        <f>IF($B3340="","",IF(ISNUMBER($B3340),HOUR($B3340)*2+MINUTE($B3340)/30,IFERROR(VALUE(LEFT($B3340,FIND(":",$B3340)-1))*2+VALUE(MID($B3340,FIND(":",$B3340)+1,2))/30,"")))</f>
        <v/>
      </c>
      <c r="G3340" s="12">
        <f>IF($E3340="","",IF(WEEKDAY($E3340,2)&lt;6,1,0))</f>
        <v/>
      </c>
      <c r="H3340" s="12">
        <f>IF(OR($E3340="",$F3340=""),"",IF(AND($G3340=1,$F3340&gt;='Working Hours'!$C$8,$F3340&lt;'Working Hours'!$C$9),1,0))</f>
        <v/>
      </c>
    </row>
    <row r="3341">
      <c r="A3341" s="11" t="n"/>
      <c r="B3341" s="11" t="n"/>
      <c r="C3341" s="11" t="n"/>
      <c r="E3341" s="12">
        <f>IF($A3341="","",IF(ISNUMBER($A3341),$A3341,IFERROR(DATEVALUE($A3341),"")))</f>
        <v/>
      </c>
      <c r="F3341" s="12">
        <f>IF($B3341="","",IF(ISNUMBER($B3341),HOUR($B3341)*2+MINUTE($B3341)/30,IFERROR(VALUE(LEFT($B3341,FIND(":",$B3341)-1))*2+VALUE(MID($B3341,FIND(":",$B3341)+1,2))/30,"")))</f>
        <v/>
      </c>
      <c r="G3341" s="12">
        <f>IF($E3341="","",IF(WEEKDAY($E3341,2)&lt;6,1,0))</f>
        <v/>
      </c>
      <c r="H3341" s="12">
        <f>IF(OR($E3341="",$F3341=""),"",IF(AND($G3341=1,$F3341&gt;='Working Hours'!$C$8,$F3341&lt;'Working Hours'!$C$9),1,0))</f>
        <v/>
      </c>
    </row>
    <row r="3342">
      <c r="A3342" s="11" t="n"/>
      <c r="B3342" s="11" t="n"/>
      <c r="C3342" s="11" t="n"/>
      <c r="E3342" s="12">
        <f>IF($A3342="","",IF(ISNUMBER($A3342),$A3342,IFERROR(DATEVALUE($A3342),"")))</f>
        <v/>
      </c>
      <c r="F3342" s="12">
        <f>IF($B3342="","",IF(ISNUMBER($B3342),HOUR($B3342)*2+MINUTE($B3342)/30,IFERROR(VALUE(LEFT($B3342,FIND(":",$B3342)-1))*2+VALUE(MID($B3342,FIND(":",$B3342)+1,2))/30,"")))</f>
        <v/>
      </c>
      <c r="G3342" s="12">
        <f>IF($E3342="","",IF(WEEKDAY($E3342,2)&lt;6,1,0))</f>
        <v/>
      </c>
      <c r="H3342" s="12">
        <f>IF(OR($E3342="",$F3342=""),"",IF(AND($G3342=1,$F3342&gt;='Working Hours'!$C$8,$F3342&lt;'Working Hours'!$C$9),1,0))</f>
        <v/>
      </c>
    </row>
    <row r="3343">
      <c r="A3343" s="11" t="n"/>
      <c r="B3343" s="11" t="n"/>
      <c r="C3343" s="11" t="n"/>
      <c r="E3343" s="12">
        <f>IF($A3343="","",IF(ISNUMBER($A3343),$A3343,IFERROR(DATEVALUE($A3343),"")))</f>
        <v/>
      </c>
      <c r="F3343" s="12">
        <f>IF($B3343="","",IF(ISNUMBER($B3343),HOUR($B3343)*2+MINUTE($B3343)/30,IFERROR(VALUE(LEFT($B3343,FIND(":",$B3343)-1))*2+VALUE(MID($B3343,FIND(":",$B3343)+1,2))/30,"")))</f>
        <v/>
      </c>
      <c r="G3343" s="12">
        <f>IF($E3343="","",IF(WEEKDAY($E3343,2)&lt;6,1,0))</f>
        <v/>
      </c>
      <c r="H3343" s="12">
        <f>IF(OR($E3343="",$F3343=""),"",IF(AND($G3343=1,$F3343&gt;='Working Hours'!$C$8,$F3343&lt;'Working Hours'!$C$9),1,0))</f>
        <v/>
      </c>
    </row>
    <row r="3344">
      <c r="A3344" s="11" t="n"/>
      <c r="B3344" s="11" t="n"/>
      <c r="C3344" s="11" t="n"/>
      <c r="E3344" s="12">
        <f>IF($A3344="","",IF(ISNUMBER($A3344),$A3344,IFERROR(DATEVALUE($A3344),"")))</f>
        <v/>
      </c>
      <c r="F3344" s="12">
        <f>IF($B3344="","",IF(ISNUMBER($B3344),HOUR($B3344)*2+MINUTE($B3344)/30,IFERROR(VALUE(LEFT($B3344,FIND(":",$B3344)-1))*2+VALUE(MID($B3344,FIND(":",$B3344)+1,2))/30,"")))</f>
        <v/>
      </c>
      <c r="G3344" s="12">
        <f>IF($E3344="","",IF(WEEKDAY($E3344,2)&lt;6,1,0))</f>
        <v/>
      </c>
      <c r="H3344" s="12">
        <f>IF(OR($E3344="",$F3344=""),"",IF(AND($G3344=1,$F3344&gt;='Working Hours'!$C$8,$F3344&lt;'Working Hours'!$C$9),1,0))</f>
        <v/>
      </c>
    </row>
    <row r="3345">
      <c r="A3345" s="11" t="n"/>
      <c r="B3345" s="11" t="n"/>
      <c r="C3345" s="11" t="n"/>
      <c r="E3345" s="12">
        <f>IF($A3345="","",IF(ISNUMBER($A3345),$A3345,IFERROR(DATEVALUE($A3345),"")))</f>
        <v/>
      </c>
      <c r="F3345" s="12">
        <f>IF($B3345="","",IF(ISNUMBER($B3345),HOUR($B3345)*2+MINUTE($B3345)/30,IFERROR(VALUE(LEFT($B3345,FIND(":",$B3345)-1))*2+VALUE(MID($B3345,FIND(":",$B3345)+1,2))/30,"")))</f>
        <v/>
      </c>
      <c r="G3345" s="12">
        <f>IF($E3345="","",IF(WEEKDAY($E3345,2)&lt;6,1,0))</f>
        <v/>
      </c>
      <c r="H3345" s="12">
        <f>IF(OR($E3345="",$F3345=""),"",IF(AND($G3345=1,$F3345&gt;='Working Hours'!$C$8,$F3345&lt;'Working Hours'!$C$9),1,0))</f>
        <v/>
      </c>
    </row>
    <row r="3346">
      <c r="A3346" s="11" t="n"/>
      <c r="B3346" s="11" t="n"/>
      <c r="C3346" s="11" t="n"/>
      <c r="E3346" s="12">
        <f>IF($A3346="","",IF(ISNUMBER($A3346),$A3346,IFERROR(DATEVALUE($A3346),"")))</f>
        <v/>
      </c>
      <c r="F3346" s="12">
        <f>IF($B3346="","",IF(ISNUMBER($B3346),HOUR($B3346)*2+MINUTE($B3346)/30,IFERROR(VALUE(LEFT($B3346,FIND(":",$B3346)-1))*2+VALUE(MID($B3346,FIND(":",$B3346)+1,2))/30,"")))</f>
        <v/>
      </c>
      <c r="G3346" s="12">
        <f>IF($E3346="","",IF(WEEKDAY($E3346,2)&lt;6,1,0))</f>
        <v/>
      </c>
      <c r="H3346" s="12">
        <f>IF(OR($E3346="",$F3346=""),"",IF(AND($G3346=1,$F3346&gt;='Working Hours'!$C$8,$F3346&lt;'Working Hours'!$C$9),1,0))</f>
        <v/>
      </c>
    </row>
    <row r="3347">
      <c r="A3347" s="11" t="n"/>
      <c r="B3347" s="11" t="n"/>
      <c r="C3347" s="11" t="n"/>
      <c r="E3347" s="12">
        <f>IF($A3347="","",IF(ISNUMBER($A3347),$A3347,IFERROR(DATEVALUE($A3347),"")))</f>
        <v/>
      </c>
      <c r="F3347" s="12">
        <f>IF($B3347="","",IF(ISNUMBER($B3347),HOUR($B3347)*2+MINUTE($B3347)/30,IFERROR(VALUE(LEFT($B3347,FIND(":",$B3347)-1))*2+VALUE(MID($B3347,FIND(":",$B3347)+1,2))/30,"")))</f>
        <v/>
      </c>
      <c r="G3347" s="12">
        <f>IF($E3347="","",IF(WEEKDAY($E3347,2)&lt;6,1,0))</f>
        <v/>
      </c>
      <c r="H3347" s="12">
        <f>IF(OR($E3347="",$F3347=""),"",IF(AND($G3347=1,$F3347&gt;='Working Hours'!$C$8,$F3347&lt;'Working Hours'!$C$9),1,0))</f>
        <v/>
      </c>
    </row>
    <row r="3348">
      <c r="A3348" s="11" t="n"/>
      <c r="B3348" s="11" t="n"/>
      <c r="C3348" s="11" t="n"/>
      <c r="E3348" s="12">
        <f>IF($A3348="","",IF(ISNUMBER($A3348),$A3348,IFERROR(DATEVALUE($A3348),"")))</f>
        <v/>
      </c>
      <c r="F3348" s="12">
        <f>IF($B3348="","",IF(ISNUMBER($B3348),HOUR($B3348)*2+MINUTE($B3348)/30,IFERROR(VALUE(LEFT($B3348,FIND(":",$B3348)-1))*2+VALUE(MID($B3348,FIND(":",$B3348)+1,2))/30,"")))</f>
        <v/>
      </c>
      <c r="G3348" s="12">
        <f>IF($E3348="","",IF(WEEKDAY($E3348,2)&lt;6,1,0))</f>
        <v/>
      </c>
      <c r="H3348" s="12">
        <f>IF(OR($E3348="",$F3348=""),"",IF(AND($G3348=1,$F3348&gt;='Working Hours'!$C$8,$F3348&lt;'Working Hours'!$C$9),1,0))</f>
        <v/>
      </c>
    </row>
    <row r="3349">
      <c r="A3349" s="11" t="n"/>
      <c r="B3349" s="11" t="n"/>
      <c r="C3349" s="11" t="n"/>
      <c r="E3349" s="12">
        <f>IF($A3349="","",IF(ISNUMBER($A3349),$A3349,IFERROR(DATEVALUE($A3349),"")))</f>
        <v/>
      </c>
      <c r="F3349" s="12">
        <f>IF($B3349="","",IF(ISNUMBER($B3349),HOUR($B3349)*2+MINUTE($B3349)/30,IFERROR(VALUE(LEFT($B3349,FIND(":",$B3349)-1))*2+VALUE(MID($B3349,FIND(":",$B3349)+1,2))/30,"")))</f>
        <v/>
      </c>
      <c r="G3349" s="12">
        <f>IF($E3349="","",IF(WEEKDAY($E3349,2)&lt;6,1,0))</f>
        <v/>
      </c>
      <c r="H3349" s="12">
        <f>IF(OR($E3349="",$F3349=""),"",IF(AND($G3349=1,$F3349&gt;='Working Hours'!$C$8,$F3349&lt;'Working Hours'!$C$9),1,0))</f>
        <v/>
      </c>
    </row>
    <row r="3350">
      <c r="A3350" s="11" t="n"/>
      <c r="B3350" s="11" t="n"/>
      <c r="C3350" s="11" t="n"/>
      <c r="E3350" s="12">
        <f>IF($A3350="","",IF(ISNUMBER($A3350),$A3350,IFERROR(DATEVALUE($A3350),"")))</f>
        <v/>
      </c>
      <c r="F3350" s="12">
        <f>IF($B3350="","",IF(ISNUMBER($B3350),HOUR($B3350)*2+MINUTE($B3350)/30,IFERROR(VALUE(LEFT($B3350,FIND(":",$B3350)-1))*2+VALUE(MID($B3350,FIND(":",$B3350)+1,2))/30,"")))</f>
        <v/>
      </c>
      <c r="G3350" s="12">
        <f>IF($E3350="","",IF(WEEKDAY($E3350,2)&lt;6,1,0))</f>
        <v/>
      </c>
      <c r="H3350" s="12">
        <f>IF(OR($E3350="",$F3350=""),"",IF(AND($G3350=1,$F3350&gt;='Working Hours'!$C$8,$F3350&lt;'Working Hours'!$C$9),1,0))</f>
        <v/>
      </c>
    </row>
    <row r="3351">
      <c r="A3351" s="11" t="n"/>
      <c r="B3351" s="11" t="n"/>
      <c r="C3351" s="11" t="n"/>
      <c r="E3351" s="12">
        <f>IF($A3351="","",IF(ISNUMBER($A3351),$A3351,IFERROR(DATEVALUE($A3351),"")))</f>
        <v/>
      </c>
      <c r="F3351" s="12">
        <f>IF($B3351="","",IF(ISNUMBER($B3351),HOUR($B3351)*2+MINUTE($B3351)/30,IFERROR(VALUE(LEFT($B3351,FIND(":",$B3351)-1))*2+VALUE(MID($B3351,FIND(":",$B3351)+1,2))/30,"")))</f>
        <v/>
      </c>
      <c r="G3351" s="12">
        <f>IF($E3351="","",IF(WEEKDAY($E3351,2)&lt;6,1,0))</f>
        <v/>
      </c>
      <c r="H3351" s="12">
        <f>IF(OR($E3351="",$F3351=""),"",IF(AND($G3351=1,$F3351&gt;='Working Hours'!$C$8,$F3351&lt;'Working Hours'!$C$9),1,0))</f>
        <v/>
      </c>
    </row>
    <row r="3352">
      <c r="A3352" s="11" t="n"/>
      <c r="B3352" s="11" t="n"/>
      <c r="C3352" s="11" t="n"/>
      <c r="E3352" s="12">
        <f>IF($A3352="","",IF(ISNUMBER($A3352),$A3352,IFERROR(DATEVALUE($A3352),"")))</f>
        <v/>
      </c>
      <c r="F3352" s="12">
        <f>IF($B3352="","",IF(ISNUMBER($B3352),HOUR($B3352)*2+MINUTE($B3352)/30,IFERROR(VALUE(LEFT($B3352,FIND(":",$B3352)-1))*2+VALUE(MID($B3352,FIND(":",$B3352)+1,2))/30,"")))</f>
        <v/>
      </c>
      <c r="G3352" s="12">
        <f>IF($E3352="","",IF(WEEKDAY($E3352,2)&lt;6,1,0))</f>
        <v/>
      </c>
      <c r="H3352" s="12">
        <f>IF(OR($E3352="",$F3352=""),"",IF(AND($G3352=1,$F3352&gt;='Working Hours'!$C$8,$F3352&lt;'Working Hours'!$C$9),1,0))</f>
        <v/>
      </c>
    </row>
    <row r="3353">
      <c r="A3353" s="11" t="n"/>
      <c r="B3353" s="11" t="n"/>
      <c r="C3353" s="11" t="n"/>
      <c r="E3353" s="12">
        <f>IF($A3353="","",IF(ISNUMBER($A3353),$A3353,IFERROR(DATEVALUE($A3353),"")))</f>
        <v/>
      </c>
      <c r="F3353" s="12">
        <f>IF($B3353="","",IF(ISNUMBER($B3353),HOUR($B3353)*2+MINUTE($B3353)/30,IFERROR(VALUE(LEFT($B3353,FIND(":",$B3353)-1))*2+VALUE(MID($B3353,FIND(":",$B3353)+1,2))/30,"")))</f>
        <v/>
      </c>
      <c r="G3353" s="12">
        <f>IF($E3353="","",IF(WEEKDAY($E3353,2)&lt;6,1,0))</f>
        <v/>
      </c>
      <c r="H3353" s="12">
        <f>IF(OR($E3353="",$F3353=""),"",IF(AND($G3353=1,$F3353&gt;='Working Hours'!$C$8,$F3353&lt;'Working Hours'!$C$9),1,0))</f>
        <v/>
      </c>
    </row>
    <row r="3354">
      <c r="A3354" s="11" t="n"/>
      <c r="B3354" s="11" t="n"/>
      <c r="C3354" s="11" t="n"/>
      <c r="E3354" s="12">
        <f>IF($A3354="","",IF(ISNUMBER($A3354),$A3354,IFERROR(DATEVALUE($A3354),"")))</f>
        <v/>
      </c>
      <c r="F3354" s="12">
        <f>IF($B3354="","",IF(ISNUMBER($B3354),HOUR($B3354)*2+MINUTE($B3354)/30,IFERROR(VALUE(LEFT($B3354,FIND(":",$B3354)-1))*2+VALUE(MID($B3354,FIND(":",$B3354)+1,2))/30,"")))</f>
        <v/>
      </c>
      <c r="G3354" s="12">
        <f>IF($E3354="","",IF(WEEKDAY($E3354,2)&lt;6,1,0))</f>
        <v/>
      </c>
      <c r="H3354" s="12">
        <f>IF(OR($E3354="",$F3354=""),"",IF(AND($G3354=1,$F3354&gt;='Working Hours'!$C$8,$F3354&lt;'Working Hours'!$C$9),1,0))</f>
        <v/>
      </c>
    </row>
    <row r="3355">
      <c r="A3355" s="11" t="n"/>
      <c r="B3355" s="11" t="n"/>
      <c r="C3355" s="11" t="n"/>
      <c r="E3355" s="12">
        <f>IF($A3355="","",IF(ISNUMBER($A3355),$A3355,IFERROR(DATEVALUE($A3355),"")))</f>
        <v/>
      </c>
      <c r="F3355" s="12">
        <f>IF($B3355="","",IF(ISNUMBER($B3355),HOUR($B3355)*2+MINUTE($B3355)/30,IFERROR(VALUE(LEFT($B3355,FIND(":",$B3355)-1))*2+VALUE(MID($B3355,FIND(":",$B3355)+1,2))/30,"")))</f>
        <v/>
      </c>
      <c r="G3355" s="12">
        <f>IF($E3355="","",IF(WEEKDAY($E3355,2)&lt;6,1,0))</f>
        <v/>
      </c>
      <c r="H3355" s="12">
        <f>IF(OR($E3355="",$F3355=""),"",IF(AND($G3355=1,$F3355&gt;='Working Hours'!$C$8,$F3355&lt;'Working Hours'!$C$9),1,0))</f>
        <v/>
      </c>
    </row>
    <row r="3356">
      <c r="A3356" s="11" t="n"/>
      <c r="B3356" s="11" t="n"/>
      <c r="C3356" s="11" t="n"/>
      <c r="E3356" s="12">
        <f>IF($A3356="","",IF(ISNUMBER($A3356),$A3356,IFERROR(DATEVALUE($A3356),"")))</f>
        <v/>
      </c>
      <c r="F3356" s="12">
        <f>IF($B3356="","",IF(ISNUMBER($B3356),HOUR($B3356)*2+MINUTE($B3356)/30,IFERROR(VALUE(LEFT($B3356,FIND(":",$B3356)-1))*2+VALUE(MID($B3356,FIND(":",$B3356)+1,2))/30,"")))</f>
        <v/>
      </c>
      <c r="G3356" s="12">
        <f>IF($E3356="","",IF(WEEKDAY($E3356,2)&lt;6,1,0))</f>
        <v/>
      </c>
      <c r="H3356" s="12">
        <f>IF(OR($E3356="",$F3356=""),"",IF(AND($G3356=1,$F3356&gt;='Working Hours'!$C$8,$F3356&lt;'Working Hours'!$C$9),1,0))</f>
        <v/>
      </c>
    </row>
    <row r="3357">
      <c r="A3357" s="11" t="n"/>
      <c r="B3357" s="11" t="n"/>
      <c r="C3357" s="11" t="n"/>
      <c r="E3357" s="12">
        <f>IF($A3357="","",IF(ISNUMBER($A3357),$A3357,IFERROR(DATEVALUE($A3357),"")))</f>
        <v/>
      </c>
      <c r="F3357" s="12">
        <f>IF($B3357="","",IF(ISNUMBER($B3357),HOUR($B3357)*2+MINUTE($B3357)/30,IFERROR(VALUE(LEFT($B3357,FIND(":",$B3357)-1))*2+VALUE(MID($B3357,FIND(":",$B3357)+1,2))/30,"")))</f>
        <v/>
      </c>
      <c r="G3357" s="12">
        <f>IF($E3357="","",IF(WEEKDAY($E3357,2)&lt;6,1,0))</f>
        <v/>
      </c>
      <c r="H3357" s="12">
        <f>IF(OR($E3357="",$F3357=""),"",IF(AND($G3357=1,$F3357&gt;='Working Hours'!$C$8,$F3357&lt;'Working Hours'!$C$9),1,0))</f>
        <v/>
      </c>
    </row>
    <row r="3358">
      <c r="A3358" s="11" t="n"/>
      <c r="B3358" s="11" t="n"/>
      <c r="C3358" s="11" t="n"/>
      <c r="E3358" s="12">
        <f>IF($A3358="","",IF(ISNUMBER($A3358),$A3358,IFERROR(DATEVALUE($A3358),"")))</f>
        <v/>
      </c>
      <c r="F3358" s="12">
        <f>IF($B3358="","",IF(ISNUMBER($B3358),HOUR($B3358)*2+MINUTE($B3358)/30,IFERROR(VALUE(LEFT($B3358,FIND(":",$B3358)-1))*2+VALUE(MID($B3358,FIND(":",$B3358)+1,2))/30,"")))</f>
        <v/>
      </c>
      <c r="G3358" s="12">
        <f>IF($E3358="","",IF(WEEKDAY($E3358,2)&lt;6,1,0))</f>
        <v/>
      </c>
      <c r="H3358" s="12">
        <f>IF(OR($E3358="",$F3358=""),"",IF(AND($G3358=1,$F3358&gt;='Working Hours'!$C$8,$F3358&lt;'Working Hours'!$C$9),1,0))</f>
        <v/>
      </c>
    </row>
    <row r="3359">
      <c r="A3359" s="11" t="n"/>
      <c r="B3359" s="11" t="n"/>
      <c r="C3359" s="11" t="n"/>
      <c r="E3359" s="12">
        <f>IF($A3359="","",IF(ISNUMBER($A3359),$A3359,IFERROR(DATEVALUE($A3359),"")))</f>
        <v/>
      </c>
      <c r="F3359" s="12">
        <f>IF($B3359="","",IF(ISNUMBER($B3359),HOUR($B3359)*2+MINUTE($B3359)/30,IFERROR(VALUE(LEFT($B3359,FIND(":",$B3359)-1))*2+VALUE(MID($B3359,FIND(":",$B3359)+1,2))/30,"")))</f>
        <v/>
      </c>
      <c r="G3359" s="12">
        <f>IF($E3359="","",IF(WEEKDAY($E3359,2)&lt;6,1,0))</f>
        <v/>
      </c>
      <c r="H3359" s="12">
        <f>IF(OR($E3359="",$F3359=""),"",IF(AND($G3359=1,$F3359&gt;='Working Hours'!$C$8,$F3359&lt;'Working Hours'!$C$9),1,0))</f>
        <v/>
      </c>
    </row>
    <row r="3360">
      <c r="A3360" s="11" t="n"/>
      <c r="B3360" s="11" t="n"/>
      <c r="C3360" s="11" t="n"/>
      <c r="E3360" s="12">
        <f>IF($A3360="","",IF(ISNUMBER($A3360),$A3360,IFERROR(DATEVALUE($A3360),"")))</f>
        <v/>
      </c>
      <c r="F3360" s="12">
        <f>IF($B3360="","",IF(ISNUMBER($B3360),HOUR($B3360)*2+MINUTE($B3360)/30,IFERROR(VALUE(LEFT($B3360,FIND(":",$B3360)-1))*2+VALUE(MID($B3360,FIND(":",$B3360)+1,2))/30,"")))</f>
        <v/>
      </c>
      <c r="G3360" s="12">
        <f>IF($E3360="","",IF(WEEKDAY($E3360,2)&lt;6,1,0))</f>
        <v/>
      </c>
      <c r="H3360" s="12">
        <f>IF(OR($E3360="",$F3360=""),"",IF(AND($G3360=1,$F3360&gt;='Working Hours'!$C$8,$F3360&lt;'Working Hours'!$C$9),1,0))</f>
        <v/>
      </c>
    </row>
    <row r="3361">
      <c r="A3361" s="11" t="n"/>
      <c r="B3361" s="11" t="n"/>
      <c r="C3361" s="11" t="n"/>
      <c r="E3361" s="12">
        <f>IF($A3361="","",IF(ISNUMBER($A3361),$A3361,IFERROR(DATEVALUE($A3361),"")))</f>
        <v/>
      </c>
      <c r="F3361" s="12">
        <f>IF($B3361="","",IF(ISNUMBER($B3361),HOUR($B3361)*2+MINUTE($B3361)/30,IFERROR(VALUE(LEFT($B3361,FIND(":",$B3361)-1))*2+VALUE(MID($B3361,FIND(":",$B3361)+1,2))/30,"")))</f>
        <v/>
      </c>
      <c r="G3361" s="12">
        <f>IF($E3361="","",IF(WEEKDAY($E3361,2)&lt;6,1,0))</f>
        <v/>
      </c>
      <c r="H3361" s="12">
        <f>IF(OR($E3361="",$F3361=""),"",IF(AND($G3361=1,$F3361&gt;='Working Hours'!$C$8,$F3361&lt;'Working Hours'!$C$9),1,0))</f>
        <v/>
      </c>
    </row>
    <row r="3362">
      <c r="A3362" s="11" t="n"/>
      <c r="B3362" s="11" t="n"/>
      <c r="C3362" s="11" t="n"/>
      <c r="E3362" s="12">
        <f>IF($A3362="","",IF(ISNUMBER($A3362),$A3362,IFERROR(DATEVALUE($A3362),"")))</f>
        <v/>
      </c>
      <c r="F3362" s="12">
        <f>IF($B3362="","",IF(ISNUMBER($B3362),HOUR($B3362)*2+MINUTE($B3362)/30,IFERROR(VALUE(LEFT($B3362,FIND(":",$B3362)-1))*2+VALUE(MID($B3362,FIND(":",$B3362)+1,2))/30,"")))</f>
        <v/>
      </c>
      <c r="G3362" s="12">
        <f>IF($E3362="","",IF(WEEKDAY($E3362,2)&lt;6,1,0))</f>
        <v/>
      </c>
      <c r="H3362" s="12">
        <f>IF(OR($E3362="",$F3362=""),"",IF(AND($G3362=1,$F3362&gt;='Working Hours'!$C$8,$F3362&lt;'Working Hours'!$C$9),1,0))</f>
        <v/>
      </c>
    </row>
    <row r="3363">
      <c r="A3363" s="11" t="n"/>
      <c r="B3363" s="11" t="n"/>
      <c r="C3363" s="11" t="n"/>
      <c r="E3363" s="12">
        <f>IF($A3363="","",IF(ISNUMBER($A3363),$A3363,IFERROR(DATEVALUE($A3363),"")))</f>
        <v/>
      </c>
      <c r="F3363" s="12">
        <f>IF($B3363="","",IF(ISNUMBER($B3363),HOUR($B3363)*2+MINUTE($B3363)/30,IFERROR(VALUE(LEFT($B3363,FIND(":",$B3363)-1))*2+VALUE(MID($B3363,FIND(":",$B3363)+1,2))/30,"")))</f>
        <v/>
      </c>
      <c r="G3363" s="12">
        <f>IF($E3363="","",IF(WEEKDAY($E3363,2)&lt;6,1,0))</f>
        <v/>
      </c>
      <c r="H3363" s="12">
        <f>IF(OR($E3363="",$F3363=""),"",IF(AND($G3363=1,$F3363&gt;='Working Hours'!$C$8,$F3363&lt;'Working Hours'!$C$9),1,0))</f>
        <v/>
      </c>
    </row>
    <row r="3364">
      <c r="A3364" s="11" t="n"/>
      <c r="B3364" s="11" t="n"/>
      <c r="C3364" s="11" t="n"/>
      <c r="E3364" s="12">
        <f>IF($A3364="","",IF(ISNUMBER($A3364),$A3364,IFERROR(DATEVALUE($A3364),"")))</f>
        <v/>
      </c>
      <c r="F3364" s="12">
        <f>IF($B3364="","",IF(ISNUMBER($B3364),HOUR($B3364)*2+MINUTE($B3364)/30,IFERROR(VALUE(LEFT($B3364,FIND(":",$B3364)-1))*2+VALUE(MID($B3364,FIND(":",$B3364)+1,2))/30,"")))</f>
        <v/>
      </c>
      <c r="G3364" s="12">
        <f>IF($E3364="","",IF(WEEKDAY($E3364,2)&lt;6,1,0))</f>
        <v/>
      </c>
      <c r="H3364" s="12">
        <f>IF(OR($E3364="",$F3364=""),"",IF(AND($G3364=1,$F3364&gt;='Working Hours'!$C$8,$F3364&lt;'Working Hours'!$C$9),1,0))</f>
        <v/>
      </c>
    </row>
    <row r="3365">
      <c r="A3365" s="11" t="n"/>
      <c r="B3365" s="11" t="n"/>
      <c r="C3365" s="11" t="n"/>
      <c r="E3365" s="12">
        <f>IF($A3365="","",IF(ISNUMBER($A3365),$A3365,IFERROR(DATEVALUE($A3365),"")))</f>
        <v/>
      </c>
      <c r="F3365" s="12">
        <f>IF($B3365="","",IF(ISNUMBER($B3365),HOUR($B3365)*2+MINUTE($B3365)/30,IFERROR(VALUE(LEFT($B3365,FIND(":",$B3365)-1))*2+VALUE(MID($B3365,FIND(":",$B3365)+1,2))/30,"")))</f>
        <v/>
      </c>
      <c r="G3365" s="12">
        <f>IF($E3365="","",IF(WEEKDAY($E3365,2)&lt;6,1,0))</f>
        <v/>
      </c>
      <c r="H3365" s="12">
        <f>IF(OR($E3365="",$F3365=""),"",IF(AND($G3365=1,$F3365&gt;='Working Hours'!$C$8,$F3365&lt;'Working Hours'!$C$9),1,0))</f>
        <v/>
      </c>
    </row>
    <row r="3366">
      <c r="A3366" s="11" t="n"/>
      <c r="B3366" s="11" t="n"/>
      <c r="C3366" s="11" t="n"/>
      <c r="E3366" s="12">
        <f>IF($A3366="","",IF(ISNUMBER($A3366),$A3366,IFERROR(DATEVALUE($A3366),"")))</f>
        <v/>
      </c>
      <c r="F3366" s="12">
        <f>IF($B3366="","",IF(ISNUMBER($B3366),HOUR($B3366)*2+MINUTE($B3366)/30,IFERROR(VALUE(LEFT($B3366,FIND(":",$B3366)-1))*2+VALUE(MID($B3366,FIND(":",$B3366)+1,2))/30,"")))</f>
        <v/>
      </c>
      <c r="G3366" s="12">
        <f>IF($E3366="","",IF(WEEKDAY($E3366,2)&lt;6,1,0))</f>
        <v/>
      </c>
      <c r="H3366" s="12">
        <f>IF(OR($E3366="",$F3366=""),"",IF(AND($G3366=1,$F3366&gt;='Working Hours'!$C$8,$F3366&lt;'Working Hours'!$C$9),1,0))</f>
        <v/>
      </c>
    </row>
    <row r="3367">
      <c r="A3367" s="11" t="n"/>
      <c r="B3367" s="11" t="n"/>
      <c r="C3367" s="11" t="n"/>
      <c r="E3367" s="12">
        <f>IF($A3367="","",IF(ISNUMBER($A3367),$A3367,IFERROR(DATEVALUE($A3367),"")))</f>
        <v/>
      </c>
      <c r="F3367" s="12">
        <f>IF($B3367="","",IF(ISNUMBER($B3367),HOUR($B3367)*2+MINUTE($B3367)/30,IFERROR(VALUE(LEFT($B3367,FIND(":",$B3367)-1))*2+VALUE(MID($B3367,FIND(":",$B3367)+1,2))/30,"")))</f>
        <v/>
      </c>
      <c r="G3367" s="12">
        <f>IF($E3367="","",IF(WEEKDAY($E3367,2)&lt;6,1,0))</f>
        <v/>
      </c>
      <c r="H3367" s="12">
        <f>IF(OR($E3367="",$F3367=""),"",IF(AND($G3367=1,$F3367&gt;='Working Hours'!$C$8,$F3367&lt;'Working Hours'!$C$9),1,0))</f>
        <v/>
      </c>
    </row>
    <row r="3368">
      <c r="A3368" s="11" t="n"/>
      <c r="B3368" s="11" t="n"/>
      <c r="C3368" s="11" t="n"/>
      <c r="E3368" s="12">
        <f>IF($A3368="","",IF(ISNUMBER($A3368),$A3368,IFERROR(DATEVALUE($A3368),"")))</f>
        <v/>
      </c>
      <c r="F3368" s="12">
        <f>IF($B3368="","",IF(ISNUMBER($B3368),HOUR($B3368)*2+MINUTE($B3368)/30,IFERROR(VALUE(LEFT($B3368,FIND(":",$B3368)-1))*2+VALUE(MID($B3368,FIND(":",$B3368)+1,2))/30,"")))</f>
        <v/>
      </c>
      <c r="G3368" s="12">
        <f>IF($E3368="","",IF(WEEKDAY($E3368,2)&lt;6,1,0))</f>
        <v/>
      </c>
      <c r="H3368" s="12">
        <f>IF(OR($E3368="",$F3368=""),"",IF(AND($G3368=1,$F3368&gt;='Working Hours'!$C$8,$F3368&lt;'Working Hours'!$C$9),1,0))</f>
        <v/>
      </c>
    </row>
    <row r="3369">
      <c r="A3369" s="11" t="n"/>
      <c r="B3369" s="11" t="n"/>
      <c r="C3369" s="11" t="n"/>
      <c r="E3369" s="12">
        <f>IF($A3369="","",IF(ISNUMBER($A3369),$A3369,IFERROR(DATEVALUE($A3369),"")))</f>
        <v/>
      </c>
      <c r="F3369" s="12">
        <f>IF($B3369="","",IF(ISNUMBER($B3369),HOUR($B3369)*2+MINUTE($B3369)/30,IFERROR(VALUE(LEFT($B3369,FIND(":",$B3369)-1))*2+VALUE(MID($B3369,FIND(":",$B3369)+1,2))/30,"")))</f>
        <v/>
      </c>
      <c r="G3369" s="12">
        <f>IF($E3369="","",IF(WEEKDAY($E3369,2)&lt;6,1,0))</f>
        <v/>
      </c>
      <c r="H3369" s="12">
        <f>IF(OR($E3369="",$F3369=""),"",IF(AND($G3369=1,$F3369&gt;='Working Hours'!$C$8,$F3369&lt;'Working Hours'!$C$9),1,0))</f>
        <v/>
      </c>
    </row>
    <row r="3370">
      <c r="A3370" s="11" t="n"/>
      <c r="B3370" s="11" t="n"/>
      <c r="C3370" s="11" t="n"/>
      <c r="E3370" s="12">
        <f>IF($A3370="","",IF(ISNUMBER($A3370),$A3370,IFERROR(DATEVALUE($A3370),"")))</f>
        <v/>
      </c>
      <c r="F3370" s="12">
        <f>IF($B3370="","",IF(ISNUMBER($B3370),HOUR($B3370)*2+MINUTE($B3370)/30,IFERROR(VALUE(LEFT($B3370,FIND(":",$B3370)-1))*2+VALUE(MID($B3370,FIND(":",$B3370)+1,2))/30,"")))</f>
        <v/>
      </c>
      <c r="G3370" s="12">
        <f>IF($E3370="","",IF(WEEKDAY($E3370,2)&lt;6,1,0))</f>
        <v/>
      </c>
      <c r="H3370" s="12">
        <f>IF(OR($E3370="",$F3370=""),"",IF(AND($G3370=1,$F3370&gt;='Working Hours'!$C$8,$F3370&lt;'Working Hours'!$C$9),1,0))</f>
        <v/>
      </c>
    </row>
    <row r="3371">
      <c r="A3371" s="11" t="n"/>
      <c r="B3371" s="11" t="n"/>
      <c r="C3371" s="11" t="n"/>
      <c r="E3371" s="12">
        <f>IF($A3371="","",IF(ISNUMBER($A3371),$A3371,IFERROR(DATEVALUE($A3371),"")))</f>
        <v/>
      </c>
      <c r="F3371" s="12">
        <f>IF($B3371="","",IF(ISNUMBER($B3371),HOUR($B3371)*2+MINUTE($B3371)/30,IFERROR(VALUE(LEFT($B3371,FIND(":",$B3371)-1))*2+VALUE(MID($B3371,FIND(":",$B3371)+1,2))/30,"")))</f>
        <v/>
      </c>
      <c r="G3371" s="12">
        <f>IF($E3371="","",IF(WEEKDAY($E3371,2)&lt;6,1,0))</f>
        <v/>
      </c>
      <c r="H3371" s="12">
        <f>IF(OR($E3371="",$F3371=""),"",IF(AND($G3371=1,$F3371&gt;='Working Hours'!$C$8,$F3371&lt;'Working Hours'!$C$9),1,0))</f>
        <v/>
      </c>
    </row>
    <row r="3372">
      <c r="A3372" s="11" t="n"/>
      <c r="B3372" s="11" t="n"/>
      <c r="C3372" s="11" t="n"/>
      <c r="E3372" s="12">
        <f>IF($A3372="","",IF(ISNUMBER($A3372),$A3372,IFERROR(DATEVALUE($A3372),"")))</f>
        <v/>
      </c>
      <c r="F3372" s="12">
        <f>IF($B3372="","",IF(ISNUMBER($B3372),HOUR($B3372)*2+MINUTE($B3372)/30,IFERROR(VALUE(LEFT($B3372,FIND(":",$B3372)-1))*2+VALUE(MID($B3372,FIND(":",$B3372)+1,2))/30,"")))</f>
        <v/>
      </c>
      <c r="G3372" s="12">
        <f>IF($E3372="","",IF(WEEKDAY($E3372,2)&lt;6,1,0))</f>
        <v/>
      </c>
      <c r="H3372" s="12">
        <f>IF(OR($E3372="",$F3372=""),"",IF(AND($G3372=1,$F3372&gt;='Working Hours'!$C$8,$F3372&lt;'Working Hours'!$C$9),1,0))</f>
        <v/>
      </c>
    </row>
    <row r="3373">
      <c r="A3373" s="11" t="n"/>
      <c r="B3373" s="11" t="n"/>
      <c r="C3373" s="11" t="n"/>
      <c r="E3373" s="12">
        <f>IF($A3373="","",IF(ISNUMBER($A3373),$A3373,IFERROR(DATEVALUE($A3373),"")))</f>
        <v/>
      </c>
      <c r="F3373" s="12">
        <f>IF($B3373="","",IF(ISNUMBER($B3373),HOUR($B3373)*2+MINUTE($B3373)/30,IFERROR(VALUE(LEFT($B3373,FIND(":",$B3373)-1))*2+VALUE(MID($B3373,FIND(":",$B3373)+1,2))/30,"")))</f>
        <v/>
      </c>
      <c r="G3373" s="12">
        <f>IF($E3373="","",IF(WEEKDAY($E3373,2)&lt;6,1,0))</f>
        <v/>
      </c>
      <c r="H3373" s="12">
        <f>IF(OR($E3373="",$F3373=""),"",IF(AND($G3373=1,$F3373&gt;='Working Hours'!$C$8,$F3373&lt;'Working Hours'!$C$9),1,0))</f>
        <v/>
      </c>
    </row>
    <row r="3374">
      <c r="A3374" s="11" t="n"/>
      <c r="B3374" s="11" t="n"/>
      <c r="C3374" s="11" t="n"/>
      <c r="E3374" s="12">
        <f>IF($A3374="","",IF(ISNUMBER($A3374),$A3374,IFERROR(DATEVALUE($A3374),"")))</f>
        <v/>
      </c>
      <c r="F3374" s="12">
        <f>IF($B3374="","",IF(ISNUMBER($B3374),HOUR($B3374)*2+MINUTE($B3374)/30,IFERROR(VALUE(LEFT($B3374,FIND(":",$B3374)-1))*2+VALUE(MID($B3374,FIND(":",$B3374)+1,2))/30,"")))</f>
        <v/>
      </c>
      <c r="G3374" s="12">
        <f>IF($E3374="","",IF(WEEKDAY($E3374,2)&lt;6,1,0))</f>
        <v/>
      </c>
      <c r="H3374" s="12">
        <f>IF(OR($E3374="",$F3374=""),"",IF(AND($G3374=1,$F3374&gt;='Working Hours'!$C$8,$F3374&lt;'Working Hours'!$C$9),1,0))</f>
        <v/>
      </c>
    </row>
    <row r="3375">
      <c r="A3375" s="11" t="n"/>
      <c r="B3375" s="11" t="n"/>
      <c r="C3375" s="11" t="n"/>
      <c r="E3375" s="12">
        <f>IF($A3375="","",IF(ISNUMBER($A3375),$A3375,IFERROR(DATEVALUE($A3375),"")))</f>
        <v/>
      </c>
      <c r="F3375" s="12">
        <f>IF($B3375="","",IF(ISNUMBER($B3375),HOUR($B3375)*2+MINUTE($B3375)/30,IFERROR(VALUE(LEFT($B3375,FIND(":",$B3375)-1))*2+VALUE(MID($B3375,FIND(":",$B3375)+1,2))/30,"")))</f>
        <v/>
      </c>
      <c r="G3375" s="12">
        <f>IF($E3375="","",IF(WEEKDAY($E3375,2)&lt;6,1,0))</f>
        <v/>
      </c>
      <c r="H3375" s="12">
        <f>IF(OR($E3375="",$F3375=""),"",IF(AND($G3375=1,$F3375&gt;='Working Hours'!$C$8,$F3375&lt;'Working Hours'!$C$9),1,0))</f>
        <v/>
      </c>
    </row>
    <row r="3376">
      <c r="A3376" s="11" t="n"/>
      <c r="B3376" s="11" t="n"/>
      <c r="C3376" s="11" t="n"/>
      <c r="E3376" s="12">
        <f>IF($A3376="","",IF(ISNUMBER($A3376),$A3376,IFERROR(DATEVALUE($A3376),"")))</f>
        <v/>
      </c>
      <c r="F3376" s="12">
        <f>IF($B3376="","",IF(ISNUMBER($B3376),HOUR($B3376)*2+MINUTE($B3376)/30,IFERROR(VALUE(LEFT($B3376,FIND(":",$B3376)-1))*2+VALUE(MID($B3376,FIND(":",$B3376)+1,2))/30,"")))</f>
        <v/>
      </c>
      <c r="G3376" s="12">
        <f>IF($E3376="","",IF(WEEKDAY($E3376,2)&lt;6,1,0))</f>
        <v/>
      </c>
      <c r="H3376" s="12">
        <f>IF(OR($E3376="",$F3376=""),"",IF(AND($G3376=1,$F3376&gt;='Working Hours'!$C$8,$F3376&lt;'Working Hours'!$C$9),1,0))</f>
        <v/>
      </c>
    </row>
    <row r="3377">
      <c r="A3377" s="11" t="n"/>
      <c r="B3377" s="11" t="n"/>
      <c r="C3377" s="11" t="n"/>
      <c r="E3377" s="12">
        <f>IF($A3377="","",IF(ISNUMBER($A3377),$A3377,IFERROR(DATEVALUE($A3377),"")))</f>
        <v/>
      </c>
      <c r="F3377" s="12">
        <f>IF($B3377="","",IF(ISNUMBER($B3377),HOUR($B3377)*2+MINUTE($B3377)/30,IFERROR(VALUE(LEFT($B3377,FIND(":",$B3377)-1))*2+VALUE(MID($B3377,FIND(":",$B3377)+1,2))/30,"")))</f>
        <v/>
      </c>
      <c r="G3377" s="12">
        <f>IF($E3377="","",IF(WEEKDAY($E3377,2)&lt;6,1,0))</f>
        <v/>
      </c>
      <c r="H3377" s="12">
        <f>IF(OR($E3377="",$F3377=""),"",IF(AND($G3377=1,$F3377&gt;='Working Hours'!$C$8,$F3377&lt;'Working Hours'!$C$9),1,0))</f>
        <v/>
      </c>
    </row>
    <row r="3378">
      <c r="A3378" s="11" t="n"/>
      <c r="B3378" s="11" t="n"/>
      <c r="C3378" s="11" t="n"/>
      <c r="E3378" s="12">
        <f>IF($A3378="","",IF(ISNUMBER($A3378),$A3378,IFERROR(DATEVALUE($A3378),"")))</f>
        <v/>
      </c>
      <c r="F3378" s="12">
        <f>IF($B3378="","",IF(ISNUMBER($B3378),HOUR($B3378)*2+MINUTE($B3378)/30,IFERROR(VALUE(LEFT($B3378,FIND(":",$B3378)-1))*2+VALUE(MID($B3378,FIND(":",$B3378)+1,2))/30,"")))</f>
        <v/>
      </c>
      <c r="G3378" s="12">
        <f>IF($E3378="","",IF(WEEKDAY($E3378,2)&lt;6,1,0))</f>
        <v/>
      </c>
      <c r="H3378" s="12">
        <f>IF(OR($E3378="",$F3378=""),"",IF(AND($G3378=1,$F3378&gt;='Working Hours'!$C$8,$F3378&lt;'Working Hours'!$C$9),1,0))</f>
        <v/>
      </c>
    </row>
    <row r="3379">
      <c r="A3379" s="11" t="n"/>
      <c r="B3379" s="11" t="n"/>
      <c r="C3379" s="11" t="n"/>
      <c r="E3379" s="12">
        <f>IF($A3379="","",IF(ISNUMBER($A3379),$A3379,IFERROR(DATEVALUE($A3379),"")))</f>
        <v/>
      </c>
      <c r="F3379" s="12">
        <f>IF($B3379="","",IF(ISNUMBER($B3379),HOUR($B3379)*2+MINUTE($B3379)/30,IFERROR(VALUE(LEFT($B3379,FIND(":",$B3379)-1))*2+VALUE(MID($B3379,FIND(":",$B3379)+1,2))/30,"")))</f>
        <v/>
      </c>
      <c r="G3379" s="12">
        <f>IF($E3379="","",IF(WEEKDAY($E3379,2)&lt;6,1,0))</f>
        <v/>
      </c>
      <c r="H3379" s="12">
        <f>IF(OR($E3379="",$F3379=""),"",IF(AND($G3379=1,$F3379&gt;='Working Hours'!$C$8,$F3379&lt;'Working Hours'!$C$9),1,0))</f>
        <v/>
      </c>
    </row>
    <row r="3380">
      <c r="A3380" s="11" t="n"/>
      <c r="B3380" s="11" t="n"/>
      <c r="C3380" s="11" t="n"/>
      <c r="E3380" s="12">
        <f>IF($A3380="","",IF(ISNUMBER($A3380),$A3380,IFERROR(DATEVALUE($A3380),"")))</f>
        <v/>
      </c>
      <c r="F3380" s="12">
        <f>IF($B3380="","",IF(ISNUMBER($B3380),HOUR($B3380)*2+MINUTE($B3380)/30,IFERROR(VALUE(LEFT($B3380,FIND(":",$B3380)-1))*2+VALUE(MID($B3380,FIND(":",$B3380)+1,2))/30,"")))</f>
        <v/>
      </c>
      <c r="G3380" s="12">
        <f>IF($E3380="","",IF(WEEKDAY($E3380,2)&lt;6,1,0))</f>
        <v/>
      </c>
      <c r="H3380" s="12">
        <f>IF(OR($E3380="",$F3380=""),"",IF(AND($G3380=1,$F3380&gt;='Working Hours'!$C$8,$F3380&lt;'Working Hours'!$C$9),1,0))</f>
        <v/>
      </c>
    </row>
    <row r="3381">
      <c r="A3381" s="11" t="n"/>
      <c r="B3381" s="11" t="n"/>
      <c r="C3381" s="11" t="n"/>
      <c r="E3381" s="12">
        <f>IF($A3381="","",IF(ISNUMBER($A3381),$A3381,IFERROR(DATEVALUE($A3381),"")))</f>
        <v/>
      </c>
      <c r="F3381" s="12">
        <f>IF($B3381="","",IF(ISNUMBER($B3381),HOUR($B3381)*2+MINUTE($B3381)/30,IFERROR(VALUE(LEFT($B3381,FIND(":",$B3381)-1))*2+VALUE(MID($B3381,FIND(":",$B3381)+1,2))/30,"")))</f>
        <v/>
      </c>
      <c r="G3381" s="12">
        <f>IF($E3381="","",IF(WEEKDAY($E3381,2)&lt;6,1,0))</f>
        <v/>
      </c>
      <c r="H3381" s="12">
        <f>IF(OR($E3381="",$F3381=""),"",IF(AND($G3381=1,$F3381&gt;='Working Hours'!$C$8,$F3381&lt;'Working Hours'!$C$9),1,0))</f>
        <v/>
      </c>
    </row>
    <row r="3382">
      <c r="A3382" s="11" t="n"/>
      <c r="B3382" s="11" t="n"/>
      <c r="C3382" s="11" t="n"/>
      <c r="E3382" s="12">
        <f>IF($A3382="","",IF(ISNUMBER($A3382),$A3382,IFERROR(DATEVALUE($A3382),"")))</f>
        <v/>
      </c>
      <c r="F3382" s="12">
        <f>IF($B3382="","",IF(ISNUMBER($B3382),HOUR($B3382)*2+MINUTE($B3382)/30,IFERROR(VALUE(LEFT($B3382,FIND(":",$B3382)-1))*2+VALUE(MID($B3382,FIND(":",$B3382)+1,2))/30,"")))</f>
        <v/>
      </c>
      <c r="G3382" s="12">
        <f>IF($E3382="","",IF(WEEKDAY($E3382,2)&lt;6,1,0))</f>
        <v/>
      </c>
      <c r="H3382" s="12">
        <f>IF(OR($E3382="",$F3382=""),"",IF(AND($G3382=1,$F3382&gt;='Working Hours'!$C$8,$F3382&lt;'Working Hours'!$C$9),1,0))</f>
        <v/>
      </c>
    </row>
    <row r="3383">
      <c r="A3383" s="11" t="n"/>
      <c r="B3383" s="11" t="n"/>
      <c r="C3383" s="11" t="n"/>
      <c r="E3383" s="12">
        <f>IF($A3383="","",IF(ISNUMBER($A3383),$A3383,IFERROR(DATEVALUE($A3383),"")))</f>
        <v/>
      </c>
      <c r="F3383" s="12">
        <f>IF($B3383="","",IF(ISNUMBER($B3383),HOUR($B3383)*2+MINUTE($B3383)/30,IFERROR(VALUE(LEFT($B3383,FIND(":",$B3383)-1))*2+VALUE(MID($B3383,FIND(":",$B3383)+1,2))/30,"")))</f>
        <v/>
      </c>
      <c r="G3383" s="12">
        <f>IF($E3383="","",IF(WEEKDAY($E3383,2)&lt;6,1,0))</f>
        <v/>
      </c>
      <c r="H3383" s="12">
        <f>IF(OR($E3383="",$F3383=""),"",IF(AND($G3383=1,$F3383&gt;='Working Hours'!$C$8,$F3383&lt;'Working Hours'!$C$9),1,0))</f>
        <v/>
      </c>
    </row>
    <row r="3384">
      <c r="A3384" s="11" t="n"/>
      <c r="B3384" s="11" t="n"/>
      <c r="C3384" s="11" t="n"/>
      <c r="E3384" s="12">
        <f>IF($A3384="","",IF(ISNUMBER($A3384),$A3384,IFERROR(DATEVALUE($A3384),"")))</f>
        <v/>
      </c>
      <c r="F3384" s="12">
        <f>IF($B3384="","",IF(ISNUMBER($B3384),HOUR($B3384)*2+MINUTE($B3384)/30,IFERROR(VALUE(LEFT($B3384,FIND(":",$B3384)-1))*2+VALUE(MID($B3384,FIND(":",$B3384)+1,2))/30,"")))</f>
        <v/>
      </c>
      <c r="G3384" s="12">
        <f>IF($E3384="","",IF(WEEKDAY($E3384,2)&lt;6,1,0))</f>
        <v/>
      </c>
      <c r="H3384" s="12">
        <f>IF(OR($E3384="",$F3384=""),"",IF(AND($G3384=1,$F3384&gt;='Working Hours'!$C$8,$F3384&lt;'Working Hours'!$C$9),1,0))</f>
        <v/>
      </c>
    </row>
    <row r="3385">
      <c r="A3385" s="11" t="n"/>
      <c r="B3385" s="11" t="n"/>
      <c r="C3385" s="11" t="n"/>
      <c r="E3385" s="12">
        <f>IF($A3385="","",IF(ISNUMBER($A3385),$A3385,IFERROR(DATEVALUE($A3385),"")))</f>
        <v/>
      </c>
      <c r="F3385" s="12">
        <f>IF($B3385="","",IF(ISNUMBER($B3385),HOUR($B3385)*2+MINUTE($B3385)/30,IFERROR(VALUE(LEFT($B3385,FIND(":",$B3385)-1))*2+VALUE(MID($B3385,FIND(":",$B3385)+1,2))/30,"")))</f>
        <v/>
      </c>
      <c r="G3385" s="12">
        <f>IF($E3385="","",IF(WEEKDAY($E3385,2)&lt;6,1,0))</f>
        <v/>
      </c>
      <c r="H3385" s="12">
        <f>IF(OR($E3385="",$F3385=""),"",IF(AND($G3385=1,$F3385&gt;='Working Hours'!$C$8,$F3385&lt;'Working Hours'!$C$9),1,0))</f>
        <v/>
      </c>
    </row>
    <row r="3386">
      <c r="A3386" s="11" t="n"/>
      <c r="B3386" s="11" t="n"/>
      <c r="C3386" s="11" t="n"/>
      <c r="E3386" s="12">
        <f>IF($A3386="","",IF(ISNUMBER($A3386),$A3386,IFERROR(DATEVALUE($A3386),"")))</f>
        <v/>
      </c>
      <c r="F3386" s="12">
        <f>IF($B3386="","",IF(ISNUMBER($B3386),HOUR($B3386)*2+MINUTE($B3386)/30,IFERROR(VALUE(LEFT($B3386,FIND(":",$B3386)-1))*2+VALUE(MID($B3386,FIND(":",$B3386)+1,2))/30,"")))</f>
        <v/>
      </c>
      <c r="G3386" s="12">
        <f>IF($E3386="","",IF(WEEKDAY($E3386,2)&lt;6,1,0))</f>
        <v/>
      </c>
      <c r="H3386" s="12">
        <f>IF(OR($E3386="",$F3386=""),"",IF(AND($G3386=1,$F3386&gt;='Working Hours'!$C$8,$F3386&lt;'Working Hours'!$C$9),1,0))</f>
        <v/>
      </c>
    </row>
    <row r="3387">
      <c r="A3387" s="11" t="n"/>
      <c r="B3387" s="11" t="n"/>
      <c r="C3387" s="11" t="n"/>
      <c r="E3387" s="12">
        <f>IF($A3387="","",IF(ISNUMBER($A3387),$A3387,IFERROR(DATEVALUE($A3387),"")))</f>
        <v/>
      </c>
      <c r="F3387" s="12">
        <f>IF($B3387="","",IF(ISNUMBER($B3387),HOUR($B3387)*2+MINUTE($B3387)/30,IFERROR(VALUE(LEFT($B3387,FIND(":",$B3387)-1))*2+VALUE(MID($B3387,FIND(":",$B3387)+1,2))/30,"")))</f>
        <v/>
      </c>
      <c r="G3387" s="12">
        <f>IF($E3387="","",IF(WEEKDAY($E3387,2)&lt;6,1,0))</f>
        <v/>
      </c>
      <c r="H3387" s="12">
        <f>IF(OR($E3387="",$F3387=""),"",IF(AND($G3387=1,$F3387&gt;='Working Hours'!$C$8,$F3387&lt;'Working Hours'!$C$9),1,0))</f>
        <v/>
      </c>
    </row>
    <row r="3388">
      <c r="A3388" s="11" t="n"/>
      <c r="B3388" s="11" t="n"/>
      <c r="C3388" s="11" t="n"/>
      <c r="E3388" s="12">
        <f>IF($A3388="","",IF(ISNUMBER($A3388),$A3388,IFERROR(DATEVALUE($A3388),"")))</f>
        <v/>
      </c>
      <c r="F3388" s="12">
        <f>IF($B3388="","",IF(ISNUMBER($B3388),HOUR($B3388)*2+MINUTE($B3388)/30,IFERROR(VALUE(LEFT($B3388,FIND(":",$B3388)-1))*2+VALUE(MID($B3388,FIND(":",$B3388)+1,2))/30,"")))</f>
        <v/>
      </c>
      <c r="G3388" s="12">
        <f>IF($E3388="","",IF(WEEKDAY($E3388,2)&lt;6,1,0))</f>
        <v/>
      </c>
      <c r="H3388" s="12">
        <f>IF(OR($E3388="",$F3388=""),"",IF(AND($G3388=1,$F3388&gt;='Working Hours'!$C$8,$F3388&lt;'Working Hours'!$C$9),1,0))</f>
        <v/>
      </c>
    </row>
    <row r="3389">
      <c r="A3389" s="11" t="n"/>
      <c r="B3389" s="11" t="n"/>
      <c r="C3389" s="11" t="n"/>
      <c r="E3389" s="12">
        <f>IF($A3389="","",IF(ISNUMBER($A3389),$A3389,IFERROR(DATEVALUE($A3389),"")))</f>
        <v/>
      </c>
      <c r="F3389" s="12">
        <f>IF($B3389="","",IF(ISNUMBER($B3389),HOUR($B3389)*2+MINUTE($B3389)/30,IFERROR(VALUE(LEFT($B3389,FIND(":",$B3389)-1))*2+VALUE(MID($B3389,FIND(":",$B3389)+1,2))/30,"")))</f>
        <v/>
      </c>
      <c r="G3389" s="12">
        <f>IF($E3389="","",IF(WEEKDAY($E3389,2)&lt;6,1,0))</f>
        <v/>
      </c>
      <c r="H3389" s="12">
        <f>IF(OR($E3389="",$F3389=""),"",IF(AND($G3389=1,$F3389&gt;='Working Hours'!$C$8,$F3389&lt;'Working Hours'!$C$9),1,0))</f>
        <v/>
      </c>
    </row>
    <row r="3390">
      <c r="A3390" s="11" t="n"/>
      <c r="B3390" s="11" t="n"/>
      <c r="C3390" s="11" t="n"/>
      <c r="E3390" s="12">
        <f>IF($A3390="","",IF(ISNUMBER($A3390),$A3390,IFERROR(DATEVALUE($A3390),"")))</f>
        <v/>
      </c>
      <c r="F3390" s="12">
        <f>IF($B3390="","",IF(ISNUMBER($B3390),HOUR($B3390)*2+MINUTE($B3390)/30,IFERROR(VALUE(LEFT($B3390,FIND(":",$B3390)-1))*2+VALUE(MID($B3390,FIND(":",$B3390)+1,2))/30,"")))</f>
        <v/>
      </c>
      <c r="G3390" s="12">
        <f>IF($E3390="","",IF(WEEKDAY($E3390,2)&lt;6,1,0))</f>
        <v/>
      </c>
      <c r="H3390" s="12">
        <f>IF(OR($E3390="",$F3390=""),"",IF(AND($G3390=1,$F3390&gt;='Working Hours'!$C$8,$F3390&lt;'Working Hours'!$C$9),1,0))</f>
        <v/>
      </c>
    </row>
    <row r="3391">
      <c r="A3391" s="11" t="n"/>
      <c r="B3391" s="11" t="n"/>
      <c r="C3391" s="11" t="n"/>
      <c r="E3391" s="12">
        <f>IF($A3391="","",IF(ISNUMBER($A3391),$A3391,IFERROR(DATEVALUE($A3391),"")))</f>
        <v/>
      </c>
      <c r="F3391" s="12">
        <f>IF($B3391="","",IF(ISNUMBER($B3391),HOUR($B3391)*2+MINUTE($B3391)/30,IFERROR(VALUE(LEFT($B3391,FIND(":",$B3391)-1))*2+VALUE(MID($B3391,FIND(":",$B3391)+1,2))/30,"")))</f>
        <v/>
      </c>
      <c r="G3391" s="12">
        <f>IF($E3391="","",IF(WEEKDAY($E3391,2)&lt;6,1,0))</f>
        <v/>
      </c>
      <c r="H3391" s="12">
        <f>IF(OR($E3391="",$F3391=""),"",IF(AND($G3391=1,$F3391&gt;='Working Hours'!$C$8,$F3391&lt;'Working Hours'!$C$9),1,0))</f>
        <v/>
      </c>
    </row>
    <row r="3392">
      <c r="A3392" s="11" t="n"/>
      <c r="B3392" s="11" t="n"/>
      <c r="C3392" s="11" t="n"/>
      <c r="E3392" s="12">
        <f>IF($A3392="","",IF(ISNUMBER($A3392),$A3392,IFERROR(DATEVALUE($A3392),"")))</f>
        <v/>
      </c>
      <c r="F3392" s="12">
        <f>IF($B3392="","",IF(ISNUMBER($B3392),HOUR($B3392)*2+MINUTE($B3392)/30,IFERROR(VALUE(LEFT($B3392,FIND(":",$B3392)-1))*2+VALUE(MID($B3392,FIND(":",$B3392)+1,2))/30,"")))</f>
        <v/>
      </c>
      <c r="G3392" s="12">
        <f>IF($E3392="","",IF(WEEKDAY($E3392,2)&lt;6,1,0))</f>
        <v/>
      </c>
      <c r="H3392" s="12">
        <f>IF(OR($E3392="",$F3392=""),"",IF(AND($G3392=1,$F3392&gt;='Working Hours'!$C$8,$F3392&lt;'Working Hours'!$C$9),1,0))</f>
        <v/>
      </c>
    </row>
    <row r="3393">
      <c r="A3393" s="11" t="n"/>
      <c r="B3393" s="11" t="n"/>
      <c r="C3393" s="11" t="n"/>
      <c r="E3393" s="12">
        <f>IF($A3393="","",IF(ISNUMBER($A3393),$A3393,IFERROR(DATEVALUE($A3393),"")))</f>
        <v/>
      </c>
      <c r="F3393" s="12">
        <f>IF($B3393="","",IF(ISNUMBER($B3393),HOUR($B3393)*2+MINUTE($B3393)/30,IFERROR(VALUE(LEFT($B3393,FIND(":",$B3393)-1))*2+VALUE(MID($B3393,FIND(":",$B3393)+1,2))/30,"")))</f>
        <v/>
      </c>
      <c r="G3393" s="12">
        <f>IF($E3393="","",IF(WEEKDAY($E3393,2)&lt;6,1,0))</f>
        <v/>
      </c>
      <c r="H3393" s="12">
        <f>IF(OR($E3393="",$F3393=""),"",IF(AND($G3393=1,$F3393&gt;='Working Hours'!$C$8,$F3393&lt;'Working Hours'!$C$9),1,0))</f>
        <v/>
      </c>
    </row>
    <row r="3394">
      <c r="A3394" s="11" t="n"/>
      <c r="B3394" s="11" t="n"/>
      <c r="C3394" s="11" t="n"/>
      <c r="E3394" s="12">
        <f>IF($A3394="","",IF(ISNUMBER($A3394),$A3394,IFERROR(DATEVALUE($A3394),"")))</f>
        <v/>
      </c>
      <c r="F3394" s="12">
        <f>IF($B3394="","",IF(ISNUMBER($B3394),HOUR($B3394)*2+MINUTE($B3394)/30,IFERROR(VALUE(LEFT($B3394,FIND(":",$B3394)-1))*2+VALUE(MID($B3394,FIND(":",$B3394)+1,2))/30,"")))</f>
        <v/>
      </c>
      <c r="G3394" s="12">
        <f>IF($E3394="","",IF(WEEKDAY($E3394,2)&lt;6,1,0))</f>
        <v/>
      </c>
      <c r="H3394" s="12">
        <f>IF(OR($E3394="",$F3394=""),"",IF(AND($G3394=1,$F3394&gt;='Working Hours'!$C$8,$F3394&lt;'Working Hours'!$C$9),1,0))</f>
        <v/>
      </c>
    </row>
    <row r="3395">
      <c r="A3395" s="11" t="n"/>
      <c r="B3395" s="11" t="n"/>
      <c r="C3395" s="11" t="n"/>
      <c r="E3395" s="12">
        <f>IF($A3395="","",IF(ISNUMBER($A3395),$A3395,IFERROR(DATEVALUE($A3395),"")))</f>
        <v/>
      </c>
      <c r="F3395" s="12">
        <f>IF($B3395="","",IF(ISNUMBER($B3395),HOUR($B3395)*2+MINUTE($B3395)/30,IFERROR(VALUE(LEFT($B3395,FIND(":",$B3395)-1))*2+VALUE(MID($B3395,FIND(":",$B3395)+1,2))/30,"")))</f>
        <v/>
      </c>
      <c r="G3395" s="12">
        <f>IF($E3395="","",IF(WEEKDAY($E3395,2)&lt;6,1,0))</f>
        <v/>
      </c>
      <c r="H3395" s="12">
        <f>IF(OR($E3395="",$F3395=""),"",IF(AND($G3395=1,$F3395&gt;='Working Hours'!$C$8,$F3395&lt;'Working Hours'!$C$9),1,0))</f>
        <v/>
      </c>
    </row>
    <row r="3396">
      <c r="A3396" s="11" t="n"/>
      <c r="B3396" s="11" t="n"/>
      <c r="C3396" s="11" t="n"/>
      <c r="E3396" s="12">
        <f>IF($A3396="","",IF(ISNUMBER($A3396),$A3396,IFERROR(DATEVALUE($A3396),"")))</f>
        <v/>
      </c>
      <c r="F3396" s="12">
        <f>IF($B3396="","",IF(ISNUMBER($B3396),HOUR($B3396)*2+MINUTE($B3396)/30,IFERROR(VALUE(LEFT($B3396,FIND(":",$B3396)-1))*2+VALUE(MID($B3396,FIND(":",$B3396)+1,2))/30,"")))</f>
        <v/>
      </c>
      <c r="G3396" s="12">
        <f>IF($E3396="","",IF(WEEKDAY($E3396,2)&lt;6,1,0))</f>
        <v/>
      </c>
      <c r="H3396" s="12">
        <f>IF(OR($E3396="",$F3396=""),"",IF(AND($G3396=1,$F3396&gt;='Working Hours'!$C$8,$F3396&lt;'Working Hours'!$C$9),1,0))</f>
        <v/>
      </c>
    </row>
    <row r="3397">
      <c r="A3397" s="11" t="n"/>
      <c r="B3397" s="11" t="n"/>
      <c r="C3397" s="11" t="n"/>
      <c r="E3397" s="12">
        <f>IF($A3397="","",IF(ISNUMBER($A3397),$A3397,IFERROR(DATEVALUE($A3397),"")))</f>
        <v/>
      </c>
      <c r="F3397" s="12">
        <f>IF($B3397="","",IF(ISNUMBER($B3397),HOUR($B3397)*2+MINUTE($B3397)/30,IFERROR(VALUE(LEFT($B3397,FIND(":",$B3397)-1))*2+VALUE(MID($B3397,FIND(":",$B3397)+1,2))/30,"")))</f>
        <v/>
      </c>
      <c r="G3397" s="12">
        <f>IF($E3397="","",IF(WEEKDAY($E3397,2)&lt;6,1,0))</f>
        <v/>
      </c>
      <c r="H3397" s="12">
        <f>IF(OR($E3397="",$F3397=""),"",IF(AND($G3397=1,$F3397&gt;='Working Hours'!$C$8,$F3397&lt;'Working Hours'!$C$9),1,0))</f>
        <v/>
      </c>
    </row>
    <row r="3398">
      <c r="A3398" s="11" t="n"/>
      <c r="B3398" s="11" t="n"/>
      <c r="C3398" s="11" t="n"/>
      <c r="E3398" s="12">
        <f>IF($A3398="","",IF(ISNUMBER($A3398),$A3398,IFERROR(DATEVALUE($A3398),"")))</f>
        <v/>
      </c>
      <c r="F3398" s="12">
        <f>IF($B3398="","",IF(ISNUMBER($B3398),HOUR($B3398)*2+MINUTE($B3398)/30,IFERROR(VALUE(LEFT($B3398,FIND(":",$B3398)-1))*2+VALUE(MID($B3398,FIND(":",$B3398)+1,2))/30,"")))</f>
        <v/>
      </c>
      <c r="G3398" s="12">
        <f>IF($E3398="","",IF(WEEKDAY($E3398,2)&lt;6,1,0))</f>
        <v/>
      </c>
      <c r="H3398" s="12">
        <f>IF(OR($E3398="",$F3398=""),"",IF(AND($G3398=1,$F3398&gt;='Working Hours'!$C$8,$F3398&lt;'Working Hours'!$C$9),1,0))</f>
        <v/>
      </c>
    </row>
    <row r="3399">
      <c r="A3399" s="11" t="n"/>
      <c r="B3399" s="11" t="n"/>
      <c r="C3399" s="11" t="n"/>
      <c r="E3399" s="12">
        <f>IF($A3399="","",IF(ISNUMBER($A3399),$A3399,IFERROR(DATEVALUE($A3399),"")))</f>
        <v/>
      </c>
      <c r="F3399" s="12">
        <f>IF($B3399="","",IF(ISNUMBER($B3399),HOUR($B3399)*2+MINUTE($B3399)/30,IFERROR(VALUE(LEFT($B3399,FIND(":",$B3399)-1))*2+VALUE(MID($B3399,FIND(":",$B3399)+1,2))/30,"")))</f>
        <v/>
      </c>
      <c r="G3399" s="12">
        <f>IF($E3399="","",IF(WEEKDAY($E3399,2)&lt;6,1,0))</f>
        <v/>
      </c>
      <c r="H3399" s="12">
        <f>IF(OR($E3399="",$F3399=""),"",IF(AND($G3399=1,$F3399&gt;='Working Hours'!$C$8,$F3399&lt;'Working Hours'!$C$9),1,0))</f>
        <v/>
      </c>
    </row>
    <row r="3400">
      <c r="A3400" s="11" t="n"/>
      <c r="B3400" s="11" t="n"/>
      <c r="C3400" s="11" t="n"/>
      <c r="E3400" s="12">
        <f>IF($A3400="","",IF(ISNUMBER($A3400),$A3400,IFERROR(DATEVALUE($A3400),"")))</f>
        <v/>
      </c>
      <c r="F3400" s="12">
        <f>IF($B3400="","",IF(ISNUMBER($B3400),HOUR($B3400)*2+MINUTE($B3400)/30,IFERROR(VALUE(LEFT($B3400,FIND(":",$B3400)-1))*2+VALUE(MID($B3400,FIND(":",$B3400)+1,2))/30,"")))</f>
        <v/>
      </c>
      <c r="G3400" s="12">
        <f>IF($E3400="","",IF(WEEKDAY($E3400,2)&lt;6,1,0))</f>
        <v/>
      </c>
      <c r="H3400" s="12">
        <f>IF(OR($E3400="",$F3400=""),"",IF(AND($G3400=1,$F3400&gt;='Working Hours'!$C$8,$F3400&lt;'Working Hours'!$C$9),1,0))</f>
        <v/>
      </c>
    </row>
    <row r="3401">
      <c r="A3401" s="11" t="n"/>
      <c r="B3401" s="11" t="n"/>
      <c r="C3401" s="11" t="n"/>
      <c r="E3401" s="12">
        <f>IF($A3401="","",IF(ISNUMBER($A3401),$A3401,IFERROR(DATEVALUE($A3401),"")))</f>
        <v/>
      </c>
      <c r="F3401" s="12">
        <f>IF($B3401="","",IF(ISNUMBER($B3401),HOUR($B3401)*2+MINUTE($B3401)/30,IFERROR(VALUE(LEFT($B3401,FIND(":",$B3401)-1))*2+VALUE(MID($B3401,FIND(":",$B3401)+1,2))/30,"")))</f>
        <v/>
      </c>
      <c r="G3401" s="12">
        <f>IF($E3401="","",IF(WEEKDAY($E3401,2)&lt;6,1,0))</f>
        <v/>
      </c>
      <c r="H3401" s="12">
        <f>IF(OR($E3401="",$F3401=""),"",IF(AND($G3401=1,$F3401&gt;='Working Hours'!$C$8,$F3401&lt;'Working Hours'!$C$9),1,0))</f>
        <v/>
      </c>
    </row>
    <row r="3402">
      <c r="A3402" s="11" t="n"/>
      <c r="B3402" s="11" t="n"/>
      <c r="C3402" s="11" t="n"/>
      <c r="E3402" s="12">
        <f>IF($A3402="","",IF(ISNUMBER($A3402),$A3402,IFERROR(DATEVALUE($A3402),"")))</f>
        <v/>
      </c>
      <c r="F3402" s="12">
        <f>IF($B3402="","",IF(ISNUMBER($B3402),HOUR($B3402)*2+MINUTE($B3402)/30,IFERROR(VALUE(LEFT($B3402,FIND(":",$B3402)-1))*2+VALUE(MID($B3402,FIND(":",$B3402)+1,2))/30,"")))</f>
        <v/>
      </c>
      <c r="G3402" s="12">
        <f>IF($E3402="","",IF(WEEKDAY($E3402,2)&lt;6,1,0))</f>
        <v/>
      </c>
      <c r="H3402" s="12">
        <f>IF(OR($E3402="",$F3402=""),"",IF(AND($G3402=1,$F3402&gt;='Working Hours'!$C$8,$F3402&lt;'Working Hours'!$C$9),1,0))</f>
        <v/>
      </c>
    </row>
    <row r="3403">
      <c r="A3403" s="11" t="n"/>
      <c r="B3403" s="11" t="n"/>
      <c r="C3403" s="11" t="n"/>
      <c r="E3403" s="12">
        <f>IF($A3403="","",IF(ISNUMBER($A3403),$A3403,IFERROR(DATEVALUE($A3403),"")))</f>
        <v/>
      </c>
      <c r="F3403" s="12">
        <f>IF($B3403="","",IF(ISNUMBER($B3403),HOUR($B3403)*2+MINUTE($B3403)/30,IFERROR(VALUE(LEFT($B3403,FIND(":",$B3403)-1))*2+VALUE(MID($B3403,FIND(":",$B3403)+1,2))/30,"")))</f>
        <v/>
      </c>
      <c r="G3403" s="12">
        <f>IF($E3403="","",IF(WEEKDAY($E3403,2)&lt;6,1,0))</f>
        <v/>
      </c>
      <c r="H3403" s="12">
        <f>IF(OR($E3403="",$F3403=""),"",IF(AND($G3403=1,$F3403&gt;='Working Hours'!$C$8,$F3403&lt;'Working Hours'!$C$9),1,0))</f>
        <v/>
      </c>
    </row>
    <row r="3404">
      <c r="A3404" s="11" t="n"/>
      <c r="B3404" s="11" t="n"/>
      <c r="C3404" s="11" t="n"/>
      <c r="E3404" s="12">
        <f>IF($A3404="","",IF(ISNUMBER($A3404),$A3404,IFERROR(DATEVALUE($A3404),"")))</f>
        <v/>
      </c>
      <c r="F3404" s="12">
        <f>IF($B3404="","",IF(ISNUMBER($B3404),HOUR($B3404)*2+MINUTE($B3404)/30,IFERROR(VALUE(LEFT($B3404,FIND(":",$B3404)-1))*2+VALUE(MID($B3404,FIND(":",$B3404)+1,2))/30,"")))</f>
        <v/>
      </c>
      <c r="G3404" s="12">
        <f>IF($E3404="","",IF(WEEKDAY($E3404,2)&lt;6,1,0))</f>
        <v/>
      </c>
      <c r="H3404" s="12">
        <f>IF(OR($E3404="",$F3404=""),"",IF(AND($G3404=1,$F3404&gt;='Working Hours'!$C$8,$F3404&lt;'Working Hours'!$C$9),1,0))</f>
        <v/>
      </c>
    </row>
    <row r="3405">
      <c r="A3405" s="11" t="n"/>
      <c r="B3405" s="11" t="n"/>
      <c r="C3405" s="11" t="n"/>
      <c r="E3405" s="12">
        <f>IF($A3405="","",IF(ISNUMBER($A3405),$A3405,IFERROR(DATEVALUE($A3405),"")))</f>
        <v/>
      </c>
      <c r="F3405" s="12">
        <f>IF($B3405="","",IF(ISNUMBER($B3405),HOUR($B3405)*2+MINUTE($B3405)/30,IFERROR(VALUE(LEFT($B3405,FIND(":",$B3405)-1))*2+VALUE(MID($B3405,FIND(":",$B3405)+1,2))/30,"")))</f>
        <v/>
      </c>
      <c r="G3405" s="12">
        <f>IF($E3405="","",IF(WEEKDAY($E3405,2)&lt;6,1,0))</f>
        <v/>
      </c>
      <c r="H3405" s="12">
        <f>IF(OR($E3405="",$F3405=""),"",IF(AND($G3405=1,$F3405&gt;='Working Hours'!$C$8,$F3405&lt;'Working Hours'!$C$9),1,0))</f>
        <v/>
      </c>
    </row>
    <row r="3406">
      <c r="A3406" s="11" t="n"/>
      <c r="B3406" s="11" t="n"/>
      <c r="C3406" s="11" t="n"/>
      <c r="E3406" s="12">
        <f>IF($A3406="","",IF(ISNUMBER($A3406),$A3406,IFERROR(DATEVALUE($A3406),"")))</f>
        <v/>
      </c>
      <c r="F3406" s="12">
        <f>IF($B3406="","",IF(ISNUMBER($B3406),HOUR($B3406)*2+MINUTE($B3406)/30,IFERROR(VALUE(LEFT($B3406,FIND(":",$B3406)-1))*2+VALUE(MID($B3406,FIND(":",$B3406)+1,2))/30,"")))</f>
        <v/>
      </c>
      <c r="G3406" s="12">
        <f>IF($E3406="","",IF(WEEKDAY($E3406,2)&lt;6,1,0))</f>
        <v/>
      </c>
      <c r="H3406" s="12">
        <f>IF(OR($E3406="",$F3406=""),"",IF(AND($G3406=1,$F3406&gt;='Working Hours'!$C$8,$F3406&lt;'Working Hours'!$C$9),1,0))</f>
        <v/>
      </c>
    </row>
    <row r="3407">
      <c r="A3407" s="11" t="n"/>
      <c r="B3407" s="11" t="n"/>
      <c r="C3407" s="11" t="n"/>
      <c r="E3407" s="12">
        <f>IF($A3407="","",IF(ISNUMBER($A3407),$A3407,IFERROR(DATEVALUE($A3407),"")))</f>
        <v/>
      </c>
      <c r="F3407" s="12">
        <f>IF($B3407="","",IF(ISNUMBER($B3407),HOUR($B3407)*2+MINUTE($B3407)/30,IFERROR(VALUE(LEFT($B3407,FIND(":",$B3407)-1))*2+VALUE(MID($B3407,FIND(":",$B3407)+1,2))/30,"")))</f>
        <v/>
      </c>
      <c r="G3407" s="12">
        <f>IF($E3407="","",IF(WEEKDAY($E3407,2)&lt;6,1,0))</f>
        <v/>
      </c>
      <c r="H3407" s="12">
        <f>IF(OR($E3407="",$F3407=""),"",IF(AND($G3407=1,$F3407&gt;='Working Hours'!$C$8,$F3407&lt;'Working Hours'!$C$9),1,0))</f>
        <v/>
      </c>
    </row>
    <row r="3408">
      <c r="A3408" s="11" t="n"/>
      <c r="B3408" s="11" t="n"/>
      <c r="C3408" s="11" t="n"/>
      <c r="E3408" s="12">
        <f>IF($A3408="","",IF(ISNUMBER($A3408),$A3408,IFERROR(DATEVALUE($A3408),"")))</f>
        <v/>
      </c>
      <c r="F3408" s="12">
        <f>IF($B3408="","",IF(ISNUMBER($B3408),HOUR($B3408)*2+MINUTE($B3408)/30,IFERROR(VALUE(LEFT($B3408,FIND(":",$B3408)-1))*2+VALUE(MID($B3408,FIND(":",$B3408)+1,2))/30,"")))</f>
        <v/>
      </c>
      <c r="G3408" s="12">
        <f>IF($E3408="","",IF(WEEKDAY($E3408,2)&lt;6,1,0))</f>
        <v/>
      </c>
      <c r="H3408" s="12">
        <f>IF(OR($E3408="",$F3408=""),"",IF(AND($G3408=1,$F3408&gt;='Working Hours'!$C$8,$F3408&lt;'Working Hours'!$C$9),1,0))</f>
        <v/>
      </c>
    </row>
    <row r="3409">
      <c r="A3409" s="11" t="n"/>
      <c r="B3409" s="11" t="n"/>
      <c r="C3409" s="11" t="n"/>
      <c r="E3409" s="12">
        <f>IF($A3409="","",IF(ISNUMBER($A3409),$A3409,IFERROR(DATEVALUE($A3409),"")))</f>
        <v/>
      </c>
      <c r="F3409" s="12">
        <f>IF($B3409="","",IF(ISNUMBER($B3409),HOUR($B3409)*2+MINUTE($B3409)/30,IFERROR(VALUE(LEFT($B3409,FIND(":",$B3409)-1))*2+VALUE(MID($B3409,FIND(":",$B3409)+1,2))/30,"")))</f>
        <v/>
      </c>
      <c r="G3409" s="12">
        <f>IF($E3409="","",IF(WEEKDAY($E3409,2)&lt;6,1,0))</f>
        <v/>
      </c>
      <c r="H3409" s="12">
        <f>IF(OR($E3409="",$F3409=""),"",IF(AND($G3409=1,$F3409&gt;='Working Hours'!$C$8,$F3409&lt;'Working Hours'!$C$9),1,0))</f>
        <v/>
      </c>
    </row>
    <row r="3410">
      <c r="A3410" s="11" t="n"/>
      <c r="B3410" s="11" t="n"/>
      <c r="C3410" s="11" t="n"/>
      <c r="E3410" s="12">
        <f>IF($A3410="","",IF(ISNUMBER($A3410),$A3410,IFERROR(DATEVALUE($A3410),"")))</f>
        <v/>
      </c>
      <c r="F3410" s="12">
        <f>IF($B3410="","",IF(ISNUMBER($B3410),HOUR($B3410)*2+MINUTE($B3410)/30,IFERROR(VALUE(LEFT($B3410,FIND(":",$B3410)-1))*2+VALUE(MID($B3410,FIND(":",$B3410)+1,2))/30,"")))</f>
        <v/>
      </c>
      <c r="G3410" s="12">
        <f>IF($E3410="","",IF(WEEKDAY($E3410,2)&lt;6,1,0))</f>
        <v/>
      </c>
      <c r="H3410" s="12">
        <f>IF(OR($E3410="",$F3410=""),"",IF(AND($G3410=1,$F3410&gt;='Working Hours'!$C$8,$F3410&lt;'Working Hours'!$C$9),1,0))</f>
        <v/>
      </c>
    </row>
    <row r="3411">
      <c r="A3411" s="11" t="n"/>
      <c r="B3411" s="11" t="n"/>
      <c r="C3411" s="11" t="n"/>
      <c r="E3411" s="12">
        <f>IF($A3411="","",IF(ISNUMBER($A3411),$A3411,IFERROR(DATEVALUE($A3411),"")))</f>
        <v/>
      </c>
      <c r="F3411" s="12">
        <f>IF($B3411="","",IF(ISNUMBER($B3411),HOUR($B3411)*2+MINUTE($B3411)/30,IFERROR(VALUE(LEFT($B3411,FIND(":",$B3411)-1))*2+VALUE(MID($B3411,FIND(":",$B3411)+1,2))/30,"")))</f>
        <v/>
      </c>
      <c r="G3411" s="12">
        <f>IF($E3411="","",IF(WEEKDAY($E3411,2)&lt;6,1,0))</f>
        <v/>
      </c>
      <c r="H3411" s="12">
        <f>IF(OR($E3411="",$F3411=""),"",IF(AND($G3411=1,$F3411&gt;='Working Hours'!$C$8,$F3411&lt;'Working Hours'!$C$9),1,0))</f>
        <v/>
      </c>
    </row>
    <row r="3412">
      <c r="A3412" s="11" t="n"/>
      <c r="B3412" s="11" t="n"/>
      <c r="C3412" s="11" t="n"/>
      <c r="E3412" s="12">
        <f>IF($A3412="","",IF(ISNUMBER($A3412),$A3412,IFERROR(DATEVALUE($A3412),"")))</f>
        <v/>
      </c>
      <c r="F3412" s="12">
        <f>IF($B3412="","",IF(ISNUMBER($B3412),HOUR($B3412)*2+MINUTE($B3412)/30,IFERROR(VALUE(LEFT($B3412,FIND(":",$B3412)-1))*2+VALUE(MID($B3412,FIND(":",$B3412)+1,2))/30,"")))</f>
        <v/>
      </c>
      <c r="G3412" s="12">
        <f>IF($E3412="","",IF(WEEKDAY($E3412,2)&lt;6,1,0))</f>
        <v/>
      </c>
      <c r="H3412" s="12">
        <f>IF(OR($E3412="",$F3412=""),"",IF(AND($G3412=1,$F3412&gt;='Working Hours'!$C$8,$F3412&lt;'Working Hours'!$C$9),1,0))</f>
        <v/>
      </c>
    </row>
    <row r="3413">
      <c r="A3413" s="11" t="n"/>
      <c r="B3413" s="11" t="n"/>
      <c r="C3413" s="11" t="n"/>
      <c r="E3413" s="12">
        <f>IF($A3413="","",IF(ISNUMBER($A3413),$A3413,IFERROR(DATEVALUE($A3413),"")))</f>
        <v/>
      </c>
      <c r="F3413" s="12">
        <f>IF($B3413="","",IF(ISNUMBER($B3413),HOUR($B3413)*2+MINUTE($B3413)/30,IFERROR(VALUE(LEFT($B3413,FIND(":",$B3413)-1))*2+VALUE(MID($B3413,FIND(":",$B3413)+1,2))/30,"")))</f>
        <v/>
      </c>
      <c r="G3413" s="12">
        <f>IF($E3413="","",IF(WEEKDAY($E3413,2)&lt;6,1,0))</f>
        <v/>
      </c>
      <c r="H3413" s="12">
        <f>IF(OR($E3413="",$F3413=""),"",IF(AND($G3413=1,$F3413&gt;='Working Hours'!$C$8,$F3413&lt;'Working Hours'!$C$9),1,0))</f>
        <v/>
      </c>
    </row>
    <row r="3414">
      <c r="A3414" s="11" t="n"/>
      <c r="B3414" s="11" t="n"/>
      <c r="C3414" s="11" t="n"/>
      <c r="E3414" s="12">
        <f>IF($A3414="","",IF(ISNUMBER($A3414),$A3414,IFERROR(DATEVALUE($A3414),"")))</f>
        <v/>
      </c>
      <c r="F3414" s="12">
        <f>IF($B3414="","",IF(ISNUMBER($B3414),HOUR($B3414)*2+MINUTE($B3414)/30,IFERROR(VALUE(LEFT($B3414,FIND(":",$B3414)-1))*2+VALUE(MID($B3414,FIND(":",$B3414)+1,2))/30,"")))</f>
        <v/>
      </c>
      <c r="G3414" s="12">
        <f>IF($E3414="","",IF(WEEKDAY($E3414,2)&lt;6,1,0))</f>
        <v/>
      </c>
      <c r="H3414" s="12">
        <f>IF(OR($E3414="",$F3414=""),"",IF(AND($G3414=1,$F3414&gt;='Working Hours'!$C$8,$F3414&lt;'Working Hours'!$C$9),1,0))</f>
        <v/>
      </c>
    </row>
    <row r="3415">
      <c r="A3415" s="11" t="n"/>
      <c r="B3415" s="11" t="n"/>
      <c r="C3415" s="11" t="n"/>
      <c r="E3415" s="12">
        <f>IF($A3415="","",IF(ISNUMBER($A3415),$A3415,IFERROR(DATEVALUE($A3415),"")))</f>
        <v/>
      </c>
      <c r="F3415" s="12">
        <f>IF($B3415="","",IF(ISNUMBER($B3415),HOUR($B3415)*2+MINUTE($B3415)/30,IFERROR(VALUE(LEFT($B3415,FIND(":",$B3415)-1))*2+VALUE(MID($B3415,FIND(":",$B3415)+1,2))/30,"")))</f>
        <v/>
      </c>
      <c r="G3415" s="12">
        <f>IF($E3415="","",IF(WEEKDAY($E3415,2)&lt;6,1,0))</f>
        <v/>
      </c>
      <c r="H3415" s="12">
        <f>IF(OR($E3415="",$F3415=""),"",IF(AND($G3415=1,$F3415&gt;='Working Hours'!$C$8,$F3415&lt;'Working Hours'!$C$9),1,0))</f>
        <v/>
      </c>
    </row>
    <row r="3416">
      <c r="A3416" s="11" t="n"/>
      <c r="B3416" s="11" t="n"/>
      <c r="C3416" s="11" t="n"/>
      <c r="E3416" s="12">
        <f>IF($A3416="","",IF(ISNUMBER($A3416),$A3416,IFERROR(DATEVALUE($A3416),"")))</f>
        <v/>
      </c>
      <c r="F3416" s="12">
        <f>IF($B3416="","",IF(ISNUMBER($B3416),HOUR($B3416)*2+MINUTE($B3416)/30,IFERROR(VALUE(LEFT($B3416,FIND(":",$B3416)-1))*2+VALUE(MID($B3416,FIND(":",$B3416)+1,2))/30,"")))</f>
        <v/>
      </c>
      <c r="G3416" s="12">
        <f>IF($E3416="","",IF(WEEKDAY($E3416,2)&lt;6,1,0))</f>
        <v/>
      </c>
      <c r="H3416" s="12">
        <f>IF(OR($E3416="",$F3416=""),"",IF(AND($G3416=1,$F3416&gt;='Working Hours'!$C$8,$F3416&lt;'Working Hours'!$C$9),1,0))</f>
        <v/>
      </c>
    </row>
    <row r="3417">
      <c r="A3417" s="11" t="n"/>
      <c r="B3417" s="11" t="n"/>
      <c r="C3417" s="11" t="n"/>
      <c r="E3417" s="12">
        <f>IF($A3417="","",IF(ISNUMBER($A3417),$A3417,IFERROR(DATEVALUE($A3417),"")))</f>
        <v/>
      </c>
      <c r="F3417" s="12">
        <f>IF($B3417="","",IF(ISNUMBER($B3417),HOUR($B3417)*2+MINUTE($B3417)/30,IFERROR(VALUE(LEFT($B3417,FIND(":",$B3417)-1))*2+VALUE(MID($B3417,FIND(":",$B3417)+1,2))/30,"")))</f>
        <v/>
      </c>
      <c r="G3417" s="12">
        <f>IF($E3417="","",IF(WEEKDAY($E3417,2)&lt;6,1,0))</f>
        <v/>
      </c>
      <c r="H3417" s="12">
        <f>IF(OR($E3417="",$F3417=""),"",IF(AND($G3417=1,$F3417&gt;='Working Hours'!$C$8,$F3417&lt;'Working Hours'!$C$9),1,0))</f>
        <v/>
      </c>
    </row>
    <row r="3418">
      <c r="A3418" s="11" t="n"/>
      <c r="B3418" s="11" t="n"/>
      <c r="C3418" s="11" t="n"/>
      <c r="E3418" s="12">
        <f>IF($A3418="","",IF(ISNUMBER($A3418),$A3418,IFERROR(DATEVALUE($A3418),"")))</f>
        <v/>
      </c>
      <c r="F3418" s="12">
        <f>IF($B3418="","",IF(ISNUMBER($B3418),HOUR($B3418)*2+MINUTE($B3418)/30,IFERROR(VALUE(LEFT($B3418,FIND(":",$B3418)-1))*2+VALUE(MID($B3418,FIND(":",$B3418)+1,2))/30,"")))</f>
        <v/>
      </c>
      <c r="G3418" s="12">
        <f>IF($E3418="","",IF(WEEKDAY($E3418,2)&lt;6,1,0))</f>
        <v/>
      </c>
      <c r="H3418" s="12">
        <f>IF(OR($E3418="",$F3418=""),"",IF(AND($G3418=1,$F3418&gt;='Working Hours'!$C$8,$F3418&lt;'Working Hours'!$C$9),1,0))</f>
        <v/>
      </c>
    </row>
    <row r="3419">
      <c r="A3419" s="11" t="n"/>
      <c r="B3419" s="11" t="n"/>
      <c r="C3419" s="11" t="n"/>
      <c r="E3419" s="12">
        <f>IF($A3419="","",IF(ISNUMBER($A3419),$A3419,IFERROR(DATEVALUE($A3419),"")))</f>
        <v/>
      </c>
      <c r="F3419" s="12">
        <f>IF($B3419="","",IF(ISNUMBER($B3419),HOUR($B3419)*2+MINUTE($B3419)/30,IFERROR(VALUE(LEFT($B3419,FIND(":",$B3419)-1))*2+VALUE(MID($B3419,FIND(":",$B3419)+1,2))/30,"")))</f>
        <v/>
      </c>
      <c r="G3419" s="12">
        <f>IF($E3419="","",IF(WEEKDAY($E3419,2)&lt;6,1,0))</f>
        <v/>
      </c>
      <c r="H3419" s="12">
        <f>IF(OR($E3419="",$F3419=""),"",IF(AND($G3419=1,$F3419&gt;='Working Hours'!$C$8,$F3419&lt;'Working Hours'!$C$9),1,0))</f>
        <v/>
      </c>
    </row>
    <row r="3420">
      <c r="A3420" s="11" t="n"/>
      <c r="B3420" s="11" t="n"/>
      <c r="C3420" s="11" t="n"/>
      <c r="E3420" s="12">
        <f>IF($A3420="","",IF(ISNUMBER($A3420),$A3420,IFERROR(DATEVALUE($A3420),"")))</f>
        <v/>
      </c>
      <c r="F3420" s="12">
        <f>IF($B3420="","",IF(ISNUMBER($B3420),HOUR($B3420)*2+MINUTE($B3420)/30,IFERROR(VALUE(LEFT($B3420,FIND(":",$B3420)-1))*2+VALUE(MID($B3420,FIND(":",$B3420)+1,2))/30,"")))</f>
        <v/>
      </c>
      <c r="G3420" s="12">
        <f>IF($E3420="","",IF(WEEKDAY($E3420,2)&lt;6,1,0))</f>
        <v/>
      </c>
      <c r="H3420" s="12">
        <f>IF(OR($E3420="",$F3420=""),"",IF(AND($G3420=1,$F3420&gt;='Working Hours'!$C$8,$F3420&lt;'Working Hours'!$C$9),1,0))</f>
        <v/>
      </c>
    </row>
    <row r="3421">
      <c r="A3421" s="11" t="n"/>
      <c r="B3421" s="11" t="n"/>
      <c r="C3421" s="11" t="n"/>
      <c r="E3421" s="12">
        <f>IF($A3421="","",IF(ISNUMBER($A3421),$A3421,IFERROR(DATEVALUE($A3421),"")))</f>
        <v/>
      </c>
      <c r="F3421" s="12">
        <f>IF($B3421="","",IF(ISNUMBER($B3421),HOUR($B3421)*2+MINUTE($B3421)/30,IFERROR(VALUE(LEFT($B3421,FIND(":",$B3421)-1))*2+VALUE(MID($B3421,FIND(":",$B3421)+1,2))/30,"")))</f>
        <v/>
      </c>
      <c r="G3421" s="12">
        <f>IF($E3421="","",IF(WEEKDAY($E3421,2)&lt;6,1,0))</f>
        <v/>
      </c>
      <c r="H3421" s="12">
        <f>IF(OR($E3421="",$F3421=""),"",IF(AND($G3421=1,$F3421&gt;='Working Hours'!$C$8,$F3421&lt;'Working Hours'!$C$9),1,0))</f>
        <v/>
      </c>
    </row>
    <row r="3422">
      <c r="A3422" s="11" t="n"/>
      <c r="B3422" s="11" t="n"/>
      <c r="C3422" s="11" t="n"/>
      <c r="E3422" s="12">
        <f>IF($A3422="","",IF(ISNUMBER($A3422),$A3422,IFERROR(DATEVALUE($A3422),"")))</f>
        <v/>
      </c>
      <c r="F3422" s="12">
        <f>IF($B3422="","",IF(ISNUMBER($B3422),HOUR($B3422)*2+MINUTE($B3422)/30,IFERROR(VALUE(LEFT($B3422,FIND(":",$B3422)-1))*2+VALUE(MID($B3422,FIND(":",$B3422)+1,2))/30,"")))</f>
        <v/>
      </c>
      <c r="G3422" s="12">
        <f>IF($E3422="","",IF(WEEKDAY($E3422,2)&lt;6,1,0))</f>
        <v/>
      </c>
      <c r="H3422" s="12">
        <f>IF(OR($E3422="",$F3422=""),"",IF(AND($G3422=1,$F3422&gt;='Working Hours'!$C$8,$F3422&lt;'Working Hours'!$C$9),1,0))</f>
        <v/>
      </c>
    </row>
    <row r="3423">
      <c r="A3423" s="11" t="n"/>
      <c r="B3423" s="11" t="n"/>
      <c r="C3423" s="11" t="n"/>
      <c r="E3423" s="12">
        <f>IF($A3423="","",IF(ISNUMBER($A3423),$A3423,IFERROR(DATEVALUE($A3423),"")))</f>
        <v/>
      </c>
      <c r="F3423" s="12">
        <f>IF($B3423="","",IF(ISNUMBER($B3423),HOUR($B3423)*2+MINUTE($B3423)/30,IFERROR(VALUE(LEFT($B3423,FIND(":",$B3423)-1))*2+VALUE(MID($B3423,FIND(":",$B3423)+1,2))/30,"")))</f>
        <v/>
      </c>
      <c r="G3423" s="12">
        <f>IF($E3423="","",IF(WEEKDAY($E3423,2)&lt;6,1,0))</f>
        <v/>
      </c>
      <c r="H3423" s="12">
        <f>IF(OR($E3423="",$F3423=""),"",IF(AND($G3423=1,$F3423&gt;='Working Hours'!$C$8,$F3423&lt;'Working Hours'!$C$9),1,0))</f>
        <v/>
      </c>
    </row>
    <row r="3424">
      <c r="A3424" s="11" t="n"/>
      <c r="B3424" s="11" t="n"/>
      <c r="C3424" s="11" t="n"/>
      <c r="E3424" s="12">
        <f>IF($A3424="","",IF(ISNUMBER($A3424),$A3424,IFERROR(DATEVALUE($A3424),"")))</f>
        <v/>
      </c>
      <c r="F3424" s="12">
        <f>IF($B3424="","",IF(ISNUMBER($B3424),HOUR($B3424)*2+MINUTE($B3424)/30,IFERROR(VALUE(LEFT($B3424,FIND(":",$B3424)-1))*2+VALUE(MID($B3424,FIND(":",$B3424)+1,2))/30,"")))</f>
        <v/>
      </c>
      <c r="G3424" s="12">
        <f>IF($E3424="","",IF(WEEKDAY($E3424,2)&lt;6,1,0))</f>
        <v/>
      </c>
      <c r="H3424" s="12">
        <f>IF(OR($E3424="",$F3424=""),"",IF(AND($G3424=1,$F3424&gt;='Working Hours'!$C$8,$F3424&lt;'Working Hours'!$C$9),1,0))</f>
        <v/>
      </c>
    </row>
    <row r="3425">
      <c r="A3425" s="11" t="n"/>
      <c r="B3425" s="11" t="n"/>
      <c r="C3425" s="11" t="n"/>
      <c r="E3425" s="12">
        <f>IF($A3425="","",IF(ISNUMBER($A3425),$A3425,IFERROR(DATEVALUE($A3425),"")))</f>
        <v/>
      </c>
      <c r="F3425" s="12">
        <f>IF($B3425="","",IF(ISNUMBER($B3425),HOUR($B3425)*2+MINUTE($B3425)/30,IFERROR(VALUE(LEFT($B3425,FIND(":",$B3425)-1))*2+VALUE(MID($B3425,FIND(":",$B3425)+1,2))/30,"")))</f>
        <v/>
      </c>
      <c r="G3425" s="12">
        <f>IF($E3425="","",IF(WEEKDAY($E3425,2)&lt;6,1,0))</f>
        <v/>
      </c>
      <c r="H3425" s="12">
        <f>IF(OR($E3425="",$F3425=""),"",IF(AND($G3425=1,$F3425&gt;='Working Hours'!$C$8,$F3425&lt;'Working Hours'!$C$9),1,0))</f>
        <v/>
      </c>
    </row>
    <row r="3426">
      <c r="A3426" s="11" t="n"/>
      <c r="B3426" s="11" t="n"/>
      <c r="C3426" s="11" t="n"/>
      <c r="E3426" s="12">
        <f>IF($A3426="","",IF(ISNUMBER($A3426),$A3426,IFERROR(DATEVALUE($A3426),"")))</f>
        <v/>
      </c>
      <c r="F3426" s="12">
        <f>IF($B3426="","",IF(ISNUMBER($B3426),HOUR($B3426)*2+MINUTE($B3426)/30,IFERROR(VALUE(LEFT($B3426,FIND(":",$B3426)-1))*2+VALUE(MID($B3426,FIND(":",$B3426)+1,2))/30,"")))</f>
        <v/>
      </c>
      <c r="G3426" s="12">
        <f>IF($E3426="","",IF(WEEKDAY($E3426,2)&lt;6,1,0))</f>
        <v/>
      </c>
      <c r="H3426" s="12">
        <f>IF(OR($E3426="",$F3426=""),"",IF(AND($G3426=1,$F3426&gt;='Working Hours'!$C$8,$F3426&lt;'Working Hours'!$C$9),1,0))</f>
        <v/>
      </c>
    </row>
    <row r="3427">
      <c r="A3427" s="11" t="n"/>
      <c r="B3427" s="11" t="n"/>
      <c r="C3427" s="11" t="n"/>
      <c r="E3427" s="12">
        <f>IF($A3427="","",IF(ISNUMBER($A3427),$A3427,IFERROR(DATEVALUE($A3427),"")))</f>
        <v/>
      </c>
      <c r="F3427" s="12">
        <f>IF($B3427="","",IF(ISNUMBER($B3427),HOUR($B3427)*2+MINUTE($B3427)/30,IFERROR(VALUE(LEFT($B3427,FIND(":",$B3427)-1))*2+VALUE(MID($B3427,FIND(":",$B3427)+1,2))/30,"")))</f>
        <v/>
      </c>
      <c r="G3427" s="12">
        <f>IF($E3427="","",IF(WEEKDAY($E3427,2)&lt;6,1,0))</f>
        <v/>
      </c>
      <c r="H3427" s="12">
        <f>IF(OR($E3427="",$F3427=""),"",IF(AND($G3427=1,$F3427&gt;='Working Hours'!$C$8,$F3427&lt;'Working Hours'!$C$9),1,0))</f>
        <v/>
      </c>
    </row>
    <row r="3428">
      <c r="A3428" s="11" t="n"/>
      <c r="B3428" s="11" t="n"/>
      <c r="C3428" s="11" t="n"/>
      <c r="E3428" s="12">
        <f>IF($A3428="","",IF(ISNUMBER($A3428),$A3428,IFERROR(DATEVALUE($A3428),"")))</f>
        <v/>
      </c>
      <c r="F3428" s="12">
        <f>IF($B3428="","",IF(ISNUMBER($B3428),HOUR($B3428)*2+MINUTE($B3428)/30,IFERROR(VALUE(LEFT($B3428,FIND(":",$B3428)-1))*2+VALUE(MID($B3428,FIND(":",$B3428)+1,2))/30,"")))</f>
        <v/>
      </c>
      <c r="G3428" s="12">
        <f>IF($E3428="","",IF(WEEKDAY($E3428,2)&lt;6,1,0))</f>
        <v/>
      </c>
      <c r="H3428" s="12">
        <f>IF(OR($E3428="",$F3428=""),"",IF(AND($G3428=1,$F3428&gt;='Working Hours'!$C$8,$F3428&lt;'Working Hours'!$C$9),1,0))</f>
        <v/>
      </c>
    </row>
    <row r="3429">
      <c r="A3429" s="11" t="n"/>
      <c r="B3429" s="11" t="n"/>
      <c r="C3429" s="11" t="n"/>
      <c r="E3429" s="12">
        <f>IF($A3429="","",IF(ISNUMBER($A3429),$A3429,IFERROR(DATEVALUE($A3429),"")))</f>
        <v/>
      </c>
      <c r="F3429" s="12">
        <f>IF($B3429="","",IF(ISNUMBER($B3429),HOUR($B3429)*2+MINUTE($B3429)/30,IFERROR(VALUE(LEFT($B3429,FIND(":",$B3429)-1))*2+VALUE(MID($B3429,FIND(":",$B3429)+1,2))/30,"")))</f>
        <v/>
      </c>
      <c r="G3429" s="12">
        <f>IF($E3429="","",IF(WEEKDAY($E3429,2)&lt;6,1,0))</f>
        <v/>
      </c>
      <c r="H3429" s="12">
        <f>IF(OR($E3429="",$F3429=""),"",IF(AND($G3429=1,$F3429&gt;='Working Hours'!$C$8,$F3429&lt;'Working Hours'!$C$9),1,0))</f>
        <v/>
      </c>
    </row>
    <row r="3430">
      <c r="A3430" s="11" t="n"/>
      <c r="B3430" s="11" t="n"/>
      <c r="C3430" s="11" t="n"/>
      <c r="E3430" s="12">
        <f>IF($A3430="","",IF(ISNUMBER($A3430),$A3430,IFERROR(DATEVALUE($A3430),"")))</f>
        <v/>
      </c>
      <c r="F3430" s="12">
        <f>IF($B3430="","",IF(ISNUMBER($B3430),HOUR($B3430)*2+MINUTE($B3430)/30,IFERROR(VALUE(LEFT($B3430,FIND(":",$B3430)-1))*2+VALUE(MID($B3430,FIND(":",$B3430)+1,2))/30,"")))</f>
        <v/>
      </c>
      <c r="G3430" s="12">
        <f>IF($E3430="","",IF(WEEKDAY($E3430,2)&lt;6,1,0))</f>
        <v/>
      </c>
      <c r="H3430" s="12">
        <f>IF(OR($E3430="",$F3430=""),"",IF(AND($G3430=1,$F3430&gt;='Working Hours'!$C$8,$F3430&lt;'Working Hours'!$C$9),1,0))</f>
        <v/>
      </c>
    </row>
    <row r="3431">
      <c r="A3431" s="11" t="n"/>
      <c r="B3431" s="11" t="n"/>
      <c r="C3431" s="11" t="n"/>
      <c r="E3431" s="12">
        <f>IF($A3431="","",IF(ISNUMBER($A3431),$A3431,IFERROR(DATEVALUE($A3431),"")))</f>
        <v/>
      </c>
      <c r="F3431" s="12">
        <f>IF($B3431="","",IF(ISNUMBER($B3431),HOUR($B3431)*2+MINUTE($B3431)/30,IFERROR(VALUE(LEFT($B3431,FIND(":",$B3431)-1))*2+VALUE(MID($B3431,FIND(":",$B3431)+1,2))/30,"")))</f>
        <v/>
      </c>
      <c r="G3431" s="12">
        <f>IF($E3431="","",IF(WEEKDAY($E3431,2)&lt;6,1,0))</f>
        <v/>
      </c>
      <c r="H3431" s="12">
        <f>IF(OR($E3431="",$F3431=""),"",IF(AND($G3431=1,$F3431&gt;='Working Hours'!$C$8,$F3431&lt;'Working Hours'!$C$9),1,0))</f>
        <v/>
      </c>
    </row>
    <row r="3432">
      <c r="A3432" s="11" t="n"/>
      <c r="B3432" s="11" t="n"/>
      <c r="C3432" s="11" t="n"/>
      <c r="E3432" s="12">
        <f>IF($A3432="","",IF(ISNUMBER($A3432),$A3432,IFERROR(DATEVALUE($A3432),"")))</f>
        <v/>
      </c>
      <c r="F3432" s="12">
        <f>IF($B3432="","",IF(ISNUMBER($B3432),HOUR($B3432)*2+MINUTE($B3432)/30,IFERROR(VALUE(LEFT($B3432,FIND(":",$B3432)-1))*2+VALUE(MID($B3432,FIND(":",$B3432)+1,2))/30,"")))</f>
        <v/>
      </c>
      <c r="G3432" s="12">
        <f>IF($E3432="","",IF(WEEKDAY($E3432,2)&lt;6,1,0))</f>
        <v/>
      </c>
      <c r="H3432" s="12">
        <f>IF(OR($E3432="",$F3432=""),"",IF(AND($G3432=1,$F3432&gt;='Working Hours'!$C$8,$F3432&lt;'Working Hours'!$C$9),1,0))</f>
        <v/>
      </c>
    </row>
    <row r="3433">
      <c r="A3433" s="11" t="n"/>
      <c r="B3433" s="11" t="n"/>
      <c r="C3433" s="11" t="n"/>
      <c r="E3433" s="12">
        <f>IF($A3433="","",IF(ISNUMBER($A3433),$A3433,IFERROR(DATEVALUE($A3433),"")))</f>
        <v/>
      </c>
      <c r="F3433" s="12">
        <f>IF($B3433="","",IF(ISNUMBER($B3433),HOUR($B3433)*2+MINUTE($B3433)/30,IFERROR(VALUE(LEFT($B3433,FIND(":",$B3433)-1))*2+VALUE(MID($B3433,FIND(":",$B3433)+1,2))/30,"")))</f>
        <v/>
      </c>
      <c r="G3433" s="12">
        <f>IF($E3433="","",IF(WEEKDAY($E3433,2)&lt;6,1,0))</f>
        <v/>
      </c>
      <c r="H3433" s="12">
        <f>IF(OR($E3433="",$F3433=""),"",IF(AND($G3433=1,$F3433&gt;='Working Hours'!$C$8,$F3433&lt;'Working Hours'!$C$9),1,0))</f>
        <v/>
      </c>
    </row>
    <row r="3434">
      <c r="A3434" s="11" t="n"/>
      <c r="B3434" s="11" t="n"/>
      <c r="C3434" s="11" t="n"/>
      <c r="E3434" s="12">
        <f>IF($A3434="","",IF(ISNUMBER($A3434),$A3434,IFERROR(DATEVALUE($A3434),"")))</f>
        <v/>
      </c>
      <c r="F3434" s="12">
        <f>IF($B3434="","",IF(ISNUMBER($B3434),HOUR($B3434)*2+MINUTE($B3434)/30,IFERROR(VALUE(LEFT($B3434,FIND(":",$B3434)-1))*2+VALUE(MID($B3434,FIND(":",$B3434)+1,2))/30,"")))</f>
        <v/>
      </c>
      <c r="G3434" s="12">
        <f>IF($E3434="","",IF(WEEKDAY($E3434,2)&lt;6,1,0))</f>
        <v/>
      </c>
      <c r="H3434" s="12">
        <f>IF(OR($E3434="",$F3434=""),"",IF(AND($G3434=1,$F3434&gt;='Working Hours'!$C$8,$F3434&lt;'Working Hours'!$C$9),1,0))</f>
        <v/>
      </c>
    </row>
    <row r="3435">
      <c r="A3435" s="11" t="n"/>
      <c r="B3435" s="11" t="n"/>
      <c r="C3435" s="11" t="n"/>
      <c r="E3435" s="12">
        <f>IF($A3435="","",IF(ISNUMBER($A3435),$A3435,IFERROR(DATEVALUE($A3435),"")))</f>
        <v/>
      </c>
      <c r="F3435" s="12">
        <f>IF($B3435="","",IF(ISNUMBER($B3435),HOUR($B3435)*2+MINUTE($B3435)/30,IFERROR(VALUE(LEFT($B3435,FIND(":",$B3435)-1))*2+VALUE(MID($B3435,FIND(":",$B3435)+1,2))/30,"")))</f>
        <v/>
      </c>
      <c r="G3435" s="12">
        <f>IF($E3435="","",IF(WEEKDAY($E3435,2)&lt;6,1,0))</f>
        <v/>
      </c>
      <c r="H3435" s="12">
        <f>IF(OR($E3435="",$F3435=""),"",IF(AND($G3435=1,$F3435&gt;='Working Hours'!$C$8,$F3435&lt;'Working Hours'!$C$9),1,0))</f>
        <v/>
      </c>
    </row>
    <row r="3436">
      <c r="A3436" s="11" t="n"/>
      <c r="B3436" s="11" t="n"/>
      <c r="C3436" s="11" t="n"/>
      <c r="E3436" s="12">
        <f>IF($A3436="","",IF(ISNUMBER($A3436),$A3436,IFERROR(DATEVALUE($A3436),"")))</f>
        <v/>
      </c>
      <c r="F3436" s="12">
        <f>IF($B3436="","",IF(ISNUMBER($B3436),HOUR($B3436)*2+MINUTE($B3436)/30,IFERROR(VALUE(LEFT($B3436,FIND(":",$B3436)-1))*2+VALUE(MID($B3436,FIND(":",$B3436)+1,2))/30,"")))</f>
        <v/>
      </c>
      <c r="G3436" s="12">
        <f>IF($E3436="","",IF(WEEKDAY($E3436,2)&lt;6,1,0))</f>
        <v/>
      </c>
      <c r="H3436" s="12">
        <f>IF(OR($E3436="",$F3436=""),"",IF(AND($G3436=1,$F3436&gt;='Working Hours'!$C$8,$F3436&lt;'Working Hours'!$C$9),1,0))</f>
        <v/>
      </c>
    </row>
    <row r="3437">
      <c r="A3437" s="11" t="n"/>
      <c r="B3437" s="11" t="n"/>
      <c r="C3437" s="11" t="n"/>
      <c r="E3437" s="12">
        <f>IF($A3437="","",IF(ISNUMBER($A3437),$A3437,IFERROR(DATEVALUE($A3437),"")))</f>
        <v/>
      </c>
      <c r="F3437" s="12">
        <f>IF($B3437="","",IF(ISNUMBER($B3437),HOUR($B3437)*2+MINUTE($B3437)/30,IFERROR(VALUE(LEFT($B3437,FIND(":",$B3437)-1))*2+VALUE(MID($B3437,FIND(":",$B3437)+1,2))/30,"")))</f>
        <v/>
      </c>
      <c r="G3437" s="12">
        <f>IF($E3437="","",IF(WEEKDAY($E3437,2)&lt;6,1,0))</f>
        <v/>
      </c>
      <c r="H3437" s="12">
        <f>IF(OR($E3437="",$F3437=""),"",IF(AND($G3437=1,$F3437&gt;='Working Hours'!$C$8,$F3437&lt;'Working Hours'!$C$9),1,0))</f>
        <v/>
      </c>
    </row>
    <row r="3438">
      <c r="A3438" s="11" t="n"/>
      <c r="B3438" s="11" t="n"/>
      <c r="C3438" s="11" t="n"/>
      <c r="E3438" s="12">
        <f>IF($A3438="","",IF(ISNUMBER($A3438),$A3438,IFERROR(DATEVALUE($A3438),"")))</f>
        <v/>
      </c>
      <c r="F3438" s="12">
        <f>IF($B3438="","",IF(ISNUMBER($B3438),HOUR($B3438)*2+MINUTE($B3438)/30,IFERROR(VALUE(LEFT($B3438,FIND(":",$B3438)-1))*2+VALUE(MID($B3438,FIND(":",$B3438)+1,2))/30,"")))</f>
        <v/>
      </c>
      <c r="G3438" s="12">
        <f>IF($E3438="","",IF(WEEKDAY($E3438,2)&lt;6,1,0))</f>
        <v/>
      </c>
      <c r="H3438" s="12">
        <f>IF(OR($E3438="",$F3438=""),"",IF(AND($G3438=1,$F3438&gt;='Working Hours'!$C$8,$F3438&lt;'Working Hours'!$C$9),1,0))</f>
        <v/>
      </c>
    </row>
    <row r="3439">
      <c r="A3439" s="11" t="n"/>
      <c r="B3439" s="11" t="n"/>
      <c r="C3439" s="11" t="n"/>
      <c r="E3439" s="12">
        <f>IF($A3439="","",IF(ISNUMBER($A3439),$A3439,IFERROR(DATEVALUE($A3439),"")))</f>
        <v/>
      </c>
      <c r="F3439" s="12">
        <f>IF($B3439="","",IF(ISNUMBER($B3439),HOUR($B3439)*2+MINUTE($B3439)/30,IFERROR(VALUE(LEFT($B3439,FIND(":",$B3439)-1))*2+VALUE(MID($B3439,FIND(":",$B3439)+1,2))/30,"")))</f>
        <v/>
      </c>
      <c r="G3439" s="12">
        <f>IF($E3439="","",IF(WEEKDAY($E3439,2)&lt;6,1,0))</f>
        <v/>
      </c>
      <c r="H3439" s="12">
        <f>IF(OR($E3439="",$F3439=""),"",IF(AND($G3439=1,$F3439&gt;='Working Hours'!$C$8,$F3439&lt;'Working Hours'!$C$9),1,0))</f>
        <v/>
      </c>
    </row>
    <row r="3440">
      <c r="A3440" s="11" t="n"/>
      <c r="B3440" s="11" t="n"/>
      <c r="C3440" s="11" t="n"/>
      <c r="E3440" s="12">
        <f>IF($A3440="","",IF(ISNUMBER($A3440),$A3440,IFERROR(DATEVALUE($A3440),"")))</f>
        <v/>
      </c>
      <c r="F3440" s="12">
        <f>IF($B3440="","",IF(ISNUMBER($B3440),HOUR($B3440)*2+MINUTE($B3440)/30,IFERROR(VALUE(LEFT($B3440,FIND(":",$B3440)-1))*2+VALUE(MID($B3440,FIND(":",$B3440)+1,2))/30,"")))</f>
        <v/>
      </c>
      <c r="G3440" s="12">
        <f>IF($E3440="","",IF(WEEKDAY($E3440,2)&lt;6,1,0))</f>
        <v/>
      </c>
      <c r="H3440" s="12">
        <f>IF(OR($E3440="",$F3440=""),"",IF(AND($G3440=1,$F3440&gt;='Working Hours'!$C$8,$F3440&lt;'Working Hours'!$C$9),1,0))</f>
        <v/>
      </c>
    </row>
    <row r="3441">
      <c r="A3441" s="11" t="n"/>
      <c r="B3441" s="11" t="n"/>
      <c r="C3441" s="11" t="n"/>
      <c r="E3441" s="12">
        <f>IF($A3441="","",IF(ISNUMBER($A3441),$A3441,IFERROR(DATEVALUE($A3441),"")))</f>
        <v/>
      </c>
      <c r="F3441" s="12">
        <f>IF($B3441="","",IF(ISNUMBER($B3441),HOUR($B3441)*2+MINUTE($B3441)/30,IFERROR(VALUE(LEFT($B3441,FIND(":",$B3441)-1))*2+VALUE(MID($B3441,FIND(":",$B3441)+1,2))/30,"")))</f>
        <v/>
      </c>
      <c r="G3441" s="12">
        <f>IF($E3441="","",IF(WEEKDAY($E3441,2)&lt;6,1,0))</f>
        <v/>
      </c>
      <c r="H3441" s="12">
        <f>IF(OR($E3441="",$F3441=""),"",IF(AND($G3441=1,$F3441&gt;='Working Hours'!$C$8,$F3441&lt;'Working Hours'!$C$9),1,0))</f>
        <v/>
      </c>
    </row>
    <row r="3442">
      <c r="A3442" s="11" t="n"/>
      <c r="B3442" s="11" t="n"/>
      <c r="C3442" s="11" t="n"/>
      <c r="E3442" s="12">
        <f>IF($A3442="","",IF(ISNUMBER($A3442),$A3442,IFERROR(DATEVALUE($A3442),"")))</f>
        <v/>
      </c>
      <c r="F3442" s="12">
        <f>IF($B3442="","",IF(ISNUMBER($B3442),HOUR($B3442)*2+MINUTE($B3442)/30,IFERROR(VALUE(LEFT($B3442,FIND(":",$B3442)-1))*2+VALUE(MID($B3442,FIND(":",$B3442)+1,2))/30,"")))</f>
        <v/>
      </c>
      <c r="G3442" s="12">
        <f>IF($E3442="","",IF(WEEKDAY($E3442,2)&lt;6,1,0))</f>
        <v/>
      </c>
      <c r="H3442" s="12">
        <f>IF(OR($E3442="",$F3442=""),"",IF(AND($G3442=1,$F3442&gt;='Working Hours'!$C$8,$F3442&lt;'Working Hours'!$C$9),1,0))</f>
        <v/>
      </c>
    </row>
    <row r="3443">
      <c r="A3443" s="11" t="n"/>
      <c r="B3443" s="11" t="n"/>
      <c r="C3443" s="11" t="n"/>
      <c r="E3443" s="12">
        <f>IF($A3443="","",IF(ISNUMBER($A3443),$A3443,IFERROR(DATEVALUE($A3443),"")))</f>
        <v/>
      </c>
      <c r="F3443" s="12">
        <f>IF($B3443="","",IF(ISNUMBER($B3443),HOUR($B3443)*2+MINUTE($B3443)/30,IFERROR(VALUE(LEFT($B3443,FIND(":",$B3443)-1))*2+VALUE(MID($B3443,FIND(":",$B3443)+1,2))/30,"")))</f>
        <v/>
      </c>
      <c r="G3443" s="12">
        <f>IF($E3443="","",IF(WEEKDAY($E3443,2)&lt;6,1,0))</f>
        <v/>
      </c>
      <c r="H3443" s="12">
        <f>IF(OR($E3443="",$F3443=""),"",IF(AND($G3443=1,$F3443&gt;='Working Hours'!$C$8,$F3443&lt;'Working Hours'!$C$9),1,0))</f>
        <v/>
      </c>
    </row>
    <row r="3444">
      <c r="A3444" s="11" t="n"/>
      <c r="B3444" s="11" t="n"/>
      <c r="C3444" s="11" t="n"/>
      <c r="E3444" s="12">
        <f>IF($A3444="","",IF(ISNUMBER($A3444),$A3444,IFERROR(DATEVALUE($A3444),"")))</f>
        <v/>
      </c>
      <c r="F3444" s="12">
        <f>IF($B3444="","",IF(ISNUMBER($B3444),HOUR($B3444)*2+MINUTE($B3444)/30,IFERROR(VALUE(LEFT($B3444,FIND(":",$B3444)-1))*2+VALUE(MID($B3444,FIND(":",$B3444)+1,2))/30,"")))</f>
        <v/>
      </c>
      <c r="G3444" s="12">
        <f>IF($E3444="","",IF(WEEKDAY($E3444,2)&lt;6,1,0))</f>
        <v/>
      </c>
      <c r="H3444" s="12">
        <f>IF(OR($E3444="",$F3444=""),"",IF(AND($G3444=1,$F3444&gt;='Working Hours'!$C$8,$F3444&lt;'Working Hours'!$C$9),1,0))</f>
        <v/>
      </c>
    </row>
    <row r="3445">
      <c r="A3445" s="11" t="n"/>
      <c r="B3445" s="11" t="n"/>
      <c r="C3445" s="11" t="n"/>
      <c r="E3445" s="12">
        <f>IF($A3445="","",IF(ISNUMBER($A3445),$A3445,IFERROR(DATEVALUE($A3445),"")))</f>
        <v/>
      </c>
      <c r="F3445" s="12">
        <f>IF($B3445="","",IF(ISNUMBER($B3445),HOUR($B3445)*2+MINUTE($B3445)/30,IFERROR(VALUE(LEFT($B3445,FIND(":",$B3445)-1))*2+VALUE(MID($B3445,FIND(":",$B3445)+1,2))/30,"")))</f>
        <v/>
      </c>
      <c r="G3445" s="12">
        <f>IF($E3445="","",IF(WEEKDAY($E3445,2)&lt;6,1,0))</f>
        <v/>
      </c>
      <c r="H3445" s="12">
        <f>IF(OR($E3445="",$F3445=""),"",IF(AND($G3445=1,$F3445&gt;='Working Hours'!$C$8,$F3445&lt;'Working Hours'!$C$9),1,0))</f>
        <v/>
      </c>
    </row>
    <row r="3446">
      <c r="A3446" s="11" t="n"/>
      <c r="B3446" s="11" t="n"/>
      <c r="C3446" s="11" t="n"/>
      <c r="E3446" s="12">
        <f>IF($A3446="","",IF(ISNUMBER($A3446),$A3446,IFERROR(DATEVALUE($A3446),"")))</f>
        <v/>
      </c>
      <c r="F3446" s="12">
        <f>IF($B3446="","",IF(ISNUMBER($B3446),HOUR($B3446)*2+MINUTE($B3446)/30,IFERROR(VALUE(LEFT($B3446,FIND(":",$B3446)-1))*2+VALUE(MID($B3446,FIND(":",$B3446)+1,2))/30,"")))</f>
        <v/>
      </c>
      <c r="G3446" s="12">
        <f>IF($E3446="","",IF(WEEKDAY($E3446,2)&lt;6,1,0))</f>
        <v/>
      </c>
      <c r="H3446" s="12">
        <f>IF(OR($E3446="",$F3446=""),"",IF(AND($G3446=1,$F3446&gt;='Working Hours'!$C$8,$F3446&lt;'Working Hours'!$C$9),1,0))</f>
        <v/>
      </c>
    </row>
    <row r="3447">
      <c r="A3447" s="11" t="n"/>
      <c r="B3447" s="11" t="n"/>
      <c r="C3447" s="11" t="n"/>
      <c r="E3447" s="12">
        <f>IF($A3447="","",IF(ISNUMBER($A3447),$A3447,IFERROR(DATEVALUE($A3447),"")))</f>
        <v/>
      </c>
      <c r="F3447" s="12">
        <f>IF($B3447="","",IF(ISNUMBER($B3447),HOUR($B3447)*2+MINUTE($B3447)/30,IFERROR(VALUE(LEFT($B3447,FIND(":",$B3447)-1))*2+VALUE(MID($B3447,FIND(":",$B3447)+1,2))/30,"")))</f>
        <v/>
      </c>
      <c r="G3447" s="12">
        <f>IF($E3447="","",IF(WEEKDAY($E3447,2)&lt;6,1,0))</f>
        <v/>
      </c>
      <c r="H3447" s="12">
        <f>IF(OR($E3447="",$F3447=""),"",IF(AND($G3447=1,$F3447&gt;='Working Hours'!$C$8,$F3447&lt;'Working Hours'!$C$9),1,0))</f>
        <v/>
      </c>
    </row>
    <row r="3448">
      <c r="A3448" s="11" t="n"/>
      <c r="B3448" s="11" t="n"/>
      <c r="C3448" s="11" t="n"/>
      <c r="E3448" s="12">
        <f>IF($A3448="","",IF(ISNUMBER($A3448),$A3448,IFERROR(DATEVALUE($A3448),"")))</f>
        <v/>
      </c>
      <c r="F3448" s="12">
        <f>IF($B3448="","",IF(ISNUMBER($B3448),HOUR($B3448)*2+MINUTE($B3448)/30,IFERROR(VALUE(LEFT($B3448,FIND(":",$B3448)-1))*2+VALUE(MID($B3448,FIND(":",$B3448)+1,2))/30,"")))</f>
        <v/>
      </c>
      <c r="G3448" s="12">
        <f>IF($E3448="","",IF(WEEKDAY($E3448,2)&lt;6,1,0))</f>
        <v/>
      </c>
      <c r="H3448" s="12">
        <f>IF(OR($E3448="",$F3448=""),"",IF(AND($G3448=1,$F3448&gt;='Working Hours'!$C$8,$F3448&lt;'Working Hours'!$C$9),1,0))</f>
        <v/>
      </c>
    </row>
    <row r="3449">
      <c r="A3449" s="11" t="n"/>
      <c r="B3449" s="11" t="n"/>
      <c r="C3449" s="11" t="n"/>
      <c r="E3449" s="12">
        <f>IF($A3449="","",IF(ISNUMBER($A3449),$A3449,IFERROR(DATEVALUE($A3449),"")))</f>
        <v/>
      </c>
      <c r="F3449" s="12">
        <f>IF($B3449="","",IF(ISNUMBER($B3449),HOUR($B3449)*2+MINUTE($B3449)/30,IFERROR(VALUE(LEFT($B3449,FIND(":",$B3449)-1))*2+VALUE(MID($B3449,FIND(":",$B3449)+1,2))/30,"")))</f>
        <v/>
      </c>
      <c r="G3449" s="12">
        <f>IF($E3449="","",IF(WEEKDAY($E3449,2)&lt;6,1,0))</f>
        <v/>
      </c>
      <c r="H3449" s="12">
        <f>IF(OR($E3449="",$F3449=""),"",IF(AND($G3449=1,$F3449&gt;='Working Hours'!$C$8,$F3449&lt;'Working Hours'!$C$9),1,0))</f>
        <v/>
      </c>
    </row>
    <row r="3450">
      <c r="A3450" s="11" t="n"/>
      <c r="B3450" s="11" t="n"/>
      <c r="C3450" s="11" t="n"/>
      <c r="E3450" s="12">
        <f>IF($A3450="","",IF(ISNUMBER($A3450),$A3450,IFERROR(DATEVALUE($A3450),"")))</f>
        <v/>
      </c>
      <c r="F3450" s="12">
        <f>IF($B3450="","",IF(ISNUMBER($B3450),HOUR($B3450)*2+MINUTE($B3450)/30,IFERROR(VALUE(LEFT($B3450,FIND(":",$B3450)-1))*2+VALUE(MID($B3450,FIND(":",$B3450)+1,2))/30,"")))</f>
        <v/>
      </c>
      <c r="G3450" s="12">
        <f>IF($E3450="","",IF(WEEKDAY($E3450,2)&lt;6,1,0))</f>
        <v/>
      </c>
      <c r="H3450" s="12">
        <f>IF(OR($E3450="",$F3450=""),"",IF(AND($G3450=1,$F3450&gt;='Working Hours'!$C$8,$F3450&lt;'Working Hours'!$C$9),1,0))</f>
        <v/>
      </c>
    </row>
    <row r="3451">
      <c r="A3451" s="11" t="n"/>
      <c r="B3451" s="11" t="n"/>
      <c r="C3451" s="11" t="n"/>
      <c r="E3451" s="12">
        <f>IF($A3451="","",IF(ISNUMBER($A3451),$A3451,IFERROR(DATEVALUE($A3451),"")))</f>
        <v/>
      </c>
      <c r="F3451" s="12">
        <f>IF($B3451="","",IF(ISNUMBER($B3451),HOUR($B3451)*2+MINUTE($B3451)/30,IFERROR(VALUE(LEFT($B3451,FIND(":",$B3451)-1))*2+VALUE(MID($B3451,FIND(":",$B3451)+1,2))/30,"")))</f>
        <v/>
      </c>
      <c r="G3451" s="12">
        <f>IF($E3451="","",IF(WEEKDAY($E3451,2)&lt;6,1,0))</f>
        <v/>
      </c>
      <c r="H3451" s="12">
        <f>IF(OR($E3451="",$F3451=""),"",IF(AND($G3451=1,$F3451&gt;='Working Hours'!$C$8,$F3451&lt;'Working Hours'!$C$9),1,0))</f>
        <v/>
      </c>
    </row>
    <row r="3452">
      <c r="A3452" s="11" t="n"/>
      <c r="B3452" s="11" t="n"/>
      <c r="C3452" s="11" t="n"/>
      <c r="E3452" s="12">
        <f>IF($A3452="","",IF(ISNUMBER($A3452),$A3452,IFERROR(DATEVALUE($A3452),"")))</f>
        <v/>
      </c>
      <c r="F3452" s="12">
        <f>IF($B3452="","",IF(ISNUMBER($B3452),HOUR($B3452)*2+MINUTE($B3452)/30,IFERROR(VALUE(LEFT($B3452,FIND(":",$B3452)-1))*2+VALUE(MID($B3452,FIND(":",$B3452)+1,2))/30,"")))</f>
        <v/>
      </c>
      <c r="G3452" s="12">
        <f>IF($E3452="","",IF(WEEKDAY($E3452,2)&lt;6,1,0))</f>
        <v/>
      </c>
      <c r="H3452" s="12">
        <f>IF(OR($E3452="",$F3452=""),"",IF(AND($G3452=1,$F3452&gt;='Working Hours'!$C$8,$F3452&lt;'Working Hours'!$C$9),1,0))</f>
        <v/>
      </c>
    </row>
    <row r="3453">
      <c r="A3453" s="11" t="n"/>
      <c r="B3453" s="11" t="n"/>
      <c r="C3453" s="11" t="n"/>
      <c r="E3453" s="12">
        <f>IF($A3453="","",IF(ISNUMBER($A3453),$A3453,IFERROR(DATEVALUE($A3453),"")))</f>
        <v/>
      </c>
      <c r="F3453" s="12">
        <f>IF($B3453="","",IF(ISNUMBER($B3453),HOUR($B3453)*2+MINUTE($B3453)/30,IFERROR(VALUE(LEFT($B3453,FIND(":",$B3453)-1))*2+VALUE(MID($B3453,FIND(":",$B3453)+1,2))/30,"")))</f>
        <v/>
      </c>
      <c r="G3453" s="12">
        <f>IF($E3453="","",IF(WEEKDAY($E3453,2)&lt;6,1,0))</f>
        <v/>
      </c>
      <c r="H3453" s="12">
        <f>IF(OR($E3453="",$F3453=""),"",IF(AND($G3453=1,$F3453&gt;='Working Hours'!$C$8,$F3453&lt;'Working Hours'!$C$9),1,0))</f>
        <v/>
      </c>
    </row>
    <row r="3454">
      <c r="A3454" s="11" t="n"/>
      <c r="B3454" s="11" t="n"/>
      <c r="C3454" s="11" t="n"/>
      <c r="E3454" s="12">
        <f>IF($A3454="","",IF(ISNUMBER($A3454),$A3454,IFERROR(DATEVALUE($A3454),"")))</f>
        <v/>
      </c>
      <c r="F3454" s="12">
        <f>IF($B3454="","",IF(ISNUMBER($B3454),HOUR($B3454)*2+MINUTE($B3454)/30,IFERROR(VALUE(LEFT($B3454,FIND(":",$B3454)-1))*2+VALUE(MID($B3454,FIND(":",$B3454)+1,2))/30,"")))</f>
        <v/>
      </c>
      <c r="G3454" s="12">
        <f>IF($E3454="","",IF(WEEKDAY($E3454,2)&lt;6,1,0))</f>
        <v/>
      </c>
      <c r="H3454" s="12">
        <f>IF(OR($E3454="",$F3454=""),"",IF(AND($G3454=1,$F3454&gt;='Working Hours'!$C$8,$F3454&lt;'Working Hours'!$C$9),1,0))</f>
        <v/>
      </c>
    </row>
    <row r="3455">
      <c r="A3455" s="11" t="n"/>
      <c r="B3455" s="11" t="n"/>
      <c r="C3455" s="11" t="n"/>
      <c r="E3455" s="12">
        <f>IF($A3455="","",IF(ISNUMBER($A3455),$A3455,IFERROR(DATEVALUE($A3455),"")))</f>
        <v/>
      </c>
      <c r="F3455" s="12">
        <f>IF($B3455="","",IF(ISNUMBER($B3455),HOUR($B3455)*2+MINUTE($B3455)/30,IFERROR(VALUE(LEFT($B3455,FIND(":",$B3455)-1))*2+VALUE(MID($B3455,FIND(":",$B3455)+1,2))/30,"")))</f>
        <v/>
      </c>
      <c r="G3455" s="12">
        <f>IF($E3455="","",IF(WEEKDAY($E3455,2)&lt;6,1,0))</f>
        <v/>
      </c>
      <c r="H3455" s="12">
        <f>IF(OR($E3455="",$F3455=""),"",IF(AND($G3455=1,$F3455&gt;='Working Hours'!$C$8,$F3455&lt;'Working Hours'!$C$9),1,0))</f>
        <v/>
      </c>
    </row>
    <row r="3456">
      <c r="A3456" s="11" t="n"/>
      <c r="B3456" s="11" t="n"/>
      <c r="C3456" s="11" t="n"/>
      <c r="E3456" s="12">
        <f>IF($A3456="","",IF(ISNUMBER($A3456),$A3456,IFERROR(DATEVALUE($A3456),"")))</f>
        <v/>
      </c>
      <c r="F3456" s="12">
        <f>IF($B3456="","",IF(ISNUMBER($B3456),HOUR($B3456)*2+MINUTE($B3456)/30,IFERROR(VALUE(LEFT($B3456,FIND(":",$B3456)-1))*2+VALUE(MID($B3456,FIND(":",$B3456)+1,2))/30,"")))</f>
        <v/>
      </c>
      <c r="G3456" s="12">
        <f>IF($E3456="","",IF(WEEKDAY($E3456,2)&lt;6,1,0))</f>
        <v/>
      </c>
      <c r="H3456" s="12">
        <f>IF(OR($E3456="",$F3456=""),"",IF(AND($G3456=1,$F3456&gt;='Working Hours'!$C$8,$F3456&lt;'Working Hours'!$C$9),1,0))</f>
        <v/>
      </c>
    </row>
    <row r="3457">
      <c r="A3457" s="11" t="n"/>
      <c r="B3457" s="11" t="n"/>
      <c r="C3457" s="11" t="n"/>
      <c r="E3457" s="12">
        <f>IF($A3457="","",IF(ISNUMBER($A3457),$A3457,IFERROR(DATEVALUE($A3457),"")))</f>
        <v/>
      </c>
      <c r="F3457" s="12">
        <f>IF($B3457="","",IF(ISNUMBER($B3457),HOUR($B3457)*2+MINUTE($B3457)/30,IFERROR(VALUE(LEFT($B3457,FIND(":",$B3457)-1))*2+VALUE(MID($B3457,FIND(":",$B3457)+1,2))/30,"")))</f>
        <v/>
      </c>
      <c r="G3457" s="12">
        <f>IF($E3457="","",IF(WEEKDAY($E3457,2)&lt;6,1,0))</f>
        <v/>
      </c>
      <c r="H3457" s="12">
        <f>IF(OR($E3457="",$F3457=""),"",IF(AND($G3457=1,$F3457&gt;='Working Hours'!$C$8,$F3457&lt;'Working Hours'!$C$9),1,0))</f>
        <v/>
      </c>
    </row>
    <row r="3458">
      <c r="A3458" s="11" t="n"/>
      <c r="B3458" s="11" t="n"/>
      <c r="C3458" s="11" t="n"/>
      <c r="E3458" s="12">
        <f>IF($A3458="","",IF(ISNUMBER($A3458),$A3458,IFERROR(DATEVALUE($A3458),"")))</f>
        <v/>
      </c>
      <c r="F3458" s="12">
        <f>IF($B3458="","",IF(ISNUMBER($B3458),HOUR($B3458)*2+MINUTE($B3458)/30,IFERROR(VALUE(LEFT($B3458,FIND(":",$B3458)-1))*2+VALUE(MID($B3458,FIND(":",$B3458)+1,2))/30,"")))</f>
        <v/>
      </c>
      <c r="G3458" s="12">
        <f>IF($E3458="","",IF(WEEKDAY($E3458,2)&lt;6,1,0))</f>
        <v/>
      </c>
      <c r="H3458" s="12">
        <f>IF(OR($E3458="",$F3458=""),"",IF(AND($G3458=1,$F3458&gt;='Working Hours'!$C$8,$F3458&lt;'Working Hours'!$C$9),1,0))</f>
        <v/>
      </c>
    </row>
    <row r="3459">
      <c r="A3459" s="11" t="n"/>
      <c r="B3459" s="11" t="n"/>
      <c r="C3459" s="11" t="n"/>
      <c r="E3459" s="12">
        <f>IF($A3459="","",IF(ISNUMBER($A3459),$A3459,IFERROR(DATEVALUE($A3459),"")))</f>
        <v/>
      </c>
      <c r="F3459" s="12">
        <f>IF($B3459="","",IF(ISNUMBER($B3459),HOUR($B3459)*2+MINUTE($B3459)/30,IFERROR(VALUE(LEFT($B3459,FIND(":",$B3459)-1))*2+VALUE(MID($B3459,FIND(":",$B3459)+1,2))/30,"")))</f>
        <v/>
      </c>
      <c r="G3459" s="12">
        <f>IF($E3459="","",IF(WEEKDAY($E3459,2)&lt;6,1,0))</f>
        <v/>
      </c>
      <c r="H3459" s="12">
        <f>IF(OR($E3459="",$F3459=""),"",IF(AND($G3459=1,$F3459&gt;='Working Hours'!$C$8,$F3459&lt;'Working Hours'!$C$9),1,0))</f>
        <v/>
      </c>
    </row>
    <row r="3460">
      <c r="A3460" s="11" t="n"/>
      <c r="B3460" s="11" t="n"/>
      <c r="C3460" s="11" t="n"/>
      <c r="E3460" s="12">
        <f>IF($A3460="","",IF(ISNUMBER($A3460),$A3460,IFERROR(DATEVALUE($A3460),"")))</f>
        <v/>
      </c>
      <c r="F3460" s="12">
        <f>IF($B3460="","",IF(ISNUMBER($B3460),HOUR($B3460)*2+MINUTE($B3460)/30,IFERROR(VALUE(LEFT($B3460,FIND(":",$B3460)-1))*2+VALUE(MID($B3460,FIND(":",$B3460)+1,2))/30,"")))</f>
        <v/>
      </c>
      <c r="G3460" s="12">
        <f>IF($E3460="","",IF(WEEKDAY($E3460,2)&lt;6,1,0))</f>
        <v/>
      </c>
      <c r="H3460" s="12">
        <f>IF(OR($E3460="",$F3460=""),"",IF(AND($G3460=1,$F3460&gt;='Working Hours'!$C$8,$F3460&lt;'Working Hours'!$C$9),1,0))</f>
        <v/>
      </c>
    </row>
    <row r="3461">
      <c r="A3461" s="11" t="n"/>
      <c r="B3461" s="11" t="n"/>
      <c r="C3461" s="11" t="n"/>
      <c r="E3461" s="12">
        <f>IF($A3461="","",IF(ISNUMBER($A3461),$A3461,IFERROR(DATEVALUE($A3461),"")))</f>
        <v/>
      </c>
      <c r="F3461" s="12">
        <f>IF($B3461="","",IF(ISNUMBER($B3461),HOUR($B3461)*2+MINUTE($B3461)/30,IFERROR(VALUE(LEFT($B3461,FIND(":",$B3461)-1))*2+VALUE(MID($B3461,FIND(":",$B3461)+1,2))/30,"")))</f>
        <v/>
      </c>
      <c r="G3461" s="12">
        <f>IF($E3461="","",IF(WEEKDAY($E3461,2)&lt;6,1,0))</f>
        <v/>
      </c>
      <c r="H3461" s="12">
        <f>IF(OR($E3461="",$F3461=""),"",IF(AND($G3461=1,$F3461&gt;='Working Hours'!$C$8,$F3461&lt;'Working Hours'!$C$9),1,0))</f>
        <v/>
      </c>
    </row>
    <row r="3462">
      <c r="A3462" s="11" t="n"/>
      <c r="B3462" s="11" t="n"/>
      <c r="C3462" s="11" t="n"/>
      <c r="E3462" s="12">
        <f>IF($A3462="","",IF(ISNUMBER($A3462),$A3462,IFERROR(DATEVALUE($A3462),"")))</f>
        <v/>
      </c>
      <c r="F3462" s="12">
        <f>IF($B3462="","",IF(ISNUMBER($B3462),HOUR($B3462)*2+MINUTE($B3462)/30,IFERROR(VALUE(LEFT($B3462,FIND(":",$B3462)-1))*2+VALUE(MID($B3462,FIND(":",$B3462)+1,2))/30,"")))</f>
        <v/>
      </c>
      <c r="G3462" s="12">
        <f>IF($E3462="","",IF(WEEKDAY($E3462,2)&lt;6,1,0))</f>
        <v/>
      </c>
      <c r="H3462" s="12">
        <f>IF(OR($E3462="",$F3462=""),"",IF(AND($G3462=1,$F3462&gt;='Working Hours'!$C$8,$F3462&lt;'Working Hours'!$C$9),1,0))</f>
        <v/>
      </c>
    </row>
    <row r="3463">
      <c r="A3463" s="11" t="n"/>
      <c r="B3463" s="11" t="n"/>
      <c r="C3463" s="11" t="n"/>
      <c r="E3463" s="12">
        <f>IF($A3463="","",IF(ISNUMBER($A3463),$A3463,IFERROR(DATEVALUE($A3463),"")))</f>
        <v/>
      </c>
      <c r="F3463" s="12">
        <f>IF($B3463="","",IF(ISNUMBER($B3463),HOUR($B3463)*2+MINUTE($B3463)/30,IFERROR(VALUE(LEFT($B3463,FIND(":",$B3463)-1))*2+VALUE(MID($B3463,FIND(":",$B3463)+1,2))/30,"")))</f>
        <v/>
      </c>
      <c r="G3463" s="12">
        <f>IF($E3463="","",IF(WEEKDAY($E3463,2)&lt;6,1,0))</f>
        <v/>
      </c>
      <c r="H3463" s="12">
        <f>IF(OR($E3463="",$F3463=""),"",IF(AND($G3463=1,$F3463&gt;='Working Hours'!$C$8,$F3463&lt;'Working Hours'!$C$9),1,0))</f>
        <v/>
      </c>
    </row>
    <row r="3464">
      <c r="A3464" s="11" t="n"/>
      <c r="B3464" s="11" t="n"/>
      <c r="C3464" s="11" t="n"/>
      <c r="E3464" s="12">
        <f>IF($A3464="","",IF(ISNUMBER($A3464),$A3464,IFERROR(DATEVALUE($A3464),"")))</f>
        <v/>
      </c>
      <c r="F3464" s="12">
        <f>IF($B3464="","",IF(ISNUMBER($B3464),HOUR($B3464)*2+MINUTE($B3464)/30,IFERROR(VALUE(LEFT($B3464,FIND(":",$B3464)-1))*2+VALUE(MID($B3464,FIND(":",$B3464)+1,2))/30,"")))</f>
        <v/>
      </c>
      <c r="G3464" s="12">
        <f>IF($E3464="","",IF(WEEKDAY($E3464,2)&lt;6,1,0))</f>
        <v/>
      </c>
      <c r="H3464" s="12">
        <f>IF(OR($E3464="",$F3464=""),"",IF(AND($G3464=1,$F3464&gt;='Working Hours'!$C$8,$F3464&lt;'Working Hours'!$C$9),1,0))</f>
        <v/>
      </c>
    </row>
    <row r="3465">
      <c r="A3465" s="11" t="n"/>
      <c r="B3465" s="11" t="n"/>
      <c r="C3465" s="11" t="n"/>
      <c r="E3465" s="12">
        <f>IF($A3465="","",IF(ISNUMBER($A3465),$A3465,IFERROR(DATEVALUE($A3465),"")))</f>
        <v/>
      </c>
      <c r="F3465" s="12">
        <f>IF($B3465="","",IF(ISNUMBER($B3465),HOUR($B3465)*2+MINUTE($B3465)/30,IFERROR(VALUE(LEFT($B3465,FIND(":",$B3465)-1))*2+VALUE(MID($B3465,FIND(":",$B3465)+1,2))/30,"")))</f>
        <v/>
      </c>
      <c r="G3465" s="12">
        <f>IF($E3465="","",IF(WEEKDAY($E3465,2)&lt;6,1,0))</f>
        <v/>
      </c>
      <c r="H3465" s="12">
        <f>IF(OR($E3465="",$F3465=""),"",IF(AND($G3465=1,$F3465&gt;='Working Hours'!$C$8,$F3465&lt;'Working Hours'!$C$9),1,0))</f>
        <v/>
      </c>
    </row>
    <row r="3466">
      <c r="A3466" s="11" t="n"/>
      <c r="B3466" s="11" t="n"/>
      <c r="C3466" s="11" t="n"/>
      <c r="E3466" s="12">
        <f>IF($A3466="","",IF(ISNUMBER($A3466),$A3466,IFERROR(DATEVALUE($A3466),"")))</f>
        <v/>
      </c>
      <c r="F3466" s="12">
        <f>IF($B3466="","",IF(ISNUMBER($B3466),HOUR($B3466)*2+MINUTE($B3466)/30,IFERROR(VALUE(LEFT($B3466,FIND(":",$B3466)-1))*2+VALUE(MID($B3466,FIND(":",$B3466)+1,2))/30,"")))</f>
        <v/>
      </c>
      <c r="G3466" s="12">
        <f>IF($E3466="","",IF(WEEKDAY($E3466,2)&lt;6,1,0))</f>
        <v/>
      </c>
      <c r="H3466" s="12">
        <f>IF(OR($E3466="",$F3466=""),"",IF(AND($G3466=1,$F3466&gt;='Working Hours'!$C$8,$F3466&lt;'Working Hours'!$C$9),1,0))</f>
        <v/>
      </c>
    </row>
    <row r="3467">
      <c r="A3467" s="11" t="n"/>
      <c r="B3467" s="11" t="n"/>
      <c r="C3467" s="11" t="n"/>
      <c r="E3467" s="12">
        <f>IF($A3467="","",IF(ISNUMBER($A3467),$A3467,IFERROR(DATEVALUE($A3467),"")))</f>
        <v/>
      </c>
      <c r="F3467" s="12">
        <f>IF($B3467="","",IF(ISNUMBER($B3467),HOUR($B3467)*2+MINUTE($B3467)/30,IFERROR(VALUE(LEFT($B3467,FIND(":",$B3467)-1))*2+VALUE(MID($B3467,FIND(":",$B3467)+1,2))/30,"")))</f>
        <v/>
      </c>
      <c r="G3467" s="12">
        <f>IF($E3467="","",IF(WEEKDAY($E3467,2)&lt;6,1,0))</f>
        <v/>
      </c>
      <c r="H3467" s="12">
        <f>IF(OR($E3467="",$F3467=""),"",IF(AND($G3467=1,$F3467&gt;='Working Hours'!$C$8,$F3467&lt;'Working Hours'!$C$9),1,0))</f>
        <v/>
      </c>
    </row>
    <row r="3468">
      <c r="A3468" s="11" t="n"/>
      <c r="B3468" s="11" t="n"/>
      <c r="C3468" s="11" t="n"/>
      <c r="E3468" s="12">
        <f>IF($A3468="","",IF(ISNUMBER($A3468),$A3468,IFERROR(DATEVALUE($A3468),"")))</f>
        <v/>
      </c>
      <c r="F3468" s="12">
        <f>IF($B3468="","",IF(ISNUMBER($B3468),HOUR($B3468)*2+MINUTE($B3468)/30,IFERROR(VALUE(LEFT($B3468,FIND(":",$B3468)-1))*2+VALUE(MID($B3468,FIND(":",$B3468)+1,2))/30,"")))</f>
        <v/>
      </c>
      <c r="G3468" s="12">
        <f>IF($E3468="","",IF(WEEKDAY($E3468,2)&lt;6,1,0))</f>
        <v/>
      </c>
      <c r="H3468" s="12">
        <f>IF(OR($E3468="",$F3468=""),"",IF(AND($G3468=1,$F3468&gt;='Working Hours'!$C$8,$F3468&lt;'Working Hours'!$C$9),1,0))</f>
        <v/>
      </c>
    </row>
    <row r="3469">
      <c r="A3469" s="11" t="n"/>
      <c r="B3469" s="11" t="n"/>
      <c r="C3469" s="11" t="n"/>
      <c r="E3469" s="12">
        <f>IF($A3469="","",IF(ISNUMBER($A3469),$A3469,IFERROR(DATEVALUE($A3469),"")))</f>
        <v/>
      </c>
      <c r="F3469" s="12">
        <f>IF($B3469="","",IF(ISNUMBER($B3469),HOUR($B3469)*2+MINUTE($B3469)/30,IFERROR(VALUE(LEFT($B3469,FIND(":",$B3469)-1))*2+VALUE(MID($B3469,FIND(":",$B3469)+1,2))/30,"")))</f>
        <v/>
      </c>
      <c r="G3469" s="12">
        <f>IF($E3469="","",IF(WEEKDAY($E3469,2)&lt;6,1,0))</f>
        <v/>
      </c>
      <c r="H3469" s="12">
        <f>IF(OR($E3469="",$F3469=""),"",IF(AND($G3469=1,$F3469&gt;='Working Hours'!$C$8,$F3469&lt;'Working Hours'!$C$9),1,0))</f>
        <v/>
      </c>
    </row>
    <row r="3470">
      <c r="A3470" s="11" t="n"/>
      <c r="B3470" s="11" t="n"/>
      <c r="C3470" s="11" t="n"/>
      <c r="E3470" s="12">
        <f>IF($A3470="","",IF(ISNUMBER($A3470),$A3470,IFERROR(DATEVALUE($A3470),"")))</f>
        <v/>
      </c>
      <c r="F3470" s="12">
        <f>IF($B3470="","",IF(ISNUMBER($B3470),HOUR($B3470)*2+MINUTE($B3470)/30,IFERROR(VALUE(LEFT($B3470,FIND(":",$B3470)-1))*2+VALUE(MID($B3470,FIND(":",$B3470)+1,2))/30,"")))</f>
        <v/>
      </c>
      <c r="G3470" s="12">
        <f>IF($E3470="","",IF(WEEKDAY($E3470,2)&lt;6,1,0))</f>
        <v/>
      </c>
      <c r="H3470" s="12">
        <f>IF(OR($E3470="",$F3470=""),"",IF(AND($G3470=1,$F3470&gt;='Working Hours'!$C$8,$F3470&lt;'Working Hours'!$C$9),1,0))</f>
        <v/>
      </c>
    </row>
    <row r="3471">
      <c r="A3471" s="11" t="n"/>
      <c r="B3471" s="11" t="n"/>
      <c r="C3471" s="11" t="n"/>
      <c r="E3471" s="12">
        <f>IF($A3471="","",IF(ISNUMBER($A3471),$A3471,IFERROR(DATEVALUE($A3471),"")))</f>
        <v/>
      </c>
      <c r="F3471" s="12">
        <f>IF($B3471="","",IF(ISNUMBER($B3471),HOUR($B3471)*2+MINUTE($B3471)/30,IFERROR(VALUE(LEFT($B3471,FIND(":",$B3471)-1))*2+VALUE(MID($B3471,FIND(":",$B3471)+1,2))/30,"")))</f>
        <v/>
      </c>
      <c r="G3471" s="12">
        <f>IF($E3471="","",IF(WEEKDAY($E3471,2)&lt;6,1,0))</f>
        <v/>
      </c>
      <c r="H3471" s="12">
        <f>IF(OR($E3471="",$F3471=""),"",IF(AND($G3471=1,$F3471&gt;='Working Hours'!$C$8,$F3471&lt;'Working Hours'!$C$9),1,0))</f>
        <v/>
      </c>
    </row>
    <row r="3472">
      <c r="A3472" s="11" t="n"/>
      <c r="B3472" s="11" t="n"/>
      <c r="C3472" s="11" t="n"/>
      <c r="E3472" s="12">
        <f>IF($A3472="","",IF(ISNUMBER($A3472),$A3472,IFERROR(DATEVALUE($A3472),"")))</f>
        <v/>
      </c>
      <c r="F3472" s="12">
        <f>IF($B3472="","",IF(ISNUMBER($B3472),HOUR($B3472)*2+MINUTE($B3472)/30,IFERROR(VALUE(LEFT($B3472,FIND(":",$B3472)-1))*2+VALUE(MID($B3472,FIND(":",$B3472)+1,2))/30,"")))</f>
        <v/>
      </c>
      <c r="G3472" s="12">
        <f>IF($E3472="","",IF(WEEKDAY($E3472,2)&lt;6,1,0))</f>
        <v/>
      </c>
      <c r="H3472" s="12">
        <f>IF(OR($E3472="",$F3472=""),"",IF(AND($G3472=1,$F3472&gt;='Working Hours'!$C$8,$F3472&lt;'Working Hours'!$C$9),1,0))</f>
        <v/>
      </c>
    </row>
    <row r="3473">
      <c r="A3473" s="11" t="n"/>
      <c r="B3473" s="11" t="n"/>
      <c r="C3473" s="11" t="n"/>
      <c r="E3473" s="12">
        <f>IF($A3473="","",IF(ISNUMBER($A3473),$A3473,IFERROR(DATEVALUE($A3473),"")))</f>
        <v/>
      </c>
      <c r="F3473" s="12">
        <f>IF($B3473="","",IF(ISNUMBER($B3473),HOUR($B3473)*2+MINUTE($B3473)/30,IFERROR(VALUE(LEFT($B3473,FIND(":",$B3473)-1))*2+VALUE(MID($B3473,FIND(":",$B3473)+1,2))/30,"")))</f>
        <v/>
      </c>
      <c r="G3473" s="12">
        <f>IF($E3473="","",IF(WEEKDAY($E3473,2)&lt;6,1,0))</f>
        <v/>
      </c>
      <c r="H3473" s="12">
        <f>IF(OR($E3473="",$F3473=""),"",IF(AND($G3473=1,$F3473&gt;='Working Hours'!$C$8,$F3473&lt;'Working Hours'!$C$9),1,0))</f>
        <v/>
      </c>
    </row>
    <row r="3474">
      <c r="A3474" s="11" t="n"/>
      <c r="B3474" s="11" t="n"/>
      <c r="C3474" s="11" t="n"/>
      <c r="E3474" s="12">
        <f>IF($A3474="","",IF(ISNUMBER($A3474),$A3474,IFERROR(DATEVALUE($A3474),"")))</f>
        <v/>
      </c>
      <c r="F3474" s="12">
        <f>IF($B3474="","",IF(ISNUMBER($B3474),HOUR($B3474)*2+MINUTE($B3474)/30,IFERROR(VALUE(LEFT($B3474,FIND(":",$B3474)-1))*2+VALUE(MID($B3474,FIND(":",$B3474)+1,2))/30,"")))</f>
        <v/>
      </c>
      <c r="G3474" s="12">
        <f>IF($E3474="","",IF(WEEKDAY($E3474,2)&lt;6,1,0))</f>
        <v/>
      </c>
      <c r="H3474" s="12">
        <f>IF(OR($E3474="",$F3474=""),"",IF(AND($G3474=1,$F3474&gt;='Working Hours'!$C$8,$F3474&lt;'Working Hours'!$C$9),1,0))</f>
        <v/>
      </c>
    </row>
    <row r="3475">
      <c r="A3475" s="11" t="n"/>
      <c r="B3475" s="11" t="n"/>
      <c r="C3475" s="11" t="n"/>
      <c r="E3475" s="12">
        <f>IF($A3475="","",IF(ISNUMBER($A3475),$A3475,IFERROR(DATEVALUE($A3475),"")))</f>
        <v/>
      </c>
      <c r="F3475" s="12">
        <f>IF($B3475="","",IF(ISNUMBER($B3475),HOUR($B3475)*2+MINUTE($B3475)/30,IFERROR(VALUE(LEFT($B3475,FIND(":",$B3475)-1))*2+VALUE(MID($B3475,FIND(":",$B3475)+1,2))/30,"")))</f>
        <v/>
      </c>
      <c r="G3475" s="12">
        <f>IF($E3475="","",IF(WEEKDAY($E3475,2)&lt;6,1,0))</f>
        <v/>
      </c>
      <c r="H3475" s="12">
        <f>IF(OR($E3475="",$F3475=""),"",IF(AND($G3475=1,$F3475&gt;='Working Hours'!$C$8,$F3475&lt;'Working Hours'!$C$9),1,0))</f>
        <v/>
      </c>
    </row>
    <row r="3476">
      <c r="A3476" s="11" t="n"/>
      <c r="B3476" s="11" t="n"/>
      <c r="C3476" s="11" t="n"/>
      <c r="E3476" s="12">
        <f>IF($A3476="","",IF(ISNUMBER($A3476),$A3476,IFERROR(DATEVALUE($A3476),"")))</f>
        <v/>
      </c>
      <c r="F3476" s="12">
        <f>IF($B3476="","",IF(ISNUMBER($B3476),HOUR($B3476)*2+MINUTE($B3476)/30,IFERROR(VALUE(LEFT($B3476,FIND(":",$B3476)-1))*2+VALUE(MID($B3476,FIND(":",$B3476)+1,2))/30,"")))</f>
        <v/>
      </c>
      <c r="G3476" s="12">
        <f>IF($E3476="","",IF(WEEKDAY($E3476,2)&lt;6,1,0))</f>
        <v/>
      </c>
      <c r="H3476" s="12">
        <f>IF(OR($E3476="",$F3476=""),"",IF(AND($G3476=1,$F3476&gt;='Working Hours'!$C$8,$F3476&lt;'Working Hours'!$C$9),1,0))</f>
        <v/>
      </c>
    </row>
    <row r="3477">
      <c r="A3477" s="11" t="n"/>
      <c r="B3477" s="11" t="n"/>
      <c r="C3477" s="11" t="n"/>
      <c r="E3477" s="12">
        <f>IF($A3477="","",IF(ISNUMBER($A3477),$A3477,IFERROR(DATEVALUE($A3477),"")))</f>
        <v/>
      </c>
      <c r="F3477" s="12">
        <f>IF($B3477="","",IF(ISNUMBER($B3477),HOUR($B3477)*2+MINUTE($B3477)/30,IFERROR(VALUE(LEFT($B3477,FIND(":",$B3477)-1))*2+VALUE(MID($B3477,FIND(":",$B3477)+1,2))/30,"")))</f>
        <v/>
      </c>
      <c r="G3477" s="12">
        <f>IF($E3477="","",IF(WEEKDAY($E3477,2)&lt;6,1,0))</f>
        <v/>
      </c>
      <c r="H3477" s="12">
        <f>IF(OR($E3477="",$F3477=""),"",IF(AND($G3477=1,$F3477&gt;='Working Hours'!$C$8,$F3477&lt;'Working Hours'!$C$9),1,0))</f>
        <v/>
      </c>
    </row>
    <row r="3478">
      <c r="A3478" s="11" t="n"/>
      <c r="B3478" s="11" t="n"/>
      <c r="C3478" s="11" t="n"/>
      <c r="E3478" s="12">
        <f>IF($A3478="","",IF(ISNUMBER($A3478),$A3478,IFERROR(DATEVALUE($A3478),"")))</f>
        <v/>
      </c>
      <c r="F3478" s="12">
        <f>IF($B3478="","",IF(ISNUMBER($B3478),HOUR($B3478)*2+MINUTE($B3478)/30,IFERROR(VALUE(LEFT($B3478,FIND(":",$B3478)-1))*2+VALUE(MID($B3478,FIND(":",$B3478)+1,2))/30,"")))</f>
        <v/>
      </c>
      <c r="G3478" s="12">
        <f>IF($E3478="","",IF(WEEKDAY($E3478,2)&lt;6,1,0))</f>
        <v/>
      </c>
      <c r="H3478" s="12">
        <f>IF(OR($E3478="",$F3478=""),"",IF(AND($G3478=1,$F3478&gt;='Working Hours'!$C$8,$F3478&lt;'Working Hours'!$C$9),1,0))</f>
        <v/>
      </c>
    </row>
    <row r="3479">
      <c r="A3479" s="11" t="n"/>
      <c r="B3479" s="11" t="n"/>
      <c r="C3479" s="11" t="n"/>
      <c r="E3479" s="12">
        <f>IF($A3479="","",IF(ISNUMBER($A3479),$A3479,IFERROR(DATEVALUE($A3479),"")))</f>
        <v/>
      </c>
      <c r="F3479" s="12">
        <f>IF($B3479="","",IF(ISNUMBER($B3479),HOUR($B3479)*2+MINUTE($B3479)/30,IFERROR(VALUE(LEFT($B3479,FIND(":",$B3479)-1))*2+VALUE(MID($B3479,FIND(":",$B3479)+1,2))/30,"")))</f>
        <v/>
      </c>
      <c r="G3479" s="12">
        <f>IF($E3479="","",IF(WEEKDAY($E3479,2)&lt;6,1,0))</f>
        <v/>
      </c>
      <c r="H3479" s="12">
        <f>IF(OR($E3479="",$F3479=""),"",IF(AND($G3479=1,$F3479&gt;='Working Hours'!$C$8,$F3479&lt;'Working Hours'!$C$9),1,0))</f>
        <v/>
      </c>
    </row>
    <row r="3480">
      <c r="A3480" s="11" t="n"/>
      <c r="B3480" s="11" t="n"/>
      <c r="C3480" s="11" t="n"/>
      <c r="E3480" s="12">
        <f>IF($A3480="","",IF(ISNUMBER($A3480),$A3480,IFERROR(DATEVALUE($A3480),"")))</f>
        <v/>
      </c>
      <c r="F3480" s="12">
        <f>IF($B3480="","",IF(ISNUMBER($B3480),HOUR($B3480)*2+MINUTE($B3480)/30,IFERROR(VALUE(LEFT($B3480,FIND(":",$B3480)-1))*2+VALUE(MID($B3480,FIND(":",$B3480)+1,2))/30,"")))</f>
        <v/>
      </c>
      <c r="G3480" s="12">
        <f>IF($E3480="","",IF(WEEKDAY($E3480,2)&lt;6,1,0))</f>
        <v/>
      </c>
      <c r="H3480" s="12">
        <f>IF(OR($E3480="",$F3480=""),"",IF(AND($G3480=1,$F3480&gt;='Working Hours'!$C$8,$F3480&lt;'Working Hours'!$C$9),1,0))</f>
        <v/>
      </c>
    </row>
    <row r="3481">
      <c r="A3481" s="11" t="n"/>
      <c r="B3481" s="11" t="n"/>
      <c r="C3481" s="11" t="n"/>
      <c r="E3481" s="12">
        <f>IF($A3481="","",IF(ISNUMBER($A3481),$A3481,IFERROR(DATEVALUE($A3481),"")))</f>
        <v/>
      </c>
      <c r="F3481" s="12">
        <f>IF($B3481="","",IF(ISNUMBER($B3481),HOUR($B3481)*2+MINUTE($B3481)/30,IFERROR(VALUE(LEFT($B3481,FIND(":",$B3481)-1))*2+VALUE(MID($B3481,FIND(":",$B3481)+1,2))/30,"")))</f>
        <v/>
      </c>
      <c r="G3481" s="12">
        <f>IF($E3481="","",IF(WEEKDAY($E3481,2)&lt;6,1,0))</f>
        <v/>
      </c>
      <c r="H3481" s="12">
        <f>IF(OR($E3481="",$F3481=""),"",IF(AND($G3481=1,$F3481&gt;='Working Hours'!$C$8,$F3481&lt;'Working Hours'!$C$9),1,0))</f>
        <v/>
      </c>
    </row>
    <row r="3482">
      <c r="A3482" s="11" t="n"/>
      <c r="B3482" s="11" t="n"/>
      <c r="C3482" s="11" t="n"/>
      <c r="E3482" s="12">
        <f>IF($A3482="","",IF(ISNUMBER($A3482),$A3482,IFERROR(DATEVALUE($A3482),"")))</f>
        <v/>
      </c>
      <c r="F3482" s="12">
        <f>IF($B3482="","",IF(ISNUMBER($B3482),HOUR($B3482)*2+MINUTE($B3482)/30,IFERROR(VALUE(LEFT($B3482,FIND(":",$B3482)-1))*2+VALUE(MID($B3482,FIND(":",$B3482)+1,2))/30,"")))</f>
        <v/>
      </c>
      <c r="G3482" s="12">
        <f>IF($E3482="","",IF(WEEKDAY($E3482,2)&lt;6,1,0))</f>
        <v/>
      </c>
      <c r="H3482" s="12">
        <f>IF(OR($E3482="",$F3482=""),"",IF(AND($G3482=1,$F3482&gt;='Working Hours'!$C$8,$F3482&lt;'Working Hours'!$C$9),1,0))</f>
        <v/>
      </c>
    </row>
    <row r="3483">
      <c r="A3483" s="11" t="n"/>
      <c r="B3483" s="11" t="n"/>
      <c r="C3483" s="11" t="n"/>
      <c r="E3483" s="12">
        <f>IF($A3483="","",IF(ISNUMBER($A3483),$A3483,IFERROR(DATEVALUE($A3483),"")))</f>
        <v/>
      </c>
      <c r="F3483" s="12">
        <f>IF($B3483="","",IF(ISNUMBER($B3483),HOUR($B3483)*2+MINUTE($B3483)/30,IFERROR(VALUE(LEFT($B3483,FIND(":",$B3483)-1))*2+VALUE(MID($B3483,FIND(":",$B3483)+1,2))/30,"")))</f>
        <v/>
      </c>
      <c r="G3483" s="12">
        <f>IF($E3483="","",IF(WEEKDAY($E3483,2)&lt;6,1,0))</f>
        <v/>
      </c>
      <c r="H3483" s="12">
        <f>IF(OR($E3483="",$F3483=""),"",IF(AND($G3483=1,$F3483&gt;='Working Hours'!$C$8,$F3483&lt;'Working Hours'!$C$9),1,0))</f>
        <v/>
      </c>
    </row>
    <row r="3484">
      <c r="A3484" s="11" t="n"/>
      <c r="B3484" s="11" t="n"/>
      <c r="C3484" s="11" t="n"/>
      <c r="E3484" s="12">
        <f>IF($A3484="","",IF(ISNUMBER($A3484),$A3484,IFERROR(DATEVALUE($A3484),"")))</f>
        <v/>
      </c>
      <c r="F3484" s="12">
        <f>IF($B3484="","",IF(ISNUMBER($B3484),HOUR($B3484)*2+MINUTE($B3484)/30,IFERROR(VALUE(LEFT($B3484,FIND(":",$B3484)-1))*2+VALUE(MID($B3484,FIND(":",$B3484)+1,2))/30,"")))</f>
        <v/>
      </c>
      <c r="G3484" s="12">
        <f>IF($E3484="","",IF(WEEKDAY($E3484,2)&lt;6,1,0))</f>
        <v/>
      </c>
      <c r="H3484" s="12">
        <f>IF(OR($E3484="",$F3484=""),"",IF(AND($G3484=1,$F3484&gt;='Working Hours'!$C$8,$F3484&lt;'Working Hours'!$C$9),1,0))</f>
        <v/>
      </c>
    </row>
    <row r="3485">
      <c r="A3485" s="11" t="n"/>
      <c r="B3485" s="11" t="n"/>
      <c r="C3485" s="11" t="n"/>
      <c r="E3485" s="12">
        <f>IF($A3485="","",IF(ISNUMBER($A3485),$A3485,IFERROR(DATEVALUE($A3485),"")))</f>
        <v/>
      </c>
      <c r="F3485" s="12">
        <f>IF($B3485="","",IF(ISNUMBER($B3485),HOUR($B3485)*2+MINUTE($B3485)/30,IFERROR(VALUE(LEFT($B3485,FIND(":",$B3485)-1))*2+VALUE(MID($B3485,FIND(":",$B3485)+1,2))/30,"")))</f>
        <v/>
      </c>
      <c r="G3485" s="12">
        <f>IF($E3485="","",IF(WEEKDAY($E3485,2)&lt;6,1,0))</f>
        <v/>
      </c>
      <c r="H3485" s="12">
        <f>IF(OR($E3485="",$F3485=""),"",IF(AND($G3485=1,$F3485&gt;='Working Hours'!$C$8,$F3485&lt;'Working Hours'!$C$9),1,0))</f>
        <v/>
      </c>
    </row>
    <row r="3486">
      <c r="A3486" s="11" t="n"/>
      <c r="B3486" s="11" t="n"/>
      <c r="C3486" s="11" t="n"/>
      <c r="E3486" s="12">
        <f>IF($A3486="","",IF(ISNUMBER($A3486),$A3486,IFERROR(DATEVALUE($A3486),"")))</f>
        <v/>
      </c>
      <c r="F3486" s="12">
        <f>IF($B3486="","",IF(ISNUMBER($B3486),HOUR($B3486)*2+MINUTE($B3486)/30,IFERROR(VALUE(LEFT($B3486,FIND(":",$B3486)-1))*2+VALUE(MID($B3486,FIND(":",$B3486)+1,2))/30,"")))</f>
        <v/>
      </c>
      <c r="G3486" s="12">
        <f>IF($E3486="","",IF(WEEKDAY($E3486,2)&lt;6,1,0))</f>
        <v/>
      </c>
      <c r="H3486" s="12">
        <f>IF(OR($E3486="",$F3486=""),"",IF(AND($G3486=1,$F3486&gt;='Working Hours'!$C$8,$F3486&lt;'Working Hours'!$C$9),1,0))</f>
        <v/>
      </c>
    </row>
    <row r="3487">
      <c r="A3487" s="11" t="n"/>
      <c r="B3487" s="11" t="n"/>
      <c r="C3487" s="11" t="n"/>
      <c r="E3487" s="12">
        <f>IF($A3487="","",IF(ISNUMBER($A3487),$A3487,IFERROR(DATEVALUE($A3487),"")))</f>
        <v/>
      </c>
      <c r="F3487" s="12">
        <f>IF($B3487="","",IF(ISNUMBER($B3487),HOUR($B3487)*2+MINUTE($B3487)/30,IFERROR(VALUE(LEFT($B3487,FIND(":",$B3487)-1))*2+VALUE(MID($B3487,FIND(":",$B3487)+1,2))/30,"")))</f>
        <v/>
      </c>
      <c r="G3487" s="12">
        <f>IF($E3487="","",IF(WEEKDAY($E3487,2)&lt;6,1,0))</f>
        <v/>
      </c>
      <c r="H3487" s="12">
        <f>IF(OR($E3487="",$F3487=""),"",IF(AND($G3487=1,$F3487&gt;='Working Hours'!$C$8,$F3487&lt;'Working Hours'!$C$9),1,0))</f>
        <v/>
      </c>
    </row>
    <row r="3488">
      <c r="A3488" s="11" t="n"/>
      <c r="B3488" s="11" t="n"/>
      <c r="C3488" s="11" t="n"/>
      <c r="E3488" s="12">
        <f>IF($A3488="","",IF(ISNUMBER($A3488),$A3488,IFERROR(DATEVALUE($A3488),"")))</f>
        <v/>
      </c>
      <c r="F3488" s="12">
        <f>IF($B3488="","",IF(ISNUMBER($B3488),HOUR($B3488)*2+MINUTE($B3488)/30,IFERROR(VALUE(LEFT($B3488,FIND(":",$B3488)-1))*2+VALUE(MID($B3488,FIND(":",$B3488)+1,2))/30,"")))</f>
        <v/>
      </c>
      <c r="G3488" s="12">
        <f>IF($E3488="","",IF(WEEKDAY($E3488,2)&lt;6,1,0))</f>
        <v/>
      </c>
      <c r="H3488" s="12">
        <f>IF(OR($E3488="",$F3488=""),"",IF(AND($G3488=1,$F3488&gt;='Working Hours'!$C$8,$F3488&lt;'Working Hours'!$C$9),1,0))</f>
        <v/>
      </c>
    </row>
    <row r="3489">
      <c r="A3489" s="11" t="n"/>
      <c r="B3489" s="11" t="n"/>
      <c r="C3489" s="11" t="n"/>
      <c r="E3489" s="12">
        <f>IF($A3489="","",IF(ISNUMBER($A3489),$A3489,IFERROR(DATEVALUE($A3489),"")))</f>
        <v/>
      </c>
      <c r="F3489" s="12">
        <f>IF($B3489="","",IF(ISNUMBER($B3489),HOUR($B3489)*2+MINUTE($B3489)/30,IFERROR(VALUE(LEFT($B3489,FIND(":",$B3489)-1))*2+VALUE(MID($B3489,FIND(":",$B3489)+1,2))/30,"")))</f>
        <v/>
      </c>
      <c r="G3489" s="12">
        <f>IF($E3489="","",IF(WEEKDAY($E3489,2)&lt;6,1,0))</f>
        <v/>
      </c>
      <c r="H3489" s="12">
        <f>IF(OR($E3489="",$F3489=""),"",IF(AND($G3489=1,$F3489&gt;='Working Hours'!$C$8,$F3489&lt;'Working Hours'!$C$9),1,0))</f>
        <v/>
      </c>
    </row>
    <row r="3490">
      <c r="A3490" s="11" t="n"/>
      <c r="B3490" s="11" t="n"/>
      <c r="C3490" s="11" t="n"/>
      <c r="E3490" s="12">
        <f>IF($A3490="","",IF(ISNUMBER($A3490),$A3490,IFERROR(DATEVALUE($A3490),"")))</f>
        <v/>
      </c>
      <c r="F3490" s="12">
        <f>IF($B3490="","",IF(ISNUMBER($B3490),HOUR($B3490)*2+MINUTE($B3490)/30,IFERROR(VALUE(LEFT($B3490,FIND(":",$B3490)-1))*2+VALUE(MID($B3490,FIND(":",$B3490)+1,2))/30,"")))</f>
        <v/>
      </c>
      <c r="G3490" s="12">
        <f>IF($E3490="","",IF(WEEKDAY($E3490,2)&lt;6,1,0))</f>
        <v/>
      </c>
      <c r="H3490" s="12">
        <f>IF(OR($E3490="",$F3490=""),"",IF(AND($G3490=1,$F3490&gt;='Working Hours'!$C$8,$F3490&lt;'Working Hours'!$C$9),1,0))</f>
        <v/>
      </c>
    </row>
    <row r="3491">
      <c r="A3491" s="11" t="n"/>
      <c r="B3491" s="11" t="n"/>
      <c r="C3491" s="11" t="n"/>
      <c r="E3491" s="12">
        <f>IF($A3491="","",IF(ISNUMBER($A3491),$A3491,IFERROR(DATEVALUE($A3491),"")))</f>
        <v/>
      </c>
      <c r="F3491" s="12">
        <f>IF($B3491="","",IF(ISNUMBER($B3491),HOUR($B3491)*2+MINUTE($B3491)/30,IFERROR(VALUE(LEFT($B3491,FIND(":",$B3491)-1))*2+VALUE(MID($B3491,FIND(":",$B3491)+1,2))/30,"")))</f>
        <v/>
      </c>
      <c r="G3491" s="12">
        <f>IF($E3491="","",IF(WEEKDAY($E3491,2)&lt;6,1,0))</f>
        <v/>
      </c>
      <c r="H3491" s="12">
        <f>IF(OR($E3491="",$F3491=""),"",IF(AND($G3491=1,$F3491&gt;='Working Hours'!$C$8,$F3491&lt;'Working Hours'!$C$9),1,0))</f>
        <v/>
      </c>
    </row>
    <row r="3492">
      <c r="A3492" s="11" t="n"/>
      <c r="B3492" s="11" t="n"/>
      <c r="C3492" s="11" t="n"/>
      <c r="E3492" s="12">
        <f>IF($A3492="","",IF(ISNUMBER($A3492),$A3492,IFERROR(DATEVALUE($A3492),"")))</f>
        <v/>
      </c>
      <c r="F3492" s="12">
        <f>IF($B3492="","",IF(ISNUMBER($B3492),HOUR($B3492)*2+MINUTE($B3492)/30,IFERROR(VALUE(LEFT($B3492,FIND(":",$B3492)-1))*2+VALUE(MID($B3492,FIND(":",$B3492)+1,2))/30,"")))</f>
        <v/>
      </c>
      <c r="G3492" s="12">
        <f>IF($E3492="","",IF(WEEKDAY($E3492,2)&lt;6,1,0))</f>
        <v/>
      </c>
      <c r="H3492" s="12">
        <f>IF(OR($E3492="",$F3492=""),"",IF(AND($G3492=1,$F3492&gt;='Working Hours'!$C$8,$F3492&lt;'Working Hours'!$C$9),1,0))</f>
        <v/>
      </c>
    </row>
    <row r="3493">
      <c r="A3493" s="11" t="n"/>
      <c r="B3493" s="11" t="n"/>
      <c r="C3493" s="11" t="n"/>
      <c r="E3493" s="12">
        <f>IF($A3493="","",IF(ISNUMBER($A3493),$A3493,IFERROR(DATEVALUE($A3493),"")))</f>
        <v/>
      </c>
      <c r="F3493" s="12">
        <f>IF($B3493="","",IF(ISNUMBER($B3493),HOUR($B3493)*2+MINUTE($B3493)/30,IFERROR(VALUE(LEFT($B3493,FIND(":",$B3493)-1))*2+VALUE(MID($B3493,FIND(":",$B3493)+1,2))/30,"")))</f>
        <v/>
      </c>
      <c r="G3493" s="12">
        <f>IF($E3493="","",IF(WEEKDAY($E3493,2)&lt;6,1,0))</f>
        <v/>
      </c>
      <c r="H3493" s="12">
        <f>IF(OR($E3493="",$F3493=""),"",IF(AND($G3493=1,$F3493&gt;='Working Hours'!$C$8,$F3493&lt;'Working Hours'!$C$9),1,0))</f>
        <v/>
      </c>
    </row>
    <row r="3494">
      <c r="A3494" s="11" t="n"/>
      <c r="B3494" s="11" t="n"/>
      <c r="C3494" s="11" t="n"/>
      <c r="E3494" s="12">
        <f>IF($A3494="","",IF(ISNUMBER($A3494),$A3494,IFERROR(DATEVALUE($A3494),"")))</f>
        <v/>
      </c>
      <c r="F3494" s="12">
        <f>IF($B3494="","",IF(ISNUMBER($B3494),HOUR($B3494)*2+MINUTE($B3494)/30,IFERROR(VALUE(LEFT($B3494,FIND(":",$B3494)-1))*2+VALUE(MID($B3494,FIND(":",$B3494)+1,2))/30,"")))</f>
        <v/>
      </c>
      <c r="G3494" s="12">
        <f>IF($E3494="","",IF(WEEKDAY($E3494,2)&lt;6,1,0))</f>
        <v/>
      </c>
      <c r="H3494" s="12">
        <f>IF(OR($E3494="",$F3494=""),"",IF(AND($G3494=1,$F3494&gt;='Working Hours'!$C$8,$F3494&lt;'Working Hours'!$C$9),1,0))</f>
        <v/>
      </c>
    </row>
    <row r="3495">
      <c r="A3495" s="11" t="n"/>
      <c r="B3495" s="11" t="n"/>
      <c r="C3495" s="11" t="n"/>
      <c r="E3495" s="12">
        <f>IF($A3495="","",IF(ISNUMBER($A3495),$A3495,IFERROR(DATEVALUE($A3495),"")))</f>
        <v/>
      </c>
      <c r="F3495" s="12">
        <f>IF($B3495="","",IF(ISNUMBER($B3495),HOUR($B3495)*2+MINUTE($B3495)/30,IFERROR(VALUE(LEFT($B3495,FIND(":",$B3495)-1))*2+VALUE(MID($B3495,FIND(":",$B3495)+1,2))/30,"")))</f>
        <v/>
      </c>
      <c r="G3495" s="12">
        <f>IF($E3495="","",IF(WEEKDAY($E3495,2)&lt;6,1,0))</f>
        <v/>
      </c>
      <c r="H3495" s="12">
        <f>IF(OR($E3495="",$F3495=""),"",IF(AND($G3495=1,$F3495&gt;='Working Hours'!$C$8,$F3495&lt;'Working Hours'!$C$9),1,0))</f>
        <v/>
      </c>
    </row>
    <row r="3496">
      <c r="A3496" s="11" t="n"/>
      <c r="B3496" s="11" t="n"/>
      <c r="C3496" s="11" t="n"/>
      <c r="E3496" s="12">
        <f>IF($A3496="","",IF(ISNUMBER($A3496),$A3496,IFERROR(DATEVALUE($A3496),"")))</f>
        <v/>
      </c>
      <c r="F3496" s="12">
        <f>IF($B3496="","",IF(ISNUMBER($B3496),HOUR($B3496)*2+MINUTE($B3496)/30,IFERROR(VALUE(LEFT($B3496,FIND(":",$B3496)-1))*2+VALUE(MID($B3496,FIND(":",$B3496)+1,2))/30,"")))</f>
        <v/>
      </c>
      <c r="G3496" s="12">
        <f>IF($E3496="","",IF(WEEKDAY($E3496,2)&lt;6,1,0))</f>
        <v/>
      </c>
      <c r="H3496" s="12">
        <f>IF(OR($E3496="",$F3496=""),"",IF(AND($G3496=1,$F3496&gt;='Working Hours'!$C$8,$F3496&lt;'Working Hours'!$C$9),1,0))</f>
        <v/>
      </c>
    </row>
    <row r="3497">
      <c r="A3497" s="11" t="n"/>
      <c r="B3497" s="11" t="n"/>
      <c r="C3497" s="11" t="n"/>
      <c r="E3497" s="12">
        <f>IF($A3497="","",IF(ISNUMBER($A3497),$A3497,IFERROR(DATEVALUE($A3497),"")))</f>
        <v/>
      </c>
      <c r="F3497" s="12">
        <f>IF($B3497="","",IF(ISNUMBER($B3497),HOUR($B3497)*2+MINUTE($B3497)/30,IFERROR(VALUE(LEFT($B3497,FIND(":",$B3497)-1))*2+VALUE(MID($B3497,FIND(":",$B3497)+1,2))/30,"")))</f>
        <v/>
      </c>
      <c r="G3497" s="12">
        <f>IF($E3497="","",IF(WEEKDAY($E3497,2)&lt;6,1,0))</f>
        <v/>
      </c>
      <c r="H3497" s="12">
        <f>IF(OR($E3497="",$F3497=""),"",IF(AND($G3497=1,$F3497&gt;='Working Hours'!$C$8,$F3497&lt;'Working Hours'!$C$9),1,0))</f>
        <v/>
      </c>
    </row>
    <row r="3498">
      <c r="A3498" s="11" t="n"/>
      <c r="B3498" s="11" t="n"/>
      <c r="C3498" s="11" t="n"/>
      <c r="E3498" s="12">
        <f>IF($A3498="","",IF(ISNUMBER($A3498),$A3498,IFERROR(DATEVALUE($A3498),"")))</f>
        <v/>
      </c>
      <c r="F3498" s="12">
        <f>IF($B3498="","",IF(ISNUMBER($B3498),HOUR($B3498)*2+MINUTE($B3498)/30,IFERROR(VALUE(LEFT($B3498,FIND(":",$B3498)-1))*2+VALUE(MID($B3498,FIND(":",$B3498)+1,2))/30,"")))</f>
        <v/>
      </c>
      <c r="G3498" s="12">
        <f>IF($E3498="","",IF(WEEKDAY($E3498,2)&lt;6,1,0))</f>
        <v/>
      </c>
      <c r="H3498" s="12">
        <f>IF(OR($E3498="",$F3498=""),"",IF(AND($G3498=1,$F3498&gt;='Working Hours'!$C$8,$F3498&lt;'Working Hours'!$C$9),1,0))</f>
        <v/>
      </c>
    </row>
    <row r="3499">
      <c r="A3499" s="11" t="n"/>
      <c r="B3499" s="11" t="n"/>
      <c r="C3499" s="11" t="n"/>
      <c r="E3499" s="12">
        <f>IF($A3499="","",IF(ISNUMBER($A3499),$A3499,IFERROR(DATEVALUE($A3499),"")))</f>
        <v/>
      </c>
      <c r="F3499" s="12">
        <f>IF($B3499="","",IF(ISNUMBER($B3499),HOUR($B3499)*2+MINUTE($B3499)/30,IFERROR(VALUE(LEFT($B3499,FIND(":",$B3499)-1))*2+VALUE(MID($B3499,FIND(":",$B3499)+1,2))/30,"")))</f>
        <v/>
      </c>
      <c r="G3499" s="12">
        <f>IF($E3499="","",IF(WEEKDAY($E3499,2)&lt;6,1,0))</f>
        <v/>
      </c>
      <c r="H3499" s="12">
        <f>IF(OR($E3499="",$F3499=""),"",IF(AND($G3499=1,$F3499&gt;='Working Hours'!$C$8,$F3499&lt;'Working Hours'!$C$9),1,0))</f>
        <v/>
      </c>
    </row>
    <row r="3500">
      <c r="A3500" s="11" t="n"/>
      <c r="B3500" s="11" t="n"/>
      <c r="C3500" s="11" t="n"/>
      <c r="E3500" s="12">
        <f>IF($A3500="","",IF(ISNUMBER($A3500),$A3500,IFERROR(DATEVALUE($A3500),"")))</f>
        <v/>
      </c>
      <c r="F3500" s="12">
        <f>IF($B3500="","",IF(ISNUMBER($B3500),HOUR($B3500)*2+MINUTE($B3500)/30,IFERROR(VALUE(LEFT($B3500,FIND(":",$B3500)-1))*2+VALUE(MID($B3500,FIND(":",$B3500)+1,2))/30,"")))</f>
        <v/>
      </c>
      <c r="G3500" s="12">
        <f>IF($E3500="","",IF(WEEKDAY($E3500,2)&lt;6,1,0))</f>
        <v/>
      </c>
      <c r="H3500" s="12">
        <f>IF(OR($E3500="",$F3500=""),"",IF(AND($G3500=1,$F3500&gt;='Working Hours'!$C$8,$F3500&lt;'Working Hours'!$C$9),1,0))</f>
        <v/>
      </c>
    </row>
    <row r="3501">
      <c r="A3501" s="11" t="n"/>
      <c r="B3501" s="11" t="n"/>
      <c r="C3501" s="11" t="n"/>
      <c r="E3501" s="12">
        <f>IF($A3501="","",IF(ISNUMBER($A3501),$A3501,IFERROR(DATEVALUE($A3501),"")))</f>
        <v/>
      </c>
      <c r="F3501" s="12">
        <f>IF($B3501="","",IF(ISNUMBER($B3501),HOUR($B3501)*2+MINUTE($B3501)/30,IFERROR(VALUE(LEFT($B3501,FIND(":",$B3501)-1))*2+VALUE(MID($B3501,FIND(":",$B3501)+1,2))/30,"")))</f>
        <v/>
      </c>
      <c r="G3501" s="12">
        <f>IF($E3501="","",IF(WEEKDAY($E3501,2)&lt;6,1,0))</f>
        <v/>
      </c>
      <c r="H3501" s="12">
        <f>IF(OR($E3501="",$F3501=""),"",IF(AND($G3501=1,$F3501&gt;='Working Hours'!$C$8,$F3501&lt;'Working Hours'!$C$9),1,0))</f>
        <v/>
      </c>
    </row>
    <row r="3502">
      <c r="A3502" s="11" t="n"/>
      <c r="B3502" s="11" t="n"/>
      <c r="C3502" s="11" t="n"/>
      <c r="E3502" s="12">
        <f>IF($A3502="","",IF(ISNUMBER($A3502),$A3502,IFERROR(DATEVALUE($A3502),"")))</f>
        <v/>
      </c>
      <c r="F3502" s="12">
        <f>IF($B3502="","",IF(ISNUMBER($B3502),HOUR($B3502)*2+MINUTE($B3502)/30,IFERROR(VALUE(LEFT($B3502,FIND(":",$B3502)-1))*2+VALUE(MID($B3502,FIND(":",$B3502)+1,2))/30,"")))</f>
        <v/>
      </c>
      <c r="G3502" s="12">
        <f>IF($E3502="","",IF(WEEKDAY($E3502,2)&lt;6,1,0))</f>
        <v/>
      </c>
      <c r="H3502" s="12">
        <f>IF(OR($E3502="",$F3502=""),"",IF(AND($G3502=1,$F3502&gt;='Working Hours'!$C$8,$F3502&lt;'Working Hours'!$C$9),1,0))</f>
        <v/>
      </c>
    </row>
    <row r="3503">
      <c r="A3503" s="11" t="n"/>
      <c r="B3503" s="11" t="n"/>
      <c r="C3503" s="11" t="n"/>
      <c r="E3503" s="12">
        <f>IF($A3503="","",IF(ISNUMBER($A3503),$A3503,IFERROR(DATEVALUE($A3503),"")))</f>
        <v/>
      </c>
      <c r="F3503" s="12">
        <f>IF($B3503="","",IF(ISNUMBER($B3503),HOUR($B3503)*2+MINUTE($B3503)/30,IFERROR(VALUE(LEFT($B3503,FIND(":",$B3503)-1))*2+VALUE(MID($B3503,FIND(":",$B3503)+1,2))/30,"")))</f>
        <v/>
      </c>
      <c r="G3503" s="12">
        <f>IF($E3503="","",IF(WEEKDAY($E3503,2)&lt;6,1,0))</f>
        <v/>
      </c>
      <c r="H3503" s="12">
        <f>IF(OR($E3503="",$F3503=""),"",IF(AND($G3503=1,$F3503&gt;='Working Hours'!$C$8,$F3503&lt;'Working Hours'!$C$9),1,0))</f>
        <v/>
      </c>
    </row>
    <row r="3504">
      <c r="A3504" s="11" t="n"/>
      <c r="B3504" s="11" t="n"/>
      <c r="C3504" s="11" t="n"/>
      <c r="E3504" s="12">
        <f>IF($A3504="","",IF(ISNUMBER($A3504),$A3504,IFERROR(DATEVALUE($A3504),"")))</f>
        <v/>
      </c>
      <c r="F3504" s="12">
        <f>IF($B3504="","",IF(ISNUMBER($B3504),HOUR($B3504)*2+MINUTE($B3504)/30,IFERROR(VALUE(LEFT($B3504,FIND(":",$B3504)-1))*2+VALUE(MID($B3504,FIND(":",$B3504)+1,2))/30,"")))</f>
        <v/>
      </c>
      <c r="G3504" s="12">
        <f>IF($E3504="","",IF(WEEKDAY($E3504,2)&lt;6,1,0))</f>
        <v/>
      </c>
      <c r="H3504" s="12">
        <f>IF(OR($E3504="",$F3504=""),"",IF(AND($G3504=1,$F3504&gt;='Working Hours'!$C$8,$F3504&lt;'Working Hours'!$C$9),1,0))</f>
        <v/>
      </c>
    </row>
    <row r="3505">
      <c r="A3505" s="11" t="n"/>
      <c r="B3505" s="11" t="n"/>
      <c r="C3505" s="11" t="n"/>
      <c r="E3505" s="12">
        <f>IF($A3505="","",IF(ISNUMBER($A3505),$A3505,IFERROR(DATEVALUE($A3505),"")))</f>
        <v/>
      </c>
      <c r="F3505" s="12">
        <f>IF($B3505="","",IF(ISNUMBER($B3505),HOUR($B3505)*2+MINUTE($B3505)/30,IFERROR(VALUE(LEFT($B3505,FIND(":",$B3505)-1))*2+VALUE(MID($B3505,FIND(":",$B3505)+1,2))/30,"")))</f>
        <v/>
      </c>
      <c r="G3505" s="12">
        <f>IF($E3505="","",IF(WEEKDAY($E3505,2)&lt;6,1,0))</f>
        <v/>
      </c>
      <c r="H3505" s="12">
        <f>IF(OR($E3505="",$F3505=""),"",IF(AND($G3505=1,$F3505&gt;='Working Hours'!$C$8,$F3505&lt;'Working Hours'!$C$9),1,0))</f>
        <v/>
      </c>
    </row>
    <row r="3506">
      <c r="A3506" s="11" t="n"/>
      <c r="B3506" s="11" t="n"/>
      <c r="C3506" s="11" t="n"/>
      <c r="E3506" s="12">
        <f>IF($A3506="","",IF(ISNUMBER($A3506),$A3506,IFERROR(DATEVALUE($A3506),"")))</f>
        <v/>
      </c>
      <c r="F3506" s="12">
        <f>IF($B3506="","",IF(ISNUMBER($B3506),HOUR($B3506)*2+MINUTE($B3506)/30,IFERROR(VALUE(LEFT($B3506,FIND(":",$B3506)-1))*2+VALUE(MID($B3506,FIND(":",$B3506)+1,2))/30,"")))</f>
        <v/>
      </c>
      <c r="G3506" s="12">
        <f>IF($E3506="","",IF(WEEKDAY($E3506,2)&lt;6,1,0))</f>
        <v/>
      </c>
      <c r="H3506" s="12">
        <f>IF(OR($E3506="",$F3506=""),"",IF(AND($G3506=1,$F3506&gt;='Working Hours'!$C$8,$F3506&lt;'Working Hours'!$C$9),1,0))</f>
        <v/>
      </c>
    </row>
    <row r="3507">
      <c r="A3507" s="11" t="n"/>
      <c r="B3507" s="11" t="n"/>
      <c r="C3507" s="11" t="n"/>
      <c r="E3507" s="12">
        <f>IF($A3507="","",IF(ISNUMBER($A3507),$A3507,IFERROR(DATEVALUE($A3507),"")))</f>
        <v/>
      </c>
      <c r="F3507" s="12">
        <f>IF($B3507="","",IF(ISNUMBER($B3507),HOUR($B3507)*2+MINUTE($B3507)/30,IFERROR(VALUE(LEFT($B3507,FIND(":",$B3507)-1))*2+VALUE(MID($B3507,FIND(":",$B3507)+1,2))/30,"")))</f>
        <v/>
      </c>
      <c r="G3507" s="12">
        <f>IF($E3507="","",IF(WEEKDAY($E3507,2)&lt;6,1,0))</f>
        <v/>
      </c>
      <c r="H3507" s="12">
        <f>IF(OR($E3507="",$F3507=""),"",IF(AND($G3507=1,$F3507&gt;='Working Hours'!$C$8,$F3507&lt;'Working Hours'!$C$9),1,0))</f>
        <v/>
      </c>
    </row>
    <row r="3508">
      <c r="A3508" s="11" t="n"/>
      <c r="B3508" s="11" t="n"/>
      <c r="C3508" s="11" t="n"/>
      <c r="E3508" s="12">
        <f>IF($A3508="","",IF(ISNUMBER($A3508),$A3508,IFERROR(DATEVALUE($A3508),"")))</f>
        <v/>
      </c>
      <c r="F3508" s="12">
        <f>IF($B3508="","",IF(ISNUMBER($B3508),HOUR($B3508)*2+MINUTE($B3508)/30,IFERROR(VALUE(LEFT($B3508,FIND(":",$B3508)-1))*2+VALUE(MID($B3508,FIND(":",$B3508)+1,2))/30,"")))</f>
        <v/>
      </c>
      <c r="G3508" s="12">
        <f>IF($E3508="","",IF(WEEKDAY($E3508,2)&lt;6,1,0))</f>
        <v/>
      </c>
      <c r="H3508" s="12">
        <f>IF(OR($E3508="",$F3508=""),"",IF(AND($G3508=1,$F3508&gt;='Working Hours'!$C$8,$F3508&lt;'Working Hours'!$C$9),1,0))</f>
        <v/>
      </c>
    </row>
    <row r="3509">
      <c r="A3509" s="11" t="n"/>
      <c r="B3509" s="11" t="n"/>
      <c r="C3509" s="11" t="n"/>
      <c r="E3509" s="12">
        <f>IF($A3509="","",IF(ISNUMBER($A3509),$A3509,IFERROR(DATEVALUE($A3509),"")))</f>
        <v/>
      </c>
      <c r="F3509" s="12">
        <f>IF($B3509="","",IF(ISNUMBER($B3509),HOUR($B3509)*2+MINUTE($B3509)/30,IFERROR(VALUE(LEFT($B3509,FIND(":",$B3509)-1))*2+VALUE(MID($B3509,FIND(":",$B3509)+1,2))/30,"")))</f>
        <v/>
      </c>
      <c r="G3509" s="12">
        <f>IF($E3509="","",IF(WEEKDAY($E3509,2)&lt;6,1,0))</f>
        <v/>
      </c>
      <c r="H3509" s="12">
        <f>IF(OR($E3509="",$F3509=""),"",IF(AND($G3509=1,$F3509&gt;='Working Hours'!$C$8,$F3509&lt;'Working Hours'!$C$9),1,0))</f>
        <v/>
      </c>
    </row>
    <row r="3510">
      <c r="A3510" s="11" t="n"/>
      <c r="B3510" s="11" t="n"/>
      <c r="C3510" s="11" t="n"/>
      <c r="E3510" s="12">
        <f>IF($A3510="","",IF(ISNUMBER($A3510),$A3510,IFERROR(DATEVALUE($A3510),"")))</f>
        <v/>
      </c>
      <c r="F3510" s="12">
        <f>IF($B3510="","",IF(ISNUMBER($B3510),HOUR($B3510)*2+MINUTE($B3510)/30,IFERROR(VALUE(LEFT($B3510,FIND(":",$B3510)-1))*2+VALUE(MID($B3510,FIND(":",$B3510)+1,2))/30,"")))</f>
        <v/>
      </c>
      <c r="G3510" s="12">
        <f>IF($E3510="","",IF(WEEKDAY($E3510,2)&lt;6,1,0))</f>
        <v/>
      </c>
      <c r="H3510" s="12">
        <f>IF(OR($E3510="",$F3510=""),"",IF(AND($G3510=1,$F3510&gt;='Working Hours'!$C$8,$F3510&lt;'Working Hours'!$C$9),1,0))</f>
        <v/>
      </c>
    </row>
    <row r="3511">
      <c r="A3511" s="11" t="n"/>
      <c r="B3511" s="11" t="n"/>
      <c r="C3511" s="11" t="n"/>
      <c r="E3511" s="12">
        <f>IF($A3511="","",IF(ISNUMBER($A3511),$A3511,IFERROR(DATEVALUE($A3511),"")))</f>
        <v/>
      </c>
      <c r="F3511" s="12">
        <f>IF($B3511="","",IF(ISNUMBER($B3511),HOUR($B3511)*2+MINUTE($B3511)/30,IFERROR(VALUE(LEFT($B3511,FIND(":",$B3511)-1))*2+VALUE(MID($B3511,FIND(":",$B3511)+1,2))/30,"")))</f>
        <v/>
      </c>
      <c r="G3511" s="12">
        <f>IF($E3511="","",IF(WEEKDAY($E3511,2)&lt;6,1,0))</f>
        <v/>
      </c>
      <c r="H3511" s="12">
        <f>IF(OR($E3511="",$F3511=""),"",IF(AND($G3511=1,$F3511&gt;='Working Hours'!$C$8,$F3511&lt;'Working Hours'!$C$9),1,0))</f>
        <v/>
      </c>
    </row>
    <row r="3512">
      <c r="A3512" s="11" t="n"/>
      <c r="B3512" s="11" t="n"/>
      <c r="C3512" s="11" t="n"/>
      <c r="E3512" s="12">
        <f>IF($A3512="","",IF(ISNUMBER($A3512),$A3512,IFERROR(DATEVALUE($A3512),"")))</f>
        <v/>
      </c>
      <c r="F3512" s="12">
        <f>IF($B3512="","",IF(ISNUMBER($B3512),HOUR($B3512)*2+MINUTE($B3512)/30,IFERROR(VALUE(LEFT($B3512,FIND(":",$B3512)-1))*2+VALUE(MID($B3512,FIND(":",$B3512)+1,2))/30,"")))</f>
        <v/>
      </c>
      <c r="G3512" s="12">
        <f>IF($E3512="","",IF(WEEKDAY($E3512,2)&lt;6,1,0))</f>
        <v/>
      </c>
      <c r="H3512" s="12">
        <f>IF(OR($E3512="",$F3512=""),"",IF(AND($G3512=1,$F3512&gt;='Working Hours'!$C$8,$F3512&lt;'Working Hours'!$C$9),1,0))</f>
        <v/>
      </c>
    </row>
    <row r="3513">
      <c r="A3513" s="11" t="n"/>
      <c r="B3513" s="11" t="n"/>
      <c r="C3513" s="11" t="n"/>
      <c r="E3513" s="12">
        <f>IF($A3513="","",IF(ISNUMBER($A3513),$A3513,IFERROR(DATEVALUE($A3513),"")))</f>
        <v/>
      </c>
      <c r="F3513" s="12">
        <f>IF($B3513="","",IF(ISNUMBER($B3513),HOUR($B3513)*2+MINUTE($B3513)/30,IFERROR(VALUE(LEFT($B3513,FIND(":",$B3513)-1))*2+VALUE(MID($B3513,FIND(":",$B3513)+1,2))/30,"")))</f>
        <v/>
      </c>
      <c r="G3513" s="12">
        <f>IF($E3513="","",IF(WEEKDAY($E3513,2)&lt;6,1,0))</f>
        <v/>
      </c>
      <c r="H3513" s="12">
        <f>IF(OR($E3513="",$F3513=""),"",IF(AND($G3513=1,$F3513&gt;='Working Hours'!$C$8,$F3513&lt;'Working Hours'!$C$9),1,0))</f>
        <v/>
      </c>
    </row>
    <row r="3514">
      <c r="A3514" s="11" t="n"/>
      <c r="B3514" s="11" t="n"/>
      <c r="C3514" s="11" t="n"/>
      <c r="E3514" s="12">
        <f>IF($A3514="","",IF(ISNUMBER($A3514),$A3514,IFERROR(DATEVALUE($A3514),"")))</f>
        <v/>
      </c>
      <c r="F3514" s="12">
        <f>IF($B3514="","",IF(ISNUMBER($B3514),HOUR($B3514)*2+MINUTE($B3514)/30,IFERROR(VALUE(LEFT($B3514,FIND(":",$B3514)-1))*2+VALUE(MID($B3514,FIND(":",$B3514)+1,2))/30,"")))</f>
        <v/>
      </c>
      <c r="G3514" s="12">
        <f>IF($E3514="","",IF(WEEKDAY($E3514,2)&lt;6,1,0))</f>
        <v/>
      </c>
      <c r="H3514" s="12">
        <f>IF(OR($E3514="",$F3514=""),"",IF(AND($G3514=1,$F3514&gt;='Working Hours'!$C$8,$F3514&lt;'Working Hours'!$C$9),1,0))</f>
        <v/>
      </c>
    </row>
    <row r="3515">
      <c r="A3515" s="11" t="n"/>
      <c r="B3515" s="11" t="n"/>
      <c r="C3515" s="11" t="n"/>
      <c r="E3515" s="12">
        <f>IF($A3515="","",IF(ISNUMBER($A3515),$A3515,IFERROR(DATEVALUE($A3515),"")))</f>
        <v/>
      </c>
      <c r="F3515" s="12">
        <f>IF($B3515="","",IF(ISNUMBER($B3515),HOUR($B3515)*2+MINUTE($B3515)/30,IFERROR(VALUE(LEFT($B3515,FIND(":",$B3515)-1))*2+VALUE(MID($B3515,FIND(":",$B3515)+1,2))/30,"")))</f>
        <v/>
      </c>
      <c r="G3515" s="12">
        <f>IF($E3515="","",IF(WEEKDAY($E3515,2)&lt;6,1,0))</f>
        <v/>
      </c>
      <c r="H3515" s="12">
        <f>IF(OR($E3515="",$F3515=""),"",IF(AND($G3515=1,$F3515&gt;='Working Hours'!$C$8,$F3515&lt;'Working Hours'!$C$9),1,0))</f>
        <v/>
      </c>
    </row>
    <row r="3516">
      <c r="A3516" s="11" t="n"/>
      <c r="B3516" s="11" t="n"/>
      <c r="C3516" s="11" t="n"/>
      <c r="E3516" s="12">
        <f>IF($A3516="","",IF(ISNUMBER($A3516),$A3516,IFERROR(DATEVALUE($A3516),"")))</f>
        <v/>
      </c>
      <c r="F3516" s="12">
        <f>IF($B3516="","",IF(ISNUMBER($B3516),HOUR($B3516)*2+MINUTE($B3516)/30,IFERROR(VALUE(LEFT($B3516,FIND(":",$B3516)-1))*2+VALUE(MID($B3516,FIND(":",$B3516)+1,2))/30,"")))</f>
        <v/>
      </c>
      <c r="G3516" s="12">
        <f>IF($E3516="","",IF(WEEKDAY($E3516,2)&lt;6,1,0))</f>
        <v/>
      </c>
      <c r="H3516" s="12">
        <f>IF(OR($E3516="",$F3516=""),"",IF(AND($G3516=1,$F3516&gt;='Working Hours'!$C$8,$F3516&lt;'Working Hours'!$C$9),1,0))</f>
        <v/>
      </c>
    </row>
    <row r="3517">
      <c r="A3517" s="11" t="n"/>
      <c r="B3517" s="11" t="n"/>
      <c r="C3517" s="11" t="n"/>
      <c r="E3517" s="12">
        <f>IF($A3517="","",IF(ISNUMBER($A3517),$A3517,IFERROR(DATEVALUE($A3517),"")))</f>
        <v/>
      </c>
      <c r="F3517" s="12">
        <f>IF($B3517="","",IF(ISNUMBER($B3517),HOUR($B3517)*2+MINUTE($B3517)/30,IFERROR(VALUE(LEFT($B3517,FIND(":",$B3517)-1))*2+VALUE(MID($B3517,FIND(":",$B3517)+1,2))/30,"")))</f>
        <v/>
      </c>
      <c r="G3517" s="12">
        <f>IF($E3517="","",IF(WEEKDAY($E3517,2)&lt;6,1,0))</f>
        <v/>
      </c>
      <c r="H3517" s="12">
        <f>IF(OR($E3517="",$F3517=""),"",IF(AND($G3517=1,$F3517&gt;='Working Hours'!$C$8,$F3517&lt;'Working Hours'!$C$9),1,0))</f>
        <v/>
      </c>
    </row>
    <row r="3518">
      <c r="A3518" s="11" t="n"/>
      <c r="B3518" s="11" t="n"/>
      <c r="C3518" s="11" t="n"/>
      <c r="E3518" s="12">
        <f>IF($A3518="","",IF(ISNUMBER($A3518),$A3518,IFERROR(DATEVALUE($A3518),"")))</f>
        <v/>
      </c>
      <c r="F3518" s="12">
        <f>IF($B3518="","",IF(ISNUMBER($B3518),HOUR($B3518)*2+MINUTE($B3518)/30,IFERROR(VALUE(LEFT($B3518,FIND(":",$B3518)-1))*2+VALUE(MID($B3518,FIND(":",$B3518)+1,2))/30,"")))</f>
        <v/>
      </c>
      <c r="G3518" s="12">
        <f>IF($E3518="","",IF(WEEKDAY($E3518,2)&lt;6,1,0))</f>
        <v/>
      </c>
      <c r="H3518" s="12">
        <f>IF(OR($E3518="",$F3518=""),"",IF(AND($G3518=1,$F3518&gt;='Working Hours'!$C$8,$F3518&lt;'Working Hours'!$C$9),1,0))</f>
        <v/>
      </c>
    </row>
    <row r="3519">
      <c r="A3519" s="11" t="n"/>
      <c r="B3519" s="11" t="n"/>
      <c r="C3519" s="11" t="n"/>
      <c r="E3519" s="12">
        <f>IF($A3519="","",IF(ISNUMBER($A3519),$A3519,IFERROR(DATEVALUE($A3519),"")))</f>
        <v/>
      </c>
      <c r="F3519" s="12">
        <f>IF($B3519="","",IF(ISNUMBER($B3519),HOUR($B3519)*2+MINUTE($B3519)/30,IFERROR(VALUE(LEFT($B3519,FIND(":",$B3519)-1))*2+VALUE(MID($B3519,FIND(":",$B3519)+1,2))/30,"")))</f>
        <v/>
      </c>
      <c r="G3519" s="12">
        <f>IF($E3519="","",IF(WEEKDAY($E3519,2)&lt;6,1,0))</f>
        <v/>
      </c>
      <c r="H3519" s="12">
        <f>IF(OR($E3519="",$F3519=""),"",IF(AND($G3519=1,$F3519&gt;='Working Hours'!$C$8,$F3519&lt;'Working Hours'!$C$9),1,0))</f>
        <v/>
      </c>
    </row>
    <row r="3520">
      <c r="A3520" s="11" t="n"/>
      <c r="B3520" s="11" t="n"/>
      <c r="C3520" s="11" t="n"/>
      <c r="E3520" s="12">
        <f>IF($A3520="","",IF(ISNUMBER($A3520),$A3520,IFERROR(DATEVALUE($A3520),"")))</f>
        <v/>
      </c>
      <c r="F3520" s="12">
        <f>IF($B3520="","",IF(ISNUMBER($B3520),HOUR($B3520)*2+MINUTE($B3520)/30,IFERROR(VALUE(LEFT($B3520,FIND(":",$B3520)-1))*2+VALUE(MID($B3520,FIND(":",$B3520)+1,2))/30,"")))</f>
        <v/>
      </c>
      <c r="G3520" s="12">
        <f>IF($E3520="","",IF(WEEKDAY($E3520,2)&lt;6,1,0))</f>
        <v/>
      </c>
      <c r="H3520" s="12">
        <f>IF(OR($E3520="",$F3520=""),"",IF(AND($G3520=1,$F3520&gt;='Working Hours'!$C$8,$F3520&lt;'Working Hours'!$C$9),1,0))</f>
        <v/>
      </c>
    </row>
    <row r="3521">
      <c r="A3521" s="11" t="n"/>
      <c r="B3521" s="11" t="n"/>
      <c r="C3521" s="11" t="n"/>
      <c r="E3521" s="12">
        <f>IF($A3521="","",IF(ISNUMBER($A3521),$A3521,IFERROR(DATEVALUE($A3521),"")))</f>
        <v/>
      </c>
      <c r="F3521" s="12">
        <f>IF($B3521="","",IF(ISNUMBER($B3521),HOUR($B3521)*2+MINUTE($B3521)/30,IFERROR(VALUE(LEFT($B3521,FIND(":",$B3521)-1))*2+VALUE(MID($B3521,FIND(":",$B3521)+1,2))/30,"")))</f>
        <v/>
      </c>
      <c r="G3521" s="12">
        <f>IF($E3521="","",IF(WEEKDAY($E3521,2)&lt;6,1,0))</f>
        <v/>
      </c>
      <c r="H3521" s="12">
        <f>IF(OR($E3521="",$F3521=""),"",IF(AND($G3521=1,$F3521&gt;='Working Hours'!$C$8,$F3521&lt;'Working Hours'!$C$9),1,0))</f>
        <v/>
      </c>
    </row>
    <row r="3522">
      <c r="A3522" s="11" t="n"/>
      <c r="B3522" s="11" t="n"/>
      <c r="C3522" s="11" t="n"/>
      <c r="E3522" s="12">
        <f>IF($A3522="","",IF(ISNUMBER($A3522),$A3522,IFERROR(DATEVALUE($A3522),"")))</f>
        <v/>
      </c>
      <c r="F3522" s="12">
        <f>IF($B3522="","",IF(ISNUMBER($B3522),HOUR($B3522)*2+MINUTE($B3522)/30,IFERROR(VALUE(LEFT($B3522,FIND(":",$B3522)-1))*2+VALUE(MID($B3522,FIND(":",$B3522)+1,2))/30,"")))</f>
        <v/>
      </c>
      <c r="G3522" s="12">
        <f>IF($E3522="","",IF(WEEKDAY($E3522,2)&lt;6,1,0))</f>
        <v/>
      </c>
      <c r="H3522" s="12">
        <f>IF(OR($E3522="",$F3522=""),"",IF(AND($G3522=1,$F3522&gt;='Working Hours'!$C$8,$F3522&lt;'Working Hours'!$C$9),1,0))</f>
        <v/>
      </c>
    </row>
    <row r="3523">
      <c r="A3523" s="11" t="n"/>
      <c r="B3523" s="11" t="n"/>
      <c r="C3523" s="11" t="n"/>
      <c r="E3523" s="12">
        <f>IF($A3523="","",IF(ISNUMBER($A3523),$A3523,IFERROR(DATEVALUE($A3523),"")))</f>
        <v/>
      </c>
      <c r="F3523" s="12">
        <f>IF($B3523="","",IF(ISNUMBER($B3523),HOUR($B3523)*2+MINUTE($B3523)/30,IFERROR(VALUE(LEFT($B3523,FIND(":",$B3523)-1))*2+VALUE(MID($B3523,FIND(":",$B3523)+1,2))/30,"")))</f>
        <v/>
      </c>
      <c r="G3523" s="12">
        <f>IF($E3523="","",IF(WEEKDAY($E3523,2)&lt;6,1,0))</f>
        <v/>
      </c>
      <c r="H3523" s="12">
        <f>IF(OR($E3523="",$F3523=""),"",IF(AND($G3523=1,$F3523&gt;='Working Hours'!$C$8,$F3523&lt;'Working Hours'!$C$9),1,0))</f>
        <v/>
      </c>
    </row>
    <row r="3524">
      <c r="A3524" s="11" t="n"/>
      <c r="B3524" s="11" t="n"/>
      <c r="C3524" s="11" t="n"/>
      <c r="E3524" s="12">
        <f>IF($A3524="","",IF(ISNUMBER($A3524),$A3524,IFERROR(DATEVALUE($A3524),"")))</f>
        <v/>
      </c>
      <c r="F3524" s="12">
        <f>IF($B3524="","",IF(ISNUMBER($B3524),HOUR($B3524)*2+MINUTE($B3524)/30,IFERROR(VALUE(LEFT($B3524,FIND(":",$B3524)-1))*2+VALUE(MID($B3524,FIND(":",$B3524)+1,2))/30,"")))</f>
        <v/>
      </c>
      <c r="G3524" s="12">
        <f>IF($E3524="","",IF(WEEKDAY($E3524,2)&lt;6,1,0))</f>
        <v/>
      </c>
      <c r="H3524" s="12">
        <f>IF(OR($E3524="",$F3524=""),"",IF(AND($G3524=1,$F3524&gt;='Working Hours'!$C$8,$F3524&lt;'Working Hours'!$C$9),1,0))</f>
        <v/>
      </c>
    </row>
    <row r="3525">
      <c r="A3525" s="11" t="n"/>
      <c r="B3525" s="11" t="n"/>
      <c r="C3525" s="11" t="n"/>
      <c r="E3525" s="12">
        <f>IF($A3525="","",IF(ISNUMBER($A3525),$A3525,IFERROR(DATEVALUE($A3525),"")))</f>
        <v/>
      </c>
      <c r="F3525" s="12">
        <f>IF($B3525="","",IF(ISNUMBER($B3525),HOUR($B3525)*2+MINUTE($B3525)/30,IFERROR(VALUE(LEFT($B3525,FIND(":",$B3525)-1))*2+VALUE(MID($B3525,FIND(":",$B3525)+1,2))/30,"")))</f>
        <v/>
      </c>
      <c r="G3525" s="12">
        <f>IF($E3525="","",IF(WEEKDAY($E3525,2)&lt;6,1,0))</f>
        <v/>
      </c>
      <c r="H3525" s="12">
        <f>IF(OR($E3525="",$F3525=""),"",IF(AND($G3525=1,$F3525&gt;='Working Hours'!$C$8,$F3525&lt;'Working Hours'!$C$9),1,0))</f>
        <v/>
      </c>
    </row>
    <row r="3526">
      <c r="A3526" s="11" t="n"/>
      <c r="B3526" s="11" t="n"/>
      <c r="C3526" s="11" t="n"/>
      <c r="E3526" s="12">
        <f>IF($A3526="","",IF(ISNUMBER($A3526),$A3526,IFERROR(DATEVALUE($A3526),"")))</f>
        <v/>
      </c>
      <c r="F3526" s="12">
        <f>IF($B3526="","",IF(ISNUMBER($B3526),HOUR($B3526)*2+MINUTE($B3526)/30,IFERROR(VALUE(LEFT($B3526,FIND(":",$B3526)-1))*2+VALUE(MID($B3526,FIND(":",$B3526)+1,2))/30,"")))</f>
        <v/>
      </c>
      <c r="G3526" s="12">
        <f>IF($E3526="","",IF(WEEKDAY($E3526,2)&lt;6,1,0))</f>
        <v/>
      </c>
      <c r="H3526" s="12">
        <f>IF(OR($E3526="",$F3526=""),"",IF(AND($G3526=1,$F3526&gt;='Working Hours'!$C$8,$F3526&lt;'Working Hours'!$C$9),1,0))</f>
        <v/>
      </c>
    </row>
    <row r="3527">
      <c r="A3527" s="11" t="n"/>
      <c r="B3527" s="11" t="n"/>
      <c r="C3527" s="11" t="n"/>
      <c r="E3527" s="12">
        <f>IF($A3527="","",IF(ISNUMBER($A3527),$A3527,IFERROR(DATEVALUE($A3527),"")))</f>
        <v/>
      </c>
      <c r="F3527" s="12">
        <f>IF($B3527="","",IF(ISNUMBER($B3527),HOUR($B3527)*2+MINUTE($B3527)/30,IFERROR(VALUE(LEFT($B3527,FIND(":",$B3527)-1))*2+VALUE(MID($B3527,FIND(":",$B3527)+1,2))/30,"")))</f>
        <v/>
      </c>
      <c r="G3527" s="12">
        <f>IF($E3527="","",IF(WEEKDAY($E3527,2)&lt;6,1,0))</f>
        <v/>
      </c>
      <c r="H3527" s="12">
        <f>IF(OR($E3527="",$F3527=""),"",IF(AND($G3527=1,$F3527&gt;='Working Hours'!$C$8,$F3527&lt;'Working Hours'!$C$9),1,0))</f>
        <v/>
      </c>
    </row>
    <row r="3528">
      <c r="A3528" s="11" t="n"/>
      <c r="B3528" s="11" t="n"/>
      <c r="C3528" s="11" t="n"/>
      <c r="E3528" s="12">
        <f>IF($A3528="","",IF(ISNUMBER($A3528),$A3528,IFERROR(DATEVALUE($A3528),"")))</f>
        <v/>
      </c>
      <c r="F3528" s="12">
        <f>IF($B3528="","",IF(ISNUMBER($B3528),HOUR($B3528)*2+MINUTE($B3528)/30,IFERROR(VALUE(LEFT($B3528,FIND(":",$B3528)-1))*2+VALUE(MID($B3528,FIND(":",$B3528)+1,2))/30,"")))</f>
        <v/>
      </c>
      <c r="G3528" s="12">
        <f>IF($E3528="","",IF(WEEKDAY($E3528,2)&lt;6,1,0))</f>
        <v/>
      </c>
      <c r="H3528" s="12">
        <f>IF(OR($E3528="",$F3528=""),"",IF(AND($G3528=1,$F3528&gt;='Working Hours'!$C$8,$F3528&lt;'Working Hours'!$C$9),1,0))</f>
        <v/>
      </c>
    </row>
    <row r="3529">
      <c r="A3529" s="11" t="n"/>
      <c r="B3529" s="11" t="n"/>
      <c r="C3529" s="11" t="n"/>
      <c r="E3529" s="12">
        <f>IF($A3529="","",IF(ISNUMBER($A3529),$A3529,IFERROR(DATEVALUE($A3529),"")))</f>
        <v/>
      </c>
      <c r="F3529" s="12">
        <f>IF($B3529="","",IF(ISNUMBER($B3529),HOUR($B3529)*2+MINUTE($B3529)/30,IFERROR(VALUE(LEFT($B3529,FIND(":",$B3529)-1))*2+VALUE(MID($B3529,FIND(":",$B3529)+1,2))/30,"")))</f>
        <v/>
      </c>
      <c r="G3529" s="12">
        <f>IF($E3529="","",IF(WEEKDAY($E3529,2)&lt;6,1,0))</f>
        <v/>
      </c>
      <c r="H3529" s="12">
        <f>IF(OR($E3529="",$F3529=""),"",IF(AND($G3529=1,$F3529&gt;='Working Hours'!$C$8,$F3529&lt;'Working Hours'!$C$9),1,0))</f>
        <v/>
      </c>
    </row>
    <row r="3530">
      <c r="A3530" s="11" t="n"/>
      <c r="B3530" s="11" t="n"/>
      <c r="C3530" s="11" t="n"/>
      <c r="E3530" s="12">
        <f>IF($A3530="","",IF(ISNUMBER($A3530),$A3530,IFERROR(DATEVALUE($A3530),"")))</f>
        <v/>
      </c>
      <c r="F3530" s="12">
        <f>IF($B3530="","",IF(ISNUMBER($B3530),HOUR($B3530)*2+MINUTE($B3530)/30,IFERROR(VALUE(LEFT($B3530,FIND(":",$B3530)-1))*2+VALUE(MID($B3530,FIND(":",$B3530)+1,2))/30,"")))</f>
        <v/>
      </c>
      <c r="G3530" s="12">
        <f>IF($E3530="","",IF(WEEKDAY($E3530,2)&lt;6,1,0))</f>
        <v/>
      </c>
      <c r="H3530" s="12">
        <f>IF(OR($E3530="",$F3530=""),"",IF(AND($G3530=1,$F3530&gt;='Working Hours'!$C$8,$F3530&lt;'Working Hours'!$C$9),1,0))</f>
        <v/>
      </c>
    </row>
    <row r="3531">
      <c r="A3531" s="11" t="n"/>
      <c r="B3531" s="11" t="n"/>
      <c r="C3531" s="11" t="n"/>
      <c r="E3531" s="12">
        <f>IF($A3531="","",IF(ISNUMBER($A3531),$A3531,IFERROR(DATEVALUE($A3531),"")))</f>
        <v/>
      </c>
      <c r="F3531" s="12">
        <f>IF($B3531="","",IF(ISNUMBER($B3531),HOUR($B3531)*2+MINUTE($B3531)/30,IFERROR(VALUE(LEFT($B3531,FIND(":",$B3531)-1))*2+VALUE(MID($B3531,FIND(":",$B3531)+1,2))/30,"")))</f>
        <v/>
      </c>
      <c r="G3531" s="12">
        <f>IF($E3531="","",IF(WEEKDAY($E3531,2)&lt;6,1,0))</f>
        <v/>
      </c>
      <c r="H3531" s="12">
        <f>IF(OR($E3531="",$F3531=""),"",IF(AND($G3531=1,$F3531&gt;='Working Hours'!$C$8,$F3531&lt;'Working Hours'!$C$9),1,0))</f>
        <v/>
      </c>
    </row>
    <row r="3532">
      <c r="A3532" s="11" t="n"/>
      <c r="B3532" s="11" t="n"/>
      <c r="C3532" s="11" t="n"/>
      <c r="E3532" s="12">
        <f>IF($A3532="","",IF(ISNUMBER($A3532),$A3532,IFERROR(DATEVALUE($A3532),"")))</f>
        <v/>
      </c>
      <c r="F3532" s="12">
        <f>IF($B3532="","",IF(ISNUMBER($B3532),HOUR($B3532)*2+MINUTE($B3532)/30,IFERROR(VALUE(LEFT($B3532,FIND(":",$B3532)-1))*2+VALUE(MID($B3532,FIND(":",$B3532)+1,2))/30,"")))</f>
        <v/>
      </c>
      <c r="G3532" s="12">
        <f>IF($E3532="","",IF(WEEKDAY($E3532,2)&lt;6,1,0))</f>
        <v/>
      </c>
      <c r="H3532" s="12">
        <f>IF(OR($E3532="",$F3532=""),"",IF(AND($G3532=1,$F3532&gt;='Working Hours'!$C$8,$F3532&lt;'Working Hours'!$C$9),1,0))</f>
        <v/>
      </c>
    </row>
    <row r="3533">
      <c r="A3533" s="11" t="n"/>
      <c r="B3533" s="11" t="n"/>
      <c r="C3533" s="11" t="n"/>
      <c r="E3533" s="12">
        <f>IF($A3533="","",IF(ISNUMBER($A3533),$A3533,IFERROR(DATEVALUE($A3533),"")))</f>
        <v/>
      </c>
      <c r="F3533" s="12">
        <f>IF($B3533="","",IF(ISNUMBER($B3533),HOUR($B3533)*2+MINUTE($B3533)/30,IFERROR(VALUE(LEFT($B3533,FIND(":",$B3533)-1))*2+VALUE(MID($B3533,FIND(":",$B3533)+1,2))/30,"")))</f>
        <v/>
      </c>
      <c r="G3533" s="12">
        <f>IF($E3533="","",IF(WEEKDAY($E3533,2)&lt;6,1,0))</f>
        <v/>
      </c>
      <c r="H3533" s="12">
        <f>IF(OR($E3533="",$F3533=""),"",IF(AND($G3533=1,$F3533&gt;='Working Hours'!$C$8,$F3533&lt;'Working Hours'!$C$9),1,0))</f>
        <v/>
      </c>
    </row>
    <row r="3534">
      <c r="A3534" s="11" t="n"/>
      <c r="B3534" s="11" t="n"/>
      <c r="C3534" s="11" t="n"/>
      <c r="E3534" s="12">
        <f>IF($A3534="","",IF(ISNUMBER($A3534),$A3534,IFERROR(DATEVALUE($A3534),"")))</f>
        <v/>
      </c>
      <c r="F3534" s="12">
        <f>IF($B3534="","",IF(ISNUMBER($B3534),HOUR($B3534)*2+MINUTE($B3534)/30,IFERROR(VALUE(LEFT($B3534,FIND(":",$B3534)-1))*2+VALUE(MID($B3534,FIND(":",$B3534)+1,2))/30,"")))</f>
        <v/>
      </c>
      <c r="G3534" s="12">
        <f>IF($E3534="","",IF(WEEKDAY($E3534,2)&lt;6,1,0))</f>
        <v/>
      </c>
      <c r="H3534" s="12">
        <f>IF(OR($E3534="",$F3534=""),"",IF(AND($G3534=1,$F3534&gt;='Working Hours'!$C$8,$F3534&lt;'Working Hours'!$C$9),1,0))</f>
        <v/>
      </c>
    </row>
    <row r="3535">
      <c r="A3535" s="11" t="n"/>
      <c r="B3535" s="11" t="n"/>
      <c r="C3535" s="11" t="n"/>
      <c r="E3535" s="12">
        <f>IF($A3535="","",IF(ISNUMBER($A3535),$A3535,IFERROR(DATEVALUE($A3535),"")))</f>
        <v/>
      </c>
      <c r="F3535" s="12">
        <f>IF($B3535="","",IF(ISNUMBER($B3535),HOUR($B3535)*2+MINUTE($B3535)/30,IFERROR(VALUE(LEFT($B3535,FIND(":",$B3535)-1))*2+VALUE(MID($B3535,FIND(":",$B3535)+1,2))/30,"")))</f>
        <v/>
      </c>
      <c r="G3535" s="12">
        <f>IF($E3535="","",IF(WEEKDAY($E3535,2)&lt;6,1,0))</f>
        <v/>
      </c>
      <c r="H3535" s="12">
        <f>IF(OR($E3535="",$F3535=""),"",IF(AND($G3535=1,$F3535&gt;='Working Hours'!$C$8,$F3535&lt;'Working Hours'!$C$9),1,0))</f>
        <v/>
      </c>
    </row>
    <row r="3536">
      <c r="A3536" s="11" t="n"/>
      <c r="B3536" s="11" t="n"/>
      <c r="C3536" s="11" t="n"/>
      <c r="E3536" s="12">
        <f>IF($A3536="","",IF(ISNUMBER($A3536),$A3536,IFERROR(DATEVALUE($A3536),"")))</f>
        <v/>
      </c>
      <c r="F3536" s="12">
        <f>IF($B3536="","",IF(ISNUMBER($B3536),HOUR($B3536)*2+MINUTE($B3536)/30,IFERROR(VALUE(LEFT($B3536,FIND(":",$B3536)-1))*2+VALUE(MID($B3536,FIND(":",$B3536)+1,2))/30,"")))</f>
        <v/>
      </c>
      <c r="G3536" s="12">
        <f>IF($E3536="","",IF(WEEKDAY($E3536,2)&lt;6,1,0))</f>
        <v/>
      </c>
      <c r="H3536" s="12">
        <f>IF(OR($E3536="",$F3536=""),"",IF(AND($G3536=1,$F3536&gt;='Working Hours'!$C$8,$F3536&lt;'Working Hours'!$C$9),1,0))</f>
        <v/>
      </c>
    </row>
    <row r="3537">
      <c r="A3537" s="11" t="n"/>
      <c r="B3537" s="11" t="n"/>
      <c r="C3537" s="11" t="n"/>
      <c r="E3537" s="12">
        <f>IF($A3537="","",IF(ISNUMBER($A3537),$A3537,IFERROR(DATEVALUE($A3537),"")))</f>
        <v/>
      </c>
      <c r="F3537" s="12">
        <f>IF($B3537="","",IF(ISNUMBER($B3537),HOUR($B3537)*2+MINUTE($B3537)/30,IFERROR(VALUE(LEFT($B3537,FIND(":",$B3537)-1))*2+VALUE(MID($B3537,FIND(":",$B3537)+1,2))/30,"")))</f>
        <v/>
      </c>
      <c r="G3537" s="12">
        <f>IF($E3537="","",IF(WEEKDAY($E3537,2)&lt;6,1,0))</f>
        <v/>
      </c>
      <c r="H3537" s="12">
        <f>IF(OR($E3537="",$F3537=""),"",IF(AND($G3537=1,$F3537&gt;='Working Hours'!$C$8,$F3537&lt;'Working Hours'!$C$9),1,0))</f>
        <v/>
      </c>
    </row>
    <row r="3538">
      <c r="A3538" s="11" t="n"/>
      <c r="B3538" s="11" t="n"/>
      <c r="C3538" s="11" t="n"/>
      <c r="E3538" s="12">
        <f>IF($A3538="","",IF(ISNUMBER($A3538),$A3538,IFERROR(DATEVALUE($A3538),"")))</f>
        <v/>
      </c>
      <c r="F3538" s="12">
        <f>IF($B3538="","",IF(ISNUMBER($B3538),HOUR($B3538)*2+MINUTE($B3538)/30,IFERROR(VALUE(LEFT($B3538,FIND(":",$B3538)-1))*2+VALUE(MID($B3538,FIND(":",$B3538)+1,2))/30,"")))</f>
        <v/>
      </c>
      <c r="G3538" s="12">
        <f>IF($E3538="","",IF(WEEKDAY($E3538,2)&lt;6,1,0))</f>
        <v/>
      </c>
      <c r="H3538" s="12">
        <f>IF(OR($E3538="",$F3538=""),"",IF(AND($G3538=1,$F3538&gt;='Working Hours'!$C$8,$F3538&lt;'Working Hours'!$C$9),1,0))</f>
        <v/>
      </c>
    </row>
    <row r="3539">
      <c r="A3539" s="11" t="n"/>
      <c r="B3539" s="11" t="n"/>
      <c r="C3539" s="11" t="n"/>
      <c r="E3539" s="12">
        <f>IF($A3539="","",IF(ISNUMBER($A3539),$A3539,IFERROR(DATEVALUE($A3539),"")))</f>
        <v/>
      </c>
      <c r="F3539" s="12">
        <f>IF($B3539="","",IF(ISNUMBER($B3539),HOUR($B3539)*2+MINUTE($B3539)/30,IFERROR(VALUE(LEFT($B3539,FIND(":",$B3539)-1))*2+VALUE(MID($B3539,FIND(":",$B3539)+1,2))/30,"")))</f>
        <v/>
      </c>
      <c r="G3539" s="12">
        <f>IF($E3539="","",IF(WEEKDAY($E3539,2)&lt;6,1,0))</f>
        <v/>
      </c>
      <c r="H3539" s="12">
        <f>IF(OR($E3539="",$F3539=""),"",IF(AND($G3539=1,$F3539&gt;='Working Hours'!$C$8,$F3539&lt;'Working Hours'!$C$9),1,0))</f>
        <v/>
      </c>
    </row>
    <row r="3540">
      <c r="A3540" s="11" t="n"/>
      <c r="B3540" s="11" t="n"/>
      <c r="C3540" s="11" t="n"/>
      <c r="E3540" s="12">
        <f>IF($A3540="","",IF(ISNUMBER($A3540),$A3540,IFERROR(DATEVALUE($A3540),"")))</f>
        <v/>
      </c>
      <c r="F3540" s="12">
        <f>IF($B3540="","",IF(ISNUMBER($B3540),HOUR($B3540)*2+MINUTE($B3540)/30,IFERROR(VALUE(LEFT($B3540,FIND(":",$B3540)-1))*2+VALUE(MID($B3540,FIND(":",$B3540)+1,2))/30,"")))</f>
        <v/>
      </c>
      <c r="G3540" s="12">
        <f>IF($E3540="","",IF(WEEKDAY($E3540,2)&lt;6,1,0))</f>
        <v/>
      </c>
      <c r="H3540" s="12">
        <f>IF(OR($E3540="",$F3540=""),"",IF(AND($G3540=1,$F3540&gt;='Working Hours'!$C$8,$F3540&lt;'Working Hours'!$C$9),1,0))</f>
        <v/>
      </c>
    </row>
    <row r="3541">
      <c r="A3541" s="11" t="n"/>
      <c r="B3541" s="11" t="n"/>
      <c r="C3541" s="11" t="n"/>
      <c r="E3541" s="12">
        <f>IF($A3541="","",IF(ISNUMBER($A3541),$A3541,IFERROR(DATEVALUE($A3541),"")))</f>
        <v/>
      </c>
      <c r="F3541" s="12">
        <f>IF($B3541="","",IF(ISNUMBER($B3541),HOUR($B3541)*2+MINUTE($B3541)/30,IFERROR(VALUE(LEFT($B3541,FIND(":",$B3541)-1))*2+VALUE(MID($B3541,FIND(":",$B3541)+1,2))/30,"")))</f>
        <v/>
      </c>
      <c r="G3541" s="12">
        <f>IF($E3541="","",IF(WEEKDAY($E3541,2)&lt;6,1,0))</f>
        <v/>
      </c>
      <c r="H3541" s="12">
        <f>IF(OR($E3541="",$F3541=""),"",IF(AND($G3541=1,$F3541&gt;='Working Hours'!$C$8,$F3541&lt;'Working Hours'!$C$9),1,0))</f>
        <v/>
      </c>
    </row>
    <row r="3542">
      <c r="A3542" s="11" t="n"/>
      <c r="B3542" s="11" t="n"/>
      <c r="C3542" s="11" t="n"/>
      <c r="E3542" s="12">
        <f>IF($A3542="","",IF(ISNUMBER($A3542),$A3542,IFERROR(DATEVALUE($A3542),"")))</f>
        <v/>
      </c>
      <c r="F3542" s="12">
        <f>IF($B3542="","",IF(ISNUMBER($B3542),HOUR($B3542)*2+MINUTE($B3542)/30,IFERROR(VALUE(LEFT($B3542,FIND(":",$B3542)-1))*2+VALUE(MID($B3542,FIND(":",$B3542)+1,2))/30,"")))</f>
        <v/>
      </c>
      <c r="G3542" s="12">
        <f>IF($E3542="","",IF(WEEKDAY($E3542,2)&lt;6,1,0))</f>
        <v/>
      </c>
      <c r="H3542" s="12">
        <f>IF(OR($E3542="",$F3542=""),"",IF(AND($G3542=1,$F3542&gt;='Working Hours'!$C$8,$F3542&lt;'Working Hours'!$C$9),1,0))</f>
        <v/>
      </c>
    </row>
    <row r="3543">
      <c r="A3543" s="11" t="n"/>
      <c r="B3543" s="11" t="n"/>
      <c r="C3543" s="11" t="n"/>
      <c r="E3543" s="12">
        <f>IF($A3543="","",IF(ISNUMBER($A3543),$A3543,IFERROR(DATEVALUE($A3543),"")))</f>
        <v/>
      </c>
      <c r="F3543" s="12">
        <f>IF($B3543="","",IF(ISNUMBER($B3543),HOUR($B3543)*2+MINUTE($B3543)/30,IFERROR(VALUE(LEFT($B3543,FIND(":",$B3543)-1))*2+VALUE(MID($B3543,FIND(":",$B3543)+1,2))/30,"")))</f>
        <v/>
      </c>
      <c r="G3543" s="12">
        <f>IF($E3543="","",IF(WEEKDAY($E3543,2)&lt;6,1,0))</f>
        <v/>
      </c>
      <c r="H3543" s="12">
        <f>IF(OR($E3543="",$F3543=""),"",IF(AND($G3543=1,$F3543&gt;='Working Hours'!$C$8,$F3543&lt;'Working Hours'!$C$9),1,0))</f>
        <v/>
      </c>
    </row>
    <row r="3544">
      <c r="A3544" s="11" t="n"/>
      <c r="B3544" s="11" t="n"/>
      <c r="C3544" s="11" t="n"/>
      <c r="E3544" s="12">
        <f>IF($A3544="","",IF(ISNUMBER($A3544),$A3544,IFERROR(DATEVALUE($A3544),"")))</f>
        <v/>
      </c>
      <c r="F3544" s="12">
        <f>IF($B3544="","",IF(ISNUMBER($B3544),HOUR($B3544)*2+MINUTE($B3544)/30,IFERROR(VALUE(LEFT($B3544,FIND(":",$B3544)-1))*2+VALUE(MID($B3544,FIND(":",$B3544)+1,2))/30,"")))</f>
        <v/>
      </c>
      <c r="G3544" s="12">
        <f>IF($E3544="","",IF(WEEKDAY($E3544,2)&lt;6,1,0))</f>
        <v/>
      </c>
      <c r="H3544" s="12">
        <f>IF(OR($E3544="",$F3544=""),"",IF(AND($G3544=1,$F3544&gt;='Working Hours'!$C$8,$F3544&lt;'Working Hours'!$C$9),1,0))</f>
        <v/>
      </c>
    </row>
    <row r="3545">
      <c r="A3545" s="11" t="n"/>
      <c r="B3545" s="11" t="n"/>
      <c r="C3545" s="11" t="n"/>
      <c r="E3545" s="12">
        <f>IF($A3545="","",IF(ISNUMBER($A3545),$A3545,IFERROR(DATEVALUE($A3545),"")))</f>
        <v/>
      </c>
      <c r="F3545" s="12">
        <f>IF($B3545="","",IF(ISNUMBER($B3545),HOUR($B3545)*2+MINUTE($B3545)/30,IFERROR(VALUE(LEFT($B3545,FIND(":",$B3545)-1))*2+VALUE(MID($B3545,FIND(":",$B3545)+1,2))/30,"")))</f>
        <v/>
      </c>
      <c r="G3545" s="12">
        <f>IF($E3545="","",IF(WEEKDAY($E3545,2)&lt;6,1,0))</f>
        <v/>
      </c>
      <c r="H3545" s="12">
        <f>IF(OR($E3545="",$F3545=""),"",IF(AND($G3545=1,$F3545&gt;='Working Hours'!$C$8,$F3545&lt;'Working Hours'!$C$9),1,0))</f>
        <v/>
      </c>
    </row>
    <row r="3546">
      <c r="A3546" s="11" t="n"/>
      <c r="B3546" s="11" t="n"/>
      <c r="C3546" s="11" t="n"/>
      <c r="E3546" s="12">
        <f>IF($A3546="","",IF(ISNUMBER($A3546),$A3546,IFERROR(DATEVALUE($A3546),"")))</f>
        <v/>
      </c>
      <c r="F3546" s="12">
        <f>IF($B3546="","",IF(ISNUMBER($B3546),HOUR($B3546)*2+MINUTE($B3546)/30,IFERROR(VALUE(LEFT($B3546,FIND(":",$B3546)-1))*2+VALUE(MID($B3546,FIND(":",$B3546)+1,2))/30,"")))</f>
        <v/>
      </c>
      <c r="G3546" s="12">
        <f>IF($E3546="","",IF(WEEKDAY($E3546,2)&lt;6,1,0))</f>
        <v/>
      </c>
      <c r="H3546" s="12">
        <f>IF(OR($E3546="",$F3546=""),"",IF(AND($G3546=1,$F3546&gt;='Working Hours'!$C$8,$F3546&lt;'Working Hours'!$C$9),1,0))</f>
        <v/>
      </c>
    </row>
    <row r="3547">
      <c r="A3547" s="11" t="n"/>
      <c r="B3547" s="11" t="n"/>
      <c r="C3547" s="11" t="n"/>
      <c r="E3547" s="12">
        <f>IF($A3547="","",IF(ISNUMBER($A3547),$A3547,IFERROR(DATEVALUE($A3547),"")))</f>
        <v/>
      </c>
      <c r="F3547" s="12">
        <f>IF($B3547="","",IF(ISNUMBER($B3547),HOUR($B3547)*2+MINUTE($B3547)/30,IFERROR(VALUE(LEFT($B3547,FIND(":",$B3547)-1))*2+VALUE(MID($B3547,FIND(":",$B3547)+1,2))/30,"")))</f>
        <v/>
      </c>
      <c r="G3547" s="12">
        <f>IF($E3547="","",IF(WEEKDAY($E3547,2)&lt;6,1,0))</f>
        <v/>
      </c>
      <c r="H3547" s="12">
        <f>IF(OR($E3547="",$F3547=""),"",IF(AND($G3547=1,$F3547&gt;='Working Hours'!$C$8,$F3547&lt;'Working Hours'!$C$9),1,0))</f>
        <v/>
      </c>
    </row>
    <row r="3548">
      <c r="A3548" s="11" t="n"/>
      <c r="B3548" s="11" t="n"/>
      <c r="C3548" s="11" t="n"/>
      <c r="E3548" s="12">
        <f>IF($A3548="","",IF(ISNUMBER($A3548),$A3548,IFERROR(DATEVALUE($A3548),"")))</f>
        <v/>
      </c>
      <c r="F3548" s="12">
        <f>IF($B3548="","",IF(ISNUMBER($B3548),HOUR($B3548)*2+MINUTE($B3548)/30,IFERROR(VALUE(LEFT($B3548,FIND(":",$B3548)-1))*2+VALUE(MID($B3548,FIND(":",$B3548)+1,2))/30,"")))</f>
        <v/>
      </c>
      <c r="G3548" s="12">
        <f>IF($E3548="","",IF(WEEKDAY($E3548,2)&lt;6,1,0))</f>
        <v/>
      </c>
      <c r="H3548" s="12">
        <f>IF(OR($E3548="",$F3548=""),"",IF(AND($G3548=1,$F3548&gt;='Working Hours'!$C$8,$F3548&lt;'Working Hours'!$C$9),1,0))</f>
        <v/>
      </c>
    </row>
    <row r="3549">
      <c r="A3549" s="11" t="n"/>
      <c r="B3549" s="11" t="n"/>
      <c r="C3549" s="11" t="n"/>
      <c r="E3549" s="12">
        <f>IF($A3549="","",IF(ISNUMBER($A3549),$A3549,IFERROR(DATEVALUE($A3549),"")))</f>
        <v/>
      </c>
      <c r="F3549" s="12">
        <f>IF($B3549="","",IF(ISNUMBER($B3549),HOUR($B3549)*2+MINUTE($B3549)/30,IFERROR(VALUE(LEFT($B3549,FIND(":",$B3549)-1))*2+VALUE(MID($B3549,FIND(":",$B3549)+1,2))/30,"")))</f>
        <v/>
      </c>
      <c r="G3549" s="12">
        <f>IF($E3549="","",IF(WEEKDAY($E3549,2)&lt;6,1,0))</f>
        <v/>
      </c>
      <c r="H3549" s="12">
        <f>IF(OR($E3549="",$F3549=""),"",IF(AND($G3549=1,$F3549&gt;='Working Hours'!$C$8,$F3549&lt;'Working Hours'!$C$9),1,0))</f>
        <v/>
      </c>
    </row>
    <row r="3550">
      <c r="A3550" s="11" t="n"/>
      <c r="B3550" s="11" t="n"/>
      <c r="C3550" s="11" t="n"/>
      <c r="E3550" s="12">
        <f>IF($A3550="","",IF(ISNUMBER($A3550),$A3550,IFERROR(DATEVALUE($A3550),"")))</f>
        <v/>
      </c>
      <c r="F3550" s="12">
        <f>IF($B3550="","",IF(ISNUMBER($B3550),HOUR($B3550)*2+MINUTE($B3550)/30,IFERROR(VALUE(LEFT($B3550,FIND(":",$B3550)-1))*2+VALUE(MID($B3550,FIND(":",$B3550)+1,2))/30,"")))</f>
        <v/>
      </c>
      <c r="G3550" s="12">
        <f>IF($E3550="","",IF(WEEKDAY($E3550,2)&lt;6,1,0))</f>
        <v/>
      </c>
      <c r="H3550" s="12">
        <f>IF(OR($E3550="",$F3550=""),"",IF(AND($G3550=1,$F3550&gt;='Working Hours'!$C$8,$F3550&lt;'Working Hours'!$C$9),1,0))</f>
        <v/>
      </c>
    </row>
    <row r="3551">
      <c r="A3551" s="11" t="n"/>
      <c r="B3551" s="11" t="n"/>
      <c r="C3551" s="11" t="n"/>
      <c r="E3551" s="12">
        <f>IF($A3551="","",IF(ISNUMBER($A3551),$A3551,IFERROR(DATEVALUE($A3551),"")))</f>
        <v/>
      </c>
      <c r="F3551" s="12">
        <f>IF($B3551="","",IF(ISNUMBER($B3551),HOUR($B3551)*2+MINUTE($B3551)/30,IFERROR(VALUE(LEFT($B3551,FIND(":",$B3551)-1))*2+VALUE(MID($B3551,FIND(":",$B3551)+1,2))/30,"")))</f>
        <v/>
      </c>
      <c r="G3551" s="12">
        <f>IF($E3551="","",IF(WEEKDAY($E3551,2)&lt;6,1,0))</f>
        <v/>
      </c>
      <c r="H3551" s="12">
        <f>IF(OR($E3551="",$F3551=""),"",IF(AND($G3551=1,$F3551&gt;='Working Hours'!$C$8,$F3551&lt;'Working Hours'!$C$9),1,0))</f>
        <v/>
      </c>
    </row>
    <row r="3552">
      <c r="A3552" s="11" t="n"/>
      <c r="B3552" s="11" t="n"/>
      <c r="C3552" s="11" t="n"/>
      <c r="E3552" s="12">
        <f>IF($A3552="","",IF(ISNUMBER($A3552),$A3552,IFERROR(DATEVALUE($A3552),"")))</f>
        <v/>
      </c>
      <c r="F3552" s="12">
        <f>IF($B3552="","",IF(ISNUMBER($B3552),HOUR($B3552)*2+MINUTE($B3552)/30,IFERROR(VALUE(LEFT($B3552,FIND(":",$B3552)-1))*2+VALUE(MID($B3552,FIND(":",$B3552)+1,2))/30,"")))</f>
        <v/>
      </c>
      <c r="G3552" s="12">
        <f>IF($E3552="","",IF(WEEKDAY($E3552,2)&lt;6,1,0))</f>
        <v/>
      </c>
      <c r="H3552" s="12">
        <f>IF(OR($E3552="",$F3552=""),"",IF(AND($G3552=1,$F3552&gt;='Working Hours'!$C$8,$F3552&lt;'Working Hours'!$C$9),1,0))</f>
        <v/>
      </c>
    </row>
    <row r="3553">
      <c r="A3553" s="11" t="n"/>
      <c r="B3553" s="11" t="n"/>
      <c r="C3553" s="11" t="n"/>
      <c r="E3553" s="12">
        <f>IF($A3553="","",IF(ISNUMBER($A3553),$A3553,IFERROR(DATEVALUE($A3553),"")))</f>
        <v/>
      </c>
      <c r="F3553" s="12">
        <f>IF($B3553="","",IF(ISNUMBER($B3553),HOUR($B3553)*2+MINUTE($B3553)/30,IFERROR(VALUE(LEFT($B3553,FIND(":",$B3553)-1))*2+VALUE(MID($B3553,FIND(":",$B3553)+1,2))/30,"")))</f>
        <v/>
      </c>
      <c r="G3553" s="12">
        <f>IF($E3553="","",IF(WEEKDAY($E3553,2)&lt;6,1,0))</f>
        <v/>
      </c>
      <c r="H3553" s="12">
        <f>IF(OR($E3553="",$F3553=""),"",IF(AND($G3553=1,$F3553&gt;='Working Hours'!$C$8,$F3553&lt;'Working Hours'!$C$9),1,0))</f>
        <v/>
      </c>
    </row>
    <row r="3554">
      <c r="A3554" s="11" t="n"/>
      <c r="B3554" s="11" t="n"/>
      <c r="C3554" s="11" t="n"/>
      <c r="E3554" s="12">
        <f>IF($A3554="","",IF(ISNUMBER($A3554),$A3554,IFERROR(DATEVALUE($A3554),"")))</f>
        <v/>
      </c>
      <c r="F3554" s="12">
        <f>IF($B3554="","",IF(ISNUMBER($B3554),HOUR($B3554)*2+MINUTE($B3554)/30,IFERROR(VALUE(LEFT($B3554,FIND(":",$B3554)-1))*2+VALUE(MID($B3554,FIND(":",$B3554)+1,2))/30,"")))</f>
        <v/>
      </c>
      <c r="G3554" s="12">
        <f>IF($E3554="","",IF(WEEKDAY($E3554,2)&lt;6,1,0))</f>
        <v/>
      </c>
      <c r="H3554" s="12">
        <f>IF(OR($E3554="",$F3554=""),"",IF(AND($G3554=1,$F3554&gt;='Working Hours'!$C$8,$F3554&lt;'Working Hours'!$C$9),1,0))</f>
        <v/>
      </c>
    </row>
    <row r="3555">
      <c r="A3555" s="11" t="n"/>
      <c r="B3555" s="11" t="n"/>
      <c r="C3555" s="11" t="n"/>
      <c r="E3555" s="12">
        <f>IF($A3555="","",IF(ISNUMBER($A3555),$A3555,IFERROR(DATEVALUE($A3555),"")))</f>
        <v/>
      </c>
      <c r="F3555" s="12">
        <f>IF($B3555="","",IF(ISNUMBER($B3555),HOUR($B3555)*2+MINUTE($B3555)/30,IFERROR(VALUE(LEFT($B3555,FIND(":",$B3555)-1))*2+VALUE(MID($B3555,FIND(":",$B3555)+1,2))/30,"")))</f>
        <v/>
      </c>
      <c r="G3555" s="12">
        <f>IF($E3555="","",IF(WEEKDAY($E3555,2)&lt;6,1,0))</f>
        <v/>
      </c>
      <c r="H3555" s="12">
        <f>IF(OR($E3555="",$F3555=""),"",IF(AND($G3555=1,$F3555&gt;='Working Hours'!$C$8,$F3555&lt;'Working Hours'!$C$9),1,0))</f>
        <v/>
      </c>
    </row>
    <row r="3556">
      <c r="A3556" s="11" t="n"/>
      <c r="B3556" s="11" t="n"/>
      <c r="C3556" s="11" t="n"/>
      <c r="E3556" s="12">
        <f>IF($A3556="","",IF(ISNUMBER($A3556),$A3556,IFERROR(DATEVALUE($A3556),"")))</f>
        <v/>
      </c>
      <c r="F3556" s="12">
        <f>IF($B3556="","",IF(ISNUMBER($B3556),HOUR($B3556)*2+MINUTE($B3556)/30,IFERROR(VALUE(LEFT($B3556,FIND(":",$B3556)-1))*2+VALUE(MID($B3556,FIND(":",$B3556)+1,2))/30,"")))</f>
        <v/>
      </c>
      <c r="G3556" s="12">
        <f>IF($E3556="","",IF(WEEKDAY($E3556,2)&lt;6,1,0))</f>
        <v/>
      </c>
      <c r="H3556" s="12">
        <f>IF(OR($E3556="",$F3556=""),"",IF(AND($G3556=1,$F3556&gt;='Working Hours'!$C$8,$F3556&lt;'Working Hours'!$C$9),1,0))</f>
        <v/>
      </c>
    </row>
    <row r="3557">
      <c r="A3557" s="11" t="n"/>
      <c r="B3557" s="11" t="n"/>
      <c r="C3557" s="11" t="n"/>
      <c r="E3557" s="12">
        <f>IF($A3557="","",IF(ISNUMBER($A3557),$A3557,IFERROR(DATEVALUE($A3557),"")))</f>
        <v/>
      </c>
      <c r="F3557" s="12">
        <f>IF($B3557="","",IF(ISNUMBER($B3557),HOUR($B3557)*2+MINUTE($B3557)/30,IFERROR(VALUE(LEFT($B3557,FIND(":",$B3557)-1))*2+VALUE(MID($B3557,FIND(":",$B3557)+1,2))/30,"")))</f>
        <v/>
      </c>
      <c r="G3557" s="12">
        <f>IF($E3557="","",IF(WEEKDAY($E3557,2)&lt;6,1,0))</f>
        <v/>
      </c>
      <c r="H3557" s="12">
        <f>IF(OR($E3557="",$F3557=""),"",IF(AND($G3557=1,$F3557&gt;='Working Hours'!$C$8,$F3557&lt;'Working Hours'!$C$9),1,0))</f>
        <v/>
      </c>
    </row>
    <row r="3558">
      <c r="A3558" s="11" t="n"/>
      <c r="B3558" s="11" t="n"/>
      <c r="C3558" s="11" t="n"/>
      <c r="E3558" s="12">
        <f>IF($A3558="","",IF(ISNUMBER($A3558),$A3558,IFERROR(DATEVALUE($A3558),"")))</f>
        <v/>
      </c>
      <c r="F3558" s="12">
        <f>IF($B3558="","",IF(ISNUMBER($B3558),HOUR($B3558)*2+MINUTE($B3558)/30,IFERROR(VALUE(LEFT($B3558,FIND(":",$B3558)-1))*2+VALUE(MID($B3558,FIND(":",$B3558)+1,2))/30,"")))</f>
        <v/>
      </c>
      <c r="G3558" s="12">
        <f>IF($E3558="","",IF(WEEKDAY($E3558,2)&lt;6,1,0))</f>
        <v/>
      </c>
      <c r="H3558" s="12">
        <f>IF(OR($E3558="",$F3558=""),"",IF(AND($G3558=1,$F3558&gt;='Working Hours'!$C$8,$F3558&lt;'Working Hours'!$C$9),1,0))</f>
        <v/>
      </c>
    </row>
    <row r="3559">
      <c r="A3559" s="11" t="n"/>
      <c r="B3559" s="11" t="n"/>
      <c r="C3559" s="11" t="n"/>
      <c r="E3559" s="12">
        <f>IF($A3559="","",IF(ISNUMBER($A3559),$A3559,IFERROR(DATEVALUE($A3559),"")))</f>
        <v/>
      </c>
      <c r="F3559" s="12">
        <f>IF($B3559="","",IF(ISNUMBER($B3559),HOUR($B3559)*2+MINUTE($B3559)/30,IFERROR(VALUE(LEFT($B3559,FIND(":",$B3559)-1))*2+VALUE(MID($B3559,FIND(":",$B3559)+1,2))/30,"")))</f>
        <v/>
      </c>
      <c r="G3559" s="12">
        <f>IF($E3559="","",IF(WEEKDAY($E3559,2)&lt;6,1,0))</f>
        <v/>
      </c>
      <c r="H3559" s="12">
        <f>IF(OR($E3559="",$F3559=""),"",IF(AND($G3559=1,$F3559&gt;='Working Hours'!$C$8,$F3559&lt;'Working Hours'!$C$9),1,0))</f>
        <v/>
      </c>
    </row>
    <row r="3560">
      <c r="A3560" s="11" t="n"/>
      <c r="B3560" s="11" t="n"/>
      <c r="C3560" s="11" t="n"/>
      <c r="E3560" s="12">
        <f>IF($A3560="","",IF(ISNUMBER($A3560),$A3560,IFERROR(DATEVALUE($A3560),"")))</f>
        <v/>
      </c>
      <c r="F3560" s="12">
        <f>IF($B3560="","",IF(ISNUMBER($B3560),HOUR($B3560)*2+MINUTE($B3560)/30,IFERROR(VALUE(LEFT($B3560,FIND(":",$B3560)-1))*2+VALUE(MID($B3560,FIND(":",$B3560)+1,2))/30,"")))</f>
        <v/>
      </c>
      <c r="G3560" s="12">
        <f>IF($E3560="","",IF(WEEKDAY($E3560,2)&lt;6,1,0))</f>
        <v/>
      </c>
      <c r="H3560" s="12">
        <f>IF(OR($E3560="",$F3560=""),"",IF(AND($G3560=1,$F3560&gt;='Working Hours'!$C$8,$F3560&lt;'Working Hours'!$C$9),1,0))</f>
        <v/>
      </c>
    </row>
    <row r="3561">
      <c r="A3561" s="11" t="n"/>
      <c r="B3561" s="11" t="n"/>
      <c r="C3561" s="11" t="n"/>
      <c r="E3561" s="12">
        <f>IF($A3561="","",IF(ISNUMBER($A3561),$A3561,IFERROR(DATEVALUE($A3561),"")))</f>
        <v/>
      </c>
      <c r="F3561" s="12">
        <f>IF($B3561="","",IF(ISNUMBER($B3561),HOUR($B3561)*2+MINUTE($B3561)/30,IFERROR(VALUE(LEFT($B3561,FIND(":",$B3561)-1))*2+VALUE(MID($B3561,FIND(":",$B3561)+1,2))/30,"")))</f>
        <v/>
      </c>
      <c r="G3561" s="12">
        <f>IF($E3561="","",IF(WEEKDAY($E3561,2)&lt;6,1,0))</f>
        <v/>
      </c>
      <c r="H3561" s="12">
        <f>IF(OR($E3561="",$F3561=""),"",IF(AND($G3561=1,$F3561&gt;='Working Hours'!$C$8,$F3561&lt;'Working Hours'!$C$9),1,0))</f>
        <v/>
      </c>
    </row>
    <row r="3562">
      <c r="A3562" s="11" t="n"/>
      <c r="B3562" s="11" t="n"/>
      <c r="C3562" s="11" t="n"/>
      <c r="E3562" s="12">
        <f>IF($A3562="","",IF(ISNUMBER($A3562),$A3562,IFERROR(DATEVALUE($A3562),"")))</f>
        <v/>
      </c>
      <c r="F3562" s="12">
        <f>IF($B3562="","",IF(ISNUMBER($B3562),HOUR($B3562)*2+MINUTE($B3562)/30,IFERROR(VALUE(LEFT($B3562,FIND(":",$B3562)-1))*2+VALUE(MID($B3562,FIND(":",$B3562)+1,2))/30,"")))</f>
        <v/>
      </c>
      <c r="G3562" s="12">
        <f>IF($E3562="","",IF(WEEKDAY($E3562,2)&lt;6,1,0))</f>
        <v/>
      </c>
      <c r="H3562" s="12">
        <f>IF(OR($E3562="",$F3562=""),"",IF(AND($G3562=1,$F3562&gt;='Working Hours'!$C$8,$F3562&lt;'Working Hours'!$C$9),1,0))</f>
        <v/>
      </c>
    </row>
    <row r="3563">
      <c r="A3563" s="11" t="n"/>
      <c r="B3563" s="11" t="n"/>
      <c r="C3563" s="11" t="n"/>
      <c r="E3563" s="12">
        <f>IF($A3563="","",IF(ISNUMBER($A3563),$A3563,IFERROR(DATEVALUE($A3563),"")))</f>
        <v/>
      </c>
      <c r="F3563" s="12">
        <f>IF($B3563="","",IF(ISNUMBER($B3563),HOUR($B3563)*2+MINUTE($B3563)/30,IFERROR(VALUE(LEFT($B3563,FIND(":",$B3563)-1))*2+VALUE(MID($B3563,FIND(":",$B3563)+1,2))/30,"")))</f>
        <v/>
      </c>
      <c r="G3563" s="12">
        <f>IF($E3563="","",IF(WEEKDAY($E3563,2)&lt;6,1,0))</f>
        <v/>
      </c>
      <c r="H3563" s="12">
        <f>IF(OR($E3563="",$F3563=""),"",IF(AND($G3563=1,$F3563&gt;='Working Hours'!$C$8,$F3563&lt;'Working Hours'!$C$9),1,0))</f>
        <v/>
      </c>
    </row>
    <row r="3564">
      <c r="A3564" s="11" t="n"/>
      <c r="B3564" s="11" t="n"/>
      <c r="C3564" s="11" t="n"/>
      <c r="E3564" s="12">
        <f>IF($A3564="","",IF(ISNUMBER($A3564),$A3564,IFERROR(DATEVALUE($A3564),"")))</f>
        <v/>
      </c>
      <c r="F3564" s="12">
        <f>IF($B3564="","",IF(ISNUMBER($B3564),HOUR($B3564)*2+MINUTE($B3564)/30,IFERROR(VALUE(LEFT($B3564,FIND(":",$B3564)-1))*2+VALUE(MID($B3564,FIND(":",$B3564)+1,2))/30,"")))</f>
        <v/>
      </c>
      <c r="G3564" s="12">
        <f>IF($E3564="","",IF(WEEKDAY($E3564,2)&lt;6,1,0))</f>
        <v/>
      </c>
      <c r="H3564" s="12">
        <f>IF(OR($E3564="",$F3564=""),"",IF(AND($G3564=1,$F3564&gt;='Working Hours'!$C$8,$F3564&lt;'Working Hours'!$C$9),1,0))</f>
        <v/>
      </c>
    </row>
    <row r="3565">
      <c r="A3565" s="11" t="n"/>
      <c r="B3565" s="11" t="n"/>
      <c r="C3565" s="11" t="n"/>
      <c r="E3565" s="12">
        <f>IF($A3565="","",IF(ISNUMBER($A3565),$A3565,IFERROR(DATEVALUE($A3565),"")))</f>
        <v/>
      </c>
      <c r="F3565" s="12">
        <f>IF($B3565="","",IF(ISNUMBER($B3565),HOUR($B3565)*2+MINUTE($B3565)/30,IFERROR(VALUE(LEFT($B3565,FIND(":",$B3565)-1))*2+VALUE(MID($B3565,FIND(":",$B3565)+1,2))/30,"")))</f>
        <v/>
      </c>
      <c r="G3565" s="12">
        <f>IF($E3565="","",IF(WEEKDAY($E3565,2)&lt;6,1,0))</f>
        <v/>
      </c>
      <c r="H3565" s="12">
        <f>IF(OR($E3565="",$F3565=""),"",IF(AND($G3565=1,$F3565&gt;='Working Hours'!$C$8,$F3565&lt;'Working Hours'!$C$9),1,0))</f>
        <v/>
      </c>
    </row>
    <row r="3566">
      <c r="A3566" s="11" t="n"/>
      <c r="B3566" s="11" t="n"/>
      <c r="C3566" s="11" t="n"/>
      <c r="E3566" s="12">
        <f>IF($A3566="","",IF(ISNUMBER($A3566),$A3566,IFERROR(DATEVALUE($A3566),"")))</f>
        <v/>
      </c>
      <c r="F3566" s="12">
        <f>IF($B3566="","",IF(ISNUMBER($B3566),HOUR($B3566)*2+MINUTE($B3566)/30,IFERROR(VALUE(LEFT($B3566,FIND(":",$B3566)-1))*2+VALUE(MID($B3566,FIND(":",$B3566)+1,2))/30,"")))</f>
        <v/>
      </c>
      <c r="G3566" s="12">
        <f>IF($E3566="","",IF(WEEKDAY($E3566,2)&lt;6,1,0))</f>
        <v/>
      </c>
      <c r="H3566" s="12">
        <f>IF(OR($E3566="",$F3566=""),"",IF(AND($G3566=1,$F3566&gt;='Working Hours'!$C$8,$F3566&lt;'Working Hours'!$C$9),1,0))</f>
        <v/>
      </c>
    </row>
    <row r="3567">
      <c r="A3567" s="11" t="n"/>
      <c r="B3567" s="11" t="n"/>
      <c r="C3567" s="11" t="n"/>
      <c r="E3567" s="12">
        <f>IF($A3567="","",IF(ISNUMBER($A3567),$A3567,IFERROR(DATEVALUE($A3567),"")))</f>
        <v/>
      </c>
      <c r="F3567" s="12">
        <f>IF($B3567="","",IF(ISNUMBER($B3567),HOUR($B3567)*2+MINUTE($B3567)/30,IFERROR(VALUE(LEFT($B3567,FIND(":",$B3567)-1))*2+VALUE(MID($B3567,FIND(":",$B3567)+1,2))/30,"")))</f>
        <v/>
      </c>
      <c r="G3567" s="12">
        <f>IF($E3567="","",IF(WEEKDAY($E3567,2)&lt;6,1,0))</f>
        <v/>
      </c>
      <c r="H3567" s="12">
        <f>IF(OR($E3567="",$F3567=""),"",IF(AND($G3567=1,$F3567&gt;='Working Hours'!$C$8,$F3567&lt;'Working Hours'!$C$9),1,0))</f>
        <v/>
      </c>
    </row>
    <row r="3568">
      <c r="A3568" s="11" t="n"/>
      <c r="B3568" s="11" t="n"/>
      <c r="C3568" s="11" t="n"/>
      <c r="E3568" s="12">
        <f>IF($A3568="","",IF(ISNUMBER($A3568),$A3568,IFERROR(DATEVALUE($A3568),"")))</f>
        <v/>
      </c>
      <c r="F3568" s="12">
        <f>IF($B3568="","",IF(ISNUMBER($B3568),HOUR($B3568)*2+MINUTE($B3568)/30,IFERROR(VALUE(LEFT($B3568,FIND(":",$B3568)-1))*2+VALUE(MID($B3568,FIND(":",$B3568)+1,2))/30,"")))</f>
        <v/>
      </c>
      <c r="G3568" s="12">
        <f>IF($E3568="","",IF(WEEKDAY($E3568,2)&lt;6,1,0))</f>
        <v/>
      </c>
      <c r="H3568" s="12">
        <f>IF(OR($E3568="",$F3568=""),"",IF(AND($G3568=1,$F3568&gt;='Working Hours'!$C$8,$F3568&lt;'Working Hours'!$C$9),1,0))</f>
        <v/>
      </c>
    </row>
    <row r="3569">
      <c r="A3569" s="11" t="n"/>
      <c r="B3569" s="11" t="n"/>
      <c r="C3569" s="11" t="n"/>
      <c r="E3569" s="12">
        <f>IF($A3569="","",IF(ISNUMBER($A3569),$A3569,IFERROR(DATEVALUE($A3569),"")))</f>
        <v/>
      </c>
      <c r="F3569" s="12">
        <f>IF($B3569="","",IF(ISNUMBER($B3569),HOUR($B3569)*2+MINUTE($B3569)/30,IFERROR(VALUE(LEFT($B3569,FIND(":",$B3569)-1))*2+VALUE(MID($B3569,FIND(":",$B3569)+1,2))/30,"")))</f>
        <v/>
      </c>
      <c r="G3569" s="12">
        <f>IF($E3569="","",IF(WEEKDAY($E3569,2)&lt;6,1,0))</f>
        <v/>
      </c>
      <c r="H3569" s="12">
        <f>IF(OR($E3569="",$F3569=""),"",IF(AND($G3569=1,$F3569&gt;='Working Hours'!$C$8,$F3569&lt;'Working Hours'!$C$9),1,0))</f>
        <v/>
      </c>
    </row>
    <row r="3570">
      <c r="A3570" s="11" t="n"/>
      <c r="B3570" s="11" t="n"/>
      <c r="C3570" s="11" t="n"/>
      <c r="E3570" s="12">
        <f>IF($A3570="","",IF(ISNUMBER($A3570),$A3570,IFERROR(DATEVALUE($A3570),"")))</f>
        <v/>
      </c>
      <c r="F3570" s="12">
        <f>IF($B3570="","",IF(ISNUMBER($B3570),HOUR($B3570)*2+MINUTE($B3570)/30,IFERROR(VALUE(LEFT($B3570,FIND(":",$B3570)-1))*2+VALUE(MID($B3570,FIND(":",$B3570)+1,2))/30,"")))</f>
        <v/>
      </c>
      <c r="G3570" s="12">
        <f>IF($E3570="","",IF(WEEKDAY($E3570,2)&lt;6,1,0))</f>
        <v/>
      </c>
      <c r="H3570" s="12">
        <f>IF(OR($E3570="",$F3570=""),"",IF(AND($G3570=1,$F3570&gt;='Working Hours'!$C$8,$F3570&lt;'Working Hours'!$C$9),1,0))</f>
        <v/>
      </c>
    </row>
    <row r="3571">
      <c r="A3571" s="11" t="n"/>
      <c r="B3571" s="11" t="n"/>
      <c r="C3571" s="11" t="n"/>
      <c r="E3571" s="12">
        <f>IF($A3571="","",IF(ISNUMBER($A3571),$A3571,IFERROR(DATEVALUE($A3571),"")))</f>
        <v/>
      </c>
      <c r="F3571" s="12">
        <f>IF($B3571="","",IF(ISNUMBER($B3571),HOUR($B3571)*2+MINUTE($B3571)/30,IFERROR(VALUE(LEFT($B3571,FIND(":",$B3571)-1))*2+VALUE(MID($B3571,FIND(":",$B3571)+1,2))/30,"")))</f>
        <v/>
      </c>
      <c r="G3571" s="12">
        <f>IF($E3571="","",IF(WEEKDAY($E3571,2)&lt;6,1,0))</f>
        <v/>
      </c>
      <c r="H3571" s="12">
        <f>IF(OR($E3571="",$F3571=""),"",IF(AND($G3571=1,$F3571&gt;='Working Hours'!$C$8,$F3571&lt;'Working Hours'!$C$9),1,0))</f>
        <v/>
      </c>
    </row>
    <row r="3572">
      <c r="A3572" s="11" t="n"/>
      <c r="B3572" s="11" t="n"/>
      <c r="C3572" s="11" t="n"/>
      <c r="E3572" s="12">
        <f>IF($A3572="","",IF(ISNUMBER($A3572),$A3572,IFERROR(DATEVALUE($A3572),"")))</f>
        <v/>
      </c>
      <c r="F3572" s="12">
        <f>IF($B3572="","",IF(ISNUMBER($B3572),HOUR($B3572)*2+MINUTE($B3572)/30,IFERROR(VALUE(LEFT($B3572,FIND(":",$B3572)-1))*2+VALUE(MID($B3572,FIND(":",$B3572)+1,2))/30,"")))</f>
        <v/>
      </c>
      <c r="G3572" s="12">
        <f>IF($E3572="","",IF(WEEKDAY($E3572,2)&lt;6,1,0))</f>
        <v/>
      </c>
      <c r="H3572" s="12">
        <f>IF(OR($E3572="",$F3572=""),"",IF(AND($G3572=1,$F3572&gt;='Working Hours'!$C$8,$F3572&lt;'Working Hours'!$C$9),1,0))</f>
        <v/>
      </c>
    </row>
    <row r="3573">
      <c r="A3573" s="11" t="n"/>
      <c r="B3573" s="11" t="n"/>
      <c r="C3573" s="11" t="n"/>
      <c r="E3573" s="12">
        <f>IF($A3573="","",IF(ISNUMBER($A3573),$A3573,IFERROR(DATEVALUE($A3573),"")))</f>
        <v/>
      </c>
      <c r="F3573" s="12">
        <f>IF($B3573="","",IF(ISNUMBER($B3573),HOUR($B3573)*2+MINUTE($B3573)/30,IFERROR(VALUE(LEFT($B3573,FIND(":",$B3573)-1))*2+VALUE(MID($B3573,FIND(":",$B3573)+1,2))/30,"")))</f>
        <v/>
      </c>
      <c r="G3573" s="12">
        <f>IF($E3573="","",IF(WEEKDAY($E3573,2)&lt;6,1,0))</f>
        <v/>
      </c>
      <c r="H3573" s="12">
        <f>IF(OR($E3573="",$F3573=""),"",IF(AND($G3573=1,$F3573&gt;='Working Hours'!$C$8,$F3573&lt;'Working Hours'!$C$9),1,0))</f>
        <v/>
      </c>
    </row>
    <row r="3574">
      <c r="A3574" s="11" t="n"/>
      <c r="B3574" s="11" t="n"/>
      <c r="C3574" s="11" t="n"/>
      <c r="E3574" s="12">
        <f>IF($A3574="","",IF(ISNUMBER($A3574),$A3574,IFERROR(DATEVALUE($A3574),"")))</f>
        <v/>
      </c>
      <c r="F3574" s="12">
        <f>IF($B3574="","",IF(ISNUMBER($B3574),HOUR($B3574)*2+MINUTE($B3574)/30,IFERROR(VALUE(LEFT($B3574,FIND(":",$B3574)-1))*2+VALUE(MID($B3574,FIND(":",$B3574)+1,2))/30,"")))</f>
        <v/>
      </c>
      <c r="G3574" s="12">
        <f>IF($E3574="","",IF(WEEKDAY($E3574,2)&lt;6,1,0))</f>
        <v/>
      </c>
      <c r="H3574" s="12">
        <f>IF(OR($E3574="",$F3574=""),"",IF(AND($G3574=1,$F3574&gt;='Working Hours'!$C$8,$F3574&lt;'Working Hours'!$C$9),1,0))</f>
        <v/>
      </c>
    </row>
    <row r="3575">
      <c r="A3575" s="11" t="n"/>
      <c r="B3575" s="11" t="n"/>
      <c r="C3575" s="11" t="n"/>
      <c r="E3575" s="12">
        <f>IF($A3575="","",IF(ISNUMBER($A3575),$A3575,IFERROR(DATEVALUE($A3575),"")))</f>
        <v/>
      </c>
      <c r="F3575" s="12">
        <f>IF($B3575="","",IF(ISNUMBER($B3575),HOUR($B3575)*2+MINUTE($B3575)/30,IFERROR(VALUE(LEFT($B3575,FIND(":",$B3575)-1))*2+VALUE(MID($B3575,FIND(":",$B3575)+1,2))/30,"")))</f>
        <v/>
      </c>
      <c r="G3575" s="12">
        <f>IF($E3575="","",IF(WEEKDAY($E3575,2)&lt;6,1,0))</f>
        <v/>
      </c>
      <c r="H3575" s="12">
        <f>IF(OR($E3575="",$F3575=""),"",IF(AND($G3575=1,$F3575&gt;='Working Hours'!$C$8,$F3575&lt;'Working Hours'!$C$9),1,0))</f>
        <v/>
      </c>
    </row>
    <row r="3576">
      <c r="A3576" s="11" t="n"/>
      <c r="B3576" s="11" t="n"/>
      <c r="C3576" s="11" t="n"/>
      <c r="E3576" s="12">
        <f>IF($A3576="","",IF(ISNUMBER($A3576),$A3576,IFERROR(DATEVALUE($A3576),"")))</f>
        <v/>
      </c>
      <c r="F3576" s="12">
        <f>IF($B3576="","",IF(ISNUMBER($B3576),HOUR($B3576)*2+MINUTE($B3576)/30,IFERROR(VALUE(LEFT($B3576,FIND(":",$B3576)-1))*2+VALUE(MID($B3576,FIND(":",$B3576)+1,2))/30,"")))</f>
        <v/>
      </c>
      <c r="G3576" s="12">
        <f>IF($E3576="","",IF(WEEKDAY($E3576,2)&lt;6,1,0))</f>
        <v/>
      </c>
      <c r="H3576" s="12">
        <f>IF(OR($E3576="",$F3576=""),"",IF(AND($G3576=1,$F3576&gt;='Working Hours'!$C$8,$F3576&lt;'Working Hours'!$C$9),1,0))</f>
        <v/>
      </c>
    </row>
    <row r="3577">
      <c r="A3577" s="11" t="n"/>
      <c r="B3577" s="11" t="n"/>
      <c r="C3577" s="11" t="n"/>
      <c r="E3577" s="12">
        <f>IF($A3577="","",IF(ISNUMBER($A3577),$A3577,IFERROR(DATEVALUE($A3577),"")))</f>
        <v/>
      </c>
      <c r="F3577" s="12">
        <f>IF($B3577="","",IF(ISNUMBER($B3577),HOUR($B3577)*2+MINUTE($B3577)/30,IFERROR(VALUE(LEFT($B3577,FIND(":",$B3577)-1))*2+VALUE(MID($B3577,FIND(":",$B3577)+1,2))/30,"")))</f>
        <v/>
      </c>
      <c r="G3577" s="12">
        <f>IF($E3577="","",IF(WEEKDAY($E3577,2)&lt;6,1,0))</f>
        <v/>
      </c>
      <c r="H3577" s="12">
        <f>IF(OR($E3577="",$F3577=""),"",IF(AND($G3577=1,$F3577&gt;='Working Hours'!$C$8,$F3577&lt;'Working Hours'!$C$9),1,0))</f>
        <v/>
      </c>
    </row>
    <row r="3578">
      <c r="A3578" s="11" t="n"/>
      <c r="B3578" s="11" t="n"/>
      <c r="C3578" s="11" t="n"/>
      <c r="E3578" s="12">
        <f>IF($A3578="","",IF(ISNUMBER($A3578),$A3578,IFERROR(DATEVALUE($A3578),"")))</f>
        <v/>
      </c>
      <c r="F3578" s="12">
        <f>IF($B3578="","",IF(ISNUMBER($B3578),HOUR($B3578)*2+MINUTE($B3578)/30,IFERROR(VALUE(LEFT($B3578,FIND(":",$B3578)-1))*2+VALUE(MID($B3578,FIND(":",$B3578)+1,2))/30,"")))</f>
        <v/>
      </c>
      <c r="G3578" s="12">
        <f>IF($E3578="","",IF(WEEKDAY($E3578,2)&lt;6,1,0))</f>
        <v/>
      </c>
      <c r="H3578" s="12">
        <f>IF(OR($E3578="",$F3578=""),"",IF(AND($G3578=1,$F3578&gt;='Working Hours'!$C$8,$F3578&lt;'Working Hours'!$C$9),1,0))</f>
        <v/>
      </c>
    </row>
    <row r="3579">
      <c r="A3579" s="11" t="n"/>
      <c r="B3579" s="11" t="n"/>
      <c r="C3579" s="11" t="n"/>
      <c r="E3579" s="12">
        <f>IF($A3579="","",IF(ISNUMBER($A3579),$A3579,IFERROR(DATEVALUE($A3579),"")))</f>
        <v/>
      </c>
      <c r="F3579" s="12">
        <f>IF($B3579="","",IF(ISNUMBER($B3579),HOUR($B3579)*2+MINUTE($B3579)/30,IFERROR(VALUE(LEFT($B3579,FIND(":",$B3579)-1))*2+VALUE(MID($B3579,FIND(":",$B3579)+1,2))/30,"")))</f>
        <v/>
      </c>
      <c r="G3579" s="12">
        <f>IF($E3579="","",IF(WEEKDAY($E3579,2)&lt;6,1,0))</f>
        <v/>
      </c>
      <c r="H3579" s="12">
        <f>IF(OR($E3579="",$F3579=""),"",IF(AND($G3579=1,$F3579&gt;='Working Hours'!$C$8,$F3579&lt;'Working Hours'!$C$9),1,0))</f>
        <v/>
      </c>
    </row>
    <row r="3580">
      <c r="A3580" s="11" t="n"/>
      <c r="B3580" s="11" t="n"/>
      <c r="C3580" s="11" t="n"/>
      <c r="E3580" s="12">
        <f>IF($A3580="","",IF(ISNUMBER($A3580),$A3580,IFERROR(DATEVALUE($A3580),"")))</f>
        <v/>
      </c>
      <c r="F3580" s="12">
        <f>IF($B3580="","",IF(ISNUMBER($B3580),HOUR($B3580)*2+MINUTE($B3580)/30,IFERROR(VALUE(LEFT($B3580,FIND(":",$B3580)-1))*2+VALUE(MID($B3580,FIND(":",$B3580)+1,2))/30,"")))</f>
        <v/>
      </c>
      <c r="G3580" s="12">
        <f>IF($E3580="","",IF(WEEKDAY($E3580,2)&lt;6,1,0))</f>
        <v/>
      </c>
      <c r="H3580" s="12">
        <f>IF(OR($E3580="",$F3580=""),"",IF(AND($G3580=1,$F3580&gt;='Working Hours'!$C$8,$F3580&lt;'Working Hours'!$C$9),1,0))</f>
        <v/>
      </c>
    </row>
    <row r="3581">
      <c r="A3581" s="11" t="n"/>
      <c r="B3581" s="11" t="n"/>
      <c r="C3581" s="11" t="n"/>
      <c r="E3581" s="12">
        <f>IF($A3581="","",IF(ISNUMBER($A3581),$A3581,IFERROR(DATEVALUE($A3581),"")))</f>
        <v/>
      </c>
      <c r="F3581" s="12">
        <f>IF($B3581="","",IF(ISNUMBER($B3581),HOUR($B3581)*2+MINUTE($B3581)/30,IFERROR(VALUE(LEFT($B3581,FIND(":",$B3581)-1))*2+VALUE(MID($B3581,FIND(":",$B3581)+1,2))/30,"")))</f>
        <v/>
      </c>
      <c r="G3581" s="12">
        <f>IF($E3581="","",IF(WEEKDAY($E3581,2)&lt;6,1,0))</f>
        <v/>
      </c>
      <c r="H3581" s="12">
        <f>IF(OR($E3581="",$F3581=""),"",IF(AND($G3581=1,$F3581&gt;='Working Hours'!$C$8,$F3581&lt;'Working Hours'!$C$9),1,0))</f>
        <v/>
      </c>
    </row>
    <row r="3582">
      <c r="A3582" s="11" t="n"/>
      <c r="B3582" s="11" t="n"/>
      <c r="C3582" s="11" t="n"/>
      <c r="E3582" s="12">
        <f>IF($A3582="","",IF(ISNUMBER($A3582),$A3582,IFERROR(DATEVALUE($A3582),"")))</f>
        <v/>
      </c>
      <c r="F3582" s="12">
        <f>IF($B3582="","",IF(ISNUMBER($B3582),HOUR($B3582)*2+MINUTE($B3582)/30,IFERROR(VALUE(LEFT($B3582,FIND(":",$B3582)-1))*2+VALUE(MID($B3582,FIND(":",$B3582)+1,2))/30,"")))</f>
        <v/>
      </c>
      <c r="G3582" s="12">
        <f>IF($E3582="","",IF(WEEKDAY($E3582,2)&lt;6,1,0))</f>
        <v/>
      </c>
      <c r="H3582" s="12">
        <f>IF(OR($E3582="",$F3582=""),"",IF(AND($G3582=1,$F3582&gt;='Working Hours'!$C$8,$F3582&lt;'Working Hours'!$C$9),1,0))</f>
        <v/>
      </c>
    </row>
    <row r="3583">
      <c r="A3583" s="11" t="n"/>
      <c r="B3583" s="11" t="n"/>
      <c r="C3583" s="11" t="n"/>
      <c r="E3583" s="12">
        <f>IF($A3583="","",IF(ISNUMBER($A3583),$A3583,IFERROR(DATEVALUE($A3583),"")))</f>
        <v/>
      </c>
      <c r="F3583" s="12">
        <f>IF($B3583="","",IF(ISNUMBER($B3583),HOUR($B3583)*2+MINUTE($B3583)/30,IFERROR(VALUE(LEFT($B3583,FIND(":",$B3583)-1))*2+VALUE(MID($B3583,FIND(":",$B3583)+1,2))/30,"")))</f>
        <v/>
      </c>
      <c r="G3583" s="12">
        <f>IF($E3583="","",IF(WEEKDAY($E3583,2)&lt;6,1,0))</f>
        <v/>
      </c>
      <c r="H3583" s="12">
        <f>IF(OR($E3583="",$F3583=""),"",IF(AND($G3583=1,$F3583&gt;='Working Hours'!$C$8,$F3583&lt;'Working Hours'!$C$9),1,0))</f>
        <v/>
      </c>
    </row>
    <row r="3584">
      <c r="A3584" s="11" t="n"/>
      <c r="B3584" s="11" t="n"/>
      <c r="C3584" s="11" t="n"/>
      <c r="E3584" s="12">
        <f>IF($A3584="","",IF(ISNUMBER($A3584),$A3584,IFERROR(DATEVALUE($A3584),"")))</f>
        <v/>
      </c>
      <c r="F3584" s="12">
        <f>IF($B3584="","",IF(ISNUMBER($B3584),HOUR($B3584)*2+MINUTE($B3584)/30,IFERROR(VALUE(LEFT($B3584,FIND(":",$B3584)-1))*2+VALUE(MID($B3584,FIND(":",$B3584)+1,2))/30,"")))</f>
        <v/>
      </c>
      <c r="G3584" s="12">
        <f>IF($E3584="","",IF(WEEKDAY($E3584,2)&lt;6,1,0))</f>
        <v/>
      </c>
      <c r="H3584" s="12">
        <f>IF(OR($E3584="",$F3584=""),"",IF(AND($G3584=1,$F3584&gt;='Working Hours'!$C$8,$F3584&lt;'Working Hours'!$C$9),1,0))</f>
        <v/>
      </c>
    </row>
    <row r="3585">
      <c r="A3585" s="11" t="n"/>
      <c r="B3585" s="11" t="n"/>
      <c r="C3585" s="11" t="n"/>
      <c r="E3585" s="12">
        <f>IF($A3585="","",IF(ISNUMBER($A3585),$A3585,IFERROR(DATEVALUE($A3585),"")))</f>
        <v/>
      </c>
      <c r="F3585" s="12">
        <f>IF($B3585="","",IF(ISNUMBER($B3585),HOUR($B3585)*2+MINUTE($B3585)/30,IFERROR(VALUE(LEFT($B3585,FIND(":",$B3585)-1))*2+VALUE(MID($B3585,FIND(":",$B3585)+1,2))/30,"")))</f>
        <v/>
      </c>
      <c r="G3585" s="12">
        <f>IF($E3585="","",IF(WEEKDAY($E3585,2)&lt;6,1,0))</f>
        <v/>
      </c>
      <c r="H3585" s="12">
        <f>IF(OR($E3585="",$F3585=""),"",IF(AND($G3585=1,$F3585&gt;='Working Hours'!$C$8,$F3585&lt;'Working Hours'!$C$9),1,0))</f>
        <v/>
      </c>
    </row>
    <row r="3586">
      <c r="A3586" s="11" t="n"/>
      <c r="B3586" s="11" t="n"/>
      <c r="C3586" s="11" t="n"/>
      <c r="E3586" s="12">
        <f>IF($A3586="","",IF(ISNUMBER($A3586),$A3586,IFERROR(DATEVALUE($A3586),"")))</f>
        <v/>
      </c>
      <c r="F3586" s="12">
        <f>IF($B3586="","",IF(ISNUMBER($B3586),HOUR($B3586)*2+MINUTE($B3586)/30,IFERROR(VALUE(LEFT($B3586,FIND(":",$B3586)-1))*2+VALUE(MID($B3586,FIND(":",$B3586)+1,2))/30,"")))</f>
        <v/>
      </c>
      <c r="G3586" s="12">
        <f>IF($E3586="","",IF(WEEKDAY($E3586,2)&lt;6,1,0))</f>
        <v/>
      </c>
      <c r="H3586" s="12">
        <f>IF(OR($E3586="",$F3586=""),"",IF(AND($G3586=1,$F3586&gt;='Working Hours'!$C$8,$F3586&lt;'Working Hours'!$C$9),1,0))</f>
        <v/>
      </c>
    </row>
    <row r="3587">
      <c r="A3587" s="11" t="n"/>
      <c r="B3587" s="11" t="n"/>
      <c r="C3587" s="11" t="n"/>
      <c r="E3587" s="12">
        <f>IF($A3587="","",IF(ISNUMBER($A3587),$A3587,IFERROR(DATEVALUE($A3587),"")))</f>
        <v/>
      </c>
      <c r="F3587" s="12">
        <f>IF($B3587="","",IF(ISNUMBER($B3587),HOUR($B3587)*2+MINUTE($B3587)/30,IFERROR(VALUE(LEFT($B3587,FIND(":",$B3587)-1))*2+VALUE(MID($B3587,FIND(":",$B3587)+1,2))/30,"")))</f>
        <v/>
      </c>
      <c r="G3587" s="12">
        <f>IF($E3587="","",IF(WEEKDAY($E3587,2)&lt;6,1,0))</f>
        <v/>
      </c>
      <c r="H3587" s="12">
        <f>IF(OR($E3587="",$F3587=""),"",IF(AND($G3587=1,$F3587&gt;='Working Hours'!$C$8,$F3587&lt;'Working Hours'!$C$9),1,0))</f>
        <v/>
      </c>
    </row>
    <row r="3588">
      <c r="A3588" s="11" t="n"/>
      <c r="B3588" s="11" t="n"/>
      <c r="C3588" s="11" t="n"/>
      <c r="E3588" s="12">
        <f>IF($A3588="","",IF(ISNUMBER($A3588),$A3588,IFERROR(DATEVALUE($A3588),"")))</f>
        <v/>
      </c>
      <c r="F3588" s="12">
        <f>IF($B3588="","",IF(ISNUMBER($B3588),HOUR($B3588)*2+MINUTE($B3588)/30,IFERROR(VALUE(LEFT($B3588,FIND(":",$B3588)-1))*2+VALUE(MID($B3588,FIND(":",$B3588)+1,2))/30,"")))</f>
        <v/>
      </c>
      <c r="G3588" s="12">
        <f>IF($E3588="","",IF(WEEKDAY($E3588,2)&lt;6,1,0))</f>
        <v/>
      </c>
      <c r="H3588" s="12">
        <f>IF(OR($E3588="",$F3588=""),"",IF(AND($G3588=1,$F3588&gt;='Working Hours'!$C$8,$F3588&lt;'Working Hours'!$C$9),1,0))</f>
        <v/>
      </c>
    </row>
    <row r="3589">
      <c r="A3589" s="11" t="n"/>
      <c r="B3589" s="11" t="n"/>
      <c r="C3589" s="11" t="n"/>
      <c r="E3589" s="12">
        <f>IF($A3589="","",IF(ISNUMBER($A3589),$A3589,IFERROR(DATEVALUE($A3589),"")))</f>
        <v/>
      </c>
      <c r="F3589" s="12">
        <f>IF($B3589="","",IF(ISNUMBER($B3589),HOUR($B3589)*2+MINUTE($B3589)/30,IFERROR(VALUE(LEFT($B3589,FIND(":",$B3589)-1))*2+VALUE(MID($B3589,FIND(":",$B3589)+1,2))/30,"")))</f>
        <v/>
      </c>
      <c r="G3589" s="12">
        <f>IF($E3589="","",IF(WEEKDAY($E3589,2)&lt;6,1,0))</f>
        <v/>
      </c>
      <c r="H3589" s="12">
        <f>IF(OR($E3589="",$F3589=""),"",IF(AND($G3589=1,$F3589&gt;='Working Hours'!$C$8,$F3589&lt;'Working Hours'!$C$9),1,0))</f>
        <v/>
      </c>
    </row>
    <row r="3590">
      <c r="A3590" s="11" t="n"/>
      <c r="B3590" s="11" t="n"/>
      <c r="C3590" s="11" t="n"/>
      <c r="E3590" s="12">
        <f>IF($A3590="","",IF(ISNUMBER($A3590),$A3590,IFERROR(DATEVALUE($A3590),"")))</f>
        <v/>
      </c>
      <c r="F3590" s="12">
        <f>IF($B3590="","",IF(ISNUMBER($B3590),HOUR($B3590)*2+MINUTE($B3590)/30,IFERROR(VALUE(LEFT($B3590,FIND(":",$B3590)-1))*2+VALUE(MID($B3590,FIND(":",$B3590)+1,2))/30,"")))</f>
        <v/>
      </c>
      <c r="G3590" s="12">
        <f>IF($E3590="","",IF(WEEKDAY($E3590,2)&lt;6,1,0))</f>
        <v/>
      </c>
      <c r="H3590" s="12">
        <f>IF(OR($E3590="",$F3590=""),"",IF(AND($G3590=1,$F3590&gt;='Working Hours'!$C$8,$F3590&lt;'Working Hours'!$C$9),1,0))</f>
        <v/>
      </c>
    </row>
    <row r="3591">
      <c r="A3591" s="11" t="n"/>
      <c r="B3591" s="11" t="n"/>
      <c r="C3591" s="11" t="n"/>
      <c r="E3591" s="12">
        <f>IF($A3591="","",IF(ISNUMBER($A3591),$A3591,IFERROR(DATEVALUE($A3591),"")))</f>
        <v/>
      </c>
      <c r="F3591" s="12">
        <f>IF($B3591="","",IF(ISNUMBER($B3591),HOUR($B3591)*2+MINUTE($B3591)/30,IFERROR(VALUE(LEFT($B3591,FIND(":",$B3591)-1))*2+VALUE(MID($B3591,FIND(":",$B3591)+1,2))/30,"")))</f>
        <v/>
      </c>
      <c r="G3591" s="12">
        <f>IF($E3591="","",IF(WEEKDAY($E3591,2)&lt;6,1,0))</f>
        <v/>
      </c>
      <c r="H3591" s="12">
        <f>IF(OR($E3591="",$F3591=""),"",IF(AND($G3591=1,$F3591&gt;='Working Hours'!$C$8,$F3591&lt;'Working Hours'!$C$9),1,0))</f>
        <v/>
      </c>
    </row>
    <row r="3592">
      <c r="A3592" s="11" t="n"/>
      <c r="B3592" s="11" t="n"/>
      <c r="C3592" s="11" t="n"/>
      <c r="E3592" s="12">
        <f>IF($A3592="","",IF(ISNUMBER($A3592),$A3592,IFERROR(DATEVALUE($A3592),"")))</f>
        <v/>
      </c>
      <c r="F3592" s="12">
        <f>IF($B3592="","",IF(ISNUMBER($B3592),HOUR($B3592)*2+MINUTE($B3592)/30,IFERROR(VALUE(LEFT($B3592,FIND(":",$B3592)-1))*2+VALUE(MID($B3592,FIND(":",$B3592)+1,2))/30,"")))</f>
        <v/>
      </c>
      <c r="G3592" s="12">
        <f>IF($E3592="","",IF(WEEKDAY($E3592,2)&lt;6,1,0))</f>
        <v/>
      </c>
      <c r="H3592" s="12">
        <f>IF(OR($E3592="",$F3592=""),"",IF(AND($G3592=1,$F3592&gt;='Working Hours'!$C$8,$F3592&lt;'Working Hours'!$C$9),1,0))</f>
        <v/>
      </c>
    </row>
    <row r="3593">
      <c r="A3593" s="11" t="n"/>
      <c r="B3593" s="11" t="n"/>
      <c r="C3593" s="11" t="n"/>
      <c r="E3593" s="12">
        <f>IF($A3593="","",IF(ISNUMBER($A3593),$A3593,IFERROR(DATEVALUE($A3593),"")))</f>
        <v/>
      </c>
      <c r="F3593" s="12">
        <f>IF($B3593="","",IF(ISNUMBER($B3593),HOUR($B3593)*2+MINUTE($B3593)/30,IFERROR(VALUE(LEFT($B3593,FIND(":",$B3593)-1))*2+VALUE(MID($B3593,FIND(":",$B3593)+1,2))/30,"")))</f>
        <v/>
      </c>
      <c r="G3593" s="12">
        <f>IF($E3593="","",IF(WEEKDAY($E3593,2)&lt;6,1,0))</f>
        <v/>
      </c>
      <c r="H3593" s="12">
        <f>IF(OR($E3593="",$F3593=""),"",IF(AND($G3593=1,$F3593&gt;='Working Hours'!$C$8,$F3593&lt;'Working Hours'!$C$9),1,0))</f>
        <v/>
      </c>
    </row>
    <row r="3594">
      <c r="A3594" s="11" t="n"/>
      <c r="B3594" s="11" t="n"/>
      <c r="C3594" s="11" t="n"/>
      <c r="E3594" s="12">
        <f>IF($A3594="","",IF(ISNUMBER($A3594),$A3594,IFERROR(DATEVALUE($A3594),"")))</f>
        <v/>
      </c>
      <c r="F3594" s="12">
        <f>IF($B3594="","",IF(ISNUMBER($B3594),HOUR($B3594)*2+MINUTE($B3594)/30,IFERROR(VALUE(LEFT($B3594,FIND(":",$B3594)-1))*2+VALUE(MID($B3594,FIND(":",$B3594)+1,2))/30,"")))</f>
        <v/>
      </c>
      <c r="G3594" s="12">
        <f>IF($E3594="","",IF(WEEKDAY($E3594,2)&lt;6,1,0))</f>
        <v/>
      </c>
      <c r="H3594" s="12">
        <f>IF(OR($E3594="",$F3594=""),"",IF(AND($G3594=1,$F3594&gt;='Working Hours'!$C$8,$F3594&lt;'Working Hours'!$C$9),1,0))</f>
        <v/>
      </c>
    </row>
    <row r="3595">
      <c r="A3595" s="11" t="n"/>
      <c r="B3595" s="11" t="n"/>
      <c r="C3595" s="11" t="n"/>
      <c r="E3595" s="12">
        <f>IF($A3595="","",IF(ISNUMBER($A3595),$A3595,IFERROR(DATEVALUE($A3595),"")))</f>
        <v/>
      </c>
      <c r="F3595" s="12">
        <f>IF($B3595="","",IF(ISNUMBER($B3595),HOUR($B3595)*2+MINUTE($B3595)/30,IFERROR(VALUE(LEFT($B3595,FIND(":",$B3595)-1))*2+VALUE(MID($B3595,FIND(":",$B3595)+1,2))/30,"")))</f>
        <v/>
      </c>
      <c r="G3595" s="12">
        <f>IF($E3595="","",IF(WEEKDAY($E3595,2)&lt;6,1,0))</f>
        <v/>
      </c>
      <c r="H3595" s="12">
        <f>IF(OR($E3595="",$F3595=""),"",IF(AND($G3595=1,$F3595&gt;='Working Hours'!$C$8,$F3595&lt;'Working Hours'!$C$9),1,0))</f>
        <v/>
      </c>
    </row>
    <row r="3596">
      <c r="A3596" s="11" t="n"/>
      <c r="B3596" s="11" t="n"/>
      <c r="C3596" s="11" t="n"/>
      <c r="E3596" s="12">
        <f>IF($A3596="","",IF(ISNUMBER($A3596),$A3596,IFERROR(DATEVALUE($A3596),"")))</f>
        <v/>
      </c>
      <c r="F3596" s="12">
        <f>IF($B3596="","",IF(ISNUMBER($B3596),HOUR($B3596)*2+MINUTE($B3596)/30,IFERROR(VALUE(LEFT($B3596,FIND(":",$B3596)-1))*2+VALUE(MID($B3596,FIND(":",$B3596)+1,2))/30,"")))</f>
        <v/>
      </c>
      <c r="G3596" s="12">
        <f>IF($E3596="","",IF(WEEKDAY($E3596,2)&lt;6,1,0))</f>
        <v/>
      </c>
      <c r="H3596" s="12">
        <f>IF(OR($E3596="",$F3596=""),"",IF(AND($G3596=1,$F3596&gt;='Working Hours'!$C$8,$F3596&lt;'Working Hours'!$C$9),1,0))</f>
        <v/>
      </c>
    </row>
    <row r="3597">
      <c r="A3597" s="11" t="n"/>
      <c r="B3597" s="11" t="n"/>
      <c r="C3597" s="11" t="n"/>
      <c r="E3597" s="12">
        <f>IF($A3597="","",IF(ISNUMBER($A3597),$A3597,IFERROR(DATEVALUE($A3597),"")))</f>
        <v/>
      </c>
      <c r="F3597" s="12">
        <f>IF($B3597="","",IF(ISNUMBER($B3597),HOUR($B3597)*2+MINUTE($B3597)/30,IFERROR(VALUE(LEFT($B3597,FIND(":",$B3597)-1))*2+VALUE(MID($B3597,FIND(":",$B3597)+1,2))/30,"")))</f>
        <v/>
      </c>
      <c r="G3597" s="12">
        <f>IF($E3597="","",IF(WEEKDAY($E3597,2)&lt;6,1,0))</f>
        <v/>
      </c>
      <c r="H3597" s="12">
        <f>IF(OR($E3597="",$F3597=""),"",IF(AND($G3597=1,$F3597&gt;='Working Hours'!$C$8,$F3597&lt;'Working Hours'!$C$9),1,0))</f>
        <v/>
      </c>
    </row>
    <row r="3598">
      <c r="A3598" s="11" t="n"/>
      <c r="B3598" s="11" t="n"/>
      <c r="C3598" s="11" t="n"/>
      <c r="E3598" s="12">
        <f>IF($A3598="","",IF(ISNUMBER($A3598),$A3598,IFERROR(DATEVALUE($A3598),"")))</f>
        <v/>
      </c>
      <c r="F3598" s="12">
        <f>IF($B3598="","",IF(ISNUMBER($B3598),HOUR($B3598)*2+MINUTE($B3598)/30,IFERROR(VALUE(LEFT($B3598,FIND(":",$B3598)-1))*2+VALUE(MID($B3598,FIND(":",$B3598)+1,2))/30,"")))</f>
        <v/>
      </c>
      <c r="G3598" s="12">
        <f>IF($E3598="","",IF(WEEKDAY($E3598,2)&lt;6,1,0))</f>
        <v/>
      </c>
      <c r="H3598" s="12">
        <f>IF(OR($E3598="",$F3598=""),"",IF(AND($G3598=1,$F3598&gt;='Working Hours'!$C$8,$F3598&lt;'Working Hours'!$C$9),1,0))</f>
        <v/>
      </c>
    </row>
    <row r="3599">
      <c r="A3599" s="11" t="n"/>
      <c r="B3599" s="11" t="n"/>
      <c r="C3599" s="11" t="n"/>
      <c r="E3599" s="12">
        <f>IF($A3599="","",IF(ISNUMBER($A3599),$A3599,IFERROR(DATEVALUE($A3599),"")))</f>
        <v/>
      </c>
      <c r="F3599" s="12">
        <f>IF($B3599="","",IF(ISNUMBER($B3599),HOUR($B3599)*2+MINUTE($B3599)/30,IFERROR(VALUE(LEFT($B3599,FIND(":",$B3599)-1))*2+VALUE(MID($B3599,FIND(":",$B3599)+1,2))/30,"")))</f>
        <v/>
      </c>
      <c r="G3599" s="12">
        <f>IF($E3599="","",IF(WEEKDAY($E3599,2)&lt;6,1,0))</f>
        <v/>
      </c>
      <c r="H3599" s="12">
        <f>IF(OR($E3599="",$F3599=""),"",IF(AND($G3599=1,$F3599&gt;='Working Hours'!$C$8,$F3599&lt;'Working Hours'!$C$9),1,0))</f>
        <v/>
      </c>
    </row>
    <row r="3600">
      <c r="A3600" s="11" t="n"/>
      <c r="B3600" s="11" t="n"/>
      <c r="C3600" s="11" t="n"/>
      <c r="E3600" s="12">
        <f>IF($A3600="","",IF(ISNUMBER($A3600),$A3600,IFERROR(DATEVALUE($A3600),"")))</f>
        <v/>
      </c>
      <c r="F3600" s="12">
        <f>IF($B3600="","",IF(ISNUMBER($B3600),HOUR($B3600)*2+MINUTE($B3600)/30,IFERROR(VALUE(LEFT($B3600,FIND(":",$B3600)-1))*2+VALUE(MID($B3600,FIND(":",$B3600)+1,2))/30,"")))</f>
        <v/>
      </c>
      <c r="G3600" s="12">
        <f>IF($E3600="","",IF(WEEKDAY($E3600,2)&lt;6,1,0))</f>
        <v/>
      </c>
      <c r="H3600" s="12">
        <f>IF(OR($E3600="",$F3600=""),"",IF(AND($G3600=1,$F3600&gt;='Working Hours'!$C$8,$F3600&lt;'Working Hours'!$C$9),1,0))</f>
        <v/>
      </c>
    </row>
    <row r="3601">
      <c r="A3601" s="11" t="n"/>
      <c r="B3601" s="11" t="n"/>
      <c r="C3601" s="11" t="n"/>
      <c r="E3601" s="12">
        <f>IF($A3601="","",IF(ISNUMBER($A3601),$A3601,IFERROR(DATEVALUE($A3601),"")))</f>
        <v/>
      </c>
      <c r="F3601" s="12">
        <f>IF($B3601="","",IF(ISNUMBER($B3601),HOUR($B3601)*2+MINUTE($B3601)/30,IFERROR(VALUE(LEFT($B3601,FIND(":",$B3601)-1))*2+VALUE(MID($B3601,FIND(":",$B3601)+1,2))/30,"")))</f>
        <v/>
      </c>
      <c r="G3601" s="12">
        <f>IF($E3601="","",IF(WEEKDAY($E3601,2)&lt;6,1,0))</f>
        <v/>
      </c>
      <c r="H3601" s="12">
        <f>IF(OR($E3601="",$F3601=""),"",IF(AND($G3601=1,$F3601&gt;='Working Hours'!$C$8,$F3601&lt;'Working Hours'!$C$9),1,0))</f>
        <v/>
      </c>
    </row>
    <row r="3602">
      <c r="A3602" s="11" t="n"/>
      <c r="B3602" s="11" t="n"/>
      <c r="C3602" s="11" t="n"/>
      <c r="E3602" s="12">
        <f>IF($A3602="","",IF(ISNUMBER($A3602),$A3602,IFERROR(DATEVALUE($A3602),"")))</f>
        <v/>
      </c>
      <c r="F3602" s="12">
        <f>IF($B3602="","",IF(ISNUMBER($B3602),HOUR($B3602)*2+MINUTE($B3602)/30,IFERROR(VALUE(LEFT($B3602,FIND(":",$B3602)-1))*2+VALUE(MID($B3602,FIND(":",$B3602)+1,2))/30,"")))</f>
        <v/>
      </c>
      <c r="G3602" s="12">
        <f>IF($E3602="","",IF(WEEKDAY($E3602,2)&lt;6,1,0))</f>
        <v/>
      </c>
      <c r="H3602" s="12">
        <f>IF(OR($E3602="",$F3602=""),"",IF(AND($G3602=1,$F3602&gt;='Working Hours'!$C$8,$F3602&lt;'Working Hours'!$C$9),1,0))</f>
        <v/>
      </c>
    </row>
    <row r="3603">
      <c r="A3603" s="11" t="n"/>
      <c r="B3603" s="11" t="n"/>
      <c r="C3603" s="11" t="n"/>
      <c r="E3603" s="12">
        <f>IF($A3603="","",IF(ISNUMBER($A3603),$A3603,IFERROR(DATEVALUE($A3603),"")))</f>
        <v/>
      </c>
      <c r="F3603" s="12">
        <f>IF($B3603="","",IF(ISNUMBER($B3603),HOUR($B3603)*2+MINUTE($B3603)/30,IFERROR(VALUE(LEFT($B3603,FIND(":",$B3603)-1))*2+VALUE(MID($B3603,FIND(":",$B3603)+1,2))/30,"")))</f>
        <v/>
      </c>
      <c r="G3603" s="12">
        <f>IF($E3603="","",IF(WEEKDAY($E3603,2)&lt;6,1,0))</f>
        <v/>
      </c>
      <c r="H3603" s="12">
        <f>IF(OR($E3603="",$F3603=""),"",IF(AND($G3603=1,$F3603&gt;='Working Hours'!$C$8,$F3603&lt;'Working Hours'!$C$9),1,0))</f>
        <v/>
      </c>
    </row>
    <row r="3604">
      <c r="A3604" s="11" t="n"/>
      <c r="B3604" s="11" t="n"/>
      <c r="C3604" s="11" t="n"/>
      <c r="E3604" s="12">
        <f>IF($A3604="","",IF(ISNUMBER($A3604),$A3604,IFERROR(DATEVALUE($A3604),"")))</f>
        <v/>
      </c>
      <c r="F3604" s="12">
        <f>IF($B3604="","",IF(ISNUMBER($B3604),HOUR($B3604)*2+MINUTE($B3604)/30,IFERROR(VALUE(LEFT($B3604,FIND(":",$B3604)-1))*2+VALUE(MID($B3604,FIND(":",$B3604)+1,2))/30,"")))</f>
        <v/>
      </c>
      <c r="G3604" s="12">
        <f>IF($E3604="","",IF(WEEKDAY($E3604,2)&lt;6,1,0))</f>
        <v/>
      </c>
      <c r="H3604" s="12">
        <f>IF(OR($E3604="",$F3604=""),"",IF(AND($G3604=1,$F3604&gt;='Working Hours'!$C$8,$F3604&lt;'Working Hours'!$C$9),1,0))</f>
        <v/>
      </c>
    </row>
    <row r="3605">
      <c r="A3605" s="11" t="n"/>
      <c r="B3605" s="11" t="n"/>
      <c r="C3605" s="11" t="n"/>
      <c r="E3605" s="12">
        <f>IF($A3605="","",IF(ISNUMBER($A3605),$A3605,IFERROR(DATEVALUE($A3605),"")))</f>
        <v/>
      </c>
      <c r="F3605" s="12">
        <f>IF($B3605="","",IF(ISNUMBER($B3605),HOUR($B3605)*2+MINUTE($B3605)/30,IFERROR(VALUE(LEFT($B3605,FIND(":",$B3605)-1))*2+VALUE(MID($B3605,FIND(":",$B3605)+1,2))/30,"")))</f>
        <v/>
      </c>
      <c r="G3605" s="12">
        <f>IF($E3605="","",IF(WEEKDAY($E3605,2)&lt;6,1,0))</f>
        <v/>
      </c>
      <c r="H3605" s="12">
        <f>IF(OR($E3605="",$F3605=""),"",IF(AND($G3605=1,$F3605&gt;='Working Hours'!$C$8,$F3605&lt;'Working Hours'!$C$9),1,0))</f>
        <v/>
      </c>
    </row>
    <row r="3606">
      <c r="A3606" s="11" t="n"/>
      <c r="B3606" s="11" t="n"/>
      <c r="C3606" s="11" t="n"/>
      <c r="E3606" s="12">
        <f>IF($A3606="","",IF(ISNUMBER($A3606),$A3606,IFERROR(DATEVALUE($A3606),"")))</f>
        <v/>
      </c>
      <c r="F3606" s="12">
        <f>IF($B3606="","",IF(ISNUMBER($B3606),HOUR($B3606)*2+MINUTE($B3606)/30,IFERROR(VALUE(LEFT($B3606,FIND(":",$B3606)-1))*2+VALUE(MID($B3606,FIND(":",$B3606)+1,2))/30,"")))</f>
        <v/>
      </c>
      <c r="G3606" s="12">
        <f>IF($E3606="","",IF(WEEKDAY($E3606,2)&lt;6,1,0))</f>
        <v/>
      </c>
      <c r="H3606" s="12">
        <f>IF(OR($E3606="",$F3606=""),"",IF(AND($G3606=1,$F3606&gt;='Working Hours'!$C$8,$F3606&lt;'Working Hours'!$C$9),1,0))</f>
        <v/>
      </c>
    </row>
    <row r="3607">
      <c r="A3607" s="11" t="n"/>
      <c r="B3607" s="11" t="n"/>
      <c r="C3607" s="11" t="n"/>
      <c r="E3607" s="12">
        <f>IF($A3607="","",IF(ISNUMBER($A3607),$A3607,IFERROR(DATEVALUE($A3607),"")))</f>
        <v/>
      </c>
      <c r="F3607" s="12">
        <f>IF($B3607="","",IF(ISNUMBER($B3607),HOUR($B3607)*2+MINUTE($B3607)/30,IFERROR(VALUE(LEFT($B3607,FIND(":",$B3607)-1))*2+VALUE(MID($B3607,FIND(":",$B3607)+1,2))/30,"")))</f>
        <v/>
      </c>
      <c r="G3607" s="12">
        <f>IF($E3607="","",IF(WEEKDAY($E3607,2)&lt;6,1,0))</f>
        <v/>
      </c>
      <c r="H3607" s="12">
        <f>IF(OR($E3607="",$F3607=""),"",IF(AND($G3607=1,$F3607&gt;='Working Hours'!$C$8,$F3607&lt;'Working Hours'!$C$9),1,0))</f>
        <v/>
      </c>
    </row>
    <row r="3608">
      <c r="A3608" s="11" t="n"/>
      <c r="B3608" s="11" t="n"/>
      <c r="C3608" s="11" t="n"/>
      <c r="E3608" s="12">
        <f>IF($A3608="","",IF(ISNUMBER($A3608),$A3608,IFERROR(DATEVALUE($A3608),"")))</f>
        <v/>
      </c>
      <c r="F3608" s="12">
        <f>IF($B3608="","",IF(ISNUMBER($B3608),HOUR($B3608)*2+MINUTE($B3608)/30,IFERROR(VALUE(LEFT($B3608,FIND(":",$B3608)-1))*2+VALUE(MID($B3608,FIND(":",$B3608)+1,2))/30,"")))</f>
        <v/>
      </c>
      <c r="G3608" s="12">
        <f>IF($E3608="","",IF(WEEKDAY($E3608,2)&lt;6,1,0))</f>
        <v/>
      </c>
      <c r="H3608" s="12">
        <f>IF(OR($E3608="",$F3608=""),"",IF(AND($G3608=1,$F3608&gt;='Working Hours'!$C$8,$F3608&lt;'Working Hours'!$C$9),1,0))</f>
        <v/>
      </c>
    </row>
    <row r="3609">
      <c r="A3609" s="11" t="n"/>
      <c r="B3609" s="11" t="n"/>
      <c r="C3609" s="11" t="n"/>
      <c r="E3609" s="12">
        <f>IF($A3609="","",IF(ISNUMBER($A3609),$A3609,IFERROR(DATEVALUE($A3609),"")))</f>
        <v/>
      </c>
      <c r="F3609" s="12">
        <f>IF($B3609="","",IF(ISNUMBER($B3609),HOUR($B3609)*2+MINUTE($B3609)/30,IFERROR(VALUE(LEFT($B3609,FIND(":",$B3609)-1))*2+VALUE(MID($B3609,FIND(":",$B3609)+1,2))/30,"")))</f>
        <v/>
      </c>
      <c r="G3609" s="12">
        <f>IF($E3609="","",IF(WEEKDAY($E3609,2)&lt;6,1,0))</f>
        <v/>
      </c>
      <c r="H3609" s="12">
        <f>IF(OR($E3609="",$F3609=""),"",IF(AND($G3609=1,$F3609&gt;='Working Hours'!$C$8,$F3609&lt;'Working Hours'!$C$9),1,0))</f>
        <v/>
      </c>
    </row>
    <row r="3610">
      <c r="A3610" s="11" t="n"/>
      <c r="B3610" s="11" t="n"/>
      <c r="C3610" s="11" t="n"/>
      <c r="E3610" s="12">
        <f>IF($A3610="","",IF(ISNUMBER($A3610),$A3610,IFERROR(DATEVALUE($A3610),"")))</f>
        <v/>
      </c>
      <c r="F3610" s="12">
        <f>IF($B3610="","",IF(ISNUMBER($B3610),HOUR($B3610)*2+MINUTE($B3610)/30,IFERROR(VALUE(LEFT($B3610,FIND(":",$B3610)-1))*2+VALUE(MID($B3610,FIND(":",$B3610)+1,2))/30,"")))</f>
        <v/>
      </c>
      <c r="G3610" s="12">
        <f>IF($E3610="","",IF(WEEKDAY($E3610,2)&lt;6,1,0))</f>
        <v/>
      </c>
      <c r="H3610" s="12">
        <f>IF(OR($E3610="",$F3610=""),"",IF(AND($G3610=1,$F3610&gt;='Working Hours'!$C$8,$F3610&lt;'Working Hours'!$C$9),1,0))</f>
        <v/>
      </c>
    </row>
    <row r="3611">
      <c r="A3611" s="11" t="n"/>
      <c r="B3611" s="11" t="n"/>
      <c r="C3611" s="11" t="n"/>
      <c r="E3611" s="12">
        <f>IF($A3611="","",IF(ISNUMBER($A3611),$A3611,IFERROR(DATEVALUE($A3611),"")))</f>
        <v/>
      </c>
      <c r="F3611" s="12">
        <f>IF($B3611="","",IF(ISNUMBER($B3611),HOUR($B3611)*2+MINUTE($B3611)/30,IFERROR(VALUE(LEFT($B3611,FIND(":",$B3611)-1))*2+VALUE(MID($B3611,FIND(":",$B3611)+1,2))/30,"")))</f>
        <v/>
      </c>
      <c r="G3611" s="12">
        <f>IF($E3611="","",IF(WEEKDAY($E3611,2)&lt;6,1,0))</f>
        <v/>
      </c>
      <c r="H3611" s="12">
        <f>IF(OR($E3611="",$F3611=""),"",IF(AND($G3611=1,$F3611&gt;='Working Hours'!$C$8,$F3611&lt;'Working Hours'!$C$9),1,0))</f>
        <v/>
      </c>
    </row>
    <row r="3612">
      <c r="A3612" s="11" t="n"/>
      <c r="B3612" s="11" t="n"/>
      <c r="C3612" s="11" t="n"/>
      <c r="E3612" s="12">
        <f>IF($A3612="","",IF(ISNUMBER($A3612),$A3612,IFERROR(DATEVALUE($A3612),"")))</f>
        <v/>
      </c>
      <c r="F3612" s="12">
        <f>IF($B3612="","",IF(ISNUMBER($B3612),HOUR($B3612)*2+MINUTE($B3612)/30,IFERROR(VALUE(LEFT($B3612,FIND(":",$B3612)-1))*2+VALUE(MID($B3612,FIND(":",$B3612)+1,2))/30,"")))</f>
        <v/>
      </c>
      <c r="G3612" s="12">
        <f>IF($E3612="","",IF(WEEKDAY($E3612,2)&lt;6,1,0))</f>
        <v/>
      </c>
      <c r="H3612" s="12">
        <f>IF(OR($E3612="",$F3612=""),"",IF(AND($G3612=1,$F3612&gt;='Working Hours'!$C$8,$F3612&lt;'Working Hours'!$C$9),1,0))</f>
        <v/>
      </c>
    </row>
    <row r="3613">
      <c r="A3613" s="11" t="n"/>
      <c r="B3613" s="11" t="n"/>
      <c r="C3613" s="11" t="n"/>
      <c r="E3613" s="12">
        <f>IF($A3613="","",IF(ISNUMBER($A3613),$A3613,IFERROR(DATEVALUE($A3613),"")))</f>
        <v/>
      </c>
      <c r="F3613" s="12">
        <f>IF($B3613="","",IF(ISNUMBER($B3613),HOUR($B3613)*2+MINUTE($B3613)/30,IFERROR(VALUE(LEFT($B3613,FIND(":",$B3613)-1))*2+VALUE(MID($B3613,FIND(":",$B3613)+1,2))/30,"")))</f>
        <v/>
      </c>
      <c r="G3613" s="12">
        <f>IF($E3613="","",IF(WEEKDAY($E3613,2)&lt;6,1,0))</f>
        <v/>
      </c>
      <c r="H3613" s="12">
        <f>IF(OR($E3613="",$F3613=""),"",IF(AND($G3613=1,$F3613&gt;='Working Hours'!$C$8,$F3613&lt;'Working Hours'!$C$9),1,0))</f>
        <v/>
      </c>
    </row>
    <row r="3614">
      <c r="A3614" s="11" t="n"/>
      <c r="B3614" s="11" t="n"/>
      <c r="C3614" s="11" t="n"/>
      <c r="E3614" s="12">
        <f>IF($A3614="","",IF(ISNUMBER($A3614),$A3614,IFERROR(DATEVALUE($A3614),"")))</f>
        <v/>
      </c>
      <c r="F3614" s="12">
        <f>IF($B3614="","",IF(ISNUMBER($B3614),HOUR($B3614)*2+MINUTE($B3614)/30,IFERROR(VALUE(LEFT($B3614,FIND(":",$B3614)-1))*2+VALUE(MID($B3614,FIND(":",$B3614)+1,2))/30,"")))</f>
        <v/>
      </c>
      <c r="G3614" s="12">
        <f>IF($E3614="","",IF(WEEKDAY($E3614,2)&lt;6,1,0))</f>
        <v/>
      </c>
      <c r="H3614" s="12">
        <f>IF(OR($E3614="",$F3614=""),"",IF(AND($G3614=1,$F3614&gt;='Working Hours'!$C$8,$F3614&lt;'Working Hours'!$C$9),1,0))</f>
        <v/>
      </c>
    </row>
    <row r="3615">
      <c r="A3615" s="11" t="n"/>
      <c r="B3615" s="11" t="n"/>
      <c r="C3615" s="11" t="n"/>
      <c r="E3615" s="12">
        <f>IF($A3615="","",IF(ISNUMBER($A3615),$A3615,IFERROR(DATEVALUE($A3615),"")))</f>
        <v/>
      </c>
      <c r="F3615" s="12">
        <f>IF($B3615="","",IF(ISNUMBER($B3615),HOUR($B3615)*2+MINUTE($B3615)/30,IFERROR(VALUE(LEFT($B3615,FIND(":",$B3615)-1))*2+VALUE(MID($B3615,FIND(":",$B3615)+1,2))/30,"")))</f>
        <v/>
      </c>
      <c r="G3615" s="12">
        <f>IF($E3615="","",IF(WEEKDAY($E3615,2)&lt;6,1,0))</f>
        <v/>
      </c>
      <c r="H3615" s="12">
        <f>IF(OR($E3615="",$F3615=""),"",IF(AND($G3615=1,$F3615&gt;='Working Hours'!$C$8,$F3615&lt;'Working Hours'!$C$9),1,0))</f>
        <v/>
      </c>
    </row>
    <row r="3616">
      <c r="A3616" s="11" t="n"/>
      <c r="B3616" s="11" t="n"/>
      <c r="C3616" s="11" t="n"/>
      <c r="E3616" s="12">
        <f>IF($A3616="","",IF(ISNUMBER($A3616),$A3616,IFERROR(DATEVALUE($A3616),"")))</f>
        <v/>
      </c>
      <c r="F3616" s="12">
        <f>IF($B3616="","",IF(ISNUMBER($B3616),HOUR($B3616)*2+MINUTE($B3616)/30,IFERROR(VALUE(LEFT($B3616,FIND(":",$B3616)-1))*2+VALUE(MID($B3616,FIND(":",$B3616)+1,2))/30,"")))</f>
        <v/>
      </c>
      <c r="G3616" s="12">
        <f>IF($E3616="","",IF(WEEKDAY($E3616,2)&lt;6,1,0))</f>
        <v/>
      </c>
      <c r="H3616" s="12">
        <f>IF(OR($E3616="",$F3616=""),"",IF(AND($G3616=1,$F3616&gt;='Working Hours'!$C$8,$F3616&lt;'Working Hours'!$C$9),1,0))</f>
        <v/>
      </c>
    </row>
    <row r="3617">
      <c r="A3617" s="11" t="n"/>
      <c r="B3617" s="11" t="n"/>
      <c r="C3617" s="11" t="n"/>
      <c r="E3617" s="12">
        <f>IF($A3617="","",IF(ISNUMBER($A3617),$A3617,IFERROR(DATEVALUE($A3617),"")))</f>
        <v/>
      </c>
      <c r="F3617" s="12">
        <f>IF($B3617="","",IF(ISNUMBER($B3617),HOUR($B3617)*2+MINUTE($B3617)/30,IFERROR(VALUE(LEFT($B3617,FIND(":",$B3617)-1))*2+VALUE(MID($B3617,FIND(":",$B3617)+1,2))/30,"")))</f>
        <v/>
      </c>
      <c r="G3617" s="12">
        <f>IF($E3617="","",IF(WEEKDAY($E3617,2)&lt;6,1,0))</f>
        <v/>
      </c>
      <c r="H3617" s="12">
        <f>IF(OR($E3617="",$F3617=""),"",IF(AND($G3617=1,$F3617&gt;='Working Hours'!$C$8,$F3617&lt;'Working Hours'!$C$9),1,0))</f>
        <v/>
      </c>
    </row>
    <row r="3618">
      <c r="A3618" s="11" t="n"/>
      <c r="B3618" s="11" t="n"/>
      <c r="C3618" s="11" t="n"/>
      <c r="E3618" s="12">
        <f>IF($A3618="","",IF(ISNUMBER($A3618),$A3618,IFERROR(DATEVALUE($A3618),"")))</f>
        <v/>
      </c>
      <c r="F3618" s="12">
        <f>IF($B3618="","",IF(ISNUMBER($B3618),HOUR($B3618)*2+MINUTE($B3618)/30,IFERROR(VALUE(LEFT($B3618,FIND(":",$B3618)-1))*2+VALUE(MID($B3618,FIND(":",$B3618)+1,2))/30,"")))</f>
        <v/>
      </c>
      <c r="G3618" s="12">
        <f>IF($E3618="","",IF(WEEKDAY($E3618,2)&lt;6,1,0))</f>
        <v/>
      </c>
      <c r="H3618" s="12">
        <f>IF(OR($E3618="",$F3618=""),"",IF(AND($G3618=1,$F3618&gt;='Working Hours'!$C$8,$F3618&lt;'Working Hours'!$C$9),1,0))</f>
        <v/>
      </c>
    </row>
    <row r="3619">
      <c r="A3619" s="11" t="n"/>
      <c r="B3619" s="11" t="n"/>
      <c r="C3619" s="11" t="n"/>
      <c r="E3619" s="12">
        <f>IF($A3619="","",IF(ISNUMBER($A3619),$A3619,IFERROR(DATEVALUE($A3619),"")))</f>
        <v/>
      </c>
      <c r="F3619" s="12">
        <f>IF($B3619="","",IF(ISNUMBER($B3619),HOUR($B3619)*2+MINUTE($B3619)/30,IFERROR(VALUE(LEFT($B3619,FIND(":",$B3619)-1))*2+VALUE(MID($B3619,FIND(":",$B3619)+1,2))/30,"")))</f>
        <v/>
      </c>
      <c r="G3619" s="12">
        <f>IF($E3619="","",IF(WEEKDAY($E3619,2)&lt;6,1,0))</f>
        <v/>
      </c>
      <c r="H3619" s="12">
        <f>IF(OR($E3619="",$F3619=""),"",IF(AND($G3619=1,$F3619&gt;='Working Hours'!$C$8,$F3619&lt;'Working Hours'!$C$9),1,0))</f>
        <v/>
      </c>
    </row>
    <row r="3620">
      <c r="A3620" s="11" t="n"/>
      <c r="B3620" s="11" t="n"/>
      <c r="C3620" s="11" t="n"/>
      <c r="E3620" s="12">
        <f>IF($A3620="","",IF(ISNUMBER($A3620),$A3620,IFERROR(DATEVALUE($A3620),"")))</f>
        <v/>
      </c>
      <c r="F3620" s="12">
        <f>IF($B3620="","",IF(ISNUMBER($B3620),HOUR($B3620)*2+MINUTE($B3620)/30,IFERROR(VALUE(LEFT($B3620,FIND(":",$B3620)-1))*2+VALUE(MID($B3620,FIND(":",$B3620)+1,2))/30,"")))</f>
        <v/>
      </c>
      <c r="G3620" s="12">
        <f>IF($E3620="","",IF(WEEKDAY($E3620,2)&lt;6,1,0))</f>
        <v/>
      </c>
      <c r="H3620" s="12">
        <f>IF(OR($E3620="",$F3620=""),"",IF(AND($G3620=1,$F3620&gt;='Working Hours'!$C$8,$F3620&lt;'Working Hours'!$C$9),1,0))</f>
        <v/>
      </c>
    </row>
    <row r="3621">
      <c r="A3621" s="11" t="n"/>
      <c r="B3621" s="11" t="n"/>
      <c r="C3621" s="11" t="n"/>
      <c r="E3621" s="12">
        <f>IF($A3621="","",IF(ISNUMBER($A3621),$A3621,IFERROR(DATEVALUE($A3621),"")))</f>
        <v/>
      </c>
      <c r="F3621" s="12">
        <f>IF($B3621="","",IF(ISNUMBER($B3621),HOUR($B3621)*2+MINUTE($B3621)/30,IFERROR(VALUE(LEFT($B3621,FIND(":",$B3621)-1))*2+VALUE(MID($B3621,FIND(":",$B3621)+1,2))/30,"")))</f>
        <v/>
      </c>
      <c r="G3621" s="12">
        <f>IF($E3621="","",IF(WEEKDAY($E3621,2)&lt;6,1,0))</f>
        <v/>
      </c>
      <c r="H3621" s="12">
        <f>IF(OR($E3621="",$F3621=""),"",IF(AND($G3621=1,$F3621&gt;='Working Hours'!$C$8,$F3621&lt;'Working Hours'!$C$9),1,0))</f>
        <v/>
      </c>
    </row>
    <row r="3622">
      <c r="A3622" s="11" t="n"/>
      <c r="B3622" s="11" t="n"/>
      <c r="C3622" s="11" t="n"/>
      <c r="E3622" s="12">
        <f>IF($A3622="","",IF(ISNUMBER($A3622),$A3622,IFERROR(DATEVALUE($A3622),"")))</f>
        <v/>
      </c>
      <c r="F3622" s="12">
        <f>IF($B3622="","",IF(ISNUMBER($B3622),HOUR($B3622)*2+MINUTE($B3622)/30,IFERROR(VALUE(LEFT($B3622,FIND(":",$B3622)-1))*2+VALUE(MID($B3622,FIND(":",$B3622)+1,2))/30,"")))</f>
        <v/>
      </c>
      <c r="G3622" s="12">
        <f>IF($E3622="","",IF(WEEKDAY($E3622,2)&lt;6,1,0))</f>
        <v/>
      </c>
      <c r="H3622" s="12">
        <f>IF(OR($E3622="",$F3622=""),"",IF(AND($G3622=1,$F3622&gt;='Working Hours'!$C$8,$F3622&lt;'Working Hours'!$C$9),1,0))</f>
        <v/>
      </c>
    </row>
    <row r="3623">
      <c r="A3623" s="11" t="n"/>
      <c r="B3623" s="11" t="n"/>
      <c r="C3623" s="11" t="n"/>
      <c r="E3623" s="12">
        <f>IF($A3623="","",IF(ISNUMBER($A3623),$A3623,IFERROR(DATEVALUE($A3623),"")))</f>
        <v/>
      </c>
      <c r="F3623" s="12">
        <f>IF($B3623="","",IF(ISNUMBER($B3623),HOUR($B3623)*2+MINUTE($B3623)/30,IFERROR(VALUE(LEFT($B3623,FIND(":",$B3623)-1))*2+VALUE(MID($B3623,FIND(":",$B3623)+1,2))/30,"")))</f>
        <v/>
      </c>
      <c r="G3623" s="12">
        <f>IF($E3623="","",IF(WEEKDAY($E3623,2)&lt;6,1,0))</f>
        <v/>
      </c>
      <c r="H3623" s="12">
        <f>IF(OR($E3623="",$F3623=""),"",IF(AND($G3623=1,$F3623&gt;='Working Hours'!$C$8,$F3623&lt;'Working Hours'!$C$9),1,0))</f>
        <v/>
      </c>
    </row>
    <row r="3624">
      <c r="A3624" s="11" t="n"/>
      <c r="B3624" s="11" t="n"/>
      <c r="C3624" s="11" t="n"/>
      <c r="E3624" s="12">
        <f>IF($A3624="","",IF(ISNUMBER($A3624),$A3624,IFERROR(DATEVALUE($A3624),"")))</f>
        <v/>
      </c>
      <c r="F3624" s="12">
        <f>IF($B3624="","",IF(ISNUMBER($B3624),HOUR($B3624)*2+MINUTE($B3624)/30,IFERROR(VALUE(LEFT($B3624,FIND(":",$B3624)-1))*2+VALUE(MID($B3624,FIND(":",$B3624)+1,2))/30,"")))</f>
        <v/>
      </c>
      <c r="G3624" s="12">
        <f>IF($E3624="","",IF(WEEKDAY($E3624,2)&lt;6,1,0))</f>
        <v/>
      </c>
      <c r="H3624" s="12">
        <f>IF(OR($E3624="",$F3624=""),"",IF(AND($G3624=1,$F3624&gt;='Working Hours'!$C$8,$F3624&lt;'Working Hours'!$C$9),1,0))</f>
        <v/>
      </c>
    </row>
    <row r="3625">
      <c r="A3625" s="11" t="n"/>
      <c r="B3625" s="11" t="n"/>
      <c r="C3625" s="11" t="n"/>
      <c r="E3625" s="12">
        <f>IF($A3625="","",IF(ISNUMBER($A3625),$A3625,IFERROR(DATEVALUE($A3625),"")))</f>
        <v/>
      </c>
      <c r="F3625" s="12">
        <f>IF($B3625="","",IF(ISNUMBER($B3625),HOUR($B3625)*2+MINUTE($B3625)/30,IFERROR(VALUE(LEFT($B3625,FIND(":",$B3625)-1))*2+VALUE(MID($B3625,FIND(":",$B3625)+1,2))/30,"")))</f>
        <v/>
      </c>
      <c r="G3625" s="12">
        <f>IF($E3625="","",IF(WEEKDAY($E3625,2)&lt;6,1,0))</f>
        <v/>
      </c>
      <c r="H3625" s="12">
        <f>IF(OR($E3625="",$F3625=""),"",IF(AND($G3625=1,$F3625&gt;='Working Hours'!$C$8,$F3625&lt;'Working Hours'!$C$9),1,0))</f>
        <v/>
      </c>
    </row>
    <row r="3626">
      <c r="A3626" s="11" t="n"/>
      <c r="B3626" s="11" t="n"/>
      <c r="C3626" s="11" t="n"/>
      <c r="E3626" s="12">
        <f>IF($A3626="","",IF(ISNUMBER($A3626),$A3626,IFERROR(DATEVALUE($A3626),"")))</f>
        <v/>
      </c>
      <c r="F3626" s="12">
        <f>IF($B3626="","",IF(ISNUMBER($B3626),HOUR($B3626)*2+MINUTE($B3626)/30,IFERROR(VALUE(LEFT($B3626,FIND(":",$B3626)-1))*2+VALUE(MID($B3626,FIND(":",$B3626)+1,2))/30,"")))</f>
        <v/>
      </c>
      <c r="G3626" s="12">
        <f>IF($E3626="","",IF(WEEKDAY($E3626,2)&lt;6,1,0))</f>
        <v/>
      </c>
      <c r="H3626" s="12">
        <f>IF(OR($E3626="",$F3626=""),"",IF(AND($G3626=1,$F3626&gt;='Working Hours'!$C$8,$F3626&lt;'Working Hours'!$C$9),1,0))</f>
        <v/>
      </c>
    </row>
    <row r="3627">
      <c r="A3627" s="11" t="n"/>
      <c r="B3627" s="11" t="n"/>
      <c r="C3627" s="11" t="n"/>
      <c r="E3627" s="12">
        <f>IF($A3627="","",IF(ISNUMBER($A3627),$A3627,IFERROR(DATEVALUE($A3627),"")))</f>
        <v/>
      </c>
      <c r="F3627" s="12">
        <f>IF($B3627="","",IF(ISNUMBER($B3627),HOUR($B3627)*2+MINUTE($B3627)/30,IFERROR(VALUE(LEFT($B3627,FIND(":",$B3627)-1))*2+VALUE(MID($B3627,FIND(":",$B3627)+1,2))/30,"")))</f>
        <v/>
      </c>
      <c r="G3627" s="12">
        <f>IF($E3627="","",IF(WEEKDAY($E3627,2)&lt;6,1,0))</f>
        <v/>
      </c>
      <c r="H3627" s="12">
        <f>IF(OR($E3627="",$F3627=""),"",IF(AND($G3627=1,$F3627&gt;='Working Hours'!$C$8,$F3627&lt;'Working Hours'!$C$9),1,0))</f>
        <v/>
      </c>
    </row>
    <row r="3628">
      <c r="A3628" s="11" t="n"/>
      <c r="B3628" s="11" t="n"/>
      <c r="C3628" s="11" t="n"/>
      <c r="E3628" s="12">
        <f>IF($A3628="","",IF(ISNUMBER($A3628),$A3628,IFERROR(DATEVALUE($A3628),"")))</f>
        <v/>
      </c>
      <c r="F3628" s="12">
        <f>IF($B3628="","",IF(ISNUMBER($B3628),HOUR($B3628)*2+MINUTE($B3628)/30,IFERROR(VALUE(LEFT($B3628,FIND(":",$B3628)-1))*2+VALUE(MID($B3628,FIND(":",$B3628)+1,2))/30,"")))</f>
        <v/>
      </c>
      <c r="G3628" s="12">
        <f>IF($E3628="","",IF(WEEKDAY($E3628,2)&lt;6,1,0))</f>
        <v/>
      </c>
      <c r="H3628" s="12">
        <f>IF(OR($E3628="",$F3628=""),"",IF(AND($G3628=1,$F3628&gt;='Working Hours'!$C$8,$F3628&lt;'Working Hours'!$C$9),1,0))</f>
        <v/>
      </c>
    </row>
    <row r="3629">
      <c r="A3629" s="11" t="n"/>
      <c r="B3629" s="11" t="n"/>
      <c r="C3629" s="11" t="n"/>
      <c r="E3629" s="12">
        <f>IF($A3629="","",IF(ISNUMBER($A3629),$A3629,IFERROR(DATEVALUE($A3629),"")))</f>
        <v/>
      </c>
      <c r="F3629" s="12">
        <f>IF($B3629="","",IF(ISNUMBER($B3629),HOUR($B3629)*2+MINUTE($B3629)/30,IFERROR(VALUE(LEFT($B3629,FIND(":",$B3629)-1))*2+VALUE(MID($B3629,FIND(":",$B3629)+1,2))/30,"")))</f>
        <v/>
      </c>
      <c r="G3629" s="12">
        <f>IF($E3629="","",IF(WEEKDAY($E3629,2)&lt;6,1,0))</f>
        <v/>
      </c>
      <c r="H3629" s="12">
        <f>IF(OR($E3629="",$F3629=""),"",IF(AND($G3629=1,$F3629&gt;='Working Hours'!$C$8,$F3629&lt;'Working Hours'!$C$9),1,0))</f>
        <v/>
      </c>
    </row>
    <row r="3630">
      <c r="A3630" s="11" t="n"/>
      <c r="B3630" s="11" t="n"/>
      <c r="C3630" s="11" t="n"/>
      <c r="E3630" s="12">
        <f>IF($A3630="","",IF(ISNUMBER($A3630),$A3630,IFERROR(DATEVALUE($A3630),"")))</f>
        <v/>
      </c>
      <c r="F3630" s="12">
        <f>IF($B3630="","",IF(ISNUMBER($B3630),HOUR($B3630)*2+MINUTE($B3630)/30,IFERROR(VALUE(LEFT($B3630,FIND(":",$B3630)-1))*2+VALUE(MID($B3630,FIND(":",$B3630)+1,2))/30,"")))</f>
        <v/>
      </c>
      <c r="G3630" s="12">
        <f>IF($E3630="","",IF(WEEKDAY($E3630,2)&lt;6,1,0))</f>
        <v/>
      </c>
      <c r="H3630" s="12">
        <f>IF(OR($E3630="",$F3630=""),"",IF(AND($G3630=1,$F3630&gt;='Working Hours'!$C$8,$F3630&lt;'Working Hours'!$C$9),1,0))</f>
        <v/>
      </c>
    </row>
    <row r="3631">
      <c r="A3631" s="11" t="n"/>
      <c r="B3631" s="11" t="n"/>
      <c r="C3631" s="11" t="n"/>
      <c r="E3631" s="12">
        <f>IF($A3631="","",IF(ISNUMBER($A3631),$A3631,IFERROR(DATEVALUE($A3631),"")))</f>
        <v/>
      </c>
      <c r="F3631" s="12">
        <f>IF($B3631="","",IF(ISNUMBER($B3631),HOUR($B3631)*2+MINUTE($B3631)/30,IFERROR(VALUE(LEFT($B3631,FIND(":",$B3631)-1))*2+VALUE(MID($B3631,FIND(":",$B3631)+1,2))/30,"")))</f>
        <v/>
      </c>
      <c r="G3631" s="12">
        <f>IF($E3631="","",IF(WEEKDAY($E3631,2)&lt;6,1,0))</f>
        <v/>
      </c>
      <c r="H3631" s="12">
        <f>IF(OR($E3631="",$F3631=""),"",IF(AND($G3631=1,$F3631&gt;='Working Hours'!$C$8,$F3631&lt;'Working Hours'!$C$9),1,0))</f>
        <v/>
      </c>
    </row>
    <row r="3632">
      <c r="A3632" s="11" t="n"/>
      <c r="B3632" s="11" t="n"/>
      <c r="C3632" s="11" t="n"/>
      <c r="E3632" s="12">
        <f>IF($A3632="","",IF(ISNUMBER($A3632),$A3632,IFERROR(DATEVALUE($A3632),"")))</f>
        <v/>
      </c>
      <c r="F3632" s="12">
        <f>IF($B3632="","",IF(ISNUMBER($B3632),HOUR($B3632)*2+MINUTE($B3632)/30,IFERROR(VALUE(LEFT($B3632,FIND(":",$B3632)-1))*2+VALUE(MID($B3632,FIND(":",$B3632)+1,2))/30,"")))</f>
        <v/>
      </c>
      <c r="G3632" s="12">
        <f>IF($E3632="","",IF(WEEKDAY($E3632,2)&lt;6,1,0))</f>
        <v/>
      </c>
      <c r="H3632" s="12">
        <f>IF(OR($E3632="",$F3632=""),"",IF(AND($G3632=1,$F3632&gt;='Working Hours'!$C$8,$F3632&lt;'Working Hours'!$C$9),1,0))</f>
        <v/>
      </c>
    </row>
    <row r="3633">
      <c r="A3633" s="11" t="n"/>
      <c r="B3633" s="11" t="n"/>
      <c r="C3633" s="11" t="n"/>
      <c r="E3633" s="12">
        <f>IF($A3633="","",IF(ISNUMBER($A3633),$A3633,IFERROR(DATEVALUE($A3633),"")))</f>
        <v/>
      </c>
      <c r="F3633" s="12">
        <f>IF($B3633="","",IF(ISNUMBER($B3633),HOUR($B3633)*2+MINUTE($B3633)/30,IFERROR(VALUE(LEFT($B3633,FIND(":",$B3633)-1))*2+VALUE(MID($B3633,FIND(":",$B3633)+1,2))/30,"")))</f>
        <v/>
      </c>
      <c r="G3633" s="12">
        <f>IF($E3633="","",IF(WEEKDAY($E3633,2)&lt;6,1,0))</f>
        <v/>
      </c>
      <c r="H3633" s="12">
        <f>IF(OR($E3633="",$F3633=""),"",IF(AND($G3633=1,$F3633&gt;='Working Hours'!$C$8,$F3633&lt;'Working Hours'!$C$9),1,0))</f>
        <v/>
      </c>
    </row>
    <row r="3634">
      <c r="A3634" s="11" t="n"/>
      <c r="B3634" s="11" t="n"/>
      <c r="C3634" s="11" t="n"/>
      <c r="E3634" s="12">
        <f>IF($A3634="","",IF(ISNUMBER($A3634),$A3634,IFERROR(DATEVALUE($A3634),"")))</f>
        <v/>
      </c>
      <c r="F3634" s="12">
        <f>IF($B3634="","",IF(ISNUMBER($B3634),HOUR($B3634)*2+MINUTE($B3634)/30,IFERROR(VALUE(LEFT($B3634,FIND(":",$B3634)-1))*2+VALUE(MID($B3634,FIND(":",$B3634)+1,2))/30,"")))</f>
        <v/>
      </c>
      <c r="G3634" s="12">
        <f>IF($E3634="","",IF(WEEKDAY($E3634,2)&lt;6,1,0))</f>
        <v/>
      </c>
      <c r="H3634" s="12">
        <f>IF(OR($E3634="",$F3634=""),"",IF(AND($G3634=1,$F3634&gt;='Working Hours'!$C$8,$F3634&lt;'Working Hours'!$C$9),1,0))</f>
        <v/>
      </c>
    </row>
    <row r="3635">
      <c r="A3635" s="11" t="n"/>
      <c r="B3635" s="11" t="n"/>
      <c r="C3635" s="11" t="n"/>
      <c r="E3635" s="12">
        <f>IF($A3635="","",IF(ISNUMBER($A3635),$A3635,IFERROR(DATEVALUE($A3635),"")))</f>
        <v/>
      </c>
      <c r="F3635" s="12">
        <f>IF($B3635="","",IF(ISNUMBER($B3635),HOUR($B3635)*2+MINUTE($B3635)/30,IFERROR(VALUE(LEFT($B3635,FIND(":",$B3635)-1))*2+VALUE(MID($B3635,FIND(":",$B3635)+1,2))/30,"")))</f>
        <v/>
      </c>
      <c r="G3635" s="12">
        <f>IF($E3635="","",IF(WEEKDAY($E3635,2)&lt;6,1,0))</f>
        <v/>
      </c>
      <c r="H3635" s="12">
        <f>IF(OR($E3635="",$F3635=""),"",IF(AND($G3635=1,$F3635&gt;='Working Hours'!$C$8,$F3635&lt;'Working Hours'!$C$9),1,0))</f>
        <v/>
      </c>
    </row>
    <row r="3636">
      <c r="A3636" s="11" t="n"/>
      <c r="B3636" s="11" t="n"/>
      <c r="C3636" s="11" t="n"/>
      <c r="E3636" s="12">
        <f>IF($A3636="","",IF(ISNUMBER($A3636),$A3636,IFERROR(DATEVALUE($A3636),"")))</f>
        <v/>
      </c>
      <c r="F3636" s="12">
        <f>IF($B3636="","",IF(ISNUMBER($B3636),HOUR($B3636)*2+MINUTE($B3636)/30,IFERROR(VALUE(LEFT($B3636,FIND(":",$B3636)-1))*2+VALUE(MID($B3636,FIND(":",$B3636)+1,2))/30,"")))</f>
        <v/>
      </c>
      <c r="G3636" s="12">
        <f>IF($E3636="","",IF(WEEKDAY($E3636,2)&lt;6,1,0))</f>
        <v/>
      </c>
      <c r="H3636" s="12">
        <f>IF(OR($E3636="",$F3636=""),"",IF(AND($G3636=1,$F3636&gt;='Working Hours'!$C$8,$F3636&lt;'Working Hours'!$C$9),1,0))</f>
        <v/>
      </c>
    </row>
    <row r="3637">
      <c r="A3637" s="11" t="n"/>
      <c r="B3637" s="11" t="n"/>
      <c r="C3637" s="11" t="n"/>
      <c r="E3637" s="12">
        <f>IF($A3637="","",IF(ISNUMBER($A3637),$A3637,IFERROR(DATEVALUE($A3637),"")))</f>
        <v/>
      </c>
      <c r="F3637" s="12">
        <f>IF($B3637="","",IF(ISNUMBER($B3637),HOUR($B3637)*2+MINUTE($B3637)/30,IFERROR(VALUE(LEFT($B3637,FIND(":",$B3637)-1))*2+VALUE(MID($B3637,FIND(":",$B3637)+1,2))/30,"")))</f>
        <v/>
      </c>
      <c r="G3637" s="12">
        <f>IF($E3637="","",IF(WEEKDAY($E3637,2)&lt;6,1,0))</f>
        <v/>
      </c>
      <c r="H3637" s="12">
        <f>IF(OR($E3637="",$F3637=""),"",IF(AND($G3637=1,$F3637&gt;='Working Hours'!$C$8,$F3637&lt;'Working Hours'!$C$9),1,0))</f>
        <v/>
      </c>
    </row>
    <row r="3638">
      <c r="A3638" s="11" t="n"/>
      <c r="B3638" s="11" t="n"/>
      <c r="C3638" s="11" t="n"/>
      <c r="E3638" s="12">
        <f>IF($A3638="","",IF(ISNUMBER($A3638),$A3638,IFERROR(DATEVALUE($A3638),"")))</f>
        <v/>
      </c>
      <c r="F3638" s="12">
        <f>IF($B3638="","",IF(ISNUMBER($B3638),HOUR($B3638)*2+MINUTE($B3638)/30,IFERROR(VALUE(LEFT($B3638,FIND(":",$B3638)-1))*2+VALUE(MID($B3638,FIND(":",$B3638)+1,2))/30,"")))</f>
        <v/>
      </c>
      <c r="G3638" s="12">
        <f>IF($E3638="","",IF(WEEKDAY($E3638,2)&lt;6,1,0))</f>
        <v/>
      </c>
      <c r="H3638" s="12">
        <f>IF(OR($E3638="",$F3638=""),"",IF(AND($G3638=1,$F3638&gt;='Working Hours'!$C$8,$F3638&lt;'Working Hours'!$C$9),1,0))</f>
        <v/>
      </c>
    </row>
    <row r="3639">
      <c r="A3639" s="11" t="n"/>
      <c r="B3639" s="11" t="n"/>
      <c r="C3639" s="11" t="n"/>
      <c r="E3639" s="12">
        <f>IF($A3639="","",IF(ISNUMBER($A3639),$A3639,IFERROR(DATEVALUE($A3639),"")))</f>
        <v/>
      </c>
      <c r="F3639" s="12">
        <f>IF($B3639="","",IF(ISNUMBER($B3639),HOUR($B3639)*2+MINUTE($B3639)/30,IFERROR(VALUE(LEFT($B3639,FIND(":",$B3639)-1))*2+VALUE(MID($B3639,FIND(":",$B3639)+1,2))/30,"")))</f>
        <v/>
      </c>
      <c r="G3639" s="12">
        <f>IF($E3639="","",IF(WEEKDAY($E3639,2)&lt;6,1,0))</f>
        <v/>
      </c>
      <c r="H3639" s="12">
        <f>IF(OR($E3639="",$F3639=""),"",IF(AND($G3639=1,$F3639&gt;='Working Hours'!$C$8,$F3639&lt;'Working Hours'!$C$9),1,0))</f>
        <v/>
      </c>
    </row>
    <row r="3640">
      <c r="A3640" s="11" t="n"/>
      <c r="B3640" s="11" t="n"/>
      <c r="C3640" s="11" t="n"/>
      <c r="E3640" s="12">
        <f>IF($A3640="","",IF(ISNUMBER($A3640),$A3640,IFERROR(DATEVALUE($A3640),"")))</f>
        <v/>
      </c>
      <c r="F3640" s="12">
        <f>IF($B3640="","",IF(ISNUMBER($B3640),HOUR($B3640)*2+MINUTE($B3640)/30,IFERROR(VALUE(LEFT($B3640,FIND(":",$B3640)-1))*2+VALUE(MID($B3640,FIND(":",$B3640)+1,2))/30,"")))</f>
        <v/>
      </c>
      <c r="G3640" s="12">
        <f>IF($E3640="","",IF(WEEKDAY($E3640,2)&lt;6,1,0))</f>
        <v/>
      </c>
      <c r="H3640" s="12">
        <f>IF(OR($E3640="",$F3640=""),"",IF(AND($G3640=1,$F3640&gt;='Working Hours'!$C$8,$F3640&lt;'Working Hours'!$C$9),1,0))</f>
        <v/>
      </c>
    </row>
    <row r="3641">
      <c r="A3641" s="11" t="n"/>
      <c r="B3641" s="11" t="n"/>
      <c r="C3641" s="11" t="n"/>
      <c r="E3641" s="12">
        <f>IF($A3641="","",IF(ISNUMBER($A3641),$A3641,IFERROR(DATEVALUE($A3641),"")))</f>
        <v/>
      </c>
      <c r="F3641" s="12">
        <f>IF($B3641="","",IF(ISNUMBER($B3641),HOUR($B3641)*2+MINUTE($B3641)/30,IFERROR(VALUE(LEFT($B3641,FIND(":",$B3641)-1))*2+VALUE(MID($B3641,FIND(":",$B3641)+1,2))/30,"")))</f>
        <v/>
      </c>
      <c r="G3641" s="12">
        <f>IF($E3641="","",IF(WEEKDAY($E3641,2)&lt;6,1,0))</f>
        <v/>
      </c>
      <c r="H3641" s="12">
        <f>IF(OR($E3641="",$F3641=""),"",IF(AND($G3641=1,$F3641&gt;='Working Hours'!$C$8,$F3641&lt;'Working Hours'!$C$9),1,0))</f>
        <v/>
      </c>
    </row>
    <row r="3642">
      <c r="A3642" s="11" t="n"/>
      <c r="B3642" s="11" t="n"/>
      <c r="C3642" s="11" t="n"/>
      <c r="E3642" s="12">
        <f>IF($A3642="","",IF(ISNUMBER($A3642),$A3642,IFERROR(DATEVALUE($A3642),"")))</f>
        <v/>
      </c>
      <c r="F3642" s="12">
        <f>IF($B3642="","",IF(ISNUMBER($B3642),HOUR($B3642)*2+MINUTE($B3642)/30,IFERROR(VALUE(LEFT($B3642,FIND(":",$B3642)-1))*2+VALUE(MID($B3642,FIND(":",$B3642)+1,2))/30,"")))</f>
        <v/>
      </c>
      <c r="G3642" s="12">
        <f>IF($E3642="","",IF(WEEKDAY($E3642,2)&lt;6,1,0))</f>
        <v/>
      </c>
      <c r="H3642" s="12">
        <f>IF(OR($E3642="",$F3642=""),"",IF(AND($G3642=1,$F3642&gt;='Working Hours'!$C$8,$F3642&lt;'Working Hours'!$C$9),1,0))</f>
        <v/>
      </c>
    </row>
    <row r="3643">
      <c r="A3643" s="11" t="n"/>
      <c r="B3643" s="11" t="n"/>
      <c r="C3643" s="11" t="n"/>
      <c r="E3643" s="12">
        <f>IF($A3643="","",IF(ISNUMBER($A3643),$A3643,IFERROR(DATEVALUE($A3643),"")))</f>
        <v/>
      </c>
      <c r="F3643" s="12">
        <f>IF($B3643="","",IF(ISNUMBER($B3643),HOUR($B3643)*2+MINUTE($B3643)/30,IFERROR(VALUE(LEFT($B3643,FIND(":",$B3643)-1))*2+VALUE(MID($B3643,FIND(":",$B3643)+1,2))/30,"")))</f>
        <v/>
      </c>
      <c r="G3643" s="12">
        <f>IF($E3643="","",IF(WEEKDAY($E3643,2)&lt;6,1,0))</f>
        <v/>
      </c>
      <c r="H3643" s="12">
        <f>IF(OR($E3643="",$F3643=""),"",IF(AND($G3643=1,$F3643&gt;='Working Hours'!$C$8,$F3643&lt;'Working Hours'!$C$9),1,0))</f>
        <v/>
      </c>
    </row>
    <row r="3644">
      <c r="A3644" s="11" t="n"/>
      <c r="B3644" s="11" t="n"/>
      <c r="C3644" s="11" t="n"/>
      <c r="E3644" s="12">
        <f>IF($A3644="","",IF(ISNUMBER($A3644),$A3644,IFERROR(DATEVALUE($A3644),"")))</f>
        <v/>
      </c>
      <c r="F3644" s="12">
        <f>IF($B3644="","",IF(ISNUMBER($B3644),HOUR($B3644)*2+MINUTE($B3644)/30,IFERROR(VALUE(LEFT($B3644,FIND(":",$B3644)-1))*2+VALUE(MID($B3644,FIND(":",$B3644)+1,2))/30,"")))</f>
        <v/>
      </c>
      <c r="G3644" s="12">
        <f>IF($E3644="","",IF(WEEKDAY($E3644,2)&lt;6,1,0))</f>
        <v/>
      </c>
      <c r="H3644" s="12">
        <f>IF(OR($E3644="",$F3644=""),"",IF(AND($G3644=1,$F3644&gt;='Working Hours'!$C$8,$F3644&lt;'Working Hours'!$C$9),1,0))</f>
        <v/>
      </c>
    </row>
    <row r="3645">
      <c r="A3645" s="11" t="n"/>
      <c r="B3645" s="11" t="n"/>
      <c r="C3645" s="11" t="n"/>
      <c r="E3645" s="12">
        <f>IF($A3645="","",IF(ISNUMBER($A3645),$A3645,IFERROR(DATEVALUE($A3645),"")))</f>
        <v/>
      </c>
      <c r="F3645" s="12">
        <f>IF($B3645="","",IF(ISNUMBER($B3645),HOUR($B3645)*2+MINUTE($B3645)/30,IFERROR(VALUE(LEFT($B3645,FIND(":",$B3645)-1))*2+VALUE(MID($B3645,FIND(":",$B3645)+1,2))/30,"")))</f>
        <v/>
      </c>
      <c r="G3645" s="12">
        <f>IF($E3645="","",IF(WEEKDAY($E3645,2)&lt;6,1,0))</f>
        <v/>
      </c>
      <c r="H3645" s="12">
        <f>IF(OR($E3645="",$F3645=""),"",IF(AND($G3645=1,$F3645&gt;='Working Hours'!$C$8,$F3645&lt;'Working Hours'!$C$9),1,0))</f>
        <v/>
      </c>
    </row>
    <row r="3646">
      <c r="A3646" s="11" t="n"/>
      <c r="B3646" s="11" t="n"/>
      <c r="C3646" s="11" t="n"/>
      <c r="E3646" s="12">
        <f>IF($A3646="","",IF(ISNUMBER($A3646),$A3646,IFERROR(DATEVALUE($A3646),"")))</f>
        <v/>
      </c>
      <c r="F3646" s="12">
        <f>IF($B3646="","",IF(ISNUMBER($B3646),HOUR($B3646)*2+MINUTE($B3646)/30,IFERROR(VALUE(LEFT($B3646,FIND(":",$B3646)-1))*2+VALUE(MID($B3646,FIND(":",$B3646)+1,2))/30,"")))</f>
        <v/>
      </c>
      <c r="G3646" s="12">
        <f>IF($E3646="","",IF(WEEKDAY($E3646,2)&lt;6,1,0))</f>
        <v/>
      </c>
      <c r="H3646" s="12">
        <f>IF(OR($E3646="",$F3646=""),"",IF(AND($G3646=1,$F3646&gt;='Working Hours'!$C$8,$F3646&lt;'Working Hours'!$C$9),1,0))</f>
        <v/>
      </c>
    </row>
    <row r="3647">
      <c r="A3647" s="11" t="n"/>
      <c r="B3647" s="11" t="n"/>
      <c r="C3647" s="11" t="n"/>
      <c r="E3647" s="12">
        <f>IF($A3647="","",IF(ISNUMBER($A3647),$A3647,IFERROR(DATEVALUE($A3647),"")))</f>
        <v/>
      </c>
      <c r="F3647" s="12">
        <f>IF($B3647="","",IF(ISNUMBER($B3647),HOUR($B3647)*2+MINUTE($B3647)/30,IFERROR(VALUE(LEFT($B3647,FIND(":",$B3647)-1))*2+VALUE(MID($B3647,FIND(":",$B3647)+1,2))/30,"")))</f>
        <v/>
      </c>
      <c r="G3647" s="12">
        <f>IF($E3647="","",IF(WEEKDAY($E3647,2)&lt;6,1,0))</f>
        <v/>
      </c>
      <c r="H3647" s="12">
        <f>IF(OR($E3647="",$F3647=""),"",IF(AND($G3647=1,$F3647&gt;='Working Hours'!$C$8,$F3647&lt;'Working Hours'!$C$9),1,0))</f>
        <v/>
      </c>
    </row>
    <row r="3648">
      <c r="A3648" s="11" t="n"/>
      <c r="B3648" s="11" t="n"/>
      <c r="C3648" s="11" t="n"/>
      <c r="E3648" s="12">
        <f>IF($A3648="","",IF(ISNUMBER($A3648),$A3648,IFERROR(DATEVALUE($A3648),"")))</f>
        <v/>
      </c>
      <c r="F3648" s="12">
        <f>IF($B3648="","",IF(ISNUMBER($B3648),HOUR($B3648)*2+MINUTE($B3648)/30,IFERROR(VALUE(LEFT($B3648,FIND(":",$B3648)-1))*2+VALUE(MID($B3648,FIND(":",$B3648)+1,2))/30,"")))</f>
        <v/>
      </c>
      <c r="G3648" s="12">
        <f>IF($E3648="","",IF(WEEKDAY($E3648,2)&lt;6,1,0))</f>
        <v/>
      </c>
      <c r="H3648" s="12">
        <f>IF(OR($E3648="",$F3648=""),"",IF(AND($G3648=1,$F3648&gt;='Working Hours'!$C$8,$F3648&lt;'Working Hours'!$C$9),1,0))</f>
        <v/>
      </c>
    </row>
    <row r="3649">
      <c r="A3649" s="11" t="n"/>
      <c r="B3649" s="11" t="n"/>
      <c r="C3649" s="11" t="n"/>
      <c r="E3649" s="12">
        <f>IF($A3649="","",IF(ISNUMBER($A3649),$A3649,IFERROR(DATEVALUE($A3649),"")))</f>
        <v/>
      </c>
      <c r="F3649" s="12">
        <f>IF($B3649="","",IF(ISNUMBER($B3649),HOUR($B3649)*2+MINUTE($B3649)/30,IFERROR(VALUE(LEFT($B3649,FIND(":",$B3649)-1))*2+VALUE(MID($B3649,FIND(":",$B3649)+1,2))/30,"")))</f>
        <v/>
      </c>
      <c r="G3649" s="12">
        <f>IF($E3649="","",IF(WEEKDAY($E3649,2)&lt;6,1,0))</f>
        <v/>
      </c>
      <c r="H3649" s="12">
        <f>IF(OR($E3649="",$F3649=""),"",IF(AND($G3649=1,$F3649&gt;='Working Hours'!$C$8,$F3649&lt;'Working Hours'!$C$9),1,0))</f>
        <v/>
      </c>
    </row>
    <row r="3650">
      <c r="A3650" s="11" t="n"/>
      <c r="B3650" s="11" t="n"/>
      <c r="C3650" s="11" t="n"/>
      <c r="E3650" s="12">
        <f>IF($A3650="","",IF(ISNUMBER($A3650),$A3650,IFERROR(DATEVALUE($A3650),"")))</f>
        <v/>
      </c>
      <c r="F3650" s="12">
        <f>IF($B3650="","",IF(ISNUMBER($B3650),HOUR($B3650)*2+MINUTE($B3650)/30,IFERROR(VALUE(LEFT($B3650,FIND(":",$B3650)-1))*2+VALUE(MID($B3650,FIND(":",$B3650)+1,2))/30,"")))</f>
        <v/>
      </c>
      <c r="G3650" s="12">
        <f>IF($E3650="","",IF(WEEKDAY($E3650,2)&lt;6,1,0))</f>
        <v/>
      </c>
      <c r="H3650" s="12">
        <f>IF(OR($E3650="",$F3650=""),"",IF(AND($G3650=1,$F3650&gt;='Working Hours'!$C$8,$F3650&lt;'Working Hours'!$C$9),1,0))</f>
        <v/>
      </c>
    </row>
    <row r="3651">
      <c r="A3651" s="11" t="n"/>
      <c r="B3651" s="11" t="n"/>
      <c r="C3651" s="11" t="n"/>
      <c r="E3651" s="12">
        <f>IF($A3651="","",IF(ISNUMBER($A3651),$A3651,IFERROR(DATEVALUE($A3651),"")))</f>
        <v/>
      </c>
      <c r="F3651" s="12">
        <f>IF($B3651="","",IF(ISNUMBER($B3651),HOUR($B3651)*2+MINUTE($B3651)/30,IFERROR(VALUE(LEFT($B3651,FIND(":",$B3651)-1))*2+VALUE(MID($B3651,FIND(":",$B3651)+1,2))/30,"")))</f>
        <v/>
      </c>
      <c r="G3651" s="12">
        <f>IF($E3651="","",IF(WEEKDAY($E3651,2)&lt;6,1,0))</f>
        <v/>
      </c>
      <c r="H3651" s="12">
        <f>IF(OR($E3651="",$F3651=""),"",IF(AND($G3651=1,$F3651&gt;='Working Hours'!$C$8,$F3651&lt;'Working Hours'!$C$9),1,0))</f>
        <v/>
      </c>
    </row>
    <row r="3652">
      <c r="A3652" s="11" t="n"/>
      <c r="B3652" s="11" t="n"/>
      <c r="C3652" s="11" t="n"/>
      <c r="E3652" s="12">
        <f>IF($A3652="","",IF(ISNUMBER($A3652),$A3652,IFERROR(DATEVALUE($A3652),"")))</f>
        <v/>
      </c>
      <c r="F3652" s="12">
        <f>IF($B3652="","",IF(ISNUMBER($B3652),HOUR($B3652)*2+MINUTE($B3652)/30,IFERROR(VALUE(LEFT($B3652,FIND(":",$B3652)-1))*2+VALUE(MID($B3652,FIND(":",$B3652)+1,2))/30,"")))</f>
        <v/>
      </c>
      <c r="G3652" s="12">
        <f>IF($E3652="","",IF(WEEKDAY($E3652,2)&lt;6,1,0))</f>
        <v/>
      </c>
      <c r="H3652" s="12">
        <f>IF(OR($E3652="",$F3652=""),"",IF(AND($G3652=1,$F3652&gt;='Working Hours'!$C$8,$F3652&lt;'Working Hours'!$C$9),1,0))</f>
        <v/>
      </c>
    </row>
    <row r="3653">
      <c r="A3653" s="11" t="n"/>
      <c r="B3653" s="11" t="n"/>
      <c r="C3653" s="11" t="n"/>
      <c r="E3653" s="12">
        <f>IF($A3653="","",IF(ISNUMBER($A3653),$A3653,IFERROR(DATEVALUE($A3653),"")))</f>
        <v/>
      </c>
      <c r="F3653" s="12">
        <f>IF($B3653="","",IF(ISNUMBER($B3653),HOUR($B3653)*2+MINUTE($B3653)/30,IFERROR(VALUE(LEFT($B3653,FIND(":",$B3653)-1))*2+VALUE(MID($B3653,FIND(":",$B3653)+1,2))/30,"")))</f>
        <v/>
      </c>
      <c r="G3653" s="12">
        <f>IF($E3653="","",IF(WEEKDAY($E3653,2)&lt;6,1,0))</f>
        <v/>
      </c>
      <c r="H3653" s="12">
        <f>IF(OR($E3653="",$F3653=""),"",IF(AND($G3653=1,$F3653&gt;='Working Hours'!$C$8,$F3653&lt;'Working Hours'!$C$9),1,0))</f>
        <v/>
      </c>
    </row>
    <row r="3654">
      <c r="A3654" s="11" t="n"/>
      <c r="B3654" s="11" t="n"/>
      <c r="C3654" s="11" t="n"/>
      <c r="E3654" s="12">
        <f>IF($A3654="","",IF(ISNUMBER($A3654),$A3654,IFERROR(DATEVALUE($A3654),"")))</f>
        <v/>
      </c>
      <c r="F3654" s="12">
        <f>IF($B3654="","",IF(ISNUMBER($B3654),HOUR($B3654)*2+MINUTE($B3654)/30,IFERROR(VALUE(LEFT($B3654,FIND(":",$B3654)-1))*2+VALUE(MID($B3654,FIND(":",$B3654)+1,2))/30,"")))</f>
        <v/>
      </c>
      <c r="G3654" s="12">
        <f>IF($E3654="","",IF(WEEKDAY($E3654,2)&lt;6,1,0))</f>
        <v/>
      </c>
      <c r="H3654" s="12">
        <f>IF(OR($E3654="",$F3654=""),"",IF(AND($G3654=1,$F3654&gt;='Working Hours'!$C$8,$F3654&lt;'Working Hours'!$C$9),1,0))</f>
        <v/>
      </c>
    </row>
    <row r="3655">
      <c r="A3655" s="11" t="n"/>
      <c r="B3655" s="11" t="n"/>
      <c r="C3655" s="11" t="n"/>
      <c r="E3655" s="12">
        <f>IF($A3655="","",IF(ISNUMBER($A3655),$A3655,IFERROR(DATEVALUE($A3655),"")))</f>
        <v/>
      </c>
      <c r="F3655" s="12">
        <f>IF($B3655="","",IF(ISNUMBER($B3655),HOUR($B3655)*2+MINUTE($B3655)/30,IFERROR(VALUE(LEFT($B3655,FIND(":",$B3655)-1))*2+VALUE(MID($B3655,FIND(":",$B3655)+1,2))/30,"")))</f>
        <v/>
      </c>
      <c r="G3655" s="12">
        <f>IF($E3655="","",IF(WEEKDAY($E3655,2)&lt;6,1,0))</f>
        <v/>
      </c>
      <c r="H3655" s="12">
        <f>IF(OR($E3655="",$F3655=""),"",IF(AND($G3655=1,$F3655&gt;='Working Hours'!$C$8,$F3655&lt;'Working Hours'!$C$9),1,0))</f>
        <v/>
      </c>
    </row>
    <row r="3656">
      <c r="A3656" s="11" t="n"/>
      <c r="B3656" s="11" t="n"/>
      <c r="C3656" s="11" t="n"/>
      <c r="E3656" s="12">
        <f>IF($A3656="","",IF(ISNUMBER($A3656),$A3656,IFERROR(DATEVALUE($A3656),"")))</f>
        <v/>
      </c>
      <c r="F3656" s="12">
        <f>IF($B3656="","",IF(ISNUMBER($B3656),HOUR($B3656)*2+MINUTE($B3656)/30,IFERROR(VALUE(LEFT($B3656,FIND(":",$B3656)-1))*2+VALUE(MID($B3656,FIND(":",$B3656)+1,2))/30,"")))</f>
        <v/>
      </c>
      <c r="G3656" s="12">
        <f>IF($E3656="","",IF(WEEKDAY($E3656,2)&lt;6,1,0))</f>
        <v/>
      </c>
      <c r="H3656" s="12">
        <f>IF(OR($E3656="",$F3656=""),"",IF(AND($G3656=1,$F3656&gt;='Working Hours'!$C$8,$F3656&lt;'Working Hours'!$C$9),1,0))</f>
        <v/>
      </c>
    </row>
    <row r="3657">
      <c r="A3657" s="11" t="n"/>
      <c r="B3657" s="11" t="n"/>
      <c r="C3657" s="11" t="n"/>
      <c r="E3657" s="12">
        <f>IF($A3657="","",IF(ISNUMBER($A3657),$A3657,IFERROR(DATEVALUE($A3657),"")))</f>
        <v/>
      </c>
      <c r="F3657" s="12">
        <f>IF($B3657="","",IF(ISNUMBER($B3657),HOUR($B3657)*2+MINUTE($B3657)/30,IFERROR(VALUE(LEFT($B3657,FIND(":",$B3657)-1))*2+VALUE(MID($B3657,FIND(":",$B3657)+1,2))/30,"")))</f>
        <v/>
      </c>
      <c r="G3657" s="12">
        <f>IF($E3657="","",IF(WEEKDAY($E3657,2)&lt;6,1,0))</f>
        <v/>
      </c>
      <c r="H3657" s="12">
        <f>IF(OR($E3657="",$F3657=""),"",IF(AND($G3657=1,$F3657&gt;='Working Hours'!$C$8,$F3657&lt;'Working Hours'!$C$9),1,0))</f>
        <v/>
      </c>
    </row>
    <row r="3658">
      <c r="A3658" s="11" t="n"/>
      <c r="B3658" s="11" t="n"/>
      <c r="C3658" s="11" t="n"/>
      <c r="E3658" s="12">
        <f>IF($A3658="","",IF(ISNUMBER($A3658),$A3658,IFERROR(DATEVALUE($A3658),"")))</f>
        <v/>
      </c>
      <c r="F3658" s="12">
        <f>IF($B3658="","",IF(ISNUMBER($B3658),HOUR($B3658)*2+MINUTE($B3658)/30,IFERROR(VALUE(LEFT($B3658,FIND(":",$B3658)-1))*2+VALUE(MID($B3658,FIND(":",$B3658)+1,2))/30,"")))</f>
        <v/>
      </c>
      <c r="G3658" s="12">
        <f>IF($E3658="","",IF(WEEKDAY($E3658,2)&lt;6,1,0))</f>
        <v/>
      </c>
      <c r="H3658" s="12">
        <f>IF(OR($E3658="",$F3658=""),"",IF(AND($G3658=1,$F3658&gt;='Working Hours'!$C$8,$F3658&lt;'Working Hours'!$C$9),1,0))</f>
        <v/>
      </c>
    </row>
    <row r="3659">
      <c r="A3659" s="11" t="n"/>
      <c r="B3659" s="11" t="n"/>
      <c r="C3659" s="11" t="n"/>
      <c r="E3659" s="12">
        <f>IF($A3659="","",IF(ISNUMBER($A3659),$A3659,IFERROR(DATEVALUE($A3659),"")))</f>
        <v/>
      </c>
      <c r="F3659" s="12">
        <f>IF($B3659="","",IF(ISNUMBER($B3659),HOUR($B3659)*2+MINUTE($B3659)/30,IFERROR(VALUE(LEFT($B3659,FIND(":",$B3659)-1))*2+VALUE(MID($B3659,FIND(":",$B3659)+1,2))/30,"")))</f>
        <v/>
      </c>
      <c r="G3659" s="12">
        <f>IF($E3659="","",IF(WEEKDAY($E3659,2)&lt;6,1,0))</f>
        <v/>
      </c>
      <c r="H3659" s="12">
        <f>IF(OR($E3659="",$F3659=""),"",IF(AND($G3659=1,$F3659&gt;='Working Hours'!$C$8,$F3659&lt;'Working Hours'!$C$9),1,0))</f>
        <v/>
      </c>
    </row>
    <row r="3660">
      <c r="A3660" s="11" t="n"/>
      <c r="B3660" s="11" t="n"/>
      <c r="C3660" s="11" t="n"/>
      <c r="E3660" s="12">
        <f>IF($A3660="","",IF(ISNUMBER($A3660),$A3660,IFERROR(DATEVALUE($A3660),"")))</f>
        <v/>
      </c>
      <c r="F3660" s="12">
        <f>IF($B3660="","",IF(ISNUMBER($B3660),HOUR($B3660)*2+MINUTE($B3660)/30,IFERROR(VALUE(LEFT($B3660,FIND(":",$B3660)-1))*2+VALUE(MID($B3660,FIND(":",$B3660)+1,2))/30,"")))</f>
        <v/>
      </c>
      <c r="G3660" s="12">
        <f>IF($E3660="","",IF(WEEKDAY($E3660,2)&lt;6,1,0))</f>
        <v/>
      </c>
      <c r="H3660" s="12">
        <f>IF(OR($E3660="",$F3660=""),"",IF(AND($G3660=1,$F3660&gt;='Working Hours'!$C$8,$F3660&lt;'Working Hours'!$C$9),1,0))</f>
        <v/>
      </c>
    </row>
    <row r="3661">
      <c r="A3661" s="11" t="n"/>
      <c r="B3661" s="11" t="n"/>
      <c r="C3661" s="11" t="n"/>
      <c r="E3661" s="12">
        <f>IF($A3661="","",IF(ISNUMBER($A3661),$A3661,IFERROR(DATEVALUE($A3661),"")))</f>
        <v/>
      </c>
      <c r="F3661" s="12">
        <f>IF($B3661="","",IF(ISNUMBER($B3661),HOUR($B3661)*2+MINUTE($B3661)/30,IFERROR(VALUE(LEFT($B3661,FIND(":",$B3661)-1))*2+VALUE(MID($B3661,FIND(":",$B3661)+1,2))/30,"")))</f>
        <v/>
      </c>
      <c r="G3661" s="12">
        <f>IF($E3661="","",IF(WEEKDAY($E3661,2)&lt;6,1,0))</f>
        <v/>
      </c>
      <c r="H3661" s="12">
        <f>IF(OR($E3661="",$F3661=""),"",IF(AND($G3661=1,$F3661&gt;='Working Hours'!$C$8,$F3661&lt;'Working Hours'!$C$9),1,0))</f>
        <v/>
      </c>
    </row>
    <row r="3662">
      <c r="A3662" s="11" t="n"/>
      <c r="B3662" s="11" t="n"/>
      <c r="C3662" s="11" t="n"/>
      <c r="E3662" s="12">
        <f>IF($A3662="","",IF(ISNUMBER($A3662),$A3662,IFERROR(DATEVALUE($A3662),"")))</f>
        <v/>
      </c>
      <c r="F3662" s="12">
        <f>IF($B3662="","",IF(ISNUMBER($B3662),HOUR($B3662)*2+MINUTE($B3662)/30,IFERROR(VALUE(LEFT($B3662,FIND(":",$B3662)-1))*2+VALUE(MID($B3662,FIND(":",$B3662)+1,2))/30,"")))</f>
        <v/>
      </c>
      <c r="G3662" s="12">
        <f>IF($E3662="","",IF(WEEKDAY($E3662,2)&lt;6,1,0))</f>
        <v/>
      </c>
      <c r="H3662" s="12">
        <f>IF(OR($E3662="",$F3662=""),"",IF(AND($G3662=1,$F3662&gt;='Working Hours'!$C$8,$F3662&lt;'Working Hours'!$C$9),1,0))</f>
        <v/>
      </c>
    </row>
    <row r="3663">
      <c r="A3663" s="11" t="n"/>
      <c r="B3663" s="11" t="n"/>
      <c r="C3663" s="11" t="n"/>
      <c r="E3663" s="12">
        <f>IF($A3663="","",IF(ISNUMBER($A3663),$A3663,IFERROR(DATEVALUE($A3663),"")))</f>
        <v/>
      </c>
      <c r="F3663" s="12">
        <f>IF($B3663="","",IF(ISNUMBER($B3663),HOUR($B3663)*2+MINUTE($B3663)/30,IFERROR(VALUE(LEFT($B3663,FIND(":",$B3663)-1))*2+VALUE(MID($B3663,FIND(":",$B3663)+1,2))/30,"")))</f>
        <v/>
      </c>
      <c r="G3663" s="12">
        <f>IF($E3663="","",IF(WEEKDAY($E3663,2)&lt;6,1,0))</f>
        <v/>
      </c>
      <c r="H3663" s="12">
        <f>IF(OR($E3663="",$F3663=""),"",IF(AND($G3663=1,$F3663&gt;='Working Hours'!$C$8,$F3663&lt;'Working Hours'!$C$9),1,0))</f>
        <v/>
      </c>
    </row>
    <row r="3664">
      <c r="A3664" s="11" t="n"/>
      <c r="B3664" s="11" t="n"/>
      <c r="C3664" s="11" t="n"/>
      <c r="E3664" s="12">
        <f>IF($A3664="","",IF(ISNUMBER($A3664),$A3664,IFERROR(DATEVALUE($A3664),"")))</f>
        <v/>
      </c>
      <c r="F3664" s="12">
        <f>IF($B3664="","",IF(ISNUMBER($B3664),HOUR($B3664)*2+MINUTE($B3664)/30,IFERROR(VALUE(LEFT($B3664,FIND(":",$B3664)-1))*2+VALUE(MID($B3664,FIND(":",$B3664)+1,2))/30,"")))</f>
        <v/>
      </c>
      <c r="G3664" s="12">
        <f>IF($E3664="","",IF(WEEKDAY($E3664,2)&lt;6,1,0))</f>
        <v/>
      </c>
      <c r="H3664" s="12">
        <f>IF(OR($E3664="",$F3664=""),"",IF(AND($G3664=1,$F3664&gt;='Working Hours'!$C$8,$F3664&lt;'Working Hours'!$C$9),1,0))</f>
        <v/>
      </c>
    </row>
    <row r="3665">
      <c r="A3665" s="11" t="n"/>
      <c r="B3665" s="11" t="n"/>
      <c r="C3665" s="11" t="n"/>
      <c r="E3665" s="12">
        <f>IF($A3665="","",IF(ISNUMBER($A3665),$A3665,IFERROR(DATEVALUE($A3665),"")))</f>
        <v/>
      </c>
      <c r="F3665" s="12">
        <f>IF($B3665="","",IF(ISNUMBER($B3665),HOUR($B3665)*2+MINUTE($B3665)/30,IFERROR(VALUE(LEFT($B3665,FIND(":",$B3665)-1))*2+VALUE(MID($B3665,FIND(":",$B3665)+1,2))/30,"")))</f>
        <v/>
      </c>
      <c r="G3665" s="12">
        <f>IF($E3665="","",IF(WEEKDAY($E3665,2)&lt;6,1,0))</f>
        <v/>
      </c>
      <c r="H3665" s="12">
        <f>IF(OR($E3665="",$F3665=""),"",IF(AND($G3665=1,$F3665&gt;='Working Hours'!$C$8,$F3665&lt;'Working Hours'!$C$9),1,0))</f>
        <v/>
      </c>
    </row>
    <row r="3666">
      <c r="A3666" s="11" t="n"/>
      <c r="B3666" s="11" t="n"/>
      <c r="C3666" s="11" t="n"/>
      <c r="E3666" s="12">
        <f>IF($A3666="","",IF(ISNUMBER($A3666),$A3666,IFERROR(DATEVALUE($A3666),"")))</f>
        <v/>
      </c>
      <c r="F3666" s="12">
        <f>IF($B3666="","",IF(ISNUMBER($B3666),HOUR($B3666)*2+MINUTE($B3666)/30,IFERROR(VALUE(LEFT($B3666,FIND(":",$B3666)-1))*2+VALUE(MID($B3666,FIND(":",$B3666)+1,2))/30,"")))</f>
        <v/>
      </c>
      <c r="G3666" s="12">
        <f>IF($E3666="","",IF(WEEKDAY($E3666,2)&lt;6,1,0))</f>
        <v/>
      </c>
      <c r="H3666" s="12">
        <f>IF(OR($E3666="",$F3666=""),"",IF(AND($G3666=1,$F3666&gt;='Working Hours'!$C$8,$F3666&lt;'Working Hours'!$C$9),1,0))</f>
        <v/>
      </c>
    </row>
    <row r="3667">
      <c r="A3667" s="11" t="n"/>
      <c r="B3667" s="11" t="n"/>
      <c r="C3667" s="11" t="n"/>
      <c r="E3667" s="12">
        <f>IF($A3667="","",IF(ISNUMBER($A3667),$A3667,IFERROR(DATEVALUE($A3667),"")))</f>
        <v/>
      </c>
      <c r="F3667" s="12">
        <f>IF($B3667="","",IF(ISNUMBER($B3667),HOUR($B3667)*2+MINUTE($B3667)/30,IFERROR(VALUE(LEFT($B3667,FIND(":",$B3667)-1))*2+VALUE(MID($B3667,FIND(":",$B3667)+1,2))/30,"")))</f>
        <v/>
      </c>
      <c r="G3667" s="12">
        <f>IF($E3667="","",IF(WEEKDAY($E3667,2)&lt;6,1,0))</f>
        <v/>
      </c>
      <c r="H3667" s="12">
        <f>IF(OR($E3667="",$F3667=""),"",IF(AND($G3667=1,$F3667&gt;='Working Hours'!$C$8,$F3667&lt;'Working Hours'!$C$9),1,0))</f>
        <v/>
      </c>
    </row>
    <row r="3668">
      <c r="A3668" s="11" t="n"/>
      <c r="B3668" s="11" t="n"/>
      <c r="C3668" s="11" t="n"/>
      <c r="E3668" s="12">
        <f>IF($A3668="","",IF(ISNUMBER($A3668),$A3668,IFERROR(DATEVALUE($A3668),"")))</f>
        <v/>
      </c>
      <c r="F3668" s="12">
        <f>IF($B3668="","",IF(ISNUMBER($B3668),HOUR($B3668)*2+MINUTE($B3668)/30,IFERROR(VALUE(LEFT($B3668,FIND(":",$B3668)-1))*2+VALUE(MID($B3668,FIND(":",$B3668)+1,2))/30,"")))</f>
        <v/>
      </c>
      <c r="G3668" s="12">
        <f>IF($E3668="","",IF(WEEKDAY($E3668,2)&lt;6,1,0))</f>
        <v/>
      </c>
      <c r="H3668" s="12">
        <f>IF(OR($E3668="",$F3668=""),"",IF(AND($G3668=1,$F3668&gt;='Working Hours'!$C$8,$F3668&lt;'Working Hours'!$C$9),1,0))</f>
        <v/>
      </c>
    </row>
    <row r="3669">
      <c r="A3669" s="11" t="n"/>
      <c r="B3669" s="11" t="n"/>
      <c r="C3669" s="11" t="n"/>
      <c r="E3669" s="12">
        <f>IF($A3669="","",IF(ISNUMBER($A3669),$A3669,IFERROR(DATEVALUE($A3669),"")))</f>
        <v/>
      </c>
      <c r="F3669" s="12">
        <f>IF($B3669="","",IF(ISNUMBER($B3669),HOUR($B3669)*2+MINUTE($B3669)/30,IFERROR(VALUE(LEFT($B3669,FIND(":",$B3669)-1))*2+VALUE(MID($B3669,FIND(":",$B3669)+1,2))/30,"")))</f>
        <v/>
      </c>
      <c r="G3669" s="12">
        <f>IF($E3669="","",IF(WEEKDAY($E3669,2)&lt;6,1,0))</f>
        <v/>
      </c>
      <c r="H3669" s="12">
        <f>IF(OR($E3669="",$F3669=""),"",IF(AND($G3669=1,$F3669&gt;='Working Hours'!$C$8,$F3669&lt;'Working Hours'!$C$9),1,0))</f>
        <v/>
      </c>
    </row>
    <row r="3670">
      <c r="A3670" s="11" t="n"/>
      <c r="B3670" s="11" t="n"/>
      <c r="C3670" s="11" t="n"/>
      <c r="E3670" s="12">
        <f>IF($A3670="","",IF(ISNUMBER($A3670),$A3670,IFERROR(DATEVALUE($A3670),"")))</f>
        <v/>
      </c>
      <c r="F3670" s="12">
        <f>IF($B3670="","",IF(ISNUMBER($B3670),HOUR($B3670)*2+MINUTE($B3670)/30,IFERROR(VALUE(LEFT($B3670,FIND(":",$B3670)-1))*2+VALUE(MID($B3670,FIND(":",$B3670)+1,2))/30,"")))</f>
        <v/>
      </c>
      <c r="G3670" s="12">
        <f>IF($E3670="","",IF(WEEKDAY($E3670,2)&lt;6,1,0))</f>
        <v/>
      </c>
      <c r="H3670" s="12">
        <f>IF(OR($E3670="",$F3670=""),"",IF(AND($G3670=1,$F3670&gt;='Working Hours'!$C$8,$F3670&lt;'Working Hours'!$C$9),1,0))</f>
        <v/>
      </c>
    </row>
    <row r="3671">
      <c r="A3671" s="11" t="n"/>
      <c r="B3671" s="11" t="n"/>
      <c r="C3671" s="11" t="n"/>
      <c r="E3671" s="12">
        <f>IF($A3671="","",IF(ISNUMBER($A3671),$A3671,IFERROR(DATEVALUE($A3671),"")))</f>
        <v/>
      </c>
      <c r="F3671" s="12">
        <f>IF($B3671="","",IF(ISNUMBER($B3671),HOUR($B3671)*2+MINUTE($B3671)/30,IFERROR(VALUE(LEFT($B3671,FIND(":",$B3671)-1))*2+VALUE(MID($B3671,FIND(":",$B3671)+1,2))/30,"")))</f>
        <v/>
      </c>
      <c r="G3671" s="12">
        <f>IF($E3671="","",IF(WEEKDAY($E3671,2)&lt;6,1,0))</f>
        <v/>
      </c>
      <c r="H3671" s="12">
        <f>IF(OR($E3671="",$F3671=""),"",IF(AND($G3671=1,$F3671&gt;='Working Hours'!$C$8,$F3671&lt;'Working Hours'!$C$9),1,0))</f>
        <v/>
      </c>
    </row>
    <row r="3672">
      <c r="A3672" s="11" t="n"/>
      <c r="B3672" s="11" t="n"/>
      <c r="C3672" s="11" t="n"/>
      <c r="E3672" s="12">
        <f>IF($A3672="","",IF(ISNUMBER($A3672),$A3672,IFERROR(DATEVALUE($A3672),"")))</f>
        <v/>
      </c>
      <c r="F3672" s="12">
        <f>IF($B3672="","",IF(ISNUMBER($B3672),HOUR($B3672)*2+MINUTE($B3672)/30,IFERROR(VALUE(LEFT($B3672,FIND(":",$B3672)-1))*2+VALUE(MID($B3672,FIND(":",$B3672)+1,2))/30,"")))</f>
        <v/>
      </c>
      <c r="G3672" s="12">
        <f>IF($E3672="","",IF(WEEKDAY($E3672,2)&lt;6,1,0))</f>
        <v/>
      </c>
      <c r="H3672" s="12">
        <f>IF(OR($E3672="",$F3672=""),"",IF(AND($G3672=1,$F3672&gt;='Working Hours'!$C$8,$F3672&lt;'Working Hours'!$C$9),1,0))</f>
        <v/>
      </c>
    </row>
    <row r="3673">
      <c r="A3673" s="11" t="n"/>
      <c r="B3673" s="11" t="n"/>
      <c r="C3673" s="11" t="n"/>
      <c r="E3673" s="12">
        <f>IF($A3673="","",IF(ISNUMBER($A3673),$A3673,IFERROR(DATEVALUE($A3673),"")))</f>
        <v/>
      </c>
      <c r="F3673" s="12">
        <f>IF($B3673="","",IF(ISNUMBER($B3673),HOUR($B3673)*2+MINUTE($B3673)/30,IFERROR(VALUE(LEFT($B3673,FIND(":",$B3673)-1))*2+VALUE(MID($B3673,FIND(":",$B3673)+1,2))/30,"")))</f>
        <v/>
      </c>
      <c r="G3673" s="12">
        <f>IF($E3673="","",IF(WEEKDAY($E3673,2)&lt;6,1,0))</f>
        <v/>
      </c>
      <c r="H3673" s="12">
        <f>IF(OR($E3673="",$F3673=""),"",IF(AND($G3673=1,$F3673&gt;='Working Hours'!$C$8,$F3673&lt;'Working Hours'!$C$9),1,0))</f>
        <v/>
      </c>
    </row>
    <row r="3674">
      <c r="A3674" s="11" t="n"/>
      <c r="B3674" s="11" t="n"/>
      <c r="C3674" s="11" t="n"/>
      <c r="E3674" s="12">
        <f>IF($A3674="","",IF(ISNUMBER($A3674),$A3674,IFERROR(DATEVALUE($A3674),"")))</f>
        <v/>
      </c>
      <c r="F3674" s="12">
        <f>IF($B3674="","",IF(ISNUMBER($B3674),HOUR($B3674)*2+MINUTE($B3674)/30,IFERROR(VALUE(LEFT($B3674,FIND(":",$B3674)-1))*2+VALUE(MID($B3674,FIND(":",$B3674)+1,2))/30,"")))</f>
        <v/>
      </c>
      <c r="G3674" s="12">
        <f>IF($E3674="","",IF(WEEKDAY($E3674,2)&lt;6,1,0))</f>
        <v/>
      </c>
      <c r="H3674" s="12">
        <f>IF(OR($E3674="",$F3674=""),"",IF(AND($G3674=1,$F3674&gt;='Working Hours'!$C$8,$F3674&lt;'Working Hours'!$C$9),1,0))</f>
        <v/>
      </c>
    </row>
    <row r="3675">
      <c r="A3675" s="11" t="n"/>
      <c r="B3675" s="11" t="n"/>
      <c r="C3675" s="11" t="n"/>
      <c r="E3675" s="12">
        <f>IF($A3675="","",IF(ISNUMBER($A3675),$A3675,IFERROR(DATEVALUE($A3675),"")))</f>
        <v/>
      </c>
      <c r="F3675" s="12">
        <f>IF($B3675="","",IF(ISNUMBER($B3675),HOUR($B3675)*2+MINUTE($B3675)/30,IFERROR(VALUE(LEFT($B3675,FIND(":",$B3675)-1))*2+VALUE(MID($B3675,FIND(":",$B3675)+1,2))/30,"")))</f>
        <v/>
      </c>
      <c r="G3675" s="12">
        <f>IF($E3675="","",IF(WEEKDAY($E3675,2)&lt;6,1,0))</f>
        <v/>
      </c>
      <c r="H3675" s="12">
        <f>IF(OR($E3675="",$F3675=""),"",IF(AND($G3675=1,$F3675&gt;='Working Hours'!$C$8,$F3675&lt;'Working Hours'!$C$9),1,0))</f>
        <v/>
      </c>
    </row>
    <row r="3676">
      <c r="A3676" s="11" t="n"/>
      <c r="B3676" s="11" t="n"/>
      <c r="C3676" s="11" t="n"/>
      <c r="E3676" s="12">
        <f>IF($A3676="","",IF(ISNUMBER($A3676),$A3676,IFERROR(DATEVALUE($A3676),"")))</f>
        <v/>
      </c>
      <c r="F3676" s="12">
        <f>IF($B3676="","",IF(ISNUMBER($B3676),HOUR($B3676)*2+MINUTE($B3676)/30,IFERROR(VALUE(LEFT($B3676,FIND(":",$B3676)-1))*2+VALUE(MID($B3676,FIND(":",$B3676)+1,2))/30,"")))</f>
        <v/>
      </c>
      <c r="G3676" s="12">
        <f>IF($E3676="","",IF(WEEKDAY($E3676,2)&lt;6,1,0))</f>
        <v/>
      </c>
      <c r="H3676" s="12">
        <f>IF(OR($E3676="",$F3676=""),"",IF(AND($G3676=1,$F3676&gt;='Working Hours'!$C$8,$F3676&lt;'Working Hours'!$C$9),1,0))</f>
        <v/>
      </c>
    </row>
    <row r="3677">
      <c r="A3677" s="11" t="n"/>
      <c r="B3677" s="11" t="n"/>
      <c r="C3677" s="11" t="n"/>
      <c r="E3677" s="12">
        <f>IF($A3677="","",IF(ISNUMBER($A3677),$A3677,IFERROR(DATEVALUE($A3677),"")))</f>
        <v/>
      </c>
      <c r="F3677" s="12">
        <f>IF($B3677="","",IF(ISNUMBER($B3677),HOUR($B3677)*2+MINUTE($B3677)/30,IFERROR(VALUE(LEFT($B3677,FIND(":",$B3677)-1))*2+VALUE(MID($B3677,FIND(":",$B3677)+1,2))/30,"")))</f>
        <v/>
      </c>
      <c r="G3677" s="12">
        <f>IF($E3677="","",IF(WEEKDAY($E3677,2)&lt;6,1,0))</f>
        <v/>
      </c>
      <c r="H3677" s="12">
        <f>IF(OR($E3677="",$F3677=""),"",IF(AND($G3677=1,$F3677&gt;='Working Hours'!$C$8,$F3677&lt;'Working Hours'!$C$9),1,0))</f>
        <v/>
      </c>
    </row>
    <row r="3678">
      <c r="A3678" s="11" t="n"/>
      <c r="B3678" s="11" t="n"/>
      <c r="C3678" s="11" t="n"/>
      <c r="E3678" s="12">
        <f>IF($A3678="","",IF(ISNUMBER($A3678),$A3678,IFERROR(DATEVALUE($A3678),"")))</f>
        <v/>
      </c>
      <c r="F3678" s="12">
        <f>IF($B3678="","",IF(ISNUMBER($B3678),HOUR($B3678)*2+MINUTE($B3678)/30,IFERROR(VALUE(LEFT($B3678,FIND(":",$B3678)-1))*2+VALUE(MID($B3678,FIND(":",$B3678)+1,2))/30,"")))</f>
        <v/>
      </c>
      <c r="G3678" s="12">
        <f>IF($E3678="","",IF(WEEKDAY($E3678,2)&lt;6,1,0))</f>
        <v/>
      </c>
      <c r="H3678" s="12">
        <f>IF(OR($E3678="",$F3678=""),"",IF(AND($G3678=1,$F3678&gt;='Working Hours'!$C$8,$F3678&lt;'Working Hours'!$C$9),1,0))</f>
        <v/>
      </c>
    </row>
    <row r="3679">
      <c r="A3679" s="11" t="n"/>
      <c r="B3679" s="11" t="n"/>
      <c r="C3679" s="11" t="n"/>
      <c r="E3679" s="12">
        <f>IF($A3679="","",IF(ISNUMBER($A3679),$A3679,IFERROR(DATEVALUE($A3679),"")))</f>
        <v/>
      </c>
      <c r="F3679" s="12">
        <f>IF($B3679="","",IF(ISNUMBER($B3679),HOUR($B3679)*2+MINUTE($B3679)/30,IFERROR(VALUE(LEFT($B3679,FIND(":",$B3679)-1))*2+VALUE(MID($B3679,FIND(":",$B3679)+1,2))/30,"")))</f>
        <v/>
      </c>
      <c r="G3679" s="12">
        <f>IF($E3679="","",IF(WEEKDAY($E3679,2)&lt;6,1,0))</f>
        <v/>
      </c>
      <c r="H3679" s="12">
        <f>IF(OR($E3679="",$F3679=""),"",IF(AND($G3679=1,$F3679&gt;='Working Hours'!$C$8,$F3679&lt;'Working Hours'!$C$9),1,0))</f>
        <v/>
      </c>
    </row>
    <row r="3680">
      <c r="A3680" s="11" t="n"/>
      <c r="B3680" s="11" t="n"/>
      <c r="C3680" s="11" t="n"/>
      <c r="E3680" s="12">
        <f>IF($A3680="","",IF(ISNUMBER($A3680),$A3680,IFERROR(DATEVALUE($A3680),"")))</f>
        <v/>
      </c>
      <c r="F3680" s="12">
        <f>IF($B3680="","",IF(ISNUMBER($B3680),HOUR($B3680)*2+MINUTE($B3680)/30,IFERROR(VALUE(LEFT($B3680,FIND(":",$B3680)-1))*2+VALUE(MID($B3680,FIND(":",$B3680)+1,2))/30,"")))</f>
        <v/>
      </c>
      <c r="G3680" s="12">
        <f>IF($E3680="","",IF(WEEKDAY($E3680,2)&lt;6,1,0))</f>
        <v/>
      </c>
      <c r="H3680" s="12">
        <f>IF(OR($E3680="",$F3680=""),"",IF(AND($G3680=1,$F3680&gt;='Working Hours'!$C$8,$F3680&lt;'Working Hours'!$C$9),1,0))</f>
        <v/>
      </c>
    </row>
    <row r="3681">
      <c r="A3681" s="11" t="n"/>
      <c r="B3681" s="11" t="n"/>
      <c r="C3681" s="11" t="n"/>
      <c r="E3681" s="12">
        <f>IF($A3681="","",IF(ISNUMBER($A3681),$A3681,IFERROR(DATEVALUE($A3681),"")))</f>
        <v/>
      </c>
      <c r="F3681" s="12">
        <f>IF($B3681="","",IF(ISNUMBER($B3681),HOUR($B3681)*2+MINUTE($B3681)/30,IFERROR(VALUE(LEFT($B3681,FIND(":",$B3681)-1))*2+VALUE(MID($B3681,FIND(":",$B3681)+1,2))/30,"")))</f>
        <v/>
      </c>
      <c r="G3681" s="12">
        <f>IF($E3681="","",IF(WEEKDAY($E3681,2)&lt;6,1,0))</f>
        <v/>
      </c>
      <c r="H3681" s="12">
        <f>IF(OR($E3681="",$F3681=""),"",IF(AND($G3681=1,$F3681&gt;='Working Hours'!$C$8,$F3681&lt;'Working Hours'!$C$9),1,0))</f>
        <v/>
      </c>
    </row>
    <row r="3682">
      <c r="A3682" s="11" t="n"/>
      <c r="B3682" s="11" t="n"/>
      <c r="C3682" s="11" t="n"/>
      <c r="E3682" s="12">
        <f>IF($A3682="","",IF(ISNUMBER($A3682),$A3682,IFERROR(DATEVALUE($A3682),"")))</f>
        <v/>
      </c>
      <c r="F3682" s="12">
        <f>IF($B3682="","",IF(ISNUMBER($B3682),HOUR($B3682)*2+MINUTE($B3682)/30,IFERROR(VALUE(LEFT($B3682,FIND(":",$B3682)-1))*2+VALUE(MID($B3682,FIND(":",$B3682)+1,2))/30,"")))</f>
        <v/>
      </c>
      <c r="G3682" s="12">
        <f>IF($E3682="","",IF(WEEKDAY($E3682,2)&lt;6,1,0))</f>
        <v/>
      </c>
      <c r="H3682" s="12">
        <f>IF(OR($E3682="",$F3682=""),"",IF(AND($G3682=1,$F3682&gt;='Working Hours'!$C$8,$F3682&lt;'Working Hours'!$C$9),1,0))</f>
        <v/>
      </c>
    </row>
    <row r="3683">
      <c r="A3683" s="11" t="n"/>
      <c r="B3683" s="11" t="n"/>
      <c r="C3683" s="11" t="n"/>
      <c r="E3683" s="12">
        <f>IF($A3683="","",IF(ISNUMBER($A3683),$A3683,IFERROR(DATEVALUE($A3683),"")))</f>
        <v/>
      </c>
      <c r="F3683" s="12">
        <f>IF($B3683="","",IF(ISNUMBER($B3683),HOUR($B3683)*2+MINUTE($B3683)/30,IFERROR(VALUE(LEFT($B3683,FIND(":",$B3683)-1))*2+VALUE(MID($B3683,FIND(":",$B3683)+1,2))/30,"")))</f>
        <v/>
      </c>
      <c r="G3683" s="12">
        <f>IF($E3683="","",IF(WEEKDAY($E3683,2)&lt;6,1,0))</f>
        <v/>
      </c>
      <c r="H3683" s="12">
        <f>IF(OR($E3683="",$F3683=""),"",IF(AND($G3683=1,$F3683&gt;='Working Hours'!$C$8,$F3683&lt;'Working Hours'!$C$9),1,0))</f>
        <v/>
      </c>
    </row>
    <row r="3684">
      <c r="A3684" s="11" t="n"/>
      <c r="B3684" s="11" t="n"/>
      <c r="C3684" s="11" t="n"/>
      <c r="E3684" s="12">
        <f>IF($A3684="","",IF(ISNUMBER($A3684),$A3684,IFERROR(DATEVALUE($A3684),"")))</f>
        <v/>
      </c>
      <c r="F3684" s="12">
        <f>IF($B3684="","",IF(ISNUMBER($B3684),HOUR($B3684)*2+MINUTE($B3684)/30,IFERROR(VALUE(LEFT($B3684,FIND(":",$B3684)-1))*2+VALUE(MID($B3684,FIND(":",$B3684)+1,2))/30,"")))</f>
        <v/>
      </c>
      <c r="G3684" s="12">
        <f>IF($E3684="","",IF(WEEKDAY($E3684,2)&lt;6,1,0))</f>
        <v/>
      </c>
      <c r="H3684" s="12">
        <f>IF(OR($E3684="",$F3684=""),"",IF(AND($G3684=1,$F3684&gt;='Working Hours'!$C$8,$F3684&lt;'Working Hours'!$C$9),1,0))</f>
        <v/>
      </c>
    </row>
    <row r="3685">
      <c r="A3685" s="11" t="n"/>
      <c r="B3685" s="11" t="n"/>
      <c r="C3685" s="11" t="n"/>
      <c r="E3685" s="12">
        <f>IF($A3685="","",IF(ISNUMBER($A3685),$A3685,IFERROR(DATEVALUE($A3685),"")))</f>
        <v/>
      </c>
      <c r="F3685" s="12">
        <f>IF($B3685="","",IF(ISNUMBER($B3685),HOUR($B3685)*2+MINUTE($B3685)/30,IFERROR(VALUE(LEFT($B3685,FIND(":",$B3685)-1))*2+VALUE(MID($B3685,FIND(":",$B3685)+1,2))/30,"")))</f>
        <v/>
      </c>
      <c r="G3685" s="12">
        <f>IF($E3685="","",IF(WEEKDAY($E3685,2)&lt;6,1,0))</f>
        <v/>
      </c>
      <c r="H3685" s="12">
        <f>IF(OR($E3685="",$F3685=""),"",IF(AND($G3685=1,$F3685&gt;='Working Hours'!$C$8,$F3685&lt;'Working Hours'!$C$9),1,0))</f>
        <v/>
      </c>
    </row>
    <row r="3686">
      <c r="A3686" s="11" t="n"/>
      <c r="B3686" s="11" t="n"/>
      <c r="C3686" s="11" t="n"/>
      <c r="E3686" s="12">
        <f>IF($A3686="","",IF(ISNUMBER($A3686),$A3686,IFERROR(DATEVALUE($A3686),"")))</f>
        <v/>
      </c>
      <c r="F3686" s="12">
        <f>IF($B3686="","",IF(ISNUMBER($B3686),HOUR($B3686)*2+MINUTE($B3686)/30,IFERROR(VALUE(LEFT($B3686,FIND(":",$B3686)-1))*2+VALUE(MID($B3686,FIND(":",$B3686)+1,2))/30,"")))</f>
        <v/>
      </c>
      <c r="G3686" s="12">
        <f>IF($E3686="","",IF(WEEKDAY($E3686,2)&lt;6,1,0))</f>
        <v/>
      </c>
      <c r="H3686" s="12">
        <f>IF(OR($E3686="",$F3686=""),"",IF(AND($G3686=1,$F3686&gt;='Working Hours'!$C$8,$F3686&lt;'Working Hours'!$C$9),1,0))</f>
        <v/>
      </c>
    </row>
    <row r="3687">
      <c r="A3687" s="11" t="n"/>
      <c r="B3687" s="11" t="n"/>
      <c r="C3687" s="11" t="n"/>
      <c r="E3687" s="12">
        <f>IF($A3687="","",IF(ISNUMBER($A3687),$A3687,IFERROR(DATEVALUE($A3687),"")))</f>
        <v/>
      </c>
      <c r="F3687" s="12">
        <f>IF($B3687="","",IF(ISNUMBER($B3687),HOUR($B3687)*2+MINUTE($B3687)/30,IFERROR(VALUE(LEFT($B3687,FIND(":",$B3687)-1))*2+VALUE(MID($B3687,FIND(":",$B3687)+1,2))/30,"")))</f>
        <v/>
      </c>
      <c r="G3687" s="12">
        <f>IF($E3687="","",IF(WEEKDAY($E3687,2)&lt;6,1,0))</f>
        <v/>
      </c>
      <c r="H3687" s="12">
        <f>IF(OR($E3687="",$F3687=""),"",IF(AND($G3687=1,$F3687&gt;='Working Hours'!$C$8,$F3687&lt;'Working Hours'!$C$9),1,0))</f>
        <v/>
      </c>
    </row>
    <row r="3688">
      <c r="A3688" s="11" t="n"/>
      <c r="B3688" s="11" t="n"/>
      <c r="C3688" s="11" t="n"/>
      <c r="E3688" s="12">
        <f>IF($A3688="","",IF(ISNUMBER($A3688),$A3688,IFERROR(DATEVALUE($A3688),"")))</f>
        <v/>
      </c>
      <c r="F3688" s="12">
        <f>IF($B3688="","",IF(ISNUMBER($B3688),HOUR($B3688)*2+MINUTE($B3688)/30,IFERROR(VALUE(LEFT($B3688,FIND(":",$B3688)-1))*2+VALUE(MID($B3688,FIND(":",$B3688)+1,2))/30,"")))</f>
        <v/>
      </c>
      <c r="G3688" s="12">
        <f>IF($E3688="","",IF(WEEKDAY($E3688,2)&lt;6,1,0))</f>
        <v/>
      </c>
      <c r="H3688" s="12">
        <f>IF(OR($E3688="",$F3688=""),"",IF(AND($G3688=1,$F3688&gt;='Working Hours'!$C$8,$F3688&lt;'Working Hours'!$C$9),1,0))</f>
        <v/>
      </c>
    </row>
    <row r="3689">
      <c r="A3689" s="11" t="n"/>
      <c r="B3689" s="11" t="n"/>
      <c r="C3689" s="11" t="n"/>
      <c r="E3689" s="12">
        <f>IF($A3689="","",IF(ISNUMBER($A3689),$A3689,IFERROR(DATEVALUE($A3689),"")))</f>
        <v/>
      </c>
      <c r="F3689" s="12">
        <f>IF($B3689="","",IF(ISNUMBER($B3689),HOUR($B3689)*2+MINUTE($B3689)/30,IFERROR(VALUE(LEFT($B3689,FIND(":",$B3689)-1))*2+VALUE(MID($B3689,FIND(":",$B3689)+1,2))/30,"")))</f>
        <v/>
      </c>
      <c r="G3689" s="12">
        <f>IF($E3689="","",IF(WEEKDAY($E3689,2)&lt;6,1,0))</f>
        <v/>
      </c>
      <c r="H3689" s="12">
        <f>IF(OR($E3689="",$F3689=""),"",IF(AND($G3689=1,$F3689&gt;='Working Hours'!$C$8,$F3689&lt;'Working Hours'!$C$9),1,0))</f>
        <v/>
      </c>
    </row>
    <row r="3690">
      <c r="A3690" s="11" t="n"/>
      <c r="B3690" s="11" t="n"/>
      <c r="C3690" s="11" t="n"/>
      <c r="E3690" s="12">
        <f>IF($A3690="","",IF(ISNUMBER($A3690),$A3690,IFERROR(DATEVALUE($A3690),"")))</f>
        <v/>
      </c>
      <c r="F3690" s="12">
        <f>IF($B3690="","",IF(ISNUMBER($B3690),HOUR($B3690)*2+MINUTE($B3690)/30,IFERROR(VALUE(LEFT($B3690,FIND(":",$B3690)-1))*2+VALUE(MID($B3690,FIND(":",$B3690)+1,2))/30,"")))</f>
        <v/>
      </c>
      <c r="G3690" s="12">
        <f>IF($E3690="","",IF(WEEKDAY($E3690,2)&lt;6,1,0))</f>
        <v/>
      </c>
      <c r="H3690" s="12">
        <f>IF(OR($E3690="",$F3690=""),"",IF(AND($G3690=1,$F3690&gt;='Working Hours'!$C$8,$F3690&lt;'Working Hours'!$C$9),1,0))</f>
        <v/>
      </c>
    </row>
    <row r="3691">
      <c r="A3691" s="11" t="n"/>
      <c r="B3691" s="11" t="n"/>
      <c r="C3691" s="11" t="n"/>
      <c r="E3691" s="12">
        <f>IF($A3691="","",IF(ISNUMBER($A3691),$A3691,IFERROR(DATEVALUE($A3691),"")))</f>
        <v/>
      </c>
      <c r="F3691" s="12">
        <f>IF($B3691="","",IF(ISNUMBER($B3691),HOUR($B3691)*2+MINUTE($B3691)/30,IFERROR(VALUE(LEFT($B3691,FIND(":",$B3691)-1))*2+VALUE(MID($B3691,FIND(":",$B3691)+1,2))/30,"")))</f>
        <v/>
      </c>
      <c r="G3691" s="12">
        <f>IF($E3691="","",IF(WEEKDAY($E3691,2)&lt;6,1,0))</f>
        <v/>
      </c>
      <c r="H3691" s="12">
        <f>IF(OR($E3691="",$F3691=""),"",IF(AND($G3691=1,$F3691&gt;='Working Hours'!$C$8,$F3691&lt;'Working Hours'!$C$9),1,0))</f>
        <v/>
      </c>
    </row>
    <row r="3692">
      <c r="A3692" s="11" t="n"/>
      <c r="B3692" s="11" t="n"/>
      <c r="C3692" s="11" t="n"/>
      <c r="E3692" s="12">
        <f>IF($A3692="","",IF(ISNUMBER($A3692),$A3692,IFERROR(DATEVALUE($A3692),"")))</f>
        <v/>
      </c>
      <c r="F3692" s="12">
        <f>IF($B3692="","",IF(ISNUMBER($B3692),HOUR($B3692)*2+MINUTE($B3692)/30,IFERROR(VALUE(LEFT($B3692,FIND(":",$B3692)-1))*2+VALUE(MID($B3692,FIND(":",$B3692)+1,2))/30,"")))</f>
        <v/>
      </c>
      <c r="G3692" s="12">
        <f>IF($E3692="","",IF(WEEKDAY($E3692,2)&lt;6,1,0))</f>
        <v/>
      </c>
      <c r="H3692" s="12">
        <f>IF(OR($E3692="",$F3692=""),"",IF(AND($G3692=1,$F3692&gt;='Working Hours'!$C$8,$F3692&lt;'Working Hours'!$C$9),1,0))</f>
        <v/>
      </c>
    </row>
    <row r="3693">
      <c r="A3693" s="11" t="n"/>
      <c r="B3693" s="11" t="n"/>
      <c r="C3693" s="11" t="n"/>
      <c r="E3693" s="12">
        <f>IF($A3693="","",IF(ISNUMBER($A3693),$A3693,IFERROR(DATEVALUE($A3693),"")))</f>
        <v/>
      </c>
      <c r="F3693" s="12">
        <f>IF($B3693="","",IF(ISNUMBER($B3693),HOUR($B3693)*2+MINUTE($B3693)/30,IFERROR(VALUE(LEFT($B3693,FIND(":",$B3693)-1))*2+VALUE(MID($B3693,FIND(":",$B3693)+1,2))/30,"")))</f>
        <v/>
      </c>
      <c r="G3693" s="12">
        <f>IF($E3693="","",IF(WEEKDAY($E3693,2)&lt;6,1,0))</f>
        <v/>
      </c>
      <c r="H3693" s="12">
        <f>IF(OR($E3693="",$F3693=""),"",IF(AND($G3693=1,$F3693&gt;='Working Hours'!$C$8,$F3693&lt;'Working Hours'!$C$9),1,0))</f>
        <v/>
      </c>
    </row>
    <row r="3694">
      <c r="A3694" s="11" t="n"/>
      <c r="B3694" s="11" t="n"/>
      <c r="C3694" s="11" t="n"/>
      <c r="E3694" s="12">
        <f>IF($A3694="","",IF(ISNUMBER($A3694),$A3694,IFERROR(DATEVALUE($A3694),"")))</f>
        <v/>
      </c>
      <c r="F3694" s="12">
        <f>IF($B3694="","",IF(ISNUMBER($B3694),HOUR($B3694)*2+MINUTE($B3694)/30,IFERROR(VALUE(LEFT($B3694,FIND(":",$B3694)-1))*2+VALUE(MID($B3694,FIND(":",$B3694)+1,2))/30,"")))</f>
        <v/>
      </c>
      <c r="G3694" s="12">
        <f>IF($E3694="","",IF(WEEKDAY($E3694,2)&lt;6,1,0))</f>
        <v/>
      </c>
      <c r="H3694" s="12">
        <f>IF(OR($E3694="",$F3694=""),"",IF(AND($G3694=1,$F3694&gt;='Working Hours'!$C$8,$F3694&lt;'Working Hours'!$C$9),1,0))</f>
        <v/>
      </c>
    </row>
    <row r="3695">
      <c r="A3695" s="11" t="n"/>
      <c r="B3695" s="11" t="n"/>
      <c r="C3695" s="11" t="n"/>
      <c r="E3695" s="12">
        <f>IF($A3695="","",IF(ISNUMBER($A3695),$A3695,IFERROR(DATEVALUE($A3695),"")))</f>
        <v/>
      </c>
      <c r="F3695" s="12">
        <f>IF($B3695="","",IF(ISNUMBER($B3695),HOUR($B3695)*2+MINUTE($B3695)/30,IFERROR(VALUE(LEFT($B3695,FIND(":",$B3695)-1))*2+VALUE(MID($B3695,FIND(":",$B3695)+1,2))/30,"")))</f>
        <v/>
      </c>
      <c r="G3695" s="12">
        <f>IF($E3695="","",IF(WEEKDAY($E3695,2)&lt;6,1,0))</f>
        <v/>
      </c>
      <c r="H3695" s="12">
        <f>IF(OR($E3695="",$F3695=""),"",IF(AND($G3695=1,$F3695&gt;='Working Hours'!$C$8,$F3695&lt;'Working Hours'!$C$9),1,0))</f>
        <v/>
      </c>
    </row>
    <row r="3696">
      <c r="A3696" s="11" t="n"/>
      <c r="B3696" s="11" t="n"/>
      <c r="C3696" s="11" t="n"/>
      <c r="E3696" s="12">
        <f>IF($A3696="","",IF(ISNUMBER($A3696),$A3696,IFERROR(DATEVALUE($A3696),"")))</f>
        <v/>
      </c>
      <c r="F3696" s="12">
        <f>IF($B3696="","",IF(ISNUMBER($B3696),HOUR($B3696)*2+MINUTE($B3696)/30,IFERROR(VALUE(LEFT($B3696,FIND(":",$B3696)-1))*2+VALUE(MID($B3696,FIND(":",$B3696)+1,2))/30,"")))</f>
        <v/>
      </c>
      <c r="G3696" s="12">
        <f>IF($E3696="","",IF(WEEKDAY($E3696,2)&lt;6,1,0))</f>
        <v/>
      </c>
      <c r="H3696" s="12">
        <f>IF(OR($E3696="",$F3696=""),"",IF(AND($G3696=1,$F3696&gt;='Working Hours'!$C$8,$F3696&lt;'Working Hours'!$C$9),1,0))</f>
        <v/>
      </c>
    </row>
    <row r="3697">
      <c r="A3697" s="11" t="n"/>
      <c r="B3697" s="11" t="n"/>
      <c r="C3697" s="11" t="n"/>
      <c r="E3697" s="12">
        <f>IF($A3697="","",IF(ISNUMBER($A3697),$A3697,IFERROR(DATEVALUE($A3697),"")))</f>
        <v/>
      </c>
      <c r="F3697" s="12">
        <f>IF($B3697="","",IF(ISNUMBER($B3697),HOUR($B3697)*2+MINUTE($B3697)/30,IFERROR(VALUE(LEFT($B3697,FIND(":",$B3697)-1))*2+VALUE(MID($B3697,FIND(":",$B3697)+1,2))/30,"")))</f>
        <v/>
      </c>
      <c r="G3697" s="12">
        <f>IF($E3697="","",IF(WEEKDAY($E3697,2)&lt;6,1,0))</f>
        <v/>
      </c>
      <c r="H3697" s="12">
        <f>IF(OR($E3697="",$F3697=""),"",IF(AND($G3697=1,$F3697&gt;='Working Hours'!$C$8,$F3697&lt;'Working Hours'!$C$9),1,0))</f>
        <v/>
      </c>
    </row>
    <row r="3698">
      <c r="A3698" s="11" t="n"/>
      <c r="B3698" s="11" t="n"/>
      <c r="C3698" s="11" t="n"/>
      <c r="E3698" s="12">
        <f>IF($A3698="","",IF(ISNUMBER($A3698),$A3698,IFERROR(DATEVALUE($A3698),"")))</f>
        <v/>
      </c>
      <c r="F3698" s="12">
        <f>IF($B3698="","",IF(ISNUMBER($B3698),HOUR($B3698)*2+MINUTE($B3698)/30,IFERROR(VALUE(LEFT($B3698,FIND(":",$B3698)-1))*2+VALUE(MID($B3698,FIND(":",$B3698)+1,2))/30,"")))</f>
        <v/>
      </c>
      <c r="G3698" s="12">
        <f>IF($E3698="","",IF(WEEKDAY($E3698,2)&lt;6,1,0))</f>
        <v/>
      </c>
      <c r="H3698" s="12">
        <f>IF(OR($E3698="",$F3698=""),"",IF(AND($G3698=1,$F3698&gt;='Working Hours'!$C$8,$F3698&lt;'Working Hours'!$C$9),1,0))</f>
        <v/>
      </c>
    </row>
    <row r="3699">
      <c r="A3699" s="11" t="n"/>
      <c r="B3699" s="11" t="n"/>
      <c r="C3699" s="11" t="n"/>
      <c r="E3699" s="12">
        <f>IF($A3699="","",IF(ISNUMBER($A3699),$A3699,IFERROR(DATEVALUE($A3699),"")))</f>
        <v/>
      </c>
      <c r="F3699" s="12">
        <f>IF($B3699="","",IF(ISNUMBER($B3699),HOUR($B3699)*2+MINUTE($B3699)/30,IFERROR(VALUE(LEFT($B3699,FIND(":",$B3699)-1))*2+VALUE(MID($B3699,FIND(":",$B3699)+1,2))/30,"")))</f>
        <v/>
      </c>
      <c r="G3699" s="12">
        <f>IF($E3699="","",IF(WEEKDAY($E3699,2)&lt;6,1,0))</f>
        <v/>
      </c>
      <c r="H3699" s="12">
        <f>IF(OR($E3699="",$F3699=""),"",IF(AND($G3699=1,$F3699&gt;='Working Hours'!$C$8,$F3699&lt;'Working Hours'!$C$9),1,0))</f>
        <v/>
      </c>
    </row>
    <row r="3700">
      <c r="A3700" s="11" t="n"/>
      <c r="B3700" s="11" t="n"/>
      <c r="C3700" s="11" t="n"/>
      <c r="E3700" s="12">
        <f>IF($A3700="","",IF(ISNUMBER($A3700),$A3700,IFERROR(DATEVALUE($A3700),"")))</f>
        <v/>
      </c>
      <c r="F3700" s="12">
        <f>IF($B3700="","",IF(ISNUMBER($B3700),HOUR($B3700)*2+MINUTE($B3700)/30,IFERROR(VALUE(LEFT($B3700,FIND(":",$B3700)-1))*2+VALUE(MID($B3700,FIND(":",$B3700)+1,2))/30,"")))</f>
        <v/>
      </c>
      <c r="G3700" s="12">
        <f>IF($E3700="","",IF(WEEKDAY($E3700,2)&lt;6,1,0))</f>
        <v/>
      </c>
      <c r="H3700" s="12">
        <f>IF(OR($E3700="",$F3700=""),"",IF(AND($G3700=1,$F3700&gt;='Working Hours'!$C$8,$F3700&lt;'Working Hours'!$C$9),1,0))</f>
        <v/>
      </c>
    </row>
    <row r="3701">
      <c r="A3701" s="11" t="n"/>
      <c r="B3701" s="11" t="n"/>
      <c r="C3701" s="11" t="n"/>
      <c r="E3701" s="12">
        <f>IF($A3701="","",IF(ISNUMBER($A3701),$A3701,IFERROR(DATEVALUE($A3701),"")))</f>
        <v/>
      </c>
      <c r="F3701" s="12">
        <f>IF($B3701="","",IF(ISNUMBER($B3701),HOUR($B3701)*2+MINUTE($B3701)/30,IFERROR(VALUE(LEFT($B3701,FIND(":",$B3701)-1))*2+VALUE(MID($B3701,FIND(":",$B3701)+1,2))/30,"")))</f>
        <v/>
      </c>
      <c r="G3701" s="12">
        <f>IF($E3701="","",IF(WEEKDAY($E3701,2)&lt;6,1,0))</f>
        <v/>
      </c>
      <c r="H3701" s="12">
        <f>IF(OR($E3701="",$F3701=""),"",IF(AND($G3701=1,$F3701&gt;='Working Hours'!$C$8,$F3701&lt;'Working Hours'!$C$9),1,0))</f>
        <v/>
      </c>
    </row>
    <row r="3702">
      <c r="A3702" s="11" t="n"/>
      <c r="B3702" s="11" t="n"/>
      <c r="C3702" s="11" t="n"/>
      <c r="E3702" s="12">
        <f>IF($A3702="","",IF(ISNUMBER($A3702),$A3702,IFERROR(DATEVALUE($A3702),"")))</f>
        <v/>
      </c>
      <c r="F3702" s="12">
        <f>IF($B3702="","",IF(ISNUMBER($B3702),HOUR($B3702)*2+MINUTE($B3702)/30,IFERROR(VALUE(LEFT($B3702,FIND(":",$B3702)-1))*2+VALUE(MID($B3702,FIND(":",$B3702)+1,2))/30,"")))</f>
        <v/>
      </c>
      <c r="G3702" s="12">
        <f>IF($E3702="","",IF(WEEKDAY($E3702,2)&lt;6,1,0))</f>
        <v/>
      </c>
      <c r="H3702" s="12">
        <f>IF(OR($E3702="",$F3702=""),"",IF(AND($G3702=1,$F3702&gt;='Working Hours'!$C$8,$F3702&lt;'Working Hours'!$C$9),1,0))</f>
        <v/>
      </c>
    </row>
    <row r="3703">
      <c r="A3703" s="11" t="n"/>
      <c r="B3703" s="11" t="n"/>
      <c r="C3703" s="11" t="n"/>
      <c r="E3703" s="12">
        <f>IF($A3703="","",IF(ISNUMBER($A3703),$A3703,IFERROR(DATEVALUE($A3703),"")))</f>
        <v/>
      </c>
      <c r="F3703" s="12">
        <f>IF($B3703="","",IF(ISNUMBER($B3703),HOUR($B3703)*2+MINUTE($B3703)/30,IFERROR(VALUE(LEFT($B3703,FIND(":",$B3703)-1))*2+VALUE(MID($B3703,FIND(":",$B3703)+1,2))/30,"")))</f>
        <v/>
      </c>
      <c r="G3703" s="12">
        <f>IF($E3703="","",IF(WEEKDAY($E3703,2)&lt;6,1,0))</f>
        <v/>
      </c>
      <c r="H3703" s="12">
        <f>IF(OR($E3703="",$F3703=""),"",IF(AND($G3703=1,$F3703&gt;='Working Hours'!$C$8,$F3703&lt;'Working Hours'!$C$9),1,0))</f>
        <v/>
      </c>
    </row>
    <row r="3704">
      <c r="A3704" s="11" t="n"/>
      <c r="B3704" s="11" t="n"/>
      <c r="C3704" s="11" t="n"/>
      <c r="E3704" s="12">
        <f>IF($A3704="","",IF(ISNUMBER($A3704),$A3704,IFERROR(DATEVALUE($A3704),"")))</f>
        <v/>
      </c>
      <c r="F3704" s="12">
        <f>IF($B3704="","",IF(ISNUMBER($B3704),HOUR($B3704)*2+MINUTE($B3704)/30,IFERROR(VALUE(LEFT($B3704,FIND(":",$B3704)-1))*2+VALUE(MID($B3704,FIND(":",$B3704)+1,2))/30,"")))</f>
        <v/>
      </c>
      <c r="G3704" s="12">
        <f>IF($E3704="","",IF(WEEKDAY($E3704,2)&lt;6,1,0))</f>
        <v/>
      </c>
      <c r="H3704" s="12">
        <f>IF(OR($E3704="",$F3704=""),"",IF(AND($G3704=1,$F3704&gt;='Working Hours'!$C$8,$F3704&lt;'Working Hours'!$C$9),1,0))</f>
        <v/>
      </c>
    </row>
    <row r="3705">
      <c r="A3705" s="11" t="n"/>
      <c r="B3705" s="11" t="n"/>
      <c r="C3705" s="11" t="n"/>
      <c r="E3705" s="12">
        <f>IF($A3705="","",IF(ISNUMBER($A3705),$A3705,IFERROR(DATEVALUE($A3705),"")))</f>
        <v/>
      </c>
      <c r="F3705" s="12">
        <f>IF($B3705="","",IF(ISNUMBER($B3705),HOUR($B3705)*2+MINUTE($B3705)/30,IFERROR(VALUE(LEFT($B3705,FIND(":",$B3705)-1))*2+VALUE(MID($B3705,FIND(":",$B3705)+1,2))/30,"")))</f>
        <v/>
      </c>
      <c r="G3705" s="12">
        <f>IF($E3705="","",IF(WEEKDAY($E3705,2)&lt;6,1,0))</f>
        <v/>
      </c>
      <c r="H3705" s="12">
        <f>IF(OR($E3705="",$F3705=""),"",IF(AND($G3705=1,$F3705&gt;='Working Hours'!$C$8,$F3705&lt;'Working Hours'!$C$9),1,0))</f>
        <v/>
      </c>
    </row>
    <row r="3706">
      <c r="A3706" s="11" t="n"/>
      <c r="B3706" s="11" t="n"/>
      <c r="C3706" s="11" t="n"/>
      <c r="E3706" s="12">
        <f>IF($A3706="","",IF(ISNUMBER($A3706),$A3706,IFERROR(DATEVALUE($A3706),"")))</f>
        <v/>
      </c>
      <c r="F3706" s="12">
        <f>IF($B3706="","",IF(ISNUMBER($B3706),HOUR($B3706)*2+MINUTE($B3706)/30,IFERROR(VALUE(LEFT($B3706,FIND(":",$B3706)-1))*2+VALUE(MID($B3706,FIND(":",$B3706)+1,2))/30,"")))</f>
        <v/>
      </c>
      <c r="G3706" s="12">
        <f>IF($E3706="","",IF(WEEKDAY($E3706,2)&lt;6,1,0))</f>
        <v/>
      </c>
      <c r="H3706" s="12">
        <f>IF(OR($E3706="",$F3706=""),"",IF(AND($G3706=1,$F3706&gt;='Working Hours'!$C$8,$F3706&lt;'Working Hours'!$C$9),1,0))</f>
        <v/>
      </c>
    </row>
    <row r="3707">
      <c r="A3707" s="11" t="n"/>
      <c r="B3707" s="11" t="n"/>
      <c r="C3707" s="11" t="n"/>
      <c r="E3707" s="12">
        <f>IF($A3707="","",IF(ISNUMBER($A3707),$A3707,IFERROR(DATEVALUE($A3707),"")))</f>
        <v/>
      </c>
      <c r="F3707" s="12">
        <f>IF($B3707="","",IF(ISNUMBER($B3707),HOUR($B3707)*2+MINUTE($B3707)/30,IFERROR(VALUE(LEFT($B3707,FIND(":",$B3707)-1))*2+VALUE(MID($B3707,FIND(":",$B3707)+1,2))/30,"")))</f>
        <v/>
      </c>
      <c r="G3707" s="12">
        <f>IF($E3707="","",IF(WEEKDAY($E3707,2)&lt;6,1,0))</f>
        <v/>
      </c>
      <c r="H3707" s="12">
        <f>IF(OR($E3707="",$F3707=""),"",IF(AND($G3707=1,$F3707&gt;='Working Hours'!$C$8,$F3707&lt;'Working Hours'!$C$9),1,0))</f>
        <v/>
      </c>
    </row>
    <row r="3708">
      <c r="A3708" s="11" t="n"/>
      <c r="B3708" s="11" t="n"/>
      <c r="C3708" s="11" t="n"/>
      <c r="E3708" s="12">
        <f>IF($A3708="","",IF(ISNUMBER($A3708),$A3708,IFERROR(DATEVALUE($A3708),"")))</f>
        <v/>
      </c>
      <c r="F3708" s="12">
        <f>IF($B3708="","",IF(ISNUMBER($B3708),HOUR($B3708)*2+MINUTE($B3708)/30,IFERROR(VALUE(LEFT($B3708,FIND(":",$B3708)-1))*2+VALUE(MID($B3708,FIND(":",$B3708)+1,2))/30,"")))</f>
        <v/>
      </c>
      <c r="G3708" s="12">
        <f>IF($E3708="","",IF(WEEKDAY($E3708,2)&lt;6,1,0))</f>
        <v/>
      </c>
      <c r="H3708" s="12">
        <f>IF(OR($E3708="",$F3708=""),"",IF(AND($G3708=1,$F3708&gt;='Working Hours'!$C$8,$F3708&lt;'Working Hours'!$C$9),1,0))</f>
        <v/>
      </c>
    </row>
    <row r="3709">
      <c r="A3709" s="11" t="n"/>
      <c r="B3709" s="11" t="n"/>
      <c r="C3709" s="11" t="n"/>
      <c r="E3709" s="12">
        <f>IF($A3709="","",IF(ISNUMBER($A3709),$A3709,IFERROR(DATEVALUE($A3709),"")))</f>
        <v/>
      </c>
      <c r="F3709" s="12">
        <f>IF($B3709="","",IF(ISNUMBER($B3709),HOUR($B3709)*2+MINUTE($B3709)/30,IFERROR(VALUE(LEFT($B3709,FIND(":",$B3709)-1))*2+VALUE(MID($B3709,FIND(":",$B3709)+1,2))/30,"")))</f>
        <v/>
      </c>
      <c r="G3709" s="12">
        <f>IF($E3709="","",IF(WEEKDAY($E3709,2)&lt;6,1,0))</f>
        <v/>
      </c>
      <c r="H3709" s="12">
        <f>IF(OR($E3709="",$F3709=""),"",IF(AND($G3709=1,$F3709&gt;='Working Hours'!$C$8,$F3709&lt;'Working Hours'!$C$9),1,0))</f>
        <v/>
      </c>
    </row>
    <row r="3710">
      <c r="A3710" s="11" t="n"/>
      <c r="B3710" s="11" t="n"/>
      <c r="C3710" s="11" t="n"/>
      <c r="E3710" s="12">
        <f>IF($A3710="","",IF(ISNUMBER($A3710),$A3710,IFERROR(DATEVALUE($A3710),"")))</f>
        <v/>
      </c>
      <c r="F3710" s="12">
        <f>IF($B3710="","",IF(ISNUMBER($B3710),HOUR($B3710)*2+MINUTE($B3710)/30,IFERROR(VALUE(LEFT($B3710,FIND(":",$B3710)-1))*2+VALUE(MID($B3710,FIND(":",$B3710)+1,2))/30,"")))</f>
        <v/>
      </c>
      <c r="G3710" s="12">
        <f>IF($E3710="","",IF(WEEKDAY($E3710,2)&lt;6,1,0))</f>
        <v/>
      </c>
      <c r="H3710" s="12">
        <f>IF(OR($E3710="",$F3710=""),"",IF(AND($G3710=1,$F3710&gt;='Working Hours'!$C$8,$F3710&lt;'Working Hours'!$C$9),1,0))</f>
        <v/>
      </c>
    </row>
    <row r="3711">
      <c r="A3711" s="11" t="n"/>
      <c r="B3711" s="11" t="n"/>
      <c r="C3711" s="11" t="n"/>
      <c r="E3711" s="12">
        <f>IF($A3711="","",IF(ISNUMBER($A3711),$A3711,IFERROR(DATEVALUE($A3711),"")))</f>
        <v/>
      </c>
      <c r="F3711" s="12">
        <f>IF($B3711="","",IF(ISNUMBER($B3711),HOUR($B3711)*2+MINUTE($B3711)/30,IFERROR(VALUE(LEFT($B3711,FIND(":",$B3711)-1))*2+VALUE(MID($B3711,FIND(":",$B3711)+1,2))/30,"")))</f>
        <v/>
      </c>
      <c r="G3711" s="12">
        <f>IF($E3711="","",IF(WEEKDAY($E3711,2)&lt;6,1,0))</f>
        <v/>
      </c>
      <c r="H3711" s="12">
        <f>IF(OR($E3711="",$F3711=""),"",IF(AND($G3711=1,$F3711&gt;='Working Hours'!$C$8,$F3711&lt;'Working Hours'!$C$9),1,0))</f>
        <v/>
      </c>
    </row>
    <row r="3712">
      <c r="A3712" s="11" t="n"/>
      <c r="B3712" s="11" t="n"/>
      <c r="C3712" s="11" t="n"/>
      <c r="E3712" s="12">
        <f>IF($A3712="","",IF(ISNUMBER($A3712),$A3712,IFERROR(DATEVALUE($A3712),"")))</f>
        <v/>
      </c>
      <c r="F3712" s="12">
        <f>IF($B3712="","",IF(ISNUMBER($B3712),HOUR($B3712)*2+MINUTE($B3712)/30,IFERROR(VALUE(LEFT($B3712,FIND(":",$B3712)-1))*2+VALUE(MID($B3712,FIND(":",$B3712)+1,2))/30,"")))</f>
        <v/>
      </c>
      <c r="G3712" s="12">
        <f>IF($E3712="","",IF(WEEKDAY($E3712,2)&lt;6,1,0))</f>
        <v/>
      </c>
      <c r="H3712" s="12">
        <f>IF(OR($E3712="",$F3712=""),"",IF(AND($G3712=1,$F3712&gt;='Working Hours'!$C$8,$F3712&lt;'Working Hours'!$C$9),1,0))</f>
        <v/>
      </c>
    </row>
    <row r="3713">
      <c r="A3713" s="11" t="n"/>
      <c r="B3713" s="11" t="n"/>
      <c r="C3713" s="11" t="n"/>
      <c r="E3713" s="12">
        <f>IF($A3713="","",IF(ISNUMBER($A3713),$A3713,IFERROR(DATEVALUE($A3713),"")))</f>
        <v/>
      </c>
      <c r="F3713" s="12">
        <f>IF($B3713="","",IF(ISNUMBER($B3713),HOUR($B3713)*2+MINUTE($B3713)/30,IFERROR(VALUE(LEFT($B3713,FIND(":",$B3713)-1))*2+VALUE(MID($B3713,FIND(":",$B3713)+1,2))/30,"")))</f>
        <v/>
      </c>
      <c r="G3713" s="12">
        <f>IF($E3713="","",IF(WEEKDAY($E3713,2)&lt;6,1,0))</f>
        <v/>
      </c>
      <c r="H3713" s="12">
        <f>IF(OR($E3713="",$F3713=""),"",IF(AND($G3713=1,$F3713&gt;='Working Hours'!$C$8,$F3713&lt;'Working Hours'!$C$9),1,0))</f>
        <v/>
      </c>
    </row>
    <row r="3714">
      <c r="A3714" s="11" t="n"/>
      <c r="B3714" s="11" t="n"/>
      <c r="C3714" s="11" t="n"/>
      <c r="E3714" s="12">
        <f>IF($A3714="","",IF(ISNUMBER($A3714),$A3714,IFERROR(DATEVALUE($A3714),"")))</f>
        <v/>
      </c>
      <c r="F3714" s="12">
        <f>IF($B3714="","",IF(ISNUMBER($B3714),HOUR($B3714)*2+MINUTE($B3714)/30,IFERROR(VALUE(LEFT($B3714,FIND(":",$B3714)-1))*2+VALUE(MID($B3714,FIND(":",$B3714)+1,2))/30,"")))</f>
        <v/>
      </c>
      <c r="G3714" s="12">
        <f>IF($E3714="","",IF(WEEKDAY($E3714,2)&lt;6,1,0))</f>
        <v/>
      </c>
      <c r="H3714" s="12">
        <f>IF(OR($E3714="",$F3714=""),"",IF(AND($G3714=1,$F3714&gt;='Working Hours'!$C$8,$F3714&lt;'Working Hours'!$C$9),1,0))</f>
        <v/>
      </c>
    </row>
    <row r="3715">
      <c r="A3715" s="11" t="n"/>
      <c r="B3715" s="11" t="n"/>
      <c r="C3715" s="11" t="n"/>
      <c r="E3715" s="12">
        <f>IF($A3715="","",IF(ISNUMBER($A3715),$A3715,IFERROR(DATEVALUE($A3715),"")))</f>
        <v/>
      </c>
      <c r="F3715" s="12">
        <f>IF($B3715="","",IF(ISNUMBER($B3715),HOUR($B3715)*2+MINUTE($B3715)/30,IFERROR(VALUE(LEFT($B3715,FIND(":",$B3715)-1))*2+VALUE(MID($B3715,FIND(":",$B3715)+1,2))/30,"")))</f>
        <v/>
      </c>
      <c r="G3715" s="12">
        <f>IF($E3715="","",IF(WEEKDAY($E3715,2)&lt;6,1,0))</f>
        <v/>
      </c>
      <c r="H3715" s="12">
        <f>IF(OR($E3715="",$F3715=""),"",IF(AND($G3715=1,$F3715&gt;='Working Hours'!$C$8,$F3715&lt;'Working Hours'!$C$9),1,0))</f>
        <v/>
      </c>
    </row>
    <row r="3716">
      <c r="A3716" s="11" t="n"/>
      <c r="B3716" s="11" t="n"/>
      <c r="C3716" s="11" t="n"/>
      <c r="E3716" s="12">
        <f>IF($A3716="","",IF(ISNUMBER($A3716),$A3716,IFERROR(DATEVALUE($A3716),"")))</f>
        <v/>
      </c>
      <c r="F3716" s="12">
        <f>IF($B3716="","",IF(ISNUMBER($B3716),HOUR($B3716)*2+MINUTE($B3716)/30,IFERROR(VALUE(LEFT($B3716,FIND(":",$B3716)-1))*2+VALUE(MID($B3716,FIND(":",$B3716)+1,2))/30,"")))</f>
        <v/>
      </c>
      <c r="G3716" s="12">
        <f>IF($E3716="","",IF(WEEKDAY($E3716,2)&lt;6,1,0))</f>
        <v/>
      </c>
      <c r="H3716" s="12">
        <f>IF(OR($E3716="",$F3716=""),"",IF(AND($G3716=1,$F3716&gt;='Working Hours'!$C$8,$F3716&lt;'Working Hours'!$C$9),1,0))</f>
        <v/>
      </c>
    </row>
    <row r="3717">
      <c r="A3717" s="11" t="n"/>
      <c r="B3717" s="11" t="n"/>
      <c r="C3717" s="11" t="n"/>
      <c r="E3717" s="12">
        <f>IF($A3717="","",IF(ISNUMBER($A3717),$A3717,IFERROR(DATEVALUE($A3717),"")))</f>
        <v/>
      </c>
      <c r="F3717" s="12">
        <f>IF($B3717="","",IF(ISNUMBER($B3717),HOUR($B3717)*2+MINUTE($B3717)/30,IFERROR(VALUE(LEFT($B3717,FIND(":",$B3717)-1))*2+VALUE(MID($B3717,FIND(":",$B3717)+1,2))/30,"")))</f>
        <v/>
      </c>
      <c r="G3717" s="12">
        <f>IF($E3717="","",IF(WEEKDAY($E3717,2)&lt;6,1,0))</f>
        <v/>
      </c>
      <c r="H3717" s="12">
        <f>IF(OR($E3717="",$F3717=""),"",IF(AND($G3717=1,$F3717&gt;='Working Hours'!$C$8,$F3717&lt;'Working Hours'!$C$9),1,0))</f>
        <v/>
      </c>
    </row>
    <row r="3718">
      <c r="A3718" s="11" t="n"/>
      <c r="B3718" s="11" t="n"/>
      <c r="C3718" s="11" t="n"/>
      <c r="E3718" s="12">
        <f>IF($A3718="","",IF(ISNUMBER($A3718),$A3718,IFERROR(DATEVALUE($A3718),"")))</f>
        <v/>
      </c>
      <c r="F3718" s="12">
        <f>IF($B3718="","",IF(ISNUMBER($B3718),HOUR($B3718)*2+MINUTE($B3718)/30,IFERROR(VALUE(LEFT($B3718,FIND(":",$B3718)-1))*2+VALUE(MID($B3718,FIND(":",$B3718)+1,2))/30,"")))</f>
        <v/>
      </c>
      <c r="G3718" s="12">
        <f>IF($E3718="","",IF(WEEKDAY($E3718,2)&lt;6,1,0))</f>
        <v/>
      </c>
      <c r="H3718" s="12">
        <f>IF(OR($E3718="",$F3718=""),"",IF(AND($G3718=1,$F3718&gt;='Working Hours'!$C$8,$F3718&lt;'Working Hours'!$C$9),1,0))</f>
        <v/>
      </c>
    </row>
    <row r="3719">
      <c r="A3719" s="11" t="n"/>
      <c r="B3719" s="11" t="n"/>
      <c r="C3719" s="11" t="n"/>
      <c r="E3719" s="12">
        <f>IF($A3719="","",IF(ISNUMBER($A3719),$A3719,IFERROR(DATEVALUE($A3719),"")))</f>
        <v/>
      </c>
      <c r="F3719" s="12">
        <f>IF($B3719="","",IF(ISNUMBER($B3719),HOUR($B3719)*2+MINUTE($B3719)/30,IFERROR(VALUE(LEFT($B3719,FIND(":",$B3719)-1))*2+VALUE(MID($B3719,FIND(":",$B3719)+1,2))/30,"")))</f>
        <v/>
      </c>
      <c r="G3719" s="12">
        <f>IF($E3719="","",IF(WEEKDAY($E3719,2)&lt;6,1,0))</f>
        <v/>
      </c>
      <c r="H3719" s="12">
        <f>IF(OR($E3719="",$F3719=""),"",IF(AND($G3719=1,$F3719&gt;='Working Hours'!$C$8,$F3719&lt;'Working Hours'!$C$9),1,0))</f>
        <v/>
      </c>
    </row>
    <row r="3720">
      <c r="A3720" s="11" t="n"/>
      <c r="B3720" s="11" t="n"/>
      <c r="C3720" s="11" t="n"/>
      <c r="E3720" s="12">
        <f>IF($A3720="","",IF(ISNUMBER($A3720),$A3720,IFERROR(DATEVALUE($A3720),"")))</f>
        <v/>
      </c>
      <c r="F3720" s="12">
        <f>IF($B3720="","",IF(ISNUMBER($B3720),HOUR($B3720)*2+MINUTE($B3720)/30,IFERROR(VALUE(LEFT($B3720,FIND(":",$B3720)-1))*2+VALUE(MID($B3720,FIND(":",$B3720)+1,2))/30,"")))</f>
        <v/>
      </c>
      <c r="G3720" s="12">
        <f>IF($E3720="","",IF(WEEKDAY($E3720,2)&lt;6,1,0))</f>
        <v/>
      </c>
      <c r="H3720" s="12">
        <f>IF(OR($E3720="",$F3720=""),"",IF(AND($G3720=1,$F3720&gt;='Working Hours'!$C$8,$F3720&lt;'Working Hours'!$C$9),1,0))</f>
        <v/>
      </c>
    </row>
    <row r="3721">
      <c r="A3721" s="11" t="n"/>
      <c r="B3721" s="11" t="n"/>
      <c r="C3721" s="11" t="n"/>
      <c r="E3721" s="12">
        <f>IF($A3721="","",IF(ISNUMBER($A3721),$A3721,IFERROR(DATEVALUE($A3721),"")))</f>
        <v/>
      </c>
      <c r="F3721" s="12">
        <f>IF($B3721="","",IF(ISNUMBER($B3721),HOUR($B3721)*2+MINUTE($B3721)/30,IFERROR(VALUE(LEFT($B3721,FIND(":",$B3721)-1))*2+VALUE(MID($B3721,FIND(":",$B3721)+1,2))/30,"")))</f>
        <v/>
      </c>
      <c r="G3721" s="12">
        <f>IF($E3721="","",IF(WEEKDAY($E3721,2)&lt;6,1,0))</f>
        <v/>
      </c>
      <c r="H3721" s="12">
        <f>IF(OR($E3721="",$F3721=""),"",IF(AND($G3721=1,$F3721&gt;='Working Hours'!$C$8,$F3721&lt;'Working Hours'!$C$9),1,0))</f>
        <v/>
      </c>
    </row>
    <row r="3722">
      <c r="A3722" s="11" t="n"/>
      <c r="B3722" s="11" t="n"/>
      <c r="C3722" s="11" t="n"/>
      <c r="E3722" s="12">
        <f>IF($A3722="","",IF(ISNUMBER($A3722),$A3722,IFERROR(DATEVALUE($A3722),"")))</f>
        <v/>
      </c>
      <c r="F3722" s="12">
        <f>IF($B3722="","",IF(ISNUMBER($B3722),HOUR($B3722)*2+MINUTE($B3722)/30,IFERROR(VALUE(LEFT($B3722,FIND(":",$B3722)-1))*2+VALUE(MID($B3722,FIND(":",$B3722)+1,2))/30,"")))</f>
        <v/>
      </c>
      <c r="G3722" s="12">
        <f>IF($E3722="","",IF(WEEKDAY($E3722,2)&lt;6,1,0))</f>
        <v/>
      </c>
      <c r="H3722" s="12">
        <f>IF(OR($E3722="",$F3722=""),"",IF(AND($G3722=1,$F3722&gt;='Working Hours'!$C$8,$F3722&lt;'Working Hours'!$C$9),1,0))</f>
        <v/>
      </c>
    </row>
    <row r="3723">
      <c r="A3723" s="11" t="n"/>
      <c r="B3723" s="11" t="n"/>
      <c r="C3723" s="11" t="n"/>
      <c r="E3723" s="12">
        <f>IF($A3723="","",IF(ISNUMBER($A3723),$A3723,IFERROR(DATEVALUE($A3723),"")))</f>
        <v/>
      </c>
      <c r="F3723" s="12">
        <f>IF($B3723="","",IF(ISNUMBER($B3723),HOUR($B3723)*2+MINUTE($B3723)/30,IFERROR(VALUE(LEFT($B3723,FIND(":",$B3723)-1))*2+VALUE(MID($B3723,FIND(":",$B3723)+1,2))/30,"")))</f>
        <v/>
      </c>
      <c r="G3723" s="12">
        <f>IF($E3723="","",IF(WEEKDAY($E3723,2)&lt;6,1,0))</f>
        <v/>
      </c>
      <c r="H3723" s="12">
        <f>IF(OR($E3723="",$F3723=""),"",IF(AND($G3723=1,$F3723&gt;='Working Hours'!$C$8,$F3723&lt;'Working Hours'!$C$9),1,0))</f>
        <v/>
      </c>
    </row>
    <row r="3724">
      <c r="A3724" s="11" t="n"/>
      <c r="B3724" s="11" t="n"/>
      <c r="C3724" s="11" t="n"/>
      <c r="E3724" s="12">
        <f>IF($A3724="","",IF(ISNUMBER($A3724),$A3724,IFERROR(DATEVALUE($A3724),"")))</f>
        <v/>
      </c>
      <c r="F3724" s="12">
        <f>IF($B3724="","",IF(ISNUMBER($B3724),HOUR($B3724)*2+MINUTE($B3724)/30,IFERROR(VALUE(LEFT($B3724,FIND(":",$B3724)-1))*2+VALUE(MID($B3724,FIND(":",$B3724)+1,2))/30,"")))</f>
        <v/>
      </c>
      <c r="G3724" s="12">
        <f>IF($E3724="","",IF(WEEKDAY($E3724,2)&lt;6,1,0))</f>
        <v/>
      </c>
      <c r="H3724" s="12">
        <f>IF(OR($E3724="",$F3724=""),"",IF(AND($G3724=1,$F3724&gt;='Working Hours'!$C$8,$F3724&lt;'Working Hours'!$C$9),1,0))</f>
        <v/>
      </c>
    </row>
    <row r="3725">
      <c r="A3725" s="11" t="n"/>
      <c r="B3725" s="11" t="n"/>
      <c r="C3725" s="11" t="n"/>
      <c r="E3725" s="12">
        <f>IF($A3725="","",IF(ISNUMBER($A3725),$A3725,IFERROR(DATEVALUE($A3725),"")))</f>
        <v/>
      </c>
      <c r="F3725" s="12">
        <f>IF($B3725="","",IF(ISNUMBER($B3725),HOUR($B3725)*2+MINUTE($B3725)/30,IFERROR(VALUE(LEFT($B3725,FIND(":",$B3725)-1))*2+VALUE(MID($B3725,FIND(":",$B3725)+1,2))/30,"")))</f>
        <v/>
      </c>
      <c r="G3725" s="12">
        <f>IF($E3725="","",IF(WEEKDAY($E3725,2)&lt;6,1,0))</f>
        <v/>
      </c>
      <c r="H3725" s="12">
        <f>IF(OR($E3725="",$F3725=""),"",IF(AND($G3725=1,$F3725&gt;='Working Hours'!$C$8,$F3725&lt;'Working Hours'!$C$9),1,0))</f>
        <v/>
      </c>
    </row>
    <row r="3726">
      <c r="A3726" s="11" t="n"/>
      <c r="B3726" s="11" t="n"/>
      <c r="C3726" s="11" t="n"/>
      <c r="E3726" s="12">
        <f>IF($A3726="","",IF(ISNUMBER($A3726),$A3726,IFERROR(DATEVALUE($A3726),"")))</f>
        <v/>
      </c>
      <c r="F3726" s="12">
        <f>IF($B3726="","",IF(ISNUMBER($B3726),HOUR($B3726)*2+MINUTE($B3726)/30,IFERROR(VALUE(LEFT($B3726,FIND(":",$B3726)-1))*2+VALUE(MID($B3726,FIND(":",$B3726)+1,2))/30,"")))</f>
        <v/>
      </c>
      <c r="G3726" s="12">
        <f>IF($E3726="","",IF(WEEKDAY($E3726,2)&lt;6,1,0))</f>
        <v/>
      </c>
      <c r="H3726" s="12">
        <f>IF(OR($E3726="",$F3726=""),"",IF(AND($G3726=1,$F3726&gt;='Working Hours'!$C$8,$F3726&lt;'Working Hours'!$C$9),1,0))</f>
        <v/>
      </c>
    </row>
    <row r="3727">
      <c r="A3727" s="11" t="n"/>
      <c r="B3727" s="11" t="n"/>
      <c r="C3727" s="11" t="n"/>
      <c r="E3727" s="12">
        <f>IF($A3727="","",IF(ISNUMBER($A3727),$A3727,IFERROR(DATEVALUE($A3727),"")))</f>
        <v/>
      </c>
      <c r="F3727" s="12">
        <f>IF($B3727="","",IF(ISNUMBER($B3727),HOUR($B3727)*2+MINUTE($B3727)/30,IFERROR(VALUE(LEFT($B3727,FIND(":",$B3727)-1))*2+VALUE(MID($B3727,FIND(":",$B3727)+1,2))/30,"")))</f>
        <v/>
      </c>
      <c r="G3727" s="12">
        <f>IF($E3727="","",IF(WEEKDAY($E3727,2)&lt;6,1,0))</f>
        <v/>
      </c>
      <c r="H3727" s="12">
        <f>IF(OR($E3727="",$F3727=""),"",IF(AND($G3727=1,$F3727&gt;='Working Hours'!$C$8,$F3727&lt;'Working Hours'!$C$9),1,0))</f>
        <v/>
      </c>
    </row>
    <row r="3728">
      <c r="A3728" s="11" t="n"/>
      <c r="B3728" s="11" t="n"/>
      <c r="C3728" s="11" t="n"/>
      <c r="E3728" s="12">
        <f>IF($A3728="","",IF(ISNUMBER($A3728),$A3728,IFERROR(DATEVALUE($A3728),"")))</f>
        <v/>
      </c>
      <c r="F3728" s="12">
        <f>IF($B3728="","",IF(ISNUMBER($B3728),HOUR($B3728)*2+MINUTE($B3728)/30,IFERROR(VALUE(LEFT($B3728,FIND(":",$B3728)-1))*2+VALUE(MID($B3728,FIND(":",$B3728)+1,2))/30,"")))</f>
        <v/>
      </c>
      <c r="G3728" s="12">
        <f>IF($E3728="","",IF(WEEKDAY($E3728,2)&lt;6,1,0))</f>
        <v/>
      </c>
      <c r="H3728" s="12">
        <f>IF(OR($E3728="",$F3728=""),"",IF(AND($G3728=1,$F3728&gt;='Working Hours'!$C$8,$F3728&lt;'Working Hours'!$C$9),1,0))</f>
        <v/>
      </c>
    </row>
    <row r="3729">
      <c r="A3729" s="11" t="n"/>
      <c r="B3729" s="11" t="n"/>
      <c r="C3729" s="11" t="n"/>
      <c r="E3729" s="12">
        <f>IF($A3729="","",IF(ISNUMBER($A3729),$A3729,IFERROR(DATEVALUE($A3729),"")))</f>
        <v/>
      </c>
      <c r="F3729" s="12">
        <f>IF($B3729="","",IF(ISNUMBER($B3729),HOUR($B3729)*2+MINUTE($B3729)/30,IFERROR(VALUE(LEFT($B3729,FIND(":",$B3729)-1))*2+VALUE(MID($B3729,FIND(":",$B3729)+1,2))/30,"")))</f>
        <v/>
      </c>
      <c r="G3729" s="12">
        <f>IF($E3729="","",IF(WEEKDAY($E3729,2)&lt;6,1,0))</f>
        <v/>
      </c>
      <c r="H3729" s="12">
        <f>IF(OR($E3729="",$F3729=""),"",IF(AND($G3729=1,$F3729&gt;='Working Hours'!$C$8,$F3729&lt;'Working Hours'!$C$9),1,0))</f>
        <v/>
      </c>
    </row>
    <row r="3730">
      <c r="A3730" s="11" t="n"/>
      <c r="B3730" s="11" t="n"/>
      <c r="C3730" s="11" t="n"/>
      <c r="E3730" s="12">
        <f>IF($A3730="","",IF(ISNUMBER($A3730),$A3730,IFERROR(DATEVALUE($A3730),"")))</f>
        <v/>
      </c>
      <c r="F3730" s="12">
        <f>IF($B3730="","",IF(ISNUMBER($B3730),HOUR($B3730)*2+MINUTE($B3730)/30,IFERROR(VALUE(LEFT($B3730,FIND(":",$B3730)-1))*2+VALUE(MID($B3730,FIND(":",$B3730)+1,2))/30,"")))</f>
        <v/>
      </c>
      <c r="G3730" s="12">
        <f>IF($E3730="","",IF(WEEKDAY($E3730,2)&lt;6,1,0))</f>
        <v/>
      </c>
      <c r="H3730" s="12">
        <f>IF(OR($E3730="",$F3730=""),"",IF(AND($G3730=1,$F3730&gt;='Working Hours'!$C$8,$F3730&lt;'Working Hours'!$C$9),1,0))</f>
        <v/>
      </c>
    </row>
    <row r="3731">
      <c r="A3731" s="11" t="n"/>
      <c r="B3731" s="11" t="n"/>
      <c r="C3731" s="11" t="n"/>
      <c r="E3731" s="12">
        <f>IF($A3731="","",IF(ISNUMBER($A3731),$A3731,IFERROR(DATEVALUE($A3731),"")))</f>
        <v/>
      </c>
      <c r="F3731" s="12">
        <f>IF($B3731="","",IF(ISNUMBER($B3731),HOUR($B3731)*2+MINUTE($B3731)/30,IFERROR(VALUE(LEFT($B3731,FIND(":",$B3731)-1))*2+VALUE(MID($B3731,FIND(":",$B3731)+1,2))/30,"")))</f>
        <v/>
      </c>
      <c r="G3731" s="12">
        <f>IF($E3731="","",IF(WEEKDAY($E3731,2)&lt;6,1,0))</f>
        <v/>
      </c>
      <c r="H3731" s="12">
        <f>IF(OR($E3731="",$F3731=""),"",IF(AND($G3731=1,$F3731&gt;='Working Hours'!$C$8,$F3731&lt;'Working Hours'!$C$9),1,0))</f>
        <v/>
      </c>
    </row>
    <row r="3732">
      <c r="A3732" s="11" t="n"/>
      <c r="B3732" s="11" t="n"/>
      <c r="C3732" s="11" t="n"/>
      <c r="E3732" s="12">
        <f>IF($A3732="","",IF(ISNUMBER($A3732),$A3732,IFERROR(DATEVALUE($A3732),"")))</f>
        <v/>
      </c>
      <c r="F3732" s="12">
        <f>IF($B3732="","",IF(ISNUMBER($B3732),HOUR($B3732)*2+MINUTE($B3732)/30,IFERROR(VALUE(LEFT($B3732,FIND(":",$B3732)-1))*2+VALUE(MID($B3732,FIND(":",$B3732)+1,2))/30,"")))</f>
        <v/>
      </c>
      <c r="G3732" s="12">
        <f>IF($E3732="","",IF(WEEKDAY($E3732,2)&lt;6,1,0))</f>
        <v/>
      </c>
      <c r="H3732" s="12">
        <f>IF(OR($E3732="",$F3732=""),"",IF(AND($G3732=1,$F3732&gt;='Working Hours'!$C$8,$F3732&lt;'Working Hours'!$C$9),1,0))</f>
        <v/>
      </c>
    </row>
    <row r="3733">
      <c r="A3733" s="11" t="n"/>
      <c r="B3733" s="11" t="n"/>
      <c r="C3733" s="11" t="n"/>
      <c r="E3733" s="12">
        <f>IF($A3733="","",IF(ISNUMBER($A3733),$A3733,IFERROR(DATEVALUE($A3733),"")))</f>
        <v/>
      </c>
      <c r="F3733" s="12">
        <f>IF($B3733="","",IF(ISNUMBER($B3733),HOUR($B3733)*2+MINUTE($B3733)/30,IFERROR(VALUE(LEFT($B3733,FIND(":",$B3733)-1))*2+VALUE(MID($B3733,FIND(":",$B3733)+1,2))/30,"")))</f>
        <v/>
      </c>
      <c r="G3733" s="12">
        <f>IF($E3733="","",IF(WEEKDAY($E3733,2)&lt;6,1,0))</f>
        <v/>
      </c>
      <c r="H3733" s="12">
        <f>IF(OR($E3733="",$F3733=""),"",IF(AND($G3733=1,$F3733&gt;='Working Hours'!$C$8,$F3733&lt;'Working Hours'!$C$9),1,0))</f>
        <v/>
      </c>
    </row>
    <row r="3734">
      <c r="A3734" s="11" t="n"/>
      <c r="B3734" s="11" t="n"/>
      <c r="C3734" s="11" t="n"/>
      <c r="E3734" s="12">
        <f>IF($A3734="","",IF(ISNUMBER($A3734),$A3734,IFERROR(DATEVALUE($A3734),"")))</f>
        <v/>
      </c>
      <c r="F3734" s="12">
        <f>IF($B3734="","",IF(ISNUMBER($B3734),HOUR($B3734)*2+MINUTE($B3734)/30,IFERROR(VALUE(LEFT($B3734,FIND(":",$B3734)-1))*2+VALUE(MID($B3734,FIND(":",$B3734)+1,2))/30,"")))</f>
        <v/>
      </c>
      <c r="G3734" s="12">
        <f>IF($E3734="","",IF(WEEKDAY($E3734,2)&lt;6,1,0))</f>
        <v/>
      </c>
      <c r="H3734" s="12">
        <f>IF(OR($E3734="",$F3734=""),"",IF(AND($G3734=1,$F3734&gt;='Working Hours'!$C$8,$F3734&lt;'Working Hours'!$C$9),1,0))</f>
        <v/>
      </c>
    </row>
    <row r="3735">
      <c r="A3735" s="11" t="n"/>
      <c r="B3735" s="11" t="n"/>
      <c r="C3735" s="11" t="n"/>
      <c r="E3735" s="12">
        <f>IF($A3735="","",IF(ISNUMBER($A3735),$A3735,IFERROR(DATEVALUE($A3735),"")))</f>
        <v/>
      </c>
      <c r="F3735" s="12">
        <f>IF($B3735="","",IF(ISNUMBER($B3735),HOUR($B3735)*2+MINUTE($B3735)/30,IFERROR(VALUE(LEFT($B3735,FIND(":",$B3735)-1))*2+VALUE(MID($B3735,FIND(":",$B3735)+1,2))/30,"")))</f>
        <v/>
      </c>
      <c r="G3735" s="12">
        <f>IF($E3735="","",IF(WEEKDAY($E3735,2)&lt;6,1,0))</f>
        <v/>
      </c>
      <c r="H3735" s="12">
        <f>IF(OR($E3735="",$F3735=""),"",IF(AND($G3735=1,$F3735&gt;='Working Hours'!$C$8,$F3735&lt;'Working Hours'!$C$9),1,0))</f>
        <v/>
      </c>
    </row>
    <row r="3736">
      <c r="A3736" s="11" t="n"/>
      <c r="B3736" s="11" t="n"/>
      <c r="C3736" s="11" t="n"/>
      <c r="E3736" s="12">
        <f>IF($A3736="","",IF(ISNUMBER($A3736),$A3736,IFERROR(DATEVALUE($A3736),"")))</f>
        <v/>
      </c>
      <c r="F3736" s="12">
        <f>IF($B3736="","",IF(ISNUMBER($B3736),HOUR($B3736)*2+MINUTE($B3736)/30,IFERROR(VALUE(LEFT($B3736,FIND(":",$B3736)-1))*2+VALUE(MID($B3736,FIND(":",$B3736)+1,2))/30,"")))</f>
        <v/>
      </c>
      <c r="G3736" s="12">
        <f>IF($E3736="","",IF(WEEKDAY($E3736,2)&lt;6,1,0))</f>
        <v/>
      </c>
      <c r="H3736" s="12">
        <f>IF(OR($E3736="",$F3736=""),"",IF(AND($G3736=1,$F3736&gt;='Working Hours'!$C$8,$F3736&lt;'Working Hours'!$C$9),1,0))</f>
        <v/>
      </c>
    </row>
    <row r="3737">
      <c r="A3737" s="11" t="n"/>
      <c r="B3737" s="11" t="n"/>
      <c r="C3737" s="11" t="n"/>
      <c r="E3737" s="12">
        <f>IF($A3737="","",IF(ISNUMBER($A3737),$A3737,IFERROR(DATEVALUE($A3737),"")))</f>
        <v/>
      </c>
      <c r="F3737" s="12">
        <f>IF($B3737="","",IF(ISNUMBER($B3737),HOUR($B3737)*2+MINUTE($B3737)/30,IFERROR(VALUE(LEFT($B3737,FIND(":",$B3737)-1))*2+VALUE(MID($B3737,FIND(":",$B3737)+1,2))/30,"")))</f>
        <v/>
      </c>
      <c r="G3737" s="12">
        <f>IF($E3737="","",IF(WEEKDAY($E3737,2)&lt;6,1,0))</f>
        <v/>
      </c>
      <c r="H3737" s="12">
        <f>IF(OR($E3737="",$F3737=""),"",IF(AND($G3737=1,$F3737&gt;='Working Hours'!$C$8,$F3737&lt;'Working Hours'!$C$9),1,0))</f>
        <v/>
      </c>
    </row>
    <row r="3738">
      <c r="A3738" s="11" t="n"/>
      <c r="B3738" s="11" t="n"/>
      <c r="C3738" s="11" t="n"/>
      <c r="E3738" s="12">
        <f>IF($A3738="","",IF(ISNUMBER($A3738),$A3738,IFERROR(DATEVALUE($A3738),"")))</f>
        <v/>
      </c>
      <c r="F3738" s="12">
        <f>IF($B3738="","",IF(ISNUMBER($B3738),HOUR($B3738)*2+MINUTE($B3738)/30,IFERROR(VALUE(LEFT($B3738,FIND(":",$B3738)-1))*2+VALUE(MID($B3738,FIND(":",$B3738)+1,2))/30,"")))</f>
        <v/>
      </c>
      <c r="G3738" s="12">
        <f>IF($E3738="","",IF(WEEKDAY($E3738,2)&lt;6,1,0))</f>
        <v/>
      </c>
      <c r="H3738" s="12">
        <f>IF(OR($E3738="",$F3738=""),"",IF(AND($G3738=1,$F3738&gt;='Working Hours'!$C$8,$F3738&lt;'Working Hours'!$C$9),1,0))</f>
        <v/>
      </c>
    </row>
    <row r="3739">
      <c r="A3739" s="11" t="n"/>
      <c r="B3739" s="11" t="n"/>
      <c r="C3739" s="11" t="n"/>
      <c r="E3739" s="12">
        <f>IF($A3739="","",IF(ISNUMBER($A3739),$A3739,IFERROR(DATEVALUE($A3739),"")))</f>
        <v/>
      </c>
      <c r="F3739" s="12">
        <f>IF($B3739="","",IF(ISNUMBER($B3739),HOUR($B3739)*2+MINUTE($B3739)/30,IFERROR(VALUE(LEFT($B3739,FIND(":",$B3739)-1))*2+VALUE(MID($B3739,FIND(":",$B3739)+1,2))/30,"")))</f>
        <v/>
      </c>
      <c r="G3739" s="12">
        <f>IF($E3739="","",IF(WEEKDAY($E3739,2)&lt;6,1,0))</f>
        <v/>
      </c>
      <c r="H3739" s="12">
        <f>IF(OR($E3739="",$F3739=""),"",IF(AND($G3739=1,$F3739&gt;='Working Hours'!$C$8,$F3739&lt;'Working Hours'!$C$9),1,0))</f>
        <v/>
      </c>
    </row>
    <row r="3740">
      <c r="A3740" s="11" t="n"/>
      <c r="B3740" s="11" t="n"/>
      <c r="C3740" s="11" t="n"/>
      <c r="E3740" s="12">
        <f>IF($A3740="","",IF(ISNUMBER($A3740),$A3740,IFERROR(DATEVALUE($A3740),"")))</f>
        <v/>
      </c>
      <c r="F3740" s="12">
        <f>IF($B3740="","",IF(ISNUMBER($B3740),HOUR($B3740)*2+MINUTE($B3740)/30,IFERROR(VALUE(LEFT($B3740,FIND(":",$B3740)-1))*2+VALUE(MID($B3740,FIND(":",$B3740)+1,2))/30,"")))</f>
        <v/>
      </c>
      <c r="G3740" s="12">
        <f>IF($E3740="","",IF(WEEKDAY($E3740,2)&lt;6,1,0))</f>
        <v/>
      </c>
      <c r="H3740" s="12">
        <f>IF(OR($E3740="",$F3740=""),"",IF(AND($G3740=1,$F3740&gt;='Working Hours'!$C$8,$F3740&lt;'Working Hours'!$C$9),1,0))</f>
        <v/>
      </c>
    </row>
    <row r="3741">
      <c r="A3741" s="11" t="n"/>
      <c r="B3741" s="11" t="n"/>
      <c r="C3741" s="11" t="n"/>
      <c r="E3741" s="12">
        <f>IF($A3741="","",IF(ISNUMBER($A3741),$A3741,IFERROR(DATEVALUE($A3741),"")))</f>
        <v/>
      </c>
      <c r="F3741" s="12">
        <f>IF($B3741="","",IF(ISNUMBER($B3741),HOUR($B3741)*2+MINUTE($B3741)/30,IFERROR(VALUE(LEFT($B3741,FIND(":",$B3741)-1))*2+VALUE(MID($B3741,FIND(":",$B3741)+1,2))/30,"")))</f>
        <v/>
      </c>
      <c r="G3741" s="12">
        <f>IF($E3741="","",IF(WEEKDAY($E3741,2)&lt;6,1,0))</f>
        <v/>
      </c>
      <c r="H3741" s="12">
        <f>IF(OR($E3741="",$F3741=""),"",IF(AND($G3741=1,$F3741&gt;='Working Hours'!$C$8,$F3741&lt;'Working Hours'!$C$9),1,0))</f>
        <v/>
      </c>
    </row>
    <row r="3742">
      <c r="A3742" s="11" t="n"/>
      <c r="B3742" s="11" t="n"/>
      <c r="C3742" s="11" t="n"/>
      <c r="E3742" s="12">
        <f>IF($A3742="","",IF(ISNUMBER($A3742),$A3742,IFERROR(DATEVALUE($A3742),"")))</f>
        <v/>
      </c>
      <c r="F3742" s="12">
        <f>IF($B3742="","",IF(ISNUMBER($B3742),HOUR($B3742)*2+MINUTE($B3742)/30,IFERROR(VALUE(LEFT($B3742,FIND(":",$B3742)-1))*2+VALUE(MID($B3742,FIND(":",$B3742)+1,2))/30,"")))</f>
        <v/>
      </c>
      <c r="G3742" s="12">
        <f>IF($E3742="","",IF(WEEKDAY($E3742,2)&lt;6,1,0))</f>
        <v/>
      </c>
      <c r="H3742" s="12">
        <f>IF(OR($E3742="",$F3742=""),"",IF(AND($G3742=1,$F3742&gt;='Working Hours'!$C$8,$F3742&lt;'Working Hours'!$C$9),1,0))</f>
        <v/>
      </c>
    </row>
    <row r="3743">
      <c r="A3743" s="11" t="n"/>
      <c r="B3743" s="11" t="n"/>
      <c r="C3743" s="11" t="n"/>
      <c r="E3743" s="12">
        <f>IF($A3743="","",IF(ISNUMBER($A3743),$A3743,IFERROR(DATEVALUE($A3743),"")))</f>
        <v/>
      </c>
      <c r="F3743" s="12">
        <f>IF($B3743="","",IF(ISNUMBER($B3743),HOUR($B3743)*2+MINUTE($B3743)/30,IFERROR(VALUE(LEFT($B3743,FIND(":",$B3743)-1))*2+VALUE(MID($B3743,FIND(":",$B3743)+1,2))/30,"")))</f>
        <v/>
      </c>
      <c r="G3743" s="12">
        <f>IF($E3743="","",IF(WEEKDAY($E3743,2)&lt;6,1,0))</f>
        <v/>
      </c>
      <c r="H3743" s="12">
        <f>IF(OR($E3743="",$F3743=""),"",IF(AND($G3743=1,$F3743&gt;='Working Hours'!$C$8,$F3743&lt;'Working Hours'!$C$9),1,0))</f>
        <v/>
      </c>
    </row>
    <row r="3744">
      <c r="A3744" s="11" t="n"/>
      <c r="B3744" s="11" t="n"/>
      <c r="C3744" s="11" t="n"/>
      <c r="E3744" s="12">
        <f>IF($A3744="","",IF(ISNUMBER($A3744),$A3744,IFERROR(DATEVALUE($A3744),"")))</f>
        <v/>
      </c>
      <c r="F3744" s="12">
        <f>IF($B3744="","",IF(ISNUMBER($B3744),HOUR($B3744)*2+MINUTE($B3744)/30,IFERROR(VALUE(LEFT($B3744,FIND(":",$B3744)-1))*2+VALUE(MID($B3744,FIND(":",$B3744)+1,2))/30,"")))</f>
        <v/>
      </c>
      <c r="G3744" s="12">
        <f>IF($E3744="","",IF(WEEKDAY($E3744,2)&lt;6,1,0))</f>
        <v/>
      </c>
      <c r="H3744" s="12">
        <f>IF(OR($E3744="",$F3744=""),"",IF(AND($G3744=1,$F3744&gt;='Working Hours'!$C$8,$F3744&lt;'Working Hours'!$C$9),1,0))</f>
        <v/>
      </c>
    </row>
    <row r="3745">
      <c r="A3745" s="11" t="n"/>
      <c r="B3745" s="11" t="n"/>
      <c r="C3745" s="11" t="n"/>
      <c r="E3745" s="12">
        <f>IF($A3745="","",IF(ISNUMBER($A3745),$A3745,IFERROR(DATEVALUE($A3745),"")))</f>
        <v/>
      </c>
      <c r="F3745" s="12">
        <f>IF($B3745="","",IF(ISNUMBER($B3745),HOUR($B3745)*2+MINUTE($B3745)/30,IFERROR(VALUE(LEFT($B3745,FIND(":",$B3745)-1))*2+VALUE(MID($B3745,FIND(":",$B3745)+1,2))/30,"")))</f>
        <v/>
      </c>
      <c r="G3745" s="12">
        <f>IF($E3745="","",IF(WEEKDAY($E3745,2)&lt;6,1,0))</f>
        <v/>
      </c>
      <c r="H3745" s="12">
        <f>IF(OR($E3745="",$F3745=""),"",IF(AND($G3745=1,$F3745&gt;='Working Hours'!$C$8,$F3745&lt;'Working Hours'!$C$9),1,0))</f>
        <v/>
      </c>
    </row>
    <row r="3746">
      <c r="A3746" s="11" t="n"/>
      <c r="B3746" s="11" t="n"/>
      <c r="C3746" s="11" t="n"/>
      <c r="E3746" s="12">
        <f>IF($A3746="","",IF(ISNUMBER($A3746),$A3746,IFERROR(DATEVALUE($A3746),"")))</f>
        <v/>
      </c>
      <c r="F3746" s="12">
        <f>IF($B3746="","",IF(ISNUMBER($B3746),HOUR($B3746)*2+MINUTE($B3746)/30,IFERROR(VALUE(LEFT($B3746,FIND(":",$B3746)-1))*2+VALUE(MID($B3746,FIND(":",$B3746)+1,2))/30,"")))</f>
        <v/>
      </c>
      <c r="G3746" s="12">
        <f>IF($E3746="","",IF(WEEKDAY($E3746,2)&lt;6,1,0))</f>
        <v/>
      </c>
      <c r="H3746" s="12">
        <f>IF(OR($E3746="",$F3746=""),"",IF(AND($G3746=1,$F3746&gt;='Working Hours'!$C$8,$F3746&lt;'Working Hours'!$C$9),1,0))</f>
        <v/>
      </c>
    </row>
    <row r="3747">
      <c r="A3747" s="11" t="n"/>
      <c r="B3747" s="11" t="n"/>
      <c r="C3747" s="11" t="n"/>
      <c r="E3747" s="12">
        <f>IF($A3747="","",IF(ISNUMBER($A3747),$A3747,IFERROR(DATEVALUE($A3747),"")))</f>
        <v/>
      </c>
      <c r="F3747" s="12">
        <f>IF($B3747="","",IF(ISNUMBER($B3747),HOUR($B3747)*2+MINUTE($B3747)/30,IFERROR(VALUE(LEFT($B3747,FIND(":",$B3747)-1))*2+VALUE(MID($B3747,FIND(":",$B3747)+1,2))/30,"")))</f>
        <v/>
      </c>
      <c r="G3747" s="12">
        <f>IF($E3747="","",IF(WEEKDAY($E3747,2)&lt;6,1,0))</f>
        <v/>
      </c>
      <c r="H3747" s="12">
        <f>IF(OR($E3747="",$F3747=""),"",IF(AND($G3747=1,$F3747&gt;='Working Hours'!$C$8,$F3747&lt;'Working Hours'!$C$9),1,0))</f>
        <v/>
      </c>
    </row>
    <row r="3748">
      <c r="A3748" s="11" t="n"/>
      <c r="B3748" s="11" t="n"/>
      <c r="C3748" s="11" t="n"/>
      <c r="E3748" s="12">
        <f>IF($A3748="","",IF(ISNUMBER($A3748),$A3748,IFERROR(DATEVALUE($A3748),"")))</f>
        <v/>
      </c>
      <c r="F3748" s="12">
        <f>IF($B3748="","",IF(ISNUMBER($B3748),HOUR($B3748)*2+MINUTE($B3748)/30,IFERROR(VALUE(LEFT($B3748,FIND(":",$B3748)-1))*2+VALUE(MID($B3748,FIND(":",$B3748)+1,2))/30,"")))</f>
        <v/>
      </c>
      <c r="G3748" s="12">
        <f>IF($E3748="","",IF(WEEKDAY($E3748,2)&lt;6,1,0))</f>
        <v/>
      </c>
      <c r="H3748" s="12">
        <f>IF(OR($E3748="",$F3748=""),"",IF(AND($G3748=1,$F3748&gt;='Working Hours'!$C$8,$F3748&lt;'Working Hours'!$C$9),1,0))</f>
        <v/>
      </c>
    </row>
    <row r="3749">
      <c r="A3749" s="11" t="n"/>
      <c r="B3749" s="11" t="n"/>
      <c r="C3749" s="11" t="n"/>
      <c r="E3749" s="12">
        <f>IF($A3749="","",IF(ISNUMBER($A3749),$A3749,IFERROR(DATEVALUE($A3749),"")))</f>
        <v/>
      </c>
      <c r="F3749" s="12">
        <f>IF($B3749="","",IF(ISNUMBER($B3749),HOUR($B3749)*2+MINUTE($B3749)/30,IFERROR(VALUE(LEFT($B3749,FIND(":",$B3749)-1))*2+VALUE(MID($B3749,FIND(":",$B3749)+1,2))/30,"")))</f>
        <v/>
      </c>
      <c r="G3749" s="12">
        <f>IF($E3749="","",IF(WEEKDAY($E3749,2)&lt;6,1,0))</f>
        <v/>
      </c>
      <c r="H3749" s="12">
        <f>IF(OR($E3749="",$F3749=""),"",IF(AND($G3749=1,$F3749&gt;='Working Hours'!$C$8,$F3749&lt;'Working Hours'!$C$9),1,0))</f>
        <v/>
      </c>
    </row>
    <row r="3750">
      <c r="A3750" s="11" t="n"/>
      <c r="B3750" s="11" t="n"/>
      <c r="C3750" s="11" t="n"/>
      <c r="E3750" s="12">
        <f>IF($A3750="","",IF(ISNUMBER($A3750),$A3750,IFERROR(DATEVALUE($A3750),"")))</f>
        <v/>
      </c>
      <c r="F3750" s="12">
        <f>IF($B3750="","",IF(ISNUMBER($B3750),HOUR($B3750)*2+MINUTE($B3750)/30,IFERROR(VALUE(LEFT($B3750,FIND(":",$B3750)-1))*2+VALUE(MID($B3750,FIND(":",$B3750)+1,2))/30,"")))</f>
        <v/>
      </c>
      <c r="G3750" s="12">
        <f>IF($E3750="","",IF(WEEKDAY($E3750,2)&lt;6,1,0))</f>
        <v/>
      </c>
      <c r="H3750" s="12">
        <f>IF(OR($E3750="",$F3750=""),"",IF(AND($G3750=1,$F3750&gt;='Working Hours'!$C$8,$F3750&lt;'Working Hours'!$C$9),1,0))</f>
        <v/>
      </c>
    </row>
    <row r="3751">
      <c r="A3751" s="11" t="n"/>
      <c r="B3751" s="11" t="n"/>
      <c r="C3751" s="11" t="n"/>
      <c r="E3751" s="12">
        <f>IF($A3751="","",IF(ISNUMBER($A3751),$A3751,IFERROR(DATEVALUE($A3751),"")))</f>
        <v/>
      </c>
      <c r="F3751" s="12">
        <f>IF($B3751="","",IF(ISNUMBER($B3751),HOUR($B3751)*2+MINUTE($B3751)/30,IFERROR(VALUE(LEFT($B3751,FIND(":",$B3751)-1))*2+VALUE(MID($B3751,FIND(":",$B3751)+1,2))/30,"")))</f>
        <v/>
      </c>
      <c r="G3751" s="12">
        <f>IF($E3751="","",IF(WEEKDAY($E3751,2)&lt;6,1,0))</f>
        <v/>
      </c>
      <c r="H3751" s="12">
        <f>IF(OR($E3751="",$F3751=""),"",IF(AND($G3751=1,$F3751&gt;='Working Hours'!$C$8,$F3751&lt;'Working Hours'!$C$9),1,0))</f>
        <v/>
      </c>
    </row>
    <row r="3752">
      <c r="A3752" s="11" t="n"/>
      <c r="B3752" s="11" t="n"/>
      <c r="C3752" s="11" t="n"/>
      <c r="E3752" s="12">
        <f>IF($A3752="","",IF(ISNUMBER($A3752),$A3752,IFERROR(DATEVALUE($A3752),"")))</f>
        <v/>
      </c>
      <c r="F3752" s="12">
        <f>IF($B3752="","",IF(ISNUMBER($B3752),HOUR($B3752)*2+MINUTE($B3752)/30,IFERROR(VALUE(LEFT($B3752,FIND(":",$B3752)-1))*2+VALUE(MID($B3752,FIND(":",$B3752)+1,2))/30,"")))</f>
        <v/>
      </c>
      <c r="G3752" s="12">
        <f>IF($E3752="","",IF(WEEKDAY($E3752,2)&lt;6,1,0))</f>
        <v/>
      </c>
      <c r="H3752" s="12">
        <f>IF(OR($E3752="",$F3752=""),"",IF(AND($G3752=1,$F3752&gt;='Working Hours'!$C$8,$F3752&lt;'Working Hours'!$C$9),1,0))</f>
        <v/>
      </c>
    </row>
    <row r="3753">
      <c r="A3753" s="11" t="n"/>
      <c r="B3753" s="11" t="n"/>
      <c r="C3753" s="11" t="n"/>
      <c r="E3753" s="12">
        <f>IF($A3753="","",IF(ISNUMBER($A3753),$A3753,IFERROR(DATEVALUE($A3753),"")))</f>
        <v/>
      </c>
      <c r="F3753" s="12">
        <f>IF($B3753="","",IF(ISNUMBER($B3753),HOUR($B3753)*2+MINUTE($B3753)/30,IFERROR(VALUE(LEFT($B3753,FIND(":",$B3753)-1))*2+VALUE(MID($B3753,FIND(":",$B3753)+1,2))/30,"")))</f>
        <v/>
      </c>
      <c r="G3753" s="12">
        <f>IF($E3753="","",IF(WEEKDAY($E3753,2)&lt;6,1,0))</f>
        <v/>
      </c>
      <c r="H3753" s="12">
        <f>IF(OR($E3753="",$F3753=""),"",IF(AND($G3753=1,$F3753&gt;='Working Hours'!$C$8,$F3753&lt;'Working Hours'!$C$9),1,0))</f>
        <v/>
      </c>
    </row>
    <row r="3754">
      <c r="A3754" s="11" t="n"/>
      <c r="B3754" s="11" t="n"/>
      <c r="C3754" s="11" t="n"/>
      <c r="E3754" s="12">
        <f>IF($A3754="","",IF(ISNUMBER($A3754),$A3754,IFERROR(DATEVALUE($A3754),"")))</f>
        <v/>
      </c>
      <c r="F3754" s="12">
        <f>IF($B3754="","",IF(ISNUMBER($B3754),HOUR($B3754)*2+MINUTE($B3754)/30,IFERROR(VALUE(LEFT($B3754,FIND(":",$B3754)-1))*2+VALUE(MID($B3754,FIND(":",$B3754)+1,2))/30,"")))</f>
        <v/>
      </c>
      <c r="G3754" s="12">
        <f>IF($E3754="","",IF(WEEKDAY($E3754,2)&lt;6,1,0))</f>
        <v/>
      </c>
      <c r="H3754" s="12">
        <f>IF(OR($E3754="",$F3754=""),"",IF(AND($G3754=1,$F3754&gt;='Working Hours'!$C$8,$F3754&lt;'Working Hours'!$C$9),1,0))</f>
        <v/>
      </c>
    </row>
    <row r="3755">
      <c r="A3755" s="11" t="n"/>
      <c r="B3755" s="11" t="n"/>
      <c r="C3755" s="11" t="n"/>
      <c r="E3755" s="12">
        <f>IF($A3755="","",IF(ISNUMBER($A3755),$A3755,IFERROR(DATEVALUE($A3755),"")))</f>
        <v/>
      </c>
      <c r="F3755" s="12">
        <f>IF($B3755="","",IF(ISNUMBER($B3755),HOUR($B3755)*2+MINUTE($B3755)/30,IFERROR(VALUE(LEFT($B3755,FIND(":",$B3755)-1))*2+VALUE(MID($B3755,FIND(":",$B3755)+1,2))/30,"")))</f>
        <v/>
      </c>
      <c r="G3755" s="12">
        <f>IF($E3755="","",IF(WEEKDAY($E3755,2)&lt;6,1,0))</f>
        <v/>
      </c>
      <c r="H3755" s="12">
        <f>IF(OR($E3755="",$F3755=""),"",IF(AND($G3755=1,$F3755&gt;='Working Hours'!$C$8,$F3755&lt;'Working Hours'!$C$9),1,0))</f>
        <v/>
      </c>
    </row>
    <row r="3756">
      <c r="A3756" s="11" t="n"/>
      <c r="B3756" s="11" t="n"/>
      <c r="C3756" s="11" t="n"/>
      <c r="E3756" s="12">
        <f>IF($A3756="","",IF(ISNUMBER($A3756),$A3756,IFERROR(DATEVALUE($A3756),"")))</f>
        <v/>
      </c>
      <c r="F3756" s="12">
        <f>IF($B3756="","",IF(ISNUMBER($B3756),HOUR($B3756)*2+MINUTE($B3756)/30,IFERROR(VALUE(LEFT($B3756,FIND(":",$B3756)-1))*2+VALUE(MID($B3756,FIND(":",$B3756)+1,2))/30,"")))</f>
        <v/>
      </c>
      <c r="G3756" s="12">
        <f>IF($E3756="","",IF(WEEKDAY($E3756,2)&lt;6,1,0))</f>
        <v/>
      </c>
      <c r="H3756" s="12">
        <f>IF(OR($E3756="",$F3756=""),"",IF(AND($G3756=1,$F3756&gt;='Working Hours'!$C$8,$F3756&lt;'Working Hours'!$C$9),1,0))</f>
        <v/>
      </c>
    </row>
    <row r="3757">
      <c r="A3757" s="11" t="n"/>
      <c r="B3757" s="11" t="n"/>
      <c r="C3757" s="11" t="n"/>
      <c r="E3757" s="12">
        <f>IF($A3757="","",IF(ISNUMBER($A3757),$A3757,IFERROR(DATEVALUE($A3757),"")))</f>
        <v/>
      </c>
      <c r="F3757" s="12">
        <f>IF($B3757="","",IF(ISNUMBER($B3757),HOUR($B3757)*2+MINUTE($B3757)/30,IFERROR(VALUE(LEFT($B3757,FIND(":",$B3757)-1))*2+VALUE(MID($B3757,FIND(":",$B3757)+1,2))/30,"")))</f>
        <v/>
      </c>
      <c r="G3757" s="12">
        <f>IF($E3757="","",IF(WEEKDAY($E3757,2)&lt;6,1,0))</f>
        <v/>
      </c>
      <c r="H3757" s="12">
        <f>IF(OR($E3757="",$F3757=""),"",IF(AND($G3757=1,$F3757&gt;='Working Hours'!$C$8,$F3757&lt;'Working Hours'!$C$9),1,0))</f>
        <v/>
      </c>
    </row>
    <row r="3758">
      <c r="A3758" s="11" t="n"/>
      <c r="B3758" s="11" t="n"/>
      <c r="C3758" s="11" t="n"/>
      <c r="E3758" s="12">
        <f>IF($A3758="","",IF(ISNUMBER($A3758),$A3758,IFERROR(DATEVALUE($A3758),"")))</f>
        <v/>
      </c>
      <c r="F3758" s="12">
        <f>IF($B3758="","",IF(ISNUMBER($B3758),HOUR($B3758)*2+MINUTE($B3758)/30,IFERROR(VALUE(LEFT($B3758,FIND(":",$B3758)-1))*2+VALUE(MID($B3758,FIND(":",$B3758)+1,2))/30,"")))</f>
        <v/>
      </c>
      <c r="G3758" s="12">
        <f>IF($E3758="","",IF(WEEKDAY($E3758,2)&lt;6,1,0))</f>
        <v/>
      </c>
      <c r="H3758" s="12">
        <f>IF(OR($E3758="",$F3758=""),"",IF(AND($G3758=1,$F3758&gt;='Working Hours'!$C$8,$F3758&lt;'Working Hours'!$C$9),1,0))</f>
        <v/>
      </c>
    </row>
    <row r="3759">
      <c r="A3759" s="11" t="n"/>
      <c r="B3759" s="11" t="n"/>
      <c r="C3759" s="11" t="n"/>
      <c r="E3759" s="12">
        <f>IF($A3759="","",IF(ISNUMBER($A3759),$A3759,IFERROR(DATEVALUE($A3759),"")))</f>
        <v/>
      </c>
      <c r="F3759" s="12">
        <f>IF($B3759="","",IF(ISNUMBER($B3759),HOUR($B3759)*2+MINUTE($B3759)/30,IFERROR(VALUE(LEFT($B3759,FIND(":",$B3759)-1))*2+VALUE(MID($B3759,FIND(":",$B3759)+1,2))/30,"")))</f>
        <v/>
      </c>
      <c r="G3759" s="12">
        <f>IF($E3759="","",IF(WEEKDAY($E3759,2)&lt;6,1,0))</f>
        <v/>
      </c>
      <c r="H3759" s="12">
        <f>IF(OR($E3759="",$F3759=""),"",IF(AND($G3759=1,$F3759&gt;='Working Hours'!$C$8,$F3759&lt;'Working Hours'!$C$9),1,0))</f>
        <v/>
      </c>
    </row>
    <row r="3760">
      <c r="A3760" s="11" t="n"/>
      <c r="B3760" s="11" t="n"/>
      <c r="C3760" s="11" t="n"/>
      <c r="E3760" s="12">
        <f>IF($A3760="","",IF(ISNUMBER($A3760),$A3760,IFERROR(DATEVALUE($A3760),"")))</f>
        <v/>
      </c>
      <c r="F3760" s="12">
        <f>IF($B3760="","",IF(ISNUMBER($B3760),HOUR($B3760)*2+MINUTE($B3760)/30,IFERROR(VALUE(LEFT($B3760,FIND(":",$B3760)-1))*2+VALUE(MID($B3760,FIND(":",$B3760)+1,2))/30,"")))</f>
        <v/>
      </c>
      <c r="G3760" s="12">
        <f>IF($E3760="","",IF(WEEKDAY($E3760,2)&lt;6,1,0))</f>
        <v/>
      </c>
      <c r="H3760" s="12">
        <f>IF(OR($E3760="",$F3760=""),"",IF(AND($G3760=1,$F3760&gt;='Working Hours'!$C$8,$F3760&lt;'Working Hours'!$C$9),1,0))</f>
        <v/>
      </c>
    </row>
    <row r="3761">
      <c r="A3761" s="11" t="n"/>
      <c r="B3761" s="11" t="n"/>
      <c r="C3761" s="11" t="n"/>
      <c r="E3761" s="12">
        <f>IF($A3761="","",IF(ISNUMBER($A3761),$A3761,IFERROR(DATEVALUE($A3761),"")))</f>
        <v/>
      </c>
      <c r="F3761" s="12">
        <f>IF($B3761="","",IF(ISNUMBER($B3761),HOUR($B3761)*2+MINUTE($B3761)/30,IFERROR(VALUE(LEFT($B3761,FIND(":",$B3761)-1))*2+VALUE(MID($B3761,FIND(":",$B3761)+1,2))/30,"")))</f>
        <v/>
      </c>
      <c r="G3761" s="12">
        <f>IF($E3761="","",IF(WEEKDAY($E3761,2)&lt;6,1,0))</f>
        <v/>
      </c>
      <c r="H3761" s="12">
        <f>IF(OR($E3761="",$F3761=""),"",IF(AND($G3761=1,$F3761&gt;='Working Hours'!$C$8,$F3761&lt;'Working Hours'!$C$9),1,0))</f>
        <v/>
      </c>
    </row>
    <row r="3762">
      <c r="A3762" s="11" t="n"/>
      <c r="B3762" s="11" t="n"/>
      <c r="C3762" s="11" t="n"/>
      <c r="E3762" s="12">
        <f>IF($A3762="","",IF(ISNUMBER($A3762),$A3762,IFERROR(DATEVALUE($A3762),"")))</f>
        <v/>
      </c>
      <c r="F3762" s="12">
        <f>IF($B3762="","",IF(ISNUMBER($B3762),HOUR($B3762)*2+MINUTE($B3762)/30,IFERROR(VALUE(LEFT($B3762,FIND(":",$B3762)-1))*2+VALUE(MID($B3762,FIND(":",$B3762)+1,2))/30,"")))</f>
        <v/>
      </c>
      <c r="G3762" s="12">
        <f>IF($E3762="","",IF(WEEKDAY($E3762,2)&lt;6,1,0))</f>
        <v/>
      </c>
      <c r="H3762" s="12">
        <f>IF(OR($E3762="",$F3762=""),"",IF(AND($G3762=1,$F3762&gt;='Working Hours'!$C$8,$F3762&lt;'Working Hours'!$C$9),1,0))</f>
        <v/>
      </c>
    </row>
    <row r="3763">
      <c r="A3763" s="11" t="n"/>
      <c r="B3763" s="11" t="n"/>
      <c r="C3763" s="11" t="n"/>
      <c r="E3763" s="12">
        <f>IF($A3763="","",IF(ISNUMBER($A3763),$A3763,IFERROR(DATEVALUE($A3763),"")))</f>
        <v/>
      </c>
      <c r="F3763" s="12">
        <f>IF($B3763="","",IF(ISNUMBER($B3763),HOUR($B3763)*2+MINUTE($B3763)/30,IFERROR(VALUE(LEFT($B3763,FIND(":",$B3763)-1))*2+VALUE(MID($B3763,FIND(":",$B3763)+1,2))/30,"")))</f>
        <v/>
      </c>
      <c r="G3763" s="12">
        <f>IF($E3763="","",IF(WEEKDAY($E3763,2)&lt;6,1,0))</f>
        <v/>
      </c>
      <c r="H3763" s="12">
        <f>IF(OR($E3763="",$F3763=""),"",IF(AND($G3763=1,$F3763&gt;='Working Hours'!$C$8,$F3763&lt;'Working Hours'!$C$9),1,0))</f>
        <v/>
      </c>
    </row>
    <row r="3764">
      <c r="A3764" s="11" t="n"/>
      <c r="B3764" s="11" t="n"/>
      <c r="C3764" s="11" t="n"/>
      <c r="E3764" s="12">
        <f>IF($A3764="","",IF(ISNUMBER($A3764),$A3764,IFERROR(DATEVALUE($A3764),"")))</f>
        <v/>
      </c>
      <c r="F3764" s="12">
        <f>IF($B3764="","",IF(ISNUMBER($B3764),HOUR($B3764)*2+MINUTE($B3764)/30,IFERROR(VALUE(LEFT($B3764,FIND(":",$B3764)-1))*2+VALUE(MID($B3764,FIND(":",$B3764)+1,2))/30,"")))</f>
        <v/>
      </c>
      <c r="G3764" s="12">
        <f>IF($E3764="","",IF(WEEKDAY($E3764,2)&lt;6,1,0))</f>
        <v/>
      </c>
      <c r="H3764" s="12">
        <f>IF(OR($E3764="",$F3764=""),"",IF(AND($G3764=1,$F3764&gt;='Working Hours'!$C$8,$F3764&lt;'Working Hours'!$C$9),1,0))</f>
        <v/>
      </c>
    </row>
    <row r="3765">
      <c r="A3765" s="11" t="n"/>
      <c r="B3765" s="11" t="n"/>
      <c r="C3765" s="11" t="n"/>
      <c r="E3765" s="12">
        <f>IF($A3765="","",IF(ISNUMBER($A3765),$A3765,IFERROR(DATEVALUE($A3765),"")))</f>
        <v/>
      </c>
      <c r="F3765" s="12">
        <f>IF($B3765="","",IF(ISNUMBER($B3765),HOUR($B3765)*2+MINUTE($B3765)/30,IFERROR(VALUE(LEFT($B3765,FIND(":",$B3765)-1))*2+VALUE(MID($B3765,FIND(":",$B3765)+1,2))/30,"")))</f>
        <v/>
      </c>
      <c r="G3765" s="12">
        <f>IF($E3765="","",IF(WEEKDAY($E3765,2)&lt;6,1,0))</f>
        <v/>
      </c>
      <c r="H3765" s="12">
        <f>IF(OR($E3765="",$F3765=""),"",IF(AND($G3765=1,$F3765&gt;='Working Hours'!$C$8,$F3765&lt;'Working Hours'!$C$9),1,0))</f>
        <v/>
      </c>
    </row>
    <row r="3766">
      <c r="A3766" s="11" t="n"/>
      <c r="B3766" s="11" t="n"/>
      <c r="C3766" s="11" t="n"/>
      <c r="E3766" s="12">
        <f>IF($A3766="","",IF(ISNUMBER($A3766),$A3766,IFERROR(DATEVALUE($A3766),"")))</f>
        <v/>
      </c>
      <c r="F3766" s="12">
        <f>IF($B3766="","",IF(ISNUMBER($B3766),HOUR($B3766)*2+MINUTE($B3766)/30,IFERROR(VALUE(LEFT($B3766,FIND(":",$B3766)-1))*2+VALUE(MID($B3766,FIND(":",$B3766)+1,2))/30,"")))</f>
        <v/>
      </c>
      <c r="G3766" s="12">
        <f>IF($E3766="","",IF(WEEKDAY($E3766,2)&lt;6,1,0))</f>
        <v/>
      </c>
      <c r="H3766" s="12">
        <f>IF(OR($E3766="",$F3766=""),"",IF(AND($G3766=1,$F3766&gt;='Working Hours'!$C$8,$F3766&lt;'Working Hours'!$C$9),1,0))</f>
        <v/>
      </c>
    </row>
    <row r="3767">
      <c r="A3767" s="11" t="n"/>
      <c r="B3767" s="11" t="n"/>
      <c r="C3767" s="11" t="n"/>
      <c r="E3767" s="12">
        <f>IF($A3767="","",IF(ISNUMBER($A3767),$A3767,IFERROR(DATEVALUE($A3767),"")))</f>
        <v/>
      </c>
      <c r="F3767" s="12">
        <f>IF($B3767="","",IF(ISNUMBER($B3767),HOUR($B3767)*2+MINUTE($B3767)/30,IFERROR(VALUE(LEFT($B3767,FIND(":",$B3767)-1))*2+VALUE(MID($B3767,FIND(":",$B3767)+1,2))/30,"")))</f>
        <v/>
      </c>
      <c r="G3767" s="12">
        <f>IF($E3767="","",IF(WEEKDAY($E3767,2)&lt;6,1,0))</f>
        <v/>
      </c>
      <c r="H3767" s="12">
        <f>IF(OR($E3767="",$F3767=""),"",IF(AND($G3767=1,$F3767&gt;='Working Hours'!$C$8,$F3767&lt;'Working Hours'!$C$9),1,0))</f>
        <v/>
      </c>
    </row>
    <row r="3768">
      <c r="A3768" s="11" t="n"/>
      <c r="B3768" s="11" t="n"/>
      <c r="C3768" s="11" t="n"/>
      <c r="E3768" s="12">
        <f>IF($A3768="","",IF(ISNUMBER($A3768),$A3768,IFERROR(DATEVALUE($A3768),"")))</f>
        <v/>
      </c>
      <c r="F3768" s="12">
        <f>IF($B3768="","",IF(ISNUMBER($B3768),HOUR($B3768)*2+MINUTE($B3768)/30,IFERROR(VALUE(LEFT($B3768,FIND(":",$B3768)-1))*2+VALUE(MID($B3768,FIND(":",$B3768)+1,2))/30,"")))</f>
        <v/>
      </c>
      <c r="G3768" s="12">
        <f>IF($E3768="","",IF(WEEKDAY($E3768,2)&lt;6,1,0))</f>
        <v/>
      </c>
      <c r="H3768" s="12">
        <f>IF(OR($E3768="",$F3768=""),"",IF(AND($G3768=1,$F3768&gt;='Working Hours'!$C$8,$F3768&lt;'Working Hours'!$C$9),1,0))</f>
        <v/>
      </c>
    </row>
    <row r="3769">
      <c r="A3769" s="11" t="n"/>
      <c r="B3769" s="11" t="n"/>
      <c r="C3769" s="11" t="n"/>
      <c r="E3769" s="12">
        <f>IF($A3769="","",IF(ISNUMBER($A3769),$A3769,IFERROR(DATEVALUE($A3769),"")))</f>
        <v/>
      </c>
      <c r="F3769" s="12">
        <f>IF($B3769="","",IF(ISNUMBER($B3769),HOUR($B3769)*2+MINUTE($B3769)/30,IFERROR(VALUE(LEFT($B3769,FIND(":",$B3769)-1))*2+VALUE(MID($B3769,FIND(":",$B3769)+1,2))/30,"")))</f>
        <v/>
      </c>
      <c r="G3769" s="12">
        <f>IF($E3769="","",IF(WEEKDAY($E3769,2)&lt;6,1,0))</f>
        <v/>
      </c>
      <c r="H3769" s="12">
        <f>IF(OR($E3769="",$F3769=""),"",IF(AND($G3769=1,$F3769&gt;='Working Hours'!$C$8,$F3769&lt;'Working Hours'!$C$9),1,0))</f>
        <v/>
      </c>
    </row>
    <row r="3770">
      <c r="A3770" s="11" t="n"/>
      <c r="B3770" s="11" t="n"/>
      <c r="C3770" s="11" t="n"/>
      <c r="E3770" s="12">
        <f>IF($A3770="","",IF(ISNUMBER($A3770),$A3770,IFERROR(DATEVALUE($A3770),"")))</f>
        <v/>
      </c>
      <c r="F3770" s="12">
        <f>IF($B3770="","",IF(ISNUMBER($B3770),HOUR($B3770)*2+MINUTE($B3770)/30,IFERROR(VALUE(LEFT($B3770,FIND(":",$B3770)-1))*2+VALUE(MID($B3770,FIND(":",$B3770)+1,2))/30,"")))</f>
        <v/>
      </c>
      <c r="G3770" s="12">
        <f>IF($E3770="","",IF(WEEKDAY($E3770,2)&lt;6,1,0))</f>
        <v/>
      </c>
      <c r="H3770" s="12">
        <f>IF(OR($E3770="",$F3770=""),"",IF(AND($G3770=1,$F3770&gt;='Working Hours'!$C$8,$F3770&lt;'Working Hours'!$C$9),1,0))</f>
        <v/>
      </c>
    </row>
    <row r="3771">
      <c r="A3771" s="11" t="n"/>
      <c r="B3771" s="11" t="n"/>
      <c r="C3771" s="11" t="n"/>
      <c r="E3771" s="12">
        <f>IF($A3771="","",IF(ISNUMBER($A3771),$A3771,IFERROR(DATEVALUE($A3771),"")))</f>
        <v/>
      </c>
      <c r="F3771" s="12">
        <f>IF($B3771="","",IF(ISNUMBER($B3771),HOUR($B3771)*2+MINUTE($B3771)/30,IFERROR(VALUE(LEFT($B3771,FIND(":",$B3771)-1))*2+VALUE(MID($B3771,FIND(":",$B3771)+1,2))/30,"")))</f>
        <v/>
      </c>
      <c r="G3771" s="12">
        <f>IF($E3771="","",IF(WEEKDAY($E3771,2)&lt;6,1,0))</f>
        <v/>
      </c>
      <c r="H3771" s="12">
        <f>IF(OR($E3771="",$F3771=""),"",IF(AND($G3771=1,$F3771&gt;='Working Hours'!$C$8,$F3771&lt;'Working Hours'!$C$9),1,0))</f>
        <v/>
      </c>
    </row>
    <row r="3772">
      <c r="A3772" s="11" t="n"/>
      <c r="B3772" s="11" t="n"/>
      <c r="C3772" s="11" t="n"/>
      <c r="E3772" s="12">
        <f>IF($A3772="","",IF(ISNUMBER($A3772),$A3772,IFERROR(DATEVALUE($A3772),"")))</f>
        <v/>
      </c>
      <c r="F3772" s="12">
        <f>IF($B3772="","",IF(ISNUMBER($B3772),HOUR($B3772)*2+MINUTE($B3772)/30,IFERROR(VALUE(LEFT($B3772,FIND(":",$B3772)-1))*2+VALUE(MID($B3772,FIND(":",$B3772)+1,2))/30,"")))</f>
        <v/>
      </c>
      <c r="G3772" s="12">
        <f>IF($E3772="","",IF(WEEKDAY($E3772,2)&lt;6,1,0))</f>
        <v/>
      </c>
      <c r="H3772" s="12">
        <f>IF(OR($E3772="",$F3772=""),"",IF(AND($G3772=1,$F3772&gt;='Working Hours'!$C$8,$F3772&lt;'Working Hours'!$C$9),1,0))</f>
        <v/>
      </c>
    </row>
    <row r="3773">
      <c r="A3773" s="11" t="n"/>
      <c r="B3773" s="11" t="n"/>
      <c r="C3773" s="11" t="n"/>
      <c r="E3773" s="12">
        <f>IF($A3773="","",IF(ISNUMBER($A3773),$A3773,IFERROR(DATEVALUE($A3773),"")))</f>
        <v/>
      </c>
      <c r="F3773" s="12">
        <f>IF($B3773="","",IF(ISNUMBER($B3773),HOUR($B3773)*2+MINUTE($B3773)/30,IFERROR(VALUE(LEFT($B3773,FIND(":",$B3773)-1))*2+VALUE(MID($B3773,FIND(":",$B3773)+1,2))/30,"")))</f>
        <v/>
      </c>
      <c r="G3773" s="12">
        <f>IF($E3773="","",IF(WEEKDAY($E3773,2)&lt;6,1,0))</f>
        <v/>
      </c>
      <c r="H3773" s="12">
        <f>IF(OR($E3773="",$F3773=""),"",IF(AND($G3773=1,$F3773&gt;='Working Hours'!$C$8,$F3773&lt;'Working Hours'!$C$9),1,0))</f>
        <v/>
      </c>
    </row>
    <row r="3774">
      <c r="A3774" s="11" t="n"/>
      <c r="B3774" s="11" t="n"/>
      <c r="C3774" s="11" t="n"/>
      <c r="E3774" s="12">
        <f>IF($A3774="","",IF(ISNUMBER($A3774),$A3774,IFERROR(DATEVALUE($A3774),"")))</f>
        <v/>
      </c>
      <c r="F3774" s="12">
        <f>IF($B3774="","",IF(ISNUMBER($B3774),HOUR($B3774)*2+MINUTE($B3774)/30,IFERROR(VALUE(LEFT($B3774,FIND(":",$B3774)-1))*2+VALUE(MID($B3774,FIND(":",$B3774)+1,2))/30,"")))</f>
        <v/>
      </c>
      <c r="G3774" s="12">
        <f>IF($E3774="","",IF(WEEKDAY($E3774,2)&lt;6,1,0))</f>
        <v/>
      </c>
      <c r="H3774" s="12">
        <f>IF(OR($E3774="",$F3774=""),"",IF(AND($G3774=1,$F3774&gt;='Working Hours'!$C$8,$F3774&lt;'Working Hours'!$C$9),1,0))</f>
        <v/>
      </c>
    </row>
    <row r="3775">
      <c r="A3775" s="11" t="n"/>
      <c r="B3775" s="11" t="n"/>
      <c r="C3775" s="11" t="n"/>
      <c r="E3775" s="12">
        <f>IF($A3775="","",IF(ISNUMBER($A3775),$A3775,IFERROR(DATEVALUE($A3775),"")))</f>
        <v/>
      </c>
      <c r="F3775" s="12">
        <f>IF($B3775="","",IF(ISNUMBER($B3775),HOUR($B3775)*2+MINUTE($B3775)/30,IFERROR(VALUE(LEFT($B3775,FIND(":",$B3775)-1))*2+VALUE(MID($B3775,FIND(":",$B3775)+1,2))/30,"")))</f>
        <v/>
      </c>
      <c r="G3775" s="12">
        <f>IF($E3775="","",IF(WEEKDAY($E3775,2)&lt;6,1,0))</f>
        <v/>
      </c>
      <c r="H3775" s="12">
        <f>IF(OR($E3775="",$F3775=""),"",IF(AND($G3775=1,$F3775&gt;='Working Hours'!$C$8,$F3775&lt;'Working Hours'!$C$9),1,0))</f>
        <v/>
      </c>
    </row>
    <row r="3776">
      <c r="A3776" s="11" t="n"/>
      <c r="B3776" s="11" t="n"/>
      <c r="C3776" s="11" t="n"/>
      <c r="E3776" s="12">
        <f>IF($A3776="","",IF(ISNUMBER($A3776),$A3776,IFERROR(DATEVALUE($A3776),"")))</f>
        <v/>
      </c>
      <c r="F3776" s="12">
        <f>IF($B3776="","",IF(ISNUMBER($B3776),HOUR($B3776)*2+MINUTE($B3776)/30,IFERROR(VALUE(LEFT($B3776,FIND(":",$B3776)-1))*2+VALUE(MID($B3776,FIND(":",$B3776)+1,2))/30,"")))</f>
        <v/>
      </c>
      <c r="G3776" s="12">
        <f>IF($E3776="","",IF(WEEKDAY($E3776,2)&lt;6,1,0))</f>
        <v/>
      </c>
      <c r="H3776" s="12">
        <f>IF(OR($E3776="",$F3776=""),"",IF(AND($G3776=1,$F3776&gt;='Working Hours'!$C$8,$F3776&lt;'Working Hours'!$C$9),1,0))</f>
        <v/>
      </c>
    </row>
    <row r="3777">
      <c r="A3777" s="11" t="n"/>
      <c r="B3777" s="11" t="n"/>
      <c r="C3777" s="11" t="n"/>
      <c r="E3777" s="12">
        <f>IF($A3777="","",IF(ISNUMBER($A3777),$A3777,IFERROR(DATEVALUE($A3777),"")))</f>
        <v/>
      </c>
      <c r="F3777" s="12">
        <f>IF($B3777="","",IF(ISNUMBER($B3777),HOUR($B3777)*2+MINUTE($B3777)/30,IFERROR(VALUE(LEFT($B3777,FIND(":",$B3777)-1))*2+VALUE(MID($B3777,FIND(":",$B3777)+1,2))/30,"")))</f>
        <v/>
      </c>
      <c r="G3777" s="12">
        <f>IF($E3777="","",IF(WEEKDAY($E3777,2)&lt;6,1,0))</f>
        <v/>
      </c>
      <c r="H3777" s="12">
        <f>IF(OR($E3777="",$F3777=""),"",IF(AND($G3777=1,$F3777&gt;='Working Hours'!$C$8,$F3777&lt;'Working Hours'!$C$9),1,0))</f>
        <v/>
      </c>
    </row>
    <row r="3778">
      <c r="A3778" s="11" t="n"/>
      <c r="B3778" s="11" t="n"/>
      <c r="C3778" s="11" t="n"/>
      <c r="E3778" s="12">
        <f>IF($A3778="","",IF(ISNUMBER($A3778),$A3778,IFERROR(DATEVALUE($A3778),"")))</f>
        <v/>
      </c>
      <c r="F3778" s="12">
        <f>IF($B3778="","",IF(ISNUMBER($B3778),HOUR($B3778)*2+MINUTE($B3778)/30,IFERROR(VALUE(LEFT($B3778,FIND(":",$B3778)-1))*2+VALUE(MID($B3778,FIND(":",$B3778)+1,2))/30,"")))</f>
        <v/>
      </c>
      <c r="G3778" s="12">
        <f>IF($E3778="","",IF(WEEKDAY($E3778,2)&lt;6,1,0))</f>
        <v/>
      </c>
      <c r="H3778" s="12">
        <f>IF(OR($E3778="",$F3778=""),"",IF(AND($G3778=1,$F3778&gt;='Working Hours'!$C$8,$F3778&lt;'Working Hours'!$C$9),1,0))</f>
        <v/>
      </c>
    </row>
    <row r="3779">
      <c r="A3779" s="11" t="n"/>
      <c r="B3779" s="11" t="n"/>
      <c r="C3779" s="11" t="n"/>
      <c r="E3779" s="12">
        <f>IF($A3779="","",IF(ISNUMBER($A3779),$A3779,IFERROR(DATEVALUE($A3779),"")))</f>
        <v/>
      </c>
      <c r="F3779" s="12">
        <f>IF($B3779="","",IF(ISNUMBER($B3779),HOUR($B3779)*2+MINUTE($B3779)/30,IFERROR(VALUE(LEFT($B3779,FIND(":",$B3779)-1))*2+VALUE(MID($B3779,FIND(":",$B3779)+1,2))/30,"")))</f>
        <v/>
      </c>
      <c r="G3779" s="12">
        <f>IF($E3779="","",IF(WEEKDAY($E3779,2)&lt;6,1,0))</f>
        <v/>
      </c>
      <c r="H3779" s="12">
        <f>IF(OR($E3779="",$F3779=""),"",IF(AND($G3779=1,$F3779&gt;='Working Hours'!$C$8,$F3779&lt;'Working Hours'!$C$9),1,0))</f>
        <v/>
      </c>
    </row>
    <row r="3780">
      <c r="A3780" s="11" t="n"/>
      <c r="B3780" s="11" t="n"/>
      <c r="C3780" s="11" t="n"/>
      <c r="E3780" s="12">
        <f>IF($A3780="","",IF(ISNUMBER($A3780),$A3780,IFERROR(DATEVALUE($A3780),"")))</f>
        <v/>
      </c>
      <c r="F3780" s="12">
        <f>IF($B3780="","",IF(ISNUMBER($B3780),HOUR($B3780)*2+MINUTE($B3780)/30,IFERROR(VALUE(LEFT($B3780,FIND(":",$B3780)-1))*2+VALUE(MID($B3780,FIND(":",$B3780)+1,2))/30,"")))</f>
        <v/>
      </c>
      <c r="G3780" s="12">
        <f>IF($E3780="","",IF(WEEKDAY($E3780,2)&lt;6,1,0))</f>
        <v/>
      </c>
      <c r="H3780" s="12">
        <f>IF(OR($E3780="",$F3780=""),"",IF(AND($G3780=1,$F3780&gt;='Working Hours'!$C$8,$F3780&lt;'Working Hours'!$C$9),1,0))</f>
        <v/>
      </c>
    </row>
    <row r="3781">
      <c r="A3781" s="11" t="n"/>
      <c r="B3781" s="11" t="n"/>
      <c r="C3781" s="11" t="n"/>
      <c r="E3781" s="12">
        <f>IF($A3781="","",IF(ISNUMBER($A3781),$A3781,IFERROR(DATEVALUE($A3781),"")))</f>
        <v/>
      </c>
      <c r="F3781" s="12">
        <f>IF($B3781="","",IF(ISNUMBER($B3781),HOUR($B3781)*2+MINUTE($B3781)/30,IFERROR(VALUE(LEFT($B3781,FIND(":",$B3781)-1))*2+VALUE(MID($B3781,FIND(":",$B3781)+1,2))/30,"")))</f>
        <v/>
      </c>
      <c r="G3781" s="12">
        <f>IF($E3781="","",IF(WEEKDAY($E3781,2)&lt;6,1,0))</f>
        <v/>
      </c>
      <c r="H3781" s="12">
        <f>IF(OR($E3781="",$F3781=""),"",IF(AND($G3781=1,$F3781&gt;='Working Hours'!$C$8,$F3781&lt;'Working Hours'!$C$9),1,0))</f>
        <v/>
      </c>
    </row>
    <row r="3782">
      <c r="A3782" s="11" t="n"/>
      <c r="B3782" s="11" t="n"/>
      <c r="C3782" s="11" t="n"/>
      <c r="E3782" s="12">
        <f>IF($A3782="","",IF(ISNUMBER($A3782),$A3782,IFERROR(DATEVALUE($A3782),"")))</f>
        <v/>
      </c>
      <c r="F3782" s="12">
        <f>IF($B3782="","",IF(ISNUMBER($B3782),HOUR($B3782)*2+MINUTE($B3782)/30,IFERROR(VALUE(LEFT($B3782,FIND(":",$B3782)-1))*2+VALUE(MID($B3782,FIND(":",$B3782)+1,2))/30,"")))</f>
        <v/>
      </c>
      <c r="G3782" s="12">
        <f>IF($E3782="","",IF(WEEKDAY($E3782,2)&lt;6,1,0))</f>
        <v/>
      </c>
      <c r="H3782" s="12">
        <f>IF(OR($E3782="",$F3782=""),"",IF(AND($G3782=1,$F3782&gt;='Working Hours'!$C$8,$F3782&lt;'Working Hours'!$C$9),1,0))</f>
        <v/>
      </c>
    </row>
    <row r="3783">
      <c r="A3783" s="11" t="n"/>
      <c r="B3783" s="11" t="n"/>
      <c r="C3783" s="11" t="n"/>
      <c r="E3783" s="12">
        <f>IF($A3783="","",IF(ISNUMBER($A3783),$A3783,IFERROR(DATEVALUE($A3783),"")))</f>
        <v/>
      </c>
      <c r="F3783" s="12">
        <f>IF($B3783="","",IF(ISNUMBER($B3783),HOUR($B3783)*2+MINUTE($B3783)/30,IFERROR(VALUE(LEFT($B3783,FIND(":",$B3783)-1))*2+VALUE(MID($B3783,FIND(":",$B3783)+1,2))/30,"")))</f>
        <v/>
      </c>
      <c r="G3783" s="12">
        <f>IF($E3783="","",IF(WEEKDAY($E3783,2)&lt;6,1,0))</f>
        <v/>
      </c>
      <c r="H3783" s="12">
        <f>IF(OR($E3783="",$F3783=""),"",IF(AND($G3783=1,$F3783&gt;='Working Hours'!$C$8,$F3783&lt;'Working Hours'!$C$9),1,0))</f>
        <v/>
      </c>
    </row>
    <row r="3784">
      <c r="A3784" s="11" t="n"/>
      <c r="B3784" s="11" t="n"/>
      <c r="C3784" s="11" t="n"/>
      <c r="E3784" s="12">
        <f>IF($A3784="","",IF(ISNUMBER($A3784),$A3784,IFERROR(DATEVALUE($A3784),"")))</f>
        <v/>
      </c>
      <c r="F3784" s="12">
        <f>IF($B3784="","",IF(ISNUMBER($B3784),HOUR($B3784)*2+MINUTE($B3784)/30,IFERROR(VALUE(LEFT($B3784,FIND(":",$B3784)-1))*2+VALUE(MID($B3784,FIND(":",$B3784)+1,2))/30,"")))</f>
        <v/>
      </c>
      <c r="G3784" s="12">
        <f>IF($E3784="","",IF(WEEKDAY($E3784,2)&lt;6,1,0))</f>
        <v/>
      </c>
      <c r="H3784" s="12">
        <f>IF(OR($E3784="",$F3784=""),"",IF(AND($G3784=1,$F3784&gt;='Working Hours'!$C$8,$F3784&lt;'Working Hours'!$C$9),1,0))</f>
        <v/>
      </c>
    </row>
    <row r="3785">
      <c r="A3785" s="11" t="n"/>
      <c r="B3785" s="11" t="n"/>
      <c r="C3785" s="11" t="n"/>
      <c r="E3785" s="12">
        <f>IF($A3785="","",IF(ISNUMBER($A3785),$A3785,IFERROR(DATEVALUE($A3785),"")))</f>
        <v/>
      </c>
      <c r="F3785" s="12">
        <f>IF($B3785="","",IF(ISNUMBER($B3785),HOUR($B3785)*2+MINUTE($B3785)/30,IFERROR(VALUE(LEFT($B3785,FIND(":",$B3785)-1))*2+VALUE(MID($B3785,FIND(":",$B3785)+1,2))/30,"")))</f>
        <v/>
      </c>
      <c r="G3785" s="12">
        <f>IF($E3785="","",IF(WEEKDAY($E3785,2)&lt;6,1,0))</f>
        <v/>
      </c>
      <c r="H3785" s="12">
        <f>IF(OR($E3785="",$F3785=""),"",IF(AND($G3785=1,$F3785&gt;='Working Hours'!$C$8,$F3785&lt;'Working Hours'!$C$9),1,0))</f>
        <v/>
      </c>
    </row>
    <row r="3786">
      <c r="A3786" s="11" t="n"/>
      <c r="B3786" s="11" t="n"/>
      <c r="C3786" s="11" t="n"/>
      <c r="E3786" s="12">
        <f>IF($A3786="","",IF(ISNUMBER($A3786),$A3786,IFERROR(DATEVALUE($A3786),"")))</f>
        <v/>
      </c>
      <c r="F3786" s="12">
        <f>IF($B3786="","",IF(ISNUMBER($B3786),HOUR($B3786)*2+MINUTE($B3786)/30,IFERROR(VALUE(LEFT($B3786,FIND(":",$B3786)-1))*2+VALUE(MID($B3786,FIND(":",$B3786)+1,2))/30,"")))</f>
        <v/>
      </c>
      <c r="G3786" s="12">
        <f>IF($E3786="","",IF(WEEKDAY($E3786,2)&lt;6,1,0))</f>
        <v/>
      </c>
      <c r="H3786" s="12">
        <f>IF(OR($E3786="",$F3786=""),"",IF(AND($G3786=1,$F3786&gt;='Working Hours'!$C$8,$F3786&lt;'Working Hours'!$C$9),1,0))</f>
        <v/>
      </c>
    </row>
    <row r="3787">
      <c r="A3787" s="11" t="n"/>
      <c r="B3787" s="11" t="n"/>
      <c r="C3787" s="11" t="n"/>
      <c r="E3787" s="12">
        <f>IF($A3787="","",IF(ISNUMBER($A3787),$A3787,IFERROR(DATEVALUE($A3787),"")))</f>
        <v/>
      </c>
      <c r="F3787" s="12">
        <f>IF($B3787="","",IF(ISNUMBER($B3787),HOUR($B3787)*2+MINUTE($B3787)/30,IFERROR(VALUE(LEFT($B3787,FIND(":",$B3787)-1))*2+VALUE(MID($B3787,FIND(":",$B3787)+1,2))/30,"")))</f>
        <v/>
      </c>
      <c r="G3787" s="12">
        <f>IF($E3787="","",IF(WEEKDAY($E3787,2)&lt;6,1,0))</f>
        <v/>
      </c>
      <c r="H3787" s="12">
        <f>IF(OR($E3787="",$F3787=""),"",IF(AND($G3787=1,$F3787&gt;='Working Hours'!$C$8,$F3787&lt;'Working Hours'!$C$9),1,0))</f>
        <v/>
      </c>
    </row>
    <row r="3788">
      <c r="A3788" s="11" t="n"/>
      <c r="B3788" s="11" t="n"/>
      <c r="C3788" s="11" t="n"/>
      <c r="E3788" s="12">
        <f>IF($A3788="","",IF(ISNUMBER($A3788),$A3788,IFERROR(DATEVALUE($A3788),"")))</f>
        <v/>
      </c>
      <c r="F3788" s="12">
        <f>IF($B3788="","",IF(ISNUMBER($B3788),HOUR($B3788)*2+MINUTE($B3788)/30,IFERROR(VALUE(LEFT($B3788,FIND(":",$B3788)-1))*2+VALUE(MID($B3788,FIND(":",$B3788)+1,2))/30,"")))</f>
        <v/>
      </c>
      <c r="G3788" s="12">
        <f>IF($E3788="","",IF(WEEKDAY($E3788,2)&lt;6,1,0))</f>
        <v/>
      </c>
      <c r="H3788" s="12">
        <f>IF(OR($E3788="",$F3788=""),"",IF(AND($G3788=1,$F3788&gt;='Working Hours'!$C$8,$F3788&lt;'Working Hours'!$C$9),1,0))</f>
        <v/>
      </c>
    </row>
    <row r="3789">
      <c r="A3789" s="11" t="n"/>
      <c r="B3789" s="11" t="n"/>
      <c r="C3789" s="11" t="n"/>
      <c r="E3789" s="12">
        <f>IF($A3789="","",IF(ISNUMBER($A3789),$A3789,IFERROR(DATEVALUE($A3789),"")))</f>
        <v/>
      </c>
      <c r="F3789" s="12">
        <f>IF($B3789="","",IF(ISNUMBER($B3789),HOUR($B3789)*2+MINUTE($B3789)/30,IFERROR(VALUE(LEFT($B3789,FIND(":",$B3789)-1))*2+VALUE(MID($B3789,FIND(":",$B3789)+1,2))/30,"")))</f>
        <v/>
      </c>
      <c r="G3789" s="12">
        <f>IF($E3789="","",IF(WEEKDAY($E3789,2)&lt;6,1,0))</f>
        <v/>
      </c>
      <c r="H3789" s="12">
        <f>IF(OR($E3789="",$F3789=""),"",IF(AND($G3789=1,$F3789&gt;='Working Hours'!$C$8,$F3789&lt;'Working Hours'!$C$9),1,0))</f>
        <v/>
      </c>
    </row>
    <row r="3790">
      <c r="A3790" s="11" t="n"/>
      <c r="B3790" s="11" t="n"/>
      <c r="C3790" s="11" t="n"/>
      <c r="E3790" s="12">
        <f>IF($A3790="","",IF(ISNUMBER($A3790),$A3790,IFERROR(DATEVALUE($A3790),"")))</f>
        <v/>
      </c>
      <c r="F3790" s="12">
        <f>IF($B3790="","",IF(ISNUMBER($B3790),HOUR($B3790)*2+MINUTE($B3790)/30,IFERROR(VALUE(LEFT($B3790,FIND(":",$B3790)-1))*2+VALUE(MID($B3790,FIND(":",$B3790)+1,2))/30,"")))</f>
        <v/>
      </c>
      <c r="G3790" s="12">
        <f>IF($E3790="","",IF(WEEKDAY($E3790,2)&lt;6,1,0))</f>
        <v/>
      </c>
      <c r="H3790" s="12">
        <f>IF(OR($E3790="",$F3790=""),"",IF(AND($G3790=1,$F3790&gt;='Working Hours'!$C$8,$F3790&lt;'Working Hours'!$C$9),1,0))</f>
        <v/>
      </c>
    </row>
    <row r="3791">
      <c r="A3791" s="11" t="n"/>
      <c r="B3791" s="11" t="n"/>
      <c r="C3791" s="11" t="n"/>
      <c r="E3791" s="12">
        <f>IF($A3791="","",IF(ISNUMBER($A3791),$A3791,IFERROR(DATEVALUE($A3791),"")))</f>
        <v/>
      </c>
      <c r="F3791" s="12">
        <f>IF($B3791="","",IF(ISNUMBER($B3791),HOUR($B3791)*2+MINUTE($B3791)/30,IFERROR(VALUE(LEFT($B3791,FIND(":",$B3791)-1))*2+VALUE(MID($B3791,FIND(":",$B3791)+1,2))/30,"")))</f>
        <v/>
      </c>
      <c r="G3791" s="12">
        <f>IF($E3791="","",IF(WEEKDAY($E3791,2)&lt;6,1,0))</f>
        <v/>
      </c>
      <c r="H3791" s="12">
        <f>IF(OR($E3791="",$F3791=""),"",IF(AND($G3791=1,$F3791&gt;='Working Hours'!$C$8,$F3791&lt;'Working Hours'!$C$9),1,0))</f>
        <v/>
      </c>
    </row>
    <row r="3792">
      <c r="A3792" s="11" t="n"/>
      <c r="B3792" s="11" t="n"/>
      <c r="C3792" s="11" t="n"/>
      <c r="E3792" s="12">
        <f>IF($A3792="","",IF(ISNUMBER($A3792),$A3792,IFERROR(DATEVALUE($A3792),"")))</f>
        <v/>
      </c>
      <c r="F3792" s="12">
        <f>IF($B3792="","",IF(ISNUMBER($B3792),HOUR($B3792)*2+MINUTE($B3792)/30,IFERROR(VALUE(LEFT($B3792,FIND(":",$B3792)-1))*2+VALUE(MID($B3792,FIND(":",$B3792)+1,2))/30,"")))</f>
        <v/>
      </c>
      <c r="G3792" s="12">
        <f>IF($E3792="","",IF(WEEKDAY($E3792,2)&lt;6,1,0))</f>
        <v/>
      </c>
      <c r="H3792" s="12">
        <f>IF(OR($E3792="",$F3792=""),"",IF(AND($G3792=1,$F3792&gt;='Working Hours'!$C$8,$F3792&lt;'Working Hours'!$C$9),1,0))</f>
        <v/>
      </c>
    </row>
    <row r="3793">
      <c r="A3793" s="11" t="n"/>
      <c r="B3793" s="11" t="n"/>
      <c r="C3793" s="11" t="n"/>
      <c r="E3793" s="12">
        <f>IF($A3793="","",IF(ISNUMBER($A3793),$A3793,IFERROR(DATEVALUE($A3793),"")))</f>
        <v/>
      </c>
      <c r="F3793" s="12">
        <f>IF($B3793="","",IF(ISNUMBER($B3793),HOUR($B3793)*2+MINUTE($B3793)/30,IFERROR(VALUE(LEFT($B3793,FIND(":",$B3793)-1))*2+VALUE(MID($B3793,FIND(":",$B3793)+1,2))/30,"")))</f>
        <v/>
      </c>
      <c r="G3793" s="12">
        <f>IF($E3793="","",IF(WEEKDAY($E3793,2)&lt;6,1,0))</f>
        <v/>
      </c>
      <c r="H3793" s="12">
        <f>IF(OR($E3793="",$F3793=""),"",IF(AND($G3793=1,$F3793&gt;='Working Hours'!$C$8,$F3793&lt;'Working Hours'!$C$9),1,0))</f>
        <v/>
      </c>
    </row>
    <row r="3794">
      <c r="A3794" s="11" t="n"/>
      <c r="B3794" s="11" t="n"/>
      <c r="C3794" s="11" t="n"/>
      <c r="E3794" s="12">
        <f>IF($A3794="","",IF(ISNUMBER($A3794),$A3794,IFERROR(DATEVALUE($A3794),"")))</f>
        <v/>
      </c>
      <c r="F3794" s="12">
        <f>IF($B3794="","",IF(ISNUMBER($B3794),HOUR($B3794)*2+MINUTE($B3794)/30,IFERROR(VALUE(LEFT($B3794,FIND(":",$B3794)-1))*2+VALUE(MID($B3794,FIND(":",$B3794)+1,2))/30,"")))</f>
        <v/>
      </c>
      <c r="G3794" s="12">
        <f>IF($E3794="","",IF(WEEKDAY($E3794,2)&lt;6,1,0))</f>
        <v/>
      </c>
      <c r="H3794" s="12">
        <f>IF(OR($E3794="",$F3794=""),"",IF(AND($G3794=1,$F3794&gt;='Working Hours'!$C$8,$F3794&lt;'Working Hours'!$C$9),1,0))</f>
        <v/>
      </c>
    </row>
    <row r="3795">
      <c r="A3795" s="11" t="n"/>
      <c r="B3795" s="11" t="n"/>
      <c r="C3795" s="11" t="n"/>
      <c r="E3795" s="12">
        <f>IF($A3795="","",IF(ISNUMBER($A3795),$A3795,IFERROR(DATEVALUE($A3795),"")))</f>
        <v/>
      </c>
      <c r="F3795" s="12">
        <f>IF($B3795="","",IF(ISNUMBER($B3795),HOUR($B3795)*2+MINUTE($B3795)/30,IFERROR(VALUE(LEFT($B3795,FIND(":",$B3795)-1))*2+VALUE(MID($B3795,FIND(":",$B3795)+1,2))/30,"")))</f>
        <v/>
      </c>
      <c r="G3795" s="12">
        <f>IF($E3795="","",IF(WEEKDAY($E3795,2)&lt;6,1,0))</f>
        <v/>
      </c>
      <c r="H3795" s="12">
        <f>IF(OR($E3795="",$F3795=""),"",IF(AND($G3795=1,$F3795&gt;='Working Hours'!$C$8,$F3795&lt;'Working Hours'!$C$9),1,0))</f>
        <v/>
      </c>
    </row>
    <row r="3796">
      <c r="A3796" s="11" t="n"/>
      <c r="B3796" s="11" t="n"/>
      <c r="C3796" s="11" t="n"/>
      <c r="E3796" s="12">
        <f>IF($A3796="","",IF(ISNUMBER($A3796),$A3796,IFERROR(DATEVALUE($A3796),"")))</f>
        <v/>
      </c>
      <c r="F3796" s="12">
        <f>IF($B3796="","",IF(ISNUMBER($B3796),HOUR($B3796)*2+MINUTE($B3796)/30,IFERROR(VALUE(LEFT($B3796,FIND(":",$B3796)-1))*2+VALUE(MID($B3796,FIND(":",$B3796)+1,2))/30,"")))</f>
        <v/>
      </c>
      <c r="G3796" s="12">
        <f>IF($E3796="","",IF(WEEKDAY($E3796,2)&lt;6,1,0))</f>
        <v/>
      </c>
      <c r="H3796" s="12">
        <f>IF(OR($E3796="",$F3796=""),"",IF(AND($G3796=1,$F3796&gt;='Working Hours'!$C$8,$F3796&lt;'Working Hours'!$C$9),1,0))</f>
        <v/>
      </c>
    </row>
    <row r="3797">
      <c r="A3797" s="11" t="n"/>
      <c r="B3797" s="11" t="n"/>
      <c r="C3797" s="11" t="n"/>
      <c r="E3797" s="12">
        <f>IF($A3797="","",IF(ISNUMBER($A3797),$A3797,IFERROR(DATEVALUE($A3797),"")))</f>
        <v/>
      </c>
      <c r="F3797" s="12">
        <f>IF($B3797="","",IF(ISNUMBER($B3797),HOUR($B3797)*2+MINUTE($B3797)/30,IFERROR(VALUE(LEFT($B3797,FIND(":",$B3797)-1))*2+VALUE(MID($B3797,FIND(":",$B3797)+1,2))/30,"")))</f>
        <v/>
      </c>
      <c r="G3797" s="12">
        <f>IF($E3797="","",IF(WEEKDAY($E3797,2)&lt;6,1,0))</f>
        <v/>
      </c>
      <c r="H3797" s="12">
        <f>IF(OR($E3797="",$F3797=""),"",IF(AND($G3797=1,$F3797&gt;='Working Hours'!$C$8,$F3797&lt;'Working Hours'!$C$9),1,0))</f>
        <v/>
      </c>
    </row>
    <row r="3798">
      <c r="A3798" s="11" t="n"/>
      <c r="B3798" s="11" t="n"/>
      <c r="C3798" s="11" t="n"/>
      <c r="E3798" s="12">
        <f>IF($A3798="","",IF(ISNUMBER($A3798),$A3798,IFERROR(DATEVALUE($A3798),"")))</f>
        <v/>
      </c>
      <c r="F3798" s="12">
        <f>IF($B3798="","",IF(ISNUMBER($B3798),HOUR($B3798)*2+MINUTE($B3798)/30,IFERROR(VALUE(LEFT($B3798,FIND(":",$B3798)-1))*2+VALUE(MID($B3798,FIND(":",$B3798)+1,2))/30,"")))</f>
        <v/>
      </c>
      <c r="G3798" s="12">
        <f>IF($E3798="","",IF(WEEKDAY($E3798,2)&lt;6,1,0))</f>
        <v/>
      </c>
      <c r="H3798" s="12">
        <f>IF(OR($E3798="",$F3798=""),"",IF(AND($G3798=1,$F3798&gt;='Working Hours'!$C$8,$F3798&lt;'Working Hours'!$C$9),1,0))</f>
        <v/>
      </c>
    </row>
    <row r="3799">
      <c r="A3799" s="11" t="n"/>
      <c r="B3799" s="11" t="n"/>
      <c r="C3799" s="11" t="n"/>
      <c r="E3799" s="12">
        <f>IF($A3799="","",IF(ISNUMBER($A3799),$A3799,IFERROR(DATEVALUE($A3799),"")))</f>
        <v/>
      </c>
      <c r="F3799" s="12">
        <f>IF($B3799="","",IF(ISNUMBER($B3799),HOUR($B3799)*2+MINUTE($B3799)/30,IFERROR(VALUE(LEFT($B3799,FIND(":",$B3799)-1))*2+VALUE(MID($B3799,FIND(":",$B3799)+1,2))/30,"")))</f>
        <v/>
      </c>
      <c r="G3799" s="12">
        <f>IF($E3799="","",IF(WEEKDAY($E3799,2)&lt;6,1,0))</f>
        <v/>
      </c>
      <c r="H3799" s="12">
        <f>IF(OR($E3799="",$F3799=""),"",IF(AND($G3799=1,$F3799&gt;='Working Hours'!$C$8,$F3799&lt;'Working Hours'!$C$9),1,0))</f>
        <v/>
      </c>
    </row>
    <row r="3800">
      <c r="A3800" s="11" t="n"/>
      <c r="B3800" s="11" t="n"/>
      <c r="C3800" s="11" t="n"/>
      <c r="E3800" s="12">
        <f>IF($A3800="","",IF(ISNUMBER($A3800),$A3800,IFERROR(DATEVALUE($A3800),"")))</f>
        <v/>
      </c>
      <c r="F3800" s="12">
        <f>IF($B3800="","",IF(ISNUMBER($B3800),HOUR($B3800)*2+MINUTE($B3800)/30,IFERROR(VALUE(LEFT($B3800,FIND(":",$B3800)-1))*2+VALUE(MID($B3800,FIND(":",$B3800)+1,2))/30,"")))</f>
        <v/>
      </c>
      <c r="G3800" s="12">
        <f>IF($E3800="","",IF(WEEKDAY($E3800,2)&lt;6,1,0))</f>
        <v/>
      </c>
      <c r="H3800" s="12">
        <f>IF(OR($E3800="",$F3800=""),"",IF(AND($G3800=1,$F3800&gt;='Working Hours'!$C$8,$F3800&lt;'Working Hours'!$C$9),1,0))</f>
        <v/>
      </c>
    </row>
    <row r="3801">
      <c r="A3801" s="11" t="n"/>
      <c r="B3801" s="11" t="n"/>
      <c r="C3801" s="11" t="n"/>
      <c r="E3801" s="12">
        <f>IF($A3801="","",IF(ISNUMBER($A3801),$A3801,IFERROR(DATEVALUE($A3801),"")))</f>
        <v/>
      </c>
      <c r="F3801" s="12">
        <f>IF($B3801="","",IF(ISNUMBER($B3801),HOUR($B3801)*2+MINUTE($B3801)/30,IFERROR(VALUE(LEFT($B3801,FIND(":",$B3801)-1))*2+VALUE(MID($B3801,FIND(":",$B3801)+1,2))/30,"")))</f>
        <v/>
      </c>
      <c r="G3801" s="12">
        <f>IF($E3801="","",IF(WEEKDAY($E3801,2)&lt;6,1,0))</f>
        <v/>
      </c>
      <c r="H3801" s="12">
        <f>IF(OR($E3801="",$F3801=""),"",IF(AND($G3801=1,$F3801&gt;='Working Hours'!$C$8,$F3801&lt;'Working Hours'!$C$9),1,0))</f>
        <v/>
      </c>
    </row>
    <row r="3802">
      <c r="A3802" s="11" t="n"/>
      <c r="B3802" s="11" t="n"/>
      <c r="C3802" s="11" t="n"/>
      <c r="E3802" s="12">
        <f>IF($A3802="","",IF(ISNUMBER($A3802),$A3802,IFERROR(DATEVALUE($A3802),"")))</f>
        <v/>
      </c>
      <c r="F3802" s="12">
        <f>IF($B3802="","",IF(ISNUMBER($B3802),HOUR($B3802)*2+MINUTE($B3802)/30,IFERROR(VALUE(LEFT($B3802,FIND(":",$B3802)-1))*2+VALUE(MID($B3802,FIND(":",$B3802)+1,2))/30,"")))</f>
        <v/>
      </c>
      <c r="G3802" s="12">
        <f>IF($E3802="","",IF(WEEKDAY($E3802,2)&lt;6,1,0))</f>
        <v/>
      </c>
      <c r="H3802" s="12">
        <f>IF(OR($E3802="",$F3802=""),"",IF(AND($G3802=1,$F3802&gt;='Working Hours'!$C$8,$F3802&lt;'Working Hours'!$C$9),1,0))</f>
        <v/>
      </c>
    </row>
    <row r="3803">
      <c r="A3803" s="11" t="n"/>
      <c r="B3803" s="11" t="n"/>
      <c r="C3803" s="11" t="n"/>
      <c r="E3803" s="12">
        <f>IF($A3803="","",IF(ISNUMBER($A3803),$A3803,IFERROR(DATEVALUE($A3803),"")))</f>
        <v/>
      </c>
      <c r="F3803" s="12">
        <f>IF($B3803="","",IF(ISNUMBER($B3803),HOUR($B3803)*2+MINUTE($B3803)/30,IFERROR(VALUE(LEFT($B3803,FIND(":",$B3803)-1))*2+VALUE(MID($B3803,FIND(":",$B3803)+1,2))/30,"")))</f>
        <v/>
      </c>
      <c r="G3803" s="12">
        <f>IF($E3803="","",IF(WEEKDAY($E3803,2)&lt;6,1,0))</f>
        <v/>
      </c>
      <c r="H3803" s="12">
        <f>IF(OR($E3803="",$F3803=""),"",IF(AND($G3803=1,$F3803&gt;='Working Hours'!$C$8,$F3803&lt;'Working Hours'!$C$9),1,0))</f>
        <v/>
      </c>
    </row>
    <row r="3804">
      <c r="A3804" s="11" t="n"/>
      <c r="B3804" s="11" t="n"/>
      <c r="C3804" s="11" t="n"/>
      <c r="E3804" s="12">
        <f>IF($A3804="","",IF(ISNUMBER($A3804),$A3804,IFERROR(DATEVALUE($A3804),"")))</f>
        <v/>
      </c>
      <c r="F3804" s="12">
        <f>IF($B3804="","",IF(ISNUMBER($B3804),HOUR($B3804)*2+MINUTE($B3804)/30,IFERROR(VALUE(LEFT($B3804,FIND(":",$B3804)-1))*2+VALUE(MID($B3804,FIND(":",$B3804)+1,2))/30,"")))</f>
        <v/>
      </c>
      <c r="G3804" s="12">
        <f>IF($E3804="","",IF(WEEKDAY($E3804,2)&lt;6,1,0))</f>
        <v/>
      </c>
      <c r="H3804" s="12">
        <f>IF(OR($E3804="",$F3804=""),"",IF(AND($G3804=1,$F3804&gt;='Working Hours'!$C$8,$F3804&lt;'Working Hours'!$C$9),1,0))</f>
        <v/>
      </c>
    </row>
    <row r="3805">
      <c r="A3805" s="11" t="n"/>
      <c r="B3805" s="11" t="n"/>
      <c r="C3805" s="11" t="n"/>
      <c r="E3805" s="12">
        <f>IF($A3805="","",IF(ISNUMBER($A3805),$A3805,IFERROR(DATEVALUE($A3805),"")))</f>
        <v/>
      </c>
      <c r="F3805" s="12">
        <f>IF($B3805="","",IF(ISNUMBER($B3805),HOUR($B3805)*2+MINUTE($B3805)/30,IFERROR(VALUE(LEFT($B3805,FIND(":",$B3805)-1))*2+VALUE(MID($B3805,FIND(":",$B3805)+1,2))/30,"")))</f>
        <v/>
      </c>
      <c r="G3805" s="12">
        <f>IF($E3805="","",IF(WEEKDAY($E3805,2)&lt;6,1,0))</f>
        <v/>
      </c>
      <c r="H3805" s="12">
        <f>IF(OR($E3805="",$F3805=""),"",IF(AND($G3805=1,$F3805&gt;='Working Hours'!$C$8,$F3805&lt;'Working Hours'!$C$9),1,0))</f>
        <v/>
      </c>
    </row>
    <row r="3806">
      <c r="A3806" s="11" t="n"/>
      <c r="B3806" s="11" t="n"/>
      <c r="C3806" s="11" t="n"/>
      <c r="E3806" s="12">
        <f>IF($A3806="","",IF(ISNUMBER($A3806),$A3806,IFERROR(DATEVALUE($A3806),"")))</f>
        <v/>
      </c>
      <c r="F3806" s="12">
        <f>IF($B3806="","",IF(ISNUMBER($B3806),HOUR($B3806)*2+MINUTE($B3806)/30,IFERROR(VALUE(LEFT($B3806,FIND(":",$B3806)-1))*2+VALUE(MID($B3806,FIND(":",$B3806)+1,2))/30,"")))</f>
        <v/>
      </c>
      <c r="G3806" s="12">
        <f>IF($E3806="","",IF(WEEKDAY($E3806,2)&lt;6,1,0))</f>
        <v/>
      </c>
      <c r="H3806" s="12">
        <f>IF(OR($E3806="",$F3806=""),"",IF(AND($G3806=1,$F3806&gt;='Working Hours'!$C$8,$F3806&lt;'Working Hours'!$C$9),1,0))</f>
        <v/>
      </c>
    </row>
    <row r="3807">
      <c r="A3807" s="11" t="n"/>
      <c r="B3807" s="11" t="n"/>
      <c r="C3807" s="11" t="n"/>
      <c r="E3807" s="12">
        <f>IF($A3807="","",IF(ISNUMBER($A3807),$A3807,IFERROR(DATEVALUE($A3807),"")))</f>
        <v/>
      </c>
      <c r="F3807" s="12">
        <f>IF($B3807="","",IF(ISNUMBER($B3807),HOUR($B3807)*2+MINUTE($B3807)/30,IFERROR(VALUE(LEFT($B3807,FIND(":",$B3807)-1))*2+VALUE(MID($B3807,FIND(":",$B3807)+1,2))/30,"")))</f>
        <v/>
      </c>
      <c r="G3807" s="12">
        <f>IF($E3807="","",IF(WEEKDAY($E3807,2)&lt;6,1,0))</f>
        <v/>
      </c>
      <c r="H3807" s="12">
        <f>IF(OR($E3807="",$F3807=""),"",IF(AND($G3807=1,$F3807&gt;='Working Hours'!$C$8,$F3807&lt;'Working Hours'!$C$9),1,0))</f>
        <v/>
      </c>
    </row>
    <row r="3808">
      <c r="A3808" s="11" t="n"/>
      <c r="B3808" s="11" t="n"/>
      <c r="C3808" s="11" t="n"/>
      <c r="E3808" s="12">
        <f>IF($A3808="","",IF(ISNUMBER($A3808),$A3808,IFERROR(DATEVALUE($A3808),"")))</f>
        <v/>
      </c>
      <c r="F3808" s="12">
        <f>IF($B3808="","",IF(ISNUMBER($B3808),HOUR($B3808)*2+MINUTE($B3808)/30,IFERROR(VALUE(LEFT($B3808,FIND(":",$B3808)-1))*2+VALUE(MID($B3808,FIND(":",$B3808)+1,2))/30,"")))</f>
        <v/>
      </c>
      <c r="G3808" s="12">
        <f>IF($E3808="","",IF(WEEKDAY($E3808,2)&lt;6,1,0))</f>
        <v/>
      </c>
      <c r="H3808" s="12">
        <f>IF(OR($E3808="",$F3808=""),"",IF(AND($G3808=1,$F3808&gt;='Working Hours'!$C$8,$F3808&lt;'Working Hours'!$C$9),1,0))</f>
        <v/>
      </c>
    </row>
    <row r="3809">
      <c r="A3809" s="11" t="n"/>
      <c r="B3809" s="11" t="n"/>
      <c r="C3809" s="11" t="n"/>
      <c r="E3809" s="12">
        <f>IF($A3809="","",IF(ISNUMBER($A3809),$A3809,IFERROR(DATEVALUE($A3809),"")))</f>
        <v/>
      </c>
      <c r="F3809" s="12">
        <f>IF($B3809="","",IF(ISNUMBER($B3809),HOUR($B3809)*2+MINUTE($B3809)/30,IFERROR(VALUE(LEFT($B3809,FIND(":",$B3809)-1))*2+VALUE(MID($B3809,FIND(":",$B3809)+1,2))/30,"")))</f>
        <v/>
      </c>
      <c r="G3809" s="12">
        <f>IF($E3809="","",IF(WEEKDAY($E3809,2)&lt;6,1,0))</f>
        <v/>
      </c>
      <c r="H3809" s="12">
        <f>IF(OR($E3809="",$F3809=""),"",IF(AND($G3809=1,$F3809&gt;='Working Hours'!$C$8,$F3809&lt;'Working Hours'!$C$9),1,0))</f>
        <v/>
      </c>
    </row>
    <row r="3810">
      <c r="A3810" s="11" t="n"/>
      <c r="B3810" s="11" t="n"/>
      <c r="C3810" s="11" t="n"/>
      <c r="E3810" s="12">
        <f>IF($A3810="","",IF(ISNUMBER($A3810),$A3810,IFERROR(DATEVALUE($A3810),"")))</f>
        <v/>
      </c>
      <c r="F3810" s="12">
        <f>IF($B3810="","",IF(ISNUMBER($B3810),HOUR($B3810)*2+MINUTE($B3810)/30,IFERROR(VALUE(LEFT($B3810,FIND(":",$B3810)-1))*2+VALUE(MID($B3810,FIND(":",$B3810)+1,2))/30,"")))</f>
        <v/>
      </c>
      <c r="G3810" s="12">
        <f>IF($E3810="","",IF(WEEKDAY($E3810,2)&lt;6,1,0))</f>
        <v/>
      </c>
      <c r="H3810" s="12">
        <f>IF(OR($E3810="",$F3810=""),"",IF(AND($G3810=1,$F3810&gt;='Working Hours'!$C$8,$F3810&lt;'Working Hours'!$C$9),1,0))</f>
        <v/>
      </c>
    </row>
    <row r="3811">
      <c r="A3811" s="11" t="n"/>
      <c r="B3811" s="11" t="n"/>
      <c r="C3811" s="11" t="n"/>
      <c r="E3811" s="12">
        <f>IF($A3811="","",IF(ISNUMBER($A3811),$A3811,IFERROR(DATEVALUE($A3811),"")))</f>
        <v/>
      </c>
      <c r="F3811" s="12">
        <f>IF($B3811="","",IF(ISNUMBER($B3811),HOUR($B3811)*2+MINUTE($B3811)/30,IFERROR(VALUE(LEFT($B3811,FIND(":",$B3811)-1))*2+VALUE(MID($B3811,FIND(":",$B3811)+1,2))/30,"")))</f>
        <v/>
      </c>
      <c r="G3811" s="12">
        <f>IF($E3811="","",IF(WEEKDAY($E3811,2)&lt;6,1,0))</f>
        <v/>
      </c>
      <c r="H3811" s="12">
        <f>IF(OR($E3811="",$F3811=""),"",IF(AND($G3811=1,$F3811&gt;='Working Hours'!$C$8,$F3811&lt;'Working Hours'!$C$9),1,0))</f>
        <v/>
      </c>
    </row>
    <row r="3812">
      <c r="A3812" s="11" t="n"/>
      <c r="B3812" s="11" t="n"/>
      <c r="C3812" s="11" t="n"/>
      <c r="E3812" s="12">
        <f>IF($A3812="","",IF(ISNUMBER($A3812),$A3812,IFERROR(DATEVALUE($A3812),"")))</f>
        <v/>
      </c>
      <c r="F3812" s="12">
        <f>IF($B3812="","",IF(ISNUMBER($B3812),HOUR($B3812)*2+MINUTE($B3812)/30,IFERROR(VALUE(LEFT($B3812,FIND(":",$B3812)-1))*2+VALUE(MID($B3812,FIND(":",$B3812)+1,2))/30,"")))</f>
        <v/>
      </c>
      <c r="G3812" s="12">
        <f>IF($E3812="","",IF(WEEKDAY($E3812,2)&lt;6,1,0))</f>
        <v/>
      </c>
      <c r="H3812" s="12">
        <f>IF(OR($E3812="",$F3812=""),"",IF(AND($G3812=1,$F3812&gt;='Working Hours'!$C$8,$F3812&lt;'Working Hours'!$C$9),1,0))</f>
        <v/>
      </c>
    </row>
    <row r="3813">
      <c r="A3813" s="11" t="n"/>
      <c r="B3813" s="11" t="n"/>
      <c r="C3813" s="11" t="n"/>
      <c r="E3813" s="12">
        <f>IF($A3813="","",IF(ISNUMBER($A3813),$A3813,IFERROR(DATEVALUE($A3813),"")))</f>
        <v/>
      </c>
      <c r="F3813" s="12">
        <f>IF($B3813="","",IF(ISNUMBER($B3813),HOUR($B3813)*2+MINUTE($B3813)/30,IFERROR(VALUE(LEFT($B3813,FIND(":",$B3813)-1))*2+VALUE(MID($B3813,FIND(":",$B3813)+1,2))/30,"")))</f>
        <v/>
      </c>
      <c r="G3813" s="12">
        <f>IF($E3813="","",IF(WEEKDAY($E3813,2)&lt;6,1,0))</f>
        <v/>
      </c>
      <c r="H3813" s="12">
        <f>IF(OR($E3813="",$F3813=""),"",IF(AND($G3813=1,$F3813&gt;='Working Hours'!$C$8,$F3813&lt;'Working Hours'!$C$9),1,0))</f>
        <v/>
      </c>
    </row>
    <row r="3814">
      <c r="A3814" s="11" t="n"/>
      <c r="B3814" s="11" t="n"/>
      <c r="C3814" s="11" t="n"/>
      <c r="E3814" s="12">
        <f>IF($A3814="","",IF(ISNUMBER($A3814),$A3814,IFERROR(DATEVALUE($A3814),"")))</f>
        <v/>
      </c>
      <c r="F3814" s="12">
        <f>IF($B3814="","",IF(ISNUMBER($B3814),HOUR($B3814)*2+MINUTE($B3814)/30,IFERROR(VALUE(LEFT($B3814,FIND(":",$B3814)-1))*2+VALUE(MID($B3814,FIND(":",$B3814)+1,2))/30,"")))</f>
        <v/>
      </c>
      <c r="G3814" s="12">
        <f>IF($E3814="","",IF(WEEKDAY($E3814,2)&lt;6,1,0))</f>
        <v/>
      </c>
      <c r="H3814" s="12">
        <f>IF(OR($E3814="",$F3814=""),"",IF(AND($G3814=1,$F3814&gt;='Working Hours'!$C$8,$F3814&lt;'Working Hours'!$C$9),1,0))</f>
        <v/>
      </c>
    </row>
    <row r="3815">
      <c r="A3815" s="11" t="n"/>
      <c r="B3815" s="11" t="n"/>
      <c r="C3815" s="11" t="n"/>
      <c r="E3815" s="12">
        <f>IF($A3815="","",IF(ISNUMBER($A3815),$A3815,IFERROR(DATEVALUE($A3815),"")))</f>
        <v/>
      </c>
      <c r="F3815" s="12">
        <f>IF($B3815="","",IF(ISNUMBER($B3815),HOUR($B3815)*2+MINUTE($B3815)/30,IFERROR(VALUE(LEFT($B3815,FIND(":",$B3815)-1))*2+VALUE(MID($B3815,FIND(":",$B3815)+1,2))/30,"")))</f>
        <v/>
      </c>
      <c r="G3815" s="12">
        <f>IF($E3815="","",IF(WEEKDAY($E3815,2)&lt;6,1,0))</f>
        <v/>
      </c>
      <c r="H3815" s="12">
        <f>IF(OR($E3815="",$F3815=""),"",IF(AND($G3815=1,$F3815&gt;='Working Hours'!$C$8,$F3815&lt;'Working Hours'!$C$9),1,0))</f>
        <v/>
      </c>
    </row>
    <row r="3816">
      <c r="A3816" s="11" t="n"/>
      <c r="B3816" s="11" t="n"/>
      <c r="C3816" s="11" t="n"/>
      <c r="E3816" s="12">
        <f>IF($A3816="","",IF(ISNUMBER($A3816),$A3816,IFERROR(DATEVALUE($A3816),"")))</f>
        <v/>
      </c>
      <c r="F3816" s="12">
        <f>IF($B3816="","",IF(ISNUMBER($B3816),HOUR($B3816)*2+MINUTE($B3816)/30,IFERROR(VALUE(LEFT($B3816,FIND(":",$B3816)-1))*2+VALUE(MID($B3816,FIND(":",$B3816)+1,2))/30,"")))</f>
        <v/>
      </c>
      <c r="G3816" s="12">
        <f>IF($E3816="","",IF(WEEKDAY($E3816,2)&lt;6,1,0))</f>
        <v/>
      </c>
      <c r="H3816" s="12">
        <f>IF(OR($E3816="",$F3816=""),"",IF(AND($G3816=1,$F3816&gt;='Working Hours'!$C$8,$F3816&lt;'Working Hours'!$C$9),1,0))</f>
        <v/>
      </c>
    </row>
    <row r="3817">
      <c r="A3817" s="11" t="n"/>
      <c r="B3817" s="11" t="n"/>
      <c r="C3817" s="11" t="n"/>
      <c r="E3817" s="12">
        <f>IF($A3817="","",IF(ISNUMBER($A3817),$A3817,IFERROR(DATEVALUE($A3817),"")))</f>
        <v/>
      </c>
      <c r="F3817" s="12">
        <f>IF($B3817="","",IF(ISNUMBER($B3817),HOUR($B3817)*2+MINUTE($B3817)/30,IFERROR(VALUE(LEFT($B3817,FIND(":",$B3817)-1))*2+VALUE(MID($B3817,FIND(":",$B3817)+1,2))/30,"")))</f>
        <v/>
      </c>
      <c r="G3817" s="12">
        <f>IF($E3817="","",IF(WEEKDAY($E3817,2)&lt;6,1,0))</f>
        <v/>
      </c>
      <c r="H3817" s="12">
        <f>IF(OR($E3817="",$F3817=""),"",IF(AND($G3817=1,$F3817&gt;='Working Hours'!$C$8,$F3817&lt;'Working Hours'!$C$9),1,0))</f>
        <v/>
      </c>
    </row>
    <row r="3818">
      <c r="A3818" s="11" t="n"/>
      <c r="B3818" s="11" t="n"/>
      <c r="C3818" s="11" t="n"/>
      <c r="E3818" s="12">
        <f>IF($A3818="","",IF(ISNUMBER($A3818),$A3818,IFERROR(DATEVALUE($A3818),"")))</f>
        <v/>
      </c>
      <c r="F3818" s="12">
        <f>IF($B3818="","",IF(ISNUMBER($B3818),HOUR($B3818)*2+MINUTE($B3818)/30,IFERROR(VALUE(LEFT($B3818,FIND(":",$B3818)-1))*2+VALUE(MID($B3818,FIND(":",$B3818)+1,2))/30,"")))</f>
        <v/>
      </c>
      <c r="G3818" s="12">
        <f>IF($E3818="","",IF(WEEKDAY($E3818,2)&lt;6,1,0))</f>
        <v/>
      </c>
      <c r="H3818" s="12">
        <f>IF(OR($E3818="",$F3818=""),"",IF(AND($G3818=1,$F3818&gt;='Working Hours'!$C$8,$F3818&lt;'Working Hours'!$C$9),1,0))</f>
        <v/>
      </c>
    </row>
    <row r="3819">
      <c r="A3819" s="11" t="n"/>
      <c r="B3819" s="11" t="n"/>
      <c r="C3819" s="11" t="n"/>
      <c r="E3819" s="12">
        <f>IF($A3819="","",IF(ISNUMBER($A3819),$A3819,IFERROR(DATEVALUE($A3819),"")))</f>
        <v/>
      </c>
      <c r="F3819" s="12">
        <f>IF($B3819="","",IF(ISNUMBER($B3819),HOUR($B3819)*2+MINUTE($B3819)/30,IFERROR(VALUE(LEFT($B3819,FIND(":",$B3819)-1))*2+VALUE(MID($B3819,FIND(":",$B3819)+1,2))/30,"")))</f>
        <v/>
      </c>
      <c r="G3819" s="12">
        <f>IF($E3819="","",IF(WEEKDAY($E3819,2)&lt;6,1,0))</f>
        <v/>
      </c>
      <c r="H3819" s="12">
        <f>IF(OR($E3819="",$F3819=""),"",IF(AND($G3819=1,$F3819&gt;='Working Hours'!$C$8,$F3819&lt;'Working Hours'!$C$9),1,0))</f>
        <v/>
      </c>
    </row>
    <row r="3820">
      <c r="A3820" s="11" t="n"/>
      <c r="B3820" s="11" t="n"/>
      <c r="C3820" s="11" t="n"/>
      <c r="E3820" s="12">
        <f>IF($A3820="","",IF(ISNUMBER($A3820),$A3820,IFERROR(DATEVALUE($A3820),"")))</f>
        <v/>
      </c>
      <c r="F3820" s="12">
        <f>IF($B3820="","",IF(ISNUMBER($B3820),HOUR($B3820)*2+MINUTE($B3820)/30,IFERROR(VALUE(LEFT($B3820,FIND(":",$B3820)-1))*2+VALUE(MID($B3820,FIND(":",$B3820)+1,2))/30,"")))</f>
        <v/>
      </c>
      <c r="G3820" s="12">
        <f>IF($E3820="","",IF(WEEKDAY($E3820,2)&lt;6,1,0))</f>
        <v/>
      </c>
      <c r="H3820" s="12">
        <f>IF(OR($E3820="",$F3820=""),"",IF(AND($G3820=1,$F3820&gt;='Working Hours'!$C$8,$F3820&lt;'Working Hours'!$C$9),1,0))</f>
        <v/>
      </c>
    </row>
    <row r="3821">
      <c r="A3821" s="11" t="n"/>
      <c r="B3821" s="11" t="n"/>
      <c r="C3821" s="11" t="n"/>
      <c r="E3821" s="12">
        <f>IF($A3821="","",IF(ISNUMBER($A3821),$A3821,IFERROR(DATEVALUE($A3821),"")))</f>
        <v/>
      </c>
      <c r="F3821" s="12">
        <f>IF($B3821="","",IF(ISNUMBER($B3821),HOUR($B3821)*2+MINUTE($B3821)/30,IFERROR(VALUE(LEFT($B3821,FIND(":",$B3821)-1))*2+VALUE(MID($B3821,FIND(":",$B3821)+1,2))/30,"")))</f>
        <v/>
      </c>
      <c r="G3821" s="12">
        <f>IF($E3821="","",IF(WEEKDAY($E3821,2)&lt;6,1,0))</f>
        <v/>
      </c>
      <c r="H3821" s="12">
        <f>IF(OR($E3821="",$F3821=""),"",IF(AND($G3821=1,$F3821&gt;='Working Hours'!$C$8,$F3821&lt;'Working Hours'!$C$9),1,0))</f>
        <v/>
      </c>
    </row>
    <row r="3822">
      <c r="A3822" s="11" t="n"/>
      <c r="B3822" s="11" t="n"/>
      <c r="C3822" s="11" t="n"/>
      <c r="E3822" s="12">
        <f>IF($A3822="","",IF(ISNUMBER($A3822),$A3822,IFERROR(DATEVALUE($A3822),"")))</f>
        <v/>
      </c>
      <c r="F3822" s="12">
        <f>IF($B3822="","",IF(ISNUMBER($B3822),HOUR($B3822)*2+MINUTE($B3822)/30,IFERROR(VALUE(LEFT($B3822,FIND(":",$B3822)-1))*2+VALUE(MID($B3822,FIND(":",$B3822)+1,2))/30,"")))</f>
        <v/>
      </c>
      <c r="G3822" s="12">
        <f>IF($E3822="","",IF(WEEKDAY($E3822,2)&lt;6,1,0))</f>
        <v/>
      </c>
      <c r="H3822" s="12">
        <f>IF(OR($E3822="",$F3822=""),"",IF(AND($G3822=1,$F3822&gt;='Working Hours'!$C$8,$F3822&lt;'Working Hours'!$C$9),1,0))</f>
        <v/>
      </c>
    </row>
    <row r="3823">
      <c r="A3823" s="11" t="n"/>
      <c r="B3823" s="11" t="n"/>
      <c r="C3823" s="11" t="n"/>
      <c r="E3823" s="12">
        <f>IF($A3823="","",IF(ISNUMBER($A3823),$A3823,IFERROR(DATEVALUE($A3823),"")))</f>
        <v/>
      </c>
      <c r="F3823" s="12">
        <f>IF($B3823="","",IF(ISNUMBER($B3823),HOUR($B3823)*2+MINUTE($B3823)/30,IFERROR(VALUE(LEFT($B3823,FIND(":",$B3823)-1))*2+VALUE(MID($B3823,FIND(":",$B3823)+1,2))/30,"")))</f>
        <v/>
      </c>
      <c r="G3823" s="12">
        <f>IF($E3823="","",IF(WEEKDAY($E3823,2)&lt;6,1,0))</f>
        <v/>
      </c>
      <c r="H3823" s="12">
        <f>IF(OR($E3823="",$F3823=""),"",IF(AND($G3823=1,$F3823&gt;='Working Hours'!$C$8,$F3823&lt;'Working Hours'!$C$9),1,0))</f>
        <v/>
      </c>
    </row>
    <row r="3824">
      <c r="A3824" s="11" t="n"/>
      <c r="B3824" s="11" t="n"/>
      <c r="C3824" s="11" t="n"/>
      <c r="E3824" s="12">
        <f>IF($A3824="","",IF(ISNUMBER($A3824),$A3824,IFERROR(DATEVALUE($A3824),"")))</f>
        <v/>
      </c>
      <c r="F3824" s="12">
        <f>IF($B3824="","",IF(ISNUMBER($B3824),HOUR($B3824)*2+MINUTE($B3824)/30,IFERROR(VALUE(LEFT($B3824,FIND(":",$B3824)-1))*2+VALUE(MID($B3824,FIND(":",$B3824)+1,2))/30,"")))</f>
        <v/>
      </c>
      <c r="G3824" s="12">
        <f>IF($E3824="","",IF(WEEKDAY($E3824,2)&lt;6,1,0))</f>
        <v/>
      </c>
      <c r="H3824" s="12">
        <f>IF(OR($E3824="",$F3824=""),"",IF(AND($G3824=1,$F3824&gt;='Working Hours'!$C$8,$F3824&lt;'Working Hours'!$C$9),1,0))</f>
        <v/>
      </c>
    </row>
    <row r="3825">
      <c r="A3825" s="11" t="n"/>
      <c r="B3825" s="11" t="n"/>
      <c r="C3825" s="11" t="n"/>
      <c r="E3825" s="12">
        <f>IF($A3825="","",IF(ISNUMBER($A3825),$A3825,IFERROR(DATEVALUE($A3825),"")))</f>
        <v/>
      </c>
      <c r="F3825" s="12">
        <f>IF($B3825="","",IF(ISNUMBER($B3825),HOUR($B3825)*2+MINUTE($B3825)/30,IFERROR(VALUE(LEFT($B3825,FIND(":",$B3825)-1))*2+VALUE(MID($B3825,FIND(":",$B3825)+1,2))/30,"")))</f>
        <v/>
      </c>
      <c r="G3825" s="12">
        <f>IF($E3825="","",IF(WEEKDAY($E3825,2)&lt;6,1,0))</f>
        <v/>
      </c>
      <c r="H3825" s="12">
        <f>IF(OR($E3825="",$F3825=""),"",IF(AND($G3825=1,$F3825&gt;='Working Hours'!$C$8,$F3825&lt;'Working Hours'!$C$9),1,0))</f>
        <v/>
      </c>
    </row>
    <row r="3826">
      <c r="A3826" s="11" t="n"/>
      <c r="B3826" s="11" t="n"/>
      <c r="C3826" s="11" t="n"/>
      <c r="E3826" s="12">
        <f>IF($A3826="","",IF(ISNUMBER($A3826),$A3826,IFERROR(DATEVALUE($A3826),"")))</f>
        <v/>
      </c>
      <c r="F3826" s="12">
        <f>IF($B3826="","",IF(ISNUMBER($B3826),HOUR($B3826)*2+MINUTE($B3826)/30,IFERROR(VALUE(LEFT($B3826,FIND(":",$B3826)-1))*2+VALUE(MID($B3826,FIND(":",$B3826)+1,2))/30,"")))</f>
        <v/>
      </c>
      <c r="G3826" s="12">
        <f>IF($E3826="","",IF(WEEKDAY($E3826,2)&lt;6,1,0))</f>
        <v/>
      </c>
      <c r="H3826" s="12">
        <f>IF(OR($E3826="",$F3826=""),"",IF(AND($G3826=1,$F3826&gt;='Working Hours'!$C$8,$F3826&lt;'Working Hours'!$C$9),1,0))</f>
        <v/>
      </c>
    </row>
    <row r="3827">
      <c r="A3827" s="11" t="n"/>
      <c r="B3827" s="11" t="n"/>
      <c r="C3827" s="11" t="n"/>
      <c r="E3827" s="12">
        <f>IF($A3827="","",IF(ISNUMBER($A3827),$A3827,IFERROR(DATEVALUE($A3827),"")))</f>
        <v/>
      </c>
      <c r="F3827" s="12">
        <f>IF($B3827="","",IF(ISNUMBER($B3827),HOUR($B3827)*2+MINUTE($B3827)/30,IFERROR(VALUE(LEFT($B3827,FIND(":",$B3827)-1))*2+VALUE(MID($B3827,FIND(":",$B3827)+1,2))/30,"")))</f>
        <v/>
      </c>
      <c r="G3827" s="12">
        <f>IF($E3827="","",IF(WEEKDAY($E3827,2)&lt;6,1,0))</f>
        <v/>
      </c>
      <c r="H3827" s="12">
        <f>IF(OR($E3827="",$F3827=""),"",IF(AND($G3827=1,$F3827&gt;='Working Hours'!$C$8,$F3827&lt;'Working Hours'!$C$9),1,0))</f>
        <v/>
      </c>
    </row>
    <row r="3828">
      <c r="A3828" s="11" t="n"/>
      <c r="B3828" s="11" t="n"/>
      <c r="C3828" s="11" t="n"/>
      <c r="E3828" s="12">
        <f>IF($A3828="","",IF(ISNUMBER($A3828),$A3828,IFERROR(DATEVALUE($A3828),"")))</f>
        <v/>
      </c>
      <c r="F3828" s="12">
        <f>IF($B3828="","",IF(ISNUMBER($B3828),HOUR($B3828)*2+MINUTE($B3828)/30,IFERROR(VALUE(LEFT($B3828,FIND(":",$B3828)-1))*2+VALUE(MID($B3828,FIND(":",$B3828)+1,2))/30,"")))</f>
        <v/>
      </c>
      <c r="G3828" s="12">
        <f>IF($E3828="","",IF(WEEKDAY($E3828,2)&lt;6,1,0))</f>
        <v/>
      </c>
      <c r="H3828" s="12">
        <f>IF(OR($E3828="",$F3828=""),"",IF(AND($G3828=1,$F3828&gt;='Working Hours'!$C$8,$F3828&lt;'Working Hours'!$C$9),1,0))</f>
        <v/>
      </c>
    </row>
    <row r="3829">
      <c r="A3829" s="11" t="n"/>
      <c r="B3829" s="11" t="n"/>
      <c r="C3829" s="11" t="n"/>
      <c r="E3829" s="12">
        <f>IF($A3829="","",IF(ISNUMBER($A3829),$A3829,IFERROR(DATEVALUE($A3829),"")))</f>
        <v/>
      </c>
      <c r="F3829" s="12">
        <f>IF($B3829="","",IF(ISNUMBER($B3829),HOUR($B3829)*2+MINUTE($B3829)/30,IFERROR(VALUE(LEFT($B3829,FIND(":",$B3829)-1))*2+VALUE(MID($B3829,FIND(":",$B3829)+1,2))/30,"")))</f>
        <v/>
      </c>
      <c r="G3829" s="12">
        <f>IF($E3829="","",IF(WEEKDAY($E3829,2)&lt;6,1,0))</f>
        <v/>
      </c>
      <c r="H3829" s="12">
        <f>IF(OR($E3829="",$F3829=""),"",IF(AND($G3829=1,$F3829&gt;='Working Hours'!$C$8,$F3829&lt;'Working Hours'!$C$9),1,0))</f>
        <v/>
      </c>
    </row>
    <row r="3830">
      <c r="A3830" s="11" t="n"/>
      <c r="B3830" s="11" t="n"/>
      <c r="C3830" s="11" t="n"/>
      <c r="E3830" s="12">
        <f>IF($A3830="","",IF(ISNUMBER($A3830),$A3830,IFERROR(DATEVALUE($A3830),"")))</f>
        <v/>
      </c>
      <c r="F3830" s="12">
        <f>IF($B3830="","",IF(ISNUMBER($B3830),HOUR($B3830)*2+MINUTE($B3830)/30,IFERROR(VALUE(LEFT($B3830,FIND(":",$B3830)-1))*2+VALUE(MID($B3830,FIND(":",$B3830)+1,2))/30,"")))</f>
        <v/>
      </c>
      <c r="G3830" s="12">
        <f>IF($E3830="","",IF(WEEKDAY($E3830,2)&lt;6,1,0))</f>
        <v/>
      </c>
      <c r="H3830" s="12">
        <f>IF(OR($E3830="",$F3830=""),"",IF(AND($G3830=1,$F3830&gt;='Working Hours'!$C$8,$F3830&lt;'Working Hours'!$C$9),1,0))</f>
        <v/>
      </c>
    </row>
    <row r="3831">
      <c r="A3831" s="11" t="n"/>
      <c r="B3831" s="11" t="n"/>
      <c r="C3831" s="11" t="n"/>
      <c r="E3831" s="12">
        <f>IF($A3831="","",IF(ISNUMBER($A3831),$A3831,IFERROR(DATEVALUE($A3831),"")))</f>
        <v/>
      </c>
      <c r="F3831" s="12">
        <f>IF($B3831="","",IF(ISNUMBER($B3831),HOUR($B3831)*2+MINUTE($B3831)/30,IFERROR(VALUE(LEFT($B3831,FIND(":",$B3831)-1))*2+VALUE(MID($B3831,FIND(":",$B3831)+1,2))/30,"")))</f>
        <v/>
      </c>
      <c r="G3831" s="12">
        <f>IF($E3831="","",IF(WEEKDAY($E3831,2)&lt;6,1,0))</f>
        <v/>
      </c>
      <c r="H3831" s="12">
        <f>IF(OR($E3831="",$F3831=""),"",IF(AND($G3831=1,$F3831&gt;='Working Hours'!$C$8,$F3831&lt;'Working Hours'!$C$9),1,0))</f>
        <v/>
      </c>
    </row>
    <row r="3832">
      <c r="A3832" s="11" t="n"/>
      <c r="B3832" s="11" t="n"/>
      <c r="C3832" s="11" t="n"/>
      <c r="E3832" s="12">
        <f>IF($A3832="","",IF(ISNUMBER($A3832),$A3832,IFERROR(DATEVALUE($A3832),"")))</f>
        <v/>
      </c>
      <c r="F3832" s="12">
        <f>IF($B3832="","",IF(ISNUMBER($B3832),HOUR($B3832)*2+MINUTE($B3832)/30,IFERROR(VALUE(LEFT($B3832,FIND(":",$B3832)-1))*2+VALUE(MID($B3832,FIND(":",$B3832)+1,2))/30,"")))</f>
        <v/>
      </c>
      <c r="G3832" s="12">
        <f>IF($E3832="","",IF(WEEKDAY($E3832,2)&lt;6,1,0))</f>
        <v/>
      </c>
      <c r="H3832" s="12">
        <f>IF(OR($E3832="",$F3832=""),"",IF(AND($G3832=1,$F3832&gt;='Working Hours'!$C$8,$F3832&lt;'Working Hours'!$C$9),1,0))</f>
        <v/>
      </c>
    </row>
    <row r="3833">
      <c r="A3833" s="11" t="n"/>
      <c r="B3833" s="11" t="n"/>
      <c r="C3833" s="11" t="n"/>
      <c r="E3833" s="12">
        <f>IF($A3833="","",IF(ISNUMBER($A3833),$A3833,IFERROR(DATEVALUE($A3833),"")))</f>
        <v/>
      </c>
      <c r="F3833" s="12">
        <f>IF($B3833="","",IF(ISNUMBER($B3833),HOUR($B3833)*2+MINUTE($B3833)/30,IFERROR(VALUE(LEFT($B3833,FIND(":",$B3833)-1))*2+VALUE(MID($B3833,FIND(":",$B3833)+1,2))/30,"")))</f>
        <v/>
      </c>
      <c r="G3833" s="12">
        <f>IF($E3833="","",IF(WEEKDAY($E3833,2)&lt;6,1,0))</f>
        <v/>
      </c>
      <c r="H3833" s="12">
        <f>IF(OR($E3833="",$F3833=""),"",IF(AND($G3833=1,$F3833&gt;='Working Hours'!$C$8,$F3833&lt;'Working Hours'!$C$9),1,0))</f>
        <v/>
      </c>
    </row>
    <row r="3834">
      <c r="A3834" s="11" t="n"/>
      <c r="B3834" s="11" t="n"/>
      <c r="C3834" s="11" t="n"/>
      <c r="E3834" s="12">
        <f>IF($A3834="","",IF(ISNUMBER($A3834),$A3834,IFERROR(DATEVALUE($A3834),"")))</f>
        <v/>
      </c>
      <c r="F3834" s="12">
        <f>IF($B3834="","",IF(ISNUMBER($B3834),HOUR($B3834)*2+MINUTE($B3834)/30,IFERROR(VALUE(LEFT($B3834,FIND(":",$B3834)-1))*2+VALUE(MID($B3834,FIND(":",$B3834)+1,2))/30,"")))</f>
        <v/>
      </c>
      <c r="G3834" s="12">
        <f>IF($E3834="","",IF(WEEKDAY($E3834,2)&lt;6,1,0))</f>
        <v/>
      </c>
      <c r="H3834" s="12">
        <f>IF(OR($E3834="",$F3834=""),"",IF(AND($G3834=1,$F3834&gt;='Working Hours'!$C$8,$F3834&lt;'Working Hours'!$C$9),1,0))</f>
        <v/>
      </c>
    </row>
    <row r="3835">
      <c r="A3835" s="11" t="n"/>
      <c r="B3835" s="11" t="n"/>
      <c r="C3835" s="11" t="n"/>
      <c r="E3835" s="12">
        <f>IF($A3835="","",IF(ISNUMBER($A3835),$A3835,IFERROR(DATEVALUE($A3835),"")))</f>
        <v/>
      </c>
      <c r="F3835" s="12">
        <f>IF($B3835="","",IF(ISNUMBER($B3835),HOUR($B3835)*2+MINUTE($B3835)/30,IFERROR(VALUE(LEFT($B3835,FIND(":",$B3835)-1))*2+VALUE(MID($B3835,FIND(":",$B3835)+1,2))/30,"")))</f>
        <v/>
      </c>
      <c r="G3835" s="12">
        <f>IF($E3835="","",IF(WEEKDAY($E3835,2)&lt;6,1,0))</f>
        <v/>
      </c>
      <c r="H3835" s="12">
        <f>IF(OR($E3835="",$F3835=""),"",IF(AND($G3835=1,$F3835&gt;='Working Hours'!$C$8,$F3835&lt;'Working Hours'!$C$9),1,0))</f>
        <v/>
      </c>
    </row>
    <row r="3836">
      <c r="A3836" s="11" t="n"/>
      <c r="B3836" s="11" t="n"/>
      <c r="C3836" s="11" t="n"/>
      <c r="E3836" s="12">
        <f>IF($A3836="","",IF(ISNUMBER($A3836),$A3836,IFERROR(DATEVALUE($A3836),"")))</f>
        <v/>
      </c>
      <c r="F3836" s="12">
        <f>IF($B3836="","",IF(ISNUMBER($B3836),HOUR($B3836)*2+MINUTE($B3836)/30,IFERROR(VALUE(LEFT($B3836,FIND(":",$B3836)-1))*2+VALUE(MID($B3836,FIND(":",$B3836)+1,2))/30,"")))</f>
        <v/>
      </c>
      <c r="G3836" s="12">
        <f>IF($E3836="","",IF(WEEKDAY($E3836,2)&lt;6,1,0))</f>
        <v/>
      </c>
      <c r="H3836" s="12">
        <f>IF(OR($E3836="",$F3836=""),"",IF(AND($G3836=1,$F3836&gt;='Working Hours'!$C$8,$F3836&lt;'Working Hours'!$C$9),1,0))</f>
        <v/>
      </c>
    </row>
    <row r="3837">
      <c r="A3837" s="11" t="n"/>
      <c r="B3837" s="11" t="n"/>
      <c r="C3837" s="11" t="n"/>
      <c r="E3837" s="12">
        <f>IF($A3837="","",IF(ISNUMBER($A3837),$A3837,IFERROR(DATEVALUE($A3837),"")))</f>
        <v/>
      </c>
      <c r="F3837" s="12">
        <f>IF($B3837="","",IF(ISNUMBER($B3837),HOUR($B3837)*2+MINUTE($B3837)/30,IFERROR(VALUE(LEFT($B3837,FIND(":",$B3837)-1))*2+VALUE(MID($B3837,FIND(":",$B3837)+1,2))/30,"")))</f>
        <v/>
      </c>
      <c r="G3837" s="12">
        <f>IF($E3837="","",IF(WEEKDAY($E3837,2)&lt;6,1,0))</f>
        <v/>
      </c>
      <c r="H3837" s="12">
        <f>IF(OR($E3837="",$F3837=""),"",IF(AND($G3837=1,$F3837&gt;='Working Hours'!$C$8,$F3837&lt;'Working Hours'!$C$9),1,0))</f>
        <v/>
      </c>
    </row>
    <row r="3838">
      <c r="A3838" s="11" t="n"/>
      <c r="B3838" s="11" t="n"/>
      <c r="C3838" s="11" t="n"/>
      <c r="E3838" s="12">
        <f>IF($A3838="","",IF(ISNUMBER($A3838),$A3838,IFERROR(DATEVALUE($A3838),"")))</f>
        <v/>
      </c>
      <c r="F3838" s="12">
        <f>IF($B3838="","",IF(ISNUMBER($B3838),HOUR($B3838)*2+MINUTE($B3838)/30,IFERROR(VALUE(LEFT($B3838,FIND(":",$B3838)-1))*2+VALUE(MID($B3838,FIND(":",$B3838)+1,2))/30,"")))</f>
        <v/>
      </c>
      <c r="G3838" s="12">
        <f>IF($E3838="","",IF(WEEKDAY($E3838,2)&lt;6,1,0))</f>
        <v/>
      </c>
      <c r="H3838" s="12">
        <f>IF(OR($E3838="",$F3838=""),"",IF(AND($G3838=1,$F3838&gt;='Working Hours'!$C$8,$F3838&lt;'Working Hours'!$C$9),1,0))</f>
        <v/>
      </c>
    </row>
    <row r="3839">
      <c r="A3839" s="11" t="n"/>
      <c r="B3839" s="11" t="n"/>
      <c r="C3839" s="11" t="n"/>
      <c r="E3839" s="12">
        <f>IF($A3839="","",IF(ISNUMBER($A3839),$A3839,IFERROR(DATEVALUE($A3839),"")))</f>
        <v/>
      </c>
      <c r="F3839" s="12">
        <f>IF($B3839="","",IF(ISNUMBER($B3839),HOUR($B3839)*2+MINUTE($B3839)/30,IFERROR(VALUE(LEFT($B3839,FIND(":",$B3839)-1))*2+VALUE(MID($B3839,FIND(":",$B3839)+1,2))/30,"")))</f>
        <v/>
      </c>
      <c r="G3839" s="12">
        <f>IF($E3839="","",IF(WEEKDAY($E3839,2)&lt;6,1,0))</f>
        <v/>
      </c>
      <c r="H3839" s="12">
        <f>IF(OR($E3839="",$F3839=""),"",IF(AND($G3839=1,$F3839&gt;='Working Hours'!$C$8,$F3839&lt;'Working Hours'!$C$9),1,0))</f>
        <v/>
      </c>
    </row>
    <row r="3840">
      <c r="A3840" s="11" t="n"/>
      <c r="B3840" s="11" t="n"/>
      <c r="C3840" s="11" t="n"/>
      <c r="E3840" s="12">
        <f>IF($A3840="","",IF(ISNUMBER($A3840),$A3840,IFERROR(DATEVALUE($A3840),"")))</f>
        <v/>
      </c>
      <c r="F3840" s="12">
        <f>IF($B3840="","",IF(ISNUMBER($B3840),HOUR($B3840)*2+MINUTE($B3840)/30,IFERROR(VALUE(LEFT($B3840,FIND(":",$B3840)-1))*2+VALUE(MID($B3840,FIND(":",$B3840)+1,2))/30,"")))</f>
        <v/>
      </c>
      <c r="G3840" s="12">
        <f>IF($E3840="","",IF(WEEKDAY($E3840,2)&lt;6,1,0))</f>
        <v/>
      </c>
      <c r="H3840" s="12">
        <f>IF(OR($E3840="",$F3840=""),"",IF(AND($G3840=1,$F3840&gt;='Working Hours'!$C$8,$F3840&lt;'Working Hours'!$C$9),1,0))</f>
        <v/>
      </c>
    </row>
    <row r="3841">
      <c r="A3841" s="11" t="n"/>
      <c r="B3841" s="11" t="n"/>
      <c r="C3841" s="11" t="n"/>
      <c r="E3841" s="12">
        <f>IF($A3841="","",IF(ISNUMBER($A3841),$A3841,IFERROR(DATEVALUE($A3841),"")))</f>
        <v/>
      </c>
      <c r="F3841" s="12">
        <f>IF($B3841="","",IF(ISNUMBER($B3841),HOUR($B3841)*2+MINUTE($B3841)/30,IFERROR(VALUE(LEFT($B3841,FIND(":",$B3841)-1))*2+VALUE(MID($B3841,FIND(":",$B3841)+1,2))/30,"")))</f>
        <v/>
      </c>
      <c r="G3841" s="12">
        <f>IF($E3841="","",IF(WEEKDAY($E3841,2)&lt;6,1,0))</f>
        <v/>
      </c>
      <c r="H3841" s="12">
        <f>IF(OR($E3841="",$F3841=""),"",IF(AND($G3841=1,$F3841&gt;='Working Hours'!$C$8,$F3841&lt;'Working Hours'!$C$9),1,0))</f>
        <v/>
      </c>
    </row>
    <row r="3842">
      <c r="A3842" s="11" t="n"/>
      <c r="B3842" s="11" t="n"/>
      <c r="C3842" s="11" t="n"/>
      <c r="E3842" s="12">
        <f>IF($A3842="","",IF(ISNUMBER($A3842),$A3842,IFERROR(DATEVALUE($A3842),"")))</f>
        <v/>
      </c>
      <c r="F3842" s="12">
        <f>IF($B3842="","",IF(ISNUMBER($B3842),HOUR($B3842)*2+MINUTE($B3842)/30,IFERROR(VALUE(LEFT($B3842,FIND(":",$B3842)-1))*2+VALUE(MID($B3842,FIND(":",$B3842)+1,2))/30,"")))</f>
        <v/>
      </c>
      <c r="G3842" s="12">
        <f>IF($E3842="","",IF(WEEKDAY($E3842,2)&lt;6,1,0))</f>
        <v/>
      </c>
      <c r="H3842" s="12">
        <f>IF(OR($E3842="",$F3842=""),"",IF(AND($G3842=1,$F3842&gt;='Working Hours'!$C$8,$F3842&lt;'Working Hours'!$C$9),1,0))</f>
        <v/>
      </c>
    </row>
    <row r="3843">
      <c r="A3843" s="11" t="n"/>
      <c r="B3843" s="11" t="n"/>
      <c r="C3843" s="11" t="n"/>
      <c r="E3843" s="12">
        <f>IF($A3843="","",IF(ISNUMBER($A3843),$A3843,IFERROR(DATEVALUE($A3843),"")))</f>
        <v/>
      </c>
      <c r="F3843" s="12">
        <f>IF($B3843="","",IF(ISNUMBER($B3843),HOUR($B3843)*2+MINUTE($B3843)/30,IFERROR(VALUE(LEFT($B3843,FIND(":",$B3843)-1))*2+VALUE(MID($B3843,FIND(":",$B3843)+1,2))/30,"")))</f>
        <v/>
      </c>
      <c r="G3843" s="12">
        <f>IF($E3843="","",IF(WEEKDAY($E3843,2)&lt;6,1,0))</f>
        <v/>
      </c>
      <c r="H3843" s="12">
        <f>IF(OR($E3843="",$F3843=""),"",IF(AND($G3843=1,$F3843&gt;='Working Hours'!$C$8,$F3843&lt;'Working Hours'!$C$9),1,0))</f>
        <v/>
      </c>
    </row>
    <row r="3844">
      <c r="A3844" s="11" t="n"/>
      <c r="B3844" s="11" t="n"/>
      <c r="C3844" s="11" t="n"/>
      <c r="E3844" s="12">
        <f>IF($A3844="","",IF(ISNUMBER($A3844),$A3844,IFERROR(DATEVALUE($A3844),"")))</f>
        <v/>
      </c>
      <c r="F3844" s="12">
        <f>IF($B3844="","",IF(ISNUMBER($B3844),HOUR($B3844)*2+MINUTE($B3844)/30,IFERROR(VALUE(LEFT($B3844,FIND(":",$B3844)-1))*2+VALUE(MID($B3844,FIND(":",$B3844)+1,2))/30,"")))</f>
        <v/>
      </c>
      <c r="G3844" s="12">
        <f>IF($E3844="","",IF(WEEKDAY($E3844,2)&lt;6,1,0))</f>
        <v/>
      </c>
      <c r="H3844" s="12">
        <f>IF(OR($E3844="",$F3844=""),"",IF(AND($G3844=1,$F3844&gt;='Working Hours'!$C$8,$F3844&lt;'Working Hours'!$C$9),1,0))</f>
        <v/>
      </c>
    </row>
    <row r="3845">
      <c r="A3845" s="11" t="n"/>
      <c r="B3845" s="11" t="n"/>
      <c r="C3845" s="11" t="n"/>
      <c r="E3845" s="12">
        <f>IF($A3845="","",IF(ISNUMBER($A3845),$A3845,IFERROR(DATEVALUE($A3845),"")))</f>
        <v/>
      </c>
      <c r="F3845" s="12">
        <f>IF($B3845="","",IF(ISNUMBER($B3845),HOUR($B3845)*2+MINUTE($B3845)/30,IFERROR(VALUE(LEFT($B3845,FIND(":",$B3845)-1))*2+VALUE(MID($B3845,FIND(":",$B3845)+1,2))/30,"")))</f>
        <v/>
      </c>
      <c r="G3845" s="12">
        <f>IF($E3845="","",IF(WEEKDAY($E3845,2)&lt;6,1,0))</f>
        <v/>
      </c>
      <c r="H3845" s="12">
        <f>IF(OR($E3845="",$F3845=""),"",IF(AND($G3845=1,$F3845&gt;='Working Hours'!$C$8,$F3845&lt;'Working Hours'!$C$9),1,0))</f>
        <v/>
      </c>
    </row>
    <row r="3846">
      <c r="A3846" s="11" t="n"/>
      <c r="B3846" s="11" t="n"/>
      <c r="C3846" s="11" t="n"/>
      <c r="E3846" s="12">
        <f>IF($A3846="","",IF(ISNUMBER($A3846),$A3846,IFERROR(DATEVALUE($A3846),"")))</f>
        <v/>
      </c>
      <c r="F3846" s="12">
        <f>IF($B3846="","",IF(ISNUMBER($B3846),HOUR($B3846)*2+MINUTE($B3846)/30,IFERROR(VALUE(LEFT($B3846,FIND(":",$B3846)-1))*2+VALUE(MID($B3846,FIND(":",$B3846)+1,2))/30,"")))</f>
        <v/>
      </c>
      <c r="G3846" s="12">
        <f>IF($E3846="","",IF(WEEKDAY($E3846,2)&lt;6,1,0))</f>
        <v/>
      </c>
      <c r="H3846" s="12">
        <f>IF(OR($E3846="",$F3846=""),"",IF(AND($G3846=1,$F3846&gt;='Working Hours'!$C$8,$F3846&lt;'Working Hours'!$C$9),1,0))</f>
        <v/>
      </c>
    </row>
    <row r="3847">
      <c r="A3847" s="11" t="n"/>
      <c r="B3847" s="11" t="n"/>
      <c r="C3847" s="11" t="n"/>
      <c r="E3847" s="12">
        <f>IF($A3847="","",IF(ISNUMBER($A3847),$A3847,IFERROR(DATEVALUE($A3847),"")))</f>
        <v/>
      </c>
      <c r="F3847" s="12">
        <f>IF($B3847="","",IF(ISNUMBER($B3847),HOUR($B3847)*2+MINUTE($B3847)/30,IFERROR(VALUE(LEFT($B3847,FIND(":",$B3847)-1))*2+VALUE(MID($B3847,FIND(":",$B3847)+1,2))/30,"")))</f>
        <v/>
      </c>
      <c r="G3847" s="12">
        <f>IF($E3847="","",IF(WEEKDAY($E3847,2)&lt;6,1,0))</f>
        <v/>
      </c>
      <c r="H3847" s="12">
        <f>IF(OR($E3847="",$F3847=""),"",IF(AND($G3847=1,$F3847&gt;='Working Hours'!$C$8,$F3847&lt;'Working Hours'!$C$9),1,0))</f>
        <v/>
      </c>
    </row>
    <row r="3848">
      <c r="A3848" s="11" t="n"/>
      <c r="B3848" s="11" t="n"/>
      <c r="C3848" s="11" t="n"/>
      <c r="E3848" s="12">
        <f>IF($A3848="","",IF(ISNUMBER($A3848),$A3848,IFERROR(DATEVALUE($A3848),"")))</f>
        <v/>
      </c>
      <c r="F3848" s="12">
        <f>IF($B3848="","",IF(ISNUMBER($B3848),HOUR($B3848)*2+MINUTE($B3848)/30,IFERROR(VALUE(LEFT($B3848,FIND(":",$B3848)-1))*2+VALUE(MID($B3848,FIND(":",$B3848)+1,2))/30,"")))</f>
        <v/>
      </c>
      <c r="G3848" s="12">
        <f>IF($E3848="","",IF(WEEKDAY($E3848,2)&lt;6,1,0))</f>
        <v/>
      </c>
      <c r="H3848" s="12">
        <f>IF(OR($E3848="",$F3848=""),"",IF(AND($G3848=1,$F3848&gt;='Working Hours'!$C$8,$F3848&lt;'Working Hours'!$C$9),1,0))</f>
        <v/>
      </c>
    </row>
    <row r="3849">
      <c r="A3849" s="11" t="n"/>
      <c r="B3849" s="11" t="n"/>
      <c r="C3849" s="11" t="n"/>
      <c r="E3849" s="12">
        <f>IF($A3849="","",IF(ISNUMBER($A3849),$A3849,IFERROR(DATEVALUE($A3849),"")))</f>
        <v/>
      </c>
      <c r="F3849" s="12">
        <f>IF($B3849="","",IF(ISNUMBER($B3849),HOUR($B3849)*2+MINUTE($B3849)/30,IFERROR(VALUE(LEFT($B3849,FIND(":",$B3849)-1))*2+VALUE(MID($B3849,FIND(":",$B3849)+1,2))/30,"")))</f>
        <v/>
      </c>
      <c r="G3849" s="12">
        <f>IF($E3849="","",IF(WEEKDAY($E3849,2)&lt;6,1,0))</f>
        <v/>
      </c>
      <c r="H3849" s="12">
        <f>IF(OR($E3849="",$F3849=""),"",IF(AND($G3849=1,$F3849&gt;='Working Hours'!$C$8,$F3849&lt;'Working Hours'!$C$9),1,0))</f>
        <v/>
      </c>
    </row>
    <row r="3850">
      <c r="A3850" s="11" t="n"/>
      <c r="B3850" s="11" t="n"/>
      <c r="C3850" s="11" t="n"/>
      <c r="E3850" s="12">
        <f>IF($A3850="","",IF(ISNUMBER($A3850),$A3850,IFERROR(DATEVALUE($A3850),"")))</f>
        <v/>
      </c>
      <c r="F3850" s="12">
        <f>IF($B3850="","",IF(ISNUMBER($B3850),HOUR($B3850)*2+MINUTE($B3850)/30,IFERROR(VALUE(LEFT($B3850,FIND(":",$B3850)-1))*2+VALUE(MID($B3850,FIND(":",$B3850)+1,2))/30,"")))</f>
        <v/>
      </c>
      <c r="G3850" s="12">
        <f>IF($E3850="","",IF(WEEKDAY($E3850,2)&lt;6,1,0))</f>
        <v/>
      </c>
      <c r="H3850" s="12">
        <f>IF(OR($E3850="",$F3850=""),"",IF(AND($G3850=1,$F3850&gt;='Working Hours'!$C$8,$F3850&lt;'Working Hours'!$C$9),1,0))</f>
        <v/>
      </c>
    </row>
    <row r="3851">
      <c r="A3851" s="11" t="n"/>
      <c r="B3851" s="11" t="n"/>
      <c r="C3851" s="11" t="n"/>
      <c r="E3851" s="12">
        <f>IF($A3851="","",IF(ISNUMBER($A3851),$A3851,IFERROR(DATEVALUE($A3851),"")))</f>
        <v/>
      </c>
      <c r="F3851" s="12">
        <f>IF($B3851="","",IF(ISNUMBER($B3851),HOUR($B3851)*2+MINUTE($B3851)/30,IFERROR(VALUE(LEFT($B3851,FIND(":",$B3851)-1))*2+VALUE(MID($B3851,FIND(":",$B3851)+1,2))/30,"")))</f>
        <v/>
      </c>
      <c r="G3851" s="12">
        <f>IF($E3851="","",IF(WEEKDAY($E3851,2)&lt;6,1,0))</f>
        <v/>
      </c>
      <c r="H3851" s="12">
        <f>IF(OR($E3851="",$F3851=""),"",IF(AND($G3851=1,$F3851&gt;='Working Hours'!$C$8,$F3851&lt;'Working Hours'!$C$9),1,0))</f>
        <v/>
      </c>
    </row>
    <row r="3852">
      <c r="A3852" s="11" t="n"/>
      <c r="B3852" s="11" t="n"/>
      <c r="C3852" s="11" t="n"/>
      <c r="E3852" s="12">
        <f>IF($A3852="","",IF(ISNUMBER($A3852),$A3852,IFERROR(DATEVALUE($A3852),"")))</f>
        <v/>
      </c>
      <c r="F3852" s="12">
        <f>IF($B3852="","",IF(ISNUMBER($B3852),HOUR($B3852)*2+MINUTE($B3852)/30,IFERROR(VALUE(LEFT($B3852,FIND(":",$B3852)-1))*2+VALUE(MID($B3852,FIND(":",$B3852)+1,2))/30,"")))</f>
        <v/>
      </c>
      <c r="G3852" s="12">
        <f>IF($E3852="","",IF(WEEKDAY($E3852,2)&lt;6,1,0))</f>
        <v/>
      </c>
      <c r="H3852" s="12">
        <f>IF(OR($E3852="",$F3852=""),"",IF(AND($G3852=1,$F3852&gt;='Working Hours'!$C$8,$F3852&lt;'Working Hours'!$C$9),1,0))</f>
        <v/>
      </c>
    </row>
    <row r="3853">
      <c r="A3853" s="11" t="n"/>
      <c r="B3853" s="11" t="n"/>
      <c r="C3853" s="11" t="n"/>
      <c r="E3853" s="12">
        <f>IF($A3853="","",IF(ISNUMBER($A3853),$A3853,IFERROR(DATEVALUE($A3853),"")))</f>
        <v/>
      </c>
      <c r="F3853" s="12">
        <f>IF($B3853="","",IF(ISNUMBER($B3853),HOUR($B3853)*2+MINUTE($B3853)/30,IFERROR(VALUE(LEFT($B3853,FIND(":",$B3853)-1))*2+VALUE(MID($B3853,FIND(":",$B3853)+1,2))/30,"")))</f>
        <v/>
      </c>
      <c r="G3853" s="12">
        <f>IF($E3853="","",IF(WEEKDAY($E3853,2)&lt;6,1,0))</f>
        <v/>
      </c>
      <c r="H3853" s="12">
        <f>IF(OR($E3853="",$F3853=""),"",IF(AND($G3853=1,$F3853&gt;='Working Hours'!$C$8,$F3853&lt;'Working Hours'!$C$9),1,0))</f>
        <v/>
      </c>
    </row>
    <row r="3854">
      <c r="A3854" s="11" t="n"/>
      <c r="B3854" s="11" t="n"/>
      <c r="C3854" s="11" t="n"/>
      <c r="E3854" s="12">
        <f>IF($A3854="","",IF(ISNUMBER($A3854),$A3854,IFERROR(DATEVALUE($A3854),"")))</f>
        <v/>
      </c>
      <c r="F3854" s="12">
        <f>IF($B3854="","",IF(ISNUMBER($B3854),HOUR($B3854)*2+MINUTE($B3854)/30,IFERROR(VALUE(LEFT($B3854,FIND(":",$B3854)-1))*2+VALUE(MID($B3854,FIND(":",$B3854)+1,2))/30,"")))</f>
        <v/>
      </c>
      <c r="G3854" s="12">
        <f>IF($E3854="","",IF(WEEKDAY($E3854,2)&lt;6,1,0))</f>
        <v/>
      </c>
      <c r="H3854" s="12">
        <f>IF(OR($E3854="",$F3854=""),"",IF(AND($G3854=1,$F3854&gt;='Working Hours'!$C$8,$F3854&lt;'Working Hours'!$C$9),1,0))</f>
        <v/>
      </c>
    </row>
    <row r="3855">
      <c r="A3855" s="11" t="n"/>
      <c r="B3855" s="11" t="n"/>
      <c r="C3855" s="11" t="n"/>
      <c r="E3855" s="12">
        <f>IF($A3855="","",IF(ISNUMBER($A3855),$A3855,IFERROR(DATEVALUE($A3855),"")))</f>
        <v/>
      </c>
      <c r="F3855" s="12">
        <f>IF($B3855="","",IF(ISNUMBER($B3855),HOUR($B3855)*2+MINUTE($B3855)/30,IFERROR(VALUE(LEFT($B3855,FIND(":",$B3855)-1))*2+VALUE(MID($B3855,FIND(":",$B3855)+1,2))/30,"")))</f>
        <v/>
      </c>
      <c r="G3855" s="12">
        <f>IF($E3855="","",IF(WEEKDAY($E3855,2)&lt;6,1,0))</f>
        <v/>
      </c>
      <c r="H3855" s="12">
        <f>IF(OR($E3855="",$F3855=""),"",IF(AND($G3855=1,$F3855&gt;='Working Hours'!$C$8,$F3855&lt;'Working Hours'!$C$9),1,0))</f>
        <v/>
      </c>
    </row>
    <row r="3856">
      <c r="A3856" s="11" t="n"/>
      <c r="B3856" s="11" t="n"/>
      <c r="C3856" s="11" t="n"/>
      <c r="E3856" s="12">
        <f>IF($A3856="","",IF(ISNUMBER($A3856),$A3856,IFERROR(DATEVALUE($A3856),"")))</f>
        <v/>
      </c>
      <c r="F3856" s="12">
        <f>IF($B3856="","",IF(ISNUMBER($B3856),HOUR($B3856)*2+MINUTE($B3856)/30,IFERROR(VALUE(LEFT($B3856,FIND(":",$B3856)-1))*2+VALUE(MID($B3856,FIND(":",$B3856)+1,2))/30,"")))</f>
        <v/>
      </c>
      <c r="G3856" s="12">
        <f>IF($E3856="","",IF(WEEKDAY($E3856,2)&lt;6,1,0))</f>
        <v/>
      </c>
      <c r="H3856" s="12">
        <f>IF(OR($E3856="",$F3856=""),"",IF(AND($G3856=1,$F3856&gt;='Working Hours'!$C$8,$F3856&lt;'Working Hours'!$C$9),1,0))</f>
        <v/>
      </c>
    </row>
    <row r="3857">
      <c r="A3857" s="11" t="n"/>
      <c r="B3857" s="11" t="n"/>
      <c r="C3857" s="11" t="n"/>
      <c r="E3857" s="12">
        <f>IF($A3857="","",IF(ISNUMBER($A3857),$A3857,IFERROR(DATEVALUE($A3857),"")))</f>
        <v/>
      </c>
      <c r="F3857" s="12">
        <f>IF($B3857="","",IF(ISNUMBER($B3857),HOUR($B3857)*2+MINUTE($B3857)/30,IFERROR(VALUE(LEFT($B3857,FIND(":",$B3857)-1))*2+VALUE(MID($B3857,FIND(":",$B3857)+1,2))/30,"")))</f>
        <v/>
      </c>
      <c r="G3857" s="12">
        <f>IF($E3857="","",IF(WEEKDAY($E3857,2)&lt;6,1,0))</f>
        <v/>
      </c>
      <c r="H3857" s="12">
        <f>IF(OR($E3857="",$F3857=""),"",IF(AND($G3857=1,$F3857&gt;='Working Hours'!$C$8,$F3857&lt;'Working Hours'!$C$9),1,0))</f>
        <v/>
      </c>
    </row>
    <row r="3858">
      <c r="A3858" s="11" t="n"/>
      <c r="B3858" s="11" t="n"/>
      <c r="C3858" s="11" t="n"/>
      <c r="E3858" s="12">
        <f>IF($A3858="","",IF(ISNUMBER($A3858),$A3858,IFERROR(DATEVALUE($A3858),"")))</f>
        <v/>
      </c>
      <c r="F3858" s="12">
        <f>IF($B3858="","",IF(ISNUMBER($B3858),HOUR($B3858)*2+MINUTE($B3858)/30,IFERROR(VALUE(LEFT($B3858,FIND(":",$B3858)-1))*2+VALUE(MID($B3858,FIND(":",$B3858)+1,2))/30,"")))</f>
        <v/>
      </c>
      <c r="G3858" s="12">
        <f>IF($E3858="","",IF(WEEKDAY($E3858,2)&lt;6,1,0))</f>
        <v/>
      </c>
      <c r="H3858" s="12">
        <f>IF(OR($E3858="",$F3858=""),"",IF(AND($G3858=1,$F3858&gt;='Working Hours'!$C$8,$F3858&lt;'Working Hours'!$C$9),1,0))</f>
        <v/>
      </c>
    </row>
    <row r="3859">
      <c r="A3859" s="11" t="n"/>
      <c r="B3859" s="11" t="n"/>
      <c r="C3859" s="11" t="n"/>
      <c r="E3859" s="12">
        <f>IF($A3859="","",IF(ISNUMBER($A3859),$A3859,IFERROR(DATEVALUE($A3859),"")))</f>
        <v/>
      </c>
      <c r="F3859" s="12">
        <f>IF($B3859="","",IF(ISNUMBER($B3859),HOUR($B3859)*2+MINUTE($B3859)/30,IFERROR(VALUE(LEFT($B3859,FIND(":",$B3859)-1))*2+VALUE(MID($B3859,FIND(":",$B3859)+1,2))/30,"")))</f>
        <v/>
      </c>
      <c r="G3859" s="12">
        <f>IF($E3859="","",IF(WEEKDAY($E3859,2)&lt;6,1,0))</f>
        <v/>
      </c>
      <c r="H3859" s="12">
        <f>IF(OR($E3859="",$F3859=""),"",IF(AND($G3859=1,$F3859&gt;='Working Hours'!$C$8,$F3859&lt;'Working Hours'!$C$9),1,0))</f>
        <v/>
      </c>
    </row>
    <row r="3860">
      <c r="A3860" s="11" t="n"/>
      <c r="B3860" s="11" t="n"/>
      <c r="C3860" s="11" t="n"/>
      <c r="E3860" s="12">
        <f>IF($A3860="","",IF(ISNUMBER($A3860),$A3860,IFERROR(DATEVALUE($A3860),"")))</f>
        <v/>
      </c>
      <c r="F3860" s="12">
        <f>IF($B3860="","",IF(ISNUMBER($B3860),HOUR($B3860)*2+MINUTE($B3860)/30,IFERROR(VALUE(LEFT($B3860,FIND(":",$B3860)-1))*2+VALUE(MID($B3860,FIND(":",$B3860)+1,2))/30,"")))</f>
        <v/>
      </c>
      <c r="G3860" s="12">
        <f>IF($E3860="","",IF(WEEKDAY($E3860,2)&lt;6,1,0))</f>
        <v/>
      </c>
      <c r="H3860" s="12">
        <f>IF(OR($E3860="",$F3860=""),"",IF(AND($G3860=1,$F3860&gt;='Working Hours'!$C$8,$F3860&lt;'Working Hours'!$C$9),1,0))</f>
        <v/>
      </c>
    </row>
    <row r="3861">
      <c r="A3861" s="11" t="n"/>
      <c r="B3861" s="11" t="n"/>
      <c r="C3861" s="11" t="n"/>
      <c r="E3861" s="12">
        <f>IF($A3861="","",IF(ISNUMBER($A3861),$A3861,IFERROR(DATEVALUE($A3861),"")))</f>
        <v/>
      </c>
      <c r="F3861" s="12">
        <f>IF($B3861="","",IF(ISNUMBER($B3861),HOUR($B3861)*2+MINUTE($B3861)/30,IFERROR(VALUE(LEFT($B3861,FIND(":",$B3861)-1))*2+VALUE(MID($B3861,FIND(":",$B3861)+1,2))/30,"")))</f>
        <v/>
      </c>
      <c r="G3861" s="12">
        <f>IF($E3861="","",IF(WEEKDAY($E3861,2)&lt;6,1,0))</f>
        <v/>
      </c>
      <c r="H3861" s="12">
        <f>IF(OR($E3861="",$F3861=""),"",IF(AND($G3861=1,$F3861&gt;='Working Hours'!$C$8,$F3861&lt;'Working Hours'!$C$9),1,0))</f>
        <v/>
      </c>
    </row>
    <row r="3862">
      <c r="A3862" s="11" t="n"/>
      <c r="B3862" s="11" t="n"/>
      <c r="C3862" s="11" t="n"/>
      <c r="E3862" s="12">
        <f>IF($A3862="","",IF(ISNUMBER($A3862),$A3862,IFERROR(DATEVALUE($A3862),"")))</f>
        <v/>
      </c>
      <c r="F3862" s="12">
        <f>IF($B3862="","",IF(ISNUMBER($B3862),HOUR($B3862)*2+MINUTE($B3862)/30,IFERROR(VALUE(LEFT($B3862,FIND(":",$B3862)-1))*2+VALUE(MID($B3862,FIND(":",$B3862)+1,2))/30,"")))</f>
        <v/>
      </c>
      <c r="G3862" s="12">
        <f>IF($E3862="","",IF(WEEKDAY($E3862,2)&lt;6,1,0))</f>
        <v/>
      </c>
      <c r="H3862" s="12">
        <f>IF(OR($E3862="",$F3862=""),"",IF(AND($G3862=1,$F3862&gt;='Working Hours'!$C$8,$F3862&lt;'Working Hours'!$C$9),1,0))</f>
        <v/>
      </c>
    </row>
    <row r="3863">
      <c r="A3863" s="11" t="n"/>
      <c r="B3863" s="11" t="n"/>
      <c r="C3863" s="11" t="n"/>
      <c r="E3863" s="12">
        <f>IF($A3863="","",IF(ISNUMBER($A3863),$A3863,IFERROR(DATEVALUE($A3863),"")))</f>
        <v/>
      </c>
      <c r="F3863" s="12">
        <f>IF($B3863="","",IF(ISNUMBER($B3863),HOUR($B3863)*2+MINUTE($B3863)/30,IFERROR(VALUE(LEFT($B3863,FIND(":",$B3863)-1))*2+VALUE(MID($B3863,FIND(":",$B3863)+1,2))/30,"")))</f>
        <v/>
      </c>
      <c r="G3863" s="12">
        <f>IF($E3863="","",IF(WEEKDAY($E3863,2)&lt;6,1,0))</f>
        <v/>
      </c>
      <c r="H3863" s="12">
        <f>IF(OR($E3863="",$F3863=""),"",IF(AND($G3863=1,$F3863&gt;='Working Hours'!$C$8,$F3863&lt;'Working Hours'!$C$9),1,0))</f>
        <v/>
      </c>
    </row>
    <row r="3864">
      <c r="A3864" s="11" t="n"/>
      <c r="B3864" s="11" t="n"/>
      <c r="C3864" s="11" t="n"/>
      <c r="E3864" s="12">
        <f>IF($A3864="","",IF(ISNUMBER($A3864),$A3864,IFERROR(DATEVALUE($A3864),"")))</f>
        <v/>
      </c>
      <c r="F3864" s="12">
        <f>IF($B3864="","",IF(ISNUMBER($B3864),HOUR($B3864)*2+MINUTE($B3864)/30,IFERROR(VALUE(LEFT($B3864,FIND(":",$B3864)-1))*2+VALUE(MID($B3864,FIND(":",$B3864)+1,2))/30,"")))</f>
        <v/>
      </c>
      <c r="G3864" s="12">
        <f>IF($E3864="","",IF(WEEKDAY($E3864,2)&lt;6,1,0))</f>
        <v/>
      </c>
      <c r="H3864" s="12">
        <f>IF(OR($E3864="",$F3864=""),"",IF(AND($G3864=1,$F3864&gt;='Working Hours'!$C$8,$F3864&lt;'Working Hours'!$C$9),1,0))</f>
        <v/>
      </c>
    </row>
    <row r="3865">
      <c r="A3865" s="11" t="n"/>
      <c r="B3865" s="11" t="n"/>
      <c r="C3865" s="11" t="n"/>
      <c r="E3865" s="12">
        <f>IF($A3865="","",IF(ISNUMBER($A3865),$A3865,IFERROR(DATEVALUE($A3865),"")))</f>
        <v/>
      </c>
      <c r="F3865" s="12">
        <f>IF($B3865="","",IF(ISNUMBER($B3865),HOUR($B3865)*2+MINUTE($B3865)/30,IFERROR(VALUE(LEFT($B3865,FIND(":",$B3865)-1))*2+VALUE(MID($B3865,FIND(":",$B3865)+1,2))/30,"")))</f>
        <v/>
      </c>
      <c r="G3865" s="12">
        <f>IF($E3865="","",IF(WEEKDAY($E3865,2)&lt;6,1,0))</f>
        <v/>
      </c>
      <c r="H3865" s="12">
        <f>IF(OR($E3865="",$F3865=""),"",IF(AND($G3865=1,$F3865&gt;='Working Hours'!$C$8,$F3865&lt;'Working Hours'!$C$9),1,0))</f>
        <v/>
      </c>
    </row>
    <row r="3866">
      <c r="A3866" s="11" t="n"/>
      <c r="B3866" s="11" t="n"/>
      <c r="C3866" s="11" t="n"/>
      <c r="E3866" s="12">
        <f>IF($A3866="","",IF(ISNUMBER($A3866),$A3866,IFERROR(DATEVALUE($A3866),"")))</f>
        <v/>
      </c>
      <c r="F3866" s="12">
        <f>IF($B3866="","",IF(ISNUMBER($B3866),HOUR($B3866)*2+MINUTE($B3866)/30,IFERROR(VALUE(LEFT($B3866,FIND(":",$B3866)-1))*2+VALUE(MID($B3866,FIND(":",$B3866)+1,2))/30,"")))</f>
        <v/>
      </c>
      <c r="G3866" s="12">
        <f>IF($E3866="","",IF(WEEKDAY($E3866,2)&lt;6,1,0))</f>
        <v/>
      </c>
      <c r="H3866" s="12">
        <f>IF(OR($E3866="",$F3866=""),"",IF(AND($G3866=1,$F3866&gt;='Working Hours'!$C$8,$F3866&lt;'Working Hours'!$C$9),1,0))</f>
        <v/>
      </c>
    </row>
    <row r="3867">
      <c r="A3867" s="11" t="n"/>
      <c r="B3867" s="11" t="n"/>
      <c r="C3867" s="11" t="n"/>
      <c r="E3867" s="12">
        <f>IF($A3867="","",IF(ISNUMBER($A3867),$A3867,IFERROR(DATEVALUE($A3867),"")))</f>
        <v/>
      </c>
      <c r="F3867" s="12">
        <f>IF($B3867="","",IF(ISNUMBER($B3867),HOUR($B3867)*2+MINUTE($B3867)/30,IFERROR(VALUE(LEFT($B3867,FIND(":",$B3867)-1))*2+VALUE(MID($B3867,FIND(":",$B3867)+1,2))/30,"")))</f>
        <v/>
      </c>
      <c r="G3867" s="12">
        <f>IF($E3867="","",IF(WEEKDAY($E3867,2)&lt;6,1,0))</f>
        <v/>
      </c>
      <c r="H3867" s="12">
        <f>IF(OR($E3867="",$F3867=""),"",IF(AND($G3867=1,$F3867&gt;='Working Hours'!$C$8,$F3867&lt;'Working Hours'!$C$9),1,0))</f>
        <v/>
      </c>
    </row>
    <row r="3868">
      <c r="A3868" s="11" t="n"/>
      <c r="B3868" s="11" t="n"/>
      <c r="C3868" s="11" t="n"/>
      <c r="E3868" s="12">
        <f>IF($A3868="","",IF(ISNUMBER($A3868),$A3868,IFERROR(DATEVALUE($A3868),"")))</f>
        <v/>
      </c>
      <c r="F3868" s="12">
        <f>IF($B3868="","",IF(ISNUMBER($B3868),HOUR($B3868)*2+MINUTE($B3868)/30,IFERROR(VALUE(LEFT($B3868,FIND(":",$B3868)-1))*2+VALUE(MID($B3868,FIND(":",$B3868)+1,2))/30,"")))</f>
        <v/>
      </c>
      <c r="G3868" s="12">
        <f>IF($E3868="","",IF(WEEKDAY($E3868,2)&lt;6,1,0))</f>
        <v/>
      </c>
      <c r="H3868" s="12">
        <f>IF(OR($E3868="",$F3868=""),"",IF(AND($G3868=1,$F3868&gt;='Working Hours'!$C$8,$F3868&lt;'Working Hours'!$C$9),1,0))</f>
        <v/>
      </c>
    </row>
    <row r="3869">
      <c r="A3869" s="11" t="n"/>
      <c r="B3869" s="11" t="n"/>
      <c r="C3869" s="11" t="n"/>
      <c r="E3869" s="12">
        <f>IF($A3869="","",IF(ISNUMBER($A3869),$A3869,IFERROR(DATEVALUE($A3869),"")))</f>
        <v/>
      </c>
      <c r="F3869" s="12">
        <f>IF($B3869="","",IF(ISNUMBER($B3869),HOUR($B3869)*2+MINUTE($B3869)/30,IFERROR(VALUE(LEFT($B3869,FIND(":",$B3869)-1))*2+VALUE(MID($B3869,FIND(":",$B3869)+1,2))/30,"")))</f>
        <v/>
      </c>
      <c r="G3869" s="12">
        <f>IF($E3869="","",IF(WEEKDAY($E3869,2)&lt;6,1,0))</f>
        <v/>
      </c>
      <c r="H3869" s="12">
        <f>IF(OR($E3869="",$F3869=""),"",IF(AND($G3869=1,$F3869&gt;='Working Hours'!$C$8,$F3869&lt;'Working Hours'!$C$9),1,0))</f>
        <v/>
      </c>
    </row>
    <row r="3870">
      <c r="A3870" s="11" t="n"/>
      <c r="B3870" s="11" t="n"/>
      <c r="C3870" s="11" t="n"/>
      <c r="E3870" s="12">
        <f>IF($A3870="","",IF(ISNUMBER($A3870),$A3870,IFERROR(DATEVALUE($A3870),"")))</f>
        <v/>
      </c>
      <c r="F3870" s="12">
        <f>IF($B3870="","",IF(ISNUMBER($B3870),HOUR($B3870)*2+MINUTE($B3870)/30,IFERROR(VALUE(LEFT($B3870,FIND(":",$B3870)-1))*2+VALUE(MID($B3870,FIND(":",$B3870)+1,2))/30,"")))</f>
        <v/>
      </c>
      <c r="G3870" s="12">
        <f>IF($E3870="","",IF(WEEKDAY($E3870,2)&lt;6,1,0))</f>
        <v/>
      </c>
      <c r="H3870" s="12">
        <f>IF(OR($E3870="",$F3870=""),"",IF(AND($G3870=1,$F3870&gt;='Working Hours'!$C$8,$F3870&lt;'Working Hours'!$C$9),1,0))</f>
        <v/>
      </c>
    </row>
    <row r="3871">
      <c r="A3871" s="11" t="n"/>
      <c r="B3871" s="11" t="n"/>
      <c r="C3871" s="11" t="n"/>
      <c r="E3871" s="12">
        <f>IF($A3871="","",IF(ISNUMBER($A3871),$A3871,IFERROR(DATEVALUE($A3871),"")))</f>
        <v/>
      </c>
      <c r="F3871" s="12">
        <f>IF($B3871="","",IF(ISNUMBER($B3871),HOUR($B3871)*2+MINUTE($B3871)/30,IFERROR(VALUE(LEFT($B3871,FIND(":",$B3871)-1))*2+VALUE(MID($B3871,FIND(":",$B3871)+1,2))/30,"")))</f>
        <v/>
      </c>
      <c r="G3871" s="12">
        <f>IF($E3871="","",IF(WEEKDAY($E3871,2)&lt;6,1,0))</f>
        <v/>
      </c>
      <c r="H3871" s="12">
        <f>IF(OR($E3871="",$F3871=""),"",IF(AND($G3871=1,$F3871&gt;='Working Hours'!$C$8,$F3871&lt;'Working Hours'!$C$9),1,0))</f>
        <v/>
      </c>
    </row>
    <row r="3872">
      <c r="A3872" s="11" t="n"/>
      <c r="B3872" s="11" t="n"/>
      <c r="C3872" s="11" t="n"/>
      <c r="E3872" s="12">
        <f>IF($A3872="","",IF(ISNUMBER($A3872),$A3872,IFERROR(DATEVALUE($A3872),"")))</f>
        <v/>
      </c>
      <c r="F3872" s="12">
        <f>IF($B3872="","",IF(ISNUMBER($B3872),HOUR($B3872)*2+MINUTE($B3872)/30,IFERROR(VALUE(LEFT($B3872,FIND(":",$B3872)-1))*2+VALUE(MID($B3872,FIND(":",$B3872)+1,2))/30,"")))</f>
        <v/>
      </c>
      <c r="G3872" s="12">
        <f>IF($E3872="","",IF(WEEKDAY($E3872,2)&lt;6,1,0))</f>
        <v/>
      </c>
      <c r="H3872" s="12">
        <f>IF(OR($E3872="",$F3872=""),"",IF(AND($G3872=1,$F3872&gt;='Working Hours'!$C$8,$F3872&lt;'Working Hours'!$C$9),1,0))</f>
        <v/>
      </c>
    </row>
    <row r="3873">
      <c r="A3873" s="11" t="n"/>
      <c r="B3873" s="11" t="n"/>
      <c r="C3873" s="11" t="n"/>
      <c r="E3873" s="12">
        <f>IF($A3873="","",IF(ISNUMBER($A3873),$A3873,IFERROR(DATEVALUE($A3873),"")))</f>
        <v/>
      </c>
      <c r="F3873" s="12">
        <f>IF($B3873="","",IF(ISNUMBER($B3873),HOUR($B3873)*2+MINUTE($B3873)/30,IFERROR(VALUE(LEFT($B3873,FIND(":",$B3873)-1))*2+VALUE(MID($B3873,FIND(":",$B3873)+1,2))/30,"")))</f>
        <v/>
      </c>
      <c r="G3873" s="12">
        <f>IF($E3873="","",IF(WEEKDAY($E3873,2)&lt;6,1,0))</f>
        <v/>
      </c>
      <c r="H3873" s="12">
        <f>IF(OR($E3873="",$F3873=""),"",IF(AND($G3873=1,$F3873&gt;='Working Hours'!$C$8,$F3873&lt;'Working Hours'!$C$9),1,0))</f>
        <v/>
      </c>
    </row>
    <row r="3874">
      <c r="A3874" s="11" t="n"/>
      <c r="B3874" s="11" t="n"/>
      <c r="C3874" s="11" t="n"/>
      <c r="E3874" s="12">
        <f>IF($A3874="","",IF(ISNUMBER($A3874),$A3874,IFERROR(DATEVALUE($A3874),"")))</f>
        <v/>
      </c>
      <c r="F3874" s="12">
        <f>IF($B3874="","",IF(ISNUMBER($B3874),HOUR($B3874)*2+MINUTE($B3874)/30,IFERROR(VALUE(LEFT($B3874,FIND(":",$B3874)-1))*2+VALUE(MID($B3874,FIND(":",$B3874)+1,2))/30,"")))</f>
        <v/>
      </c>
      <c r="G3874" s="12">
        <f>IF($E3874="","",IF(WEEKDAY($E3874,2)&lt;6,1,0))</f>
        <v/>
      </c>
      <c r="H3874" s="12">
        <f>IF(OR($E3874="",$F3874=""),"",IF(AND($G3874=1,$F3874&gt;='Working Hours'!$C$8,$F3874&lt;'Working Hours'!$C$9),1,0))</f>
        <v/>
      </c>
    </row>
    <row r="3875">
      <c r="A3875" s="11" t="n"/>
      <c r="B3875" s="11" t="n"/>
      <c r="C3875" s="11" t="n"/>
      <c r="E3875" s="12">
        <f>IF($A3875="","",IF(ISNUMBER($A3875),$A3875,IFERROR(DATEVALUE($A3875),"")))</f>
        <v/>
      </c>
      <c r="F3875" s="12">
        <f>IF($B3875="","",IF(ISNUMBER($B3875),HOUR($B3875)*2+MINUTE($B3875)/30,IFERROR(VALUE(LEFT($B3875,FIND(":",$B3875)-1))*2+VALUE(MID($B3875,FIND(":",$B3875)+1,2))/30,"")))</f>
        <v/>
      </c>
      <c r="G3875" s="12">
        <f>IF($E3875="","",IF(WEEKDAY($E3875,2)&lt;6,1,0))</f>
        <v/>
      </c>
      <c r="H3875" s="12">
        <f>IF(OR($E3875="",$F3875=""),"",IF(AND($G3875=1,$F3875&gt;='Working Hours'!$C$8,$F3875&lt;'Working Hours'!$C$9),1,0))</f>
        <v/>
      </c>
    </row>
    <row r="3876">
      <c r="A3876" s="11" t="n"/>
      <c r="B3876" s="11" t="n"/>
      <c r="C3876" s="11" t="n"/>
      <c r="E3876" s="12">
        <f>IF($A3876="","",IF(ISNUMBER($A3876),$A3876,IFERROR(DATEVALUE($A3876),"")))</f>
        <v/>
      </c>
      <c r="F3876" s="12">
        <f>IF($B3876="","",IF(ISNUMBER($B3876),HOUR($B3876)*2+MINUTE($B3876)/30,IFERROR(VALUE(LEFT($B3876,FIND(":",$B3876)-1))*2+VALUE(MID($B3876,FIND(":",$B3876)+1,2))/30,"")))</f>
        <v/>
      </c>
      <c r="G3876" s="12">
        <f>IF($E3876="","",IF(WEEKDAY($E3876,2)&lt;6,1,0))</f>
        <v/>
      </c>
      <c r="H3876" s="12">
        <f>IF(OR($E3876="",$F3876=""),"",IF(AND($G3876=1,$F3876&gt;='Working Hours'!$C$8,$F3876&lt;'Working Hours'!$C$9),1,0))</f>
        <v/>
      </c>
    </row>
    <row r="3877">
      <c r="A3877" s="11" t="n"/>
      <c r="B3877" s="11" t="n"/>
      <c r="C3877" s="11" t="n"/>
      <c r="E3877" s="12">
        <f>IF($A3877="","",IF(ISNUMBER($A3877),$A3877,IFERROR(DATEVALUE($A3877),"")))</f>
        <v/>
      </c>
      <c r="F3877" s="12">
        <f>IF($B3877="","",IF(ISNUMBER($B3877),HOUR($B3877)*2+MINUTE($B3877)/30,IFERROR(VALUE(LEFT($B3877,FIND(":",$B3877)-1))*2+VALUE(MID($B3877,FIND(":",$B3877)+1,2))/30,"")))</f>
        <v/>
      </c>
      <c r="G3877" s="12">
        <f>IF($E3877="","",IF(WEEKDAY($E3877,2)&lt;6,1,0))</f>
        <v/>
      </c>
      <c r="H3877" s="12">
        <f>IF(OR($E3877="",$F3877=""),"",IF(AND($G3877=1,$F3877&gt;='Working Hours'!$C$8,$F3877&lt;'Working Hours'!$C$9),1,0))</f>
        <v/>
      </c>
    </row>
    <row r="3878">
      <c r="A3878" s="11" t="n"/>
      <c r="B3878" s="11" t="n"/>
      <c r="C3878" s="11" t="n"/>
      <c r="E3878" s="12">
        <f>IF($A3878="","",IF(ISNUMBER($A3878),$A3878,IFERROR(DATEVALUE($A3878),"")))</f>
        <v/>
      </c>
      <c r="F3878" s="12">
        <f>IF($B3878="","",IF(ISNUMBER($B3878),HOUR($B3878)*2+MINUTE($B3878)/30,IFERROR(VALUE(LEFT($B3878,FIND(":",$B3878)-1))*2+VALUE(MID($B3878,FIND(":",$B3878)+1,2))/30,"")))</f>
        <v/>
      </c>
      <c r="G3878" s="12">
        <f>IF($E3878="","",IF(WEEKDAY($E3878,2)&lt;6,1,0))</f>
        <v/>
      </c>
      <c r="H3878" s="12">
        <f>IF(OR($E3878="",$F3878=""),"",IF(AND($G3878=1,$F3878&gt;='Working Hours'!$C$8,$F3878&lt;'Working Hours'!$C$9),1,0))</f>
        <v/>
      </c>
    </row>
    <row r="3879">
      <c r="A3879" s="11" t="n"/>
      <c r="B3879" s="11" t="n"/>
      <c r="C3879" s="11" t="n"/>
      <c r="E3879" s="12">
        <f>IF($A3879="","",IF(ISNUMBER($A3879),$A3879,IFERROR(DATEVALUE($A3879),"")))</f>
        <v/>
      </c>
      <c r="F3879" s="12">
        <f>IF($B3879="","",IF(ISNUMBER($B3879),HOUR($B3879)*2+MINUTE($B3879)/30,IFERROR(VALUE(LEFT($B3879,FIND(":",$B3879)-1))*2+VALUE(MID($B3879,FIND(":",$B3879)+1,2))/30,"")))</f>
        <v/>
      </c>
      <c r="G3879" s="12">
        <f>IF($E3879="","",IF(WEEKDAY($E3879,2)&lt;6,1,0))</f>
        <v/>
      </c>
      <c r="H3879" s="12">
        <f>IF(OR($E3879="",$F3879=""),"",IF(AND($G3879=1,$F3879&gt;='Working Hours'!$C$8,$F3879&lt;'Working Hours'!$C$9),1,0))</f>
        <v/>
      </c>
    </row>
    <row r="3880">
      <c r="A3880" s="11" t="n"/>
      <c r="B3880" s="11" t="n"/>
      <c r="C3880" s="11" t="n"/>
      <c r="E3880" s="12">
        <f>IF($A3880="","",IF(ISNUMBER($A3880),$A3880,IFERROR(DATEVALUE($A3880),"")))</f>
        <v/>
      </c>
      <c r="F3880" s="12">
        <f>IF($B3880="","",IF(ISNUMBER($B3880),HOUR($B3880)*2+MINUTE($B3880)/30,IFERROR(VALUE(LEFT($B3880,FIND(":",$B3880)-1))*2+VALUE(MID($B3880,FIND(":",$B3880)+1,2))/30,"")))</f>
        <v/>
      </c>
      <c r="G3880" s="12">
        <f>IF($E3880="","",IF(WEEKDAY($E3880,2)&lt;6,1,0))</f>
        <v/>
      </c>
      <c r="H3880" s="12">
        <f>IF(OR($E3880="",$F3880=""),"",IF(AND($G3880=1,$F3880&gt;='Working Hours'!$C$8,$F3880&lt;'Working Hours'!$C$9),1,0))</f>
        <v/>
      </c>
    </row>
    <row r="3881">
      <c r="A3881" s="11" t="n"/>
      <c r="B3881" s="11" t="n"/>
      <c r="C3881" s="11" t="n"/>
      <c r="E3881" s="12">
        <f>IF($A3881="","",IF(ISNUMBER($A3881),$A3881,IFERROR(DATEVALUE($A3881),"")))</f>
        <v/>
      </c>
      <c r="F3881" s="12">
        <f>IF($B3881="","",IF(ISNUMBER($B3881),HOUR($B3881)*2+MINUTE($B3881)/30,IFERROR(VALUE(LEFT($B3881,FIND(":",$B3881)-1))*2+VALUE(MID($B3881,FIND(":",$B3881)+1,2))/30,"")))</f>
        <v/>
      </c>
      <c r="G3881" s="12">
        <f>IF($E3881="","",IF(WEEKDAY($E3881,2)&lt;6,1,0))</f>
        <v/>
      </c>
      <c r="H3881" s="12">
        <f>IF(OR($E3881="",$F3881=""),"",IF(AND($G3881=1,$F3881&gt;='Working Hours'!$C$8,$F3881&lt;'Working Hours'!$C$9),1,0))</f>
        <v/>
      </c>
    </row>
    <row r="3882">
      <c r="A3882" s="11" t="n"/>
      <c r="B3882" s="11" t="n"/>
      <c r="C3882" s="11" t="n"/>
      <c r="E3882" s="12">
        <f>IF($A3882="","",IF(ISNUMBER($A3882),$A3882,IFERROR(DATEVALUE($A3882),"")))</f>
        <v/>
      </c>
      <c r="F3882" s="12">
        <f>IF($B3882="","",IF(ISNUMBER($B3882),HOUR($B3882)*2+MINUTE($B3882)/30,IFERROR(VALUE(LEFT($B3882,FIND(":",$B3882)-1))*2+VALUE(MID($B3882,FIND(":",$B3882)+1,2))/30,"")))</f>
        <v/>
      </c>
      <c r="G3882" s="12">
        <f>IF($E3882="","",IF(WEEKDAY($E3882,2)&lt;6,1,0))</f>
        <v/>
      </c>
      <c r="H3882" s="12">
        <f>IF(OR($E3882="",$F3882=""),"",IF(AND($G3882=1,$F3882&gt;='Working Hours'!$C$8,$F3882&lt;'Working Hours'!$C$9),1,0))</f>
        <v/>
      </c>
    </row>
    <row r="3883">
      <c r="A3883" s="11" t="n"/>
      <c r="B3883" s="11" t="n"/>
      <c r="C3883" s="11" t="n"/>
      <c r="E3883" s="12">
        <f>IF($A3883="","",IF(ISNUMBER($A3883),$A3883,IFERROR(DATEVALUE($A3883),"")))</f>
        <v/>
      </c>
      <c r="F3883" s="12">
        <f>IF($B3883="","",IF(ISNUMBER($B3883),HOUR($B3883)*2+MINUTE($B3883)/30,IFERROR(VALUE(LEFT($B3883,FIND(":",$B3883)-1))*2+VALUE(MID($B3883,FIND(":",$B3883)+1,2))/30,"")))</f>
        <v/>
      </c>
      <c r="G3883" s="12">
        <f>IF($E3883="","",IF(WEEKDAY($E3883,2)&lt;6,1,0))</f>
        <v/>
      </c>
      <c r="H3883" s="12">
        <f>IF(OR($E3883="",$F3883=""),"",IF(AND($G3883=1,$F3883&gt;='Working Hours'!$C$8,$F3883&lt;'Working Hours'!$C$9),1,0))</f>
        <v/>
      </c>
    </row>
    <row r="3884">
      <c r="A3884" s="11" t="n"/>
      <c r="B3884" s="11" t="n"/>
      <c r="C3884" s="11" t="n"/>
      <c r="E3884" s="12">
        <f>IF($A3884="","",IF(ISNUMBER($A3884),$A3884,IFERROR(DATEVALUE($A3884),"")))</f>
        <v/>
      </c>
      <c r="F3884" s="12">
        <f>IF($B3884="","",IF(ISNUMBER($B3884),HOUR($B3884)*2+MINUTE($B3884)/30,IFERROR(VALUE(LEFT($B3884,FIND(":",$B3884)-1))*2+VALUE(MID($B3884,FIND(":",$B3884)+1,2))/30,"")))</f>
        <v/>
      </c>
      <c r="G3884" s="12">
        <f>IF($E3884="","",IF(WEEKDAY($E3884,2)&lt;6,1,0))</f>
        <v/>
      </c>
      <c r="H3884" s="12">
        <f>IF(OR($E3884="",$F3884=""),"",IF(AND($G3884=1,$F3884&gt;='Working Hours'!$C$8,$F3884&lt;'Working Hours'!$C$9),1,0))</f>
        <v/>
      </c>
    </row>
    <row r="3885">
      <c r="A3885" s="11" t="n"/>
      <c r="B3885" s="11" t="n"/>
      <c r="C3885" s="11" t="n"/>
      <c r="E3885" s="12">
        <f>IF($A3885="","",IF(ISNUMBER($A3885),$A3885,IFERROR(DATEVALUE($A3885),"")))</f>
        <v/>
      </c>
      <c r="F3885" s="12">
        <f>IF($B3885="","",IF(ISNUMBER($B3885),HOUR($B3885)*2+MINUTE($B3885)/30,IFERROR(VALUE(LEFT($B3885,FIND(":",$B3885)-1))*2+VALUE(MID($B3885,FIND(":",$B3885)+1,2))/30,"")))</f>
        <v/>
      </c>
      <c r="G3885" s="12">
        <f>IF($E3885="","",IF(WEEKDAY($E3885,2)&lt;6,1,0))</f>
        <v/>
      </c>
      <c r="H3885" s="12">
        <f>IF(OR($E3885="",$F3885=""),"",IF(AND($G3885=1,$F3885&gt;='Working Hours'!$C$8,$F3885&lt;'Working Hours'!$C$9),1,0))</f>
        <v/>
      </c>
    </row>
    <row r="3886">
      <c r="A3886" s="11" t="n"/>
      <c r="B3886" s="11" t="n"/>
      <c r="C3886" s="11" t="n"/>
      <c r="E3886" s="12">
        <f>IF($A3886="","",IF(ISNUMBER($A3886),$A3886,IFERROR(DATEVALUE($A3886),"")))</f>
        <v/>
      </c>
      <c r="F3886" s="12">
        <f>IF($B3886="","",IF(ISNUMBER($B3886),HOUR($B3886)*2+MINUTE($B3886)/30,IFERROR(VALUE(LEFT($B3886,FIND(":",$B3886)-1))*2+VALUE(MID($B3886,FIND(":",$B3886)+1,2))/30,"")))</f>
        <v/>
      </c>
      <c r="G3886" s="12">
        <f>IF($E3886="","",IF(WEEKDAY($E3886,2)&lt;6,1,0))</f>
        <v/>
      </c>
      <c r="H3886" s="12">
        <f>IF(OR($E3886="",$F3886=""),"",IF(AND($G3886=1,$F3886&gt;='Working Hours'!$C$8,$F3886&lt;'Working Hours'!$C$9),1,0))</f>
        <v/>
      </c>
    </row>
    <row r="3887">
      <c r="A3887" s="11" t="n"/>
      <c r="B3887" s="11" t="n"/>
      <c r="C3887" s="11" t="n"/>
      <c r="E3887" s="12">
        <f>IF($A3887="","",IF(ISNUMBER($A3887),$A3887,IFERROR(DATEVALUE($A3887),"")))</f>
        <v/>
      </c>
      <c r="F3887" s="12">
        <f>IF($B3887="","",IF(ISNUMBER($B3887),HOUR($B3887)*2+MINUTE($B3887)/30,IFERROR(VALUE(LEFT($B3887,FIND(":",$B3887)-1))*2+VALUE(MID($B3887,FIND(":",$B3887)+1,2))/30,"")))</f>
        <v/>
      </c>
      <c r="G3887" s="12">
        <f>IF($E3887="","",IF(WEEKDAY($E3887,2)&lt;6,1,0))</f>
        <v/>
      </c>
      <c r="H3887" s="12">
        <f>IF(OR($E3887="",$F3887=""),"",IF(AND($G3887=1,$F3887&gt;='Working Hours'!$C$8,$F3887&lt;'Working Hours'!$C$9),1,0))</f>
        <v/>
      </c>
    </row>
    <row r="3888">
      <c r="A3888" s="11" t="n"/>
      <c r="B3888" s="11" t="n"/>
      <c r="C3888" s="11" t="n"/>
      <c r="E3888" s="12">
        <f>IF($A3888="","",IF(ISNUMBER($A3888),$A3888,IFERROR(DATEVALUE($A3888),"")))</f>
        <v/>
      </c>
      <c r="F3888" s="12">
        <f>IF($B3888="","",IF(ISNUMBER($B3888),HOUR($B3888)*2+MINUTE($B3888)/30,IFERROR(VALUE(LEFT($B3888,FIND(":",$B3888)-1))*2+VALUE(MID($B3888,FIND(":",$B3888)+1,2))/30,"")))</f>
        <v/>
      </c>
      <c r="G3888" s="12">
        <f>IF($E3888="","",IF(WEEKDAY($E3888,2)&lt;6,1,0))</f>
        <v/>
      </c>
      <c r="H3888" s="12">
        <f>IF(OR($E3888="",$F3888=""),"",IF(AND($G3888=1,$F3888&gt;='Working Hours'!$C$8,$F3888&lt;'Working Hours'!$C$9),1,0))</f>
        <v/>
      </c>
    </row>
    <row r="3889">
      <c r="A3889" s="11" t="n"/>
      <c r="B3889" s="11" t="n"/>
      <c r="C3889" s="11" t="n"/>
      <c r="E3889" s="12">
        <f>IF($A3889="","",IF(ISNUMBER($A3889),$A3889,IFERROR(DATEVALUE($A3889),"")))</f>
        <v/>
      </c>
      <c r="F3889" s="12">
        <f>IF($B3889="","",IF(ISNUMBER($B3889),HOUR($B3889)*2+MINUTE($B3889)/30,IFERROR(VALUE(LEFT($B3889,FIND(":",$B3889)-1))*2+VALUE(MID($B3889,FIND(":",$B3889)+1,2))/30,"")))</f>
        <v/>
      </c>
      <c r="G3889" s="12">
        <f>IF($E3889="","",IF(WEEKDAY($E3889,2)&lt;6,1,0))</f>
        <v/>
      </c>
      <c r="H3889" s="12">
        <f>IF(OR($E3889="",$F3889=""),"",IF(AND($G3889=1,$F3889&gt;='Working Hours'!$C$8,$F3889&lt;'Working Hours'!$C$9),1,0))</f>
        <v/>
      </c>
    </row>
    <row r="3890">
      <c r="A3890" s="11" t="n"/>
      <c r="B3890" s="11" t="n"/>
      <c r="C3890" s="11" t="n"/>
      <c r="E3890" s="12">
        <f>IF($A3890="","",IF(ISNUMBER($A3890),$A3890,IFERROR(DATEVALUE($A3890),"")))</f>
        <v/>
      </c>
      <c r="F3890" s="12">
        <f>IF($B3890="","",IF(ISNUMBER($B3890),HOUR($B3890)*2+MINUTE($B3890)/30,IFERROR(VALUE(LEFT($B3890,FIND(":",$B3890)-1))*2+VALUE(MID($B3890,FIND(":",$B3890)+1,2))/30,"")))</f>
        <v/>
      </c>
      <c r="G3890" s="12">
        <f>IF($E3890="","",IF(WEEKDAY($E3890,2)&lt;6,1,0))</f>
        <v/>
      </c>
      <c r="H3890" s="12">
        <f>IF(OR($E3890="",$F3890=""),"",IF(AND($G3890=1,$F3890&gt;='Working Hours'!$C$8,$F3890&lt;'Working Hours'!$C$9),1,0))</f>
        <v/>
      </c>
    </row>
    <row r="3891">
      <c r="A3891" s="11" t="n"/>
      <c r="B3891" s="11" t="n"/>
      <c r="C3891" s="11" t="n"/>
      <c r="E3891" s="12">
        <f>IF($A3891="","",IF(ISNUMBER($A3891),$A3891,IFERROR(DATEVALUE($A3891),"")))</f>
        <v/>
      </c>
      <c r="F3891" s="12">
        <f>IF($B3891="","",IF(ISNUMBER($B3891),HOUR($B3891)*2+MINUTE($B3891)/30,IFERROR(VALUE(LEFT($B3891,FIND(":",$B3891)-1))*2+VALUE(MID($B3891,FIND(":",$B3891)+1,2))/30,"")))</f>
        <v/>
      </c>
      <c r="G3891" s="12">
        <f>IF($E3891="","",IF(WEEKDAY($E3891,2)&lt;6,1,0))</f>
        <v/>
      </c>
      <c r="H3891" s="12">
        <f>IF(OR($E3891="",$F3891=""),"",IF(AND($G3891=1,$F3891&gt;='Working Hours'!$C$8,$F3891&lt;'Working Hours'!$C$9),1,0))</f>
        <v/>
      </c>
    </row>
    <row r="3892">
      <c r="A3892" s="11" t="n"/>
      <c r="B3892" s="11" t="n"/>
      <c r="C3892" s="11" t="n"/>
      <c r="E3892" s="12">
        <f>IF($A3892="","",IF(ISNUMBER($A3892),$A3892,IFERROR(DATEVALUE($A3892),"")))</f>
        <v/>
      </c>
      <c r="F3892" s="12">
        <f>IF($B3892="","",IF(ISNUMBER($B3892),HOUR($B3892)*2+MINUTE($B3892)/30,IFERROR(VALUE(LEFT($B3892,FIND(":",$B3892)-1))*2+VALUE(MID($B3892,FIND(":",$B3892)+1,2))/30,"")))</f>
        <v/>
      </c>
      <c r="G3892" s="12">
        <f>IF($E3892="","",IF(WEEKDAY($E3892,2)&lt;6,1,0))</f>
        <v/>
      </c>
      <c r="H3892" s="12">
        <f>IF(OR($E3892="",$F3892=""),"",IF(AND($G3892=1,$F3892&gt;='Working Hours'!$C$8,$F3892&lt;'Working Hours'!$C$9),1,0))</f>
        <v/>
      </c>
    </row>
    <row r="3893">
      <c r="A3893" s="11" t="n"/>
      <c r="B3893" s="11" t="n"/>
      <c r="C3893" s="11" t="n"/>
      <c r="E3893" s="12">
        <f>IF($A3893="","",IF(ISNUMBER($A3893),$A3893,IFERROR(DATEVALUE($A3893),"")))</f>
        <v/>
      </c>
      <c r="F3893" s="12">
        <f>IF($B3893="","",IF(ISNUMBER($B3893),HOUR($B3893)*2+MINUTE($B3893)/30,IFERROR(VALUE(LEFT($B3893,FIND(":",$B3893)-1))*2+VALUE(MID($B3893,FIND(":",$B3893)+1,2))/30,"")))</f>
        <v/>
      </c>
      <c r="G3893" s="12">
        <f>IF($E3893="","",IF(WEEKDAY($E3893,2)&lt;6,1,0))</f>
        <v/>
      </c>
      <c r="H3893" s="12">
        <f>IF(OR($E3893="",$F3893=""),"",IF(AND($G3893=1,$F3893&gt;='Working Hours'!$C$8,$F3893&lt;'Working Hours'!$C$9),1,0))</f>
        <v/>
      </c>
    </row>
    <row r="3894">
      <c r="A3894" s="11" t="n"/>
      <c r="B3894" s="11" t="n"/>
      <c r="C3894" s="11" t="n"/>
      <c r="E3894" s="12">
        <f>IF($A3894="","",IF(ISNUMBER($A3894),$A3894,IFERROR(DATEVALUE($A3894),"")))</f>
        <v/>
      </c>
      <c r="F3894" s="12">
        <f>IF($B3894="","",IF(ISNUMBER($B3894),HOUR($B3894)*2+MINUTE($B3894)/30,IFERROR(VALUE(LEFT($B3894,FIND(":",$B3894)-1))*2+VALUE(MID($B3894,FIND(":",$B3894)+1,2))/30,"")))</f>
        <v/>
      </c>
      <c r="G3894" s="12">
        <f>IF($E3894="","",IF(WEEKDAY($E3894,2)&lt;6,1,0))</f>
        <v/>
      </c>
      <c r="H3894" s="12">
        <f>IF(OR($E3894="",$F3894=""),"",IF(AND($G3894=1,$F3894&gt;='Working Hours'!$C$8,$F3894&lt;'Working Hours'!$C$9),1,0))</f>
        <v/>
      </c>
    </row>
    <row r="3895">
      <c r="A3895" s="11" t="n"/>
      <c r="B3895" s="11" t="n"/>
      <c r="C3895" s="11" t="n"/>
      <c r="E3895" s="12">
        <f>IF($A3895="","",IF(ISNUMBER($A3895),$A3895,IFERROR(DATEVALUE($A3895),"")))</f>
        <v/>
      </c>
      <c r="F3895" s="12">
        <f>IF($B3895="","",IF(ISNUMBER($B3895),HOUR($B3895)*2+MINUTE($B3895)/30,IFERROR(VALUE(LEFT($B3895,FIND(":",$B3895)-1))*2+VALUE(MID($B3895,FIND(":",$B3895)+1,2))/30,"")))</f>
        <v/>
      </c>
      <c r="G3895" s="12">
        <f>IF($E3895="","",IF(WEEKDAY($E3895,2)&lt;6,1,0))</f>
        <v/>
      </c>
      <c r="H3895" s="12">
        <f>IF(OR($E3895="",$F3895=""),"",IF(AND($G3895=1,$F3895&gt;='Working Hours'!$C$8,$F3895&lt;'Working Hours'!$C$9),1,0))</f>
        <v/>
      </c>
    </row>
    <row r="3896">
      <c r="A3896" s="11" t="n"/>
      <c r="B3896" s="11" t="n"/>
      <c r="C3896" s="11" t="n"/>
      <c r="E3896" s="12">
        <f>IF($A3896="","",IF(ISNUMBER($A3896),$A3896,IFERROR(DATEVALUE($A3896),"")))</f>
        <v/>
      </c>
      <c r="F3896" s="12">
        <f>IF($B3896="","",IF(ISNUMBER($B3896),HOUR($B3896)*2+MINUTE($B3896)/30,IFERROR(VALUE(LEFT($B3896,FIND(":",$B3896)-1))*2+VALUE(MID($B3896,FIND(":",$B3896)+1,2))/30,"")))</f>
        <v/>
      </c>
      <c r="G3896" s="12">
        <f>IF($E3896="","",IF(WEEKDAY($E3896,2)&lt;6,1,0))</f>
        <v/>
      </c>
      <c r="H3896" s="12">
        <f>IF(OR($E3896="",$F3896=""),"",IF(AND($G3896=1,$F3896&gt;='Working Hours'!$C$8,$F3896&lt;'Working Hours'!$C$9),1,0))</f>
        <v/>
      </c>
    </row>
    <row r="3897">
      <c r="A3897" s="11" t="n"/>
      <c r="B3897" s="11" t="n"/>
      <c r="C3897" s="11" t="n"/>
      <c r="E3897" s="12">
        <f>IF($A3897="","",IF(ISNUMBER($A3897),$A3897,IFERROR(DATEVALUE($A3897),"")))</f>
        <v/>
      </c>
      <c r="F3897" s="12">
        <f>IF($B3897="","",IF(ISNUMBER($B3897),HOUR($B3897)*2+MINUTE($B3897)/30,IFERROR(VALUE(LEFT($B3897,FIND(":",$B3897)-1))*2+VALUE(MID($B3897,FIND(":",$B3897)+1,2))/30,"")))</f>
        <v/>
      </c>
      <c r="G3897" s="12">
        <f>IF($E3897="","",IF(WEEKDAY($E3897,2)&lt;6,1,0))</f>
        <v/>
      </c>
      <c r="H3897" s="12">
        <f>IF(OR($E3897="",$F3897=""),"",IF(AND($G3897=1,$F3897&gt;='Working Hours'!$C$8,$F3897&lt;'Working Hours'!$C$9),1,0))</f>
        <v/>
      </c>
    </row>
    <row r="3898">
      <c r="A3898" s="11" t="n"/>
      <c r="B3898" s="11" t="n"/>
      <c r="C3898" s="11" t="n"/>
      <c r="E3898" s="12">
        <f>IF($A3898="","",IF(ISNUMBER($A3898),$A3898,IFERROR(DATEVALUE($A3898),"")))</f>
        <v/>
      </c>
      <c r="F3898" s="12">
        <f>IF($B3898="","",IF(ISNUMBER($B3898),HOUR($B3898)*2+MINUTE($B3898)/30,IFERROR(VALUE(LEFT($B3898,FIND(":",$B3898)-1))*2+VALUE(MID($B3898,FIND(":",$B3898)+1,2))/30,"")))</f>
        <v/>
      </c>
      <c r="G3898" s="12">
        <f>IF($E3898="","",IF(WEEKDAY($E3898,2)&lt;6,1,0))</f>
        <v/>
      </c>
      <c r="H3898" s="12">
        <f>IF(OR($E3898="",$F3898=""),"",IF(AND($G3898=1,$F3898&gt;='Working Hours'!$C$8,$F3898&lt;'Working Hours'!$C$9),1,0))</f>
        <v/>
      </c>
    </row>
    <row r="3899">
      <c r="A3899" s="11" t="n"/>
      <c r="B3899" s="11" t="n"/>
      <c r="C3899" s="11" t="n"/>
      <c r="E3899" s="12">
        <f>IF($A3899="","",IF(ISNUMBER($A3899),$A3899,IFERROR(DATEVALUE($A3899),"")))</f>
        <v/>
      </c>
      <c r="F3899" s="12">
        <f>IF($B3899="","",IF(ISNUMBER($B3899),HOUR($B3899)*2+MINUTE($B3899)/30,IFERROR(VALUE(LEFT($B3899,FIND(":",$B3899)-1))*2+VALUE(MID($B3899,FIND(":",$B3899)+1,2))/30,"")))</f>
        <v/>
      </c>
      <c r="G3899" s="12">
        <f>IF($E3899="","",IF(WEEKDAY($E3899,2)&lt;6,1,0))</f>
        <v/>
      </c>
      <c r="H3899" s="12">
        <f>IF(OR($E3899="",$F3899=""),"",IF(AND($G3899=1,$F3899&gt;='Working Hours'!$C$8,$F3899&lt;'Working Hours'!$C$9),1,0))</f>
        <v/>
      </c>
    </row>
    <row r="3900">
      <c r="A3900" s="11" t="n"/>
      <c r="B3900" s="11" t="n"/>
      <c r="C3900" s="11" t="n"/>
      <c r="E3900" s="12">
        <f>IF($A3900="","",IF(ISNUMBER($A3900),$A3900,IFERROR(DATEVALUE($A3900),"")))</f>
        <v/>
      </c>
      <c r="F3900" s="12">
        <f>IF($B3900="","",IF(ISNUMBER($B3900),HOUR($B3900)*2+MINUTE($B3900)/30,IFERROR(VALUE(LEFT($B3900,FIND(":",$B3900)-1))*2+VALUE(MID($B3900,FIND(":",$B3900)+1,2))/30,"")))</f>
        <v/>
      </c>
      <c r="G3900" s="12">
        <f>IF($E3900="","",IF(WEEKDAY($E3900,2)&lt;6,1,0))</f>
        <v/>
      </c>
      <c r="H3900" s="12">
        <f>IF(OR($E3900="",$F3900=""),"",IF(AND($G3900=1,$F3900&gt;='Working Hours'!$C$8,$F3900&lt;'Working Hours'!$C$9),1,0))</f>
        <v/>
      </c>
    </row>
    <row r="3901">
      <c r="A3901" s="11" t="n"/>
      <c r="B3901" s="11" t="n"/>
      <c r="C3901" s="11" t="n"/>
      <c r="E3901" s="12">
        <f>IF($A3901="","",IF(ISNUMBER($A3901),$A3901,IFERROR(DATEVALUE($A3901),"")))</f>
        <v/>
      </c>
      <c r="F3901" s="12">
        <f>IF($B3901="","",IF(ISNUMBER($B3901),HOUR($B3901)*2+MINUTE($B3901)/30,IFERROR(VALUE(LEFT($B3901,FIND(":",$B3901)-1))*2+VALUE(MID($B3901,FIND(":",$B3901)+1,2))/30,"")))</f>
        <v/>
      </c>
      <c r="G3901" s="12">
        <f>IF($E3901="","",IF(WEEKDAY($E3901,2)&lt;6,1,0))</f>
        <v/>
      </c>
      <c r="H3901" s="12">
        <f>IF(OR($E3901="",$F3901=""),"",IF(AND($G3901=1,$F3901&gt;='Working Hours'!$C$8,$F3901&lt;'Working Hours'!$C$9),1,0))</f>
        <v/>
      </c>
    </row>
    <row r="3902">
      <c r="A3902" s="11" t="n"/>
      <c r="B3902" s="11" t="n"/>
      <c r="C3902" s="11" t="n"/>
      <c r="E3902" s="12">
        <f>IF($A3902="","",IF(ISNUMBER($A3902),$A3902,IFERROR(DATEVALUE($A3902),"")))</f>
        <v/>
      </c>
      <c r="F3902" s="12">
        <f>IF($B3902="","",IF(ISNUMBER($B3902),HOUR($B3902)*2+MINUTE($B3902)/30,IFERROR(VALUE(LEFT($B3902,FIND(":",$B3902)-1))*2+VALUE(MID($B3902,FIND(":",$B3902)+1,2))/30,"")))</f>
        <v/>
      </c>
      <c r="G3902" s="12">
        <f>IF($E3902="","",IF(WEEKDAY($E3902,2)&lt;6,1,0))</f>
        <v/>
      </c>
      <c r="H3902" s="12">
        <f>IF(OR($E3902="",$F3902=""),"",IF(AND($G3902=1,$F3902&gt;='Working Hours'!$C$8,$F3902&lt;'Working Hours'!$C$9),1,0))</f>
        <v/>
      </c>
    </row>
    <row r="3903">
      <c r="A3903" s="11" t="n"/>
      <c r="B3903" s="11" t="n"/>
      <c r="C3903" s="11" t="n"/>
      <c r="E3903" s="12">
        <f>IF($A3903="","",IF(ISNUMBER($A3903),$A3903,IFERROR(DATEVALUE($A3903),"")))</f>
        <v/>
      </c>
      <c r="F3903" s="12">
        <f>IF($B3903="","",IF(ISNUMBER($B3903),HOUR($B3903)*2+MINUTE($B3903)/30,IFERROR(VALUE(LEFT($B3903,FIND(":",$B3903)-1))*2+VALUE(MID($B3903,FIND(":",$B3903)+1,2))/30,"")))</f>
        <v/>
      </c>
      <c r="G3903" s="12">
        <f>IF($E3903="","",IF(WEEKDAY($E3903,2)&lt;6,1,0))</f>
        <v/>
      </c>
      <c r="H3903" s="12">
        <f>IF(OR($E3903="",$F3903=""),"",IF(AND($G3903=1,$F3903&gt;='Working Hours'!$C$8,$F3903&lt;'Working Hours'!$C$9),1,0))</f>
        <v/>
      </c>
    </row>
    <row r="3904">
      <c r="A3904" s="11" t="n"/>
      <c r="B3904" s="11" t="n"/>
      <c r="C3904" s="11" t="n"/>
      <c r="E3904" s="12">
        <f>IF($A3904="","",IF(ISNUMBER($A3904),$A3904,IFERROR(DATEVALUE($A3904),"")))</f>
        <v/>
      </c>
      <c r="F3904" s="12">
        <f>IF($B3904="","",IF(ISNUMBER($B3904),HOUR($B3904)*2+MINUTE($B3904)/30,IFERROR(VALUE(LEFT($B3904,FIND(":",$B3904)-1))*2+VALUE(MID($B3904,FIND(":",$B3904)+1,2))/30,"")))</f>
        <v/>
      </c>
      <c r="G3904" s="12">
        <f>IF($E3904="","",IF(WEEKDAY($E3904,2)&lt;6,1,0))</f>
        <v/>
      </c>
      <c r="H3904" s="12">
        <f>IF(OR($E3904="",$F3904=""),"",IF(AND($G3904=1,$F3904&gt;='Working Hours'!$C$8,$F3904&lt;'Working Hours'!$C$9),1,0))</f>
        <v/>
      </c>
    </row>
    <row r="3905">
      <c r="A3905" s="11" t="n"/>
      <c r="B3905" s="11" t="n"/>
      <c r="C3905" s="11" t="n"/>
      <c r="E3905" s="12">
        <f>IF($A3905="","",IF(ISNUMBER($A3905),$A3905,IFERROR(DATEVALUE($A3905),"")))</f>
        <v/>
      </c>
      <c r="F3905" s="12">
        <f>IF($B3905="","",IF(ISNUMBER($B3905),HOUR($B3905)*2+MINUTE($B3905)/30,IFERROR(VALUE(LEFT($B3905,FIND(":",$B3905)-1))*2+VALUE(MID($B3905,FIND(":",$B3905)+1,2))/30,"")))</f>
        <v/>
      </c>
      <c r="G3905" s="12">
        <f>IF($E3905="","",IF(WEEKDAY($E3905,2)&lt;6,1,0))</f>
        <v/>
      </c>
      <c r="H3905" s="12">
        <f>IF(OR($E3905="",$F3905=""),"",IF(AND($G3905=1,$F3905&gt;='Working Hours'!$C$8,$F3905&lt;'Working Hours'!$C$9),1,0))</f>
        <v/>
      </c>
    </row>
    <row r="3906">
      <c r="A3906" s="11" t="n"/>
      <c r="B3906" s="11" t="n"/>
      <c r="C3906" s="11" t="n"/>
      <c r="E3906" s="12">
        <f>IF($A3906="","",IF(ISNUMBER($A3906),$A3906,IFERROR(DATEVALUE($A3906),"")))</f>
        <v/>
      </c>
      <c r="F3906" s="12">
        <f>IF($B3906="","",IF(ISNUMBER($B3906),HOUR($B3906)*2+MINUTE($B3906)/30,IFERROR(VALUE(LEFT($B3906,FIND(":",$B3906)-1))*2+VALUE(MID($B3906,FIND(":",$B3906)+1,2))/30,"")))</f>
        <v/>
      </c>
      <c r="G3906" s="12">
        <f>IF($E3906="","",IF(WEEKDAY($E3906,2)&lt;6,1,0))</f>
        <v/>
      </c>
      <c r="H3906" s="12">
        <f>IF(OR($E3906="",$F3906=""),"",IF(AND($G3906=1,$F3906&gt;='Working Hours'!$C$8,$F3906&lt;'Working Hours'!$C$9),1,0))</f>
        <v/>
      </c>
    </row>
    <row r="3907">
      <c r="A3907" s="11" t="n"/>
      <c r="B3907" s="11" t="n"/>
      <c r="C3907" s="11" t="n"/>
      <c r="E3907" s="12">
        <f>IF($A3907="","",IF(ISNUMBER($A3907),$A3907,IFERROR(DATEVALUE($A3907),"")))</f>
        <v/>
      </c>
      <c r="F3907" s="12">
        <f>IF($B3907="","",IF(ISNUMBER($B3907),HOUR($B3907)*2+MINUTE($B3907)/30,IFERROR(VALUE(LEFT($B3907,FIND(":",$B3907)-1))*2+VALUE(MID($B3907,FIND(":",$B3907)+1,2))/30,"")))</f>
        <v/>
      </c>
      <c r="G3907" s="12">
        <f>IF($E3907="","",IF(WEEKDAY($E3907,2)&lt;6,1,0))</f>
        <v/>
      </c>
      <c r="H3907" s="12">
        <f>IF(OR($E3907="",$F3907=""),"",IF(AND($G3907=1,$F3907&gt;='Working Hours'!$C$8,$F3907&lt;'Working Hours'!$C$9),1,0))</f>
        <v/>
      </c>
    </row>
    <row r="3908">
      <c r="A3908" s="11" t="n"/>
      <c r="B3908" s="11" t="n"/>
      <c r="C3908" s="11" t="n"/>
      <c r="E3908" s="12">
        <f>IF($A3908="","",IF(ISNUMBER($A3908),$A3908,IFERROR(DATEVALUE($A3908),"")))</f>
        <v/>
      </c>
      <c r="F3908" s="12">
        <f>IF($B3908="","",IF(ISNUMBER($B3908),HOUR($B3908)*2+MINUTE($B3908)/30,IFERROR(VALUE(LEFT($B3908,FIND(":",$B3908)-1))*2+VALUE(MID($B3908,FIND(":",$B3908)+1,2))/30,"")))</f>
        <v/>
      </c>
      <c r="G3908" s="12">
        <f>IF($E3908="","",IF(WEEKDAY($E3908,2)&lt;6,1,0))</f>
        <v/>
      </c>
      <c r="H3908" s="12">
        <f>IF(OR($E3908="",$F3908=""),"",IF(AND($G3908=1,$F3908&gt;='Working Hours'!$C$8,$F3908&lt;'Working Hours'!$C$9),1,0))</f>
        <v/>
      </c>
    </row>
    <row r="3909">
      <c r="A3909" s="11" t="n"/>
      <c r="B3909" s="11" t="n"/>
      <c r="C3909" s="11" t="n"/>
      <c r="E3909" s="12">
        <f>IF($A3909="","",IF(ISNUMBER($A3909),$A3909,IFERROR(DATEVALUE($A3909),"")))</f>
        <v/>
      </c>
      <c r="F3909" s="12">
        <f>IF($B3909="","",IF(ISNUMBER($B3909),HOUR($B3909)*2+MINUTE($B3909)/30,IFERROR(VALUE(LEFT($B3909,FIND(":",$B3909)-1))*2+VALUE(MID($B3909,FIND(":",$B3909)+1,2))/30,"")))</f>
        <v/>
      </c>
      <c r="G3909" s="12">
        <f>IF($E3909="","",IF(WEEKDAY($E3909,2)&lt;6,1,0))</f>
        <v/>
      </c>
      <c r="H3909" s="12">
        <f>IF(OR($E3909="",$F3909=""),"",IF(AND($G3909=1,$F3909&gt;='Working Hours'!$C$8,$F3909&lt;'Working Hours'!$C$9),1,0))</f>
        <v/>
      </c>
    </row>
    <row r="3910">
      <c r="A3910" s="11" t="n"/>
      <c r="B3910" s="11" t="n"/>
      <c r="C3910" s="11" t="n"/>
      <c r="E3910" s="12">
        <f>IF($A3910="","",IF(ISNUMBER($A3910),$A3910,IFERROR(DATEVALUE($A3910),"")))</f>
        <v/>
      </c>
      <c r="F3910" s="12">
        <f>IF($B3910="","",IF(ISNUMBER($B3910),HOUR($B3910)*2+MINUTE($B3910)/30,IFERROR(VALUE(LEFT($B3910,FIND(":",$B3910)-1))*2+VALUE(MID($B3910,FIND(":",$B3910)+1,2))/30,"")))</f>
        <v/>
      </c>
      <c r="G3910" s="12">
        <f>IF($E3910="","",IF(WEEKDAY($E3910,2)&lt;6,1,0))</f>
        <v/>
      </c>
      <c r="H3910" s="12">
        <f>IF(OR($E3910="",$F3910=""),"",IF(AND($G3910=1,$F3910&gt;='Working Hours'!$C$8,$F3910&lt;'Working Hours'!$C$9),1,0))</f>
        <v/>
      </c>
    </row>
    <row r="3911">
      <c r="A3911" s="11" t="n"/>
      <c r="B3911" s="11" t="n"/>
      <c r="C3911" s="11" t="n"/>
      <c r="E3911" s="12">
        <f>IF($A3911="","",IF(ISNUMBER($A3911),$A3911,IFERROR(DATEVALUE($A3911),"")))</f>
        <v/>
      </c>
      <c r="F3911" s="12">
        <f>IF($B3911="","",IF(ISNUMBER($B3911),HOUR($B3911)*2+MINUTE($B3911)/30,IFERROR(VALUE(LEFT($B3911,FIND(":",$B3911)-1))*2+VALUE(MID($B3911,FIND(":",$B3911)+1,2))/30,"")))</f>
        <v/>
      </c>
      <c r="G3911" s="12">
        <f>IF($E3911="","",IF(WEEKDAY($E3911,2)&lt;6,1,0))</f>
        <v/>
      </c>
      <c r="H3911" s="12">
        <f>IF(OR($E3911="",$F3911=""),"",IF(AND($G3911=1,$F3911&gt;='Working Hours'!$C$8,$F3911&lt;'Working Hours'!$C$9),1,0))</f>
        <v/>
      </c>
    </row>
    <row r="3912">
      <c r="A3912" s="11" t="n"/>
      <c r="B3912" s="11" t="n"/>
      <c r="C3912" s="11" t="n"/>
      <c r="E3912" s="12">
        <f>IF($A3912="","",IF(ISNUMBER($A3912),$A3912,IFERROR(DATEVALUE($A3912),"")))</f>
        <v/>
      </c>
      <c r="F3912" s="12">
        <f>IF($B3912="","",IF(ISNUMBER($B3912),HOUR($B3912)*2+MINUTE($B3912)/30,IFERROR(VALUE(LEFT($B3912,FIND(":",$B3912)-1))*2+VALUE(MID($B3912,FIND(":",$B3912)+1,2))/30,"")))</f>
        <v/>
      </c>
      <c r="G3912" s="12">
        <f>IF($E3912="","",IF(WEEKDAY($E3912,2)&lt;6,1,0))</f>
        <v/>
      </c>
      <c r="H3912" s="12">
        <f>IF(OR($E3912="",$F3912=""),"",IF(AND($G3912=1,$F3912&gt;='Working Hours'!$C$8,$F3912&lt;'Working Hours'!$C$9),1,0))</f>
        <v/>
      </c>
    </row>
    <row r="3913">
      <c r="A3913" s="11" t="n"/>
      <c r="B3913" s="11" t="n"/>
      <c r="C3913" s="11" t="n"/>
      <c r="E3913" s="12">
        <f>IF($A3913="","",IF(ISNUMBER($A3913),$A3913,IFERROR(DATEVALUE($A3913),"")))</f>
        <v/>
      </c>
      <c r="F3913" s="12">
        <f>IF($B3913="","",IF(ISNUMBER($B3913),HOUR($B3913)*2+MINUTE($B3913)/30,IFERROR(VALUE(LEFT($B3913,FIND(":",$B3913)-1))*2+VALUE(MID($B3913,FIND(":",$B3913)+1,2))/30,"")))</f>
        <v/>
      </c>
      <c r="G3913" s="12">
        <f>IF($E3913="","",IF(WEEKDAY($E3913,2)&lt;6,1,0))</f>
        <v/>
      </c>
      <c r="H3913" s="12">
        <f>IF(OR($E3913="",$F3913=""),"",IF(AND($G3913=1,$F3913&gt;='Working Hours'!$C$8,$F3913&lt;'Working Hours'!$C$9),1,0))</f>
        <v/>
      </c>
    </row>
    <row r="3914">
      <c r="A3914" s="11" t="n"/>
      <c r="B3914" s="11" t="n"/>
      <c r="C3914" s="11" t="n"/>
      <c r="E3914" s="12">
        <f>IF($A3914="","",IF(ISNUMBER($A3914),$A3914,IFERROR(DATEVALUE($A3914),"")))</f>
        <v/>
      </c>
      <c r="F3914" s="12">
        <f>IF($B3914="","",IF(ISNUMBER($B3914),HOUR($B3914)*2+MINUTE($B3914)/30,IFERROR(VALUE(LEFT($B3914,FIND(":",$B3914)-1))*2+VALUE(MID($B3914,FIND(":",$B3914)+1,2))/30,"")))</f>
        <v/>
      </c>
      <c r="G3914" s="12">
        <f>IF($E3914="","",IF(WEEKDAY($E3914,2)&lt;6,1,0))</f>
        <v/>
      </c>
      <c r="H3914" s="12">
        <f>IF(OR($E3914="",$F3914=""),"",IF(AND($G3914=1,$F3914&gt;='Working Hours'!$C$8,$F3914&lt;'Working Hours'!$C$9),1,0))</f>
        <v/>
      </c>
    </row>
    <row r="3915">
      <c r="A3915" s="11" t="n"/>
      <c r="B3915" s="11" t="n"/>
      <c r="C3915" s="11" t="n"/>
      <c r="E3915" s="12">
        <f>IF($A3915="","",IF(ISNUMBER($A3915),$A3915,IFERROR(DATEVALUE($A3915),"")))</f>
        <v/>
      </c>
      <c r="F3915" s="12">
        <f>IF($B3915="","",IF(ISNUMBER($B3915),HOUR($B3915)*2+MINUTE($B3915)/30,IFERROR(VALUE(LEFT($B3915,FIND(":",$B3915)-1))*2+VALUE(MID($B3915,FIND(":",$B3915)+1,2))/30,"")))</f>
        <v/>
      </c>
      <c r="G3915" s="12">
        <f>IF($E3915="","",IF(WEEKDAY($E3915,2)&lt;6,1,0))</f>
        <v/>
      </c>
      <c r="H3915" s="12">
        <f>IF(OR($E3915="",$F3915=""),"",IF(AND($G3915=1,$F3915&gt;='Working Hours'!$C$8,$F3915&lt;'Working Hours'!$C$9),1,0))</f>
        <v/>
      </c>
    </row>
    <row r="3916">
      <c r="A3916" s="11" t="n"/>
      <c r="B3916" s="11" t="n"/>
      <c r="C3916" s="11" t="n"/>
      <c r="E3916" s="12">
        <f>IF($A3916="","",IF(ISNUMBER($A3916),$A3916,IFERROR(DATEVALUE($A3916),"")))</f>
        <v/>
      </c>
      <c r="F3916" s="12">
        <f>IF($B3916="","",IF(ISNUMBER($B3916),HOUR($B3916)*2+MINUTE($B3916)/30,IFERROR(VALUE(LEFT($B3916,FIND(":",$B3916)-1))*2+VALUE(MID($B3916,FIND(":",$B3916)+1,2))/30,"")))</f>
        <v/>
      </c>
      <c r="G3916" s="12">
        <f>IF($E3916="","",IF(WEEKDAY($E3916,2)&lt;6,1,0))</f>
        <v/>
      </c>
      <c r="H3916" s="12">
        <f>IF(OR($E3916="",$F3916=""),"",IF(AND($G3916=1,$F3916&gt;='Working Hours'!$C$8,$F3916&lt;'Working Hours'!$C$9),1,0))</f>
        <v/>
      </c>
    </row>
    <row r="3917">
      <c r="A3917" s="11" t="n"/>
      <c r="B3917" s="11" t="n"/>
      <c r="C3917" s="11" t="n"/>
      <c r="E3917" s="12">
        <f>IF($A3917="","",IF(ISNUMBER($A3917),$A3917,IFERROR(DATEVALUE($A3917),"")))</f>
        <v/>
      </c>
      <c r="F3917" s="12">
        <f>IF($B3917="","",IF(ISNUMBER($B3917),HOUR($B3917)*2+MINUTE($B3917)/30,IFERROR(VALUE(LEFT($B3917,FIND(":",$B3917)-1))*2+VALUE(MID($B3917,FIND(":",$B3917)+1,2))/30,"")))</f>
        <v/>
      </c>
      <c r="G3917" s="12">
        <f>IF($E3917="","",IF(WEEKDAY($E3917,2)&lt;6,1,0))</f>
        <v/>
      </c>
      <c r="H3917" s="12">
        <f>IF(OR($E3917="",$F3917=""),"",IF(AND($G3917=1,$F3917&gt;='Working Hours'!$C$8,$F3917&lt;'Working Hours'!$C$9),1,0))</f>
        <v/>
      </c>
    </row>
    <row r="3918">
      <c r="A3918" s="11" t="n"/>
      <c r="B3918" s="11" t="n"/>
      <c r="C3918" s="11" t="n"/>
      <c r="E3918" s="12">
        <f>IF($A3918="","",IF(ISNUMBER($A3918),$A3918,IFERROR(DATEVALUE($A3918),"")))</f>
        <v/>
      </c>
      <c r="F3918" s="12">
        <f>IF($B3918="","",IF(ISNUMBER($B3918),HOUR($B3918)*2+MINUTE($B3918)/30,IFERROR(VALUE(LEFT($B3918,FIND(":",$B3918)-1))*2+VALUE(MID($B3918,FIND(":",$B3918)+1,2))/30,"")))</f>
        <v/>
      </c>
      <c r="G3918" s="12">
        <f>IF($E3918="","",IF(WEEKDAY($E3918,2)&lt;6,1,0))</f>
        <v/>
      </c>
      <c r="H3918" s="12">
        <f>IF(OR($E3918="",$F3918=""),"",IF(AND($G3918=1,$F3918&gt;='Working Hours'!$C$8,$F3918&lt;'Working Hours'!$C$9),1,0))</f>
        <v/>
      </c>
    </row>
    <row r="3919">
      <c r="A3919" s="11" t="n"/>
      <c r="B3919" s="11" t="n"/>
      <c r="C3919" s="11" t="n"/>
      <c r="E3919" s="12">
        <f>IF($A3919="","",IF(ISNUMBER($A3919),$A3919,IFERROR(DATEVALUE($A3919),"")))</f>
        <v/>
      </c>
      <c r="F3919" s="12">
        <f>IF($B3919="","",IF(ISNUMBER($B3919),HOUR($B3919)*2+MINUTE($B3919)/30,IFERROR(VALUE(LEFT($B3919,FIND(":",$B3919)-1))*2+VALUE(MID($B3919,FIND(":",$B3919)+1,2))/30,"")))</f>
        <v/>
      </c>
      <c r="G3919" s="12">
        <f>IF($E3919="","",IF(WEEKDAY($E3919,2)&lt;6,1,0))</f>
        <v/>
      </c>
      <c r="H3919" s="12">
        <f>IF(OR($E3919="",$F3919=""),"",IF(AND($G3919=1,$F3919&gt;='Working Hours'!$C$8,$F3919&lt;'Working Hours'!$C$9),1,0))</f>
        <v/>
      </c>
    </row>
    <row r="3920">
      <c r="A3920" s="11" t="n"/>
      <c r="B3920" s="11" t="n"/>
      <c r="C3920" s="11" t="n"/>
      <c r="E3920" s="12">
        <f>IF($A3920="","",IF(ISNUMBER($A3920),$A3920,IFERROR(DATEVALUE($A3920),"")))</f>
        <v/>
      </c>
      <c r="F3920" s="12">
        <f>IF($B3920="","",IF(ISNUMBER($B3920),HOUR($B3920)*2+MINUTE($B3920)/30,IFERROR(VALUE(LEFT($B3920,FIND(":",$B3920)-1))*2+VALUE(MID($B3920,FIND(":",$B3920)+1,2))/30,"")))</f>
        <v/>
      </c>
      <c r="G3920" s="12">
        <f>IF($E3920="","",IF(WEEKDAY($E3920,2)&lt;6,1,0))</f>
        <v/>
      </c>
      <c r="H3920" s="12">
        <f>IF(OR($E3920="",$F3920=""),"",IF(AND($G3920=1,$F3920&gt;='Working Hours'!$C$8,$F3920&lt;'Working Hours'!$C$9),1,0))</f>
        <v/>
      </c>
    </row>
    <row r="3921">
      <c r="A3921" s="11" t="n"/>
      <c r="B3921" s="11" t="n"/>
      <c r="C3921" s="11" t="n"/>
      <c r="E3921" s="12">
        <f>IF($A3921="","",IF(ISNUMBER($A3921),$A3921,IFERROR(DATEVALUE($A3921),"")))</f>
        <v/>
      </c>
      <c r="F3921" s="12">
        <f>IF($B3921="","",IF(ISNUMBER($B3921),HOUR($B3921)*2+MINUTE($B3921)/30,IFERROR(VALUE(LEFT($B3921,FIND(":",$B3921)-1))*2+VALUE(MID($B3921,FIND(":",$B3921)+1,2))/30,"")))</f>
        <v/>
      </c>
      <c r="G3921" s="12">
        <f>IF($E3921="","",IF(WEEKDAY($E3921,2)&lt;6,1,0))</f>
        <v/>
      </c>
      <c r="H3921" s="12">
        <f>IF(OR($E3921="",$F3921=""),"",IF(AND($G3921=1,$F3921&gt;='Working Hours'!$C$8,$F3921&lt;'Working Hours'!$C$9),1,0))</f>
        <v/>
      </c>
    </row>
    <row r="3922">
      <c r="A3922" s="11" t="n"/>
      <c r="B3922" s="11" t="n"/>
      <c r="C3922" s="11" t="n"/>
      <c r="E3922" s="12">
        <f>IF($A3922="","",IF(ISNUMBER($A3922),$A3922,IFERROR(DATEVALUE($A3922),"")))</f>
        <v/>
      </c>
      <c r="F3922" s="12">
        <f>IF($B3922="","",IF(ISNUMBER($B3922),HOUR($B3922)*2+MINUTE($B3922)/30,IFERROR(VALUE(LEFT($B3922,FIND(":",$B3922)-1))*2+VALUE(MID($B3922,FIND(":",$B3922)+1,2))/30,"")))</f>
        <v/>
      </c>
      <c r="G3922" s="12">
        <f>IF($E3922="","",IF(WEEKDAY($E3922,2)&lt;6,1,0))</f>
        <v/>
      </c>
      <c r="H3922" s="12">
        <f>IF(OR($E3922="",$F3922=""),"",IF(AND($G3922=1,$F3922&gt;='Working Hours'!$C$8,$F3922&lt;'Working Hours'!$C$9),1,0))</f>
        <v/>
      </c>
    </row>
    <row r="3923">
      <c r="A3923" s="11" t="n"/>
      <c r="B3923" s="11" t="n"/>
      <c r="C3923" s="11" t="n"/>
      <c r="E3923" s="12">
        <f>IF($A3923="","",IF(ISNUMBER($A3923),$A3923,IFERROR(DATEVALUE($A3923),"")))</f>
        <v/>
      </c>
      <c r="F3923" s="12">
        <f>IF($B3923="","",IF(ISNUMBER($B3923),HOUR($B3923)*2+MINUTE($B3923)/30,IFERROR(VALUE(LEFT($B3923,FIND(":",$B3923)-1))*2+VALUE(MID($B3923,FIND(":",$B3923)+1,2))/30,"")))</f>
        <v/>
      </c>
      <c r="G3923" s="12">
        <f>IF($E3923="","",IF(WEEKDAY($E3923,2)&lt;6,1,0))</f>
        <v/>
      </c>
      <c r="H3923" s="12">
        <f>IF(OR($E3923="",$F3923=""),"",IF(AND($G3923=1,$F3923&gt;='Working Hours'!$C$8,$F3923&lt;'Working Hours'!$C$9),1,0))</f>
        <v/>
      </c>
    </row>
    <row r="3924">
      <c r="A3924" s="11" t="n"/>
      <c r="B3924" s="11" t="n"/>
      <c r="C3924" s="11" t="n"/>
      <c r="E3924" s="12">
        <f>IF($A3924="","",IF(ISNUMBER($A3924),$A3924,IFERROR(DATEVALUE($A3924),"")))</f>
        <v/>
      </c>
      <c r="F3924" s="12">
        <f>IF($B3924="","",IF(ISNUMBER($B3924),HOUR($B3924)*2+MINUTE($B3924)/30,IFERROR(VALUE(LEFT($B3924,FIND(":",$B3924)-1))*2+VALUE(MID($B3924,FIND(":",$B3924)+1,2))/30,"")))</f>
        <v/>
      </c>
      <c r="G3924" s="12">
        <f>IF($E3924="","",IF(WEEKDAY($E3924,2)&lt;6,1,0))</f>
        <v/>
      </c>
      <c r="H3924" s="12">
        <f>IF(OR($E3924="",$F3924=""),"",IF(AND($G3924=1,$F3924&gt;='Working Hours'!$C$8,$F3924&lt;'Working Hours'!$C$9),1,0))</f>
        <v/>
      </c>
    </row>
    <row r="3925">
      <c r="A3925" s="11" t="n"/>
      <c r="B3925" s="11" t="n"/>
      <c r="C3925" s="11" t="n"/>
      <c r="E3925" s="12">
        <f>IF($A3925="","",IF(ISNUMBER($A3925),$A3925,IFERROR(DATEVALUE($A3925),"")))</f>
        <v/>
      </c>
      <c r="F3925" s="12">
        <f>IF($B3925="","",IF(ISNUMBER($B3925),HOUR($B3925)*2+MINUTE($B3925)/30,IFERROR(VALUE(LEFT($B3925,FIND(":",$B3925)-1))*2+VALUE(MID($B3925,FIND(":",$B3925)+1,2))/30,"")))</f>
        <v/>
      </c>
      <c r="G3925" s="12">
        <f>IF($E3925="","",IF(WEEKDAY($E3925,2)&lt;6,1,0))</f>
        <v/>
      </c>
      <c r="H3925" s="12">
        <f>IF(OR($E3925="",$F3925=""),"",IF(AND($G3925=1,$F3925&gt;='Working Hours'!$C$8,$F3925&lt;'Working Hours'!$C$9),1,0))</f>
        <v/>
      </c>
    </row>
    <row r="3926">
      <c r="A3926" s="11" t="n"/>
      <c r="B3926" s="11" t="n"/>
      <c r="C3926" s="11" t="n"/>
      <c r="E3926" s="12">
        <f>IF($A3926="","",IF(ISNUMBER($A3926),$A3926,IFERROR(DATEVALUE($A3926),"")))</f>
        <v/>
      </c>
      <c r="F3926" s="12">
        <f>IF($B3926="","",IF(ISNUMBER($B3926),HOUR($B3926)*2+MINUTE($B3926)/30,IFERROR(VALUE(LEFT($B3926,FIND(":",$B3926)-1))*2+VALUE(MID($B3926,FIND(":",$B3926)+1,2))/30,"")))</f>
        <v/>
      </c>
      <c r="G3926" s="12">
        <f>IF($E3926="","",IF(WEEKDAY($E3926,2)&lt;6,1,0))</f>
        <v/>
      </c>
      <c r="H3926" s="12">
        <f>IF(OR($E3926="",$F3926=""),"",IF(AND($G3926=1,$F3926&gt;='Working Hours'!$C$8,$F3926&lt;'Working Hours'!$C$9),1,0))</f>
        <v/>
      </c>
    </row>
    <row r="3927">
      <c r="A3927" s="11" t="n"/>
      <c r="B3927" s="11" t="n"/>
      <c r="C3927" s="11" t="n"/>
      <c r="E3927" s="12">
        <f>IF($A3927="","",IF(ISNUMBER($A3927),$A3927,IFERROR(DATEVALUE($A3927),"")))</f>
        <v/>
      </c>
      <c r="F3927" s="12">
        <f>IF($B3927="","",IF(ISNUMBER($B3927),HOUR($B3927)*2+MINUTE($B3927)/30,IFERROR(VALUE(LEFT($B3927,FIND(":",$B3927)-1))*2+VALUE(MID($B3927,FIND(":",$B3927)+1,2))/30,"")))</f>
        <v/>
      </c>
      <c r="G3927" s="12">
        <f>IF($E3927="","",IF(WEEKDAY($E3927,2)&lt;6,1,0))</f>
        <v/>
      </c>
      <c r="H3927" s="12">
        <f>IF(OR($E3927="",$F3927=""),"",IF(AND($G3927=1,$F3927&gt;='Working Hours'!$C$8,$F3927&lt;'Working Hours'!$C$9),1,0))</f>
        <v/>
      </c>
    </row>
    <row r="3928">
      <c r="A3928" s="11" t="n"/>
      <c r="B3928" s="11" t="n"/>
      <c r="C3928" s="11" t="n"/>
      <c r="E3928" s="12">
        <f>IF($A3928="","",IF(ISNUMBER($A3928),$A3928,IFERROR(DATEVALUE($A3928),"")))</f>
        <v/>
      </c>
      <c r="F3928" s="12">
        <f>IF($B3928="","",IF(ISNUMBER($B3928),HOUR($B3928)*2+MINUTE($B3928)/30,IFERROR(VALUE(LEFT($B3928,FIND(":",$B3928)-1))*2+VALUE(MID($B3928,FIND(":",$B3928)+1,2))/30,"")))</f>
        <v/>
      </c>
      <c r="G3928" s="12">
        <f>IF($E3928="","",IF(WEEKDAY($E3928,2)&lt;6,1,0))</f>
        <v/>
      </c>
      <c r="H3928" s="12">
        <f>IF(OR($E3928="",$F3928=""),"",IF(AND($G3928=1,$F3928&gt;='Working Hours'!$C$8,$F3928&lt;'Working Hours'!$C$9),1,0))</f>
        <v/>
      </c>
    </row>
    <row r="3929">
      <c r="A3929" s="11" t="n"/>
      <c r="B3929" s="11" t="n"/>
      <c r="C3929" s="11" t="n"/>
      <c r="E3929" s="12">
        <f>IF($A3929="","",IF(ISNUMBER($A3929),$A3929,IFERROR(DATEVALUE($A3929),"")))</f>
        <v/>
      </c>
      <c r="F3929" s="12">
        <f>IF($B3929="","",IF(ISNUMBER($B3929),HOUR($B3929)*2+MINUTE($B3929)/30,IFERROR(VALUE(LEFT($B3929,FIND(":",$B3929)-1))*2+VALUE(MID($B3929,FIND(":",$B3929)+1,2))/30,"")))</f>
        <v/>
      </c>
      <c r="G3929" s="12">
        <f>IF($E3929="","",IF(WEEKDAY($E3929,2)&lt;6,1,0))</f>
        <v/>
      </c>
      <c r="H3929" s="12">
        <f>IF(OR($E3929="",$F3929=""),"",IF(AND($G3929=1,$F3929&gt;='Working Hours'!$C$8,$F3929&lt;'Working Hours'!$C$9),1,0))</f>
        <v/>
      </c>
    </row>
    <row r="3930">
      <c r="A3930" s="11" t="n"/>
      <c r="B3930" s="11" t="n"/>
      <c r="C3930" s="11" t="n"/>
      <c r="E3930" s="12">
        <f>IF($A3930="","",IF(ISNUMBER($A3930),$A3930,IFERROR(DATEVALUE($A3930),"")))</f>
        <v/>
      </c>
      <c r="F3930" s="12">
        <f>IF($B3930="","",IF(ISNUMBER($B3930),HOUR($B3930)*2+MINUTE($B3930)/30,IFERROR(VALUE(LEFT($B3930,FIND(":",$B3930)-1))*2+VALUE(MID($B3930,FIND(":",$B3930)+1,2))/30,"")))</f>
        <v/>
      </c>
      <c r="G3930" s="12">
        <f>IF($E3930="","",IF(WEEKDAY($E3930,2)&lt;6,1,0))</f>
        <v/>
      </c>
      <c r="H3930" s="12">
        <f>IF(OR($E3930="",$F3930=""),"",IF(AND($G3930=1,$F3930&gt;='Working Hours'!$C$8,$F3930&lt;'Working Hours'!$C$9),1,0))</f>
        <v/>
      </c>
    </row>
    <row r="3931">
      <c r="A3931" s="11" t="n"/>
      <c r="B3931" s="11" t="n"/>
      <c r="C3931" s="11" t="n"/>
      <c r="E3931" s="12">
        <f>IF($A3931="","",IF(ISNUMBER($A3931),$A3931,IFERROR(DATEVALUE($A3931),"")))</f>
        <v/>
      </c>
      <c r="F3931" s="12">
        <f>IF($B3931="","",IF(ISNUMBER($B3931),HOUR($B3931)*2+MINUTE($B3931)/30,IFERROR(VALUE(LEFT($B3931,FIND(":",$B3931)-1))*2+VALUE(MID($B3931,FIND(":",$B3931)+1,2))/30,"")))</f>
        <v/>
      </c>
      <c r="G3931" s="12">
        <f>IF($E3931="","",IF(WEEKDAY($E3931,2)&lt;6,1,0))</f>
        <v/>
      </c>
      <c r="H3931" s="12">
        <f>IF(OR($E3931="",$F3931=""),"",IF(AND($G3931=1,$F3931&gt;='Working Hours'!$C$8,$F3931&lt;'Working Hours'!$C$9),1,0))</f>
        <v/>
      </c>
    </row>
    <row r="3932">
      <c r="A3932" s="11" t="n"/>
      <c r="B3932" s="11" t="n"/>
      <c r="C3932" s="11" t="n"/>
      <c r="E3932" s="12">
        <f>IF($A3932="","",IF(ISNUMBER($A3932),$A3932,IFERROR(DATEVALUE($A3932),"")))</f>
        <v/>
      </c>
      <c r="F3932" s="12">
        <f>IF($B3932="","",IF(ISNUMBER($B3932),HOUR($B3932)*2+MINUTE($B3932)/30,IFERROR(VALUE(LEFT($B3932,FIND(":",$B3932)-1))*2+VALUE(MID($B3932,FIND(":",$B3932)+1,2))/30,"")))</f>
        <v/>
      </c>
      <c r="G3932" s="12">
        <f>IF($E3932="","",IF(WEEKDAY($E3932,2)&lt;6,1,0))</f>
        <v/>
      </c>
      <c r="H3932" s="12">
        <f>IF(OR($E3932="",$F3932=""),"",IF(AND($G3932=1,$F3932&gt;='Working Hours'!$C$8,$F3932&lt;'Working Hours'!$C$9),1,0))</f>
        <v/>
      </c>
    </row>
    <row r="3933">
      <c r="A3933" s="11" t="n"/>
      <c r="B3933" s="11" t="n"/>
      <c r="C3933" s="11" t="n"/>
      <c r="E3933" s="12">
        <f>IF($A3933="","",IF(ISNUMBER($A3933),$A3933,IFERROR(DATEVALUE($A3933),"")))</f>
        <v/>
      </c>
      <c r="F3933" s="12">
        <f>IF($B3933="","",IF(ISNUMBER($B3933),HOUR($B3933)*2+MINUTE($B3933)/30,IFERROR(VALUE(LEFT($B3933,FIND(":",$B3933)-1))*2+VALUE(MID($B3933,FIND(":",$B3933)+1,2))/30,"")))</f>
        <v/>
      </c>
      <c r="G3933" s="12">
        <f>IF($E3933="","",IF(WEEKDAY($E3933,2)&lt;6,1,0))</f>
        <v/>
      </c>
      <c r="H3933" s="12">
        <f>IF(OR($E3933="",$F3933=""),"",IF(AND($G3933=1,$F3933&gt;='Working Hours'!$C$8,$F3933&lt;'Working Hours'!$C$9),1,0))</f>
        <v/>
      </c>
    </row>
    <row r="3934">
      <c r="A3934" s="11" t="n"/>
      <c r="B3934" s="11" t="n"/>
      <c r="C3934" s="11" t="n"/>
      <c r="E3934" s="12">
        <f>IF($A3934="","",IF(ISNUMBER($A3934),$A3934,IFERROR(DATEVALUE($A3934),"")))</f>
        <v/>
      </c>
      <c r="F3934" s="12">
        <f>IF($B3934="","",IF(ISNUMBER($B3934),HOUR($B3934)*2+MINUTE($B3934)/30,IFERROR(VALUE(LEFT($B3934,FIND(":",$B3934)-1))*2+VALUE(MID($B3934,FIND(":",$B3934)+1,2))/30,"")))</f>
        <v/>
      </c>
      <c r="G3934" s="12">
        <f>IF($E3934="","",IF(WEEKDAY($E3934,2)&lt;6,1,0))</f>
        <v/>
      </c>
      <c r="H3934" s="12">
        <f>IF(OR($E3934="",$F3934=""),"",IF(AND($G3934=1,$F3934&gt;='Working Hours'!$C$8,$F3934&lt;'Working Hours'!$C$9),1,0))</f>
        <v/>
      </c>
    </row>
    <row r="3935">
      <c r="A3935" s="11" t="n"/>
      <c r="B3935" s="11" t="n"/>
      <c r="C3935" s="11" t="n"/>
      <c r="E3935" s="12">
        <f>IF($A3935="","",IF(ISNUMBER($A3935),$A3935,IFERROR(DATEVALUE($A3935),"")))</f>
        <v/>
      </c>
      <c r="F3935" s="12">
        <f>IF($B3935="","",IF(ISNUMBER($B3935),HOUR($B3935)*2+MINUTE($B3935)/30,IFERROR(VALUE(LEFT($B3935,FIND(":",$B3935)-1))*2+VALUE(MID($B3935,FIND(":",$B3935)+1,2))/30,"")))</f>
        <v/>
      </c>
      <c r="G3935" s="12">
        <f>IF($E3935="","",IF(WEEKDAY($E3935,2)&lt;6,1,0))</f>
        <v/>
      </c>
      <c r="H3935" s="12">
        <f>IF(OR($E3935="",$F3935=""),"",IF(AND($G3935=1,$F3935&gt;='Working Hours'!$C$8,$F3935&lt;'Working Hours'!$C$9),1,0))</f>
        <v/>
      </c>
    </row>
    <row r="3936">
      <c r="A3936" s="11" t="n"/>
      <c r="B3936" s="11" t="n"/>
      <c r="C3936" s="11" t="n"/>
      <c r="E3936" s="12">
        <f>IF($A3936="","",IF(ISNUMBER($A3936),$A3936,IFERROR(DATEVALUE($A3936),"")))</f>
        <v/>
      </c>
      <c r="F3936" s="12">
        <f>IF($B3936="","",IF(ISNUMBER($B3936),HOUR($B3936)*2+MINUTE($B3936)/30,IFERROR(VALUE(LEFT($B3936,FIND(":",$B3936)-1))*2+VALUE(MID($B3936,FIND(":",$B3936)+1,2))/30,"")))</f>
        <v/>
      </c>
      <c r="G3936" s="12">
        <f>IF($E3936="","",IF(WEEKDAY($E3936,2)&lt;6,1,0))</f>
        <v/>
      </c>
      <c r="H3936" s="12">
        <f>IF(OR($E3936="",$F3936=""),"",IF(AND($G3936=1,$F3936&gt;='Working Hours'!$C$8,$F3936&lt;'Working Hours'!$C$9),1,0))</f>
        <v/>
      </c>
    </row>
    <row r="3937">
      <c r="A3937" s="11" t="n"/>
      <c r="B3937" s="11" t="n"/>
      <c r="C3937" s="11" t="n"/>
      <c r="E3937" s="12">
        <f>IF($A3937="","",IF(ISNUMBER($A3937),$A3937,IFERROR(DATEVALUE($A3937),"")))</f>
        <v/>
      </c>
      <c r="F3937" s="12">
        <f>IF($B3937="","",IF(ISNUMBER($B3937),HOUR($B3937)*2+MINUTE($B3937)/30,IFERROR(VALUE(LEFT($B3937,FIND(":",$B3937)-1))*2+VALUE(MID($B3937,FIND(":",$B3937)+1,2))/30,"")))</f>
        <v/>
      </c>
      <c r="G3937" s="12">
        <f>IF($E3937="","",IF(WEEKDAY($E3937,2)&lt;6,1,0))</f>
        <v/>
      </c>
      <c r="H3937" s="12">
        <f>IF(OR($E3937="",$F3937=""),"",IF(AND($G3937=1,$F3937&gt;='Working Hours'!$C$8,$F3937&lt;'Working Hours'!$C$9),1,0))</f>
        <v/>
      </c>
    </row>
    <row r="3938">
      <c r="A3938" s="11" t="n"/>
      <c r="B3938" s="11" t="n"/>
      <c r="C3938" s="11" t="n"/>
      <c r="E3938" s="12">
        <f>IF($A3938="","",IF(ISNUMBER($A3938),$A3938,IFERROR(DATEVALUE($A3938),"")))</f>
        <v/>
      </c>
      <c r="F3938" s="12">
        <f>IF($B3938="","",IF(ISNUMBER($B3938),HOUR($B3938)*2+MINUTE($B3938)/30,IFERROR(VALUE(LEFT($B3938,FIND(":",$B3938)-1))*2+VALUE(MID($B3938,FIND(":",$B3938)+1,2))/30,"")))</f>
        <v/>
      </c>
      <c r="G3938" s="12">
        <f>IF($E3938="","",IF(WEEKDAY($E3938,2)&lt;6,1,0))</f>
        <v/>
      </c>
      <c r="H3938" s="12">
        <f>IF(OR($E3938="",$F3938=""),"",IF(AND($G3938=1,$F3938&gt;='Working Hours'!$C$8,$F3938&lt;'Working Hours'!$C$9),1,0))</f>
        <v/>
      </c>
    </row>
    <row r="3939">
      <c r="A3939" s="11" t="n"/>
      <c r="B3939" s="11" t="n"/>
      <c r="C3939" s="11" t="n"/>
      <c r="E3939" s="12">
        <f>IF($A3939="","",IF(ISNUMBER($A3939),$A3939,IFERROR(DATEVALUE($A3939),"")))</f>
        <v/>
      </c>
      <c r="F3939" s="12">
        <f>IF($B3939="","",IF(ISNUMBER($B3939),HOUR($B3939)*2+MINUTE($B3939)/30,IFERROR(VALUE(LEFT($B3939,FIND(":",$B3939)-1))*2+VALUE(MID($B3939,FIND(":",$B3939)+1,2))/30,"")))</f>
        <v/>
      </c>
      <c r="G3939" s="12">
        <f>IF($E3939="","",IF(WEEKDAY($E3939,2)&lt;6,1,0))</f>
        <v/>
      </c>
      <c r="H3939" s="12">
        <f>IF(OR($E3939="",$F3939=""),"",IF(AND($G3939=1,$F3939&gt;='Working Hours'!$C$8,$F3939&lt;'Working Hours'!$C$9),1,0))</f>
        <v/>
      </c>
    </row>
    <row r="3940">
      <c r="A3940" s="11" t="n"/>
      <c r="B3940" s="11" t="n"/>
      <c r="C3940" s="11" t="n"/>
      <c r="E3940" s="12">
        <f>IF($A3940="","",IF(ISNUMBER($A3940),$A3940,IFERROR(DATEVALUE($A3940),"")))</f>
        <v/>
      </c>
      <c r="F3940" s="12">
        <f>IF($B3940="","",IF(ISNUMBER($B3940),HOUR($B3940)*2+MINUTE($B3940)/30,IFERROR(VALUE(LEFT($B3940,FIND(":",$B3940)-1))*2+VALUE(MID($B3940,FIND(":",$B3940)+1,2))/30,"")))</f>
        <v/>
      </c>
      <c r="G3940" s="12">
        <f>IF($E3940="","",IF(WEEKDAY($E3940,2)&lt;6,1,0))</f>
        <v/>
      </c>
      <c r="H3940" s="12">
        <f>IF(OR($E3940="",$F3940=""),"",IF(AND($G3940=1,$F3940&gt;='Working Hours'!$C$8,$F3940&lt;'Working Hours'!$C$9),1,0))</f>
        <v/>
      </c>
    </row>
    <row r="3941">
      <c r="A3941" s="11" t="n"/>
      <c r="B3941" s="11" t="n"/>
      <c r="C3941" s="11" t="n"/>
      <c r="E3941" s="12">
        <f>IF($A3941="","",IF(ISNUMBER($A3941),$A3941,IFERROR(DATEVALUE($A3941),"")))</f>
        <v/>
      </c>
      <c r="F3941" s="12">
        <f>IF($B3941="","",IF(ISNUMBER($B3941),HOUR($B3941)*2+MINUTE($B3941)/30,IFERROR(VALUE(LEFT($B3941,FIND(":",$B3941)-1))*2+VALUE(MID($B3941,FIND(":",$B3941)+1,2))/30,"")))</f>
        <v/>
      </c>
      <c r="G3941" s="12">
        <f>IF($E3941="","",IF(WEEKDAY($E3941,2)&lt;6,1,0))</f>
        <v/>
      </c>
      <c r="H3941" s="12">
        <f>IF(OR($E3941="",$F3941=""),"",IF(AND($G3941=1,$F3941&gt;='Working Hours'!$C$8,$F3941&lt;'Working Hours'!$C$9),1,0))</f>
        <v/>
      </c>
    </row>
    <row r="3942">
      <c r="A3942" s="11" t="n"/>
      <c r="B3942" s="11" t="n"/>
      <c r="C3942" s="11" t="n"/>
      <c r="E3942" s="12">
        <f>IF($A3942="","",IF(ISNUMBER($A3942),$A3942,IFERROR(DATEVALUE($A3942),"")))</f>
        <v/>
      </c>
      <c r="F3942" s="12">
        <f>IF($B3942="","",IF(ISNUMBER($B3942),HOUR($B3942)*2+MINUTE($B3942)/30,IFERROR(VALUE(LEFT($B3942,FIND(":",$B3942)-1))*2+VALUE(MID($B3942,FIND(":",$B3942)+1,2))/30,"")))</f>
        <v/>
      </c>
      <c r="G3942" s="12">
        <f>IF($E3942="","",IF(WEEKDAY($E3942,2)&lt;6,1,0))</f>
        <v/>
      </c>
      <c r="H3942" s="12">
        <f>IF(OR($E3942="",$F3942=""),"",IF(AND($G3942=1,$F3942&gt;='Working Hours'!$C$8,$F3942&lt;'Working Hours'!$C$9),1,0))</f>
        <v/>
      </c>
    </row>
    <row r="3943">
      <c r="A3943" s="11" t="n"/>
      <c r="B3943" s="11" t="n"/>
      <c r="C3943" s="11" t="n"/>
      <c r="E3943" s="12">
        <f>IF($A3943="","",IF(ISNUMBER($A3943),$A3943,IFERROR(DATEVALUE($A3943),"")))</f>
        <v/>
      </c>
      <c r="F3943" s="12">
        <f>IF($B3943="","",IF(ISNUMBER($B3943),HOUR($B3943)*2+MINUTE($B3943)/30,IFERROR(VALUE(LEFT($B3943,FIND(":",$B3943)-1))*2+VALUE(MID($B3943,FIND(":",$B3943)+1,2))/30,"")))</f>
        <v/>
      </c>
      <c r="G3943" s="12">
        <f>IF($E3943="","",IF(WEEKDAY($E3943,2)&lt;6,1,0))</f>
        <v/>
      </c>
      <c r="H3943" s="12">
        <f>IF(OR($E3943="",$F3943=""),"",IF(AND($G3943=1,$F3943&gt;='Working Hours'!$C$8,$F3943&lt;'Working Hours'!$C$9),1,0))</f>
        <v/>
      </c>
    </row>
    <row r="3944">
      <c r="A3944" s="11" t="n"/>
      <c r="B3944" s="11" t="n"/>
      <c r="C3944" s="11" t="n"/>
      <c r="E3944" s="12">
        <f>IF($A3944="","",IF(ISNUMBER($A3944),$A3944,IFERROR(DATEVALUE($A3944),"")))</f>
        <v/>
      </c>
      <c r="F3944" s="12">
        <f>IF($B3944="","",IF(ISNUMBER($B3944),HOUR($B3944)*2+MINUTE($B3944)/30,IFERROR(VALUE(LEFT($B3944,FIND(":",$B3944)-1))*2+VALUE(MID($B3944,FIND(":",$B3944)+1,2))/30,"")))</f>
        <v/>
      </c>
      <c r="G3944" s="12">
        <f>IF($E3944="","",IF(WEEKDAY($E3944,2)&lt;6,1,0))</f>
        <v/>
      </c>
      <c r="H3944" s="12">
        <f>IF(OR($E3944="",$F3944=""),"",IF(AND($G3944=1,$F3944&gt;='Working Hours'!$C$8,$F3944&lt;'Working Hours'!$C$9),1,0))</f>
        <v/>
      </c>
    </row>
    <row r="3945">
      <c r="A3945" s="11" t="n"/>
      <c r="B3945" s="11" t="n"/>
      <c r="C3945" s="11" t="n"/>
      <c r="E3945" s="12">
        <f>IF($A3945="","",IF(ISNUMBER($A3945),$A3945,IFERROR(DATEVALUE($A3945),"")))</f>
        <v/>
      </c>
      <c r="F3945" s="12">
        <f>IF($B3945="","",IF(ISNUMBER($B3945),HOUR($B3945)*2+MINUTE($B3945)/30,IFERROR(VALUE(LEFT($B3945,FIND(":",$B3945)-1))*2+VALUE(MID($B3945,FIND(":",$B3945)+1,2))/30,"")))</f>
        <v/>
      </c>
      <c r="G3945" s="12">
        <f>IF($E3945="","",IF(WEEKDAY($E3945,2)&lt;6,1,0))</f>
        <v/>
      </c>
      <c r="H3945" s="12">
        <f>IF(OR($E3945="",$F3945=""),"",IF(AND($G3945=1,$F3945&gt;='Working Hours'!$C$8,$F3945&lt;'Working Hours'!$C$9),1,0))</f>
        <v/>
      </c>
    </row>
    <row r="3946">
      <c r="A3946" s="11" t="n"/>
      <c r="B3946" s="11" t="n"/>
      <c r="C3946" s="11" t="n"/>
      <c r="E3946" s="12">
        <f>IF($A3946="","",IF(ISNUMBER($A3946),$A3946,IFERROR(DATEVALUE($A3946),"")))</f>
        <v/>
      </c>
      <c r="F3946" s="12">
        <f>IF($B3946="","",IF(ISNUMBER($B3946),HOUR($B3946)*2+MINUTE($B3946)/30,IFERROR(VALUE(LEFT($B3946,FIND(":",$B3946)-1))*2+VALUE(MID($B3946,FIND(":",$B3946)+1,2))/30,"")))</f>
        <v/>
      </c>
      <c r="G3946" s="12">
        <f>IF($E3946="","",IF(WEEKDAY($E3946,2)&lt;6,1,0))</f>
        <v/>
      </c>
      <c r="H3946" s="12">
        <f>IF(OR($E3946="",$F3946=""),"",IF(AND($G3946=1,$F3946&gt;='Working Hours'!$C$8,$F3946&lt;'Working Hours'!$C$9),1,0))</f>
        <v/>
      </c>
    </row>
    <row r="3947">
      <c r="A3947" s="11" t="n"/>
      <c r="B3947" s="11" t="n"/>
      <c r="C3947" s="11" t="n"/>
      <c r="E3947" s="12">
        <f>IF($A3947="","",IF(ISNUMBER($A3947),$A3947,IFERROR(DATEVALUE($A3947),"")))</f>
        <v/>
      </c>
      <c r="F3947" s="12">
        <f>IF($B3947="","",IF(ISNUMBER($B3947),HOUR($B3947)*2+MINUTE($B3947)/30,IFERROR(VALUE(LEFT($B3947,FIND(":",$B3947)-1))*2+VALUE(MID($B3947,FIND(":",$B3947)+1,2))/30,"")))</f>
        <v/>
      </c>
      <c r="G3947" s="12">
        <f>IF($E3947="","",IF(WEEKDAY($E3947,2)&lt;6,1,0))</f>
        <v/>
      </c>
      <c r="H3947" s="12">
        <f>IF(OR($E3947="",$F3947=""),"",IF(AND($G3947=1,$F3947&gt;='Working Hours'!$C$8,$F3947&lt;'Working Hours'!$C$9),1,0))</f>
        <v/>
      </c>
    </row>
    <row r="3948">
      <c r="A3948" s="11" t="n"/>
      <c r="B3948" s="11" t="n"/>
      <c r="C3948" s="11" t="n"/>
      <c r="E3948" s="12">
        <f>IF($A3948="","",IF(ISNUMBER($A3948),$A3948,IFERROR(DATEVALUE($A3948),"")))</f>
        <v/>
      </c>
      <c r="F3948" s="12">
        <f>IF($B3948="","",IF(ISNUMBER($B3948),HOUR($B3948)*2+MINUTE($B3948)/30,IFERROR(VALUE(LEFT($B3948,FIND(":",$B3948)-1))*2+VALUE(MID($B3948,FIND(":",$B3948)+1,2))/30,"")))</f>
        <v/>
      </c>
      <c r="G3948" s="12">
        <f>IF($E3948="","",IF(WEEKDAY($E3948,2)&lt;6,1,0))</f>
        <v/>
      </c>
      <c r="H3948" s="12">
        <f>IF(OR($E3948="",$F3948=""),"",IF(AND($G3948=1,$F3948&gt;='Working Hours'!$C$8,$F3948&lt;'Working Hours'!$C$9),1,0))</f>
        <v/>
      </c>
    </row>
    <row r="3949">
      <c r="A3949" s="11" t="n"/>
      <c r="B3949" s="11" t="n"/>
      <c r="C3949" s="11" t="n"/>
      <c r="E3949" s="12">
        <f>IF($A3949="","",IF(ISNUMBER($A3949),$A3949,IFERROR(DATEVALUE($A3949),"")))</f>
        <v/>
      </c>
      <c r="F3949" s="12">
        <f>IF($B3949="","",IF(ISNUMBER($B3949),HOUR($B3949)*2+MINUTE($B3949)/30,IFERROR(VALUE(LEFT($B3949,FIND(":",$B3949)-1))*2+VALUE(MID($B3949,FIND(":",$B3949)+1,2))/30,"")))</f>
        <v/>
      </c>
      <c r="G3949" s="12">
        <f>IF($E3949="","",IF(WEEKDAY($E3949,2)&lt;6,1,0))</f>
        <v/>
      </c>
      <c r="H3949" s="12">
        <f>IF(OR($E3949="",$F3949=""),"",IF(AND($G3949=1,$F3949&gt;='Working Hours'!$C$8,$F3949&lt;'Working Hours'!$C$9),1,0))</f>
        <v/>
      </c>
    </row>
    <row r="3950">
      <c r="A3950" s="11" t="n"/>
      <c r="B3950" s="11" t="n"/>
      <c r="C3950" s="11" t="n"/>
      <c r="E3950" s="12">
        <f>IF($A3950="","",IF(ISNUMBER($A3950),$A3950,IFERROR(DATEVALUE($A3950),"")))</f>
        <v/>
      </c>
      <c r="F3950" s="12">
        <f>IF($B3950="","",IF(ISNUMBER($B3950),HOUR($B3950)*2+MINUTE($B3950)/30,IFERROR(VALUE(LEFT($B3950,FIND(":",$B3950)-1))*2+VALUE(MID($B3950,FIND(":",$B3950)+1,2))/30,"")))</f>
        <v/>
      </c>
      <c r="G3950" s="12">
        <f>IF($E3950="","",IF(WEEKDAY($E3950,2)&lt;6,1,0))</f>
        <v/>
      </c>
      <c r="H3950" s="12">
        <f>IF(OR($E3950="",$F3950=""),"",IF(AND($G3950=1,$F3950&gt;='Working Hours'!$C$8,$F3950&lt;'Working Hours'!$C$9),1,0))</f>
        <v/>
      </c>
    </row>
    <row r="3951">
      <c r="A3951" s="11" t="n"/>
      <c r="B3951" s="11" t="n"/>
      <c r="C3951" s="11" t="n"/>
      <c r="E3951" s="12">
        <f>IF($A3951="","",IF(ISNUMBER($A3951),$A3951,IFERROR(DATEVALUE($A3951),"")))</f>
        <v/>
      </c>
      <c r="F3951" s="12">
        <f>IF($B3951="","",IF(ISNUMBER($B3951),HOUR($B3951)*2+MINUTE($B3951)/30,IFERROR(VALUE(LEFT($B3951,FIND(":",$B3951)-1))*2+VALUE(MID($B3951,FIND(":",$B3951)+1,2))/30,"")))</f>
        <v/>
      </c>
      <c r="G3951" s="12">
        <f>IF($E3951="","",IF(WEEKDAY($E3951,2)&lt;6,1,0))</f>
        <v/>
      </c>
      <c r="H3951" s="12">
        <f>IF(OR($E3951="",$F3951=""),"",IF(AND($G3951=1,$F3951&gt;='Working Hours'!$C$8,$F3951&lt;'Working Hours'!$C$9),1,0))</f>
        <v/>
      </c>
    </row>
    <row r="3952">
      <c r="A3952" s="11" t="n"/>
      <c r="B3952" s="11" t="n"/>
      <c r="C3952" s="11" t="n"/>
      <c r="E3952" s="12">
        <f>IF($A3952="","",IF(ISNUMBER($A3952),$A3952,IFERROR(DATEVALUE($A3952),"")))</f>
        <v/>
      </c>
      <c r="F3952" s="12">
        <f>IF($B3952="","",IF(ISNUMBER($B3952),HOUR($B3952)*2+MINUTE($B3952)/30,IFERROR(VALUE(LEFT($B3952,FIND(":",$B3952)-1))*2+VALUE(MID($B3952,FIND(":",$B3952)+1,2))/30,"")))</f>
        <v/>
      </c>
      <c r="G3952" s="12">
        <f>IF($E3952="","",IF(WEEKDAY($E3952,2)&lt;6,1,0))</f>
        <v/>
      </c>
      <c r="H3952" s="12">
        <f>IF(OR($E3952="",$F3952=""),"",IF(AND($G3952=1,$F3952&gt;='Working Hours'!$C$8,$F3952&lt;'Working Hours'!$C$9),1,0))</f>
        <v/>
      </c>
    </row>
    <row r="3953">
      <c r="A3953" s="11" t="n"/>
      <c r="B3953" s="11" t="n"/>
      <c r="C3953" s="11" t="n"/>
      <c r="E3953" s="12">
        <f>IF($A3953="","",IF(ISNUMBER($A3953),$A3953,IFERROR(DATEVALUE($A3953),"")))</f>
        <v/>
      </c>
      <c r="F3953" s="12">
        <f>IF($B3953="","",IF(ISNUMBER($B3953),HOUR($B3953)*2+MINUTE($B3953)/30,IFERROR(VALUE(LEFT($B3953,FIND(":",$B3953)-1))*2+VALUE(MID($B3953,FIND(":",$B3953)+1,2))/30,"")))</f>
        <v/>
      </c>
      <c r="G3953" s="12">
        <f>IF($E3953="","",IF(WEEKDAY($E3953,2)&lt;6,1,0))</f>
        <v/>
      </c>
      <c r="H3953" s="12">
        <f>IF(OR($E3953="",$F3953=""),"",IF(AND($G3953=1,$F3953&gt;='Working Hours'!$C$8,$F3953&lt;'Working Hours'!$C$9),1,0))</f>
        <v/>
      </c>
    </row>
    <row r="3954">
      <c r="A3954" s="11" t="n"/>
      <c r="B3954" s="11" t="n"/>
      <c r="C3954" s="11" t="n"/>
      <c r="E3954" s="12">
        <f>IF($A3954="","",IF(ISNUMBER($A3954),$A3954,IFERROR(DATEVALUE($A3954),"")))</f>
        <v/>
      </c>
      <c r="F3954" s="12">
        <f>IF($B3954="","",IF(ISNUMBER($B3954),HOUR($B3954)*2+MINUTE($B3954)/30,IFERROR(VALUE(LEFT($B3954,FIND(":",$B3954)-1))*2+VALUE(MID($B3954,FIND(":",$B3954)+1,2))/30,"")))</f>
        <v/>
      </c>
      <c r="G3954" s="12">
        <f>IF($E3954="","",IF(WEEKDAY($E3954,2)&lt;6,1,0))</f>
        <v/>
      </c>
      <c r="H3954" s="12">
        <f>IF(OR($E3954="",$F3954=""),"",IF(AND($G3954=1,$F3954&gt;='Working Hours'!$C$8,$F3954&lt;'Working Hours'!$C$9),1,0))</f>
        <v/>
      </c>
    </row>
    <row r="3955">
      <c r="A3955" s="11" t="n"/>
      <c r="B3955" s="11" t="n"/>
      <c r="C3955" s="11" t="n"/>
      <c r="E3955" s="12">
        <f>IF($A3955="","",IF(ISNUMBER($A3955),$A3955,IFERROR(DATEVALUE($A3955),"")))</f>
        <v/>
      </c>
      <c r="F3955" s="12">
        <f>IF($B3955="","",IF(ISNUMBER($B3955),HOUR($B3955)*2+MINUTE($B3955)/30,IFERROR(VALUE(LEFT($B3955,FIND(":",$B3955)-1))*2+VALUE(MID($B3955,FIND(":",$B3955)+1,2))/30,"")))</f>
        <v/>
      </c>
      <c r="G3955" s="12">
        <f>IF($E3955="","",IF(WEEKDAY($E3955,2)&lt;6,1,0))</f>
        <v/>
      </c>
      <c r="H3955" s="12">
        <f>IF(OR($E3955="",$F3955=""),"",IF(AND($G3955=1,$F3955&gt;='Working Hours'!$C$8,$F3955&lt;'Working Hours'!$C$9),1,0))</f>
        <v/>
      </c>
    </row>
    <row r="3956">
      <c r="A3956" s="11" t="n"/>
      <c r="B3956" s="11" t="n"/>
      <c r="C3956" s="11" t="n"/>
      <c r="E3956" s="12">
        <f>IF($A3956="","",IF(ISNUMBER($A3956),$A3956,IFERROR(DATEVALUE($A3956),"")))</f>
        <v/>
      </c>
      <c r="F3956" s="12">
        <f>IF($B3956="","",IF(ISNUMBER($B3956),HOUR($B3956)*2+MINUTE($B3956)/30,IFERROR(VALUE(LEFT($B3956,FIND(":",$B3956)-1))*2+VALUE(MID($B3956,FIND(":",$B3956)+1,2))/30,"")))</f>
        <v/>
      </c>
      <c r="G3956" s="12">
        <f>IF($E3956="","",IF(WEEKDAY($E3956,2)&lt;6,1,0))</f>
        <v/>
      </c>
      <c r="H3956" s="12">
        <f>IF(OR($E3956="",$F3956=""),"",IF(AND($G3956=1,$F3956&gt;='Working Hours'!$C$8,$F3956&lt;'Working Hours'!$C$9),1,0))</f>
        <v/>
      </c>
    </row>
    <row r="3957">
      <c r="A3957" s="11" t="n"/>
      <c r="B3957" s="11" t="n"/>
      <c r="C3957" s="11" t="n"/>
      <c r="E3957" s="12">
        <f>IF($A3957="","",IF(ISNUMBER($A3957),$A3957,IFERROR(DATEVALUE($A3957),"")))</f>
        <v/>
      </c>
      <c r="F3957" s="12">
        <f>IF($B3957="","",IF(ISNUMBER($B3957),HOUR($B3957)*2+MINUTE($B3957)/30,IFERROR(VALUE(LEFT($B3957,FIND(":",$B3957)-1))*2+VALUE(MID($B3957,FIND(":",$B3957)+1,2))/30,"")))</f>
        <v/>
      </c>
      <c r="G3957" s="12">
        <f>IF($E3957="","",IF(WEEKDAY($E3957,2)&lt;6,1,0))</f>
        <v/>
      </c>
      <c r="H3957" s="12">
        <f>IF(OR($E3957="",$F3957=""),"",IF(AND($G3957=1,$F3957&gt;='Working Hours'!$C$8,$F3957&lt;'Working Hours'!$C$9),1,0))</f>
        <v/>
      </c>
    </row>
    <row r="3958">
      <c r="A3958" s="11" t="n"/>
      <c r="B3958" s="11" t="n"/>
      <c r="C3958" s="11" t="n"/>
      <c r="E3958" s="12">
        <f>IF($A3958="","",IF(ISNUMBER($A3958),$A3958,IFERROR(DATEVALUE($A3958),"")))</f>
        <v/>
      </c>
      <c r="F3958" s="12">
        <f>IF($B3958="","",IF(ISNUMBER($B3958),HOUR($B3958)*2+MINUTE($B3958)/30,IFERROR(VALUE(LEFT($B3958,FIND(":",$B3958)-1))*2+VALUE(MID($B3958,FIND(":",$B3958)+1,2))/30,"")))</f>
        <v/>
      </c>
      <c r="G3958" s="12">
        <f>IF($E3958="","",IF(WEEKDAY($E3958,2)&lt;6,1,0))</f>
        <v/>
      </c>
      <c r="H3958" s="12">
        <f>IF(OR($E3958="",$F3958=""),"",IF(AND($G3958=1,$F3958&gt;='Working Hours'!$C$8,$F3958&lt;'Working Hours'!$C$9),1,0))</f>
        <v/>
      </c>
    </row>
    <row r="3959">
      <c r="A3959" s="11" t="n"/>
      <c r="B3959" s="11" t="n"/>
      <c r="C3959" s="11" t="n"/>
      <c r="E3959" s="12">
        <f>IF($A3959="","",IF(ISNUMBER($A3959),$A3959,IFERROR(DATEVALUE($A3959),"")))</f>
        <v/>
      </c>
      <c r="F3959" s="12">
        <f>IF($B3959="","",IF(ISNUMBER($B3959),HOUR($B3959)*2+MINUTE($B3959)/30,IFERROR(VALUE(LEFT($B3959,FIND(":",$B3959)-1))*2+VALUE(MID($B3959,FIND(":",$B3959)+1,2))/30,"")))</f>
        <v/>
      </c>
      <c r="G3959" s="12">
        <f>IF($E3959="","",IF(WEEKDAY($E3959,2)&lt;6,1,0))</f>
        <v/>
      </c>
      <c r="H3959" s="12">
        <f>IF(OR($E3959="",$F3959=""),"",IF(AND($G3959=1,$F3959&gt;='Working Hours'!$C$8,$F3959&lt;'Working Hours'!$C$9),1,0))</f>
        <v/>
      </c>
    </row>
    <row r="3960">
      <c r="A3960" s="11" t="n"/>
      <c r="B3960" s="11" t="n"/>
      <c r="C3960" s="11" t="n"/>
      <c r="E3960" s="12">
        <f>IF($A3960="","",IF(ISNUMBER($A3960),$A3960,IFERROR(DATEVALUE($A3960),"")))</f>
        <v/>
      </c>
      <c r="F3960" s="12">
        <f>IF($B3960="","",IF(ISNUMBER($B3960),HOUR($B3960)*2+MINUTE($B3960)/30,IFERROR(VALUE(LEFT($B3960,FIND(":",$B3960)-1))*2+VALUE(MID($B3960,FIND(":",$B3960)+1,2))/30,"")))</f>
        <v/>
      </c>
      <c r="G3960" s="12">
        <f>IF($E3960="","",IF(WEEKDAY($E3960,2)&lt;6,1,0))</f>
        <v/>
      </c>
      <c r="H3960" s="12">
        <f>IF(OR($E3960="",$F3960=""),"",IF(AND($G3960=1,$F3960&gt;='Working Hours'!$C$8,$F3960&lt;'Working Hours'!$C$9),1,0))</f>
        <v/>
      </c>
    </row>
    <row r="3961">
      <c r="A3961" s="11" t="n"/>
      <c r="B3961" s="11" t="n"/>
      <c r="C3961" s="11" t="n"/>
      <c r="E3961" s="12">
        <f>IF($A3961="","",IF(ISNUMBER($A3961),$A3961,IFERROR(DATEVALUE($A3961),"")))</f>
        <v/>
      </c>
      <c r="F3961" s="12">
        <f>IF($B3961="","",IF(ISNUMBER($B3961),HOUR($B3961)*2+MINUTE($B3961)/30,IFERROR(VALUE(LEFT($B3961,FIND(":",$B3961)-1))*2+VALUE(MID($B3961,FIND(":",$B3961)+1,2))/30,"")))</f>
        <v/>
      </c>
      <c r="G3961" s="12">
        <f>IF($E3961="","",IF(WEEKDAY($E3961,2)&lt;6,1,0))</f>
        <v/>
      </c>
      <c r="H3961" s="12">
        <f>IF(OR($E3961="",$F3961=""),"",IF(AND($G3961=1,$F3961&gt;='Working Hours'!$C$8,$F3961&lt;'Working Hours'!$C$9),1,0))</f>
        <v/>
      </c>
    </row>
    <row r="3962">
      <c r="A3962" s="11" t="n"/>
      <c r="B3962" s="11" t="n"/>
      <c r="C3962" s="11" t="n"/>
      <c r="E3962" s="12">
        <f>IF($A3962="","",IF(ISNUMBER($A3962),$A3962,IFERROR(DATEVALUE($A3962),"")))</f>
        <v/>
      </c>
      <c r="F3962" s="12">
        <f>IF($B3962="","",IF(ISNUMBER($B3962),HOUR($B3962)*2+MINUTE($B3962)/30,IFERROR(VALUE(LEFT($B3962,FIND(":",$B3962)-1))*2+VALUE(MID($B3962,FIND(":",$B3962)+1,2))/30,"")))</f>
        <v/>
      </c>
      <c r="G3962" s="12">
        <f>IF($E3962="","",IF(WEEKDAY($E3962,2)&lt;6,1,0))</f>
        <v/>
      </c>
      <c r="H3962" s="12">
        <f>IF(OR($E3962="",$F3962=""),"",IF(AND($G3962=1,$F3962&gt;='Working Hours'!$C$8,$F3962&lt;'Working Hours'!$C$9),1,0))</f>
        <v/>
      </c>
    </row>
    <row r="3963">
      <c r="A3963" s="11" t="n"/>
      <c r="B3963" s="11" t="n"/>
      <c r="C3963" s="11" t="n"/>
      <c r="E3963" s="12">
        <f>IF($A3963="","",IF(ISNUMBER($A3963),$A3963,IFERROR(DATEVALUE($A3963),"")))</f>
        <v/>
      </c>
      <c r="F3963" s="12">
        <f>IF($B3963="","",IF(ISNUMBER($B3963),HOUR($B3963)*2+MINUTE($B3963)/30,IFERROR(VALUE(LEFT($B3963,FIND(":",$B3963)-1))*2+VALUE(MID($B3963,FIND(":",$B3963)+1,2))/30,"")))</f>
        <v/>
      </c>
      <c r="G3963" s="12">
        <f>IF($E3963="","",IF(WEEKDAY($E3963,2)&lt;6,1,0))</f>
        <v/>
      </c>
      <c r="H3963" s="12">
        <f>IF(OR($E3963="",$F3963=""),"",IF(AND($G3963=1,$F3963&gt;='Working Hours'!$C$8,$F3963&lt;'Working Hours'!$C$9),1,0))</f>
        <v/>
      </c>
    </row>
    <row r="3964">
      <c r="A3964" s="11" t="n"/>
      <c r="B3964" s="11" t="n"/>
      <c r="C3964" s="11" t="n"/>
      <c r="E3964" s="12">
        <f>IF($A3964="","",IF(ISNUMBER($A3964),$A3964,IFERROR(DATEVALUE($A3964),"")))</f>
        <v/>
      </c>
      <c r="F3964" s="12">
        <f>IF($B3964="","",IF(ISNUMBER($B3964),HOUR($B3964)*2+MINUTE($B3964)/30,IFERROR(VALUE(LEFT($B3964,FIND(":",$B3964)-1))*2+VALUE(MID($B3964,FIND(":",$B3964)+1,2))/30,"")))</f>
        <v/>
      </c>
      <c r="G3964" s="12">
        <f>IF($E3964="","",IF(WEEKDAY($E3964,2)&lt;6,1,0))</f>
        <v/>
      </c>
      <c r="H3964" s="12">
        <f>IF(OR($E3964="",$F3964=""),"",IF(AND($G3964=1,$F3964&gt;='Working Hours'!$C$8,$F3964&lt;'Working Hours'!$C$9),1,0))</f>
        <v/>
      </c>
    </row>
    <row r="3965">
      <c r="A3965" s="11" t="n"/>
      <c r="B3965" s="11" t="n"/>
      <c r="C3965" s="11" t="n"/>
      <c r="E3965" s="12">
        <f>IF($A3965="","",IF(ISNUMBER($A3965),$A3965,IFERROR(DATEVALUE($A3965),"")))</f>
        <v/>
      </c>
      <c r="F3965" s="12">
        <f>IF($B3965="","",IF(ISNUMBER($B3965),HOUR($B3965)*2+MINUTE($B3965)/30,IFERROR(VALUE(LEFT($B3965,FIND(":",$B3965)-1))*2+VALUE(MID($B3965,FIND(":",$B3965)+1,2))/30,"")))</f>
        <v/>
      </c>
      <c r="G3965" s="12">
        <f>IF($E3965="","",IF(WEEKDAY($E3965,2)&lt;6,1,0))</f>
        <v/>
      </c>
      <c r="H3965" s="12">
        <f>IF(OR($E3965="",$F3965=""),"",IF(AND($G3965=1,$F3965&gt;='Working Hours'!$C$8,$F3965&lt;'Working Hours'!$C$9),1,0))</f>
        <v/>
      </c>
    </row>
    <row r="3966">
      <c r="A3966" s="11" t="n"/>
      <c r="B3966" s="11" t="n"/>
      <c r="C3966" s="11" t="n"/>
      <c r="E3966" s="12">
        <f>IF($A3966="","",IF(ISNUMBER($A3966),$A3966,IFERROR(DATEVALUE($A3966),"")))</f>
        <v/>
      </c>
      <c r="F3966" s="12">
        <f>IF($B3966="","",IF(ISNUMBER($B3966),HOUR($B3966)*2+MINUTE($B3966)/30,IFERROR(VALUE(LEFT($B3966,FIND(":",$B3966)-1))*2+VALUE(MID($B3966,FIND(":",$B3966)+1,2))/30,"")))</f>
        <v/>
      </c>
      <c r="G3966" s="12">
        <f>IF($E3966="","",IF(WEEKDAY($E3966,2)&lt;6,1,0))</f>
        <v/>
      </c>
      <c r="H3966" s="12">
        <f>IF(OR($E3966="",$F3966=""),"",IF(AND($G3966=1,$F3966&gt;='Working Hours'!$C$8,$F3966&lt;'Working Hours'!$C$9),1,0))</f>
        <v/>
      </c>
    </row>
    <row r="3967">
      <c r="A3967" s="11" t="n"/>
      <c r="B3967" s="11" t="n"/>
      <c r="C3967" s="11" t="n"/>
      <c r="E3967" s="12">
        <f>IF($A3967="","",IF(ISNUMBER($A3967),$A3967,IFERROR(DATEVALUE($A3967),"")))</f>
        <v/>
      </c>
      <c r="F3967" s="12">
        <f>IF($B3967="","",IF(ISNUMBER($B3967),HOUR($B3967)*2+MINUTE($B3967)/30,IFERROR(VALUE(LEFT($B3967,FIND(":",$B3967)-1))*2+VALUE(MID($B3967,FIND(":",$B3967)+1,2))/30,"")))</f>
        <v/>
      </c>
      <c r="G3967" s="12">
        <f>IF($E3967="","",IF(WEEKDAY($E3967,2)&lt;6,1,0))</f>
        <v/>
      </c>
      <c r="H3967" s="12">
        <f>IF(OR($E3967="",$F3967=""),"",IF(AND($G3967=1,$F3967&gt;='Working Hours'!$C$8,$F3967&lt;'Working Hours'!$C$9),1,0))</f>
        <v/>
      </c>
    </row>
    <row r="3968">
      <c r="A3968" s="11" t="n"/>
      <c r="B3968" s="11" t="n"/>
      <c r="C3968" s="11" t="n"/>
      <c r="E3968" s="12">
        <f>IF($A3968="","",IF(ISNUMBER($A3968),$A3968,IFERROR(DATEVALUE($A3968),"")))</f>
        <v/>
      </c>
      <c r="F3968" s="12">
        <f>IF($B3968="","",IF(ISNUMBER($B3968),HOUR($B3968)*2+MINUTE($B3968)/30,IFERROR(VALUE(LEFT($B3968,FIND(":",$B3968)-1))*2+VALUE(MID($B3968,FIND(":",$B3968)+1,2))/30,"")))</f>
        <v/>
      </c>
      <c r="G3968" s="12">
        <f>IF($E3968="","",IF(WEEKDAY($E3968,2)&lt;6,1,0))</f>
        <v/>
      </c>
      <c r="H3968" s="12">
        <f>IF(OR($E3968="",$F3968=""),"",IF(AND($G3968=1,$F3968&gt;='Working Hours'!$C$8,$F3968&lt;'Working Hours'!$C$9),1,0))</f>
        <v/>
      </c>
    </row>
    <row r="3969">
      <c r="A3969" s="11" t="n"/>
      <c r="B3969" s="11" t="n"/>
      <c r="C3969" s="11" t="n"/>
      <c r="E3969" s="12">
        <f>IF($A3969="","",IF(ISNUMBER($A3969),$A3969,IFERROR(DATEVALUE($A3969),"")))</f>
        <v/>
      </c>
      <c r="F3969" s="12">
        <f>IF($B3969="","",IF(ISNUMBER($B3969),HOUR($B3969)*2+MINUTE($B3969)/30,IFERROR(VALUE(LEFT($B3969,FIND(":",$B3969)-1))*2+VALUE(MID($B3969,FIND(":",$B3969)+1,2))/30,"")))</f>
        <v/>
      </c>
      <c r="G3969" s="12">
        <f>IF($E3969="","",IF(WEEKDAY($E3969,2)&lt;6,1,0))</f>
        <v/>
      </c>
      <c r="H3969" s="12">
        <f>IF(OR($E3969="",$F3969=""),"",IF(AND($G3969=1,$F3969&gt;='Working Hours'!$C$8,$F3969&lt;'Working Hours'!$C$9),1,0))</f>
        <v/>
      </c>
    </row>
    <row r="3970">
      <c r="A3970" s="11" t="n"/>
      <c r="B3970" s="11" t="n"/>
      <c r="C3970" s="11" t="n"/>
      <c r="E3970" s="12">
        <f>IF($A3970="","",IF(ISNUMBER($A3970),$A3970,IFERROR(DATEVALUE($A3970),"")))</f>
        <v/>
      </c>
      <c r="F3970" s="12">
        <f>IF($B3970="","",IF(ISNUMBER($B3970),HOUR($B3970)*2+MINUTE($B3970)/30,IFERROR(VALUE(LEFT($B3970,FIND(":",$B3970)-1))*2+VALUE(MID($B3970,FIND(":",$B3970)+1,2))/30,"")))</f>
        <v/>
      </c>
      <c r="G3970" s="12">
        <f>IF($E3970="","",IF(WEEKDAY($E3970,2)&lt;6,1,0))</f>
        <v/>
      </c>
      <c r="H3970" s="12">
        <f>IF(OR($E3970="",$F3970=""),"",IF(AND($G3970=1,$F3970&gt;='Working Hours'!$C$8,$F3970&lt;'Working Hours'!$C$9),1,0))</f>
        <v/>
      </c>
    </row>
    <row r="3971">
      <c r="A3971" s="11" t="n"/>
      <c r="B3971" s="11" t="n"/>
      <c r="C3971" s="11" t="n"/>
      <c r="E3971" s="12">
        <f>IF($A3971="","",IF(ISNUMBER($A3971),$A3971,IFERROR(DATEVALUE($A3971),"")))</f>
        <v/>
      </c>
      <c r="F3971" s="12">
        <f>IF($B3971="","",IF(ISNUMBER($B3971),HOUR($B3971)*2+MINUTE($B3971)/30,IFERROR(VALUE(LEFT($B3971,FIND(":",$B3971)-1))*2+VALUE(MID($B3971,FIND(":",$B3971)+1,2))/30,"")))</f>
        <v/>
      </c>
      <c r="G3971" s="12">
        <f>IF($E3971="","",IF(WEEKDAY($E3971,2)&lt;6,1,0))</f>
        <v/>
      </c>
      <c r="H3971" s="12">
        <f>IF(OR($E3971="",$F3971=""),"",IF(AND($G3971=1,$F3971&gt;='Working Hours'!$C$8,$F3971&lt;'Working Hours'!$C$9),1,0))</f>
        <v/>
      </c>
    </row>
    <row r="3972">
      <c r="A3972" s="11" t="n"/>
      <c r="B3972" s="11" t="n"/>
      <c r="C3972" s="11" t="n"/>
      <c r="E3972" s="12">
        <f>IF($A3972="","",IF(ISNUMBER($A3972),$A3972,IFERROR(DATEVALUE($A3972),"")))</f>
        <v/>
      </c>
      <c r="F3972" s="12">
        <f>IF($B3972="","",IF(ISNUMBER($B3972),HOUR($B3972)*2+MINUTE($B3972)/30,IFERROR(VALUE(LEFT($B3972,FIND(":",$B3972)-1))*2+VALUE(MID($B3972,FIND(":",$B3972)+1,2))/30,"")))</f>
        <v/>
      </c>
      <c r="G3972" s="12">
        <f>IF($E3972="","",IF(WEEKDAY($E3972,2)&lt;6,1,0))</f>
        <v/>
      </c>
      <c r="H3972" s="12">
        <f>IF(OR($E3972="",$F3972=""),"",IF(AND($G3972=1,$F3972&gt;='Working Hours'!$C$8,$F3972&lt;'Working Hours'!$C$9),1,0))</f>
        <v/>
      </c>
    </row>
    <row r="3973">
      <c r="A3973" s="11" t="n"/>
      <c r="B3973" s="11" t="n"/>
      <c r="C3973" s="11" t="n"/>
      <c r="E3973" s="12">
        <f>IF($A3973="","",IF(ISNUMBER($A3973),$A3973,IFERROR(DATEVALUE($A3973),"")))</f>
        <v/>
      </c>
      <c r="F3973" s="12">
        <f>IF($B3973="","",IF(ISNUMBER($B3973),HOUR($B3973)*2+MINUTE($B3973)/30,IFERROR(VALUE(LEFT($B3973,FIND(":",$B3973)-1))*2+VALUE(MID($B3973,FIND(":",$B3973)+1,2))/30,"")))</f>
        <v/>
      </c>
      <c r="G3973" s="12">
        <f>IF($E3973="","",IF(WEEKDAY($E3973,2)&lt;6,1,0))</f>
        <v/>
      </c>
      <c r="H3973" s="12">
        <f>IF(OR($E3973="",$F3973=""),"",IF(AND($G3973=1,$F3973&gt;='Working Hours'!$C$8,$F3973&lt;'Working Hours'!$C$9),1,0))</f>
        <v/>
      </c>
    </row>
    <row r="3974">
      <c r="A3974" s="11" t="n"/>
      <c r="B3974" s="11" t="n"/>
      <c r="C3974" s="11" t="n"/>
      <c r="E3974" s="12">
        <f>IF($A3974="","",IF(ISNUMBER($A3974),$A3974,IFERROR(DATEVALUE($A3974),"")))</f>
        <v/>
      </c>
      <c r="F3974" s="12">
        <f>IF($B3974="","",IF(ISNUMBER($B3974),HOUR($B3974)*2+MINUTE($B3974)/30,IFERROR(VALUE(LEFT($B3974,FIND(":",$B3974)-1))*2+VALUE(MID($B3974,FIND(":",$B3974)+1,2))/30,"")))</f>
        <v/>
      </c>
      <c r="G3974" s="12">
        <f>IF($E3974="","",IF(WEEKDAY($E3974,2)&lt;6,1,0))</f>
        <v/>
      </c>
      <c r="H3974" s="12">
        <f>IF(OR($E3974="",$F3974=""),"",IF(AND($G3974=1,$F3974&gt;='Working Hours'!$C$8,$F3974&lt;'Working Hours'!$C$9),1,0))</f>
        <v/>
      </c>
    </row>
    <row r="3975">
      <c r="A3975" s="11" t="n"/>
      <c r="B3975" s="11" t="n"/>
      <c r="C3975" s="11" t="n"/>
      <c r="E3975" s="12">
        <f>IF($A3975="","",IF(ISNUMBER($A3975),$A3975,IFERROR(DATEVALUE($A3975),"")))</f>
        <v/>
      </c>
      <c r="F3975" s="12">
        <f>IF($B3975="","",IF(ISNUMBER($B3975),HOUR($B3975)*2+MINUTE($B3975)/30,IFERROR(VALUE(LEFT($B3975,FIND(":",$B3975)-1))*2+VALUE(MID($B3975,FIND(":",$B3975)+1,2))/30,"")))</f>
        <v/>
      </c>
      <c r="G3975" s="12">
        <f>IF($E3975="","",IF(WEEKDAY($E3975,2)&lt;6,1,0))</f>
        <v/>
      </c>
      <c r="H3975" s="12">
        <f>IF(OR($E3975="",$F3975=""),"",IF(AND($G3975=1,$F3975&gt;='Working Hours'!$C$8,$F3975&lt;'Working Hours'!$C$9),1,0))</f>
        <v/>
      </c>
    </row>
    <row r="3976">
      <c r="A3976" s="11" t="n"/>
      <c r="B3976" s="11" t="n"/>
      <c r="C3976" s="11" t="n"/>
      <c r="E3976" s="12">
        <f>IF($A3976="","",IF(ISNUMBER($A3976),$A3976,IFERROR(DATEVALUE($A3976),"")))</f>
        <v/>
      </c>
      <c r="F3976" s="12">
        <f>IF($B3976="","",IF(ISNUMBER($B3976),HOUR($B3976)*2+MINUTE($B3976)/30,IFERROR(VALUE(LEFT($B3976,FIND(":",$B3976)-1))*2+VALUE(MID($B3976,FIND(":",$B3976)+1,2))/30,"")))</f>
        <v/>
      </c>
      <c r="G3976" s="12">
        <f>IF($E3976="","",IF(WEEKDAY($E3976,2)&lt;6,1,0))</f>
        <v/>
      </c>
      <c r="H3976" s="12">
        <f>IF(OR($E3976="",$F3976=""),"",IF(AND($G3976=1,$F3976&gt;='Working Hours'!$C$8,$F3976&lt;'Working Hours'!$C$9),1,0))</f>
        <v/>
      </c>
    </row>
    <row r="3977">
      <c r="A3977" s="11" t="n"/>
      <c r="B3977" s="11" t="n"/>
      <c r="C3977" s="11" t="n"/>
      <c r="E3977" s="12">
        <f>IF($A3977="","",IF(ISNUMBER($A3977),$A3977,IFERROR(DATEVALUE($A3977),"")))</f>
        <v/>
      </c>
      <c r="F3977" s="12">
        <f>IF($B3977="","",IF(ISNUMBER($B3977),HOUR($B3977)*2+MINUTE($B3977)/30,IFERROR(VALUE(LEFT($B3977,FIND(":",$B3977)-1))*2+VALUE(MID($B3977,FIND(":",$B3977)+1,2))/30,"")))</f>
        <v/>
      </c>
      <c r="G3977" s="12">
        <f>IF($E3977="","",IF(WEEKDAY($E3977,2)&lt;6,1,0))</f>
        <v/>
      </c>
      <c r="H3977" s="12">
        <f>IF(OR($E3977="",$F3977=""),"",IF(AND($G3977=1,$F3977&gt;='Working Hours'!$C$8,$F3977&lt;'Working Hours'!$C$9),1,0))</f>
        <v/>
      </c>
    </row>
    <row r="3978">
      <c r="A3978" s="11" t="n"/>
      <c r="B3978" s="11" t="n"/>
      <c r="C3978" s="11" t="n"/>
      <c r="E3978" s="12">
        <f>IF($A3978="","",IF(ISNUMBER($A3978),$A3978,IFERROR(DATEVALUE($A3978),"")))</f>
        <v/>
      </c>
      <c r="F3978" s="12">
        <f>IF($B3978="","",IF(ISNUMBER($B3978),HOUR($B3978)*2+MINUTE($B3978)/30,IFERROR(VALUE(LEFT($B3978,FIND(":",$B3978)-1))*2+VALUE(MID($B3978,FIND(":",$B3978)+1,2))/30,"")))</f>
        <v/>
      </c>
      <c r="G3978" s="12">
        <f>IF($E3978="","",IF(WEEKDAY($E3978,2)&lt;6,1,0))</f>
        <v/>
      </c>
      <c r="H3978" s="12">
        <f>IF(OR($E3978="",$F3978=""),"",IF(AND($G3978=1,$F3978&gt;='Working Hours'!$C$8,$F3978&lt;'Working Hours'!$C$9),1,0))</f>
        <v/>
      </c>
    </row>
    <row r="3979">
      <c r="A3979" s="11" t="n"/>
      <c r="B3979" s="11" t="n"/>
      <c r="C3979" s="11" t="n"/>
      <c r="E3979" s="12">
        <f>IF($A3979="","",IF(ISNUMBER($A3979),$A3979,IFERROR(DATEVALUE($A3979),"")))</f>
        <v/>
      </c>
      <c r="F3979" s="12">
        <f>IF($B3979="","",IF(ISNUMBER($B3979),HOUR($B3979)*2+MINUTE($B3979)/30,IFERROR(VALUE(LEFT($B3979,FIND(":",$B3979)-1))*2+VALUE(MID($B3979,FIND(":",$B3979)+1,2))/30,"")))</f>
        <v/>
      </c>
      <c r="G3979" s="12">
        <f>IF($E3979="","",IF(WEEKDAY($E3979,2)&lt;6,1,0))</f>
        <v/>
      </c>
      <c r="H3979" s="12">
        <f>IF(OR($E3979="",$F3979=""),"",IF(AND($G3979=1,$F3979&gt;='Working Hours'!$C$8,$F3979&lt;'Working Hours'!$C$9),1,0))</f>
        <v/>
      </c>
    </row>
    <row r="3980">
      <c r="A3980" s="11" t="n"/>
      <c r="B3980" s="11" t="n"/>
      <c r="C3980" s="11" t="n"/>
      <c r="E3980" s="12">
        <f>IF($A3980="","",IF(ISNUMBER($A3980),$A3980,IFERROR(DATEVALUE($A3980),"")))</f>
        <v/>
      </c>
      <c r="F3980" s="12">
        <f>IF($B3980="","",IF(ISNUMBER($B3980),HOUR($B3980)*2+MINUTE($B3980)/30,IFERROR(VALUE(LEFT($B3980,FIND(":",$B3980)-1))*2+VALUE(MID($B3980,FIND(":",$B3980)+1,2))/30,"")))</f>
        <v/>
      </c>
      <c r="G3980" s="12">
        <f>IF($E3980="","",IF(WEEKDAY($E3980,2)&lt;6,1,0))</f>
        <v/>
      </c>
      <c r="H3980" s="12">
        <f>IF(OR($E3980="",$F3980=""),"",IF(AND($G3980=1,$F3980&gt;='Working Hours'!$C$8,$F3980&lt;'Working Hours'!$C$9),1,0))</f>
        <v/>
      </c>
    </row>
    <row r="3981">
      <c r="A3981" s="11" t="n"/>
      <c r="B3981" s="11" t="n"/>
      <c r="C3981" s="11" t="n"/>
      <c r="E3981" s="12">
        <f>IF($A3981="","",IF(ISNUMBER($A3981),$A3981,IFERROR(DATEVALUE($A3981),"")))</f>
        <v/>
      </c>
      <c r="F3981" s="12">
        <f>IF($B3981="","",IF(ISNUMBER($B3981),HOUR($B3981)*2+MINUTE($B3981)/30,IFERROR(VALUE(LEFT($B3981,FIND(":",$B3981)-1))*2+VALUE(MID($B3981,FIND(":",$B3981)+1,2))/30,"")))</f>
        <v/>
      </c>
      <c r="G3981" s="12">
        <f>IF($E3981="","",IF(WEEKDAY($E3981,2)&lt;6,1,0))</f>
        <v/>
      </c>
      <c r="H3981" s="12">
        <f>IF(OR($E3981="",$F3981=""),"",IF(AND($G3981=1,$F3981&gt;='Working Hours'!$C$8,$F3981&lt;'Working Hours'!$C$9),1,0))</f>
        <v/>
      </c>
    </row>
    <row r="3982">
      <c r="A3982" s="11" t="n"/>
      <c r="B3982" s="11" t="n"/>
      <c r="C3982" s="11" t="n"/>
      <c r="E3982" s="12">
        <f>IF($A3982="","",IF(ISNUMBER($A3982),$A3982,IFERROR(DATEVALUE($A3982),"")))</f>
        <v/>
      </c>
      <c r="F3982" s="12">
        <f>IF($B3982="","",IF(ISNUMBER($B3982),HOUR($B3982)*2+MINUTE($B3982)/30,IFERROR(VALUE(LEFT($B3982,FIND(":",$B3982)-1))*2+VALUE(MID($B3982,FIND(":",$B3982)+1,2))/30,"")))</f>
        <v/>
      </c>
      <c r="G3982" s="12">
        <f>IF($E3982="","",IF(WEEKDAY($E3982,2)&lt;6,1,0))</f>
        <v/>
      </c>
      <c r="H3982" s="12">
        <f>IF(OR($E3982="",$F3982=""),"",IF(AND($G3982=1,$F3982&gt;='Working Hours'!$C$8,$F3982&lt;'Working Hours'!$C$9),1,0))</f>
        <v/>
      </c>
    </row>
    <row r="3983">
      <c r="A3983" s="11" t="n"/>
      <c r="B3983" s="11" t="n"/>
      <c r="C3983" s="11" t="n"/>
      <c r="E3983" s="12">
        <f>IF($A3983="","",IF(ISNUMBER($A3983),$A3983,IFERROR(DATEVALUE($A3983),"")))</f>
        <v/>
      </c>
      <c r="F3983" s="12">
        <f>IF($B3983="","",IF(ISNUMBER($B3983),HOUR($B3983)*2+MINUTE($B3983)/30,IFERROR(VALUE(LEFT($B3983,FIND(":",$B3983)-1))*2+VALUE(MID($B3983,FIND(":",$B3983)+1,2))/30,"")))</f>
        <v/>
      </c>
      <c r="G3983" s="12">
        <f>IF($E3983="","",IF(WEEKDAY($E3983,2)&lt;6,1,0))</f>
        <v/>
      </c>
      <c r="H3983" s="12">
        <f>IF(OR($E3983="",$F3983=""),"",IF(AND($G3983=1,$F3983&gt;='Working Hours'!$C$8,$F3983&lt;'Working Hours'!$C$9),1,0))</f>
        <v/>
      </c>
    </row>
    <row r="3984">
      <c r="A3984" s="11" t="n"/>
      <c r="B3984" s="11" t="n"/>
      <c r="C3984" s="11" t="n"/>
      <c r="E3984" s="12">
        <f>IF($A3984="","",IF(ISNUMBER($A3984),$A3984,IFERROR(DATEVALUE($A3984),"")))</f>
        <v/>
      </c>
      <c r="F3984" s="12">
        <f>IF($B3984="","",IF(ISNUMBER($B3984),HOUR($B3984)*2+MINUTE($B3984)/30,IFERROR(VALUE(LEFT($B3984,FIND(":",$B3984)-1))*2+VALUE(MID($B3984,FIND(":",$B3984)+1,2))/30,"")))</f>
        <v/>
      </c>
      <c r="G3984" s="12">
        <f>IF($E3984="","",IF(WEEKDAY($E3984,2)&lt;6,1,0))</f>
        <v/>
      </c>
      <c r="H3984" s="12">
        <f>IF(OR($E3984="",$F3984=""),"",IF(AND($G3984=1,$F3984&gt;='Working Hours'!$C$8,$F3984&lt;'Working Hours'!$C$9),1,0))</f>
        <v/>
      </c>
    </row>
    <row r="3985">
      <c r="A3985" s="11" t="n"/>
      <c r="B3985" s="11" t="n"/>
      <c r="C3985" s="11" t="n"/>
      <c r="E3985" s="12">
        <f>IF($A3985="","",IF(ISNUMBER($A3985),$A3985,IFERROR(DATEVALUE($A3985),"")))</f>
        <v/>
      </c>
      <c r="F3985" s="12">
        <f>IF($B3985="","",IF(ISNUMBER($B3985),HOUR($B3985)*2+MINUTE($B3985)/30,IFERROR(VALUE(LEFT($B3985,FIND(":",$B3985)-1))*2+VALUE(MID($B3985,FIND(":",$B3985)+1,2))/30,"")))</f>
        <v/>
      </c>
      <c r="G3985" s="12">
        <f>IF($E3985="","",IF(WEEKDAY($E3985,2)&lt;6,1,0))</f>
        <v/>
      </c>
      <c r="H3985" s="12">
        <f>IF(OR($E3985="",$F3985=""),"",IF(AND($G3985=1,$F3985&gt;='Working Hours'!$C$8,$F3985&lt;'Working Hours'!$C$9),1,0))</f>
        <v/>
      </c>
    </row>
    <row r="3986">
      <c r="A3986" s="11" t="n"/>
      <c r="B3986" s="11" t="n"/>
      <c r="C3986" s="11" t="n"/>
      <c r="E3986" s="12">
        <f>IF($A3986="","",IF(ISNUMBER($A3986),$A3986,IFERROR(DATEVALUE($A3986),"")))</f>
        <v/>
      </c>
      <c r="F3986" s="12">
        <f>IF($B3986="","",IF(ISNUMBER($B3986),HOUR($B3986)*2+MINUTE($B3986)/30,IFERROR(VALUE(LEFT($B3986,FIND(":",$B3986)-1))*2+VALUE(MID($B3986,FIND(":",$B3986)+1,2))/30,"")))</f>
        <v/>
      </c>
      <c r="G3986" s="12">
        <f>IF($E3986="","",IF(WEEKDAY($E3986,2)&lt;6,1,0))</f>
        <v/>
      </c>
      <c r="H3986" s="12">
        <f>IF(OR($E3986="",$F3986=""),"",IF(AND($G3986=1,$F3986&gt;='Working Hours'!$C$8,$F3986&lt;'Working Hours'!$C$9),1,0))</f>
        <v/>
      </c>
    </row>
    <row r="3987">
      <c r="A3987" s="11" t="n"/>
      <c r="B3987" s="11" t="n"/>
      <c r="C3987" s="11" t="n"/>
      <c r="E3987" s="12">
        <f>IF($A3987="","",IF(ISNUMBER($A3987),$A3987,IFERROR(DATEVALUE($A3987),"")))</f>
        <v/>
      </c>
      <c r="F3987" s="12">
        <f>IF($B3987="","",IF(ISNUMBER($B3987),HOUR($B3987)*2+MINUTE($B3987)/30,IFERROR(VALUE(LEFT($B3987,FIND(":",$B3987)-1))*2+VALUE(MID($B3987,FIND(":",$B3987)+1,2))/30,"")))</f>
        <v/>
      </c>
      <c r="G3987" s="12">
        <f>IF($E3987="","",IF(WEEKDAY($E3987,2)&lt;6,1,0))</f>
        <v/>
      </c>
      <c r="H3987" s="12">
        <f>IF(OR($E3987="",$F3987=""),"",IF(AND($G3987=1,$F3987&gt;='Working Hours'!$C$8,$F3987&lt;'Working Hours'!$C$9),1,0))</f>
        <v/>
      </c>
    </row>
    <row r="3988">
      <c r="A3988" s="11" t="n"/>
      <c r="B3988" s="11" t="n"/>
      <c r="C3988" s="11" t="n"/>
      <c r="E3988" s="12">
        <f>IF($A3988="","",IF(ISNUMBER($A3988),$A3988,IFERROR(DATEVALUE($A3988),"")))</f>
        <v/>
      </c>
      <c r="F3988" s="12">
        <f>IF($B3988="","",IF(ISNUMBER($B3988),HOUR($B3988)*2+MINUTE($B3988)/30,IFERROR(VALUE(LEFT($B3988,FIND(":",$B3988)-1))*2+VALUE(MID($B3988,FIND(":",$B3988)+1,2))/30,"")))</f>
        <v/>
      </c>
      <c r="G3988" s="12">
        <f>IF($E3988="","",IF(WEEKDAY($E3988,2)&lt;6,1,0))</f>
        <v/>
      </c>
      <c r="H3988" s="12">
        <f>IF(OR($E3988="",$F3988=""),"",IF(AND($G3988=1,$F3988&gt;='Working Hours'!$C$8,$F3988&lt;'Working Hours'!$C$9),1,0))</f>
        <v/>
      </c>
    </row>
    <row r="3989">
      <c r="A3989" s="11" t="n"/>
      <c r="B3989" s="11" t="n"/>
      <c r="C3989" s="11" t="n"/>
      <c r="E3989" s="12">
        <f>IF($A3989="","",IF(ISNUMBER($A3989),$A3989,IFERROR(DATEVALUE($A3989),"")))</f>
        <v/>
      </c>
      <c r="F3989" s="12">
        <f>IF($B3989="","",IF(ISNUMBER($B3989),HOUR($B3989)*2+MINUTE($B3989)/30,IFERROR(VALUE(LEFT($B3989,FIND(":",$B3989)-1))*2+VALUE(MID($B3989,FIND(":",$B3989)+1,2))/30,"")))</f>
        <v/>
      </c>
      <c r="G3989" s="12">
        <f>IF($E3989="","",IF(WEEKDAY($E3989,2)&lt;6,1,0))</f>
        <v/>
      </c>
      <c r="H3989" s="12">
        <f>IF(OR($E3989="",$F3989=""),"",IF(AND($G3989=1,$F3989&gt;='Working Hours'!$C$8,$F3989&lt;'Working Hours'!$C$9),1,0))</f>
        <v/>
      </c>
    </row>
    <row r="3990">
      <c r="A3990" s="11" t="n"/>
      <c r="B3990" s="11" t="n"/>
      <c r="C3990" s="11" t="n"/>
      <c r="E3990" s="12">
        <f>IF($A3990="","",IF(ISNUMBER($A3990),$A3990,IFERROR(DATEVALUE($A3990),"")))</f>
        <v/>
      </c>
      <c r="F3990" s="12">
        <f>IF($B3990="","",IF(ISNUMBER($B3990),HOUR($B3990)*2+MINUTE($B3990)/30,IFERROR(VALUE(LEFT($B3990,FIND(":",$B3990)-1))*2+VALUE(MID($B3990,FIND(":",$B3990)+1,2))/30,"")))</f>
        <v/>
      </c>
      <c r="G3990" s="12">
        <f>IF($E3990="","",IF(WEEKDAY($E3990,2)&lt;6,1,0))</f>
        <v/>
      </c>
      <c r="H3990" s="12">
        <f>IF(OR($E3990="",$F3990=""),"",IF(AND($G3990=1,$F3990&gt;='Working Hours'!$C$8,$F3990&lt;'Working Hours'!$C$9),1,0))</f>
        <v/>
      </c>
    </row>
    <row r="3991">
      <c r="A3991" s="11" t="n"/>
      <c r="B3991" s="11" t="n"/>
      <c r="C3991" s="11" t="n"/>
      <c r="E3991" s="12">
        <f>IF($A3991="","",IF(ISNUMBER($A3991),$A3991,IFERROR(DATEVALUE($A3991),"")))</f>
        <v/>
      </c>
      <c r="F3991" s="12">
        <f>IF($B3991="","",IF(ISNUMBER($B3991),HOUR($B3991)*2+MINUTE($B3991)/30,IFERROR(VALUE(LEFT($B3991,FIND(":",$B3991)-1))*2+VALUE(MID($B3991,FIND(":",$B3991)+1,2))/30,"")))</f>
        <v/>
      </c>
      <c r="G3991" s="12">
        <f>IF($E3991="","",IF(WEEKDAY($E3991,2)&lt;6,1,0))</f>
        <v/>
      </c>
      <c r="H3991" s="12">
        <f>IF(OR($E3991="",$F3991=""),"",IF(AND($G3991=1,$F3991&gt;='Working Hours'!$C$8,$F3991&lt;'Working Hours'!$C$9),1,0))</f>
        <v/>
      </c>
    </row>
    <row r="3992">
      <c r="A3992" s="11" t="n"/>
      <c r="B3992" s="11" t="n"/>
      <c r="C3992" s="11" t="n"/>
      <c r="E3992" s="12">
        <f>IF($A3992="","",IF(ISNUMBER($A3992),$A3992,IFERROR(DATEVALUE($A3992),"")))</f>
        <v/>
      </c>
      <c r="F3992" s="12">
        <f>IF($B3992="","",IF(ISNUMBER($B3992),HOUR($B3992)*2+MINUTE($B3992)/30,IFERROR(VALUE(LEFT($B3992,FIND(":",$B3992)-1))*2+VALUE(MID($B3992,FIND(":",$B3992)+1,2))/30,"")))</f>
        <v/>
      </c>
      <c r="G3992" s="12">
        <f>IF($E3992="","",IF(WEEKDAY($E3992,2)&lt;6,1,0))</f>
        <v/>
      </c>
      <c r="H3992" s="12">
        <f>IF(OR($E3992="",$F3992=""),"",IF(AND($G3992=1,$F3992&gt;='Working Hours'!$C$8,$F3992&lt;'Working Hours'!$C$9),1,0))</f>
        <v/>
      </c>
    </row>
    <row r="3993">
      <c r="A3993" s="11" t="n"/>
      <c r="B3993" s="11" t="n"/>
      <c r="C3993" s="11" t="n"/>
      <c r="E3993" s="12">
        <f>IF($A3993="","",IF(ISNUMBER($A3993),$A3993,IFERROR(DATEVALUE($A3993),"")))</f>
        <v/>
      </c>
      <c r="F3993" s="12">
        <f>IF($B3993="","",IF(ISNUMBER($B3993),HOUR($B3993)*2+MINUTE($B3993)/30,IFERROR(VALUE(LEFT($B3993,FIND(":",$B3993)-1))*2+VALUE(MID($B3993,FIND(":",$B3993)+1,2))/30,"")))</f>
        <v/>
      </c>
      <c r="G3993" s="12">
        <f>IF($E3993="","",IF(WEEKDAY($E3993,2)&lt;6,1,0))</f>
        <v/>
      </c>
      <c r="H3993" s="12">
        <f>IF(OR($E3993="",$F3993=""),"",IF(AND($G3993=1,$F3993&gt;='Working Hours'!$C$8,$F3993&lt;'Working Hours'!$C$9),1,0))</f>
        <v/>
      </c>
    </row>
    <row r="3994">
      <c r="A3994" s="11" t="n"/>
      <c r="B3994" s="11" t="n"/>
      <c r="C3994" s="11" t="n"/>
      <c r="E3994" s="12">
        <f>IF($A3994="","",IF(ISNUMBER($A3994),$A3994,IFERROR(DATEVALUE($A3994),"")))</f>
        <v/>
      </c>
      <c r="F3994" s="12">
        <f>IF($B3994="","",IF(ISNUMBER($B3994),HOUR($B3994)*2+MINUTE($B3994)/30,IFERROR(VALUE(LEFT($B3994,FIND(":",$B3994)-1))*2+VALUE(MID($B3994,FIND(":",$B3994)+1,2))/30,"")))</f>
        <v/>
      </c>
      <c r="G3994" s="12">
        <f>IF($E3994="","",IF(WEEKDAY($E3994,2)&lt;6,1,0))</f>
        <v/>
      </c>
      <c r="H3994" s="12">
        <f>IF(OR($E3994="",$F3994=""),"",IF(AND($G3994=1,$F3994&gt;='Working Hours'!$C$8,$F3994&lt;'Working Hours'!$C$9),1,0))</f>
        <v/>
      </c>
    </row>
    <row r="3995">
      <c r="A3995" s="11" t="n"/>
      <c r="B3995" s="11" t="n"/>
      <c r="C3995" s="11" t="n"/>
      <c r="E3995" s="12">
        <f>IF($A3995="","",IF(ISNUMBER($A3995),$A3995,IFERROR(DATEVALUE($A3995),"")))</f>
        <v/>
      </c>
      <c r="F3995" s="12">
        <f>IF($B3995="","",IF(ISNUMBER($B3995),HOUR($B3995)*2+MINUTE($B3995)/30,IFERROR(VALUE(LEFT($B3995,FIND(":",$B3995)-1))*2+VALUE(MID($B3995,FIND(":",$B3995)+1,2))/30,"")))</f>
        <v/>
      </c>
      <c r="G3995" s="12">
        <f>IF($E3995="","",IF(WEEKDAY($E3995,2)&lt;6,1,0))</f>
        <v/>
      </c>
      <c r="H3995" s="12">
        <f>IF(OR($E3995="",$F3995=""),"",IF(AND($G3995=1,$F3995&gt;='Working Hours'!$C$8,$F3995&lt;'Working Hours'!$C$9),1,0))</f>
        <v/>
      </c>
    </row>
    <row r="3996">
      <c r="A3996" s="11" t="n"/>
      <c r="B3996" s="11" t="n"/>
      <c r="C3996" s="11" t="n"/>
      <c r="E3996" s="12">
        <f>IF($A3996="","",IF(ISNUMBER($A3996),$A3996,IFERROR(DATEVALUE($A3996),"")))</f>
        <v/>
      </c>
      <c r="F3996" s="12">
        <f>IF($B3996="","",IF(ISNUMBER($B3996),HOUR($B3996)*2+MINUTE($B3996)/30,IFERROR(VALUE(LEFT($B3996,FIND(":",$B3996)-1))*2+VALUE(MID($B3996,FIND(":",$B3996)+1,2))/30,"")))</f>
        <v/>
      </c>
      <c r="G3996" s="12">
        <f>IF($E3996="","",IF(WEEKDAY($E3996,2)&lt;6,1,0))</f>
        <v/>
      </c>
      <c r="H3996" s="12">
        <f>IF(OR($E3996="",$F3996=""),"",IF(AND($G3996=1,$F3996&gt;='Working Hours'!$C$8,$F3996&lt;'Working Hours'!$C$9),1,0))</f>
        <v/>
      </c>
    </row>
    <row r="3997">
      <c r="A3997" s="11" t="n"/>
      <c r="B3997" s="11" t="n"/>
      <c r="C3997" s="11" t="n"/>
      <c r="E3997" s="12">
        <f>IF($A3997="","",IF(ISNUMBER($A3997),$A3997,IFERROR(DATEVALUE($A3997),"")))</f>
        <v/>
      </c>
      <c r="F3997" s="12">
        <f>IF($B3997="","",IF(ISNUMBER($B3997),HOUR($B3997)*2+MINUTE($B3997)/30,IFERROR(VALUE(LEFT($B3997,FIND(":",$B3997)-1))*2+VALUE(MID($B3997,FIND(":",$B3997)+1,2))/30,"")))</f>
        <v/>
      </c>
      <c r="G3997" s="12">
        <f>IF($E3997="","",IF(WEEKDAY($E3997,2)&lt;6,1,0))</f>
        <v/>
      </c>
      <c r="H3997" s="12">
        <f>IF(OR($E3997="",$F3997=""),"",IF(AND($G3997=1,$F3997&gt;='Working Hours'!$C$8,$F3997&lt;'Working Hours'!$C$9),1,0))</f>
        <v/>
      </c>
    </row>
    <row r="3998">
      <c r="A3998" s="11" t="n"/>
      <c r="B3998" s="11" t="n"/>
      <c r="C3998" s="11" t="n"/>
      <c r="E3998" s="12">
        <f>IF($A3998="","",IF(ISNUMBER($A3998),$A3998,IFERROR(DATEVALUE($A3998),"")))</f>
        <v/>
      </c>
      <c r="F3998" s="12">
        <f>IF($B3998="","",IF(ISNUMBER($B3998),HOUR($B3998)*2+MINUTE($B3998)/30,IFERROR(VALUE(LEFT($B3998,FIND(":",$B3998)-1))*2+VALUE(MID($B3998,FIND(":",$B3998)+1,2))/30,"")))</f>
        <v/>
      </c>
      <c r="G3998" s="12">
        <f>IF($E3998="","",IF(WEEKDAY($E3998,2)&lt;6,1,0))</f>
        <v/>
      </c>
      <c r="H3998" s="12">
        <f>IF(OR($E3998="",$F3998=""),"",IF(AND($G3998=1,$F3998&gt;='Working Hours'!$C$8,$F3998&lt;'Working Hours'!$C$9),1,0))</f>
        <v/>
      </c>
    </row>
    <row r="3999">
      <c r="A3999" s="11" t="n"/>
      <c r="B3999" s="11" t="n"/>
      <c r="C3999" s="11" t="n"/>
      <c r="E3999" s="12">
        <f>IF($A3999="","",IF(ISNUMBER($A3999),$A3999,IFERROR(DATEVALUE($A3999),"")))</f>
        <v/>
      </c>
      <c r="F3999" s="12">
        <f>IF($B3999="","",IF(ISNUMBER($B3999),HOUR($B3999)*2+MINUTE($B3999)/30,IFERROR(VALUE(LEFT($B3999,FIND(":",$B3999)-1))*2+VALUE(MID($B3999,FIND(":",$B3999)+1,2))/30,"")))</f>
        <v/>
      </c>
      <c r="G3999" s="12">
        <f>IF($E3999="","",IF(WEEKDAY($E3999,2)&lt;6,1,0))</f>
        <v/>
      </c>
      <c r="H3999" s="12">
        <f>IF(OR($E3999="",$F3999=""),"",IF(AND($G3999=1,$F3999&gt;='Working Hours'!$C$8,$F3999&lt;'Working Hours'!$C$9),1,0))</f>
        <v/>
      </c>
    </row>
    <row r="4000">
      <c r="A4000" s="11" t="n"/>
      <c r="B4000" s="11" t="n"/>
      <c r="C4000" s="11" t="n"/>
      <c r="E4000" s="12">
        <f>IF($A4000="","",IF(ISNUMBER($A4000),$A4000,IFERROR(DATEVALUE($A4000),"")))</f>
        <v/>
      </c>
      <c r="F4000" s="12">
        <f>IF($B4000="","",IF(ISNUMBER($B4000),HOUR($B4000)*2+MINUTE($B4000)/30,IFERROR(VALUE(LEFT($B4000,FIND(":",$B4000)-1))*2+VALUE(MID($B4000,FIND(":",$B4000)+1,2))/30,"")))</f>
        <v/>
      </c>
      <c r="G4000" s="12">
        <f>IF($E4000="","",IF(WEEKDAY($E4000,2)&lt;6,1,0))</f>
        <v/>
      </c>
      <c r="H4000" s="12">
        <f>IF(OR($E4000="",$F4000=""),"",IF(AND($G4000=1,$F4000&gt;='Working Hours'!$C$8,$F4000&lt;'Working Hours'!$C$9),1,0))</f>
        <v/>
      </c>
    </row>
    <row r="4001">
      <c r="A4001" s="11" t="n"/>
      <c r="B4001" s="11" t="n"/>
      <c r="C4001" s="11" t="n"/>
      <c r="E4001" s="12">
        <f>IF($A4001="","",IF(ISNUMBER($A4001),$A4001,IFERROR(DATEVALUE($A4001),"")))</f>
        <v/>
      </c>
      <c r="F4001" s="12">
        <f>IF($B4001="","",IF(ISNUMBER($B4001),HOUR($B4001)*2+MINUTE($B4001)/30,IFERROR(VALUE(LEFT($B4001,FIND(":",$B4001)-1))*2+VALUE(MID($B4001,FIND(":",$B4001)+1,2))/30,"")))</f>
        <v/>
      </c>
      <c r="G4001" s="12">
        <f>IF($E4001="","",IF(WEEKDAY($E4001,2)&lt;6,1,0))</f>
        <v/>
      </c>
      <c r="H4001" s="12">
        <f>IF(OR($E4001="",$F4001=""),"",IF(AND($G4001=1,$F4001&gt;='Working Hours'!$C$8,$F4001&lt;'Working Hours'!$C$9),1,0))</f>
        <v/>
      </c>
    </row>
    <row r="4002">
      <c r="A4002" s="11" t="n"/>
      <c r="B4002" s="11" t="n"/>
      <c r="C4002" s="11" t="n"/>
      <c r="E4002" s="12">
        <f>IF($A4002="","",IF(ISNUMBER($A4002),$A4002,IFERROR(DATEVALUE($A4002),"")))</f>
        <v/>
      </c>
      <c r="F4002" s="12">
        <f>IF($B4002="","",IF(ISNUMBER($B4002),HOUR($B4002)*2+MINUTE($B4002)/30,IFERROR(VALUE(LEFT($B4002,FIND(":",$B4002)-1))*2+VALUE(MID($B4002,FIND(":",$B4002)+1,2))/30,"")))</f>
        <v/>
      </c>
      <c r="G4002" s="12">
        <f>IF($E4002="","",IF(WEEKDAY($E4002,2)&lt;6,1,0))</f>
        <v/>
      </c>
      <c r="H4002" s="12">
        <f>IF(OR($E4002="",$F4002=""),"",IF(AND($G4002=1,$F4002&gt;='Working Hours'!$C$8,$F4002&lt;'Working Hours'!$C$9),1,0))</f>
        <v/>
      </c>
    </row>
    <row r="4003">
      <c r="A4003" s="11" t="n"/>
      <c r="B4003" s="11" t="n"/>
      <c r="C4003" s="11" t="n"/>
      <c r="E4003" s="12">
        <f>IF($A4003="","",IF(ISNUMBER($A4003),$A4003,IFERROR(DATEVALUE($A4003),"")))</f>
        <v/>
      </c>
      <c r="F4003" s="12">
        <f>IF($B4003="","",IF(ISNUMBER($B4003),HOUR($B4003)*2+MINUTE($B4003)/30,IFERROR(VALUE(LEFT($B4003,FIND(":",$B4003)-1))*2+VALUE(MID($B4003,FIND(":",$B4003)+1,2))/30,"")))</f>
        <v/>
      </c>
      <c r="G4003" s="12">
        <f>IF($E4003="","",IF(WEEKDAY($E4003,2)&lt;6,1,0))</f>
        <v/>
      </c>
      <c r="H4003" s="12">
        <f>IF(OR($E4003="",$F4003=""),"",IF(AND($G4003=1,$F4003&gt;='Working Hours'!$C$8,$F4003&lt;'Working Hours'!$C$9),1,0))</f>
        <v/>
      </c>
    </row>
    <row r="4004">
      <c r="A4004" s="11" t="n"/>
      <c r="B4004" s="11" t="n"/>
      <c r="C4004" s="11" t="n"/>
      <c r="E4004" s="12">
        <f>IF($A4004="","",IF(ISNUMBER($A4004),$A4004,IFERROR(DATEVALUE($A4004),"")))</f>
        <v/>
      </c>
      <c r="F4004" s="12">
        <f>IF($B4004="","",IF(ISNUMBER($B4004),HOUR($B4004)*2+MINUTE($B4004)/30,IFERROR(VALUE(LEFT($B4004,FIND(":",$B4004)-1))*2+VALUE(MID($B4004,FIND(":",$B4004)+1,2))/30,"")))</f>
        <v/>
      </c>
      <c r="G4004" s="12">
        <f>IF($E4004="","",IF(WEEKDAY($E4004,2)&lt;6,1,0))</f>
        <v/>
      </c>
      <c r="H4004" s="12">
        <f>IF(OR($E4004="",$F4004=""),"",IF(AND($G4004=1,$F4004&gt;='Working Hours'!$C$8,$F4004&lt;'Working Hours'!$C$9),1,0))</f>
        <v/>
      </c>
    </row>
    <row r="4005">
      <c r="A4005" s="11" t="n"/>
      <c r="B4005" s="11" t="n"/>
      <c r="C4005" s="11" t="n"/>
      <c r="E4005" s="12">
        <f>IF($A4005="","",IF(ISNUMBER($A4005),$A4005,IFERROR(DATEVALUE($A4005),"")))</f>
        <v/>
      </c>
      <c r="F4005" s="12">
        <f>IF($B4005="","",IF(ISNUMBER($B4005),HOUR($B4005)*2+MINUTE($B4005)/30,IFERROR(VALUE(LEFT($B4005,FIND(":",$B4005)-1))*2+VALUE(MID($B4005,FIND(":",$B4005)+1,2))/30,"")))</f>
        <v/>
      </c>
      <c r="G4005" s="12">
        <f>IF($E4005="","",IF(WEEKDAY($E4005,2)&lt;6,1,0))</f>
        <v/>
      </c>
      <c r="H4005" s="12">
        <f>IF(OR($E4005="",$F4005=""),"",IF(AND($G4005=1,$F4005&gt;='Working Hours'!$C$8,$F4005&lt;'Working Hours'!$C$9),1,0))</f>
        <v/>
      </c>
    </row>
    <row r="4006">
      <c r="A4006" s="11" t="n"/>
      <c r="B4006" s="11" t="n"/>
      <c r="C4006" s="11" t="n"/>
      <c r="E4006" s="12">
        <f>IF($A4006="","",IF(ISNUMBER($A4006),$A4006,IFERROR(DATEVALUE($A4006),"")))</f>
        <v/>
      </c>
      <c r="F4006" s="12">
        <f>IF($B4006="","",IF(ISNUMBER($B4006),HOUR($B4006)*2+MINUTE($B4006)/30,IFERROR(VALUE(LEFT($B4006,FIND(":",$B4006)-1))*2+VALUE(MID($B4006,FIND(":",$B4006)+1,2))/30,"")))</f>
        <v/>
      </c>
      <c r="G4006" s="12">
        <f>IF($E4006="","",IF(WEEKDAY($E4006,2)&lt;6,1,0))</f>
        <v/>
      </c>
      <c r="H4006" s="12">
        <f>IF(OR($E4006="",$F4006=""),"",IF(AND($G4006=1,$F4006&gt;='Working Hours'!$C$8,$F4006&lt;'Working Hours'!$C$9),1,0))</f>
        <v/>
      </c>
    </row>
    <row r="4007">
      <c r="A4007" s="11" t="n"/>
      <c r="B4007" s="11" t="n"/>
      <c r="C4007" s="11" t="n"/>
      <c r="E4007" s="12">
        <f>IF($A4007="","",IF(ISNUMBER($A4007),$A4007,IFERROR(DATEVALUE($A4007),"")))</f>
        <v/>
      </c>
      <c r="F4007" s="12">
        <f>IF($B4007="","",IF(ISNUMBER($B4007),HOUR($B4007)*2+MINUTE($B4007)/30,IFERROR(VALUE(LEFT($B4007,FIND(":",$B4007)-1))*2+VALUE(MID($B4007,FIND(":",$B4007)+1,2))/30,"")))</f>
        <v/>
      </c>
      <c r="G4007" s="12">
        <f>IF($E4007="","",IF(WEEKDAY($E4007,2)&lt;6,1,0))</f>
        <v/>
      </c>
      <c r="H4007" s="12">
        <f>IF(OR($E4007="",$F4007=""),"",IF(AND($G4007=1,$F4007&gt;='Working Hours'!$C$8,$F4007&lt;'Working Hours'!$C$9),1,0))</f>
        <v/>
      </c>
    </row>
    <row r="4008">
      <c r="A4008" s="11" t="n"/>
      <c r="B4008" s="11" t="n"/>
      <c r="C4008" s="11" t="n"/>
      <c r="E4008" s="12">
        <f>IF($A4008="","",IF(ISNUMBER($A4008),$A4008,IFERROR(DATEVALUE($A4008),"")))</f>
        <v/>
      </c>
      <c r="F4008" s="12">
        <f>IF($B4008="","",IF(ISNUMBER($B4008),HOUR($B4008)*2+MINUTE($B4008)/30,IFERROR(VALUE(LEFT($B4008,FIND(":",$B4008)-1))*2+VALUE(MID($B4008,FIND(":",$B4008)+1,2))/30,"")))</f>
        <v/>
      </c>
      <c r="G4008" s="12">
        <f>IF($E4008="","",IF(WEEKDAY($E4008,2)&lt;6,1,0))</f>
        <v/>
      </c>
      <c r="H4008" s="12">
        <f>IF(OR($E4008="",$F4008=""),"",IF(AND($G4008=1,$F4008&gt;='Working Hours'!$C$8,$F4008&lt;'Working Hours'!$C$9),1,0))</f>
        <v/>
      </c>
    </row>
    <row r="4009">
      <c r="A4009" s="11" t="n"/>
      <c r="B4009" s="11" t="n"/>
      <c r="C4009" s="11" t="n"/>
      <c r="E4009" s="12">
        <f>IF($A4009="","",IF(ISNUMBER($A4009),$A4009,IFERROR(DATEVALUE($A4009),"")))</f>
        <v/>
      </c>
      <c r="F4009" s="12">
        <f>IF($B4009="","",IF(ISNUMBER($B4009),HOUR($B4009)*2+MINUTE($B4009)/30,IFERROR(VALUE(LEFT($B4009,FIND(":",$B4009)-1))*2+VALUE(MID($B4009,FIND(":",$B4009)+1,2))/30,"")))</f>
        <v/>
      </c>
      <c r="G4009" s="12">
        <f>IF($E4009="","",IF(WEEKDAY($E4009,2)&lt;6,1,0))</f>
        <v/>
      </c>
      <c r="H4009" s="12">
        <f>IF(OR($E4009="",$F4009=""),"",IF(AND($G4009=1,$F4009&gt;='Working Hours'!$C$8,$F4009&lt;'Working Hours'!$C$9),1,0))</f>
        <v/>
      </c>
    </row>
    <row r="4010">
      <c r="A4010" s="11" t="n"/>
      <c r="B4010" s="11" t="n"/>
      <c r="C4010" s="11" t="n"/>
      <c r="E4010" s="12">
        <f>IF($A4010="","",IF(ISNUMBER($A4010),$A4010,IFERROR(DATEVALUE($A4010),"")))</f>
        <v/>
      </c>
      <c r="F4010" s="12">
        <f>IF($B4010="","",IF(ISNUMBER($B4010),HOUR($B4010)*2+MINUTE($B4010)/30,IFERROR(VALUE(LEFT($B4010,FIND(":",$B4010)-1))*2+VALUE(MID($B4010,FIND(":",$B4010)+1,2))/30,"")))</f>
        <v/>
      </c>
      <c r="G4010" s="12">
        <f>IF($E4010="","",IF(WEEKDAY($E4010,2)&lt;6,1,0))</f>
        <v/>
      </c>
      <c r="H4010" s="12">
        <f>IF(OR($E4010="",$F4010=""),"",IF(AND($G4010=1,$F4010&gt;='Working Hours'!$C$8,$F4010&lt;'Working Hours'!$C$9),1,0))</f>
        <v/>
      </c>
    </row>
    <row r="4011">
      <c r="A4011" s="11" t="n"/>
      <c r="B4011" s="11" t="n"/>
      <c r="C4011" s="11" t="n"/>
      <c r="E4011" s="12">
        <f>IF($A4011="","",IF(ISNUMBER($A4011),$A4011,IFERROR(DATEVALUE($A4011),"")))</f>
        <v/>
      </c>
      <c r="F4011" s="12">
        <f>IF($B4011="","",IF(ISNUMBER($B4011),HOUR($B4011)*2+MINUTE($B4011)/30,IFERROR(VALUE(LEFT($B4011,FIND(":",$B4011)-1))*2+VALUE(MID($B4011,FIND(":",$B4011)+1,2))/30,"")))</f>
        <v/>
      </c>
      <c r="G4011" s="12">
        <f>IF($E4011="","",IF(WEEKDAY($E4011,2)&lt;6,1,0))</f>
        <v/>
      </c>
      <c r="H4011" s="12">
        <f>IF(OR($E4011="",$F4011=""),"",IF(AND($G4011=1,$F4011&gt;='Working Hours'!$C$8,$F4011&lt;'Working Hours'!$C$9),1,0))</f>
        <v/>
      </c>
    </row>
    <row r="4012">
      <c r="A4012" s="11" t="n"/>
      <c r="B4012" s="11" t="n"/>
      <c r="C4012" s="11" t="n"/>
      <c r="E4012" s="12">
        <f>IF($A4012="","",IF(ISNUMBER($A4012),$A4012,IFERROR(DATEVALUE($A4012),"")))</f>
        <v/>
      </c>
      <c r="F4012" s="12">
        <f>IF($B4012="","",IF(ISNUMBER($B4012),HOUR($B4012)*2+MINUTE($B4012)/30,IFERROR(VALUE(LEFT($B4012,FIND(":",$B4012)-1))*2+VALUE(MID($B4012,FIND(":",$B4012)+1,2))/30,"")))</f>
        <v/>
      </c>
      <c r="G4012" s="12">
        <f>IF($E4012="","",IF(WEEKDAY($E4012,2)&lt;6,1,0))</f>
        <v/>
      </c>
      <c r="H4012" s="12">
        <f>IF(OR($E4012="",$F4012=""),"",IF(AND($G4012=1,$F4012&gt;='Working Hours'!$C$8,$F4012&lt;'Working Hours'!$C$9),1,0))</f>
        <v/>
      </c>
    </row>
    <row r="4013">
      <c r="A4013" s="11" t="n"/>
      <c r="B4013" s="11" t="n"/>
      <c r="C4013" s="11" t="n"/>
      <c r="E4013" s="12">
        <f>IF($A4013="","",IF(ISNUMBER($A4013),$A4013,IFERROR(DATEVALUE($A4013),"")))</f>
        <v/>
      </c>
      <c r="F4013" s="12">
        <f>IF($B4013="","",IF(ISNUMBER($B4013),HOUR($B4013)*2+MINUTE($B4013)/30,IFERROR(VALUE(LEFT($B4013,FIND(":",$B4013)-1))*2+VALUE(MID($B4013,FIND(":",$B4013)+1,2))/30,"")))</f>
        <v/>
      </c>
      <c r="G4013" s="12">
        <f>IF($E4013="","",IF(WEEKDAY($E4013,2)&lt;6,1,0))</f>
        <v/>
      </c>
      <c r="H4013" s="12">
        <f>IF(OR($E4013="",$F4013=""),"",IF(AND($G4013=1,$F4013&gt;='Working Hours'!$C$8,$F4013&lt;'Working Hours'!$C$9),1,0))</f>
        <v/>
      </c>
    </row>
    <row r="4014">
      <c r="A4014" s="11" t="n"/>
      <c r="B4014" s="11" t="n"/>
      <c r="C4014" s="11" t="n"/>
      <c r="E4014" s="12">
        <f>IF($A4014="","",IF(ISNUMBER($A4014),$A4014,IFERROR(DATEVALUE($A4014),"")))</f>
        <v/>
      </c>
      <c r="F4014" s="12">
        <f>IF($B4014="","",IF(ISNUMBER($B4014),HOUR($B4014)*2+MINUTE($B4014)/30,IFERROR(VALUE(LEFT($B4014,FIND(":",$B4014)-1))*2+VALUE(MID($B4014,FIND(":",$B4014)+1,2))/30,"")))</f>
        <v/>
      </c>
      <c r="G4014" s="12">
        <f>IF($E4014="","",IF(WEEKDAY($E4014,2)&lt;6,1,0))</f>
        <v/>
      </c>
      <c r="H4014" s="12">
        <f>IF(OR($E4014="",$F4014=""),"",IF(AND($G4014=1,$F4014&gt;='Working Hours'!$C$8,$F4014&lt;'Working Hours'!$C$9),1,0))</f>
        <v/>
      </c>
    </row>
    <row r="4015">
      <c r="A4015" s="11" t="n"/>
      <c r="B4015" s="11" t="n"/>
      <c r="C4015" s="11" t="n"/>
      <c r="E4015" s="12">
        <f>IF($A4015="","",IF(ISNUMBER($A4015),$A4015,IFERROR(DATEVALUE($A4015),"")))</f>
        <v/>
      </c>
      <c r="F4015" s="12">
        <f>IF($B4015="","",IF(ISNUMBER($B4015),HOUR($B4015)*2+MINUTE($B4015)/30,IFERROR(VALUE(LEFT($B4015,FIND(":",$B4015)-1))*2+VALUE(MID($B4015,FIND(":",$B4015)+1,2))/30,"")))</f>
        <v/>
      </c>
      <c r="G4015" s="12">
        <f>IF($E4015="","",IF(WEEKDAY($E4015,2)&lt;6,1,0))</f>
        <v/>
      </c>
      <c r="H4015" s="12">
        <f>IF(OR($E4015="",$F4015=""),"",IF(AND($G4015=1,$F4015&gt;='Working Hours'!$C$8,$F4015&lt;'Working Hours'!$C$9),1,0))</f>
        <v/>
      </c>
    </row>
    <row r="4016">
      <c r="A4016" s="11" t="n"/>
      <c r="B4016" s="11" t="n"/>
      <c r="C4016" s="11" t="n"/>
      <c r="E4016" s="12">
        <f>IF($A4016="","",IF(ISNUMBER($A4016),$A4016,IFERROR(DATEVALUE($A4016),"")))</f>
        <v/>
      </c>
      <c r="F4016" s="12">
        <f>IF($B4016="","",IF(ISNUMBER($B4016),HOUR($B4016)*2+MINUTE($B4016)/30,IFERROR(VALUE(LEFT($B4016,FIND(":",$B4016)-1))*2+VALUE(MID($B4016,FIND(":",$B4016)+1,2))/30,"")))</f>
        <v/>
      </c>
      <c r="G4016" s="12">
        <f>IF($E4016="","",IF(WEEKDAY($E4016,2)&lt;6,1,0))</f>
        <v/>
      </c>
      <c r="H4016" s="12">
        <f>IF(OR($E4016="",$F4016=""),"",IF(AND($G4016=1,$F4016&gt;='Working Hours'!$C$8,$F4016&lt;'Working Hours'!$C$9),1,0))</f>
        <v/>
      </c>
    </row>
    <row r="4017">
      <c r="A4017" s="11" t="n"/>
      <c r="B4017" s="11" t="n"/>
      <c r="C4017" s="11" t="n"/>
      <c r="E4017" s="12">
        <f>IF($A4017="","",IF(ISNUMBER($A4017),$A4017,IFERROR(DATEVALUE($A4017),"")))</f>
        <v/>
      </c>
      <c r="F4017" s="12">
        <f>IF($B4017="","",IF(ISNUMBER($B4017),HOUR($B4017)*2+MINUTE($B4017)/30,IFERROR(VALUE(LEFT($B4017,FIND(":",$B4017)-1))*2+VALUE(MID($B4017,FIND(":",$B4017)+1,2))/30,"")))</f>
        <v/>
      </c>
      <c r="G4017" s="12">
        <f>IF($E4017="","",IF(WEEKDAY($E4017,2)&lt;6,1,0))</f>
        <v/>
      </c>
      <c r="H4017" s="12">
        <f>IF(OR($E4017="",$F4017=""),"",IF(AND($G4017=1,$F4017&gt;='Working Hours'!$C$8,$F4017&lt;'Working Hours'!$C$9),1,0))</f>
        <v/>
      </c>
    </row>
    <row r="4018">
      <c r="A4018" s="11" t="n"/>
      <c r="B4018" s="11" t="n"/>
      <c r="C4018" s="11" t="n"/>
      <c r="E4018" s="12">
        <f>IF($A4018="","",IF(ISNUMBER($A4018),$A4018,IFERROR(DATEVALUE($A4018),"")))</f>
        <v/>
      </c>
      <c r="F4018" s="12">
        <f>IF($B4018="","",IF(ISNUMBER($B4018),HOUR($B4018)*2+MINUTE($B4018)/30,IFERROR(VALUE(LEFT($B4018,FIND(":",$B4018)-1))*2+VALUE(MID($B4018,FIND(":",$B4018)+1,2))/30,"")))</f>
        <v/>
      </c>
      <c r="G4018" s="12">
        <f>IF($E4018="","",IF(WEEKDAY($E4018,2)&lt;6,1,0))</f>
        <v/>
      </c>
      <c r="H4018" s="12">
        <f>IF(OR($E4018="",$F4018=""),"",IF(AND($G4018=1,$F4018&gt;='Working Hours'!$C$8,$F4018&lt;'Working Hours'!$C$9),1,0))</f>
        <v/>
      </c>
    </row>
    <row r="4019">
      <c r="A4019" s="11" t="n"/>
      <c r="B4019" s="11" t="n"/>
      <c r="C4019" s="11" t="n"/>
      <c r="E4019" s="12">
        <f>IF($A4019="","",IF(ISNUMBER($A4019),$A4019,IFERROR(DATEVALUE($A4019),"")))</f>
        <v/>
      </c>
      <c r="F4019" s="12">
        <f>IF($B4019="","",IF(ISNUMBER($B4019),HOUR($B4019)*2+MINUTE($B4019)/30,IFERROR(VALUE(LEFT($B4019,FIND(":",$B4019)-1))*2+VALUE(MID($B4019,FIND(":",$B4019)+1,2))/30,"")))</f>
        <v/>
      </c>
      <c r="G4019" s="12">
        <f>IF($E4019="","",IF(WEEKDAY($E4019,2)&lt;6,1,0))</f>
        <v/>
      </c>
      <c r="H4019" s="12">
        <f>IF(OR($E4019="",$F4019=""),"",IF(AND($G4019=1,$F4019&gt;='Working Hours'!$C$8,$F4019&lt;'Working Hours'!$C$9),1,0))</f>
        <v/>
      </c>
    </row>
    <row r="4020">
      <c r="A4020" s="11" t="n"/>
      <c r="B4020" s="11" t="n"/>
      <c r="C4020" s="11" t="n"/>
      <c r="E4020" s="12">
        <f>IF($A4020="","",IF(ISNUMBER($A4020),$A4020,IFERROR(DATEVALUE($A4020),"")))</f>
        <v/>
      </c>
      <c r="F4020" s="12">
        <f>IF($B4020="","",IF(ISNUMBER($B4020),HOUR($B4020)*2+MINUTE($B4020)/30,IFERROR(VALUE(LEFT($B4020,FIND(":",$B4020)-1))*2+VALUE(MID($B4020,FIND(":",$B4020)+1,2))/30,"")))</f>
        <v/>
      </c>
      <c r="G4020" s="12">
        <f>IF($E4020="","",IF(WEEKDAY($E4020,2)&lt;6,1,0))</f>
        <v/>
      </c>
      <c r="H4020" s="12">
        <f>IF(OR($E4020="",$F4020=""),"",IF(AND($G4020=1,$F4020&gt;='Working Hours'!$C$8,$F4020&lt;'Working Hours'!$C$9),1,0))</f>
        <v/>
      </c>
    </row>
    <row r="4021">
      <c r="A4021" s="11" t="n"/>
      <c r="B4021" s="11" t="n"/>
      <c r="C4021" s="11" t="n"/>
      <c r="E4021" s="12">
        <f>IF($A4021="","",IF(ISNUMBER($A4021),$A4021,IFERROR(DATEVALUE($A4021),"")))</f>
        <v/>
      </c>
      <c r="F4021" s="12">
        <f>IF($B4021="","",IF(ISNUMBER($B4021),HOUR($B4021)*2+MINUTE($B4021)/30,IFERROR(VALUE(LEFT($B4021,FIND(":",$B4021)-1))*2+VALUE(MID($B4021,FIND(":",$B4021)+1,2))/30,"")))</f>
        <v/>
      </c>
      <c r="G4021" s="12">
        <f>IF($E4021="","",IF(WEEKDAY($E4021,2)&lt;6,1,0))</f>
        <v/>
      </c>
      <c r="H4021" s="12">
        <f>IF(OR($E4021="",$F4021=""),"",IF(AND($G4021=1,$F4021&gt;='Working Hours'!$C$8,$F4021&lt;'Working Hours'!$C$9),1,0))</f>
        <v/>
      </c>
    </row>
    <row r="4022">
      <c r="A4022" s="11" t="n"/>
      <c r="B4022" s="11" t="n"/>
      <c r="C4022" s="11" t="n"/>
      <c r="E4022" s="12">
        <f>IF($A4022="","",IF(ISNUMBER($A4022),$A4022,IFERROR(DATEVALUE($A4022),"")))</f>
        <v/>
      </c>
      <c r="F4022" s="12">
        <f>IF($B4022="","",IF(ISNUMBER($B4022),HOUR($B4022)*2+MINUTE($B4022)/30,IFERROR(VALUE(LEFT($B4022,FIND(":",$B4022)-1))*2+VALUE(MID($B4022,FIND(":",$B4022)+1,2))/30,"")))</f>
        <v/>
      </c>
      <c r="G4022" s="12">
        <f>IF($E4022="","",IF(WEEKDAY($E4022,2)&lt;6,1,0))</f>
        <v/>
      </c>
      <c r="H4022" s="12">
        <f>IF(OR($E4022="",$F4022=""),"",IF(AND($G4022=1,$F4022&gt;='Working Hours'!$C$8,$F4022&lt;'Working Hours'!$C$9),1,0))</f>
        <v/>
      </c>
    </row>
    <row r="4023">
      <c r="A4023" s="11" t="n"/>
      <c r="B4023" s="11" t="n"/>
      <c r="C4023" s="11" t="n"/>
      <c r="E4023" s="12">
        <f>IF($A4023="","",IF(ISNUMBER($A4023),$A4023,IFERROR(DATEVALUE($A4023),"")))</f>
        <v/>
      </c>
      <c r="F4023" s="12">
        <f>IF($B4023="","",IF(ISNUMBER($B4023),HOUR($B4023)*2+MINUTE($B4023)/30,IFERROR(VALUE(LEFT($B4023,FIND(":",$B4023)-1))*2+VALUE(MID($B4023,FIND(":",$B4023)+1,2))/30,"")))</f>
        <v/>
      </c>
      <c r="G4023" s="12">
        <f>IF($E4023="","",IF(WEEKDAY($E4023,2)&lt;6,1,0))</f>
        <v/>
      </c>
      <c r="H4023" s="12">
        <f>IF(OR($E4023="",$F4023=""),"",IF(AND($G4023=1,$F4023&gt;='Working Hours'!$C$8,$F4023&lt;'Working Hours'!$C$9),1,0))</f>
        <v/>
      </c>
    </row>
    <row r="4024">
      <c r="A4024" s="11" t="n"/>
      <c r="B4024" s="11" t="n"/>
      <c r="C4024" s="11" t="n"/>
      <c r="E4024" s="12">
        <f>IF($A4024="","",IF(ISNUMBER($A4024),$A4024,IFERROR(DATEVALUE($A4024),"")))</f>
        <v/>
      </c>
      <c r="F4024" s="12">
        <f>IF($B4024="","",IF(ISNUMBER($B4024),HOUR($B4024)*2+MINUTE($B4024)/30,IFERROR(VALUE(LEFT($B4024,FIND(":",$B4024)-1))*2+VALUE(MID($B4024,FIND(":",$B4024)+1,2))/30,"")))</f>
        <v/>
      </c>
      <c r="G4024" s="12">
        <f>IF($E4024="","",IF(WEEKDAY($E4024,2)&lt;6,1,0))</f>
        <v/>
      </c>
      <c r="H4024" s="12">
        <f>IF(OR($E4024="",$F4024=""),"",IF(AND($G4024=1,$F4024&gt;='Working Hours'!$C$8,$F4024&lt;'Working Hours'!$C$9),1,0))</f>
        <v/>
      </c>
    </row>
    <row r="4025">
      <c r="A4025" s="11" t="n"/>
      <c r="B4025" s="11" t="n"/>
      <c r="C4025" s="11" t="n"/>
      <c r="E4025" s="12">
        <f>IF($A4025="","",IF(ISNUMBER($A4025),$A4025,IFERROR(DATEVALUE($A4025),"")))</f>
        <v/>
      </c>
      <c r="F4025" s="12">
        <f>IF($B4025="","",IF(ISNUMBER($B4025),HOUR($B4025)*2+MINUTE($B4025)/30,IFERROR(VALUE(LEFT($B4025,FIND(":",$B4025)-1))*2+VALUE(MID($B4025,FIND(":",$B4025)+1,2))/30,"")))</f>
        <v/>
      </c>
      <c r="G4025" s="12">
        <f>IF($E4025="","",IF(WEEKDAY($E4025,2)&lt;6,1,0))</f>
        <v/>
      </c>
      <c r="H4025" s="12">
        <f>IF(OR($E4025="",$F4025=""),"",IF(AND($G4025=1,$F4025&gt;='Working Hours'!$C$8,$F4025&lt;'Working Hours'!$C$9),1,0))</f>
        <v/>
      </c>
    </row>
    <row r="4026">
      <c r="A4026" s="11" t="n"/>
      <c r="B4026" s="11" t="n"/>
      <c r="C4026" s="11" t="n"/>
      <c r="E4026" s="12">
        <f>IF($A4026="","",IF(ISNUMBER($A4026),$A4026,IFERROR(DATEVALUE($A4026),"")))</f>
        <v/>
      </c>
      <c r="F4026" s="12">
        <f>IF($B4026="","",IF(ISNUMBER($B4026),HOUR($B4026)*2+MINUTE($B4026)/30,IFERROR(VALUE(LEFT($B4026,FIND(":",$B4026)-1))*2+VALUE(MID($B4026,FIND(":",$B4026)+1,2))/30,"")))</f>
        <v/>
      </c>
      <c r="G4026" s="12">
        <f>IF($E4026="","",IF(WEEKDAY($E4026,2)&lt;6,1,0))</f>
        <v/>
      </c>
      <c r="H4026" s="12">
        <f>IF(OR($E4026="",$F4026=""),"",IF(AND($G4026=1,$F4026&gt;='Working Hours'!$C$8,$F4026&lt;'Working Hours'!$C$9),1,0))</f>
        <v/>
      </c>
    </row>
    <row r="4027">
      <c r="A4027" s="11" t="n"/>
      <c r="B4027" s="11" t="n"/>
      <c r="C4027" s="11" t="n"/>
      <c r="E4027" s="12">
        <f>IF($A4027="","",IF(ISNUMBER($A4027),$A4027,IFERROR(DATEVALUE($A4027),"")))</f>
        <v/>
      </c>
      <c r="F4027" s="12">
        <f>IF($B4027="","",IF(ISNUMBER($B4027),HOUR($B4027)*2+MINUTE($B4027)/30,IFERROR(VALUE(LEFT($B4027,FIND(":",$B4027)-1))*2+VALUE(MID($B4027,FIND(":",$B4027)+1,2))/30,"")))</f>
        <v/>
      </c>
      <c r="G4027" s="12">
        <f>IF($E4027="","",IF(WEEKDAY($E4027,2)&lt;6,1,0))</f>
        <v/>
      </c>
      <c r="H4027" s="12">
        <f>IF(OR($E4027="",$F4027=""),"",IF(AND($G4027=1,$F4027&gt;='Working Hours'!$C$8,$F4027&lt;'Working Hours'!$C$9),1,0))</f>
        <v/>
      </c>
    </row>
    <row r="4028">
      <c r="A4028" s="11" t="n"/>
      <c r="B4028" s="11" t="n"/>
      <c r="C4028" s="11" t="n"/>
      <c r="E4028" s="12">
        <f>IF($A4028="","",IF(ISNUMBER($A4028),$A4028,IFERROR(DATEVALUE($A4028),"")))</f>
        <v/>
      </c>
      <c r="F4028" s="12">
        <f>IF($B4028="","",IF(ISNUMBER($B4028),HOUR($B4028)*2+MINUTE($B4028)/30,IFERROR(VALUE(LEFT($B4028,FIND(":",$B4028)-1))*2+VALUE(MID($B4028,FIND(":",$B4028)+1,2))/30,"")))</f>
        <v/>
      </c>
      <c r="G4028" s="12">
        <f>IF($E4028="","",IF(WEEKDAY($E4028,2)&lt;6,1,0))</f>
        <v/>
      </c>
      <c r="H4028" s="12">
        <f>IF(OR($E4028="",$F4028=""),"",IF(AND($G4028=1,$F4028&gt;='Working Hours'!$C$8,$F4028&lt;'Working Hours'!$C$9),1,0))</f>
        <v/>
      </c>
    </row>
    <row r="4029">
      <c r="A4029" s="11" t="n"/>
      <c r="B4029" s="11" t="n"/>
      <c r="C4029" s="11" t="n"/>
      <c r="E4029" s="12">
        <f>IF($A4029="","",IF(ISNUMBER($A4029),$A4029,IFERROR(DATEVALUE($A4029),"")))</f>
        <v/>
      </c>
      <c r="F4029" s="12">
        <f>IF($B4029="","",IF(ISNUMBER($B4029),HOUR($B4029)*2+MINUTE($B4029)/30,IFERROR(VALUE(LEFT($B4029,FIND(":",$B4029)-1))*2+VALUE(MID($B4029,FIND(":",$B4029)+1,2))/30,"")))</f>
        <v/>
      </c>
      <c r="G4029" s="12">
        <f>IF($E4029="","",IF(WEEKDAY($E4029,2)&lt;6,1,0))</f>
        <v/>
      </c>
      <c r="H4029" s="12">
        <f>IF(OR($E4029="",$F4029=""),"",IF(AND($G4029=1,$F4029&gt;='Working Hours'!$C$8,$F4029&lt;'Working Hours'!$C$9),1,0))</f>
        <v/>
      </c>
    </row>
    <row r="4030">
      <c r="A4030" s="11" t="n"/>
      <c r="B4030" s="11" t="n"/>
      <c r="C4030" s="11" t="n"/>
      <c r="E4030" s="12">
        <f>IF($A4030="","",IF(ISNUMBER($A4030),$A4030,IFERROR(DATEVALUE($A4030),"")))</f>
        <v/>
      </c>
      <c r="F4030" s="12">
        <f>IF($B4030="","",IF(ISNUMBER($B4030),HOUR($B4030)*2+MINUTE($B4030)/30,IFERROR(VALUE(LEFT($B4030,FIND(":",$B4030)-1))*2+VALUE(MID($B4030,FIND(":",$B4030)+1,2))/30,"")))</f>
        <v/>
      </c>
      <c r="G4030" s="12">
        <f>IF($E4030="","",IF(WEEKDAY($E4030,2)&lt;6,1,0))</f>
        <v/>
      </c>
      <c r="H4030" s="12">
        <f>IF(OR($E4030="",$F4030=""),"",IF(AND($G4030=1,$F4030&gt;='Working Hours'!$C$8,$F4030&lt;'Working Hours'!$C$9),1,0))</f>
        <v/>
      </c>
    </row>
    <row r="4031">
      <c r="A4031" s="11" t="n"/>
      <c r="B4031" s="11" t="n"/>
      <c r="C4031" s="11" t="n"/>
      <c r="E4031" s="12">
        <f>IF($A4031="","",IF(ISNUMBER($A4031),$A4031,IFERROR(DATEVALUE($A4031),"")))</f>
        <v/>
      </c>
      <c r="F4031" s="12">
        <f>IF($B4031="","",IF(ISNUMBER($B4031),HOUR($B4031)*2+MINUTE($B4031)/30,IFERROR(VALUE(LEFT($B4031,FIND(":",$B4031)-1))*2+VALUE(MID($B4031,FIND(":",$B4031)+1,2))/30,"")))</f>
        <v/>
      </c>
      <c r="G4031" s="12">
        <f>IF($E4031="","",IF(WEEKDAY($E4031,2)&lt;6,1,0))</f>
        <v/>
      </c>
      <c r="H4031" s="12">
        <f>IF(OR($E4031="",$F4031=""),"",IF(AND($G4031=1,$F4031&gt;='Working Hours'!$C$8,$F4031&lt;'Working Hours'!$C$9),1,0))</f>
        <v/>
      </c>
    </row>
    <row r="4032">
      <c r="A4032" s="11" t="n"/>
      <c r="B4032" s="11" t="n"/>
      <c r="C4032" s="11" t="n"/>
      <c r="E4032" s="12">
        <f>IF($A4032="","",IF(ISNUMBER($A4032),$A4032,IFERROR(DATEVALUE($A4032),"")))</f>
        <v/>
      </c>
      <c r="F4032" s="12">
        <f>IF($B4032="","",IF(ISNUMBER($B4032),HOUR($B4032)*2+MINUTE($B4032)/30,IFERROR(VALUE(LEFT($B4032,FIND(":",$B4032)-1))*2+VALUE(MID($B4032,FIND(":",$B4032)+1,2))/30,"")))</f>
        <v/>
      </c>
      <c r="G4032" s="12">
        <f>IF($E4032="","",IF(WEEKDAY($E4032,2)&lt;6,1,0))</f>
        <v/>
      </c>
      <c r="H4032" s="12">
        <f>IF(OR($E4032="",$F4032=""),"",IF(AND($G4032=1,$F4032&gt;='Working Hours'!$C$8,$F4032&lt;'Working Hours'!$C$9),1,0))</f>
        <v/>
      </c>
    </row>
    <row r="4033">
      <c r="A4033" s="11" t="n"/>
      <c r="B4033" s="11" t="n"/>
      <c r="C4033" s="11" t="n"/>
      <c r="E4033" s="12">
        <f>IF($A4033="","",IF(ISNUMBER($A4033),$A4033,IFERROR(DATEVALUE($A4033),"")))</f>
        <v/>
      </c>
      <c r="F4033" s="12">
        <f>IF($B4033="","",IF(ISNUMBER($B4033),HOUR($B4033)*2+MINUTE($B4033)/30,IFERROR(VALUE(LEFT($B4033,FIND(":",$B4033)-1))*2+VALUE(MID($B4033,FIND(":",$B4033)+1,2))/30,"")))</f>
        <v/>
      </c>
      <c r="G4033" s="12">
        <f>IF($E4033="","",IF(WEEKDAY($E4033,2)&lt;6,1,0))</f>
        <v/>
      </c>
      <c r="H4033" s="12">
        <f>IF(OR($E4033="",$F4033=""),"",IF(AND($G4033=1,$F4033&gt;='Working Hours'!$C$8,$F4033&lt;'Working Hours'!$C$9),1,0))</f>
        <v/>
      </c>
    </row>
    <row r="4034">
      <c r="A4034" s="11" t="n"/>
      <c r="B4034" s="11" t="n"/>
      <c r="C4034" s="11" t="n"/>
      <c r="E4034" s="12">
        <f>IF($A4034="","",IF(ISNUMBER($A4034),$A4034,IFERROR(DATEVALUE($A4034),"")))</f>
        <v/>
      </c>
      <c r="F4034" s="12">
        <f>IF($B4034="","",IF(ISNUMBER($B4034),HOUR($B4034)*2+MINUTE($B4034)/30,IFERROR(VALUE(LEFT($B4034,FIND(":",$B4034)-1))*2+VALUE(MID($B4034,FIND(":",$B4034)+1,2))/30,"")))</f>
        <v/>
      </c>
      <c r="G4034" s="12">
        <f>IF($E4034="","",IF(WEEKDAY($E4034,2)&lt;6,1,0))</f>
        <v/>
      </c>
      <c r="H4034" s="12">
        <f>IF(OR($E4034="",$F4034=""),"",IF(AND($G4034=1,$F4034&gt;='Working Hours'!$C$8,$F4034&lt;'Working Hours'!$C$9),1,0))</f>
        <v/>
      </c>
    </row>
    <row r="4035">
      <c r="A4035" s="11" t="n"/>
      <c r="B4035" s="11" t="n"/>
      <c r="C4035" s="11" t="n"/>
      <c r="E4035" s="12">
        <f>IF($A4035="","",IF(ISNUMBER($A4035),$A4035,IFERROR(DATEVALUE($A4035),"")))</f>
        <v/>
      </c>
      <c r="F4035" s="12">
        <f>IF($B4035="","",IF(ISNUMBER($B4035),HOUR($B4035)*2+MINUTE($B4035)/30,IFERROR(VALUE(LEFT($B4035,FIND(":",$B4035)-1))*2+VALUE(MID($B4035,FIND(":",$B4035)+1,2))/30,"")))</f>
        <v/>
      </c>
      <c r="G4035" s="12">
        <f>IF($E4035="","",IF(WEEKDAY($E4035,2)&lt;6,1,0))</f>
        <v/>
      </c>
      <c r="H4035" s="12">
        <f>IF(OR($E4035="",$F4035=""),"",IF(AND($G4035=1,$F4035&gt;='Working Hours'!$C$8,$F4035&lt;'Working Hours'!$C$9),1,0))</f>
        <v/>
      </c>
    </row>
    <row r="4036">
      <c r="A4036" s="11" t="n"/>
      <c r="B4036" s="11" t="n"/>
      <c r="C4036" s="11" t="n"/>
      <c r="E4036" s="12">
        <f>IF($A4036="","",IF(ISNUMBER($A4036),$A4036,IFERROR(DATEVALUE($A4036),"")))</f>
        <v/>
      </c>
      <c r="F4036" s="12">
        <f>IF($B4036="","",IF(ISNUMBER($B4036),HOUR($B4036)*2+MINUTE($B4036)/30,IFERROR(VALUE(LEFT($B4036,FIND(":",$B4036)-1))*2+VALUE(MID($B4036,FIND(":",$B4036)+1,2))/30,"")))</f>
        <v/>
      </c>
      <c r="G4036" s="12">
        <f>IF($E4036="","",IF(WEEKDAY($E4036,2)&lt;6,1,0))</f>
        <v/>
      </c>
      <c r="H4036" s="12">
        <f>IF(OR($E4036="",$F4036=""),"",IF(AND($G4036=1,$F4036&gt;='Working Hours'!$C$8,$F4036&lt;'Working Hours'!$C$9),1,0))</f>
        <v/>
      </c>
    </row>
    <row r="4037">
      <c r="A4037" s="11" t="n"/>
      <c r="B4037" s="11" t="n"/>
      <c r="C4037" s="11" t="n"/>
      <c r="E4037" s="12">
        <f>IF($A4037="","",IF(ISNUMBER($A4037),$A4037,IFERROR(DATEVALUE($A4037),"")))</f>
        <v/>
      </c>
      <c r="F4037" s="12">
        <f>IF($B4037="","",IF(ISNUMBER($B4037),HOUR($B4037)*2+MINUTE($B4037)/30,IFERROR(VALUE(LEFT($B4037,FIND(":",$B4037)-1))*2+VALUE(MID($B4037,FIND(":",$B4037)+1,2))/30,"")))</f>
        <v/>
      </c>
      <c r="G4037" s="12">
        <f>IF($E4037="","",IF(WEEKDAY($E4037,2)&lt;6,1,0))</f>
        <v/>
      </c>
      <c r="H4037" s="12">
        <f>IF(OR($E4037="",$F4037=""),"",IF(AND($G4037=1,$F4037&gt;='Working Hours'!$C$8,$F4037&lt;'Working Hours'!$C$9),1,0))</f>
        <v/>
      </c>
    </row>
    <row r="4038">
      <c r="A4038" s="11" t="n"/>
      <c r="B4038" s="11" t="n"/>
      <c r="C4038" s="11" t="n"/>
      <c r="E4038" s="12">
        <f>IF($A4038="","",IF(ISNUMBER($A4038),$A4038,IFERROR(DATEVALUE($A4038),"")))</f>
        <v/>
      </c>
      <c r="F4038" s="12">
        <f>IF($B4038="","",IF(ISNUMBER($B4038),HOUR($B4038)*2+MINUTE($B4038)/30,IFERROR(VALUE(LEFT($B4038,FIND(":",$B4038)-1))*2+VALUE(MID($B4038,FIND(":",$B4038)+1,2))/30,"")))</f>
        <v/>
      </c>
      <c r="G4038" s="12">
        <f>IF($E4038="","",IF(WEEKDAY($E4038,2)&lt;6,1,0))</f>
        <v/>
      </c>
      <c r="H4038" s="12">
        <f>IF(OR($E4038="",$F4038=""),"",IF(AND($G4038=1,$F4038&gt;='Working Hours'!$C$8,$F4038&lt;'Working Hours'!$C$9),1,0))</f>
        <v/>
      </c>
    </row>
    <row r="4039">
      <c r="A4039" s="11" t="n"/>
      <c r="B4039" s="11" t="n"/>
      <c r="C4039" s="11" t="n"/>
      <c r="E4039" s="12">
        <f>IF($A4039="","",IF(ISNUMBER($A4039),$A4039,IFERROR(DATEVALUE($A4039),"")))</f>
        <v/>
      </c>
      <c r="F4039" s="12">
        <f>IF($B4039="","",IF(ISNUMBER($B4039),HOUR($B4039)*2+MINUTE($B4039)/30,IFERROR(VALUE(LEFT($B4039,FIND(":",$B4039)-1))*2+VALUE(MID($B4039,FIND(":",$B4039)+1,2))/30,"")))</f>
        <v/>
      </c>
      <c r="G4039" s="12">
        <f>IF($E4039="","",IF(WEEKDAY($E4039,2)&lt;6,1,0))</f>
        <v/>
      </c>
      <c r="H4039" s="12">
        <f>IF(OR($E4039="",$F4039=""),"",IF(AND($G4039=1,$F4039&gt;='Working Hours'!$C$8,$F4039&lt;'Working Hours'!$C$9),1,0))</f>
        <v/>
      </c>
    </row>
    <row r="4040">
      <c r="A4040" s="11" t="n"/>
      <c r="B4040" s="11" t="n"/>
      <c r="C4040" s="11" t="n"/>
      <c r="E4040" s="12">
        <f>IF($A4040="","",IF(ISNUMBER($A4040),$A4040,IFERROR(DATEVALUE($A4040),"")))</f>
        <v/>
      </c>
      <c r="F4040" s="12">
        <f>IF($B4040="","",IF(ISNUMBER($B4040),HOUR($B4040)*2+MINUTE($B4040)/30,IFERROR(VALUE(LEFT($B4040,FIND(":",$B4040)-1))*2+VALUE(MID($B4040,FIND(":",$B4040)+1,2))/30,"")))</f>
        <v/>
      </c>
      <c r="G4040" s="12">
        <f>IF($E4040="","",IF(WEEKDAY($E4040,2)&lt;6,1,0))</f>
        <v/>
      </c>
      <c r="H4040" s="12">
        <f>IF(OR($E4040="",$F4040=""),"",IF(AND($G4040=1,$F4040&gt;='Working Hours'!$C$8,$F4040&lt;'Working Hours'!$C$9),1,0))</f>
        <v/>
      </c>
    </row>
    <row r="4041">
      <c r="A4041" s="11" t="n"/>
      <c r="B4041" s="11" t="n"/>
      <c r="C4041" s="11" t="n"/>
      <c r="E4041" s="12">
        <f>IF($A4041="","",IF(ISNUMBER($A4041),$A4041,IFERROR(DATEVALUE($A4041),"")))</f>
        <v/>
      </c>
      <c r="F4041" s="12">
        <f>IF($B4041="","",IF(ISNUMBER($B4041),HOUR($B4041)*2+MINUTE($B4041)/30,IFERROR(VALUE(LEFT($B4041,FIND(":",$B4041)-1))*2+VALUE(MID($B4041,FIND(":",$B4041)+1,2))/30,"")))</f>
        <v/>
      </c>
      <c r="G4041" s="12">
        <f>IF($E4041="","",IF(WEEKDAY($E4041,2)&lt;6,1,0))</f>
        <v/>
      </c>
      <c r="H4041" s="12">
        <f>IF(OR($E4041="",$F4041=""),"",IF(AND($G4041=1,$F4041&gt;='Working Hours'!$C$8,$F4041&lt;'Working Hours'!$C$9),1,0))</f>
        <v/>
      </c>
    </row>
    <row r="4042">
      <c r="A4042" s="11" t="n"/>
      <c r="B4042" s="11" t="n"/>
      <c r="C4042" s="11" t="n"/>
      <c r="E4042" s="12">
        <f>IF($A4042="","",IF(ISNUMBER($A4042),$A4042,IFERROR(DATEVALUE($A4042),"")))</f>
        <v/>
      </c>
      <c r="F4042" s="12">
        <f>IF($B4042="","",IF(ISNUMBER($B4042),HOUR($B4042)*2+MINUTE($B4042)/30,IFERROR(VALUE(LEFT($B4042,FIND(":",$B4042)-1))*2+VALUE(MID($B4042,FIND(":",$B4042)+1,2))/30,"")))</f>
        <v/>
      </c>
      <c r="G4042" s="12">
        <f>IF($E4042="","",IF(WEEKDAY($E4042,2)&lt;6,1,0))</f>
        <v/>
      </c>
      <c r="H4042" s="12">
        <f>IF(OR($E4042="",$F4042=""),"",IF(AND($G4042=1,$F4042&gt;='Working Hours'!$C$8,$F4042&lt;'Working Hours'!$C$9),1,0))</f>
        <v/>
      </c>
    </row>
    <row r="4043">
      <c r="A4043" s="11" t="n"/>
      <c r="B4043" s="11" t="n"/>
      <c r="C4043" s="11" t="n"/>
      <c r="E4043" s="12">
        <f>IF($A4043="","",IF(ISNUMBER($A4043),$A4043,IFERROR(DATEVALUE($A4043),"")))</f>
        <v/>
      </c>
      <c r="F4043" s="12">
        <f>IF($B4043="","",IF(ISNUMBER($B4043),HOUR($B4043)*2+MINUTE($B4043)/30,IFERROR(VALUE(LEFT($B4043,FIND(":",$B4043)-1))*2+VALUE(MID($B4043,FIND(":",$B4043)+1,2))/30,"")))</f>
        <v/>
      </c>
      <c r="G4043" s="12">
        <f>IF($E4043="","",IF(WEEKDAY($E4043,2)&lt;6,1,0))</f>
        <v/>
      </c>
      <c r="H4043" s="12">
        <f>IF(OR($E4043="",$F4043=""),"",IF(AND($G4043=1,$F4043&gt;='Working Hours'!$C$8,$F4043&lt;'Working Hours'!$C$9),1,0))</f>
        <v/>
      </c>
    </row>
    <row r="4044">
      <c r="A4044" s="11" t="n"/>
      <c r="B4044" s="11" t="n"/>
      <c r="C4044" s="11" t="n"/>
      <c r="E4044" s="12">
        <f>IF($A4044="","",IF(ISNUMBER($A4044),$A4044,IFERROR(DATEVALUE($A4044),"")))</f>
        <v/>
      </c>
      <c r="F4044" s="12">
        <f>IF($B4044="","",IF(ISNUMBER($B4044),HOUR($B4044)*2+MINUTE($B4044)/30,IFERROR(VALUE(LEFT($B4044,FIND(":",$B4044)-1))*2+VALUE(MID($B4044,FIND(":",$B4044)+1,2))/30,"")))</f>
        <v/>
      </c>
      <c r="G4044" s="12">
        <f>IF($E4044="","",IF(WEEKDAY($E4044,2)&lt;6,1,0))</f>
        <v/>
      </c>
      <c r="H4044" s="12">
        <f>IF(OR($E4044="",$F4044=""),"",IF(AND($G4044=1,$F4044&gt;='Working Hours'!$C$8,$F4044&lt;'Working Hours'!$C$9),1,0))</f>
        <v/>
      </c>
    </row>
    <row r="4045">
      <c r="A4045" s="11" t="n"/>
      <c r="B4045" s="11" t="n"/>
      <c r="C4045" s="11" t="n"/>
      <c r="E4045" s="12">
        <f>IF($A4045="","",IF(ISNUMBER($A4045),$A4045,IFERROR(DATEVALUE($A4045),"")))</f>
        <v/>
      </c>
      <c r="F4045" s="12">
        <f>IF($B4045="","",IF(ISNUMBER($B4045),HOUR($B4045)*2+MINUTE($B4045)/30,IFERROR(VALUE(LEFT($B4045,FIND(":",$B4045)-1))*2+VALUE(MID($B4045,FIND(":",$B4045)+1,2))/30,"")))</f>
        <v/>
      </c>
      <c r="G4045" s="12">
        <f>IF($E4045="","",IF(WEEKDAY($E4045,2)&lt;6,1,0))</f>
        <v/>
      </c>
      <c r="H4045" s="12">
        <f>IF(OR($E4045="",$F4045=""),"",IF(AND($G4045=1,$F4045&gt;='Working Hours'!$C$8,$F4045&lt;'Working Hours'!$C$9),1,0))</f>
        <v/>
      </c>
    </row>
    <row r="4046">
      <c r="A4046" s="11" t="n"/>
      <c r="B4046" s="11" t="n"/>
      <c r="C4046" s="11" t="n"/>
      <c r="E4046" s="12">
        <f>IF($A4046="","",IF(ISNUMBER($A4046),$A4046,IFERROR(DATEVALUE($A4046),"")))</f>
        <v/>
      </c>
      <c r="F4046" s="12">
        <f>IF($B4046="","",IF(ISNUMBER($B4046),HOUR($B4046)*2+MINUTE($B4046)/30,IFERROR(VALUE(LEFT($B4046,FIND(":",$B4046)-1))*2+VALUE(MID($B4046,FIND(":",$B4046)+1,2))/30,"")))</f>
        <v/>
      </c>
      <c r="G4046" s="12">
        <f>IF($E4046="","",IF(WEEKDAY($E4046,2)&lt;6,1,0))</f>
        <v/>
      </c>
      <c r="H4046" s="12">
        <f>IF(OR($E4046="",$F4046=""),"",IF(AND($G4046=1,$F4046&gt;='Working Hours'!$C$8,$F4046&lt;'Working Hours'!$C$9),1,0))</f>
        <v/>
      </c>
    </row>
    <row r="4047">
      <c r="A4047" s="11" t="n"/>
      <c r="B4047" s="11" t="n"/>
      <c r="C4047" s="11" t="n"/>
      <c r="E4047" s="12">
        <f>IF($A4047="","",IF(ISNUMBER($A4047),$A4047,IFERROR(DATEVALUE($A4047),"")))</f>
        <v/>
      </c>
      <c r="F4047" s="12">
        <f>IF($B4047="","",IF(ISNUMBER($B4047),HOUR($B4047)*2+MINUTE($B4047)/30,IFERROR(VALUE(LEFT($B4047,FIND(":",$B4047)-1))*2+VALUE(MID($B4047,FIND(":",$B4047)+1,2))/30,"")))</f>
        <v/>
      </c>
      <c r="G4047" s="12">
        <f>IF($E4047="","",IF(WEEKDAY($E4047,2)&lt;6,1,0))</f>
        <v/>
      </c>
      <c r="H4047" s="12">
        <f>IF(OR($E4047="",$F4047=""),"",IF(AND($G4047=1,$F4047&gt;='Working Hours'!$C$8,$F4047&lt;'Working Hours'!$C$9),1,0))</f>
        <v/>
      </c>
    </row>
    <row r="4048">
      <c r="A4048" s="11" t="n"/>
      <c r="B4048" s="11" t="n"/>
      <c r="C4048" s="11" t="n"/>
      <c r="E4048" s="12">
        <f>IF($A4048="","",IF(ISNUMBER($A4048),$A4048,IFERROR(DATEVALUE($A4048),"")))</f>
        <v/>
      </c>
      <c r="F4048" s="12">
        <f>IF($B4048="","",IF(ISNUMBER($B4048),HOUR($B4048)*2+MINUTE($B4048)/30,IFERROR(VALUE(LEFT($B4048,FIND(":",$B4048)-1))*2+VALUE(MID($B4048,FIND(":",$B4048)+1,2))/30,"")))</f>
        <v/>
      </c>
      <c r="G4048" s="12">
        <f>IF($E4048="","",IF(WEEKDAY($E4048,2)&lt;6,1,0))</f>
        <v/>
      </c>
      <c r="H4048" s="12">
        <f>IF(OR($E4048="",$F4048=""),"",IF(AND($G4048=1,$F4048&gt;='Working Hours'!$C$8,$F4048&lt;'Working Hours'!$C$9),1,0))</f>
        <v/>
      </c>
    </row>
    <row r="4049">
      <c r="A4049" s="11" t="n"/>
      <c r="B4049" s="11" t="n"/>
      <c r="C4049" s="11" t="n"/>
      <c r="E4049" s="12">
        <f>IF($A4049="","",IF(ISNUMBER($A4049),$A4049,IFERROR(DATEVALUE($A4049),"")))</f>
        <v/>
      </c>
      <c r="F4049" s="12">
        <f>IF($B4049="","",IF(ISNUMBER($B4049),HOUR($B4049)*2+MINUTE($B4049)/30,IFERROR(VALUE(LEFT($B4049,FIND(":",$B4049)-1))*2+VALUE(MID($B4049,FIND(":",$B4049)+1,2))/30,"")))</f>
        <v/>
      </c>
      <c r="G4049" s="12">
        <f>IF($E4049="","",IF(WEEKDAY($E4049,2)&lt;6,1,0))</f>
        <v/>
      </c>
      <c r="H4049" s="12">
        <f>IF(OR($E4049="",$F4049=""),"",IF(AND($G4049=1,$F4049&gt;='Working Hours'!$C$8,$F4049&lt;'Working Hours'!$C$9),1,0))</f>
        <v/>
      </c>
    </row>
    <row r="4050">
      <c r="A4050" s="11" t="n"/>
      <c r="B4050" s="11" t="n"/>
      <c r="C4050" s="11" t="n"/>
      <c r="E4050" s="12">
        <f>IF($A4050="","",IF(ISNUMBER($A4050),$A4050,IFERROR(DATEVALUE($A4050),"")))</f>
        <v/>
      </c>
      <c r="F4050" s="12">
        <f>IF($B4050="","",IF(ISNUMBER($B4050),HOUR($B4050)*2+MINUTE($B4050)/30,IFERROR(VALUE(LEFT($B4050,FIND(":",$B4050)-1))*2+VALUE(MID($B4050,FIND(":",$B4050)+1,2))/30,"")))</f>
        <v/>
      </c>
      <c r="G4050" s="12">
        <f>IF($E4050="","",IF(WEEKDAY($E4050,2)&lt;6,1,0))</f>
        <v/>
      </c>
      <c r="H4050" s="12">
        <f>IF(OR($E4050="",$F4050=""),"",IF(AND($G4050=1,$F4050&gt;='Working Hours'!$C$8,$F4050&lt;'Working Hours'!$C$9),1,0))</f>
        <v/>
      </c>
    </row>
    <row r="4051">
      <c r="A4051" s="11" t="n"/>
      <c r="B4051" s="11" t="n"/>
      <c r="C4051" s="11" t="n"/>
      <c r="E4051" s="12">
        <f>IF($A4051="","",IF(ISNUMBER($A4051),$A4051,IFERROR(DATEVALUE($A4051),"")))</f>
        <v/>
      </c>
      <c r="F4051" s="12">
        <f>IF($B4051="","",IF(ISNUMBER($B4051),HOUR($B4051)*2+MINUTE($B4051)/30,IFERROR(VALUE(LEFT($B4051,FIND(":",$B4051)-1))*2+VALUE(MID($B4051,FIND(":",$B4051)+1,2))/30,"")))</f>
        <v/>
      </c>
      <c r="G4051" s="12">
        <f>IF($E4051="","",IF(WEEKDAY($E4051,2)&lt;6,1,0))</f>
        <v/>
      </c>
      <c r="H4051" s="12">
        <f>IF(OR($E4051="",$F4051=""),"",IF(AND($G4051=1,$F4051&gt;='Working Hours'!$C$8,$F4051&lt;'Working Hours'!$C$9),1,0))</f>
        <v/>
      </c>
    </row>
    <row r="4052">
      <c r="A4052" s="11" t="n"/>
      <c r="B4052" s="11" t="n"/>
      <c r="C4052" s="11" t="n"/>
      <c r="E4052" s="12">
        <f>IF($A4052="","",IF(ISNUMBER($A4052),$A4052,IFERROR(DATEVALUE($A4052),"")))</f>
        <v/>
      </c>
      <c r="F4052" s="12">
        <f>IF($B4052="","",IF(ISNUMBER($B4052),HOUR($B4052)*2+MINUTE($B4052)/30,IFERROR(VALUE(LEFT($B4052,FIND(":",$B4052)-1))*2+VALUE(MID($B4052,FIND(":",$B4052)+1,2))/30,"")))</f>
        <v/>
      </c>
      <c r="G4052" s="12">
        <f>IF($E4052="","",IF(WEEKDAY($E4052,2)&lt;6,1,0))</f>
        <v/>
      </c>
      <c r="H4052" s="12">
        <f>IF(OR($E4052="",$F4052=""),"",IF(AND($G4052=1,$F4052&gt;='Working Hours'!$C$8,$F4052&lt;'Working Hours'!$C$9),1,0))</f>
        <v/>
      </c>
    </row>
    <row r="4053">
      <c r="A4053" s="11" t="n"/>
      <c r="B4053" s="11" t="n"/>
      <c r="C4053" s="11" t="n"/>
      <c r="E4053" s="12">
        <f>IF($A4053="","",IF(ISNUMBER($A4053),$A4053,IFERROR(DATEVALUE($A4053),"")))</f>
        <v/>
      </c>
      <c r="F4053" s="12">
        <f>IF($B4053="","",IF(ISNUMBER($B4053),HOUR($B4053)*2+MINUTE($B4053)/30,IFERROR(VALUE(LEFT($B4053,FIND(":",$B4053)-1))*2+VALUE(MID($B4053,FIND(":",$B4053)+1,2))/30,"")))</f>
        <v/>
      </c>
      <c r="G4053" s="12">
        <f>IF($E4053="","",IF(WEEKDAY($E4053,2)&lt;6,1,0))</f>
        <v/>
      </c>
      <c r="H4053" s="12">
        <f>IF(OR($E4053="",$F4053=""),"",IF(AND($G4053=1,$F4053&gt;='Working Hours'!$C$8,$F4053&lt;'Working Hours'!$C$9),1,0))</f>
        <v/>
      </c>
    </row>
    <row r="4054">
      <c r="A4054" s="11" t="n"/>
      <c r="B4054" s="11" t="n"/>
      <c r="C4054" s="11" t="n"/>
      <c r="E4054" s="12">
        <f>IF($A4054="","",IF(ISNUMBER($A4054),$A4054,IFERROR(DATEVALUE($A4054),"")))</f>
        <v/>
      </c>
      <c r="F4054" s="12">
        <f>IF($B4054="","",IF(ISNUMBER($B4054),HOUR($B4054)*2+MINUTE($B4054)/30,IFERROR(VALUE(LEFT($B4054,FIND(":",$B4054)-1))*2+VALUE(MID($B4054,FIND(":",$B4054)+1,2))/30,"")))</f>
        <v/>
      </c>
      <c r="G4054" s="12">
        <f>IF($E4054="","",IF(WEEKDAY($E4054,2)&lt;6,1,0))</f>
        <v/>
      </c>
      <c r="H4054" s="12">
        <f>IF(OR($E4054="",$F4054=""),"",IF(AND($G4054=1,$F4054&gt;='Working Hours'!$C$8,$F4054&lt;'Working Hours'!$C$9),1,0))</f>
        <v/>
      </c>
    </row>
    <row r="4055">
      <c r="A4055" s="11" t="n"/>
      <c r="B4055" s="11" t="n"/>
      <c r="C4055" s="11" t="n"/>
      <c r="E4055" s="12">
        <f>IF($A4055="","",IF(ISNUMBER($A4055),$A4055,IFERROR(DATEVALUE($A4055),"")))</f>
        <v/>
      </c>
      <c r="F4055" s="12">
        <f>IF($B4055="","",IF(ISNUMBER($B4055),HOUR($B4055)*2+MINUTE($B4055)/30,IFERROR(VALUE(LEFT($B4055,FIND(":",$B4055)-1))*2+VALUE(MID($B4055,FIND(":",$B4055)+1,2))/30,"")))</f>
        <v/>
      </c>
      <c r="G4055" s="12">
        <f>IF($E4055="","",IF(WEEKDAY($E4055,2)&lt;6,1,0))</f>
        <v/>
      </c>
      <c r="H4055" s="12">
        <f>IF(OR($E4055="",$F4055=""),"",IF(AND($G4055=1,$F4055&gt;='Working Hours'!$C$8,$F4055&lt;'Working Hours'!$C$9),1,0))</f>
        <v/>
      </c>
    </row>
    <row r="4056">
      <c r="A4056" s="11" t="n"/>
      <c r="B4056" s="11" t="n"/>
      <c r="C4056" s="11" t="n"/>
      <c r="E4056" s="12">
        <f>IF($A4056="","",IF(ISNUMBER($A4056),$A4056,IFERROR(DATEVALUE($A4056),"")))</f>
        <v/>
      </c>
      <c r="F4056" s="12">
        <f>IF($B4056="","",IF(ISNUMBER($B4056),HOUR($B4056)*2+MINUTE($B4056)/30,IFERROR(VALUE(LEFT($B4056,FIND(":",$B4056)-1))*2+VALUE(MID($B4056,FIND(":",$B4056)+1,2))/30,"")))</f>
        <v/>
      </c>
      <c r="G4056" s="12">
        <f>IF($E4056="","",IF(WEEKDAY($E4056,2)&lt;6,1,0))</f>
        <v/>
      </c>
      <c r="H4056" s="12">
        <f>IF(OR($E4056="",$F4056=""),"",IF(AND($G4056=1,$F4056&gt;='Working Hours'!$C$8,$F4056&lt;'Working Hours'!$C$9),1,0))</f>
        <v/>
      </c>
    </row>
    <row r="4057">
      <c r="A4057" s="11" t="n"/>
      <c r="B4057" s="11" t="n"/>
      <c r="C4057" s="11" t="n"/>
      <c r="E4057" s="12">
        <f>IF($A4057="","",IF(ISNUMBER($A4057),$A4057,IFERROR(DATEVALUE($A4057),"")))</f>
        <v/>
      </c>
      <c r="F4057" s="12">
        <f>IF($B4057="","",IF(ISNUMBER($B4057),HOUR($B4057)*2+MINUTE($B4057)/30,IFERROR(VALUE(LEFT($B4057,FIND(":",$B4057)-1))*2+VALUE(MID($B4057,FIND(":",$B4057)+1,2))/30,"")))</f>
        <v/>
      </c>
      <c r="G4057" s="12">
        <f>IF($E4057="","",IF(WEEKDAY($E4057,2)&lt;6,1,0))</f>
        <v/>
      </c>
      <c r="H4057" s="12">
        <f>IF(OR($E4057="",$F4057=""),"",IF(AND($G4057=1,$F4057&gt;='Working Hours'!$C$8,$F4057&lt;'Working Hours'!$C$9),1,0))</f>
        <v/>
      </c>
    </row>
    <row r="4058">
      <c r="A4058" s="11" t="n"/>
      <c r="B4058" s="11" t="n"/>
      <c r="C4058" s="11" t="n"/>
      <c r="E4058" s="12">
        <f>IF($A4058="","",IF(ISNUMBER($A4058),$A4058,IFERROR(DATEVALUE($A4058),"")))</f>
        <v/>
      </c>
      <c r="F4058" s="12">
        <f>IF($B4058="","",IF(ISNUMBER($B4058),HOUR($B4058)*2+MINUTE($B4058)/30,IFERROR(VALUE(LEFT($B4058,FIND(":",$B4058)-1))*2+VALUE(MID($B4058,FIND(":",$B4058)+1,2))/30,"")))</f>
        <v/>
      </c>
      <c r="G4058" s="12">
        <f>IF($E4058="","",IF(WEEKDAY($E4058,2)&lt;6,1,0))</f>
        <v/>
      </c>
      <c r="H4058" s="12">
        <f>IF(OR($E4058="",$F4058=""),"",IF(AND($G4058=1,$F4058&gt;='Working Hours'!$C$8,$F4058&lt;'Working Hours'!$C$9),1,0))</f>
        <v/>
      </c>
    </row>
    <row r="4059">
      <c r="A4059" s="11" t="n"/>
      <c r="B4059" s="11" t="n"/>
      <c r="C4059" s="11" t="n"/>
      <c r="E4059" s="12">
        <f>IF($A4059="","",IF(ISNUMBER($A4059),$A4059,IFERROR(DATEVALUE($A4059),"")))</f>
        <v/>
      </c>
      <c r="F4059" s="12">
        <f>IF($B4059="","",IF(ISNUMBER($B4059),HOUR($B4059)*2+MINUTE($B4059)/30,IFERROR(VALUE(LEFT($B4059,FIND(":",$B4059)-1))*2+VALUE(MID($B4059,FIND(":",$B4059)+1,2))/30,"")))</f>
        <v/>
      </c>
      <c r="G4059" s="12">
        <f>IF($E4059="","",IF(WEEKDAY($E4059,2)&lt;6,1,0))</f>
        <v/>
      </c>
      <c r="H4059" s="12">
        <f>IF(OR($E4059="",$F4059=""),"",IF(AND($G4059=1,$F4059&gt;='Working Hours'!$C$8,$F4059&lt;'Working Hours'!$C$9),1,0))</f>
        <v/>
      </c>
    </row>
    <row r="4060">
      <c r="A4060" s="11" t="n"/>
      <c r="B4060" s="11" t="n"/>
      <c r="C4060" s="11" t="n"/>
      <c r="E4060" s="12">
        <f>IF($A4060="","",IF(ISNUMBER($A4060),$A4060,IFERROR(DATEVALUE($A4060),"")))</f>
        <v/>
      </c>
      <c r="F4060" s="12">
        <f>IF($B4060="","",IF(ISNUMBER($B4060),HOUR($B4060)*2+MINUTE($B4060)/30,IFERROR(VALUE(LEFT($B4060,FIND(":",$B4060)-1))*2+VALUE(MID($B4060,FIND(":",$B4060)+1,2))/30,"")))</f>
        <v/>
      </c>
      <c r="G4060" s="12">
        <f>IF($E4060="","",IF(WEEKDAY($E4060,2)&lt;6,1,0))</f>
        <v/>
      </c>
      <c r="H4060" s="12">
        <f>IF(OR($E4060="",$F4060=""),"",IF(AND($G4060=1,$F4060&gt;='Working Hours'!$C$8,$F4060&lt;'Working Hours'!$C$9),1,0))</f>
        <v/>
      </c>
    </row>
    <row r="4061">
      <c r="A4061" s="11" t="n"/>
      <c r="B4061" s="11" t="n"/>
      <c r="C4061" s="11" t="n"/>
      <c r="E4061" s="12">
        <f>IF($A4061="","",IF(ISNUMBER($A4061),$A4061,IFERROR(DATEVALUE($A4061),"")))</f>
        <v/>
      </c>
      <c r="F4061" s="12">
        <f>IF($B4061="","",IF(ISNUMBER($B4061),HOUR($B4061)*2+MINUTE($B4061)/30,IFERROR(VALUE(LEFT($B4061,FIND(":",$B4061)-1))*2+VALUE(MID($B4061,FIND(":",$B4061)+1,2))/30,"")))</f>
        <v/>
      </c>
      <c r="G4061" s="12">
        <f>IF($E4061="","",IF(WEEKDAY($E4061,2)&lt;6,1,0))</f>
        <v/>
      </c>
      <c r="H4061" s="12">
        <f>IF(OR($E4061="",$F4061=""),"",IF(AND($G4061=1,$F4061&gt;='Working Hours'!$C$8,$F4061&lt;'Working Hours'!$C$9),1,0))</f>
        <v/>
      </c>
    </row>
    <row r="4062">
      <c r="A4062" s="11" t="n"/>
      <c r="B4062" s="11" t="n"/>
      <c r="C4062" s="11" t="n"/>
      <c r="E4062" s="12">
        <f>IF($A4062="","",IF(ISNUMBER($A4062),$A4062,IFERROR(DATEVALUE($A4062),"")))</f>
        <v/>
      </c>
      <c r="F4062" s="12">
        <f>IF($B4062="","",IF(ISNUMBER($B4062),HOUR($B4062)*2+MINUTE($B4062)/30,IFERROR(VALUE(LEFT($B4062,FIND(":",$B4062)-1))*2+VALUE(MID($B4062,FIND(":",$B4062)+1,2))/30,"")))</f>
        <v/>
      </c>
      <c r="G4062" s="12">
        <f>IF($E4062="","",IF(WEEKDAY($E4062,2)&lt;6,1,0))</f>
        <v/>
      </c>
      <c r="H4062" s="12">
        <f>IF(OR($E4062="",$F4062=""),"",IF(AND($G4062=1,$F4062&gt;='Working Hours'!$C$8,$F4062&lt;'Working Hours'!$C$9),1,0))</f>
        <v/>
      </c>
    </row>
    <row r="4063">
      <c r="A4063" s="11" t="n"/>
      <c r="B4063" s="11" t="n"/>
      <c r="C4063" s="11" t="n"/>
      <c r="E4063" s="12">
        <f>IF($A4063="","",IF(ISNUMBER($A4063),$A4063,IFERROR(DATEVALUE($A4063),"")))</f>
        <v/>
      </c>
      <c r="F4063" s="12">
        <f>IF($B4063="","",IF(ISNUMBER($B4063),HOUR($B4063)*2+MINUTE($B4063)/30,IFERROR(VALUE(LEFT($B4063,FIND(":",$B4063)-1))*2+VALUE(MID($B4063,FIND(":",$B4063)+1,2))/30,"")))</f>
        <v/>
      </c>
      <c r="G4063" s="12">
        <f>IF($E4063="","",IF(WEEKDAY($E4063,2)&lt;6,1,0))</f>
        <v/>
      </c>
      <c r="H4063" s="12">
        <f>IF(OR($E4063="",$F4063=""),"",IF(AND($G4063=1,$F4063&gt;='Working Hours'!$C$8,$F4063&lt;'Working Hours'!$C$9),1,0))</f>
        <v/>
      </c>
    </row>
    <row r="4064">
      <c r="A4064" s="11" t="n"/>
      <c r="B4064" s="11" t="n"/>
      <c r="C4064" s="11" t="n"/>
      <c r="E4064" s="12">
        <f>IF($A4064="","",IF(ISNUMBER($A4064),$A4064,IFERROR(DATEVALUE($A4064),"")))</f>
        <v/>
      </c>
      <c r="F4064" s="12">
        <f>IF($B4064="","",IF(ISNUMBER($B4064),HOUR($B4064)*2+MINUTE($B4064)/30,IFERROR(VALUE(LEFT($B4064,FIND(":",$B4064)-1))*2+VALUE(MID($B4064,FIND(":",$B4064)+1,2))/30,"")))</f>
        <v/>
      </c>
      <c r="G4064" s="12">
        <f>IF($E4064="","",IF(WEEKDAY($E4064,2)&lt;6,1,0))</f>
        <v/>
      </c>
      <c r="H4064" s="12">
        <f>IF(OR($E4064="",$F4064=""),"",IF(AND($G4064=1,$F4064&gt;='Working Hours'!$C$8,$F4064&lt;'Working Hours'!$C$9),1,0))</f>
        <v/>
      </c>
    </row>
    <row r="4065">
      <c r="A4065" s="11" t="n"/>
      <c r="B4065" s="11" t="n"/>
      <c r="C4065" s="11" t="n"/>
      <c r="E4065" s="12">
        <f>IF($A4065="","",IF(ISNUMBER($A4065),$A4065,IFERROR(DATEVALUE($A4065),"")))</f>
        <v/>
      </c>
      <c r="F4065" s="12">
        <f>IF($B4065="","",IF(ISNUMBER($B4065),HOUR($B4065)*2+MINUTE($B4065)/30,IFERROR(VALUE(LEFT($B4065,FIND(":",$B4065)-1))*2+VALUE(MID($B4065,FIND(":",$B4065)+1,2))/30,"")))</f>
        <v/>
      </c>
      <c r="G4065" s="12">
        <f>IF($E4065="","",IF(WEEKDAY($E4065,2)&lt;6,1,0))</f>
        <v/>
      </c>
      <c r="H4065" s="12">
        <f>IF(OR($E4065="",$F4065=""),"",IF(AND($G4065=1,$F4065&gt;='Working Hours'!$C$8,$F4065&lt;'Working Hours'!$C$9),1,0))</f>
        <v/>
      </c>
    </row>
    <row r="4066">
      <c r="A4066" s="11" t="n"/>
      <c r="B4066" s="11" t="n"/>
      <c r="C4066" s="11" t="n"/>
      <c r="E4066" s="12">
        <f>IF($A4066="","",IF(ISNUMBER($A4066),$A4066,IFERROR(DATEVALUE($A4066),"")))</f>
        <v/>
      </c>
      <c r="F4066" s="12">
        <f>IF($B4066="","",IF(ISNUMBER($B4066),HOUR($B4066)*2+MINUTE($B4066)/30,IFERROR(VALUE(LEFT($B4066,FIND(":",$B4066)-1))*2+VALUE(MID($B4066,FIND(":",$B4066)+1,2))/30,"")))</f>
        <v/>
      </c>
      <c r="G4066" s="12">
        <f>IF($E4066="","",IF(WEEKDAY($E4066,2)&lt;6,1,0))</f>
        <v/>
      </c>
      <c r="H4066" s="12">
        <f>IF(OR($E4066="",$F4066=""),"",IF(AND($G4066=1,$F4066&gt;='Working Hours'!$C$8,$F4066&lt;'Working Hours'!$C$9),1,0))</f>
        <v/>
      </c>
    </row>
    <row r="4067">
      <c r="A4067" s="11" t="n"/>
      <c r="B4067" s="11" t="n"/>
      <c r="C4067" s="11" t="n"/>
      <c r="E4067" s="12">
        <f>IF($A4067="","",IF(ISNUMBER($A4067),$A4067,IFERROR(DATEVALUE($A4067),"")))</f>
        <v/>
      </c>
      <c r="F4067" s="12">
        <f>IF($B4067="","",IF(ISNUMBER($B4067),HOUR($B4067)*2+MINUTE($B4067)/30,IFERROR(VALUE(LEFT($B4067,FIND(":",$B4067)-1))*2+VALUE(MID($B4067,FIND(":",$B4067)+1,2))/30,"")))</f>
        <v/>
      </c>
      <c r="G4067" s="12">
        <f>IF($E4067="","",IF(WEEKDAY($E4067,2)&lt;6,1,0))</f>
        <v/>
      </c>
      <c r="H4067" s="12">
        <f>IF(OR($E4067="",$F4067=""),"",IF(AND($G4067=1,$F4067&gt;='Working Hours'!$C$8,$F4067&lt;'Working Hours'!$C$9),1,0))</f>
        <v/>
      </c>
    </row>
    <row r="4068">
      <c r="A4068" s="11" t="n"/>
      <c r="B4068" s="11" t="n"/>
      <c r="C4068" s="11" t="n"/>
      <c r="E4068" s="12">
        <f>IF($A4068="","",IF(ISNUMBER($A4068),$A4068,IFERROR(DATEVALUE($A4068),"")))</f>
        <v/>
      </c>
      <c r="F4068" s="12">
        <f>IF($B4068="","",IF(ISNUMBER($B4068),HOUR($B4068)*2+MINUTE($B4068)/30,IFERROR(VALUE(LEFT($B4068,FIND(":",$B4068)-1))*2+VALUE(MID($B4068,FIND(":",$B4068)+1,2))/30,"")))</f>
        <v/>
      </c>
      <c r="G4068" s="12">
        <f>IF($E4068="","",IF(WEEKDAY($E4068,2)&lt;6,1,0))</f>
        <v/>
      </c>
      <c r="H4068" s="12">
        <f>IF(OR($E4068="",$F4068=""),"",IF(AND($G4068=1,$F4068&gt;='Working Hours'!$C$8,$F4068&lt;'Working Hours'!$C$9),1,0))</f>
        <v/>
      </c>
    </row>
    <row r="4069">
      <c r="A4069" s="11" t="n"/>
      <c r="B4069" s="11" t="n"/>
      <c r="C4069" s="11" t="n"/>
      <c r="E4069" s="12">
        <f>IF($A4069="","",IF(ISNUMBER($A4069),$A4069,IFERROR(DATEVALUE($A4069),"")))</f>
        <v/>
      </c>
      <c r="F4069" s="12">
        <f>IF($B4069="","",IF(ISNUMBER($B4069),HOUR($B4069)*2+MINUTE($B4069)/30,IFERROR(VALUE(LEFT($B4069,FIND(":",$B4069)-1))*2+VALUE(MID($B4069,FIND(":",$B4069)+1,2))/30,"")))</f>
        <v/>
      </c>
      <c r="G4069" s="12">
        <f>IF($E4069="","",IF(WEEKDAY($E4069,2)&lt;6,1,0))</f>
        <v/>
      </c>
      <c r="H4069" s="12">
        <f>IF(OR($E4069="",$F4069=""),"",IF(AND($G4069=1,$F4069&gt;='Working Hours'!$C$8,$F4069&lt;'Working Hours'!$C$9),1,0))</f>
        <v/>
      </c>
    </row>
    <row r="4070">
      <c r="A4070" s="11" t="n"/>
      <c r="B4070" s="11" t="n"/>
      <c r="C4070" s="11" t="n"/>
      <c r="E4070" s="12">
        <f>IF($A4070="","",IF(ISNUMBER($A4070),$A4070,IFERROR(DATEVALUE($A4070),"")))</f>
        <v/>
      </c>
      <c r="F4070" s="12">
        <f>IF($B4070="","",IF(ISNUMBER($B4070),HOUR($B4070)*2+MINUTE($B4070)/30,IFERROR(VALUE(LEFT($B4070,FIND(":",$B4070)-1))*2+VALUE(MID($B4070,FIND(":",$B4070)+1,2))/30,"")))</f>
        <v/>
      </c>
      <c r="G4070" s="12">
        <f>IF($E4070="","",IF(WEEKDAY($E4070,2)&lt;6,1,0))</f>
        <v/>
      </c>
      <c r="H4070" s="12">
        <f>IF(OR($E4070="",$F4070=""),"",IF(AND($G4070=1,$F4070&gt;='Working Hours'!$C$8,$F4070&lt;'Working Hours'!$C$9),1,0))</f>
        <v/>
      </c>
    </row>
    <row r="4071">
      <c r="A4071" s="11" t="n"/>
      <c r="B4071" s="11" t="n"/>
      <c r="C4071" s="11" t="n"/>
      <c r="E4071" s="12">
        <f>IF($A4071="","",IF(ISNUMBER($A4071),$A4071,IFERROR(DATEVALUE($A4071),"")))</f>
        <v/>
      </c>
      <c r="F4071" s="12">
        <f>IF($B4071="","",IF(ISNUMBER($B4071),HOUR($B4071)*2+MINUTE($B4071)/30,IFERROR(VALUE(LEFT($B4071,FIND(":",$B4071)-1))*2+VALUE(MID($B4071,FIND(":",$B4071)+1,2))/30,"")))</f>
        <v/>
      </c>
      <c r="G4071" s="12">
        <f>IF($E4071="","",IF(WEEKDAY($E4071,2)&lt;6,1,0))</f>
        <v/>
      </c>
      <c r="H4071" s="12">
        <f>IF(OR($E4071="",$F4071=""),"",IF(AND($G4071=1,$F4071&gt;='Working Hours'!$C$8,$F4071&lt;'Working Hours'!$C$9),1,0))</f>
        <v/>
      </c>
    </row>
    <row r="4072">
      <c r="A4072" s="11" t="n"/>
      <c r="B4072" s="11" t="n"/>
      <c r="C4072" s="11" t="n"/>
      <c r="E4072" s="12">
        <f>IF($A4072="","",IF(ISNUMBER($A4072),$A4072,IFERROR(DATEVALUE($A4072),"")))</f>
        <v/>
      </c>
      <c r="F4072" s="12">
        <f>IF($B4072="","",IF(ISNUMBER($B4072),HOUR($B4072)*2+MINUTE($B4072)/30,IFERROR(VALUE(LEFT($B4072,FIND(":",$B4072)-1))*2+VALUE(MID($B4072,FIND(":",$B4072)+1,2))/30,"")))</f>
        <v/>
      </c>
      <c r="G4072" s="12">
        <f>IF($E4072="","",IF(WEEKDAY($E4072,2)&lt;6,1,0))</f>
        <v/>
      </c>
      <c r="H4072" s="12">
        <f>IF(OR($E4072="",$F4072=""),"",IF(AND($G4072=1,$F4072&gt;='Working Hours'!$C$8,$F4072&lt;'Working Hours'!$C$9),1,0))</f>
        <v/>
      </c>
    </row>
    <row r="4073">
      <c r="A4073" s="11" t="n"/>
      <c r="B4073" s="11" t="n"/>
      <c r="C4073" s="11" t="n"/>
      <c r="E4073" s="12">
        <f>IF($A4073="","",IF(ISNUMBER($A4073),$A4073,IFERROR(DATEVALUE($A4073),"")))</f>
        <v/>
      </c>
      <c r="F4073" s="12">
        <f>IF($B4073="","",IF(ISNUMBER($B4073),HOUR($B4073)*2+MINUTE($B4073)/30,IFERROR(VALUE(LEFT($B4073,FIND(":",$B4073)-1))*2+VALUE(MID($B4073,FIND(":",$B4073)+1,2))/30,"")))</f>
        <v/>
      </c>
      <c r="G4073" s="12">
        <f>IF($E4073="","",IF(WEEKDAY($E4073,2)&lt;6,1,0))</f>
        <v/>
      </c>
      <c r="H4073" s="12">
        <f>IF(OR($E4073="",$F4073=""),"",IF(AND($G4073=1,$F4073&gt;='Working Hours'!$C$8,$F4073&lt;'Working Hours'!$C$9),1,0))</f>
        <v/>
      </c>
    </row>
    <row r="4074">
      <c r="A4074" s="11" t="n"/>
      <c r="B4074" s="11" t="n"/>
      <c r="C4074" s="11" t="n"/>
      <c r="E4074" s="12">
        <f>IF($A4074="","",IF(ISNUMBER($A4074),$A4074,IFERROR(DATEVALUE($A4074),"")))</f>
        <v/>
      </c>
      <c r="F4074" s="12">
        <f>IF($B4074="","",IF(ISNUMBER($B4074),HOUR($B4074)*2+MINUTE($B4074)/30,IFERROR(VALUE(LEFT($B4074,FIND(":",$B4074)-1))*2+VALUE(MID($B4074,FIND(":",$B4074)+1,2))/30,"")))</f>
        <v/>
      </c>
      <c r="G4074" s="12">
        <f>IF($E4074="","",IF(WEEKDAY($E4074,2)&lt;6,1,0))</f>
        <v/>
      </c>
      <c r="H4074" s="12">
        <f>IF(OR($E4074="",$F4074=""),"",IF(AND($G4074=1,$F4074&gt;='Working Hours'!$C$8,$F4074&lt;'Working Hours'!$C$9),1,0))</f>
        <v/>
      </c>
    </row>
    <row r="4075">
      <c r="A4075" s="11" t="n"/>
      <c r="B4075" s="11" t="n"/>
      <c r="C4075" s="11" t="n"/>
      <c r="E4075" s="12">
        <f>IF($A4075="","",IF(ISNUMBER($A4075),$A4075,IFERROR(DATEVALUE($A4075),"")))</f>
        <v/>
      </c>
      <c r="F4075" s="12">
        <f>IF($B4075="","",IF(ISNUMBER($B4075),HOUR($B4075)*2+MINUTE($B4075)/30,IFERROR(VALUE(LEFT($B4075,FIND(":",$B4075)-1))*2+VALUE(MID($B4075,FIND(":",$B4075)+1,2))/30,"")))</f>
        <v/>
      </c>
      <c r="G4075" s="12">
        <f>IF($E4075="","",IF(WEEKDAY($E4075,2)&lt;6,1,0))</f>
        <v/>
      </c>
      <c r="H4075" s="12">
        <f>IF(OR($E4075="",$F4075=""),"",IF(AND($G4075=1,$F4075&gt;='Working Hours'!$C$8,$F4075&lt;'Working Hours'!$C$9),1,0))</f>
        <v/>
      </c>
    </row>
    <row r="4076">
      <c r="A4076" s="11" t="n"/>
      <c r="B4076" s="11" t="n"/>
      <c r="C4076" s="11" t="n"/>
      <c r="E4076" s="12">
        <f>IF($A4076="","",IF(ISNUMBER($A4076),$A4076,IFERROR(DATEVALUE($A4076),"")))</f>
        <v/>
      </c>
      <c r="F4076" s="12">
        <f>IF($B4076="","",IF(ISNUMBER($B4076),HOUR($B4076)*2+MINUTE($B4076)/30,IFERROR(VALUE(LEFT($B4076,FIND(":",$B4076)-1))*2+VALUE(MID($B4076,FIND(":",$B4076)+1,2))/30,"")))</f>
        <v/>
      </c>
      <c r="G4076" s="12">
        <f>IF($E4076="","",IF(WEEKDAY($E4076,2)&lt;6,1,0))</f>
        <v/>
      </c>
      <c r="H4076" s="12">
        <f>IF(OR($E4076="",$F4076=""),"",IF(AND($G4076=1,$F4076&gt;='Working Hours'!$C$8,$F4076&lt;'Working Hours'!$C$9),1,0))</f>
        <v/>
      </c>
    </row>
    <row r="4077">
      <c r="A4077" s="11" t="n"/>
      <c r="B4077" s="11" t="n"/>
      <c r="C4077" s="11" t="n"/>
      <c r="E4077" s="12">
        <f>IF($A4077="","",IF(ISNUMBER($A4077),$A4077,IFERROR(DATEVALUE($A4077),"")))</f>
        <v/>
      </c>
      <c r="F4077" s="12">
        <f>IF($B4077="","",IF(ISNUMBER($B4077),HOUR($B4077)*2+MINUTE($B4077)/30,IFERROR(VALUE(LEFT($B4077,FIND(":",$B4077)-1))*2+VALUE(MID($B4077,FIND(":",$B4077)+1,2))/30,"")))</f>
        <v/>
      </c>
      <c r="G4077" s="12">
        <f>IF($E4077="","",IF(WEEKDAY($E4077,2)&lt;6,1,0))</f>
        <v/>
      </c>
      <c r="H4077" s="12">
        <f>IF(OR($E4077="",$F4077=""),"",IF(AND($G4077=1,$F4077&gt;='Working Hours'!$C$8,$F4077&lt;'Working Hours'!$C$9),1,0))</f>
        <v/>
      </c>
    </row>
    <row r="4078">
      <c r="A4078" s="11" t="n"/>
      <c r="B4078" s="11" t="n"/>
      <c r="C4078" s="11" t="n"/>
      <c r="E4078" s="12">
        <f>IF($A4078="","",IF(ISNUMBER($A4078),$A4078,IFERROR(DATEVALUE($A4078),"")))</f>
        <v/>
      </c>
      <c r="F4078" s="12">
        <f>IF($B4078="","",IF(ISNUMBER($B4078),HOUR($B4078)*2+MINUTE($B4078)/30,IFERROR(VALUE(LEFT($B4078,FIND(":",$B4078)-1))*2+VALUE(MID($B4078,FIND(":",$B4078)+1,2))/30,"")))</f>
        <v/>
      </c>
      <c r="G4078" s="12">
        <f>IF($E4078="","",IF(WEEKDAY($E4078,2)&lt;6,1,0))</f>
        <v/>
      </c>
      <c r="H4078" s="12">
        <f>IF(OR($E4078="",$F4078=""),"",IF(AND($G4078=1,$F4078&gt;='Working Hours'!$C$8,$F4078&lt;'Working Hours'!$C$9),1,0))</f>
        <v/>
      </c>
    </row>
    <row r="4079">
      <c r="A4079" s="11" t="n"/>
      <c r="B4079" s="11" t="n"/>
      <c r="C4079" s="11" t="n"/>
      <c r="E4079" s="12">
        <f>IF($A4079="","",IF(ISNUMBER($A4079),$A4079,IFERROR(DATEVALUE($A4079),"")))</f>
        <v/>
      </c>
      <c r="F4079" s="12">
        <f>IF($B4079="","",IF(ISNUMBER($B4079),HOUR($B4079)*2+MINUTE($B4079)/30,IFERROR(VALUE(LEFT($B4079,FIND(":",$B4079)-1))*2+VALUE(MID($B4079,FIND(":",$B4079)+1,2))/30,"")))</f>
        <v/>
      </c>
      <c r="G4079" s="12">
        <f>IF($E4079="","",IF(WEEKDAY($E4079,2)&lt;6,1,0))</f>
        <v/>
      </c>
      <c r="H4079" s="12">
        <f>IF(OR($E4079="",$F4079=""),"",IF(AND($G4079=1,$F4079&gt;='Working Hours'!$C$8,$F4079&lt;'Working Hours'!$C$9),1,0))</f>
        <v/>
      </c>
    </row>
    <row r="4080">
      <c r="A4080" s="11" t="n"/>
      <c r="B4080" s="11" t="n"/>
      <c r="C4080" s="11" t="n"/>
      <c r="E4080" s="12">
        <f>IF($A4080="","",IF(ISNUMBER($A4080),$A4080,IFERROR(DATEVALUE($A4080),"")))</f>
        <v/>
      </c>
      <c r="F4080" s="12">
        <f>IF($B4080="","",IF(ISNUMBER($B4080),HOUR($B4080)*2+MINUTE($B4080)/30,IFERROR(VALUE(LEFT($B4080,FIND(":",$B4080)-1))*2+VALUE(MID($B4080,FIND(":",$B4080)+1,2))/30,"")))</f>
        <v/>
      </c>
      <c r="G4080" s="12">
        <f>IF($E4080="","",IF(WEEKDAY($E4080,2)&lt;6,1,0))</f>
        <v/>
      </c>
      <c r="H4080" s="12">
        <f>IF(OR($E4080="",$F4080=""),"",IF(AND($G4080=1,$F4080&gt;='Working Hours'!$C$8,$F4080&lt;'Working Hours'!$C$9),1,0))</f>
        <v/>
      </c>
    </row>
    <row r="4081">
      <c r="A4081" s="11" t="n"/>
      <c r="B4081" s="11" t="n"/>
      <c r="C4081" s="11" t="n"/>
      <c r="E4081" s="12">
        <f>IF($A4081="","",IF(ISNUMBER($A4081),$A4081,IFERROR(DATEVALUE($A4081),"")))</f>
        <v/>
      </c>
      <c r="F4081" s="12">
        <f>IF($B4081="","",IF(ISNUMBER($B4081),HOUR($B4081)*2+MINUTE($B4081)/30,IFERROR(VALUE(LEFT($B4081,FIND(":",$B4081)-1))*2+VALUE(MID($B4081,FIND(":",$B4081)+1,2))/30,"")))</f>
        <v/>
      </c>
      <c r="G4081" s="12">
        <f>IF($E4081="","",IF(WEEKDAY($E4081,2)&lt;6,1,0))</f>
        <v/>
      </c>
      <c r="H4081" s="12">
        <f>IF(OR($E4081="",$F4081=""),"",IF(AND($G4081=1,$F4081&gt;='Working Hours'!$C$8,$F4081&lt;'Working Hours'!$C$9),1,0))</f>
        <v/>
      </c>
    </row>
    <row r="4082">
      <c r="A4082" s="11" t="n"/>
      <c r="B4082" s="11" t="n"/>
      <c r="C4082" s="11" t="n"/>
      <c r="E4082" s="12">
        <f>IF($A4082="","",IF(ISNUMBER($A4082),$A4082,IFERROR(DATEVALUE($A4082),"")))</f>
        <v/>
      </c>
      <c r="F4082" s="12">
        <f>IF($B4082="","",IF(ISNUMBER($B4082),HOUR($B4082)*2+MINUTE($B4082)/30,IFERROR(VALUE(LEFT($B4082,FIND(":",$B4082)-1))*2+VALUE(MID($B4082,FIND(":",$B4082)+1,2))/30,"")))</f>
        <v/>
      </c>
      <c r="G4082" s="12">
        <f>IF($E4082="","",IF(WEEKDAY($E4082,2)&lt;6,1,0))</f>
        <v/>
      </c>
      <c r="H4082" s="12">
        <f>IF(OR($E4082="",$F4082=""),"",IF(AND($G4082=1,$F4082&gt;='Working Hours'!$C$8,$F4082&lt;'Working Hours'!$C$9),1,0))</f>
        <v/>
      </c>
    </row>
    <row r="4083">
      <c r="A4083" s="11" t="n"/>
      <c r="B4083" s="11" t="n"/>
      <c r="C4083" s="11" t="n"/>
      <c r="E4083" s="12">
        <f>IF($A4083="","",IF(ISNUMBER($A4083),$A4083,IFERROR(DATEVALUE($A4083),"")))</f>
        <v/>
      </c>
      <c r="F4083" s="12">
        <f>IF($B4083="","",IF(ISNUMBER($B4083),HOUR($B4083)*2+MINUTE($B4083)/30,IFERROR(VALUE(LEFT($B4083,FIND(":",$B4083)-1))*2+VALUE(MID($B4083,FIND(":",$B4083)+1,2))/30,"")))</f>
        <v/>
      </c>
      <c r="G4083" s="12">
        <f>IF($E4083="","",IF(WEEKDAY($E4083,2)&lt;6,1,0))</f>
        <v/>
      </c>
      <c r="H4083" s="12">
        <f>IF(OR($E4083="",$F4083=""),"",IF(AND($G4083=1,$F4083&gt;='Working Hours'!$C$8,$F4083&lt;'Working Hours'!$C$9),1,0))</f>
        <v/>
      </c>
    </row>
    <row r="4084">
      <c r="A4084" s="11" t="n"/>
      <c r="B4084" s="11" t="n"/>
      <c r="C4084" s="11" t="n"/>
      <c r="E4084" s="12">
        <f>IF($A4084="","",IF(ISNUMBER($A4084),$A4084,IFERROR(DATEVALUE($A4084),"")))</f>
        <v/>
      </c>
      <c r="F4084" s="12">
        <f>IF($B4084="","",IF(ISNUMBER($B4084),HOUR($B4084)*2+MINUTE($B4084)/30,IFERROR(VALUE(LEFT($B4084,FIND(":",$B4084)-1))*2+VALUE(MID($B4084,FIND(":",$B4084)+1,2))/30,"")))</f>
        <v/>
      </c>
      <c r="G4084" s="12">
        <f>IF($E4084="","",IF(WEEKDAY($E4084,2)&lt;6,1,0))</f>
        <v/>
      </c>
      <c r="H4084" s="12">
        <f>IF(OR($E4084="",$F4084=""),"",IF(AND($G4084=1,$F4084&gt;='Working Hours'!$C$8,$F4084&lt;'Working Hours'!$C$9),1,0))</f>
        <v/>
      </c>
    </row>
    <row r="4085">
      <c r="A4085" s="11" t="n"/>
      <c r="B4085" s="11" t="n"/>
      <c r="C4085" s="11" t="n"/>
      <c r="E4085" s="12">
        <f>IF($A4085="","",IF(ISNUMBER($A4085),$A4085,IFERROR(DATEVALUE($A4085),"")))</f>
        <v/>
      </c>
      <c r="F4085" s="12">
        <f>IF($B4085="","",IF(ISNUMBER($B4085),HOUR($B4085)*2+MINUTE($B4085)/30,IFERROR(VALUE(LEFT($B4085,FIND(":",$B4085)-1))*2+VALUE(MID($B4085,FIND(":",$B4085)+1,2))/30,"")))</f>
        <v/>
      </c>
      <c r="G4085" s="12">
        <f>IF($E4085="","",IF(WEEKDAY($E4085,2)&lt;6,1,0))</f>
        <v/>
      </c>
      <c r="H4085" s="12">
        <f>IF(OR($E4085="",$F4085=""),"",IF(AND($G4085=1,$F4085&gt;='Working Hours'!$C$8,$F4085&lt;'Working Hours'!$C$9),1,0))</f>
        <v/>
      </c>
    </row>
    <row r="4086">
      <c r="A4086" s="11" t="n"/>
      <c r="B4086" s="11" t="n"/>
      <c r="C4086" s="11" t="n"/>
      <c r="E4086" s="12">
        <f>IF($A4086="","",IF(ISNUMBER($A4086),$A4086,IFERROR(DATEVALUE($A4086),"")))</f>
        <v/>
      </c>
      <c r="F4086" s="12">
        <f>IF($B4086="","",IF(ISNUMBER($B4086),HOUR($B4086)*2+MINUTE($B4086)/30,IFERROR(VALUE(LEFT($B4086,FIND(":",$B4086)-1))*2+VALUE(MID($B4086,FIND(":",$B4086)+1,2))/30,"")))</f>
        <v/>
      </c>
      <c r="G4086" s="12">
        <f>IF($E4086="","",IF(WEEKDAY($E4086,2)&lt;6,1,0))</f>
        <v/>
      </c>
      <c r="H4086" s="12">
        <f>IF(OR($E4086="",$F4086=""),"",IF(AND($G4086=1,$F4086&gt;='Working Hours'!$C$8,$F4086&lt;'Working Hours'!$C$9),1,0))</f>
        <v/>
      </c>
    </row>
    <row r="4087">
      <c r="A4087" s="11" t="n"/>
      <c r="B4087" s="11" t="n"/>
      <c r="C4087" s="11" t="n"/>
      <c r="E4087" s="12">
        <f>IF($A4087="","",IF(ISNUMBER($A4087),$A4087,IFERROR(DATEVALUE($A4087),"")))</f>
        <v/>
      </c>
      <c r="F4087" s="12">
        <f>IF($B4087="","",IF(ISNUMBER($B4087),HOUR($B4087)*2+MINUTE($B4087)/30,IFERROR(VALUE(LEFT($B4087,FIND(":",$B4087)-1))*2+VALUE(MID($B4087,FIND(":",$B4087)+1,2))/30,"")))</f>
        <v/>
      </c>
      <c r="G4087" s="12">
        <f>IF($E4087="","",IF(WEEKDAY($E4087,2)&lt;6,1,0))</f>
        <v/>
      </c>
      <c r="H4087" s="12">
        <f>IF(OR($E4087="",$F4087=""),"",IF(AND($G4087=1,$F4087&gt;='Working Hours'!$C$8,$F4087&lt;'Working Hours'!$C$9),1,0))</f>
        <v/>
      </c>
    </row>
    <row r="4088">
      <c r="A4088" s="11" t="n"/>
      <c r="B4088" s="11" t="n"/>
      <c r="C4088" s="11" t="n"/>
      <c r="E4088" s="12">
        <f>IF($A4088="","",IF(ISNUMBER($A4088),$A4088,IFERROR(DATEVALUE($A4088),"")))</f>
        <v/>
      </c>
      <c r="F4088" s="12">
        <f>IF($B4088="","",IF(ISNUMBER($B4088),HOUR($B4088)*2+MINUTE($B4088)/30,IFERROR(VALUE(LEFT($B4088,FIND(":",$B4088)-1))*2+VALUE(MID($B4088,FIND(":",$B4088)+1,2))/30,"")))</f>
        <v/>
      </c>
      <c r="G4088" s="12">
        <f>IF($E4088="","",IF(WEEKDAY($E4088,2)&lt;6,1,0))</f>
        <v/>
      </c>
      <c r="H4088" s="12">
        <f>IF(OR($E4088="",$F4088=""),"",IF(AND($G4088=1,$F4088&gt;='Working Hours'!$C$8,$F4088&lt;'Working Hours'!$C$9),1,0))</f>
        <v/>
      </c>
    </row>
    <row r="4089">
      <c r="A4089" s="11" t="n"/>
      <c r="B4089" s="11" t="n"/>
      <c r="C4089" s="11" t="n"/>
      <c r="E4089" s="12">
        <f>IF($A4089="","",IF(ISNUMBER($A4089),$A4089,IFERROR(DATEVALUE($A4089),"")))</f>
        <v/>
      </c>
      <c r="F4089" s="12">
        <f>IF($B4089="","",IF(ISNUMBER($B4089),HOUR($B4089)*2+MINUTE($B4089)/30,IFERROR(VALUE(LEFT($B4089,FIND(":",$B4089)-1))*2+VALUE(MID($B4089,FIND(":",$B4089)+1,2))/30,"")))</f>
        <v/>
      </c>
      <c r="G4089" s="12">
        <f>IF($E4089="","",IF(WEEKDAY($E4089,2)&lt;6,1,0))</f>
        <v/>
      </c>
      <c r="H4089" s="12">
        <f>IF(OR($E4089="",$F4089=""),"",IF(AND($G4089=1,$F4089&gt;='Working Hours'!$C$8,$F4089&lt;'Working Hours'!$C$9),1,0))</f>
        <v/>
      </c>
    </row>
    <row r="4090">
      <c r="A4090" s="11" t="n"/>
      <c r="B4090" s="11" t="n"/>
      <c r="C4090" s="11" t="n"/>
      <c r="E4090" s="12">
        <f>IF($A4090="","",IF(ISNUMBER($A4090),$A4090,IFERROR(DATEVALUE($A4090),"")))</f>
        <v/>
      </c>
      <c r="F4090" s="12">
        <f>IF($B4090="","",IF(ISNUMBER($B4090),HOUR($B4090)*2+MINUTE($B4090)/30,IFERROR(VALUE(LEFT($B4090,FIND(":",$B4090)-1))*2+VALUE(MID($B4090,FIND(":",$B4090)+1,2))/30,"")))</f>
        <v/>
      </c>
      <c r="G4090" s="12">
        <f>IF($E4090="","",IF(WEEKDAY($E4090,2)&lt;6,1,0))</f>
        <v/>
      </c>
      <c r="H4090" s="12">
        <f>IF(OR($E4090="",$F4090=""),"",IF(AND($G4090=1,$F4090&gt;='Working Hours'!$C$8,$F4090&lt;'Working Hours'!$C$9),1,0))</f>
        <v/>
      </c>
    </row>
    <row r="4091">
      <c r="A4091" s="11" t="n"/>
      <c r="B4091" s="11" t="n"/>
      <c r="C4091" s="11" t="n"/>
      <c r="E4091" s="12">
        <f>IF($A4091="","",IF(ISNUMBER($A4091),$A4091,IFERROR(DATEVALUE($A4091),"")))</f>
        <v/>
      </c>
      <c r="F4091" s="12">
        <f>IF($B4091="","",IF(ISNUMBER($B4091),HOUR($B4091)*2+MINUTE($B4091)/30,IFERROR(VALUE(LEFT($B4091,FIND(":",$B4091)-1))*2+VALUE(MID($B4091,FIND(":",$B4091)+1,2))/30,"")))</f>
        <v/>
      </c>
      <c r="G4091" s="12">
        <f>IF($E4091="","",IF(WEEKDAY($E4091,2)&lt;6,1,0))</f>
        <v/>
      </c>
      <c r="H4091" s="12">
        <f>IF(OR($E4091="",$F4091=""),"",IF(AND($G4091=1,$F4091&gt;='Working Hours'!$C$8,$F4091&lt;'Working Hours'!$C$9),1,0))</f>
        <v/>
      </c>
    </row>
    <row r="4092">
      <c r="A4092" s="11" t="n"/>
      <c r="B4092" s="11" t="n"/>
      <c r="C4092" s="11" t="n"/>
      <c r="E4092" s="12">
        <f>IF($A4092="","",IF(ISNUMBER($A4092),$A4092,IFERROR(DATEVALUE($A4092),"")))</f>
        <v/>
      </c>
      <c r="F4092" s="12">
        <f>IF($B4092="","",IF(ISNUMBER($B4092),HOUR($B4092)*2+MINUTE($B4092)/30,IFERROR(VALUE(LEFT($B4092,FIND(":",$B4092)-1))*2+VALUE(MID($B4092,FIND(":",$B4092)+1,2))/30,"")))</f>
        <v/>
      </c>
      <c r="G4092" s="12">
        <f>IF($E4092="","",IF(WEEKDAY($E4092,2)&lt;6,1,0))</f>
        <v/>
      </c>
      <c r="H4092" s="12">
        <f>IF(OR($E4092="",$F4092=""),"",IF(AND($G4092=1,$F4092&gt;='Working Hours'!$C$8,$F4092&lt;'Working Hours'!$C$9),1,0))</f>
        <v/>
      </c>
    </row>
    <row r="4093">
      <c r="A4093" s="11" t="n"/>
      <c r="B4093" s="11" t="n"/>
      <c r="C4093" s="11" t="n"/>
      <c r="E4093" s="12">
        <f>IF($A4093="","",IF(ISNUMBER($A4093),$A4093,IFERROR(DATEVALUE($A4093),"")))</f>
        <v/>
      </c>
      <c r="F4093" s="12">
        <f>IF($B4093="","",IF(ISNUMBER($B4093),HOUR($B4093)*2+MINUTE($B4093)/30,IFERROR(VALUE(LEFT($B4093,FIND(":",$B4093)-1))*2+VALUE(MID($B4093,FIND(":",$B4093)+1,2))/30,"")))</f>
        <v/>
      </c>
      <c r="G4093" s="12">
        <f>IF($E4093="","",IF(WEEKDAY($E4093,2)&lt;6,1,0))</f>
        <v/>
      </c>
      <c r="H4093" s="12">
        <f>IF(OR($E4093="",$F4093=""),"",IF(AND($G4093=1,$F4093&gt;='Working Hours'!$C$8,$F4093&lt;'Working Hours'!$C$9),1,0))</f>
        <v/>
      </c>
    </row>
    <row r="4094">
      <c r="A4094" s="11" t="n"/>
      <c r="B4094" s="11" t="n"/>
      <c r="C4094" s="11" t="n"/>
      <c r="E4094" s="12">
        <f>IF($A4094="","",IF(ISNUMBER($A4094),$A4094,IFERROR(DATEVALUE($A4094),"")))</f>
        <v/>
      </c>
      <c r="F4094" s="12">
        <f>IF($B4094="","",IF(ISNUMBER($B4094),HOUR($B4094)*2+MINUTE($B4094)/30,IFERROR(VALUE(LEFT($B4094,FIND(":",$B4094)-1))*2+VALUE(MID($B4094,FIND(":",$B4094)+1,2))/30,"")))</f>
        <v/>
      </c>
      <c r="G4094" s="12">
        <f>IF($E4094="","",IF(WEEKDAY($E4094,2)&lt;6,1,0))</f>
        <v/>
      </c>
      <c r="H4094" s="12">
        <f>IF(OR($E4094="",$F4094=""),"",IF(AND($G4094=1,$F4094&gt;='Working Hours'!$C$8,$F4094&lt;'Working Hours'!$C$9),1,0))</f>
        <v/>
      </c>
    </row>
    <row r="4095">
      <c r="A4095" s="11" t="n"/>
      <c r="B4095" s="11" t="n"/>
      <c r="C4095" s="11" t="n"/>
      <c r="E4095" s="12">
        <f>IF($A4095="","",IF(ISNUMBER($A4095),$A4095,IFERROR(DATEVALUE($A4095),"")))</f>
        <v/>
      </c>
      <c r="F4095" s="12">
        <f>IF($B4095="","",IF(ISNUMBER($B4095),HOUR($B4095)*2+MINUTE($B4095)/30,IFERROR(VALUE(LEFT($B4095,FIND(":",$B4095)-1))*2+VALUE(MID($B4095,FIND(":",$B4095)+1,2))/30,"")))</f>
        <v/>
      </c>
      <c r="G4095" s="12">
        <f>IF($E4095="","",IF(WEEKDAY($E4095,2)&lt;6,1,0))</f>
        <v/>
      </c>
      <c r="H4095" s="12">
        <f>IF(OR($E4095="",$F4095=""),"",IF(AND($G4095=1,$F4095&gt;='Working Hours'!$C$8,$F4095&lt;'Working Hours'!$C$9),1,0))</f>
        <v/>
      </c>
    </row>
    <row r="4096">
      <c r="A4096" s="11" t="n"/>
      <c r="B4096" s="11" t="n"/>
      <c r="C4096" s="11" t="n"/>
      <c r="E4096" s="12">
        <f>IF($A4096="","",IF(ISNUMBER($A4096),$A4096,IFERROR(DATEVALUE($A4096),"")))</f>
        <v/>
      </c>
      <c r="F4096" s="12">
        <f>IF($B4096="","",IF(ISNUMBER($B4096),HOUR($B4096)*2+MINUTE($B4096)/30,IFERROR(VALUE(LEFT($B4096,FIND(":",$B4096)-1))*2+VALUE(MID($B4096,FIND(":",$B4096)+1,2))/30,"")))</f>
        <v/>
      </c>
      <c r="G4096" s="12">
        <f>IF($E4096="","",IF(WEEKDAY($E4096,2)&lt;6,1,0))</f>
        <v/>
      </c>
      <c r="H4096" s="12">
        <f>IF(OR($E4096="",$F4096=""),"",IF(AND($G4096=1,$F4096&gt;='Working Hours'!$C$8,$F4096&lt;'Working Hours'!$C$9),1,0))</f>
        <v/>
      </c>
    </row>
    <row r="4097">
      <c r="A4097" s="11" t="n"/>
      <c r="B4097" s="11" t="n"/>
      <c r="C4097" s="11" t="n"/>
      <c r="E4097" s="12">
        <f>IF($A4097="","",IF(ISNUMBER($A4097),$A4097,IFERROR(DATEVALUE($A4097),"")))</f>
        <v/>
      </c>
      <c r="F4097" s="12">
        <f>IF($B4097="","",IF(ISNUMBER($B4097),HOUR($B4097)*2+MINUTE($B4097)/30,IFERROR(VALUE(LEFT($B4097,FIND(":",$B4097)-1))*2+VALUE(MID($B4097,FIND(":",$B4097)+1,2))/30,"")))</f>
        <v/>
      </c>
      <c r="G4097" s="12">
        <f>IF($E4097="","",IF(WEEKDAY($E4097,2)&lt;6,1,0))</f>
        <v/>
      </c>
      <c r="H4097" s="12">
        <f>IF(OR($E4097="",$F4097=""),"",IF(AND($G4097=1,$F4097&gt;='Working Hours'!$C$8,$F4097&lt;'Working Hours'!$C$9),1,0))</f>
        <v/>
      </c>
    </row>
    <row r="4098">
      <c r="A4098" s="11" t="n"/>
      <c r="B4098" s="11" t="n"/>
      <c r="C4098" s="11" t="n"/>
      <c r="E4098" s="12">
        <f>IF($A4098="","",IF(ISNUMBER($A4098),$A4098,IFERROR(DATEVALUE($A4098),"")))</f>
        <v/>
      </c>
      <c r="F4098" s="12">
        <f>IF($B4098="","",IF(ISNUMBER($B4098),HOUR($B4098)*2+MINUTE($B4098)/30,IFERROR(VALUE(LEFT($B4098,FIND(":",$B4098)-1))*2+VALUE(MID($B4098,FIND(":",$B4098)+1,2))/30,"")))</f>
        <v/>
      </c>
      <c r="G4098" s="12">
        <f>IF($E4098="","",IF(WEEKDAY($E4098,2)&lt;6,1,0))</f>
        <v/>
      </c>
      <c r="H4098" s="12">
        <f>IF(OR($E4098="",$F4098=""),"",IF(AND($G4098=1,$F4098&gt;='Working Hours'!$C$8,$F4098&lt;'Working Hours'!$C$9),1,0))</f>
        <v/>
      </c>
    </row>
    <row r="4099">
      <c r="A4099" s="11" t="n"/>
      <c r="B4099" s="11" t="n"/>
      <c r="C4099" s="11" t="n"/>
      <c r="E4099" s="12">
        <f>IF($A4099="","",IF(ISNUMBER($A4099),$A4099,IFERROR(DATEVALUE($A4099),"")))</f>
        <v/>
      </c>
      <c r="F4099" s="12">
        <f>IF($B4099="","",IF(ISNUMBER($B4099),HOUR($B4099)*2+MINUTE($B4099)/30,IFERROR(VALUE(LEFT($B4099,FIND(":",$B4099)-1))*2+VALUE(MID($B4099,FIND(":",$B4099)+1,2))/30,"")))</f>
        <v/>
      </c>
      <c r="G4099" s="12">
        <f>IF($E4099="","",IF(WEEKDAY($E4099,2)&lt;6,1,0))</f>
        <v/>
      </c>
      <c r="H4099" s="12">
        <f>IF(OR($E4099="",$F4099=""),"",IF(AND($G4099=1,$F4099&gt;='Working Hours'!$C$8,$F4099&lt;'Working Hours'!$C$9),1,0))</f>
        <v/>
      </c>
    </row>
    <row r="4100">
      <c r="A4100" s="11" t="n"/>
      <c r="B4100" s="11" t="n"/>
      <c r="C4100" s="11" t="n"/>
      <c r="E4100" s="12">
        <f>IF($A4100="","",IF(ISNUMBER($A4100),$A4100,IFERROR(DATEVALUE($A4100),"")))</f>
        <v/>
      </c>
      <c r="F4100" s="12">
        <f>IF($B4100="","",IF(ISNUMBER($B4100),HOUR($B4100)*2+MINUTE($B4100)/30,IFERROR(VALUE(LEFT($B4100,FIND(":",$B4100)-1))*2+VALUE(MID($B4100,FIND(":",$B4100)+1,2))/30,"")))</f>
        <v/>
      </c>
      <c r="G4100" s="12">
        <f>IF($E4100="","",IF(WEEKDAY($E4100,2)&lt;6,1,0))</f>
        <v/>
      </c>
      <c r="H4100" s="12">
        <f>IF(OR($E4100="",$F4100=""),"",IF(AND($G4100=1,$F4100&gt;='Working Hours'!$C$8,$F4100&lt;'Working Hours'!$C$9),1,0))</f>
        <v/>
      </c>
    </row>
    <row r="4101">
      <c r="A4101" s="11" t="n"/>
      <c r="B4101" s="11" t="n"/>
      <c r="C4101" s="11" t="n"/>
      <c r="E4101" s="12">
        <f>IF($A4101="","",IF(ISNUMBER($A4101),$A4101,IFERROR(DATEVALUE($A4101),"")))</f>
        <v/>
      </c>
      <c r="F4101" s="12">
        <f>IF($B4101="","",IF(ISNUMBER($B4101),HOUR($B4101)*2+MINUTE($B4101)/30,IFERROR(VALUE(LEFT($B4101,FIND(":",$B4101)-1))*2+VALUE(MID($B4101,FIND(":",$B4101)+1,2))/30,"")))</f>
        <v/>
      </c>
      <c r="G4101" s="12">
        <f>IF($E4101="","",IF(WEEKDAY($E4101,2)&lt;6,1,0))</f>
        <v/>
      </c>
      <c r="H4101" s="12">
        <f>IF(OR($E4101="",$F4101=""),"",IF(AND($G4101=1,$F4101&gt;='Working Hours'!$C$8,$F4101&lt;'Working Hours'!$C$9),1,0))</f>
        <v/>
      </c>
    </row>
    <row r="4102">
      <c r="A4102" s="11" t="n"/>
      <c r="B4102" s="11" t="n"/>
      <c r="C4102" s="11" t="n"/>
      <c r="E4102" s="12">
        <f>IF($A4102="","",IF(ISNUMBER($A4102),$A4102,IFERROR(DATEVALUE($A4102),"")))</f>
        <v/>
      </c>
      <c r="F4102" s="12">
        <f>IF($B4102="","",IF(ISNUMBER($B4102),HOUR($B4102)*2+MINUTE($B4102)/30,IFERROR(VALUE(LEFT($B4102,FIND(":",$B4102)-1))*2+VALUE(MID($B4102,FIND(":",$B4102)+1,2))/30,"")))</f>
        <v/>
      </c>
      <c r="G4102" s="12">
        <f>IF($E4102="","",IF(WEEKDAY($E4102,2)&lt;6,1,0))</f>
        <v/>
      </c>
      <c r="H4102" s="12">
        <f>IF(OR($E4102="",$F4102=""),"",IF(AND($G4102=1,$F4102&gt;='Working Hours'!$C$8,$F4102&lt;'Working Hours'!$C$9),1,0))</f>
        <v/>
      </c>
    </row>
    <row r="4103">
      <c r="A4103" s="11" t="n"/>
      <c r="B4103" s="11" t="n"/>
      <c r="C4103" s="11" t="n"/>
      <c r="E4103" s="12">
        <f>IF($A4103="","",IF(ISNUMBER($A4103),$A4103,IFERROR(DATEVALUE($A4103),"")))</f>
        <v/>
      </c>
      <c r="F4103" s="12">
        <f>IF($B4103="","",IF(ISNUMBER($B4103),HOUR($B4103)*2+MINUTE($B4103)/30,IFERROR(VALUE(LEFT($B4103,FIND(":",$B4103)-1))*2+VALUE(MID($B4103,FIND(":",$B4103)+1,2))/30,"")))</f>
        <v/>
      </c>
      <c r="G4103" s="12">
        <f>IF($E4103="","",IF(WEEKDAY($E4103,2)&lt;6,1,0))</f>
        <v/>
      </c>
      <c r="H4103" s="12">
        <f>IF(OR($E4103="",$F4103=""),"",IF(AND($G4103=1,$F4103&gt;='Working Hours'!$C$8,$F4103&lt;'Working Hours'!$C$9),1,0))</f>
        <v/>
      </c>
    </row>
    <row r="4104">
      <c r="A4104" s="11" t="n"/>
      <c r="B4104" s="11" t="n"/>
      <c r="C4104" s="11" t="n"/>
      <c r="E4104" s="12">
        <f>IF($A4104="","",IF(ISNUMBER($A4104),$A4104,IFERROR(DATEVALUE($A4104),"")))</f>
        <v/>
      </c>
      <c r="F4104" s="12">
        <f>IF($B4104="","",IF(ISNUMBER($B4104),HOUR($B4104)*2+MINUTE($B4104)/30,IFERROR(VALUE(LEFT($B4104,FIND(":",$B4104)-1))*2+VALUE(MID($B4104,FIND(":",$B4104)+1,2))/30,"")))</f>
        <v/>
      </c>
      <c r="G4104" s="12">
        <f>IF($E4104="","",IF(WEEKDAY($E4104,2)&lt;6,1,0))</f>
        <v/>
      </c>
      <c r="H4104" s="12">
        <f>IF(OR($E4104="",$F4104=""),"",IF(AND($G4104=1,$F4104&gt;='Working Hours'!$C$8,$F4104&lt;'Working Hours'!$C$9),1,0))</f>
        <v/>
      </c>
    </row>
    <row r="4105">
      <c r="A4105" s="11" t="n"/>
      <c r="B4105" s="11" t="n"/>
      <c r="C4105" s="11" t="n"/>
      <c r="E4105" s="12">
        <f>IF($A4105="","",IF(ISNUMBER($A4105),$A4105,IFERROR(DATEVALUE($A4105),"")))</f>
        <v/>
      </c>
      <c r="F4105" s="12">
        <f>IF($B4105="","",IF(ISNUMBER($B4105),HOUR($B4105)*2+MINUTE($B4105)/30,IFERROR(VALUE(LEFT($B4105,FIND(":",$B4105)-1))*2+VALUE(MID($B4105,FIND(":",$B4105)+1,2))/30,"")))</f>
        <v/>
      </c>
      <c r="G4105" s="12">
        <f>IF($E4105="","",IF(WEEKDAY($E4105,2)&lt;6,1,0))</f>
        <v/>
      </c>
      <c r="H4105" s="12">
        <f>IF(OR($E4105="",$F4105=""),"",IF(AND($G4105=1,$F4105&gt;='Working Hours'!$C$8,$F4105&lt;'Working Hours'!$C$9),1,0))</f>
        <v/>
      </c>
    </row>
    <row r="4106">
      <c r="A4106" s="11" t="n"/>
      <c r="B4106" s="11" t="n"/>
      <c r="C4106" s="11" t="n"/>
      <c r="E4106" s="12">
        <f>IF($A4106="","",IF(ISNUMBER($A4106),$A4106,IFERROR(DATEVALUE($A4106),"")))</f>
        <v/>
      </c>
      <c r="F4106" s="12">
        <f>IF($B4106="","",IF(ISNUMBER($B4106),HOUR($B4106)*2+MINUTE($B4106)/30,IFERROR(VALUE(LEFT($B4106,FIND(":",$B4106)-1))*2+VALUE(MID($B4106,FIND(":",$B4106)+1,2))/30,"")))</f>
        <v/>
      </c>
      <c r="G4106" s="12">
        <f>IF($E4106="","",IF(WEEKDAY($E4106,2)&lt;6,1,0))</f>
        <v/>
      </c>
      <c r="H4106" s="12">
        <f>IF(OR($E4106="",$F4106=""),"",IF(AND($G4106=1,$F4106&gt;='Working Hours'!$C$8,$F4106&lt;'Working Hours'!$C$9),1,0))</f>
        <v/>
      </c>
    </row>
    <row r="4107">
      <c r="A4107" s="11" t="n"/>
      <c r="B4107" s="11" t="n"/>
      <c r="C4107" s="11" t="n"/>
      <c r="E4107" s="12">
        <f>IF($A4107="","",IF(ISNUMBER($A4107),$A4107,IFERROR(DATEVALUE($A4107),"")))</f>
        <v/>
      </c>
      <c r="F4107" s="12">
        <f>IF($B4107="","",IF(ISNUMBER($B4107),HOUR($B4107)*2+MINUTE($B4107)/30,IFERROR(VALUE(LEFT($B4107,FIND(":",$B4107)-1))*2+VALUE(MID($B4107,FIND(":",$B4107)+1,2))/30,"")))</f>
        <v/>
      </c>
      <c r="G4107" s="12">
        <f>IF($E4107="","",IF(WEEKDAY($E4107,2)&lt;6,1,0))</f>
        <v/>
      </c>
      <c r="H4107" s="12">
        <f>IF(OR($E4107="",$F4107=""),"",IF(AND($G4107=1,$F4107&gt;='Working Hours'!$C$8,$F4107&lt;'Working Hours'!$C$9),1,0))</f>
        <v/>
      </c>
    </row>
    <row r="4108">
      <c r="A4108" s="11" t="n"/>
      <c r="B4108" s="11" t="n"/>
      <c r="C4108" s="11" t="n"/>
      <c r="E4108" s="12">
        <f>IF($A4108="","",IF(ISNUMBER($A4108),$A4108,IFERROR(DATEVALUE($A4108),"")))</f>
        <v/>
      </c>
      <c r="F4108" s="12">
        <f>IF($B4108="","",IF(ISNUMBER($B4108),HOUR($B4108)*2+MINUTE($B4108)/30,IFERROR(VALUE(LEFT($B4108,FIND(":",$B4108)-1))*2+VALUE(MID($B4108,FIND(":",$B4108)+1,2))/30,"")))</f>
        <v/>
      </c>
      <c r="G4108" s="12">
        <f>IF($E4108="","",IF(WEEKDAY($E4108,2)&lt;6,1,0))</f>
        <v/>
      </c>
      <c r="H4108" s="12">
        <f>IF(OR($E4108="",$F4108=""),"",IF(AND($G4108=1,$F4108&gt;='Working Hours'!$C$8,$F4108&lt;'Working Hours'!$C$9),1,0))</f>
        <v/>
      </c>
    </row>
    <row r="4109">
      <c r="A4109" s="11" t="n"/>
      <c r="B4109" s="11" t="n"/>
      <c r="C4109" s="11" t="n"/>
      <c r="E4109" s="12">
        <f>IF($A4109="","",IF(ISNUMBER($A4109),$A4109,IFERROR(DATEVALUE($A4109),"")))</f>
        <v/>
      </c>
      <c r="F4109" s="12">
        <f>IF($B4109="","",IF(ISNUMBER($B4109),HOUR($B4109)*2+MINUTE($B4109)/30,IFERROR(VALUE(LEFT($B4109,FIND(":",$B4109)-1))*2+VALUE(MID($B4109,FIND(":",$B4109)+1,2))/30,"")))</f>
        <v/>
      </c>
      <c r="G4109" s="12">
        <f>IF($E4109="","",IF(WEEKDAY($E4109,2)&lt;6,1,0))</f>
        <v/>
      </c>
      <c r="H4109" s="12">
        <f>IF(OR($E4109="",$F4109=""),"",IF(AND($G4109=1,$F4109&gt;='Working Hours'!$C$8,$F4109&lt;'Working Hours'!$C$9),1,0))</f>
        <v/>
      </c>
    </row>
    <row r="4110">
      <c r="A4110" s="11" t="n"/>
      <c r="B4110" s="11" t="n"/>
      <c r="C4110" s="11" t="n"/>
      <c r="E4110" s="12">
        <f>IF($A4110="","",IF(ISNUMBER($A4110),$A4110,IFERROR(DATEVALUE($A4110),"")))</f>
        <v/>
      </c>
      <c r="F4110" s="12">
        <f>IF($B4110="","",IF(ISNUMBER($B4110),HOUR($B4110)*2+MINUTE($B4110)/30,IFERROR(VALUE(LEFT($B4110,FIND(":",$B4110)-1))*2+VALUE(MID($B4110,FIND(":",$B4110)+1,2))/30,"")))</f>
        <v/>
      </c>
      <c r="G4110" s="12">
        <f>IF($E4110="","",IF(WEEKDAY($E4110,2)&lt;6,1,0))</f>
        <v/>
      </c>
      <c r="H4110" s="12">
        <f>IF(OR($E4110="",$F4110=""),"",IF(AND($G4110=1,$F4110&gt;='Working Hours'!$C$8,$F4110&lt;'Working Hours'!$C$9),1,0))</f>
        <v/>
      </c>
    </row>
    <row r="4111">
      <c r="A4111" s="11" t="n"/>
      <c r="B4111" s="11" t="n"/>
      <c r="C4111" s="11" t="n"/>
      <c r="E4111" s="12">
        <f>IF($A4111="","",IF(ISNUMBER($A4111),$A4111,IFERROR(DATEVALUE($A4111),"")))</f>
        <v/>
      </c>
      <c r="F4111" s="12">
        <f>IF($B4111="","",IF(ISNUMBER($B4111),HOUR($B4111)*2+MINUTE($B4111)/30,IFERROR(VALUE(LEFT($B4111,FIND(":",$B4111)-1))*2+VALUE(MID($B4111,FIND(":",$B4111)+1,2))/30,"")))</f>
        <v/>
      </c>
      <c r="G4111" s="12">
        <f>IF($E4111="","",IF(WEEKDAY($E4111,2)&lt;6,1,0))</f>
        <v/>
      </c>
      <c r="H4111" s="12">
        <f>IF(OR($E4111="",$F4111=""),"",IF(AND($G4111=1,$F4111&gt;='Working Hours'!$C$8,$F4111&lt;'Working Hours'!$C$9),1,0))</f>
        <v/>
      </c>
    </row>
    <row r="4112">
      <c r="A4112" s="11" t="n"/>
      <c r="B4112" s="11" t="n"/>
      <c r="C4112" s="11" t="n"/>
      <c r="E4112" s="12">
        <f>IF($A4112="","",IF(ISNUMBER($A4112),$A4112,IFERROR(DATEVALUE($A4112),"")))</f>
        <v/>
      </c>
      <c r="F4112" s="12">
        <f>IF($B4112="","",IF(ISNUMBER($B4112),HOUR($B4112)*2+MINUTE($B4112)/30,IFERROR(VALUE(LEFT($B4112,FIND(":",$B4112)-1))*2+VALUE(MID($B4112,FIND(":",$B4112)+1,2))/30,"")))</f>
        <v/>
      </c>
      <c r="G4112" s="12">
        <f>IF($E4112="","",IF(WEEKDAY($E4112,2)&lt;6,1,0))</f>
        <v/>
      </c>
      <c r="H4112" s="12">
        <f>IF(OR($E4112="",$F4112=""),"",IF(AND($G4112=1,$F4112&gt;='Working Hours'!$C$8,$F4112&lt;'Working Hours'!$C$9),1,0))</f>
        <v/>
      </c>
    </row>
    <row r="4113">
      <c r="A4113" s="11" t="n"/>
      <c r="B4113" s="11" t="n"/>
      <c r="C4113" s="11" t="n"/>
      <c r="E4113" s="12">
        <f>IF($A4113="","",IF(ISNUMBER($A4113),$A4113,IFERROR(DATEVALUE($A4113),"")))</f>
        <v/>
      </c>
      <c r="F4113" s="12">
        <f>IF($B4113="","",IF(ISNUMBER($B4113),HOUR($B4113)*2+MINUTE($B4113)/30,IFERROR(VALUE(LEFT($B4113,FIND(":",$B4113)-1))*2+VALUE(MID($B4113,FIND(":",$B4113)+1,2))/30,"")))</f>
        <v/>
      </c>
      <c r="G4113" s="12">
        <f>IF($E4113="","",IF(WEEKDAY($E4113,2)&lt;6,1,0))</f>
        <v/>
      </c>
      <c r="H4113" s="12">
        <f>IF(OR($E4113="",$F4113=""),"",IF(AND($G4113=1,$F4113&gt;='Working Hours'!$C$8,$F4113&lt;'Working Hours'!$C$9),1,0))</f>
        <v/>
      </c>
    </row>
    <row r="4114">
      <c r="A4114" s="11" t="n"/>
      <c r="B4114" s="11" t="n"/>
      <c r="C4114" s="11" t="n"/>
      <c r="E4114" s="12">
        <f>IF($A4114="","",IF(ISNUMBER($A4114),$A4114,IFERROR(DATEVALUE($A4114),"")))</f>
        <v/>
      </c>
      <c r="F4114" s="12">
        <f>IF($B4114="","",IF(ISNUMBER($B4114),HOUR($B4114)*2+MINUTE($B4114)/30,IFERROR(VALUE(LEFT($B4114,FIND(":",$B4114)-1))*2+VALUE(MID($B4114,FIND(":",$B4114)+1,2))/30,"")))</f>
        <v/>
      </c>
      <c r="G4114" s="12">
        <f>IF($E4114="","",IF(WEEKDAY($E4114,2)&lt;6,1,0))</f>
        <v/>
      </c>
      <c r="H4114" s="12">
        <f>IF(OR($E4114="",$F4114=""),"",IF(AND($G4114=1,$F4114&gt;='Working Hours'!$C$8,$F4114&lt;'Working Hours'!$C$9),1,0))</f>
        <v/>
      </c>
    </row>
    <row r="4115">
      <c r="A4115" s="11" t="n"/>
      <c r="B4115" s="11" t="n"/>
      <c r="C4115" s="11" t="n"/>
      <c r="E4115" s="12">
        <f>IF($A4115="","",IF(ISNUMBER($A4115),$A4115,IFERROR(DATEVALUE($A4115),"")))</f>
        <v/>
      </c>
      <c r="F4115" s="12">
        <f>IF($B4115="","",IF(ISNUMBER($B4115),HOUR($B4115)*2+MINUTE($B4115)/30,IFERROR(VALUE(LEFT($B4115,FIND(":",$B4115)-1))*2+VALUE(MID($B4115,FIND(":",$B4115)+1,2))/30,"")))</f>
        <v/>
      </c>
      <c r="G4115" s="12">
        <f>IF($E4115="","",IF(WEEKDAY($E4115,2)&lt;6,1,0))</f>
        <v/>
      </c>
      <c r="H4115" s="12">
        <f>IF(OR($E4115="",$F4115=""),"",IF(AND($G4115=1,$F4115&gt;='Working Hours'!$C$8,$F4115&lt;'Working Hours'!$C$9),1,0))</f>
        <v/>
      </c>
    </row>
    <row r="4116">
      <c r="A4116" s="11" t="n"/>
      <c r="B4116" s="11" t="n"/>
      <c r="C4116" s="11" t="n"/>
      <c r="E4116" s="12">
        <f>IF($A4116="","",IF(ISNUMBER($A4116),$A4116,IFERROR(DATEVALUE($A4116),"")))</f>
        <v/>
      </c>
      <c r="F4116" s="12">
        <f>IF($B4116="","",IF(ISNUMBER($B4116),HOUR($B4116)*2+MINUTE($B4116)/30,IFERROR(VALUE(LEFT($B4116,FIND(":",$B4116)-1))*2+VALUE(MID($B4116,FIND(":",$B4116)+1,2))/30,"")))</f>
        <v/>
      </c>
      <c r="G4116" s="12">
        <f>IF($E4116="","",IF(WEEKDAY($E4116,2)&lt;6,1,0))</f>
        <v/>
      </c>
      <c r="H4116" s="12">
        <f>IF(OR($E4116="",$F4116=""),"",IF(AND($G4116=1,$F4116&gt;='Working Hours'!$C$8,$F4116&lt;'Working Hours'!$C$9),1,0))</f>
        <v/>
      </c>
    </row>
    <row r="4117">
      <c r="A4117" s="11" t="n"/>
      <c r="B4117" s="11" t="n"/>
      <c r="C4117" s="11" t="n"/>
      <c r="E4117" s="12">
        <f>IF($A4117="","",IF(ISNUMBER($A4117),$A4117,IFERROR(DATEVALUE($A4117),"")))</f>
        <v/>
      </c>
      <c r="F4117" s="12">
        <f>IF($B4117="","",IF(ISNUMBER($B4117),HOUR($B4117)*2+MINUTE($B4117)/30,IFERROR(VALUE(LEFT($B4117,FIND(":",$B4117)-1))*2+VALUE(MID($B4117,FIND(":",$B4117)+1,2))/30,"")))</f>
        <v/>
      </c>
      <c r="G4117" s="12">
        <f>IF($E4117="","",IF(WEEKDAY($E4117,2)&lt;6,1,0))</f>
        <v/>
      </c>
      <c r="H4117" s="12">
        <f>IF(OR($E4117="",$F4117=""),"",IF(AND($G4117=1,$F4117&gt;='Working Hours'!$C$8,$F4117&lt;'Working Hours'!$C$9),1,0))</f>
        <v/>
      </c>
    </row>
    <row r="4118">
      <c r="A4118" s="11" t="n"/>
      <c r="B4118" s="11" t="n"/>
      <c r="C4118" s="11" t="n"/>
      <c r="E4118" s="12">
        <f>IF($A4118="","",IF(ISNUMBER($A4118),$A4118,IFERROR(DATEVALUE($A4118),"")))</f>
        <v/>
      </c>
      <c r="F4118" s="12">
        <f>IF($B4118="","",IF(ISNUMBER($B4118),HOUR($B4118)*2+MINUTE($B4118)/30,IFERROR(VALUE(LEFT($B4118,FIND(":",$B4118)-1))*2+VALUE(MID($B4118,FIND(":",$B4118)+1,2))/30,"")))</f>
        <v/>
      </c>
      <c r="G4118" s="12">
        <f>IF($E4118="","",IF(WEEKDAY($E4118,2)&lt;6,1,0))</f>
        <v/>
      </c>
      <c r="H4118" s="12">
        <f>IF(OR($E4118="",$F4118=""),"",IF(AND($G4118=1,$F4118&gt;='Working Hours'!$C$8,$F4118&lt;'Working Hours'!$C$9),1,0))</f>
        <v/>
      </c>
    </row>
    <row r="4119">
      <c r="A4119" s="11" t="n"/>
      <c r="B4119" s="11" t="n"/>
      <c r="C4119" s="11" t="n"/>
      <c r="E4119" s="12">
        <f>IF($A4119="","",IF(ISNUMBER($A4119),$A4119,IFERROR(DATEVALUE($A4119),"")))</f>
        <v/>
      </c>
      <c r="F4119" s="12">
        <f>IF($B4119="","",IF(ISNUMBER($B4119),HOUR($B4119)*2+MINUTE($B4119)/30,IFERROR(VALUE(LEFT($B4119,FIND(":",$B4119)-1))*2+VALUE(MID($B4119,FIND(":",$B4119)+1,2))/30,"")))</f>
        <v/>
      </c>
      <c r="G4119" s="12">
        <f>IF($E4119="","",IF(WEEKDAY($E4119,2)&lt;6,1,0))</f>
        <v/>
      </c>
      <c r="H4119" s="12">
        <f>IF(OR($E4119="",$F4119=""),"",IF(AND($G4119=1,$F4119&gt;='Working Hours'!$C$8,$F4119&lt;'Working Hours'!$C$9),1,0))</f>
        <v/>
      </c>
    </row>
    <row r="4120">
      <c r="A4120" s="11" t="n"/>
      <c r="B4120" s="11" t="n"/>
      <c r="C4120" s="11" t="n"/>
      <c r="E4120" s="12">
        <f>IF($A4120="","",IF(ISNUMBER($A4120),$A4120,IFERROR(DATEVALUE($A4120),"")))</f>
        <v/>
      </c>
      <c r="F4120" s="12">
        <f>IF($B4120="","",IF(ISNUMBER($B4120),HOUR($B4120)*2+MINUTE($B4120)/30,IFERROR(VALUE(LEFT($B4120,FIND(":",$B4120)-1))*2+VALUE(MID($B4120,FIND(":",$B4120)+1,2))/30,"")))</f>
        <v/>
      </c>
      <c r="G4120" s="12">
        <f>IF($E4120="","",IF(WEEKDAY($E4120,2)&lt;6,1,0))</f>
        <v/>
      </c>
      <c r="H4120" s="12">
        <f>IF(OR($E4120="",$F4120=""),"",IF(AND($G4120=1,$F4120&gt;='Working Hours'!$C$8,$F4120&lt;'Working Hours'!$C$9),1,0))</f>
        <v/>
      </c>
    </row>
    <row r="4121">
      <c r="A4121" s="11" t="n"/>
      <c r="B4121" s="11" t="n"/>
      <c r="C4121" s="11" t="n"/>
      <c r="E4121" s="12">
        <f>IF($A4121="","",IF(ISNUMBER($A4121),$A4121,IFERROR(DATEVALUE($A4121),"")))</f>
        <v/>
      </c>
      <c r="F4121" s="12">
        <f>IF($B4121="","",IF(ISNUMBER($B4121),HOUR($B4121)*2+MINUTE($B4121)/30,IFERROR(VALUE(LEFT($B4121,FIND(":",$B4121)-1))*2+VALUE(MID($B4121,FIND(":",$B4121)+1,2))/30,"")))</f>
        <v/>
      </c>
      <c r="G4121" s="12">
        <f>IF($E4121="","",IF(WEEKDAY($E4121,2)&lt;6,1,0))</f>
        <v/>
      </c>
      <c r="H4121" s="12">
        <f>IF(OR($E4121="",$F4121=""),"",IF(AND($G4121=1,$F4121&gt;='Working Hours'!$C$8,$F4121&lt;'Working Hours'!$C$9),1,0))</f>
        <v/>
      </c>
    </row>
    <row r="4122">
      <c r="A4122" s="11" t="n"/>
      <c r="B4122" s="11" t="n"/>
      <c r="C4122" s="11" t="n"/>
      <c r="E4122" s="12">
        <f>IF($A4122="","",IF(ISNUMBER($A4122),$A4122,IFERROR(DATEVALUE($A4122),"")))</f>
        <v/>
      </c>
      <c r="F4122" s="12">
        <f>IF($B4122="","",IF(ISNUMBER($B4122),HOUR($B4122)*2+MINUTE($B4122)/30,IFERROR(VALUE(LEFT($B4122,FIND(":",$B4122)-1))*2+VALUE(MID($B4122,FIND(":",$B4122)+1,2))/30,"")))</f>
        <v/>
      </c>
      <c r="G4122" s="12">
        <f>IF($E4122="","",IF(WEEKDAY($E4122,2)&lt;6,1,0))</f>
        <v/>
      </c>
      <c r="H4122" s="12">
        <f>IF(OR($E4122="",$F4122=""),"",IF(AND($G4122=1,$F4122&gt;='Working Hours'!$C$8,$F4122&lt;'Working Hours'!$C$9),1,0))</f>
        <v/>
      </c>
    </row>
    <row r="4123">
      <c r="A4123" s="11" t="n"/>
      <c r="B4123" s="11" t="n"/>
      <c r="C4123" s="11" t="n"/>
      <c r="E4123" s="12">
        <f>IF($A4123="","",IF(ISNUMBER($A4123),$A4123,IFERROR(DATEVALUE($A4123),"")))</f>
        <v/>
      </c>
      <c r="F4123" s="12">
        <f>IF($B4123="","",IF(ISNUMBER($B4123),HOUR($B4123)*2+MINUTE($B4123)/30,IFERROR(VALUE(LEFT($B4123,FIND(":",$B4123)-1))*2+VALUE(MID($B4123,FIND(":",$B4123)+1,2))/30,"")))</f>
        <v/>
      </c>
      <c r="G4123" s="12">
        <f>IF($E4123="","",IF(WEEKDAY($E4123,2)&lt;6,1,0))</f>
        <v/>
      </c>
      <c r="H4123" s="12">
        <f>IF(OR($E4123="",$F4123=""),"",IF(AND($G4123=1,$F4123&gt;='Working Hours'!$C$8,$F4123&lt;'Working Hours'!$C$9),1,0))</f>
        <v/>
      </c>
    </row>
    <row r="4124">
      <c r="A4124" s="11" t="n"/>
      <c r="B4124" s="11" t="n"/>
      <c r="C4124" s="11" t="n"/>
      <c r="E4124" s="12">
        <f>IF($A4124="","",IF(ISNUMBER($A4124),$A4124,IFERROR(DATEVALUE($A4124),"")))</f>
        <v/>
      </c>
      <c r="F4124" s="12">
        <f>IF($B4124="","",IF(ISNUMBER($B4124),HOUR($B4124)*2+MINUTE($B4124)/30,IFERROR(VALUE(LEFT($B4124,FIND(":",$B4124)-1))*2+VALUE(MID($B4124,FIND(":",$B4124)+1,2))/30,"")))</f>
        <v/>
      </c>
      <c r="G4124" s="12">
        <f>IF($E4124="","",IF(WEEKDAY($E4124,2)&lt;6,1,0))</f>
        <v/>
      </c>
      <c r="H4124" s="12">
        <f>IF(OR($E4124="",$F4124=""),"",IF(AND($G4124=1,$F4124&gt;='Working Hours'!$C$8,$F4124&lt;'Working Hours'!$C$9),1,0))</f>
        <v/>
      </c>
    </row>
    <row r="4125">
      <c r="A4125" s="11" t="n"/>
      <c r="B4125" s="11" t="n"/>
      <c r="C4125" s="11" t="n"/>
      <c r="E4125" s="12">
        <f>IF($A4125="","",IF(ISNUMBER($A4125),$A4125,IFERROR(DATEVALUE($A4125),"")))</f>
        <v/>
      </c>
      <c r="F4125" s="12">
        <f>IF($B4125="","",IF(ISNUMBER($B4125),HOUR($B4125)*2+MINUTE($B4125)/30,IFERROR(VALUE(LEFT($B4125,FIND(":",$B4125)-1))*2+VALUE(MID($B4125,FIND(":",$B4125)+1,2))/30,"")))</f>
        <v/>
      </c>
      <c r="G4125" s="12">
        <f>IF($E4125="","",IF(WEEKDAY($E4125,2)&lt;6,1,0))</f>
        <v/>
      </c>
      <c r="H4125" s="12">
        <f>IF(OR($E4125="",$F4125=""),"",IF(AND($G4125=1,$F4125&gt;='Working Hours'!$C$8,$F4125&lt;'Working Hours'!$C$9),1,0))</f>
        <v/>
      </c>
    </row>
    <row r="4126">
      <c r="A4126" s="11" t="n"/>
      <c r="B4126" s="11" t="n"/>
      <c r="C4126" s="11" t="n"/>
      <c r="E4126" s="12">
        <f>IF($A4126="","",IF(ISNUMBER($A4126),$A4126,IFERROR(DATEVALUE($A4126),"")))</f>
        <v/>
      </c>
      <c r="F4126" s="12">
        <f>IF($B4126="","",IF(ISNUMBER($B4126),HOUR($B4126)*2+MINUTE($B4126)/30,IFERROR(VALUE(LEFT($B4126,FIND(":",$B4126)-1))*2+VALUE(MID($B4126,FIND(":",$B4126)+1,2))/30,"")))</f>
        <v/>
      </c>
      <c r="G4126" s="12">
        <f>IF($E4126="","",IF(WEEKDAY($E4126,2)&lt;6,1,0))</f>
        <v/>
      </c>
      <c r="H4126" s="12">
        <f>IF(OR($E4126="",$F4126=""),"",IF(AND($G4126=1,$F4126&gt;='Working Hours'!$C$8,$F4126&lt;'Working Hours'!$C$9),1,0))</f>
        <v/>
      </c>
    </row>
    <row r="4127">
      <c r="A4127" s="11" t="n"/>
      <c r="B4127" s="11" t="n"/>
      <c r="C4127" s="11" t="n"/>
      <c r="E4127" s="12">
        <f>IF($A4127="","",IF(ISNUMBER($A4127),$A4127,IFERROR(DATEVALUE($A4127),"")))</f>
        <v/>
      </c>
      <c r="F4127" s="12">
        <f>IF($B4127="","",IF(ISNUMBER($B4127),HOUR($B4127)*2+MINUTE($B4127)/30,IFERROR(VALUE(LEFT($B4127,FIND(":",$B4127)-1))*2+VALUE(MID($B4127,FIND(":",$B4127)+1,2))/30,"")))</f>
        <v/>
      </c>
      <c r="G4127" s="12">
        <f>IF($E4127="","",IF(WEEKDAY($E4127,2)&lt;6,1,0))</f>
        <v/>
      </c>
      <c r="H4127" s="12">
        <f>IF(OR($E4127="",$F4127=""),"",IF(AND($G4127=1,$F4127&gt;='Working Hours'!$C$8,$F4127&lt;'Working Hours'!$C$9),1,0))</f>
        <v/>
      </c>
    </row>
    <row r="4128">
      <c r="A4128" s="11" t="n"/>
      <c r="B4128" s="11" t="n"/>
      <c r="C4128" s="11" t="n"/>
      <c r="E4128" s="12">
        <f>IF($A4128="","",IF(ISNUMBER($A4128),$A4128,IFERROR(DATEVALUE($A4128),"")))</f>
        <v/>
      </c>
      <c r="F4128" s="12">
        <f>IF($B4128="","",IF(ISNUMBER($B4128),HOUR($B4128)*2+MINUTE($B4128)/30,IFERROR(VALUE(LEFT($B4128,FIND(":",$B4128)-1))*2+VALUE(MID($B4128,FIND(":",$B4128)+1,2))/30,"")))</f>
        <v/>
      </c>
      <c r="G4128" s="12">
        <f>IF($E4128="","",IF(WEEKDAY($E4128,2)&lt;6,1,0))</f>
        <v/>
      </c>
      <c r="H4128" s="12">
        <f>IF(OR($E4128="",$F4128=""),"",IF(AND($G4128=1,$F4128&gt;='Working Hours'!$C$8,$F4128&lt;'Working Hours'!$C$9),1,0))</f>
        <v/>
      </c>
    </row>
    <row r="4129">
      <c r="A4129" s="11" t="n"/>
      <c r="B4129" s="11" t="n"/>
      <c r="C4129" s="11" t="n"/>
      <c r="E4129" s="12">
        <f>IF($A4129="","",IF(ISNUMBER($A4129),$A4129,IFERROR(DATEVALUE($A4129),"")))</f>
        <v/>
      </c>
      <c r="F4129" s="12">
        <f>IF($B4129="","",IF(ISNUMBER($B4129),HOUR($B4129)*2+MINUTE($B4129)/30,IFERROR(VALUE(LEFT($B4129,FIND(":",$B4129)-1))*2+VALUE(MID($B4129,FIND(":",$B4129)+1,2))/30,"")))</f>
        <v/>
      </c>
      <c r="G4129" s="12">
        <f>IF($E4129="","",IF(WEEKDAY($E4129,2)&lt;6,1,0))</f>
        <v/>
      </c>
      <c r="H4129" s="12">
        <f>IF(OR($E4129="",$F4129=""),"",IF(AND($G4129=1,$F4129&gt;='Working Hours'!$C$8,$F4129&lt;'Working Hours'!$C$9),1,0))</f>
        <v/>
      </c>
    </row>
    <row r="4130">
      <c r="A4130" s="11" t="n"/>
      <c r="B4130" s="11" t="n"/>
      <c r="C4130" s="11" t="n"/>
      <c r="E4130" s="12">
        <f>IF($A4130="","",IF(ISNUMBER($A4130),$A4130,IFERROR(DATEVALUE($A4130),"")))</f>
        <v/>
      </c>
      <c r="F4130" s="12">
        <f>IF($B4130="","",IF(ISNUMBER($B4130),HOUR($B4130)*2+MINUTE($B4130)/30,IFERROR(VALUE(LEFT($B4130,FIND(":",$B4130)-1))*2+VALUE(MID($B4130,FIND(":",$B4130)+1,2))/30,"")))</f>
        <v/>
      </c>
      <c r="G4130" s="12">
        <f>IF($E4130="","",IF(WEEKDAY($E4130,2)&lt;6,1,0))</f>
        <v/>
      </c>
      <c r="H4130" s="12">
        <f>IF(OR($E4130="",$F4130=""),"",IF(AND($G4130=1,$F4130&gt;='Working Hours'!$C$8,$F4130&lt;'Working Hours'!$C$9),1,0))</f>
        <v/>
      </c>
    </row>
    <row r="4131">
      <c r="A4131" s="11" t="n"/>
      <c r="B4131" s="11" t="n"/>
      <c r="C4131" s="11" t="n"/>
      <c r="E4131" s="12">
        <f>IF($A4131="","",IF(ISNUMBER($A4131),$A4131,IFERROR(DATEVALUE($A4131),"")))</f>
        <v/>
      </c>
      <c r="F4131" s="12">
        <f>IF($B4131="","",IF(ISNUMBER($B4131),HOUR($B4131)*2+MINUTE($B4131)/30,IFERROR(VALUE(LEFT($B4131,FIND(":",$B4131)-1))*2+VALUE(MID($B4131,FIND(":",$B4131)+1,2))/30,"")))</f>
        <v/>
      </c>
      <c r="G4131" s="12">
        <f>IF($E4131="","",IF(WEEKDAY($E4131,2)&lt;6,1,0))</f>
        <v/>
      </c>
      <c r="H4131" s="12">
        <f>IF(OR($E4131="",$F4131=""),"",IF(AND($G4131=1,$F4131&gt;='Working Hours'!$C$8,$F4131&lt;'Working Hours'!$C$9),1,0))</f>
        <v/>
      </c>
    </row>
    <row r="4132">
      <c r="A4132" s="11" t="n"/>
      <c r="B4132" s="11" t="n"/>
      <c r="C4132" s="11" t="n"/>
      <c r="E4132" s="12">
        <f>IF($A4132="","",IF(ISNUMBER($A4132),$A4132,IFERROR(DATEVALUE($A4132),"")))</f>
        <v/>
      </c>
      <c r="F4132" s="12">
        <f>IF($B4132="","",IF(ISNUMBER($B4132),HOUR($B4132)*2+MINUTE($B4132)/30,IFERROR(VALUE(LEFT($B4132,FIND(":",$B4132)-1))*2+VALUE(MID($B4132,FIND(":",$B4132)+1,2))/30,"")))</f>
        <v/>
      </c>
      <c r="G4132" s="12">
        <f>IF($E4132="","",IF(WEEKDAY($E4132,2)&lt;6,1,0))</f>
        <v/>
      </c>
      <c r="H4132" s="12">
        <f>IF(OR($E4132="",$F4132=""),"",IF(AND($G4132=1,$F4132&gt;='Working Hours'!$C$8,$F4132&lt;'Working Hours'!$C$9),1,0))</f>
        <v/>
      </c>
    </row>
    <row r="4133">
      <c r="A4133" s="11" t="n"/>
      <c r="B4133" s="11" t="n"/>
      <c r="C4133" s="11" t="n"/>
      <c r="E4133" s="12">
        <f>IF($A4133="","",IF(ISNUMBER($A4133),$A4133,IFERROR(DATEVALUE($A4133),"")))</f>
        <v/>
      </c>
      <c r="F4133" s="12">
        <f>IF($B4133="","",IF(ISNUMBER($B4133),HOUR($B4133)*2+MINUTE($B4133)/30,IFERROR(VALUE(LEFT($B4133,FIND(":",$B4133)-1))*2+VALUE(MID($B4133,FIND(":",$B4133)+1,2))/30,"")))</f>
        <v/>
      </c>
      <c r="G4133" s="12">
        <f>IF($E4133="","",IF(WEEKDAY($E4133,2)&lt;6,1,0))</f>
        <v/>
      </c>
      <c r="H4133" s="12">
        <f>IF(OR($E4133="",$F4133=""),"",IF(AND($G4133=1,$F4133&gt;='Working Hours'!$C$8,$F4133&lt;'Working Hours'!$C$9),1,0))</f>
        <v/>
      </c>
    </row>
    <row r="4134">
      <c r="A4134" s="11" t="n"/>
      <c r="B4134" s="11" t="n"/>
      <c r="C4134" s="11" t="n"/>
      <c r="E4134" s="12">
        <f>IF($A4134="","",IF(ISNUMBER($A4134),$A4134,IFERROR(DATEVALUE($A4134),"")))</f>
        <v/>
      </c>
      <c r="F4134" s="12">
        <f>IF($B4134="","",IF(ISNUMBER($B4134),HOUR($B4134)*2+MINUTE($B4134)/30,IFERROR(VALUE(LEFT($B4134,FIND(":",$B4134)-1))*2+VALUE(MID($B4134,FIND(":",$B4134)+1,2))/30,"")))</f>
        <v/>
      </c>
      <c r="G4134" s="12">
        <f>IF($E4134="","",IF(WEEKDAY($E4134,2)&lt;6,1,0))</f>
        <v/>
      </c>
      <c r="H4134" s="12">
        <f>IF(OR($E4134="",$F4134=""),"",IF(AND($G4134=1,$F4134&gt;='Working Hours'!$C$8,$F4134&lt;'Working Hours'!$C$9),1,0))</f>
        <v/>
      </c>
    </row>
    <row r="4135">
      <c r="A4135" s="11" t="n"/>
      <c r="B4135" s="11" t="n"/>
      <c r="C4135" s="11" t="n"/>
      <c r="E4135" s="12">
        <f>IF($A4135="","",IF(ISNUMBER($A4135),$A4135,IFERROR(DATEVALUE($A4135),"")))</f>
        <v/>
      </c>
      <c r="F4135" s="12">
        <f>IF($B4135="","",IF(ISNUMBER($B4135),HOUR($B4135)*2+MINUTE($B4135)/30,IFERROR(VALUE(LEFT($B4135,FIND(":",$B4135)-1))*2+VALUE(MID($B4135,FIND(":",$B4135)+1,2))/30,"")))</f>
        <v/>
      </c>
      <c r="G4135" s="12">
        <f>IF($E4135="","",IF(WEEKDAY($E4135,2)&lt;6,1,0))</f>
        <v/>
      </c>
      <c r="H4135" s="12">
        <f>IF(OR($E4135="",$F4135=""),"",IF(AND($G4135=1,$F4135&gt;='Working Hours'!$C$8,$F4135&lt;'Working Hours'!$C$9),1,0))</f>
        <v/>
      </c>
    </row>
    <row r="4136">
      <c r="A4136" s="11" t="n"/>
      <c r="B4136" s="11" t="n"/>
      <c r="C4136" s="11" t="n"/>
      <c r="E4136" s="12">
        <f>IF($A4136="","",IF(ISNUMBER($A4136),$A4136,IFERROR(DATEVALUE($A4136),"")))</f>
        <v/>
      </c>
      <c r="F4136" s="12">
        <f>IF($B4136="","",IF(ISNUMBER($B4136),HOUR($B4136)*2+MINUTE($B4136)/30,IFERROR(VALUE(LEFT($B4136,FIND(":",$B4136)-1))*2+VALUE(MID($B4136,FIND(":",$B4136)+1,2))/30,"")))</f>
        <v/>
      </c>
      <c r="G4136" s="12">
        <f>IF($E4136="","",IF(WEEKDAY($E4136,2)&lt;6,1,0))</f>
        <v/>
      </c>
      <c r="H4136" s="12">
        <f>IF(OR($E4136="",$F4136=""),"",IF(AND($G4136=1,$F4136&gt;='Working Hours'!$C$8,$F4136&lt;'Working Hours'!$C$9),1,0))</f>
        <v/>
      </c>
    </row>
    <row r="4137">
      <c r="A4137" s="11" t="n"/>
      <c r="B4137" s="11" t="n"/>
      <c r="C4137" s="11" t="n"/>
      <c r="E4137" s="12">
        <f>IF($A4137="","",IF(ISNUMBER($A4137),$A4137,IFERROR(DATEVALUE($A4137),"")))</f>
        <v/>
      </c>
      <c r="F4137" s="12">
        <f>IF($B4137="","",IF(ISNUMBER($B4137),HOUR($B4137)*2+MINUTE($B4137)/30,IFERROR(VALUE(LEFT($B4137,FIND(":",$B4137)-1))*2+VALUE(MID($B4137,FIND(":",$B4137)+1,2))/30,"")))</f>
        <v/>
      </c>
      <c r="G4137" s="12">
        <f>IF($E4137="","",IF(WEEKDAY($E4137,2)&lt;6,1,0))</f>
        <v/>
      </c>
      <c r="H4137" s="12">
        <f>IF(OR($E4137="",$F4137=""),"",IF(AND($G4137=1,$F4137&gt;='Working Hours'!$C$8,$F4137&lt;'Working Hours'!$C$9),1,0))</f>
        <v/>
      </c>
    </row>
    <row r="4138">
      <c r="A4138" s="11" t="n"/>
      <c r="B4138" s="11" t="n"/>
      <c r="C4138" s="11" t="n"/>
      <c r="E4138" s="12">
        <f>IF($A4138="","",IF(ISNUMBER($A4138),$A4138,IFERROR(DATEVALUE($A4138),"")))</f>
        <v/>
      </c>
      <c r="F4138" s="12">
        <f>IF($B4138="","",IF(ISNUMBER($B4138),HOUR($B4138)*2+MINUTE($B4138)/30,IFERROR(VALUE(LEFT($B4138,FIND(":",$B4138)-1))*2+VALUE(MID($B4138,FIND(":",$B4138)+1,2))/30,"")))</f>
        <v/>
      </c>
      <c r="G4138" s="12">
        <f>IF($E4138="","",IF(WEEKDAY($E4138,2)&lt;6,1,0))</f>
        <v/>
      </c>
      <c r="H4138" s="12">
        <f>IF(OR($E4138="",$F4138=""),"",IF(AND($G4138=1,$F4138&gt;='Working Hours'!$C$8,$F4138&lt;'Working Hours'!$C$9),1,0))</f>
        <v/>
      </c>
    </row>
    <row r="4139">
      <c r="A4139" s="11" t="n"/>
      <c r="B4139" s="11" t="n"/>
      <c r="C4139" s="11" t="n"/>
      <c r="E4139" s="12">
        <f>IF($A4139="","",IF(ISNUMBER($A4139),$A4139,IFERROR(DATEVALUE($A4139),"")))</f>
        <v/>
      </c>
      <c r="F4139" s="12">
        <f>IF($B4139="","",IF(ISNUMBER($B4139),HOUR($B4139)*2+MINUTE($B4139)/30,IFERROR(VALUE(LEFT($B4139,FIND(":",$B4139)-1))*2+VALUE(MID($B4139,FIND(":",$B4139)+1,2))/30,"")))</f>
        <v/>
      </c>
      <c r="G4139" s="12">
        <f>IF($E4139="","",IF(WEEKDAY($E4139,2)&lt;6,1,0))</f>
        <v/>
      </c>
      <c r="H4139" s="12">
        <f>IF(OR($E4139="",$F4139=""),"",IF(AND($G4139=1,$F4139&gt;='Working Hours'!$C$8,$F4139&lt;'Working Hours'!$C$9),1,0))</f>
        <v/>
      </c>
    </row>
    <row r="4140">
      <c r="A4140" s="11" t="n"/>
      <c r="B4140" s="11" t="n"/>
      <c r="C4140" s="11" t="n"/>
      <c r="E4140" s="12">
        <f>IF($A4140="","",IF(ISNUMBER($A4140),$A4140,IFERROR(DATEVALUE($A4140),"")))</f>
        <v/>
      </c>
      <c r="F4140" s="12">
        <f>IF($B4140="","",IF(ISNUMBER($B4140),HOUR($B4140)*2+MINUTE($B4140)/30,IFERROR(VALUE(LEFT($B4140,FIND(":",$B4140)-1))*2+VALUE(MID($B4140,FIND(":",$B4140)+1,2))/30,"")))</f>
        <v/>
      </c>
      <c r="G4140" s="12">
        <f>IF($E4140="","",IF(WEEKDAY($E4140,2)&lt;6,1,0))</f>
        <v/>
      </c>
      <c r="H4140" s="12">
        <f>IF(OR($E4140="",$F4140=""),"",IF(AND($G4140=1,$F4140&gt;='Working Hours'!$C$8,$F4140&lt;'Working Hours'!$C$9),1,0))</f>
        <v/>
      </c>
    </row>
    <row r="4141">
      <c r="A4141" s="11" t="n"/>
      <c r="B4141" s="11" t="n"/>
      <c r="C4141" s="11" t="n"/>
      <c r="E4141" s="12">
        <f>IF($A4141="","",IF(ISNUMBER($A4141),$A4141,IFERROR(DATEVALUE($A4141),"")))</f>
        <v/>
      </c>
      <c r="F4141" s="12">
        <f>IF($B4141="","",IF(ISNUMBER($B4141),HOUR($B4141)*2+MINUTE($B4141)/30,IFERROR(VALUE(LEFT($B4141,FIND(":",$B4141)-1))*2+VALUE(MID($B4141,FIND(":",$B4141)+1,2))/30,"")))</f>
        <v/>
      </c>
      <c r="G4141" s="12">
        <f>IF($E4141="","",IF(WEEKDAY($E4141,2)&lt;6,1,0))</f>
        <v/>
      </c>
      <c r="H4141" s="12">
        <f>IF(OR($E4141="",$F4141=""),"",IF(AND($G4141=1,$F4141&gt;='Working Hours'!$C$8,$F4141&lt;'Working Hours'!$C$9),1,0))</f>
        <v/>
      </c>
    </row>
    <row r="4142">
      <c r="A4142" s="11" t="n"/>
      <c r="B4142" s="11" t="n"/>
      <c r="C4142" s="11" t="n"/>
      <c r="E4142" s="12">
        <f>IF($A4142="","",IF(ISNUMBER($A4142),$A4142,IFERROR(DATEVALUE($A4142),"")))</f>
        <v/>
      </c>
      <c r="F4142" s="12">
        <f>IF($B4142="","",IF(ISNUMBER($B4142),HOUR($B4142)*2+MINUTE($B4142)/30,IFERROR(VALUE(LEFT($B4142,FIND(":",$B4142)-1))*2+VALUE(MID($B4142,FIND(":",$B4142)+1,2))/30,"")))</f>
        <v/>
      </c>
      <c r="G4142" s="12">
        <f>IF($E4142="","",IF(WEEKDAY($E4142,2)&lt;6,1,0))</f>
        <v/>
      </c>
      <c r="H4142" s="12">
        <f>IF(OR($E4142="",$F4142=""),"",IF(AND($G4142=1,$F4142&gt;='Working Hours'!$C$8,$F4142&lt;'Working Hours'!$C$9),1,0))</f>
        <v/>
      </c>
    </row>
    <row r="4143">
      <c r="A4143" s="11" t="n"/>
      <c r="B4143" s="11" t="n"/>
      <c r="C4143" s="11" t="n"/>
      <c r="E4143" s="12">
        <f>IF($A4143="","",IF(ISNUMBER($A4143),$A4143,IFERROR(DATEVALUE($A4143),"")))</f>
        <v/>
      </c>
      <c r="F4143" s="12">
        <f>IF($B4143="","",IF(ISNUMBER($B4143),HOUR($B4143)*2+MINUTE($B4143)/30,IFERROR(VALUE(LEFT($B4143,FIND(":",$B4143)-1))*2+VALUE(MID($B4143,FIND(":",$B4143)+1,2))/30,"")))</f>
        <v/>
      </c>
      <c r="G4143" s="12">
        <f>IF($E4143="","",IF(WEEKDAY($E4143,2)&lt;6,1,0))</f>
        <v/>
      </c>
      <c r="H4143" s="12">
        <f>IF(OR($E4143="",$F4143=""),"",IF(AND($G4143=1,$F4143&gt;='Working Hours'!$C$8,$F4143&lt;'Working Hours'!$C$9),1,0))</f>
        <v/>
      </c>
    </row>
    <row r="4144">
      <c r="A4144" s="11" t="n"/>
      <c r="B4144" s="11" t="n"/>
      <c r="C4144" s="11" t="n"/>
      <c r="E4144" s="12">
        <f>IF($A4144="","",IF(ISNUMBER($A4144),$A4144,IFERROR(DATEVALUE($A4144),"")))</f>
        <v/>
      </c>
      <c r="F4144" s="12">
        <f>IF($B4144="","",IF(ISNUMBER($B4144),HOUR($B4144)*2+MINUTE($B4144)/30,IFERROR(VALUE(LEFT($B4144,FIND(":",$B4144)-1))*2+VALUE(MID($B4144,FIND(":",$B4144)+1,2))/30,"")))</f>
        <v/>
      </c>
      <c r="G4144" s="12">
        <f>IF($E4144="","",IF(WEEKDAY($E4144,2)&lt;6,1,0))</f>
        <v/>
      </c>
      <c r="H4144" s="12">
        <f>IF(OR($E4144="",$F4144=""),"",IF(AND($G4144=1,$F4144&gt;='Working Hours'!$C$8,$F4144&lt;'Working Hours'!$C$9),1,0))</f>
        <v/>
      </c>
    </row>
    <row r="4145">
      <c r="A4145" s="11" t="n"/>
      <c r="B4145" s="11" t="n"/>
      <c r="C4145" s="11" t="n"/>
      <c r="E4145" s="12">
        <f>IF($A4145="","",IF(ISNUMBER($A4145),$A4145,IFERROR(DATEVALUE($A4145),"")))</f>
        <v/>
      </c>
      <c r="F4145" s="12">
        <f>IF($B4145="","",IF(ISNUMBER($B4145),HOUR($B4145)*2+MINUTE($B4145)/30,IFERROR(VALUE(LEFT($B4145,FIND(":",$B4145)-1))*2+VALUE(MID($B4145,FIND(":",$B4145)+1,2))/30,"")))</f>
        <v/>
      </c>
      <c r="G4145" s="12">
        <f>IF($E4145="","",IF(WEEKDAY($E4145,2)&lt;6,1,0))</f>
        <v/>
      </c>
      <c r="H4145" s="12">
        <f>IF(OR($E4145="",$F4145=""),"",IF(AND($G4145=1,$F4145&gt;='Working Hours'!$C$8,$F4145&lt;'Working Hours'!$C$9),1,0))</f>
        <v/>
      </c>
    </row>
    <row r="4146">
      <c r="A4146" s="11" t="n"/>
      <c r="B4146" s="11" t="n"/>
      <c r="C4146" s="11" t="n"/>
      <c r="E4146" s="12">
        <f>IF($A4146="","",IF(ISNUMBER($A4146),$A4146,IFERROR(DATEVALUE($A4146),"")))</f>
        <v/>
      </c>
      <c r="F4146" s="12">
        <f>IF($B4146="","",IF(ISNUMBER($B4146),HOUR($B4146)*2+MINUTE($B4146)/30,IFERROR(VALUE(LEFT($B4146,FIND(":",$B4146)-1))*2+VALUE(MID($B4146,FIND(":",$B4146)+1,2))/30,"")))</f>
        <v/>
      </c>
      <c r="G4146" s="12">
        <f>IF($E4146="","",IF(WEEKDAY($E4146,2)&lt;6,1,0))</f>
        <v/>
      </c>
      <c r="H4146" s="12">
        <f>IF(OR($E4146="",$F4146=""),"",IF(AND($G4146=1,$F4146&gt;='Working Hours'!$C$8,$F4146&lt;'Working Hours'!$C$9),1,0))</f>
        <v/>
      </c>
    </row>
    <row r="4147">
      <c r="A4147" s="11" t="n"/>
      <c r="B4147" s="11" t="n"/>
      <c r="C4147" s="11" t="n"/>
      <c r="E4147" s="12">
        <f>IF($A4147="","",IF(ISNUMBER($A4147),$A4147,IFERROR(DATEVALUE($A4147),"")))</f>
        <v/>
      </c>
      <c r="F4147" s="12">
        <f>IF($B4147="","",IF(ISNUMBER($B4147),HOUR($B4147)*2+MINUTE($B4147)/30,IFERROR(VALUE(LEFT($B4147,FIND(":",$B4147)-1))*2+VALUE(MID($B4147,FIND(":",$B4147)+1,2))/30,"")))</f>
        <v/>
      </c>
      <c r="G4147" s="12">
        <f>IF($E4147="","",IF(WEEKDAY($E4147,2)&lt;6,1,0))</f>
        <v/>
      </c>
      <c r="H4147" s="12">
        <f>IF(OR($E4147="",$F4147=""),"",IF(AND($G4147=1,$F4147&gt;='Working Hours'!$C$8,$F4147&lt;'Working Hours'!$C$9),1,0))</f>
        <v/>
      </c>
    </row>
    <row r="4148">
      <c r="A4148" s="11" t="n"/>
      <c r="B4148" s="11" t="n"/>
      <c r="C4148" s="11" t="n"/>
      <c r="E4148" s="12">
        <f>IF($A4148="","",IF(ISNUMBER($A4148),$A4148,IFERROR(DATEVALUE($A4148),"")))</f>
        <v/>
      </c>
      <c r="F4148" s="12">
        <f>IF($B4148="","",IF(ISNUMBER($B4148),HOUR($B4148)*2+MINUTE($B4148)/30,IFERROR(VALUE(LEFT($B4148,FIND(":",$B4148)-1))*2+VALUE(MID($B4148,FIND(":",$B4148)+1,2))/30,"")))</f>
        <v/>
      </c>
      <c r="G4148" s="12">
        <f>IF($E4148="","",IF(WEEKDAY($E4148,2)&lt;6,1,0))</f>
        <v/>
      </c>
      <c r="H4148" s="12">
        <f>IF(OR($E4148="",$F4148=""),"",IF(AND($G4148=1,$F4148&gt;='Working Hours'!$C$8,$F4148&lt;'Working Hours'!$C$9),1,0))</f>
        <v/>
      </c>
    </row>
    <row r="4149">
      <c r="A4149" s="11" t="n"/>
      <c r="B4149" s="11" t="n"/>
      <c r="C4149" s="11" t="n"/>
      <c r="E4149" s="12">
        <f>IF($A4149="","",IF(ISNUMBER($A4149),$A4149,IFERROR(DATEVALUE($A4149),"")))</f>
        <v/>
      </c>
      <c r="F4149" s="12">
        <f>IF($B4149="","",IF(ISNUMBER($B4149),HOUR($B4149)*2+MINUTE($B4149)/30,IFERROR(VALUE(LEFT($B4149,FIND(":",$B4149)-1))*2+VALUE(MID($B4149,FIND(":",$B4149)+1,2))/30,"")))</f>
        <v/>
      </c>
      <c r="G4149" s="12">
        <f>IF($E4149="","",IF(WEEKDAY($E4149,2)&lt;6,1,0))</f>
        <v/>
      </c>
      <c r="H4149" s="12">
        <f>IF(OR($E4149="",$F4149=""),"",IF(AND($G4149=1,$F4149&gt;='Working Hours'!$C$8,$F4149&lt;'Working Hours'!$C$9),1,0))</f>
        <v/>
      </c>
    </row>
    <row r="4150">
      <c r="A4150" s="11" t="n"/>
      <c r="B4150" s="11" t="n"/>
      <c r="C4150" s="11" t="n"/>
      <c r="E4150" s="12">
        <f>IF($A4150="","",IF(ISNUMBER($A4150),$A4150,IFERROR(DATEVALUE($A4150),"")))</f>
        <v/>
      </c>
      <c r="F4150" s="12">
        <f>IF($B4150="","",IF(ISNUMBER($B4150),HOUR($B4150)*2+MINUTE($B4150)/30,IFERROR(VALUE(LEFT($B4150,FIND(":",$B4150)-1))*2+VALUE(MID($B4150,FIND(":",$B4150)+1,2))/30,"")))</f>
        <v/>
      </c>
      <c r="G4150" s="12">
        <f>IF($E4150="","",IF(WEEKDAY($E4150,2)&lt;6,1,0))</f>
        <v/>
      </c>
      <c r="H4150" s="12">
        <f>IF(OR($E4150="",$F4150=""),"",IF(AND($G4150=1,$F4150&gt;='Working Hours'!$C$8,$F4150&lt;'Working Hours'!$C$9),1,0))</f>
        <v/>
      </c>
    </row>
    <row r="4151">
      <c r="A4151" s="11" t="n"/>
      <c r="B4151" s="11" t="n"/>
      <c r="C4151" s="11" t="n"/>
      <c r="E4151" s="12">
        <f>IF($A4151="","",IF(ISNUMBER($A4151),$A4151,IFERROR(DATEVALUE($A4151),"")))</f>
        <v/>
      </c>
      <c r="F4151" s="12">
        <f>IF($B4151="","",IF(ISNUMBER($B4151),HOUR($B4151)*2+MINUTE($B4151)/30,IFERROR(VALUE(LEFT($B4151,FIND(":",$B4151)-1))*2+VALUE(MID($B4151,FIND(":",$B4151)+1,2))/30,"")))</f>
        <v/>
      </c>
      <c r="G4151" s="12">
        <f>IF($E4151="","",IF(WEEKDAY($E4151,2)&lt;6,1,0))</f>
        <v/>
      </c>
      <c r="H4151" s="12">
        <f>IF(OR($E4151="",$F4151=""),"",IF(AND($G4151=1,$F4151&gt;='Working Hours'!$C$8,$F4151&lt;'Working Hours'!$C$9),1,0))</f>
        <v/>
      </c>
    </row>
    <row r="4152">
      <c r="A4152" s="11" t="n"/>
      <c r="B4152" s="11" t="n"/>
      <c r="C4152" s="11" t="n"/>
      <c r="E4152" s="12">
        <f>IF($A4152="","",IF(ISNUMBER($A4152),$A4152,IFERROR(DATEVALUE($A4152),"")))</f>
        <v/>
      </c>
      <c r="F4152" s="12">
        <f>IF($B4152="","",IF(ISNUMBER($B4152),HOUR($B4152)*2+MINUTE($B4152)/30,IFERROR(VALUE(LEFT($B4152,FIND(":",$B4152)-1))*2+VALUE(MID($B4152,FIND(":",$B4152)+1,2))/30,"")))</f>
        <v/>
      </c>
      <c r="G4152" s="12">
        <f>IF($E4152="","",IF(WEEKDAY($E4152,2)&lt;6,1,0))</f>
        <v/>
      </c>
      <c r="H4152" s="12">
        <f>IF(OR($E4152="",$F4152=""),"",IF(AND($G4152=1,$F4152&gt;='Working Hours'!$C$8,$F4152&lt;'Working Hours'!$C$9),1,0))</f>
        <v/>
      </c>
    </row>
    <row r="4153">
      <c r="A4153" s="11" t="n"/>
      <c r="B4153" s="11" t="n"/>
      <c r="C4153" s="11" t="n"/>
      <c r="E4153" s="12">
        <f>IF($A4153="","",IF(ISNUMBER($A4153),$A4153,IFERROR(DATEVALUE($A4153),"")))</f>
        <v/>
      </c>
      <c r="F4153" s="12">
        <f>IF($B4153="","",IF(ISNUMBER($B4153),HOUR($B4153)*2+MINUTE($B4153)/30,IFERROR(VALUE(LEFT($B4153,FIND(":",$B4153)-1))*2+VALUE(MID($B4153,FIND(":",$B4153)+1,2))/30,"")))</f>
        <v/>
      </c>
      <c r="G4153" s="12">
        <f>IF($E4153="","",IF(WEEKDAY($E4153,2)&lt;6,1,0))</f>
        <v/>
      </c>
      <c r="H4153" s="12">
        <f>IF(OR($E4153="",$F4153=""),"",IF(AND($G4153=1,$F4153&gt;='Working Hours'!$C$8,$F4153&lt;'Working Hours'!$C$9),1,0))</f>
        <v/>
      </c>
    </row>
    <row r="4154">
      <c r="A4154" s="11" t="n"/>
      <c r="B4154" s="11" t="n"/>
      <c r="C4154" s="11" t="n"/>
      <c r="E4154" s="12">
        <f>IF($A4154="","",IF(ISNUMBER($A4154),$A4154,IFERROR(DATEVALUE($A4154),"")))</f>
        <v/>
      </c>
      <c r="F4154" s="12">
        <f>IF($B4154="","",IF(ISNUMBER($B4154),HOUR($B4154)*2+MINUTE($B4154)/30,IFERROR(VALUE(LEFT($B4154,FIND(":",$B4154)-1))*2+VALUE(MID($B4154,FIND(":",$B4154)+1,2))/30,"")))</f>
        <v/>
      </c>
      <c r="G4154" s="12">
        <f>IF($E4154="","",IF(WEEKDAY($E4154,2)&lt;6,1,0))</f>
        <v/>
      </c>
      <c r="H4154" s="12">
        <f>IF(OR($E4154="",$F4154=""),"",IF(AND($G4154=1,$F4154&gt;='Working Hours'!$C$8,$F4154&lt;'Working Hours'!$C$9),1,0))</f>
        <v/>
      </c>
    </row>
    <row r="4155">
      <c r="A4155" s="11" t="n"/>
      <c r="B4155" s="11" t="n"/>
      <c r="C4155" s="11" t="n"/>
      <c r="E4155" s="12">
        <f>IF($A4155="","",IF(ISNUMBER($A4155),$A4155,IFERROR(DATEVALUE($A4155),"")))</f>
        <v/>
      </c>
      <c r="F4155" s="12">
        <f>IF($B4155="","",IF(ISNUMBER($B4155),HOUR($B4155)*2+MINUTE($B4155)/30,IFERROR(VALUE(LEFT($B4155,FIND(":",$B4155)-1))*2+VALUE(MID($B4155,FIND(":",$B4155)+1,2))/30,"")))</f>
        <v/>
      </c>
      <c r="G4155" s="12">
        <f>IF($E4155="","",IF(WEEKDAY($E4155,2)&lt;6,1,0))</f>
        <v/>
      </c>
      <c r="H4155" s="12">
        <f>IF(OR($E4155="",$F4155=""),"",IF(AND($G4155=1,$F4155&gt;='Working Hours'!$C$8,$F4155&lt;'Working Hours'!$C$9),1,0))</f>
        <v/>
      </c>
    </row>
    <row r="4156">
      <c r="A4156" s="11" t="n"/>
      <c r="B4156" s="11" t="n"/>
      <c r="C4156" s="11" t="n"/>
      <c r="E4156" s="12">
        <f>IF($A4156="","",IF(ISNUMBER($A4156),$A4156,IFERROR(DATEVALUE($A4156),"")))</f>
        <v/>
      </c>
      <c r="F4156" s="12">
        <f>IF($B4156="","",IF(ISNUMBER($B4156),HOUR($B4156)*2+MINUTE($B4156)/30,IFERROR(VALUE(LEFT($B4156,FIND(":",$B4156)-1))*2+VALUE(MID($B4156,FIND(":",$B4156)+1,2))/30,"")))</f>
        <v/>
      </c>
      <c r="G4156" s="12">
        <f>IF($E4156="","",IF(WEEKDAY($E4156,2)&lt;6,1,0))</f>
        <v/>
      </c>
      <c r="H4156" s="12">
        <f>IF(OR($E4156="",$F4156=""),"",IF(AND($G4156=1,$F4156&gt;='Working Hours'!$C$8,$F4156&lt;'Working Hours'!$C$9),1,0))</f>
        <v/>
      </c>
    </row>
    <row r="4157">
      <c r="A4157" s="11" t="n"/>
      <c r="B4157" s="11" t="n"/>
      <c r="C4157" s="11" t="n"/>
      <c r="E4157" s="12">
        <f>IF($A4157="","",IF(ISNUMBER($A4157),$A4157,IFERROR(DATEVALUE($A4157),"")))</f>
        <v/>
      </c>
      <c r="F4157" s="12">
        <f>IF($B4157="","",IF(ISNUMBER($B4157),HOUR($B4157)*2+MINUTE($B4157)/30,IFERROR(VALUE(LEFT($B4157,FIND(":",$B4157)-1))*2+VALUE(MID($B4157,FIND(":",$B4157)+1,2))/30,"")))</f>
        <v/>
      </c>
      <c r="G4157" s="12">
        <f>IF($E4157="","",IF(WEEKDAY($E4157,2)&lt;6,1,0))</f>
        <v/>
      </c>
      <c r="H4157" s="12">
        <f>IF(OR($E4157="",$F4157=""),"",IF(AND($G4157=1,$F4157&gt;='Working Hours'!$C$8,$F4157&lt;'Working Hours'!$C$9),1,0))</f>
        <v/>
      </c>
    </row>
    <row r="4158">
      <c r="A4158" s="11" t="n"/>
      <c r="B4158" s="11" t="n"/>
      <c r="C4158" s="11" t="n"/>
      <c r="E4158" s="12">
        <f>IF($A4158="","",IF(ISNUMBER($A4158),$A4158,IFERROR(DATEVALUE($A4158),"")))</f>
        <v/>
      </c>
      <c r="F4158" s="12">
        <f>IF($B4158="","",IF(ISNUMBER($B4158),HOUR($B4158)*2+MINUTE($B4158)/30,IFERROR(VALUE(LEFT($B4158,FIND(":",$B4158)-1))*2+VALUE(MID($B4158,FIND(":",$B4158)+1,2))/30,"")))</f>
        <v/>
      </c>
      <c r="G4158" s="12">
        <f>IF($E4158="","",IF(WEEKDAY($E4158,2)&lt;6,1,0))</f>
        <v/>
      </c>
      <c r="H4158" s="12">
        <f>IF(OR($E4158="",$F4158=""),"",IF(AND($G4158=1,$F4158&gt;='Working Hours'!$C$8,$F4158&lt;'Working Hours'!$C$9),1,0))</f>
        <v/>
      </c>
    </row>
    <row r="4159">
      <c r="A4159" s="11" t="n"/>
      <c r="B4159" s="11" t="n"/>
      <c r="C4159" s="11" t="n"/>
      <c r="E4159" s="12">
        <f>IF($A4159="","",IF(ISNUMBER($A4159),$A4159,IFERROR(DATEVALUE($A4159),"")))</f>
        <v/>
      </c>
      <c r="F4159" s="12">
        <f>IF($B4159="","",IF(ISNUMBER($B4159),HOUR($B4159)*2+MINUTE($B4159)/30,IFERROR(VALUE(LEFT($B4159,FIND(":",$B4159)-1))*2+VALUE(MID($B4159,FIND(":",$B4159)+1,2))/30,"")))</f>
        <v/>
      </c>
      <c r="G4159" s="12">
        <f>IF($E4159="","",IF(WEEKDAY($E4159,2)&lt;6,1,0))</f>
        <v/>
      </c>
      <c r="H4159" s="12">
        <f>IF(OR($E4159="",$F4159=""),"",IF(AND($G4159=1,$F4159&gt;='Working Hours'!$C$8,$F4159&lt;'Working Hours'!$C$9),1,0))</f>
        <v/>
      </c>
    </row>
    <row r="4160">
      <c r="A4160" s="11" t="n"/>
      <c r="B4160" s="11" t="n"/>
      <c r="C4160" s="11" t="n"/>
      <c r="E4160" s="12">
        <f>IF($A4160="","",IF(ISNUMBER($A4160),$A4160,IFERROR(DATEVALUE($A4160),"")))</f>
        <v/>
      </c>
      <c r="F4160" s="12">
        <f>IF($B4160="","",IF(ISNUMBER($B4160),HOUR($B4160)*2+MINUTE($B4160)/30,IFERROR(VALUE(LEFT($B4160,FIND(":",$B4160)-1))*2+VALUE(MID($B4160,FIND(":",$B4160)+1,2))/30,"")))</f>
        <v/>
      </c>
      <c r="G4160" s="12">
        <f>IF($E4160="","",IF(WEEKDAY($E4160,2)&lt;6,1,0))</f>
        <v/>
      </c>
      <c r="H4160" s="12">
        <f>IF(OR($E4160="",$F4160=""),"",IF(AND($G4160=1,$F4160&gt;='Working Hours'!$C$8,$F4160&lt;'Working Hours'!$C$9),1,0))</f>
        <v/>
      </c>
    </row>
    <row r="4161">
      <c r="A4161" s="11" t="n"/>
      <c r="B4161" s="11" t="n"/>
      <c r="C4161" s="11" t="n"/>
      <c r="E4161" s="12">
        <f>IF($A4161="","",IF(ISNUMBER($A4161),$A4161,IFERROR(DATEVALUE($A4161),"")))</f>
        <v/>
      </c>
      <c r="F4161" s="12">
        <f>IF($B4161="","",IF(ISNUMBER($B4161),HOUR($B4161)*2+MINUTE($B4161)/30,IFERROR(VALUE(LEFT($B4161,FIND(":",$B4161)-1))*2+VALUE(MID($B4161,FIND(":",$B4161)+1,2))/30,"")))</f>
        <v/>
      </c>
      <c r="G4161" s="12">
        <f>IF($E4161="","",IF(WEEKDAY($E4161,2)&lt;6,1,0))</f>
        <v/>
      </c>
      <c r="H4161" s="12">
        <f>IF(OR($E4161="",$F4161=""),"",IF(AND($G4161=1,$F4161&gt;='Working Hours'!$C$8,$F4161&lt;'Working Hours'!$C$9),1,0))</f>
        <v/>
      </c>
    </row>
    <row r="4162">
      <c r="A4162" s="11" t="n"/>
      <c r="B4162" s="11" t="n"/>
      <c r="C4162" s="11" t="n"/>
      <c r="E4162" s="12">
        <f>IF($A4162="","",IF(ISNUMBER($A4162),$A4162,IFERROR(DATEVALUE($A4162),"")))</f>
        <v/>
      </c>
      <c r="F4162" s="12">
        <f>IF($B4162="","",IF(ISNUMBER($B4162),HOUR($B4162)*2+MINUTE($B4162)/30,IFERROR(VALUE(LEFT($B4162,FIND(":",$B4162)-1))*2+VALUE(MID($B4162,FIND(":",$B4162)+1,2))/30,"")))</f>
        <v/>
      </c>
      <c r="G4162" s="12">
        <f>IF($E4162="","",IF(WEEKDAY($E4162,2)&lt;6,1,0))</f>
        <v/>
      </c>
      <c r="H4162" s="12">
        <f>IF(OR($E4162="",$F4162=""),"",IF(AND($G4162=1,$F4162&gt;='Working Hours'!$C$8,$F4162&lt;'Working Hours'!$C$9),1,0))</f>
        <v/>
      </c>
    </row>
    <row r="4163">
      <c r="A4163" s="11" t="n"/>
      <c r="B4163" s="11" t="n"/>
      <c r="C4163" s="11" t="n"/>
      <c r="E4163" s="12">
        <f>IF($A4163="","",IF(ISNUMBER($A4163),$A4163,IFERROR(DATEVALUE($A4163),"")))</f>
        <v/>
      </c>
      <c r="F4163" s="12">
        <f>IF($B4163="","",IF(ISNUMBER($B4163),HOUR($B4163)*2+MINUTE($B4163)/30,IFERROR(VALUE(LEFT($B4163,FIND(":",$B4163)-1))*2+VALUE(MID($B4163,FIND(":",$B4163)+1,2))/30,"")))</f>
        <v/>
      </c>
      <c r="G4163" s="12">
        <f>IF($E4163="","",IF(WEEKDAY($E4163,2)&lt;6,1,0))</f>
        <v/>
      </c>
      <c r="H4163" s="12">
        <f>IF(OR($E4163="",$F4163=""),"",IF(AND($G4163=1,$F4163&gt;='Working Hours'!$C$8,$F4163&lt;'Working Hours'!$C$9),1,0))</f>
        <v/>
      </c>
    </row>
    <row r="4164">
      <c r="A4164" s="11" t="n"/>
      <c r="B4164" s="11" t="n"/>
      <c r="C4164" s="11" t="n"/>
      <c r="E4164" s="12">
        <f>IF($A4164="","",IF(ISNUMBER($A4164),$A4164,IFERROR(DATEVALUE($A4164),"")))</f>
        <v/>
      </c>
      <c r="F4164" s="12">
        <f>IF($B4164="","",IF(ISNUMBER($B4164),HOUR($B4164)*2+MINUTE($B4164)/30,IFERROR(VALUE(LEFT($B4164,FIND(":",$B4164)-1))*2+VALUE(MID($B4164,FIND(":",$B4164)+1,2))/30,"")))</f>
        <v/>
      </c>
      <c r="G4164" s="12">
        <f>IF($E4164="","",IF(WEEKDAY($E4164,2)&lt;6,1,0))</f>
        <v/>
      </c>
      <c r="H4164" s="12">
        <f>IF(OR($E4164="",$F4164=""),"",IF(AND($G4164=1,$F4164&gt;='Working Hours'!$C$8,$F4164&lt;'Working Hours'!$C$9),1,0))</f>
        <v/>
      </c>
    </row>
    <row r="4165">
      <c r="A4165" s="11" t="n"/>
      <c r="B4165" s="11" t="n"/>
      <c r="C4165" s="11" t="n"/>
      <c r="E4165" s="12">
        <f>IF($A4165="","",IF(ISNUMBER($A4165),$A4165,IFERROR(DATEVALUE($A4165),"")))</f>
        <v/>
      </c>
      <c r="F4165" s="12">
        <f>IF($B4165="","",IF(ISNUMBER($B4165),HOUR($B4165)*2+MINUTE($B4165)/30,IFERROR(VALUE(LEFT($B4165,FIND(":",$B4165)-1))*2+VALUE(MID($B4165,FIND(":",$B4165)+1,2))/30,"")))</f>
        <v/>
      </c>
      <c r="G4165" s="12">
        <f>IF($E4165="","",IF(WEEKDAY($E4165,2)&lt;6,1,0))</f>
        <v/>
      </c>
      <c r="H4165" s="12">
        <f>IF(OR($E4165="",$F4165=""),"",IF(AND($G4165=1,$F4165&gt;='Working Hours'!$C$8,$F4165&lt;'Working Hours'!$C$9),1,0))</f>
        <v/>
      </c>
    </row>
    <row r="4166">
      <c r="A4166" s="11" t="n"/>
      <c r="B4166" s="11" t="n"/>
      <c r="C4166" s="11" t="n"/>
      <c r="E4166" s="12">
        <f>IF($A4166="","",IF(ISNUMBER($A4166),$A4166,IFERROR(DATEVALUE($A4166),"")))</f>
        <v/>
      </c>
      <c r="F4166" s="12">
        <f>IF($B4166="","",IF(ISNUMBER($B4166),HOUR($B4166)*2+MINUTE($B4166)/30,IFERROR(VALUE(LEFT($B4166,FIND(":",$B4166)-1))*2+VALUE(MID($B4166,FIND(":",$B4166)+1,2))/30,"")))</f>
        <v/>
      </c>
      <c r="G4166" s="12">
        <f>IF($E4166="","",IF(WEEKDAY($E4166,2)&lt;6,1,0))</f>
        <v/>
      </c>
      <c r="H4166" s="12">
        <f>IF(OR($E4166="",$F4166=""),"",IF(AND($G4166=1,$F4166&gt;='Working Hours'!$C$8,$F4166&lt;'Working Hours'!$C$9),1,0))</f>
        <v/>
      </c>
    </row>
    <row r="4167">
      <c r="A4167" s="11" t="n"/>
      <c r="B4167" s="11" t="n"/>
      <c r="C4167" s="11" t="n"/>
      <c r="E4167" s="12">
        <f>IF($A4167="","",IF(ISNUMBER($A4167),$A4167,IFERROR(DATEVALUE($A4167),"")))</f>
        <v/>
      </c>
      <c r="F4167" s="12">
        <f>IF($B4167="","",IF(ISNUMBER($B4167),HOUR($B4167)*2+MINUTE($B4167)/30,IFERROR(VALUE(LEFT($B4167,FIND(":",$B4167)-1))*2+VALUE(MID($B4167,FIND(":",$B4167)+1,2))/30,"")))</f>
        <v/>
      </c>
      <c r="G4167" s="12">
        <f>IF($E4167="","",IF(WEEKDAY($E4167,2)&lt;6,1,0))</f>
        <v/>
      </c>
      <c r="H4167" s="12">
        <f>IF(OR($E4167="",$F4167=""),"",IF(AND($G4167=1,$F4167&gt;='Working Hours'!$C$8,$F4167&lt;'Working Hours'!$C$9),1,0))</f>
        <v/>
      </c>
    </row>
    <row r="4168">
      <c r="A4168" s="11" t="n"/>
      <c r="B4168" s="11" t="n"/>
      <c r="C4168" s="11" t="n"/>
      <c r="E4168" s="12">
        <f>IF($A4168="","",IF(ISNUMBER($A4168),$A4168,IFERROR(DATEVALUE($A4168),"")))</f>
        <v/>
      </c>
      <c r="F4168" s="12">
        <f>IF($B4168="","",IF(ISNUMBER($B4168),HOUR($B4168)*2+MINUTE($B4168)/30,IFERROR(VALUE(LEFT($B4168,FIND(":",$B4168)-1))*2+VALUE(MID($B4168,FIND(":",$B4168)+1,2))/30,"")))</f>
        <v/>
      </c>
      <c r="G4168" s="12">
        <f>IF($E4168="","",IF(WEEKDAY($E4168,2)&lt;6,1,0))</f>
        <v/>
      </c>
      <c r="H4168" s="12">
        <f>IF(OR($E4168="",$F4168=""),"",IF(AND($G4168=1,$F4168&gt;='Working Hours'!$C$8,$F4168&lt;'Working Hours'!$C$9),1,0))</f>
        <v/>
      </c>
    </row>
    <row r="4169">
      <c r="A4169" s="11" t="n"/>
      <c r="B4169" s="11" t="n"/>
      <c r="C4169" s="11" t="n"/>
      <c r="E4169" s="12">
        <f>IF($A4169="","",IF(ISNUMBER($A4169),$A4169,IFERROR(DATEVALUE($A4169),"")))</f>
        <v/>
      </c>
      <c r="F4169" s="12">
        <f>IF($B4169="","",IF(ISNUMBER($B4169),HOUR($B4169)*2+MINUTE($B4169)/30,IFERROR(VALUE(LEFT($B4169,FIND(":",$B4169)-1))*2+VALUE(MID($B4169,FIND(":",$B4169)+1,2))/30,"")))</f>
        <v/>
      </c>
      <c r="G4169" s="12">
        <f>IF($E4169="","",IF(WEEKDAY($E4169,2)&lt;6,1,0))</f>
        <v/>
      </c>
      <c r="H4169" s="12">
        <f>IF(OR($E4169="",$F4169=""),"",IF(AND($G4169=1,$F4169&gt;='Working Hours'!$C$8,$F4169&lt;'Working Hours'!$C$9),1,0))</f>
        <v/>
      </c>
    </row>
    <row r="4170">
      <c r="A4170" s="11" t="n"/>
      <c r="B4170" s="11" t="n"/>
      <c r="C4170" s="11" t="n"/>
      <c r="E4170" s="12">
        <f>IF($A4170="","",IF(ISNUMBER($A4170),$A4170,IFERROR(DATEVALUE($A4170),"")))</f>
        <v/>
      </c>
      <c r="F4170" s="12">
        <f>IF($B4170="","",IF(ISNUMBER($B4170),HOUR($B4170)*2+MINUTE($B4170)/30,IFERROR(VALUE(LEFT($B4170,FIND(":",$B4170)-1))*2+VALUE(MID($B4170,FIND(":",$B4170)+1,2))/30,"")))</f>
        <v/>
      </c>
      <c r="G4170" s="12">
        <f>IF($E4170="","",IF(WEEKDAY($E4170,2)&lt;6,1,0))</f>
        <v/>
      </c>
      <c r="H4170" s="12">
        <f>IF(OR($E4170="",$F4170=""),"",IF(AND($G4170=1,$F4170&gt;='Working Hours'!$C$8,$F4170&lt;'Working Hours'!$C$9),1,0))</f>
        <v/>
      </c>
    </row>
    <row r="4171">
      <c r="A4171" s="11" t="n"/>
      <c r="B4171" s="11" t="n"/>
      <c r="C4171" s="11" t="n"/>
      <c r="E4171" s="12">
        <f>IF($A4171="","",IF(ISNUMBER($A4171),$A4171,IFERROR(DATEVALUE($A4171),"")))</f>
        <v/>
      </c>
      <c r="F4171" s="12">
        <f>IF($B4171="","",IF(ISNUMBER($B4171),HOUR($B4171)*2+MINUTE($B4171)/30,IFERROR(VALUE(LEFT($B4171,FIND(":",$B4171)-1))*2+VALUE(MID($B4171,FIND(":",$B4171)+1,2))/30,"")))</f>
        <v/>
      </c>
      <c r="G4171" s="12">
        <f>IF($E4171="","",IF(WEEKDAY($E4171,2)&lt;6,1,0))</f>
        <v/>
      </c>
      <c r="H4171" s="12">
        <f>IF(OR($E4171="",$F4171=""),"",IF(AND($G4171=1,$F4171&gt;='Working Hours'!$C$8,$F4171&lt;'Working Hours'!$C$9),1,0))</f>
        <v/>
      </c>
    </row>
    <row r="4172">
      <c r="A4172" s="11" t="n"/>
      <c r="B4172" s="11" t="n"/>
      <c r="C4172" s="11" t="n"/>
      <c r="E4172" s="12">
        <f>IF($A4172="","",IF(ISNUMBER($A4172),$A4172,IFERROR(DATEVALUE($A4172),"")))</f>
        <v/>
      </c>
      <c r="F4172" s="12">
        <f>IF($B4172="","",IF(ISNUMBER($B4172),HOUR($B4172)*2+MINUTE($B4172)/30,IFERROR(VALUE(LEFT($B4172,FIND(":",$B4172)-1))*2+VALUE(MID($B4172,FIND(":",$B4172)+1,2))/30,"")))</f>
        <v/>
      </c>
      <c r="G4172" s="12">
        <f>IF($E4172="","",IF(WEEKDAY($E4172,2)&lt;6,1,0))</f>
        <v/>
      </c>
      <c r="H4172" s="12">
        <f>IF(OR($E4172="",$F4172=""),"",IF(AND($G4172=1,$F4172&gt;='Working Hours'!$C$8,$F4172&lt;'Working Hours'!$C$9),1,0))</f>
        <v/>
      </c>
    </row>
    <row r="4173">
      <c r="A4173" s="11" t="n"/>
      <c r="B4173" s="11" t="n"/>
      <c r="C4173" s="11" t="n"/>
      <c r="E4173" s="12">
        <f>IF($A4173="","",IF(ISNUMBER($A4173),$A4173,IFERROR(DATEVALUE($A4173),"")))</f>
        <v/>
      </c>
      <c r="F4173" s="12">
        <f>IF($B4173="","",IF(ISNUMBER($B4173),HOUR($B4173)*2+MINUTE($B4173)/30,IFERROR(VALUE(LEFT($B4173,FIND(":",$B4173)-1))*2+VALUE(MID($B4173,FIND(":",$B4173)+1,2))/30,"")))</f>
        <v/>
      </c>
      <c r="G4173" s="12">
        <f>IF($E4173="","",IF(WEEKDAY($E4173,2)&lt;6,1,0))</f>
        <v/>
      </c>
      <c r="H4173" s="12">
        <f>IF(OR($E4173="",$F4173=""),"",IF(AND($G4173=1,$F4173&gt;='Working Hours'!$C$8,$F4173&lt;'Working Hours'!$C$9),1,0))</f>
        <v/>
      </c>
    </row>
    <row r="4174">
      <c r="A4174" s="11" t="n"/>
      <c r="B4174" s="11" t="n"/>
      <c r="C4174" s="11" t="n"/>
      <c r="E4174" s="12">
        <f>IF($A4174="","",IF(ISNUMBER($A4174),$A4174,IFERROR(DATEVALUE($A4174),"")))</f>
        <v/>
      </c>
      <c r="F4174" s="12">
        <f>IF($B4174="","",IF(ISNUMBER($B4174),HOUR($B4174)*2+MINUTE($B4174)/30,IFERROR(VALUE(LEFT($B4174,FIND(":",$B4174)-1))*2+VALUE(MID($B4174,FIND(":",$B4174)+1,2))/30,"")))</f>
        <v/>
      </c>
      <c r="G4174" s="12">
        <f>IF($E4174="","",IF(WEEKDAY($E4174,2)&lt;6,1,0))</f>
        <v/>
      </c>
      <c r="H4174" s="12">
        <f>IF(OR($E4174="",$F4174=""),"",IF(AND($G4174=1,$F4174&gt;='Working Hours'!$C$8,$F4174&lt;'Working Hours'!$C$9),1,0))</f>
        <v/>
      </c>
    </row>
    <row r="4175">
      <c r="A4175" s="11" t="n"/>
      <c r="B4175" s="11" t="n"/>
      <c r="C4175" s="11" t="n"/>
      <c r="E4175" s="12">
        <f>IF($A4175="","",IF(ISNUMBER($A4175),$A4175,IFERROR(DATEVALUE($A4175),"")))</f>
        <v/>
      </c>
      <c r="F4175" s="12">
        <f>IF($B4175="","",IF(ISNUMBER($B4175),HOUR($B4175)*2+MINUTE($B4175)/30,IFERROR(VALUE(LEFT($B4175,FIND(":",$B4175)-1))*2+VALUE(MID($B4175,FIND(":",$B4175)+1,2))/30,"")))</f>
        <v/>
      </c>
      <c r="G4175" s="12">
        <f>IF($E4175="","",IF(WEEKDAY($E4175,2)&lt;6,1,0))</f>
        <v/>
      </c>
      <c r="H4175" s="12">
        <f>IF(OR($E4175="",$F4175=""),"",IF(AND($G4175=1,$F4175&gt;='Working Hours'!$C$8,$F4175&lt;'Working Hours'!$C$9),1,0))</f>
        <v/>
      </c>
    </row>
    <row r="4176">
      <c r="A4176" s="11" t="n"/>
      <c r="B4176" s="11" t="n"/>
      <c r="C4176" s="11" t="n"/>
      <c r="E4176" s="12">
        <f>IF($A4176="","",IF(ISNUMBER($A4176),$A4176,IFERROR(DATEVALUE($A4176),"")))</f>
        <v/>
      </c>
      <c r="F4176" s="12">
        <f>IF($B4176="","",IF(ISNUMBER($B4176),HOUR($B4176)*2+MINUTE($B4176)/30,IFERROR(VALUE(LEFT($B4176,FIND(":",$B4176)-1))*2+VALUE(MID($B4176,FIND(":",$B4176)+1,2))/30,"")))</f>
        <v/>
      </c>
      <c r="G4176" s="12">
        <f>IF($E4176="","",IF(WEEKDAY($E4176,2)&lt;6,1,0))</f>
        <v/>
      </c>
      <c r="H4176" s="12">
        <f>IF(OR($E4176="",$F4176=""),"",IF(AND($G4176=1,$F4176&gt;='Working Hours'!$C$8,$F4176&lt;'Working Hours'!$C$9),1,0))</f>
        <v/>
      </c>
    </row>
    <row r="4177">
      <c r="A4177" s="11" t="n"/>
      <c r="B4177" s="11" t="n"/>
      <c r="C4177" s="11" t="n"/>
      <c r="E4177" s="12">
        <f>IF($A4177="","",IF(ISNUMBER($A4177),$A4177,IFERROR(DATEVALUE($A4177),"")))</f>
        <v/>
      </c>
      <c r="F4177" s="12">
        <f>IF($B4177="","",IF(ISNUMBER($B4177),HOUR($B4177)*2+MINUTE($B4177)/30,IFERROR(VALUE(LEFT($B4177,FIND(":",$B4177)-1))*2+VALUE(MID($B4177,FIND(":",$B4177)+1,2))/30,"")))</f>
        <v/>
      </c>
      <c r="G4177" s="12">
        <f>IF($E4177="","",IF(WEEKDAY($E4177,2)&lt;6,1,0))</f>
        <v/>
      </c>
      <c r="H4177" s="12">
        <f>IF(OR($E4177="",$F4177=""),"",IF(AND($G4177=1,$F4177&gt;='Working Hours'!$C$8,$F4177&lt;'Working Hours'!$C$9),1,0))</f>
        <v/>
      </c>
    </row>
    <row r="4178">
      <c r="A4178" s="11" t="n"/>
      <c r="B4178" s="11" t="n"/>
      <c r="C4178" s="11" t="n"/>
      <c r="E4178" s="12">
        <f>IF($A4178="","",IF(ISNUMBER($A4178),$A4178,IFERROR(DATEVALUE($A4178),"")))</f>
        <v/>
      </c>
      <c r="F4178" s="12">
        <f>IF($B4178="","",IF(ISNUMBER($B4178),HOUR($B4178)*2+MINUTE($B4178)/30,IFERROR(VALUE(LEFT($B4178,FIND(":",$B4178)-1))*2+VALUE(MID($B4178,FIND(":",$B4178)+1,2))/30,"")))</f>
        <v/>
      </c>
      <c r="G4178" s="12">
        <f>IF($E4178="","",IF(WEEKDAY($E4178,2)&lt;6,1,0))</f>
        <v/>
      </c>
      <c r="H4178" s="12">
        <f>IF(OR($E4178="",$F4178=""),"",IF(AND($G4178=1,$F4178&gt;='Working Hours'!$C$8,$F4178&lt;'Working Hours'!$C$9),1,0))</f>
        <v/>
      </c>
    </row>
    <row r="4179">
      <c r="A4179" s="11" t="n"/>
      <c r="B4179" s="11" t="n"/>
      <c r="C4179" s="11" t="n"/>
      <c r="E4179" s="12">
        <f>IF($A4179="","",IF(ISNUMBER($A4179),$A4179,IFERROR(DATEVALUE($A4179),"")))</f>
        <v/>
      </c>
      <c r="F4179" s="12">
        <f>IF($B4179="","",IF(ISNUMBER($B4179),HOUR($B4179)*2+MINUTE($B4179)/30,IFERROR(VALUE(LEFT($B4179,FIND(":",$B4179)-1))*2+VALUE(MID($B4179,FIND(":",$B4179)+1,2))/30,"")))</f>
        <v/>
      </c>
      <c r="G4179" s="12">
        <f>IF($E4179="","",IF(WEEKDAY($E4179,2)&lt;6,1,0))</f>
        <v/>
      </c>
      <c r="H4179" s="12">
        <f>IF(OR($E4179="",$F4179=""),"",IF(AND($G4179=1,$F4179&gt;='Working Hours'!$C$8,$F4179&lt;'Working Hours'!$C$9),1,0))</f>
        <v/>
      </c>
    </row>
    <row r="4180">
      <c r="A4180" s="11" t="n"/>
      <c r="B4180" s="11" t="n"/>
      <c r="C4180" s="11" t="n"/>
      <c r="E4180" s="12">
        <f>IF($A4180="","",IF(ISNUMBER($A4180),$A4180,IFERROR(DATEVALUE($A4180),"")))</f>
        <v/>
      </c>
      <c r="F4180" s="12">
        <f>IF($B4180="","",IF(ISNUMBER($B4180),HOUR($B4180)*2+MINUTE($B4180)/30,IFERROR(VALUE(LEFT($B4180,FIND(":",$B4180)-1))*2+VALUE(MID($B4180,FIND(":",$B4180)+1,2))/30,"")))</f>
        <v/>
      </c>
      <c r="G4180" s="12">
        <f>IF($E4180="","",IF(WEEKDAY($E4180,2)&lt;6,1,0))</f>
        <v/>
      </c>
      <c r="H4180" s="12">
        <f>IF(OR($E4180="",$F4180=""),"",IF(AND($G4180=1,$F4180&gt;='Working Hours'!$C$8,$F4180&lt;'Working Hours'!$C$9),1,0))</f>
        <v/>
      </c>
    </row>
    <row r="4181">
      <c r="A4181" s="11" t="n"/>
      <c r="B4181" s="11" t="n"/>
      <c r="C4181" s="11" t="n"/>
      <c r="E4181" s="12">
        <f>IF($A4181="","",IF(ISNUMBER($A4181),$A4181,IFERROR(DATEVALUE($A4181),"")))</f>
        <v/>
      </c>
      <c r="F4181" s="12">
        <f>IF($B4181="","",IF(ISNUMBER($B4181),HOUR($B4181)*2+MINUTE($B4181)/30,IFERROR(VALUE(LEFT($B4181,FIND(":",$B4181)-1))*2+VALUE(MID($B4181,FIND(":",$B4181)+1,2))/30,"")))</f>
        <v/>
      </c>
      <c r="G4181" s="12">
        <f>IF($E4181="","",IF(WEEKDAY($E4181,2)&lt;6,1,0))</f>
        <v/>
      </c>
      <c r="H4181" s="12">
        <f>IF(OR($E4181="",$F4181=""),"",IF(AND($G4181=1,$F4181&gt;='Working Hours'!$C$8,$F4181&lt;'Working Hours'!$C$9),1,0))</f>
        <v/>
      </c>
    </row>
    <row r="4182">
      <c r="A4182" s="11" t="n"/>
      <c r="B4182" s="11" t="n"/>
      <c r="C4182" s="11" t="n"/>
      <c r="E4182" s="12">
        <f>IF($A4182="","",IF(ISNUMBER($A4182),$A4182,IFERROR(DATEVALUE($A4182),"")))</f>
        <v/>
      </c>
      <c r="F4182" s="12">
        <f>IF($B4182="","",IF(ISNUMBER($B4182),HOUR($B4182)*2+MINUTE($B4182)/30,IFERROR(VALUE(LEFT($B4182,FIND(":",$B4182)-1))*2+VALUE(MID($B4182,FIND(":",$B4182)+1,2))/30,"")))</f>
        <v/>
      </c>
      <c r="G4182" s="12">
        <f>IF($E4182="","",IF(WEEKDAY($E4182,2)&lt;6,1,0))</f>
        <v/>
      </c>
      <c r="H4182" s="12">
        <f>IF(OR($E4182="",$F4182=""),"",IF(AND($G4182=1,$F4182&gt;='Working Hours'!$C$8,$F4182&lt;'Working Hours'!$C$9),1,0))</f>
        <v/>
      </c>
    </row>
    <row r="4183">
      <c r="A4183" s="11" t="n"/>
      <c r="B4183" s="11" t="n"/>
      <c r="C4183" s="11" t="n"/>
      <c r="E4183" s="12">
        <f>IF($A4183="","",IF(ISNUMBER($A4183),$A4183,IFERROR(DATEVALUE($A4183),"")))</f>
        <v/>
      </c>
      <c r="F4183" s="12">
        <f>IF($B4183="","",IF(ISNUMBER($B4183),HOUR($B4183)*2+MINUTE($B4183)/30,IFERROR(VALUE(LEFT($B4183,FIND(":",$B4183)-1))*2+VALUE(MID($B4183,FIND(":",$B4183)+1,2))/30,"")))</f>
        <v/>
      </c>
      <c r="G4183" s="12">
        <f>IF($E4183="","",IF(WEEKDAY($E4183,2)&lt;6,1,0))</f>
        <v/>
      </c>
      <c r="H4183" s="12">
        <f>IF(OR($E4183="",$F4183=""),"",IF(AND($G4183=1,$F4183&gt;='Working Hours'!$C$8,$F4183&lt;'Working Hours'!$C$9),1,0))</f>
        <v/>
      </c>
    </row>
    <row r="4184">
      <c r="A4184" s="11" t="n"/>
      <c r="B4184" s="11" t="n"/>
      <c r="C4184" s="11" t="n"/>
      <c r="E4184" s="12">
        <f>IF($A4184="","",IF(ISNUMBER($A4184),$A4184,IFERROR(DATEVALUE($A4184),"")))</f>
        <v/>
      </c>
      <c r="F4184" s="12">
        <f>IF($B4184="","",IF(ISNUMBER($B4184),HOUR($B4184)*2+MINUTE($B4184)/30,IFERROR(VALUE(LEFT($B4184,FIND(":",$B4184)-1))*2+VALUE(MID($B4184,FIND(":",$B4184)+1,2))/30,"")))</f>
        <v/>
      </c>
      <c r="G4184" s="12">
        <f>IF($E4184="","",IF(WEEKDAY($E4184,2)&lt;6,1,0))</f>
        <v/>
      </c>
      <c r="H4184" s="12">
        <f>IF(OR($E4184="",$F4184=""),"",IF(AND($G4184=1,$F4184&gt;='Working Hours'!$C$8,$F4184&lt;'Working Hours'!$C$9),1,0))</f>
        <v/>
      </c>
    </row>
    <row r="4185">
      <c r="A4185" s="11" t="n"/>
      <c r="B4185" s="11" t="n"/>
      <c r="C4185" s="11" t="n"/>
      <c r="E4185" s="12">
        <f>IF($A4185="","",IF(ISNUMBER($A4185),$A4185,IFERROR(DATEVALUE($A4185),"")))</f>
        <v/>
      </c>
      <c r="F4185" s="12">
        <f>IF($B4185="","",IF(ISNUMBER($B4185),HOUR($B4185)*2+MINUTE($B4185)/30,IFERROR(VALUE(LEFT($B4185,FIND(":",$B4185)-1))*2+VALUE(MID($B4185,FIND(":",$B4185)+1,2))/30,"")))</f>
        <v/>
      </c>
      <c r="G4185" s="12">
        <f>IF($E4185="","",IF(WEEKDAY($E4185,2)&lt;6,1,0))</f>
        <v/>
      </c>
      <c r="H4185" s="12">
        <f>IF(OR($E4185="",$F4185=""),"",IF(AND($G4185=1,$F4185&gt;='Working Hours'!$C$8,$F4185&lt;'Working Hours'!$C$9),1,0))</f>
        <v/>
      </c>
    </row>
    <row r="4186">
      <c r="A4186" s="11" t="n"/>
      <c r="B4186" s="11" t="n"/>
      <c r="C4186" s="11" t="n"/>
      <c r="E4186" s="12">
        <f>IF($A4186="","",IF(ISNUMBER($A4186),$A4186,IFERROR(DATEVALUE($A4186),"")))</f>
        <v/>
      </c>
      <c r="F4186" s="12">
        <f>IF($B4186="","",IF(ISNUMBER($B4186),HOUR($B4186)*2+MINUTE($B4186)/30,IFERROR(VALUE(LEFT($B4186,FIND(":",$B4186)-1))*2+VALUE(MID($B4186,FIND(":",$B4186)+1,2))/30,"")))</f>
        <v/>
      </c>
      <c r="G4186" s="12">
        <f>IF($E4186="","",IF(WEEKDAY($E4186,2)&lt;6,1,0))</f>
        <v/>
      </c>
      <c r="H4186" s="12">
        <f>IF(OR($E4186="",$F4186=""),"",IF(AND($G4186=1,$F4186&gt;='Working Hours'!$C$8,$F4186&lt;'Working Hours'!$C$9),1,0))</f>
        <v/>
      </c>
    </row>
    <row r="4187">
      <c r="A4187" s="11" t="n"/>
      <c r="B4187" s="11" t="n"/>
      <c r="C4187" s="11" t="n"/>
      <c r="E4187" s="12">
        <f>IF($A4187="","",IF(ISNUMBER($A4187),$A4187,IFERROR(DATEVALUE($A4187),"")))</f>
        <v/>
      </c>
      <c r="F4187" s="12">
        <f>IF($B4187="","",IF(ISNUMBER($B4187),HOUR($B4187)*2+MINUTE($B4187)/30,IFERROR(VALUE(LEFT($B4187,FIND(":",$B4187)-1))*2+VALUE(MID($B4187,FIND(":",$B4187)+1,2))/30,"")))</f>
        <v/>
      </c>
      <c r="G4187" s="12">
        <f>IF($E4187="","",IF(WEEKDAY($E4187,2)&lt;6,1,0))</f>
        <v/>
      </c>
      <c r="H4187" s="12">
        <f>IF(OR($E4187="",$F4187=""),"",IF(AND($G4187=1,$F4187&gt;='Working Hours'!$C$8,$F4187&lt;'Working Hours'!$C$9),1,0))</f>
        <v/>
      </c>
    </row>
    <row r="4188">
      <c r="A4188" s="11" t="n"/>
      <c r="B4188" s="11" t="n"/>
      <c r="C4188" s="11" t="n"/>
      <c r="E4188" s="12">
        <f>IF($A4188="","",IF(ISNUMBER($A4188),$A4188,IFERROR(DATEVALUE($A4188),"")))</f>
        <v/>
      </c>
      <c r="F4188" s="12">
        <f>IF($B4188="","",IF(ISNUMBER($B4188),HOUR($B4188)*2+MINUTE($B4188)/30,IFERROR(VALUE(LEFT($B4188,FIND(":",$B4188)-1))*2+VALUE(MID($B4188,FIND(":",$B4188)+1,2))/30,"")))</f>
        <v/>
      </c>
      <c r="G4188" s="12">
        <f>IF($E4188="","",IF(WEEKDAY($E4188,2)&lt;6,1,0))</f>
        <v/>
      </c>
      <c r="H4188" s="12">
        <f>IF(OR($E4188="",$F4188=""),"",IF(AND($G4188=1,$F4188&gt;='Working Hours'!$C$8,$F4188&lt;'Working Hours'!$C$9),1,0))</f>
        <v/>
      </c>
    </row>
    <row r="4189">
      <c r="A4189" s="11" t="n"/>
      <c r="B4189" s="11" t="n"/>
      <c r="C4189" s="11" t="n"/>
      <c r="E4189" s="12">
        <f>IF($A4189="","",IF(ISNUMBER($A4189),$A4189,IFERROR(DATEVALUE($A4189),"")))</f>
        <v/>
      </c>
      <c r="F4189" s="12">
        <f>IF($B4189="","",IF(ISNUMBER($B4189),HOUR($B4189)*2+MINUTE($B4189)/30,IFERROR(VALUE(LEFT($B4189,FIND(":",$B4189)-1))*2+VALUE(MID($B4189,FIND(":",$B4189)+1,2))/30,"")))</f>
        <v/>
      </c>
      <c r="G4189" s="12">
        <f>IF($E4189="","",IF(WEEKDAY($E4189,2)&lt;6,1,0))</f>
        <v/>
      </c>
      <c r="H4189" s="12">
        <f>IF(OR($E4189="",$F4189=""),"",IF(AND($G4189=1,$F4189&gt;='Working Hours'!$C$8,$F4189&lt;'Working Hours'!$C$9),1,0))</f>
        <v/>
      </c>
    </row>
    <row r="4190">
      <c r="A4190" s="11" t="n"/>
      <c r="B4190" s="11" t="n"/>
      <c r="C4190" s="11" t="n"/>
      <c r="E4190" s="12">
        <f>IF($A4190="","",IF(ISNUMBER($A4190),$A4190,IFERROR(DATEVALUE($A4190),"")))</f>
        <v/>
      </c>
      <c r="F4190" s="12">
        <f>IF($B4190="","",IF(ISNUMBER($B4190),HOUR($B4190)*2+MINUTE($B4190)/30,IFERROR(VALUE(LEFT($B4190,FIND(":",$B4190)-1))*2+VALUE(MID($B4190,FIND(":",$B4190)+1,2))/30,"")))</f>
        <v/>
      </c>
      <c r="G4190" s="12">
        <f>IF($E4190="","",IF(WEEKDAY($E4190,2)&lt;6,1,0))</f>
        <v/>
      </c>
      <c r="H4190" s="12">
        <f>IF(OR($E4190="",$F4190=""),"",IF(AND($G4190=1,$F4190&gt;='Working Hours'!$C$8,$F4190&lt;'Working Hours'!$C$9),1,0))</f>
        <v/>
      </c>
    </row>
    <row r="4191">
      <c r="A4191" s="11" t="n"/>
      <c r="B4191" s="11" t="n"/>
      <c r="C4191" s="11" t="n"/>
      <c r="E4191" s="12">
        <f>IF($A4191="","",IF(ISNUMBER($A4191),$A4191,IFERROR(DATEVALUE($A4191),"")))</f>
        <v/>
      </c>
      <c r="F4191" s="12">
        <f>IF($B4191="","",IF(ISNUMBER($B4191),HOUR($B4191)*2+MINUTE($B4191)/30,IFERROR(VALUE(LEFT($B4191,FIND(":",$B4191)-1))*2+VALUE(MID($B4191,FIND(":",$B4191)+1,2))/30,"")))</f>
        <v/>
      </c>
      <c r="G4191" s="12">
        <f>IF($E4191="","",IF(WEEKDAY($E4191,2)&lt;6,1,0))</f>
        <v/>
      </c>
      <c r="H4191" s="12">
        <f>IF(OR($E4191="",$F4191=""),"",IF(AND($G4191=1,$F4191&gt;='Working Hours'!$C$8,$F4191&lt;'Working Hours'!$C$9),1,0))</f>
        <v/>
      </c>
    </row>
    <row r="4192">
      <c r="A4192" s="11" t="n"/>
      <c r="B4192" s="11" t="n"/>
      <c r="C4192" s="11" t="n"/>
      <c r="E4192" s="12">
        <f>IF($A4192="","",IF(ISNUMBER($A4192),$A4192,IFERROR(DATEVALUE($A4192),"")))</f>
        <v/>
      </c>
      <c r="F4192" s="12">
        <f>IF($B4192="","",IF(ISNUMBER($B4192),HOUR($B4192)*2+MINUTE($B4192)/30,IFERROR(VALUE(LEFT($B4192,FIND(":",$B4192)-1))*2+VALUE(MID($B4192,FIND(":",$B4192)+1,2))/30,"")))</f>
        <v/>
      </c>
      <c r="G4192" s="12">
        <f>IF($E4192="","",IF(WEEKDAY($E4192,2)&lt;6,1,0))</f>
        <v/>
      </c>
      <c r="H4192" s="12">
        <f>IF(OR($E4192="",$F4192=""),"",IF(AND($G4192=1,$F4192&gt;='Working Hours'!$C$8,$F4192&lt;'Working Hours'!$C$9),1,0))</f>
        <v/>
      </c>
    </row>
    <row r="4193">
      <c r="A4193" s="11" t="n"/>
      <c r="B4193" s="11" t="n"/>
      <c r="C4193" s="11" t="n"/>
      <c r="E4193" s="12">
        <f>IF($A4193="","",IF(ISNUMBER($A4193),$A4193,IFERROR(DATEVALUE($A4193),"")))</f>
        <v/>
      </c>
      <c r="F4193" s="12">
        <f>IF($B4193="","",IF(ISNUMBER($B4193),HOUR($B4193)*2+MINUTE($B4193)/30,IFERROR(VALUE(LEFT($B4193,FIND(":",$B4193)-1))*2+VALUE(MID($B4193,FIND(":",$B4193)+1,2))/30,"")))</f>
        <v/>
      </c>
      <c r="G4193" s="12">
        <f>IF($E4193="","",IF(WEEKDAY($E4193,2)&lt;6,1,0))</f>
        <v/>
      </c>
      <c r="H4193" s="12">
        <f>IF(OR($E4193="",$F4193=""),"",IF(AND($G4193=1,$F4193&gt;='Working Hours'!$C$8,$F4193&lt;'Working Hours'!$C$9),1,0))</f>
        <v/>
      </c>
    </row>
    <row r="4194">
      <c r="A4194" s="11" t="n"/>
      <c r="B4194" s="11" t="n"/>
      <c r="C4194" s="11" t="n"/>
      <c r="E4194" s="12">
        <f>IF($A4194="","",IF(ISNUMBER($A4194),$A4194,IFERROR(DATEVALUE($A4194),"")))</f>
        <v/>
      </c>
      <c r="F4194" s="12">
        <f>IF($B4194="","",IF(ISNUMBER($B4194),HOUR($B4194)*2+MINUTE($B4194)/30,IFERROR(VALUE(LEFT($B4194,FIND(":",$B4194)-1))*2+VALUE(MID($B4194,FIND(":",$B4194)+1,2))/30,"")))</f>
        <v/>
      </c>
      <c r="G4194" s="12">
        <f>IF($E4194="","",IF(WEEKDAY($E4194,2)&lt;6,1,0))</f>
        <v/>
      </c>
      <c r="H4194" s="12">
        <f>IF(OR($E4194="",$F4194=""),"",IF(AND($G4194=1,$F4194&gt;='Working Hours'!$C$8,$F4194&lt;'Working Hours'!$C$9),1,0))</f>
        <v/>
      </c>
    </row>
    <row r="4195">
      <c r="A4195" s="11" t="n"/>
      <c r="B4195" s="11" t="n"/>
      <c r="C4195" s="11" t="n"/>
      <c r="E4195" s="12">
        <f>IF($A4195="","",IF(ISNUMBER($A4195),$A4195,IFERROR(DATEVALUE($A4195),"")))</f>
        <v/>
      </c>
      <c r="F4195" s="12">
        <f>IF($B4195="","",IF(ISNUMBER($B4195),HOUR($B4195)*2+MINUTE($B4195)/30,IFERROR(VALUE(LEFT($B4195,FIND(":",$B4195)-1))*2+VALUE(MID($B4195,FIND(":",$B4195)+1,2))/30,"")))</f>
        <v/>
      </c>
      <c r="G4195" s="12">
        <f>IF($E4195="","",IF(WEEKDAY($E4195,2)&lt;6,1,0))</f>
        <v/>
      </c>
      <c r="H4195" s="12">
        <f>IF(OR($E4195="",$F4195=""),"",IF(AND($G4195=1,$F4195&gt;='Working Hours'!$C$8,$F4195&lt;'Working Hours'!$C$9),1,0))</f>
        <v/>
      </c>
    </row>
    <row r="4196">
      <c r="A4196" s="11" t="n"/>
      <c r="B4196" s="11" t="n"/>
      <c r="C4196" s="11" t="n"/>
      <c r="E4196" s="12">
        <f>IF($A4196="","",IF(ISNUMBER($A4196),$A4196,IFERROR(DATEVALUE($A4196),"")))</f>
        <v/>
      </c>
      <c r="F4196" s="12">
        <f>IF($B4196="","",IF(ISNUMBER($B4196),HOUR($B4196)*2+MINUTE($B4196)/30,IFERROR(VALUE(LEFT($B4196,FIND(":",$B4196)-1))*2+VALUE(MID($B4196,FIND(":",$B4196)+1,2))/30,"")))</f>
        <v/>
      </c>
      <c r="G4196" s="12">
        <f>IF($E4196="","",IF(WEEKDAY($E4196,2)&lt;6,1,0))</f>
        <v/>
      </c>
      <c r="H4196" s="12">
        <f>IF(OR($E4196="",$F4196=""),"",IF(AND($G4196=1,$F4196&gt;='Working Hours'!$C$8,$F4196&lt;'Working Hours'!$C$9),1,0))</f>
        <v/>
      </c>
    </row>
    <row r="4197">
      <c r="A4197" s="11" t="n"/>
      <c r="B4197" s="11" t="n"/>
      <c r="C4197" s="11" t="n"/>
      <c r="E4197" s="12">
        <f>IF($A4197="","",IF(ISNUMBER($A4197),$A4197,IFERROR(DATEVALUE($A4197),"")))</f>
        <v/>
      </c>
      <c r="F4197" s="12">
        <f>IF($B4197="","",IF(ISNUMBER($B4197),HOUR($B4197)*2+MINUTE($B4197)/30,IFERROR(VALUE(LEFT($B4197,FIND(":",$B4197)-1))*2+VALUE(MID($B4197,FIND(":",$B4197)+1,2))/30,"")))</f>
        <v/>
      </c>
      <c r="G4197" s="12">
        <f>IF($E4197="","",IF(WEEKDAY($E4197,2)&lt;6,1,0))</f>
        <v/>
      </c>
      <c r="H4197" s="12">
        <f>IF(OR($E4197="",$F4197=""),"",IF(AND($G4197=1,$F4197&gt;='Working Hours'!$C$8,$F4197&lt;'Working Hours'!$C$9),1,0))</f>
        <v/>
      </c>
    </row>
    <row r="4198">
      <c r="A4198" s="11" t="n"/>
      <c r="B4198" s="11" t="n"/>
      <c r="C4198" s="11" t="n"/>
      <c r="E4198" s="12">
        <f>IF($A4198="","",IF(ISNUMBER($A4198),$A4198,IFERROR(DATEVALUE($A4198),"")))</f>
        <v/>
      </c>
      <c r="F4198" s="12">
        <f>IF($B4198="","",IF(ISNUMBER($B4198),HOUR($B4198)*2+MINUTE($B4198)/30,IFERROR(VALUE(LEFT($B4198,FIND(":",$B4198)-1))*2+VALUE(MID($B4198,FIND(":",$B4198)+1,2))/30,"")))</f>
        <v/>
      </c>
      <c r="G4198" s="12">
        <f>IF($E4198="","",IF(WEEKDAY($E4198,2)&lt;6,1,0))</f>
        <v/>
      </c>
      <c r="H4198" s="12">
        <f>IF(OR($E4198="",$F4198=""),"",IF(AND($G4198=1,$F4198&gt;='Working Hours'!$C$8,$F4198&lt;'Working Hours'!$C$9),1,0))</f>
        <v/>
      </c>
    </row>
    <row r="4199">
      <c r="A4199" s="11" t="n"/>
      <c r="B4199" s="11" t="n"/>
      <c r="C4199" s="11" t="n"/>
      <c r="E4199" s="12">
        <f>IF($A4199="","",IF(ISNUMBER($A4199),$A4199,IFERROR(DATEVALUE($A4199),"")))</f>
        <v/>
      </c>
      <c r="F4199" s="12">
        <f>IF($B4199="","",IF(ISNUMBER($B4199),HOUR($B4199)*2+MINUTE($B4199)/30,IFERROR(VALUE(LEFT($B4199,FIND(":",$B4199)-1))*2+VALUE(MID($B4199,FIND(":",$B4199)+1,2))/30,"")))</f>
        <v/>
      </c>
      <c r="G4199" s="12">
        <f>IF($E4199="","",IF(WEEKDAY($E4199,2)&lt;6,1,0))</f>
        <v/>
      </c>
      <c r="H4199" s="12">
        <f>IF(OR($E4199="",$F4199=""),"",IF(AND($G4199=1,$F4199&gt;='Working Hours'!$C$8,$F4199&lt;'Working Hours'!$C$9),1,0))</f>
        <v/>
      </c>
    </row>
    <row r="4200">
      <c r="A4200" s="11" t="n"/>
      <c r="B4200" s="11" t="n"/>
      <c r="C4200" s="11" t="n"/>
      <c r="E4200" s="12">
        <f>IF($A4200="","",IF(ISNUMBER($A4200),$A4200,IFERROR(DATEVALUE($A4200),"")))</f>
        <v/>
      </c>
      <c r="F4200" s="12">
        <f>IF($B4200="","",IF(ISNUMBER($B4200),HOUR($B4200)*2+MINUTE($B4200)/30,IFERROR(VALUE(LEFT($B4200,FIND(":",$B4200)-1))*2+VALUE(MID($B4200,FIND(":",$B4200)+1,2))/30,"")))</f>
        <v/>
      </c>
      <c r="G4200" s="12">
        <f>IF($E4200="","",IF(WEEKDAY($E4200,2)&lt;6,1,0))</f>
        <v/>
      </c>
      <c r="H4200" s="12">
        <f>IF(OR($E4200="",$F4200=""),"",IF(AND($G4200=1,$F4200&gt;='Working Hours'!$C$8,$F4200&lt;'Working Hours'!$C$9),1,0))</f>
        <v/>
      </c>
    </row>
    <row r="4201">
      <c r="A4201" s="11" t="n"/>
      <c r="B4201" s="11" t="n"/>
      <c r="C4201" s="11" t="n"/>
      <c r="E4201" s="12">
        <f>IF($A4201="","",IF(ISNUMBER($A4201),$A4201,IFERROR(DATEVALUE($A4201),"")))</f>
        <v/>
      </c>
      <c r="F4201" s="12">
        <f>IF($B4201="","",IF(ISNUMBER($B4201),HOUR($B4201)*2+MINUTE($B4201)/30,IFERROR(VALUE(LEFT($B4201,FIND(":",$B4201)-1))*2+VALUE(MID($B4201,FIND(":",$B4201)+1,2))/30,"")))</f>
        <v/>
      </c>
      <c r="G4201" s="12">
        <f>IF($E4201="","",IF(WEEKDAY($E4201,2)&lt;6,1,0))</f>
        <v/>
      </c>
      <c r="H4201" s="12">
        <f>IF(OR($E4201="",$F4201=""),"",IF(AND($G4201=1,$F4201&gt;='Working Hours'!$C$8,$F4201&lt;'Working Hours'!$C$9),1,0))</f>
        <v/>
      </c>
    </row>
    <row r="4202">
      <c r="A4202" s="11" t="n"/>
      <c r="B4202" s="11" t="n"/>
      <c r="C4202" s="11" t="n"/>
      <c r="E4202" s="12">
        <f>IF($A4202="","",IF(ISNUMBER($A4202),$A4202,IFERROR(DATEVALUE($A4202),"")))</f>
        <v/>
      </c>
      <c r="F4202" s="12">
        <f>IF($B4202="","",IF(ISNUMBER($B4202),HOUR($B4202)*2+MINUTE($B4202)/30,IFERROR(VALUE(LEFT($B4202,FIND(":",$B4202)-1))*2+VALUE(MID($B4202,FIND(":",$B4202)+1,2))/30,"")))</f>
        <v/>
      </c>
      <c r="G4202" s="12">
        <f>IF($E4202="","",IF(WEEKDAY($E4202,2)&lt;6,1,0))</f>
        <v/>
      </c>
      <c r="H4202" s="12">
        <f>IF(OR($E4202="",$F4202=""),"",IF(AND($G4202=1,$F4202&gt;='Working Hours'!$C$8,$F4202&lt;'Working Hours'!$C$9),1,0))</f>
        <v/>
      </c>
    </row>
    <row r="4203">
      <c r="A4203" s="11" t="n"/>
      <c r="B4203" s="11" t="n"/>
      <c r="C4203" s="11" t="n"/>
      <c r="E4203" s="12">
        <f>IF($A4203="","",IF(ISNUMBER($A4203),$A4203,IFERROR(DATEVALUE($A4203),"")))</f>
        <v/>
      </c>
      <c r="F4203" s="12">
        <f>IF($B4203="","",IF(ISNUMBER($B4203),HOUR($B4203)*2+MINUTE($B4203)/30,IFERROR(VALUE(LEFT($B4203,FIND(":",$B4203)-1))*2+VALUE(MID($B4203,FIND(":",$B4203)+1,2))/30,"")))</f>
        <v/>
      </c>
      <c r="G4203" s="12">
        <f>IF($E4203="","",IF(WEEKDAY($E4203,2)&lt;6,1,0))</f>
        <v/>
      </c>
      <c r="H4203" s="12">
        <f>IF(OR($E4203="",$F4203=""),"",IF(AND($G4203=1,$F4203&gt;='Working Hours'!$C$8,$F4203&lt;'Working Hours'!$C$9),1,0))</f>
        <v/>
      </c>
    </row>
    <row r="4204">
      <c r="A4204" s="11" t="n"/>
      <c r="B4204" s="11" t="n"/>
      <c r="C4204" s="11" t="n"/>
      <c r="E4204" s="12">
        <f>IF($A4204="","",IF(ISNUMBER($A4204),$A4204,IFERROR(DATEVALUE($A4204),"")))</f>
        <v/>
      </c>
      <c r="F4204" s="12">
        <f>IF($B4204="","",IF(ISNUMBER($B4204),HOUR($B4204)*2+MINUTE($B4204)/30,IFERROR(VALUE(LEFT($B4204,FIND(":",$B4204)-1))*2+VALUE(MID($B4204,FIND(":",$B4204)+1,2))/30,"")))</f>
        <v/>
      </c>
      <c r="G4204" s="12">
        <f>IF($E4204="","",IF(WEEKDAY($E4204,2)&lt;6,1,0))</f>
        <v/>
      </c>
      <c r="H4204" s="12">
        <f>IF(OR($E4204="",$F4204=""),"",IF(AND($G4204=1,$F4204&gt;='Working Hours'!$C$8,$F4204&lt;'Working Hours'!$C$9),1,0))</f>
        <v/>
      </c>
    </row>
    <row r="4205">
      <c r="A4205" s="11" t="n"/>
      <c r="B4205" s="11" t="n"/>
      <c r="C4205" s="11" t="n"/>
      <c r="E4205" s="12">
        <f>IF($A4205="","",IF(ISNUMBER($A4205),$A4205,IFERROR(DATEVALUE($A4205),"")))</f>
        <v/>
      </c>
      <c r="F4205" s="12">
        <f>IF($B4205="","",IF(ISNUMBER($B4205),HOUR($B4205)*2+MINUTE($B4205)/30,IFERROR(VALUE(LEFT($B4205,FIND(":",$B4205)-1))*2+VALUE(MID($B4205,FIND(":",$B4205)+1,2))/30,"")))</f>
        <v/>
      </c>
      <c r="G4205" s="12">
        <f>IF($E4205="","",IF(WEEKDAY($E4205,2)&lt;6,1,0))</f>
        <v/>
      </c>
      <c r="H4205" s="12">
        <f>IF(OR($E4205="",$F4205=""),"",IF(AND($G4205=1,$F4205&gt;='Working Hours'!$C$8,$F4205&lt;'Working Hours'!$C$9),1,0))</f>
        <v/>
      </c>
    </row>
    <row r="4206">
      <c r="A4206" s="11" t="n"/>
      <c r="B4206" s="11" t="n"/>
      <c r="C4206" s="11" t="n"/>
      <c r="E4206" s="12">
        <f>IF($A4206="","",IF(ISNUMBER($A4206),$A4206,IFERROR(DATEVALUE($A4206),"")))</f>
        <v/>
      </c>
      <c r="F4206" s="12">
        <f>IF($B4206="","",IF(ISNUMBER($B4206),HOUR($B4206)*2+MINUTE($B4206)/30,IFERROR(VALUE(LEFT($B4206,FIND(":",$B4206)-1))*2+VALUE(MID($B4206,FIND(":",$B4206)+1,2))/30,"")))</f>
        <v/>
      </c>
      <c r="G4206" s="12">
        <f>IF($E4206="","",IF(WEEKDAY($E4206,2)&lt;6,1,0))</f>
        <v/>
      </c>
      <c r="H4206" s="12">
        <f>IF(OR($E4206="",$F4206=""),"",IF(AND($G4206=1,$F4206&gt;='Working Hours'!$C$8,$F4206&lt;'Working Hours'!$C$9),1,0))</f>
        <v/>
      </c>
    </row>
    <row r="4207">
      <c r="A4207" s="11" t="n"/>
      <c r="B4207" s="11" t="n"/>
      <c r="C4207" s="11" t="n"/>
      <c r="E4207" s="12">
        <f>IF($A4207="","",IF(ISNUMBER($A4207),$A4207,IFERROR(DATEVALUE($A4207),"")))</f>
        <v/>
      </c>
      <c r="F4207" s="12">
        <f>IF($B4207="","",IF(ISNUMBER($B4207),HOUR($B4207)*2+MINUTE($B4207)/30,IFERROR(VALUE(LEFT($B4207,FIND(":",$B4207)-1))*2+VALUE(MID($B4207,FIND(":",$B4207)+1,2))/30,"")))</f>
        <v/>
      </c>
      <c r="G4207" s="12">
        <f>IF($E4207="","",IF(WEEKDAY($E4207,2)&lt;6,1,0))</f>
        <v/>
      </c>
      <c r="H4207" s="12">
        <f>IF(OR($E4207="",$F4207=""),"",IF(AND($G4207=1,$F4207&gt;='Working Hours'!$C$8,$F4207&lt;'Working Hours'!$C$9),1,0))</f>
        <v/>
      </c>
    </row>
    <row r="4208">
      <c r="A4208" s="11" t="n"/>
      <c r="B4208" s="11" t="n"/>
      <c r="C4208" s="11" t="n"/>
      <c r="E4208" s="12">
        <f>IF($A4208="","",IF(ISNUMBER($A4208),$A4208,IFERROR(DATEVALUE($A4208),"")))</f>
        <v/>
      </c>
      <c r="F4208" s="12">
        <f>IF($B4208="","",IF(ISNUMBER($B4208),HOUR($B4208)*2+MINUTE($B4208)/30,IFERROR(VALUE(LEFT($B4208,FIND(":",$B4208)-1))*2+VALUE(MID($B4208,FIND(":",$B4208)+1,2))/30,"")))</f>
        <v/>
      </c>
      <c r="G4208" s="12">
        <f>IF($E4208="","",IF(WEEKDAY($E4208,2)&lt;6,1,0))</f>
        <v/>
      </c>
      <c r="H4208" s="12">
        <f>IF(OR($E4208="",$F4208=""),"",IF(AND($G4208=1,$F4208&gt;='Working Hours'!$C$8,$F4208&lt;'Working Hours'!$C$9),1,0))</f>
        <v/>
      </c>
    </row>
    <row r="4209">
      <c r="A4209" s="11" t="n"/>
      <c r="B4209" s="11" t="n"/>
      <c r="C4209" s="11" t="n"/>
      <c r="E4209" s="12">
        <f>IF($A4209="","",IF(ISNUMBER($A4209),$A4209,IFERROR(DATEVALUE($A4209),"")))</f>
        <v/>
      </c>
      <c r="F4209" s="12">
        <f>IF($B4209="","",IF(ISNUMBER($B4209),HOUR($B4209)*2+MINUTE($B4209)/30,IFERROR(VALUE(LEFT($B4209,FIND(":",$B4209)-1))*2+VALUE(MID($B4209,FIND(":",$B4209)+1,2))/30,"")))</f>
        <v/>
      </c>
      <c r="G4209" s="12">
        <f>IF($E4209="","",IF(WEEKDAY($E4209,2)&lt;6,1,0))</f>
        <v/>
      </c>
      <c r="H4209" s="12">
        <f>IF(OR($E4209="",$F4209=""),"",IF(AND($G4209=1,$F4209&gt;='Working Hours'!$C$8,$F4209&lt;'Working Hours'!$C$9),1,0))</f>
        <v/>
      </c>
    </row>
    <row r="4210">
      <c r="A4210" s="11" t="n"/>
      <c r="B4210" s="11" t="n"/>
      <c r="C4210" s="11" t="n"/>
      <c r="E4210" s="12">
        <f>IF($A4210="","",IF(ISNUMBER($A4210),$A4210,IFERROR(DATEVALUE($A4210),"")))</f>
        <v/>
      </c>
      <c r="F4210" s="12">
        <f>IF($B4210="","",IF(ISNUMBER($B4210),HOUR($B4210)*2+MINUTE($B4210)/30,IFERROR(VALUE(LEFT($B4210,FIND(":",$B4210)-1))*2+VALUE(MID($B4210,FIND(":",$B4210)+1,2))/30,"")))</f>
        <v/>
      </c>
      <c r="G4210" s="12">
        <f>IF($E4210="","",IF(WEEKDAY($E4210,2)&lt;6,1,0))</f>
        <v/>
      </c>
      <c r="H4210" s="12">
        <f>IF(OR($E4210="",$F4210=""),"",IF(AND($G4210=1,$F4210&gt;='Working Hours'!$C$8,$F4210&lt;'Working Hours'!$C$9),1,0))</f>
        <v/>
      </c>
    </row>
    <row r="4211">
      <c r="A4211" s="11" t="n"/>
      <c r="B4211" s="11" t="n"/>
      <c r="C4211" s="11" t="n"/>
      <c r="E4211" s="12">
        <f>IF($A4211="","",IF(ISNUMBER($A4211),$A4211,IFERROR(DATEVALUE($A4211),"")))</f>
        <v/>
      </c>
      <c r="F4211" s="12">
        <f>IF($B4211="","",IF(ISNUMBER($B4211),HOUR($B4211)*2+MINUTE($B4211)/30,IFERROR(VALUE(LEFT($B4211,FIND(":",$B4211)-1))*2+VALUE(MID($B4211,FIND(":",$B4211)+1,2))/30,"")))</f>
        <v/>
      </c>
      <c r="G4211" s="12">
        <f>IF($E4211="","",IF(WEEKDAY($E4211,2)&lt;6,1,0))</f>
        <v/>
      </c>
      <c r="H4211" s="12">
        <f>IF(OR($E4211="",$F4211=""),"",IF(AND($G4211=1,$F4211&gt;='Working Hours'!$C$8,$F4211&lt;'Working Hours'!$C$9),1,0))</f>
        <v/>
      </c>
    </row>
    <row r="4212">
      <c r="A4212" s="11" t="n"/>
      <c r="B4212" s="11" t="n"/>
      <c r="C4212" s="11" t="n"/>
      <c r="E4212" s="12">
        <f>IF($A4212="","",IF(ISNUMBER($A4212),$A4212,IFERROR(DATEVALUE($A4212),"")))</f>
        <v/>
      </c>
      <c r="F4212" s="12">
        <f>IF($B4212="","",IF(ISNUMBER($B4212),HOUR($B4212)*2+MINUTE($B4212)/30,IFERROR(VALUE(LEFT($B4212,FIND(":",$B4212)-1))*2+VALUE(MID($B4212,FIND(":",$B4212)+1,2))/30,"")))</f>
        <v/>
      </c>
      <c r="G4212" s="12">
        <f>IF($E4212="","",IF(WEEKDAY($E4212,2)&lt;6,1,0))</f>
        <v/>
      </c>
      <c r="H4212" s="12">
        <f>IF(OR($E4212="",$F4212=""),"",IF(AND($G4212=1,$F4212&gt;='Working Hours'!$C$8,$F4212&lt;'Working Hours'!$C$9),1,0))</f>
        <v/>
      </c>
    </row>
    <row r="4213">
      <c r="A4213" s="11" t="n"/>
      <c r="B4213" s="11" t="n"/>
      <c r="C4213" s="11" t="n"/>
      <c r="E4213" s="12">
        <f>IF($A4213="","",IF(ISNUMBER($A4213),$A4213,IFERROR(DATEVALUE($A4213),"")))</f>
        <v/>
      </c>
      <c r="F4213" s="12">
        <f>IF($B4213="","",IF(ISNUMBER($B4213),HOUR($B4213)*2+MINUTE($B4213)/30,IFERROR(VALUE(LEFT($B4213,FIND(":",$B4213)-1))*2+VALUE(MID($B4213,FIND(":",$B4213)+1,2))/30,"")))</f>
        <v/>
      </c>
      <c r="G4213" s="12">
        <f>IF($E4213="","",IF(WEEKDAY($E4213,2)&lt;6,1,0))</f>
        <v/>
      </c>
      <c r="H4213" s="12">
        <f>IF(OR($E4213="",$F4213=""),"",IF(AND($G4213=1,$F4213&gt;='Working Hours'!$C$8,$F4213&lt;'Working Hours'!$C$9),1,0))</f>
        <v/>
      </c>
    </row>
    <row r="4214">
      <c r="A4214" s="11" t="n"/>
      <c r="B4214" s="11" t="n"/>
      <c r="C4214" s="11" t="n"/>
      <c r="E4214" s="12">
        <f>IF($A4214="","",IF(ISNUMBER($A4214),$A4214,IFERROR(DATEVALUE($A4214),"")))</f>
        <v/>
      </c>
      <c r="F4214" s="12">
        <f>IF($B4214="","",IF(ISNUMBER($B4214),HOUR($B4214)*2+MINUTE($B4214)/30,IFERROR(VALUE(LEFT($B4214,FIND(":",$B4214)-1))*2+VALUE(MID($B4214,FIND(":",$B4214)+1,2))/30,"")))</f>
        <v/>
      </c>
      <c r="G4214" s="12">
        <f>IF($E4214="","",IF(WEEKDAY($E4214,2)&lt;6,1,0))</f>
        <v/>
      </c>
      <c r="H4214" s="12">
        <f>IF(OR($E4214="",$F4214=""),"",IF(AND($G4214=1,$F4214&gt;='Working Hours'!$C$8,$F4214&lt;'Working Hours'!$C$9),1,0))</f>
        <v/>
      </c>
    </row>
    <row r="4215">
      <c r="A4215" s="11" t="n"/>
      <c r="B4215" s="11" t="n"/>
      <c r="C4215" s="11" t="n"/>
      <c r="E4215" s="12">
        <f>IF($A4215="","",IF(ISNUMBER($A4215),$A4215,IFERROR(DATEVALUE($A4215),"")))</f>
        <v/>
      </c>
      <c r="F4215" s="12">
        <f>IF($B4215="","",IF(ISNUMBER($B4215),HOUR($B4215)*2+MINUTE($B4215)/30,IFERROR(VALUE(LEFT($B4215,FIND(":",$B4215)-1))*2+VALUE(MID($B4215,FIND(":",$B4215)+1,2))/30,"")))</f>
        <v/>
      </c>
      <c r="G4215" s="12">
        <f>IF($E4215="","",IF(WEEKDAY($E4215,2)&lt;6,1,0))</f>
        <v/>
      </c>
      <c r="H4215" s="12">
        <f>IF(OR($E4215="",$F4215=""),"",IF(AND($G4215=1,$F4215&gt;='Working Hours'!$C$8,$F4215&lt;'Working Hours'!$C$9),1,0))</f>
        <v/>
      </c>
    </row>
    <row r="4216">
      <c r="A4216" s="11" t="n"/>
      <c r="B4216" s="11" t="n"/>
      <c r="C4216" s="11" t="n"/>
      <c r="E4216" s="12">
        <f>IF($A4216="","",IF(ISNUMBER($A4216),$A4216,IFERROR(DATEVALUE($A4216),"")))</f>
        <v/>
      </c>
      <c r="F4216" s="12">
        <f>IF($B4216="","",IF(ISNUMBER($B4216),HOUR($B4216)*2+MINUTE($B4216)/30,IFERROR(VALUE(LEFT($B4216,FIND(":",$B4216)-1))*2+VALUE(MID($B4216,FIND(":",$B4216)+1,2))/30,"")))</f>
        <v/>
      </c>
      <c r="G4216" s="12">
        <f>IF($E4216="","",IF(WEEKDAY($E4216,2)&lt;6,1,0))</f>
        <v/>
      </c>
      <c r="H4216" s="12">
        <f>IF(OR($E4216="",$F4216=""),"",IF(AND($G4216=1,$F4216&gt;='Working Hours'!$C$8,$F4216&lt;'Working Hours'!$C$9),1,0))</f>
        <v/>
      </c>
    </row>
    <row r="4217">
      <c r="A4217" s="11" t="n"/>
      <c r="B4217" s="11" t="n"/>
      <c r="C4217" s="11" t="n"/>
      <c r="E4217" s="12">
        <f>IF($A4217="","",IF(ISNUMBER($A4217),$A4217,IFERROR(DATEVALUE($A4217),"")))</f>
        <v/>
      </c>
      <c r="F4217" s="12">
        <f>IF($B4217="","",IF(ISNUMBER($B4217),HOUR($B4217)*2+MINUTE($B4217)/30,IFERROR(VALUE(LEFT($B4217,FIND(":",$B4217)-1))*2+VALUE(MID($B4217,FIND(":",$B4217)+1,2))/30,"")))</f>
        <v/>
      </c>
      <c r="G4217" s="12">
        <f>IF($E4217="","",IF(WEEKDAY($E4217,2)&lt;6,1,0))</f>
        <v/>
      </c>
      <c r="H4217" s="12">
        <f>IF(OR($E4217="",$F4217=""),"",IF(AND($G4217=1,$F4217&gt;='Working Hours'!$C$8,$F4217&lt;'Working Hours'!$C$9),1,0))</f>
        <v/>
      </c>
    </row>
    <row r="4218">
      <c r="A4218" s="11" t="n"/>
      <c r="B4218" s="11" t="n"/>
      <c r="C4218" s="11" t="n"/>
      <c r="E4218" s="12">
        <f>IF($A4218="","",IF(ISNUMBER($A4218),$A4218,IFERROR(DATEVALUE($A4218),"")))</f>
        <v/>
      </c>
      <c r="F4218" s="12">
        <f>IF($B4218="","",IF(ISNUMBER($B4218),HOUR($B4218)*2+MINUTE($B4218)/30,IFERROR(VALUE(LEFT($B4218,FIND(":",$B4218)-1))*2+VALUE(MID($B4218,FIND(":",$B4218)+1,2))/30,"")))</f>
        <v/>
      </c>
      <c r="G4218" s="12">
        <f>IF($E4218="","",IF(WEEKDAY($E4218,2)&lt;6,1,0))</f>
        <v/>
      </c>
      <c r="H4218" s="12">
        <f>IF(OR($E4218="",$F4218=""),"",IF(AND($G4218=1,$F4218&gt;='Working Hours'!$C$8,$F4218&lt;'Working Hours'!$C$9),1,0))</f>
        <v/>
      </c>
    </row>
    <row r="4219">
      <c r="A4219" s="11" t="n"/>
      <c r="B4219" s="11" t="n"/>
      <c r="C4219" s="11" t="n"/>
      <c r="E4219" s="12">
        <f>IF($A4219="","",IF(ISNUMBER($A4219),$A4219,IFERROR(DATEVALUE($A4219),"")))</f>
        <v/>
      </c>
      <c r="F4219" s="12">
        <f>IF($B4219="","",IF(ISNUMBER($B4219),HOUR($B4219)*2+MINUTE($B4219)/30,IFERROR(VALUE(LEFT($B4219,FIND(":",$B4219)-1))*2+VALUE(MID($B4219,FIND(":",$B4219)+1,2))/30,"")))</f>
        <v/>
      </c>
      <c r="G4219" s="12">
        <f>IF($E4219="","",IF(WEEKDAY($E4219,2)&lt;6,1,0))</f>
        <v/>
      </c>
      <c r="H4219" s="12">
        <f>IF(OR($E4219="",$F4219=""),"",IF(AND($G4219=1,$F4219&gt;='Working Hours'!$C$8,$F4219&lt;'Working Hours'!$C$9),1,0))</f>
        <v/>
      </c>
    </row>
    <row r="4220">
      <c r="A4220" s="11" t="n"/>
      <c r="B4220" s="11" t="n"/>
      <c r="C4220" s="11" t="n"/>
      <c r="E4220" s="12">
        <f>IF($A4220="","",IF(ISNUMBER($A4220),$A4220,IFERROR(DATEVALUE($A4220),"")))</f>
        <v/>
      </c>
      <c r="F4220" s="12">
        <f>IF($B4220="","",IF(ISNUMBER($B4220),HOUR($B4220)*2+MINUTE($B4220)/30,IFERROR(VALUE(LEFT($B4220,FIND(":",$B4220)-1))*2+VALUE(MID($B4220,FIND(":",$B4220)+1,2))/30,"")))</f>
        <v/>
      </c>
      <c r="G4220" s="12">
        <f>IF($E4220="","",IF(WEEKDAY($E4220,2)&lt;6,1,0))</f>
        <v/>
      </c>
      <c r="H4220" s="12">
        <f>IF(OR($E4220="",$F4220=""),"",IF(AND($G4220=1,$F4220&gt;='Working Hours'!$C$8,$F4220&lt;'Working Hours'!$C$9),1,0))</f>
        <v/>
      </c>
    </row>
    <row r="4221">
      <c r="A4221" s="11" t="n"/>
      <c r="B4221" s="11" t="n"/>
      <c r="C4221" s="11" t="n"/>
      <c r="E4221" s="12">
        <f>IF($A4221="","",IF(ISNUMBER($A4221),$A4221,IFERROR(DATEVALUE($A4221),"")))</f>
        <v/>
      </c>
      <c r="F4221" s="12">
        <f>IF($B4221="","",IF(ISNUMBER($B4221),HOUR($B4221)*2+MINUTE($B4221)/30,IFERROR(VALUE(LEFT($B4221,FIND(":",$B4221)-1))*2+VALUE(MID($B4221,FIND(":",$B4221)+1,2))/30,"")))</f>
        <v/>
      </c>
      <c r="G4221" s="12">
        <f>IF($E4221="","",IF(WEEKDAY($E4221,2)&lt;6,1,0))</f>
        <v/>
      </c>
      <c r="H4221" s="12">
        <f>IF(OR($E4221="",$F4221=""),"",IF(AND($G4221=1,$F4221&gt;='Working Hours'!$C$8,$F4221&lt;'Working Hours'!$C$9),1,0))</f>
        <v/>
      </c>
    </row>
    <row r="4222">
      <c r="A4222" s="11" t="n"/>
      <c r="B4222" s="11" t="n"/>
      <c r="C4222" s="11" t="n"/>
      <c r="E4222" s="12">
        <f>IF($A4222="","",IF(ISNUMBER($A4222),$A4222,IFERROR(DATEVALUE($A4222),"")))</f>
        <v/>
      </c>
      <c r="F4222" s="12">
        <f>IF($B4222="","",IF(ISNUMBER($B4222),HOUR($B4222)*2+MINUTE($B4222)/30,IFERROR(VALUE(LEFT($B4222,FIND(":",$B4222)-1))*2+VALUE(MID($B4222,FIND(":",$B4222)+1,2))/30,"")))</f>
        <v/>
      </c>
      <c r="G4222" s="12">
        <f>IF($E4222="","",IF(WEEKDAY($E4222,2)&lt;6,1,0))</f>
        <v/>
      </c>
      <c r="H4222" s="12">
        <f>IF(OR($E4222="",$F4222=""),"",IF(AND($G4222=1,$F4222&gt;='Working Hours'!$C$8,$F4222&lt;'Working Hours'!$C$9),1,0))</f>
        <v/>
      </c>
    </row>
    <row r="4223">
      <c r="A4223" s="11" t="n"/>
      <c r="B4223" s="11" t="n"/>
      <c r="C4223" s="11" t="n"/>
      <c r="E4223" s="12">
        <f>IF($A4223="","",IF(ISNUMBER($A4223),$A4223,IFERROR(DATEVALUE($A4223),"")))</f>
        <v/>
      </c>
      <c r="F4223" s="12">
        <f>IF($B4223="","",IF(ISNUMBER($B4223),HOUR($B4223)*2+MINUTE($B4223)/30,IFERROR(VALUE(LEFT($B4223,FIND(":",$B4223)-1))*2+VALUE(MID($B4223,FIND(":",$B4223)+1,2))/30,"")))</f>
        <v/>
      </c>
      <c r="G4223" s="12">
        <f>IF($E4223="","",IF(WEEKDAY($E4223,2)&lt;6,1,0))</f>
        <v/>
      </c>
      <c r="H4223" s="12">
        <f>IF(OR($E4223="",$F4223=""),"",IF(AND($G4223=1,$F4223&gt;='Working Hours'!$C$8,$F4223&lt;'Working Hours'!$C$9),1,0))</f>
        <v/>
      </c>
    </row>
    <row r="4224">
      <c r="A4224" s="11" t="n"/>
      <c r="B4224" s="11" t="n"/>
      <c r="C4224" s="11" t="n"/>
      <c r="E4224" s="12">
        <f>IF($A4224="","",IF(ISNUMBER($A4224),$A4224,IFERROR(DATEVALUE($A4224),"")))</f>
        <v/>
      </c>
      <c r="F4224" s="12">
        <f>IF($B4224="","",IF(ISNUMBER($B4224),HOUR($B4224)*2+MINUTE($B4224)/30,IFERROR(VALUE(LEFT($B4224,FIND(":",$B4224)-1))*2+VALUE(MID($B4224,FIND(":",$B4224)+1,2))/30,"")))</f>
        <v/>
      </c>
      <c r="G4224" s="12">
        <f>IF($E4224="","",IF(WEEKDAY($E4224,2)&lt;6,1,0))</f>
        <v/>
      </c>
      <c r="H4224" s="12">
        <f>IF(OR($E4224="",$F4224=""),"",IF(AND($G4224=1,$F4224&gt;='Working Hours'!$C$8,$F4224&lt;'Working Hours'!$C$9),1,0))</f>
        <v/>
      </c>
    </row>
    <row r="4225">
      <c r="A4225" s="11" t="n"/>
      <c r="B4225" s="11" t="n"/>
      <c r="C4225" s="11" t="n"/>
      <c r="E4225" s="12">
        <f>IF($A4225="","",IF(ISNUMBER($A4225),$A4225,IFERROR(DATEVALUE($A4225),"")))</f>
        <v/>
      </c>
      <c r="F4225" s="12">
        <f>IF($B4225="","",IF(ISNUMBER($B4225),HOUR($B4225)*2+MINUTE($B4225)/30,IFERROR(VALUE(LEFT($B4225,FIND(":",$B4225)-1))*2+VALUE(MID($B4225,FIND(":",$B4225)+1,2))/30,"")))</f>
        <v/>
      </c>
      <c r="G4225" s="12">
        <f>IF($E4225="","",IF(WEEKDAY($E4225,2)&lt;6,1,0))</f>
        <v/>
      </c>
      <c r="H4225" s="12">
        <f>IF(OR($E4225="",$F4225=""),"",IF(AND($G4225=1,$F4225&gt;='Working Hours'!$C$8,$F4225&lt;'Working Hours'!$C$9),1,0))</f>
        <v/>
      </c>
    </row>
    <row r="4226">
      <c r="A4226" s="11" t="n"/>
      <c r="B4226" s="11" t="n"/>
      <c r="C4226" s="11" t="n"/>
      <c r="E4226" s="12">
        <f>IF($A4226="","",IF(ISNUMBER($A4226),$A4226,IFERROR(DATEVALUE($A4226),"")))</f>
        <v/>
      </c>
      <c r="F4226" s="12">
        <f>IF($B4226="","",IF(ISNUMBER($B4226),HOUR($B4226)*2+MINUTE($B4226)/30,IFERROR(VALUE(LEFT($B4226,FIND(":",$B4226)-1))*2+VALUE(MID($B4226,FIND(":",$B4226)+1,2))/30,"")))</f>
        <v/>
      </c>
      <c r="G4226" s="12">
        <f>IF($E4226="","",IF(WEEKDAY($E4226,2)&lt;6,1,0))</f>
        <v/>
      </c>
      <c r="H4226" s="12">
        <f>IF(OR($E4226="",$F4226=""),"",IF(AND($G4226=1,$F4226&gt;='Working Hours'!$C$8,$F4226&lt;'Working Hours'!$C$9),1,0))</f>
        <v/>
      </c>
    </row>
    <row r="4227">
      <c r="A4227" s="11" t="n"/>
      <c r="B4227" s="11" t="n"/>
      <c r="C4227" s="11" t="n"/>
      <c r="E4227" s="12">
        <f>IF($A4227="","",IF(ISNUMBER($A4227),$A4227,IFERROR(DATEVALUE($A4227),"")))</f>
        <v/>
      </c>
      <c r="F4227" s="12">
        <f>IF($B4227="","",IF(ISNUMBER($B4227),HOUR($B4227)*2+MINUTE($B4227)/30,IFERROR(VALUE(LEFT($B4227,FIND(":",$B4227)-1))*2+VALUE(MID($B4227,FIND(":",$B4227)+1,2))/30,"")))</f>
        <v/>
      </c>
      <c r="G4227" s="12">
        <f>IF($E4227="","",IF(WEEKDAY($E4227,2)&lt;6,1,0))</f>
        <v/>
      </c>
      <c r="H4227" s="12">
        <f>IF(OR($E4227="",$F4227=""),"",IF(AND($G4227=1,$F4227&gt;='Working Hours'!$C$8,$F4227&lt;'Working Hours'!$C$9),1,0))</f>
        <v/>
      </c>
    </row>
    <row r="4228">
      <c r="A4228" s="11" t="n"/>
      <c r="B4228" s="11" t="n"/>
      <c r="C4228" s="11" t="n"/>
      <c r="E4228" s="12">
        <f>IF($A4228="","",IF(ISNUMBER($A4228),$A4228,IFERROR(DATEVALUE($A4228),"")))</f>
        <v/>
      </c>
      <c r="F4228" s="12">
        <f>IF($B4228="","",IF(ISNUMBER($B4228),HOUR($B4228)*2+MINUTE($B4228)/30,IFERROR(VALUE(LEFT($B4228,FIND(":",$B4228)-1))*2+VALUE(MID($B4228,FIND(":",$B4228)+1,2))/30,"")))</f>
        <v/>
      </c>
      <c r="G4228" s="12">
        <f>IF($E4228="","",IF(WEEKDAY($E4228,2)&lt;6,1,0))</f>
        <v/>
      </c>
      <c r="H4228" s="12">
        <f>IF(OR($E4228="",$F4228=""),"",IF(AND($G4228=1,$F4228&gt;='Working Hours'!$C$8,$F4228&lt;'Working Hours'!$C$9),1,0))</f>
        <v/>
      </c>
    </row>
    <row r="4229">
      <c r="A4229" s="11" t="n"/>
      <c r="B4229" s="11" t="n"/>
      <c r="C4229" s="11" t="n"/>
      <c r="E4229" s="12">
        <f>IF($A4229="","",IF(ISNUMBER($A4229),$A4229,IFERROR(DATEVALUE($A4229),"")))</f>
        <v/>
      </c>
      <c r="F4229" s="12">
        <f>IF($B4229="","",IF(ISNUMBER($B4229),HOUR($B4229)*2+MINUTE($B4229)/30,IFERROR(VALUE(LEFT($B4229,FIND(":",$B4229)-1))*2+VALUE(MID($B4229,FIND(":",$B4229)+1,2))/30,"")))</f>
        <v/>
      </c>
      <c r="G4229" s="12">
        <f>IF($E4229="","",IF(WEEKDAY($E4229,2)&lt;6,1,0))</f>
        <v/>
      </c>
      <c r="H4229" s="12">
        <f>IF(OR($E4229="",$F4229=""),"",IF(AND($G4229=1,$F4229&gt;='Working Hours'!$C$8,$F4229&lt;'Working Hours'!$C$9),1,0))</f>
        <v/>
      </c>
    </row>
    <row r="4230">
      <c r="A4230" s="11" t="n"/>
      <c r="B4230" s="11" t="n"/>
      <c r="C4230" s="11" t="n"/>
      <c r="E4230" s="12">
        <f>IF($A4230="","",IF(ISNUMBER($A4230),$A4230,IFERROR(DATEVALUE($A4230),"")))</f>
        <v/>
      </c>
      <c r="F4230" s="12">
        <f>IF($B4230="","",IF(ISNUMBER($B4230),HOUR($B4230)*2+MINUTE($B4230)/30,IFERROR(VALUE(LEFT($B4230,FIND(":",$B4230)-1))*2+VALUE(MID($B4230,FIND(":",$B4230)+1,2))/30,"")))</f>
        <v/>
      </c>
      <c r="G4230" s="12">
        <f>IF($E4230="","",IF(WEEKDAY($E4230,2)&lt;6,1,0))</f>
        <v/>
      </c>
      <c r="H4230" s="12">
        <f>IF(OR($E4230="",$F4230=""),"",IF(AND($G4230=1,$F4230&gt;='Working Hours'!$C$8,$F4230&lt;'Working Hours'!$C$9),1,0))</f>
        <v/>
      </c>
    </row>
    <row r="4231">
      <c r="A4231" s="11" t="n"/>
      <c r="B4231" s="11" t="n"/>
      <c r="C4231" s="11" t="n"/>
      <c r="E4231" s="12">
        <f>IF($A4231="","",IF(ISNUMBER($A4231),$A4231,IFERROR(DATEVALUE($A4231),"")))</f>
        <v/>
      </c>
      <c r="F4231" s="12">
        <f>IF($B4231="","",IF(ISNUMBER($B4231),HOUR($B4231)*2+MINUTE($B4231)/30,IFERROR(VALUE(LEFT($B4231,FIND(":",$B4231)-1))*2+VALUE(MID($B4231,FIND(":",$B4231)+1,2))/30,"")))</f>
        <v/>
      </c>
      <c r="G4231" s="12">
        <f>IF($E4231="","",IF(WEEKDAY($E4231,2)&lt;6,1,0))</f>
        <v/>
      </c>
      <c r="H4231" s="12">
        <f>IF(OR($E4231="",$F4231=""),"",IF(AND($G4231=1,$F4231&gt;='Working Hours'!$C$8,$F4231&lt;'Working Hours'!$C$9),1,0))</f>
        <v/>
      </c>
    </row>
    <row r="4232">
      <c r="A4232" s="11" t="n"/>
      <c r="B4232" s="11" t="n"/>
      <c r="C4232" s="11" t="n"/>
      <c r="E4232" s="12">
        <f>IF($A4232="","",IF(ISNUMBER($A4232),$A4232,IFERROR(DATEVALUE($A4232),"")))</f>
        <v/>
      </c>
      <c r="F4232" s="12">
        <f>IF($B4232="","",IF(ISNUMBER($B4232),HOUR($B4232)*2+MINUTE($B4232)/30,IFERROR(VALUE(LEFT($B4232,FIND(":",$B4232)-1))*2+VALUE(MID($B4232,FIND(":",$B4232)+1,2))/30,"")))</f>
        <v/>
      </c>
      <c r="G4232" s="12">
        <f>IF($E4232="","",IF(WEEKDAY($E4232,2)&lt;6,1,0))</f>
        <v/>
      </c>
      <c r="H4232" s="12">
        <f>IF(OR($E4232="",$F4232=""),"",IF(AND($G4232=1,$F4232&gt;='Working Hours'!$C$8,$F4232&lt;'Working Hours'!$C$9),1,0))</f>
        <v/>
      </c>
    </row>
    <row r="4233">
      <c r="A4233" s="11" t="n"/>
      <c r="B4233" s="11" t="n"/>
      <c r="C4233" s="11" t="n"/>
      <c r="E4233" s="12">
        <f>IF($A4233="","",IF(ISNUMBER($A4233),$A4233,IFERROR(DATEVALUE($A4233),"")))</f>
        <v/>
      </c>
      <c r="F4233" s="12">
        <f>IF($B4233="","",IF(ISNUMBER($B4233),HOUR($B4233)*2+MINUTE($B4233)/30,IFERROR(VALUE(LEFT($B4233,FIND(":",$B4233)-1))*2+VALUE(MID($B4233,FIND(":",$B4233)+1,2))/30,"")))</f>
        <v/>
      </c>
      <c r="G4233" s="12">
        <f>IF($E4233="","",IF(WEEKDAY($E4233,2)&lt;6,1,0))</f>
        <v/>
      </c>
      <c r="H4233" s="12">
        <f>IF(OR($E4233="",$F4233=""),"",IF(AND($G4233=1,$F4233&gt;='Working Hours'!$C$8,$F4233&lt;'Working Hours'!$C$9),1,0))</f>
        <v/>
      </c>
    </row>
    <row r="4234">
      <c r="A4234" s="11" t="n"/>
      <c r="B4234" s="11" t="n"/>
      <c r="C4234" s="11" t="n"/>
      <c r="E4234" s="12">
        <f>IF($A4234="","",IF(ISNUMBER($A4234),$A4234,IFERROR(DATEVALUE($A4234),"")))</f>
        <v/>
      </c>
      <c r="F4234" s="12">
        <f>IF($B4234="","",IF(ISNUMBER($B4234),HOUR($B4234)*2+MINUTE($B4234)/30,IFERROR(VALUE(LEFT($B4234,FIND(":",$B4234)-1))*2+VALUE(MID($B4234,FIND(":",$B4234)+1,2))/30,"")))</f>
        <v/>
      </c>
      <c r="G4234" s="12">
        <f>IF($E4234="","",IF(WEEKDAY($E4234,2)&lt;6,1,0))</f>
        <v/>
      </c>
      <c r="H4234" s="12">
        <f>IF(OR($E4234="",$F4234=""),"",IF(AND($G4234=1,$F4234&gt;='Working Hours'!$C$8,$F4234&lt;'Working Hours'!$C$9),1,0))</f>
        <v/>
      </c>
    </row>
    <row r="4235">
      <c r="A4235" s="11" t="n"/>
      <c r="B4235" s="11" t="n"/>
      <c r="C4235" s="11" t="n"/>
      <c r="E4235" s="12">
        <f>IF($A4235="","",IF(ISNUMBER($A4235),$A4235,IFERROR(DATEVALUE($A4235),"")))</f>
        <v/>
      </c>
      <c r="F4235" s="12">
        <f>IF($B4235="","",IF(ISNUMBER($B4235),HOUR($B4235)*2+MINUTE($B4235)/30,IFERROR(VALUE(LEFT($B4235,FIND(":",$B4235)-1))*2+VALUE(MID($B4235,FIND(":",$B4235)+1,2))/30,"")))</f>
        <v/>
      </c>
      <c r="G4235" s="12">
        <f>IF($E4235="","",IF(WEEKDAY($E4235,2)&lt;6,1,0))</f>
        <v/>
      </c>
      <c r="H4235" s="12">
        <f>IF(OR($E4235="",$F4235=""),"",IF(AND($G4235=1,$F4235&gt;='Working Hours'!$C$8,$F4235&lt;'Working Hours'!$C$9),1,0))</f>
        <v/>
      </c>
    </row>
    <row r="4236">
      <c r="A4236" s="11" t="n"/>
      <c r="B4236" s="11" t="n"/>
      <c r="C4236" s="11" t="n"/>
      <c r="E4236" s="12">
        <f>IF($A4236="","",IF(ISNUMBER($A4236),$A4236,IFERROR(DATEVALUE($A4236),"")))</f>
        <v/>
      </c>
      <c r="F4236" s="12">
        <f>IF($B4236="","",IF(ISNUMBER($B4236),HOUR($B4236)*2+MINUTE($B4236)/30,IFERROR(VALUE(LEFT($B4236,FIND(":",$B4236)-1))*2+VALUE(MID($B4236,FIND(":",$B4236)+1,2))/30,"")))</f>
        <v/>
      </c>
      <c r="G4236" s="12">
        <f>IF($E4236="","",IF(WEEKDAY($E4236,2)&lt;6,1,0))</f>
        <v/>
      </c>
      <c r="H4236" s="12">
        <f>IF(OR($E4236="",$F4236=""),"",IF(AND($G4236=1,$F4236&gt;='Working Hours'!$C$8,$F4236&lt;'Working Hours'!$C$9),1,0))</f>
        <v/>
      </c>
    </row>
    <row r="4237">
      <c r="A4237" s="11" t="n"/>
      <c r="B4237" s="11" t="n"/>
      <c r="C4237" s="11" t="n"/>
      <c r="E4237" s="12">
        <f>IF($A4237="","",IF(ISNUMBER($A4237),$A4237,IFERROR(DATEVALUE($A4237),"")))</f>
        <v/>
      </c>
      <c r="F4237" s="12">
        <f>IF($B4237="","",IF(ISNUMBER($B4237),HOUR($B4237)*2+MINUTE($B4237)/30,IFERROR(VALUE(LEFT($B4237,FIND(":",$B4237)-1))*2+VALUE(MID($B4237,FIND(":",$B4237)+1,2))/30,"")))</f>
        <v/>
      </c>
      <c r="G4237" s="12">
        <f>IF($E4237="","",IF(WEEKDAY($E4237,2)&lt;6,1,0))</f>
        <v/>
      </c>
      <c r="H4237" s="12">
        <f>IF(OR($E4237="",$F4237=""),"",IF(AND($G4237=1,$F4237&gt;='Working Hours'!$C$8,$F4237&lt;'Working Hours'!$C$9),1,0))</f>
        <v/>
      </c>
    </row>
    <row r="4238">
      <c r="A4238" s="11" t="n"/>
      <c r="B4238" s="11" t="n"/>
      <c r="C4238" s="11" t="n"/>
      <c r="E4238" s="12">
        <f>IF($A4238="","",IF(ISNUMBER($A4238),$A4238,IFERROR(DATEVALUE($A4238),"")))</f>
        <v/>
      </c>
      <c r="F4238" s="12">
        <f>IF($B4238="","",IF(ISNUMBER($B4238),HOUR($B4238)*2+MINUTE($B4238)/30,IFERROR(VALUE(LEFT($B4238,FIND(":",$B4238)-1))*2+VALUE(MID($B4238,FIND(":",$B4238)+1,2))/30,"")))</f>
        <v/>
      </c>
      <c r="G4238" s="12">
        <f>IF($E4238="","",IF(WEEKDAY($E4238,2)&lt;6,1,0))</f>
        <v/>
      </c>
      <c r="H4238" s="12">
        <f>IF(OR($E4238="",$F4238=""),"",IF(AND($G4238=1,$F4238&gt;='Working Hours'!$C$8,$F4238&lt;'Working Hours'!$C$9),1,0))</f>
        <v/>
      </c>
    </row>
    <row r="4239">
      <c r="A4239" s="11" t="n"/>
      <c r="B4239" s="11" t="n"/>
      <c r="C4239" s="11" t="n"/>
      <c r="E4239" s="12">
        <f>IF($A4239="","",IF(ISNUMBER($A4239),$A4239,IFERROR(DATEVALUE($A4239),"")))</f>
        <v/>
      </c>
      <c r="F4239" s="12">
        <f>IF($B4239="","",IF(ISNUMBER($B4239),HOUR($B4239)*2+MINUTE($B4239)/30,IFERROR(VALUE(LEFT($B4239,FIND(":",$B4239)-1))*2+VALUE(MID($B4239,FIND(":",$B4239)+1,2))/30,"")))</f>
        <v/>
      </c>
      <c r="G4239" s="12">
        <f>IF($E4239="","",IF(WEEKDAY($E4239,2)&lt;6,1,0))</f>
        <v/>
      </c>
      <c r="H4239" s="12">
        <f>IF(OR($E4239="",$F4239=""),"",IF(AND($G4239=1,$F4239&gt;='Working Hours'!$C$8,$F4239&lt;'Working Hours'!$C$9),1,0))</f>
        <v/>
      </c>
    </row>
    <row r="4240">
      <c r="A4240" s="11" t="n"/>
      <c r="B4240" s="11" t="n"/>
      <c r="C4240" s="11" t="n"/>
      <c r="E4240" s="12">
        <f>IF($A4240="","",IF(ISNUMBER($A4240),$A4240,IFERROR(DATEVALUE($A4240),"")))</f>
        <v/>
      </c>
      <c r="F4240" s="12">
        <f>IF($B4240="","",IF(ISNUMBER($B4240),HOUR($B4240)*2+MINUTE($B4240)/30,IFERROR(VALUE(LEFT($B4240,FIND(":",$B4240)-1))*2+VALUE(MID($B4240,FIND(":",$B4240)+1,2))/30,"")))</f>
        <v/>
      </c>
      <c r="G4240" s="12">
        <f>IF($E4240="","",IF(WEEKDAY($E4240,2)&lt;6,1,0))</f>
        <v/>
      </c>
      <c r="H4240" s="12">
        <f>IF(OR($E4240="",$F4240=""),"",IF(AND($G4240=1,$F4240&gt;='Working Hours'!$C$8,$F4240&lt;'Working Hours'!$C$9),1,0))</f>
        <v/>
      </c>
    </row>
    <row r="4241">
      <c r="A4241" s="11" t="n"/>
      <c r="B4241" s="11" t="n"/>
      <c r="C4241" s="11" t="n"/>
      <c r="E4241" s="12">
        <f>IF($A4241="","",IF(ISNUMBER($A4241),$A4241,IFERROR(DATEVALUE($A4241),"")))</f>
        <v/>
      </c>
      <c r="F4241" s="12">
        <f>IF($B4241="","",IF(ISNUMBER($B4241),HOUR($B4241)*2+MINUTE($B4241)/30,IFERROR(VALUE(LEFT($B4241,FIND(":",$B4241)-1))*2+VALUE(MID($B4241,FIND(":",$B4241)+1,2))/30,"")))</f>
        <v/>
      </c>
      <c r="G4241" s="12">
        <f>IF($E4241="","",IF(WEEKDAY($E4241,2)&lt;6,1,0))</f>
        <v/>
      </c>
      <c r="H4241" s="12">
        <f>IF(OR($E4241="",$F4241=""),"",IF(AND($G4241=1,$F4241&gt;='Working Hours'!$C$8,$F4241&lt;'Working Hours'!$C$9),1,0))</f>
        <v/>
      </c>
    </row>
    <row r="4242">
      <c r="A4242" s="11" t="n"/>
      <c r="B4242" s="11" t="n"/>
      <c r="C4242" s="11" t="n"/>
      <c r="E4242" s="12">
        <f>IF($A4242="","",IF(ISNUMBER($A4242),$A4242,IFERROR(DATEVALUE($A4242),"")))</f>
        <v/>
      </c>
      <c r="F4242" s="12">
        <f>IF($B4242="","",IF(ISNUMBER($B4242),HOUR($B4242)*2+MINUTE($B4242)/30,IFERROR(VALUE(LEFT($B4242,FIND(":",$B4242)-1))*2+VALUE(MID($B4242,FIND(":",$B4242)+1,2))/30,"")))</f>
        <v/>
      </c>
      <c r="G4242" s="12">
        <f>IF($E4242="","",IF(WEEKDAY($E4242,2)&lt;6,1,0))</f>
        <v/>
      </c>
      <c r="H4242" s="12">
        <f>IF(OR($E4242="",$F4242=""),"",IF(AND($G4242=1,$F4242&gt;='Working Hours'!$C$8,$F4242&lt;'Working Hours'!$C$9),1,0))</f>
        <v/>
      </c>
    </row>
    <row r="4243">
      <c r="A4243" s="11" t="n"/>
      <c r="B4243" s="11" t="n"/>
      <c r="C4243" s="11" t="n"/>
      <c r="E4243" s="12">
        <f>IF($A4243="","",IF(ISNUMBER($A4243),$A4243,IFERROR(DATEVALUE($A4243),"")))</f>
        <v/>
      </c>
      <c r="F4243" s="12">
        <f>IF($B4243="","",IF(ISNUMBER($B4243),HOUR($B4243)*2+MINUTE($B4243)/30,IFERROR(VALUE(LEFT($B4243,FIND(":",$B4243)-1))*2+VALUE(MID($B4243,FIND(":",$B4243)+1,2))/30,"")))</f>
        <v/>
      </c>
      <c r="G4243" s="12">
        <f>IF($E4243="","",IF(WEEKDAY($E4243,2)&lt;6,1,0))</f>
        <v/>
      </c>
      <c r="H4243" s="12">
        <f>IF(OR($E4243="",$F4243=""),"",IF(AND($G4243=1,$F4243&gt;='Working Hours'!$C$8,$F4243&lt;'Working Hours'!$C$9),1,0))</f>
        <v/>
      </c>
    </row>
    <row r="4244">
      <c r="A4244" s="11" t="n"/>
      <c r="B4244" s="11" t="n"/>
      <c r="C4244" s="11" t="n"/>
      <c r="E4244" s="12">
        <f>IF($A4244="","",IF(ISNUMBER($A4244),$A4244,IFERROR(DATEVALUE($A4244),"")))</f>
        <v/>
      </c>
      <c r="F4244" s="12">
        <f>IF($B4244="","",IF(ISNUMBER($B4244),HOUR($B4244)*2+MINUTE($B4244)/30,IFERROR(VALUE(LEFT($B4244,FIND(":",$B4244)-1))*2+VALUE(MID($B4244,FIND(":",$B4244)+1,2))/30,"")))</f>
        <v/>
      </c>
      <c r="G4244" s="12">
        <f>IF($E4244="","",IF(WEEKDAY($E4244,2)&lt;6,1,0))</f>
        <v/>
      </c>
      <c r="H4244" s="12">
        <f>IF(OR($E4244="",$F4244=""),"",IF(AND($G4244=1,$F4244&gt;='Working Hours'!$C$8,$F4244&lt;'Working Hours'!$C$9),1,0))</f>
        <v/>
      </c>
    </row>
    <row r="4245">
      <c r="A4245" s="11" t="n"/>
      <c r="B4245" s="11" t="n"/>
      <c r="C4245" s="11" t="n"/>
      <c r="E4245" s="12">
        <f>IF($A4245="","",IF(ISNUMBER($A4245),$A4245,IFERROR(DATEVALUE($A4245),"")))</f>
        <v/>
      </c>
      <c r="F4245" s="12">
        <f>IF($B4245="","",IF(ISNUMBER($B4245),HOUR($B4245)*2+MINUTE($B4245)/30,IFERROR(VALUE(LEFT($B4245,FIND(":",$B4245)-1))*2+VALUE(MID($B4245,FIND(":",$B4245)+1,2))/30,"")))</f>
        <v/>
      </c>
      <c r="G4245" s="12">
        <f>IF($E4245="","",IF(WEEKDAY($E4245,2)&lt;6,1,0))</f>
        <v/>
      </c>
      <c r="H4245" s="12">
        <f>IF(OR($E4245="",$F4245=""),"",IF(AND($G4245=1,$F4245&gt;='Working Hours'!$C$8,$F4245&lt;'Working Hours'!$C$9),1,0))</f>
        <v/>
      </c>
    </row>
    <row r="4246">
      <c r="A4246" s="11" t="n"/>
      <c r="B4246" s="11" t="n"/>
      <c r="C4246" s="11" t="n"/>
      <c r="E4246" s="12">
        <f>IF($A4246="","",IF(ISNUMBER($A4246),$A4246,IFERROR(DATEVALUE($A4246),"")))</f>
        <v/>
      </c>
      <c r="F4246" s="12">
        <f>IF($B4246="","",IF(ISNUMBER($B4246),HOUR($B4246)*2+MINUTE($B4246)/30,IFERROR(VALUE(LEFT($B4246,FIND(":",$B4246)-1))*2+VALUE(MID($B4246,FIND(":",$B4246)+1,2))/30,"")))</f>
        <v/>
      </c>
      <c r="G4246" s="12">
        <f>IF($E4246="","",IF(WEEKDAY($E4246,2)&lt;6,1,0))</f>
        <v/>
      </c>
      <c r="H4246" s="12">
        <f>IF(OR($E4246="",$F4246=""),"",IF(AND($G4246=1,$F4246&gt;='Working Hours'!$C$8,$F4246&lt;'Working Hours'!$C$9),1,0))</f>
        <v/>
      </c>
    </row>
    <row r="4247">
      <c r="A4247" s="11" t="n"/>
      <c r="B4247" s="11" t="n"/>
      <c r="C4247" s="11" t="n"/>
      <c r="E4247" s="12">
        <f>IF($A4247="","",IF(ISNUMBER($A4247),$A4247,IFERROR(DATEVALUE($A4247),"")))</f>
        <v/>
      </c>
      <c r="F4247" s="12">
        <f>IF($B4247="","",IF(ISNUMBER($B4247),HOUR($B4247)*2+MINUTE($B4247)/30,IFERROR(VALUE(LEFT($B4247,FIND(":",$B4247)-1))*2+VALUE(MID($B4247,FIND(":",$B4247)+1,2))/30,"")))</f>
        <v/>
      </c>
      <c r="G4247" s="12">
        <f>IF($E4247="","",IF(WEEKDAY($E4247,2)&lt;6,1,0))</f>
        <v/>
      </c>
      <c r="H4247" s="12">
        <f>IF(OR($E4247="",$F4247=""),"",IF(AND($G4247=1,$F4247&gt;='Working Hours'!$C$8,$F4247&lt;'Working Hours'!$C$9),1,0))</f>
        <v/>
      </c>
    </row>
    <row r="4248">
      <c r="A4248" s="11" t="n"/>
      <c r="B4248" s="11" t="n"/>
      <c r="C4248" s="11" t="n"/>
      <c r="E4248" s="12">
        <f>IF($A4248="","",IF(ISNUMBER($A4248),$A4248,IFERROR(DATEVALUE($A4248),"")))</f>
        <v/>
      </c>
      <c r="F4248" s="12">
        <f>IF($B4248="","",IF(ISNUMBER($B4248),HOUR($B4248)*2+MINUTE($B4248)/30,IFERROR(VALUE(LEFT($B4248,FIND(":",$B4248)-1))*2+VALUE(MID($B4248,FIND(":",$B4248)+1,2))/30,"")))</f>
        <v/>
      </c>
      <c r="G4248" s="12">
        <f>IF($E4248="","",IF(WEEKDAY($E4248,2)&lt;6,1,0))</f>
        <v/>
      </c>
      <c r="H4248" s="12">
        <f>IF(OR($E4248="",$F4248=""),"",IF(AND($G4248=1,$F4248&gt;='Working Hours'!$C$8,$F4248&lt;'Working Hours'!$C$9),1,0))</f>
        <v/>
      </c>
    </row>
    <row r="4249">
      <c r="A4249" s="11" t="n"/>
      <c r="B4249" s="11" t="n"/>
      <c r="C4249" s="11" t="n"/>
      <c r="E4249" s="12">
        <f>IF($A4249="","",IF(ISNUMBER($A4249),$A4249,IFERROR(DATEVALUE($A4249),"")))</f>
        <v/>
      </c>
      <c r="F4249" s="12">
        <f>IF($B4249="","",IF(ISNUMBER($B4249),HOUR($B4249)*2+MINUTE($B4249)/30,IFERROR(VALUE(LEFT($B4249,FIND(":",$B4249)-1))*2+VALUE(MID($B4249,FIND(":",$B4249)+1,2))/30,"")))</f>
        <v/>
      </c>
      <c r="G4249" s="12">
        <f>IF($E4249="","",IF(WEEKDAY($E4249,2)&lt;6,1,0))</f>
        <v/>
      </c>
      <c r="H4249" s="12">
        <f>IF(OR($E4249="",$F4249=""),"",IF(AND($G4249=1,$F4249&gt;='Working Hours'!$C$8,$F4249&lt;'Working Hours'!$C$9),1,0))</f>
        <v/>
      </c>
    </row>
    <row r="4250">
      <c r="A4250" s="11" t="n"/>
      <c r="B4250" s="11" t="n"/>
      <c r="C4250" s="11" t="n"/>
      <c r="E4250" s="12">
        <f>IF($A4250="","",IF(ISNUMBER($A4250),$A4250,IFERROR(DATEVALUE($A4250),"")))</f>
        <v/>
      </c>
      <c r="F4250" s="12">
        <f>IF($B4250="","",IF(ISNUMBER($B4250),HOUR($B4250)*2+MINUTE($B4250)/30,IFERROR(VALUE(LEFT($B4250,FIND(":",$B4250)-1))*2+VALUE(MID($B4250,FIND(":",$B4250)+1,2))/30,"")))</f>
        <v/>
      </c>
      <c r="G4250" s="12">
        <f>IF($E4250="","",IF(WEEKDAY($E4250,2)&lt;6,1,0))</f>
        <v/>
      </c>
      <c r="H4250" s="12">
        <f>IF(OR($E4250="",$F4250=""),"",IF(AND($G4250=1,$F4250&gt;='Working Hours'!$C$8,$F4250&lt;'Working Hours'!$C$9),1,0))</f>
        <v/>
      </c>
    </row>
    <row r="4251">
      <c r="A4251" s="11" t="n"/>
      <c r="B4251" s="11" t="n"/>
      <c r="C4251" s="11" t="n"/>
      <c r="E4251" s="12">
        <f>IF($A4251="","",IF(ISNUMBER($A4251),$A4251,IFERROR(DATEVALUE($A4251),"")))</f>
        <v/>
      </c>
      <c r="F4251" s="12">
        <f>IF($B4251="","",IF(ISNUMBER($B4251),HOUR($B4251)*2+MINUTE($B4251)/30,IFERROR(VALUE(LEFT($B4251,FIND(":",$B4251)-1))*2+VALUE(MID($B4251,FIND(":",$B4251)+1,2))/30,"")))</f>
        <v/>
      </c>
      <c r="G4251" s="12">
        <f>IF($E4251="","",IF(WEEKDAY($E4251,2)&lt;6,1,0))</f>
        <v/>
      </c>
      <c r="H4251" s="12">
        <f>IF(OR($E4251="",$F4251=""),"",IF(AND($G4251=1,$F4251&gt;='Working Hours'!$C$8,$F4251&lt;'Working Hours'!$C$9),1,0))</f>
        <v/>
      </c>
    </row>
    <row r="4252">
      <c r="A4252" s="11" t="n"/>
      <c r="B4252" s="11" t="n"/>
      <c r="C4252" s="11" t="n"/>
      <c r="E4252" s="12">
        <f>IF($A4252="","",IF(ISNUMBER($A4252),$A4252,IFERROR(DATEVALUE($A4252),"")))</f>
        <v/>
      </c>
      <c r="F4252" s="12">
        <f>IF($B4252="","",IF(ISNUMBER($B4252),HOUR($B4252)*2+MINUTE($B4252)/30,IFERROR(VALUE(LEFT($B4252,FIND(":",$B4252)-1))*2+VALUE(MID($B4252,FIND(":",$B4252)+1,2))/30,"")))</f>
        <v/>
      </c>
      <c r="G4252" s="12">
        <f>IF($E4252="","",IF(WEEKDAY($E4252,2)&lt;6,1,0))</f>
        <v/>
      </c>
      <c r="H4252" s="12">
        <f>IF(OR($E4252="",$F4252=""),"",IF(AND($G4252=1,$F4252&gt;='Working Hours'!$C$8,$F4252&lt;'Working Hours'!$C$9),1,0))</f>
        <v/>
      </c>
    </row>
    <row r="4253">
      <c r="A4253" s="11" t="n"/>
      <c r="B4253" s="11" t="n"/>
      <c r="C4253" s="11" t="n"/>
      <c r="E4253" s="12">
        <f>IF($A4253="","",IF(ISNUMBER($A4253),$A4253,IFERROR(DATEVALUE($A4253),"")))</f>
        <v/>
      </c>
      <c r="F4253" s="12">
        <f>IF($B4253="","",IF(ISNUMBER($B4253),HOUR($B4253)*2+MINUTE($B4253)/30,IFERROR(VALUE(LEFT($B4253,FIND(":",$B4253)-1))*2+VALUE(MID($B4253,FIND(":",$B4253)+1,2))/30,"")))</f>
        <v/>
      </c>
      <c r="G4253" s="12">
        <f>IF($E4253="","",IF(WEEKDAY($E4253,2)&lt;6,1,0))</f>
        <v/>
      </c>
      <c r="H4253" s="12">
        <f>IF(OR($E4253="",$F4253=""),"",IF(AND($G4253=1,$F4253&gt;='Working Hours'!$C$8,$F4253&lt;'Working Hours'!$C$9),1,0))</f>
        <v/>
      </c>
    </row>
    <row r="4254">
      <c r="A4254" s="11" t="n"/>
      <c r="B4254" s="11" t="n"/>
      <c r="C4254" s="11" t="n"/>
      <c r="E4254" s="12">
        <f>IF($A4254="","",IF(ISNUMBER($A4254),$A4254,IFERROR(DATEVALUE($A4254),"")))</f>
        <v/>
      </c>
      <c r="F4254" s="12">
        <f>IF($B4254="","",IF(ISNUMBER($B4254),HOUR($B4254)*2+MINUTE($B4254)/30,IFERROR(VALUE(LEFT($B4254,FIND(":",$B4254)-1))*2+VALUE(MID($B4254,FIND(":",$B4254)+1,2))/30,"")))</f>
        <v/>
      </c>
      <c r="G4254" s="12">
        <f>IF($E4254="","",IF(WEEKDAY($E4254,2)&lt;6,1,0))</f>
        <v/>
      </c>
      <c r="H4254" s="12">
        <f>IF(OR($E4254="",$F4254=""),"",IF(AND($G4254=1,$F4254&gt;='Working Hours'!$C$8,$F4254&lt;'Working Hours'!$C$9),1,0))</f>
        <v/>
      </c>
    </row>
    <row r="4255">
      <c r="A4255" s="11" t="n"/>
      <c r="B4255" s="11" t="n"/>
      <c r="C4255" s="11" t="n"/>
      <c r="E4255" s="12">
        <f>IF($A4255="","",IF(ISNUMBER($A4255),$A4255,IFERROR(DATEVALUE($A4255),"")))</f>
        <v/>
      </c>
      <c r="F4255" s="12">
        <f>IF($B4255="","",IF(ISNUMBER($B4255),HOUR($B4255)*2+MINUTE($B4255)/30,IFERROR(VALUE(LEFT($B4255,FIND(":",$B4255)-1))*2+VALUE(MID($B4255,FIND(":",$B4255)+1,2))/30,"")))</f>
        <v/>
      </c>
      <c r="G4255" s="12">
        <f>IF($E4255="","",IF(WEEKDAY($E4255,2)&lt;6,1,0))</f>
        <v/>
      </c>
      <c r="H4255" s="12">
        <f>IF(OR($E4255="",$F4255=""),"",IF(AND($G4255=1,$F4255&gt;='Working Hours'!$C$8,$F4255&lt;'Working Hours'!$C$9),1,0))</f>
        <v/>
      </c>
    </row>
    <row r="4256">
      <c r="A4256" s="11" t="n"/>
      <c r="B4256" s="11" t="n"/>
      <c r="C4256" s="11" t="n"/>
      <c r="E4256" s="12">
        <f>IF($A4256="","",IF(ISNUMBER($A4256),$A4256,IFERROR(DATEVALUE($A4256),"")))</f>
        <v/>
      </c>
      <c r="F4256" s="12">
        <f>IF($B4256="","",IF(ISNUMBER($B4256),HOUR($B4256)*2+MINUTE($B4256)/30,IFERROR(VALUE(LEFT($B4256,FIND(":",$B4256)-1))*2+VALUE(MID($B4256,FIND(":",$B4256)+1,2))/30,"")))</f>
        <v/>
      </c>
      <c r="G4256" s="12">
        <f>IF($E4256="","",IF(WEEKDAY($E4256,2)&lt;6,1,0))</f>
        <v/>
      </c>
      <c r="H4256" s="12">
        <f>IF(OR($E4256="",$F4256=""),"",IF(AND($G4256=1,$F4256&gt;='Working Hours'!$C$8,$F4256&lt;'Working Hours'!$C$9),1,0))</f>
        <v/>
      </c>
    </row>
    <row r="4257">
      <c r="A4257" s="11" t="n"/>
      <c r="B4257" s="11" t="n"/>
      <c r="C4257" s="11" t="n"/>
      <c r="E4257" s="12">
        <f>IF($A4257="","",IF(ISNUMBER($A4257),$A4257,IFERROR(DATEVALUE($A4257),"")))</f>
        <v/>
      </c>
      <c r="F4257" s="12">
        <f>IF($B4257="","",IF(ISNUMBER($B4257),HOUR($B4257)*2+MINUTE($B4257)/30,IFERROR(VALUE(LEFT($B4257,FIND(":",$B4257)-1))*2+VALUE(MID($B4257,FIND(":",$B4257)+1,2))/30,"")))</f>
        <v/>
      </c>
      <c r="G4257" s="12">
        <f>IF($E4257="","",IF(WEEKDAY($E4257,2)&lt;6,1,0))</f>
        <v/>
      </c>
      <c r="H4257" s="12">
        <f>IF(OR($E4257="",$F4257=""),"",IF(AND($G4257=1,$F4257&gt;='Working Hours'!$C$8,$F4257&lt;'Working Hours'!$C$9),1,0))</f>
        <v/>
      </c>
    </row>
    <row r="4258">
      <c r="A4258" s="11" t="n"/>
      <c r="B4258" s="11" t="n"/>
      <c r="C4258" s="11" t="n"/>
      <c r="E4258" s="12">
        <f>IF($A4258="","",IF(ISNUMBER($A4258),$A4258,IFERROR(DATEVALUE($A4258),"")))</f>
        <v/>
      </c>
      <c r="F4258" s="12">
        <f>IF($B4258="","",IF(ISNUMBER($B4258),HOUR($B4258)*2+MINUTE($B4258)/30,IFERROR(VALUE(LEFT($B4258,FIND(":",$B4258)-1))*2+VALUE(MID($B4258,FIND(":",$B4258)+1,2))/30,"")))</f>
        <v/>
      </c>
      <c r="G4258" s="12">
        <f>IF($E4258="","",IF(WEEKDAY($E4258,2)&lt;6,1,0))</f>
        <v/>
      </c>
      <c r="H4258" s="12">
        <f>IF(OR($E4258="",$F4258=""),"",IF(AND($G4258=1,$F4258&gt;='Working Hours'!$C$8,$F4258&lt;'Working Hours'!$C$9),1,0))</f>
        <v/>
      </c>
    </row>
    <row r="4259">
      <c r="A4259" s="11" t="n"/>
      <c r="B4259" s="11" t="n"/>
      <c r="C4259" s="11" t="n"/>
      <c r="E4259" s="12">
        <f>IF($A4259="","",IF(ISNUMBER($A4259),$A4259,IFERROR(DATEVALUE($A4259),"")))</f>
        <v/>
      </c>
      <c r="F4259" s="12">
        <f>IF($B4259="","",IF(ISNUMBER($B4259),HOUR($B4259)*2+MINUTE($B4259)/30,IFERROR(VALUE(LEFT($B4259,FIND(":",$B4259)-1))*2+VALUE(MID($B4259,FIND(":",$B4259)+1,2))/30,"")))</f>
        <v/>
      </c>
      <c r="G4259" s="12">
        <f>IF($E4259="","",IF(WEEKDAY($E4259,2)&lt;6,1,0))</f>
        <v/>
      </c>
      <c r="H4259" s="12">
        <f>IF(OR($E4259="",$F4259=""),"",IF(AND($G4259=1,$F4259&gt;='Working Hours'!$C$8,$F4259&lt;'Working Hours'!$C$9),1,0))</f>
        <v/>
      </c>
    </row>
    <row r="4260">
      <c r="A4260" s="11" t="n"/>
      <c r="B4260" s="11" t="n"/>
      <c r="C4260" s="11" t="n"/>
      <c r="E4260" s="12">
        <f>IF($A4260="","",IF(ISNUMBER($A4260),$A4260,IFERROR(DATEVALUE($A4260),"")))</f>
        <v/>
      </c>
      <c r="F4260" s="12">
        <f>IF($B4260="","",IF(ISNUMBER($B4260),HOUR($B4260)*2+MINUTE($B4260)/30,IFERROR(VALUE(LEFT($B4260,FIND(":",$B4260)-1))*2+VALUE(MID($B4260,FIND(":",$B4260)+1,2))/30,"")))</f>
        <v/>
      </c>
      <c r="G4260" s="12">
        <f>IF($E4260="","",IF(WEEKDAY($E4260,2)&lt;6,1,0))</f>
        <v/>
      </c>
      <c r="H4260" s="12">
        <f>IF(OR($E4260="",$F4260=""),"",IF(AND($G4260=1,$F4260&gt;='Working Hours'!$C$8,$F4260&lt;'Working Hours'!$C$9),1,0))</f>
        <v/>
      </c>
    </row>
    <row r="4261">
      <c r="A4261" s="11" t="n"/>
      <c r="B4261" s="11" t="n"/>
      <c r="C4261" s="11" t="n"/>
      <c r="E4261" s="12">
        <f>IF($A4261="","",IF(ISNUMBER($A4261),$A4261,IFERROR(DATEVALUE($A4261),"")))</f>
        <v/>
      </c>
      <c r="F4261" s="12">
        <f>IF($B4261="","",IF(ISNUMBER($B4261),HOUR($B4261)*2+MINUTE($B4261)/30,IFERROR(VALUE(LEFT($B4261,FIND(":",$B4261)-1))*2+VALUE(MID($B4261,FIND(":",$B4261)+1,2))/30,"")))</f>
        <v/>
      </c>
      <c r="G4261" s="12">
        <f>IF($E4261="","",IF(WEEKDAY($E4261,2)&lt;6,1,0))</f>
        <v/>
      </c>
      <c r="H4261" s="12">
        <f>IF(OR($E4261="",$F4261=""),"",IF(AND($G4261=1,$F4261&gt;='Working Hours'!$C$8,$F4261&lt;'Working Hours'!$C$9),1,0))</f>
        <v/>
      </c>
    </row>
    <row r="4262">
      <c r="A4262" s="11" t="n"/>
      <c r="B4262" s="11" t="n"/>
      <c r="C4262" s="11" t="n"/>
      <c r="E4262" s="12">
        <f>IF($A4262="","",IF(ISNUMBER($A4262),$A4262,IFERROR(DATEVALUE($A4262),"")))</f>
        <v/>
      </c>
      <c r="F4262" s="12">
        <f>IF($B4262="","",IF(ISNUMBER($B4262),HOUR($B4262)*2+MINUTE($B4262)/30,IFERROR(VALUE(LEFT($B4262,FIND(":",$B4262)-1))*2+VALUE(MID($B4262,FIND(":",$B4262)+1,2))/30,"")))</f>
        <v/>
      </c>
      <c r="G4262" s="12">
        <f>IF($E4262="","",IF(WEEKDAY($E4262,2)&lt;6,1,0))</f>
        <v/>
      </c>
      <c r="H4262" s="12">
        <f>IF(OR($E4262="",$F4262=""),"",IF(AND($G4262=1,$F4262&gt;='Working Hours'!$C$8,$F4262&lt;'Working Hours'!$C$9),1,0))</f>
        <v/>
      </c>
    </row>
    <row r="4263">
      <c r="A4263" s="11" t="n"/>
      <c r="B4263" s="11" t="n"/>
      <c r="C4263" s="11" t="n"/>
      <c r="E4263" s="12">
        <f>IF($A4263="","",IF(ISNUMBER($A4263),$A4263,IFERROR(DATEVALUE($A4263),"")))</f>
        <v/>
      </c>
      <c r="F4263" s="12">
        <f>IF($B4263="","",IF(ISNUMBER($B4263),HOUR($B4263)*2+MINUTE($B4263)/30,IFERROR(VALUE(LEFT($B4263,FIND(":",$B4263)-1))*2+VALUE(MID($B4263,FIND(":",$B4263)+1,2))/30,"")))</f>
        <v/>
      </c>
      <c r="G4263" s="12">
        <f>IF($E4263="","",IF(WEEKDAY($E4263,2)&lt;6,1,0))</f>
        <v/>
      </c>
      <c r="H4263" s="12">
        <f>IF(OR($E4263="",$F4263=""),"",IF(AND($G4263=1,$F4263&gt;='Working Hours'!$C$8,$F4263&lt;'Working Hours'!$C$9),1,0))</f>
        <v/>
      </c>
    </row>
    <row r="4264">
      <c r="A4264" s="11" t="n"/>
      <c r="B4264" s="11" t="n"/>
      <c r="C4264" s="11" t="n"/>
      <c r="E4264" s="12">
        <f>IF($A4264="","",IF(ISNUMBER($A4264),$A4264,IFERROR(DATEVALUE($A4264),"")))</f>
        <v/>
      </c>
      <c r="F4264" s="12">
        <f>IF($B4264="","",IF(ISNUMBER($B4264),HOUR($B4264)*2+MINUTE($B4264)/30,IFERROR(VALUE(LEFT($B4264,FIND(":",$B4264)-1))*2+VALUE(MID($B4264,FIND(":",$B4264)+1,2))/30,"")))</f>
        <v/>
      </c>
      <c r="G4264" s="12">
        <f>IF($E4264="","",IF(WEEKDAY($E4264,2)&lt;6,1,0))</f>
        <v/>
      </c>
      <c r="H4264" s="12">
        <f>IF(OR($E4264="",$F4264=""),"",IF(AND($G4264=1,$F4264&gt;='Working Hours'!$C$8,$F4264&lt;'Working Hours'!$C$9),1,0))</f>
        <v/>
      </c>
    </row>
    <row r="4265">
      <c r="A4265" s="11" t="n"/>
      <c r="B4265" s="11" t="n"/>
      <c r="C4265" s="11" t="n"/>
      <c r="E4265" s="12">
        <f>IF($A4265="","",IF(ISNUMBER($A4265),$A4265,IFERROR(DATEVALUE($A4265),"")))</f>
        <v/>
      </c>
      <c r="F4265" s="12">
        <f>IF($B4265="","",IF(ISNUMBER($B4265),HOUR($B4265)*2+MINUTE($B4265)/30,IFERROR(VALUE(LEFT($B4265,FIND(":",$B4265)-1))*2+VALUE(MID($B4265,FIND(":",$B4265)+1,2))/30,"")))</f>
        <v/>
      </c>
      <c r="G4265" s="12">
        <f>IF($E4265="","",IF(WEEKDAY($E4265,2)&lt;6,1,0))</f>
        <v/>
      </c>
      <c r="H4265" s="12">
        <f>IF(OR($E4265="",$F4265=""),"",IF(AND($G4265=1,$F4265&gt;='Working Hours'!$C$8,$F4265&lt;'Working Hours'!$C$9),1,0))</f>
        <v/>
      </c>
    </row>
    <row r="4266">
      <c r="A4266" s="11" t="n"/>
      <c r="B4266" s="11" t="n"/>
      <c r="C4266" s="11" t="n"/>
      <c r="E4266" s="12">
        <f>IF($A4266="","",IF(ISNUMBER($A4266),$A4266,IFERROR(DATEVALUE($A4266),"")))</f>
        <v/>
      </c>
      <c r="F4266" s="12">
        <f>IF($B4266="","",IF(ISNUMBER($B4266),HOUR($B4266)*2+MINUTE($B4266)/30,IFERROR(VALUE(LEFT($B4266,FIND(":",$B4266)-1))*2+VALUE(MID($B4266,FIND(":",$B4266)+1,2))/30,"")))</f>
        <v/>
      </c>
      <c r="G4266" s="12">
        <f>IF($E4266="","",IF(WEEKDAY($E4266,2)&lt;6,1,0))</f>
        <v/>
      </c>
      <c r="H4266" s="12">
        <f>IF(OR($E4266="",$F4266=""),"",IF(AND($G4266=1,$F4266&gt;='Working Hours'!$C$8,$F4266&lt;'Working Hours'!$C$9),1,0))</f>
        <v/>
      </c>
    </row>
    <row r="4267">
      <c r="A4267" s="11" t="n"/>
      <c r="B4267" s="11" t="n"/>
      <c r="C4267" s="11" t="n"/>
      <c r="E4267" s="12">
        <f>IF($A4267="","",IF(ISNUMBER($A4267),$A4267,IFERROR(DATEVALUE($A4267),"")))</f>
        <v/>
      </c>
      <c r="F4267" s="12">
        <f>IF($B4267="","",IF(ISNUMBER($B4267),HOUR($B4267)*2+MINUTE($B4267)/30,IFERROR(VALUE(LEFT($B4267,FIND(":",$B4267)-1))*2+VALUE(MID($B4267,FIND(":",$B4267)+1,2))/30,"")))</f>
        <v/>
      </c>
      <c r="G4267" s="12">
        <f>IF($E4267="","",IF(WEEKDAY($E4267,2)&lt;6,1,0))</f>
        <v/>
      </c>
      <c r="H4267" s="12">
        <f>IF(OR($E4267="",$F4267=""),"",IF(AND($G4267=1,$F4267&gt;='Working Hours'!$C$8,$F4267&lt;'Working Hours'!$C$9),1,0))</f>
        <v/>
      </c>
    </row>
    <row r="4268">
      <c r="A4268" s="11" t="n"/>
      <c r="B4268" s="11" t="n"/>
      <c r="C4268" s="11" t="n"/>
      <c r="E4268" s="12">
        <f>IF($A4268="","",IF(ISNUMBER($A4268),$A4268,IFERROR(DATEVALUE($A4268),"")))</f>
        <v/>
      </c>
      <c r="F4268" s="12">
        <f>IF($B4268="","",IF(ISNUMBER($B4268),HOUR($B4268)*2+MINUTE($B4268)/30,IFERROR(VALUE(LEFT($B4268,FIND(":",$B4268)-1))*2+VALUE(MID($B4268,FIND(":",$B4268)+1,2))/30,"")))</f>
        <v/>
      </c>
      <c r="G4268" s="12">
        <f>IF($E4268="","",IF(WEEKDAY($E4268,2)&lt;6,1,0))</f>
        <v/>
      </c>
      <c r="H4268" s="12">
        <f>IF(OR($E4268="",$F4268=""),"",IF(AND($G4268=1,$F4268&gt;='Working Hours'!$C$8,$F4268&lt;'Working Hours'!$C$9),1,0))</f>
        <v/>
      </c>
    </row>
    <row r="4269">
      <c r="A4269" s="11" t="n"/>
      <c r="B4269" s="11" t="n"/>
      <c r="C4269" s="11" t="n"/>
      <c r="E4269" s="12">
        <f>IF($A4269="","",IF(ISNUMBER($A4269),$A4269,IFERROR(DATEVALUE($A4269),"")))</f>
        <v/>
      </c>
      <c r="F4269" s="12">
        <f>IF($B4269="","",IF(ISNUMBER($B4269),HOUR($B4269)*2+MINUTE($B4269)/30,IFERROR(VALUE(LEFT($B4269,FIND(":",$B4269)-1))*2+VALUE(MID($B4269,FIND(":",$B4269)+1,2))/30,"")))</f>
        <v/>
      </c>
      <c r="G4269" s="12">
        <f>IF($E4269="","",IF(WEEKDAY($E4269,2)&lt;6,1,0))</f>
        <v/>
      </c>
      <c r="H4269" s="12">
        <f>IF(OR($E4269="",$F4269=""),"",IF(AND($G4269=1,$F4269&gt;='Working Hours'!$C$8,$F4269&lt;'Working Hours'!$C$9),1,0))</f>
        <v/>
      </c>
    </row>
    <row r="4270">
      <c r="A4270" s="11" t="n"/>
      <c r="B4270" s="11" t="n"/>
      <c r="C4270" s="11" t="n"/>
      <c r="E4270" s="12">
        <f>IF($A4270="","",IF(ISNUMBER($A4270),$A4270,IFERROR(DATEVALUE($A4270),"")))</f>
        <v/>
      </c>
      <c r="F4270" s="12">
        <f>IF($B4270="","",IF(ISNUMBER($B4270),HOUR($B4270)*2+MINUTE($B4270)/30,IFERROR(VALUE(LEFT($B4270,FIND(":",$B4270)-1))*2+VALUE(MID($B4270,FIND(":",$B4270)+1,2))/30,"")))</f>
        <v/>
      </c>
      <c r="G4270" s="12">
        <f>IF($E4270="","",IF(WEEKDAY($E4270,2)&lt;6,1,0))</f>
        <v/>
      </c>
      <c r="H4270" s="12">
        <f>IF(OR($E4270="",$F4270=""),"",IF(AND($G4270=1,$F4270&gt;='Working Hours'!$C$8,$F4270&lt;'Working Hours'!$C$9),1,0))</f>
        <v/>
      </c>
    </row>
    <row r="4271">
      <c r="A4271" s="11" t="n"/>
      <c r="B4271" s="11" t="n"/>
      <c r="C4271" s="11" t="n"/>
      <c r="E4271" s="12">
        <f>IF($A4271="","",IF(ISNUMBER($A4271),$A4271,IFERROR(DATEVALUE($A4271),"")))</f>
        <v/>
      </c>
      <c r="F4271" s="12">
        <f>IF($B4271="","",IF(ISNUMBER($B4271),HOUR($B4271)*2+MINUTE($B4271)/30,IFERROR(VALUE(LEFT($B4271,FIND(":",$B4271)-1))*2+VALUE(MID($B4271,FIND(":",$B4271)+1,2))/30,"")))</f>
        <v/>
      </c>
      <c r="G4271" s="12">
        <f>IF($E4271="","",IF(WEEKDAY($E4271,2)&lt;6,1,0))</f>
        <v/>
      </c>
      <c r="H4271" s="12">
        <f>IF(OR($E4271="",$F4271=""),"",IF(AND($G4271=1,$F4271&gt;='Working Hours'!$C$8,$F4271&lt;'Working Hours'!$C$9),1,0))</f>
        <v/>
      </c>
    </row>
    <row r="4272">
      <c r="A4272" s="11" t="n"/>
      <c r="B4272" s="11" t="n"/>
      <c r="C4272" s="11" t="n"/>
      <c r="E4272" s="12">
        <f>IF($A4272="","",IF(ISNUMBER($A4272),$A4272,IFERROR(DATEVALUE($A4272),"")))</f>
        <v/>
      </c>
      <c r="F4272" s="12">
        <f>IF($B4272="","",IF(ISNUMBER($B4272),HOUR($B4272)*2+MINUTE($B4272)/30,IFERROR(VALUE(LEFT($B4272,FIND(":",$B4272)-1))*2+VALUE(MID($B4272,FIND(":",$B4272)+1,2))/30,"")))</f>
        <v/>
      </c>
      <c r="G4272" s="12">
        <f>IF($E4272="","",IF(WEEKDAY($E4272,2)&lt;6,1,0))</f>
        <v/>
      </c>
      <c r="H4272" s="12">
        <f>IF(OR($E4272="",$F4272=""),"",IF(AND($G4272=1,$F4272&gt;='Working Hours'!$C$8,$F4272&lt;'Working Hours'!$C$9),1,0))</f>
        <v/>
      </c>
    </row>
    <row r="4273">
      <c r="A4273" s="11" t="n"/>
      <c r="B4273" s="11" t="n"/>
      <c r="C4273" s="11" t="n"/>
      <c r="E4273" s="12">
        <f>IF($A4273="","",IF(ISNUMBER($A4273),$A4273,IFERROR(DATEVALUE($A4273),"")))</f>
        <v/>
      </c>
      <c r="F4273" s="12">
        <f>IF($B4273="","",IF(ISNUMBER($B4273),HOUR($B4273)*2+MINUTE($B4273)/30,IFERROR(VALUE(LEFT($B4273,FIND(":",$B4273)-1))*2+VALUE(MID($B4273,FIND(":",$B4273)+1,2))/30,"")))</f>
        <v/>
      </c>
      <c r="G4273" s="12">
        <f>IF($E4273="","",IF(WEEKDAY($E4273,2)&lt;6,1,0))</f>
        <v/>
      </c>
      <c r="H4273" s="12">
        <f>IF(OR($E4273="",$F4273=""),"",IF(AND($G4273=1,$F4273&gt;='Working Hours'!$C$8,$F4273&lt;'Working Hours'!$C$9),1,0))</f>
        <v/>
      </c>
    </row>
    <row r="4274">
      <c r="A4274" s="11" t="n"/>
      <c r="B4274" s="11" t="n"/>
      <c r="C4274" s="11" t="n"/>
      <c r="E4274" s="12">
        <f>IF($A4274="","",IF(ISNUMBER($A4274),$A4274,IFERROR(DATEVALUE($A4274),"")))</f>
        <v/>
      </c>
      <c r="F4274" s="12">
        <f>IF($B4274="","",IF(ISNUMBER($B4274),HOUR($B4274)*2+MINUTE($B4274)/30,IFERROR(VALUE(LEFT($B4274,FIND(":",$B4274)-1))*2+VALUE(MID($B4274,FIND(":",$B4274)+1,2))/30,"")))</f>
        <v/>
      </c>
      <c r="G4274" s="12">
        <f>IF($E4274="","",IF(WEEKDAY($E4274,2)&lt;6,1,0))</f>
        <v/>
      </c>
      <c r="H4274" s="12">
        <f>IF(OR($E4274="",$F4274=""),"",IF(AND($G4274=1,$F4274&gt;='Working Hours'!$C$8,$F4274&lt;'Working Hours'!$C$9),1,0))</f>
        <v/>
      </c>
    </row>
    <row r="4275">
      <c r="A4275" s="11" t="n"/>
      <c r="B4275" s="11" t="n"/>
      <c r="C4275" s="11" t="n"/>
      <c r="E4275" s="12">
        <f>IF($A4275="","",IF(ISNUMBER($A4275),$A4275,IFERROR(DATEVALUE($A4275),"")))</f>
        <v/>
      </c>
      <c r="F4275" s="12">
        <f>IF($B4275="","",IF(ISNUMBER($B4275),HOUR($B4275)*2+MINUTE($B4275)/30,IFERROR(VALUE(LEFT($B4275,FIND(":",$B4275)-1))*2+VALUE(MID($B4275,FIND(":",$B4275)+1,2))/30,"")))</f>
        <v/>
      </c>
      <c r="G4275" s="12">
        <f>IF($E4275="","",IF(WEEKDAY($E4275,2)&lt;6,1,0))</f>
        <v/>
      </c>
      <c r="H4275" s="12">
        <f>IF(OR($E4275="",$F4275=""),"",IF(AND($G4275=1,$F4275&gt;='Working Hours'!$C$8,$F4275&lt;'Working Hours'!$C$9),1,0))</f>
        <v/>
      </c>
    </row>
    <row r="4276">
      <c r="A4276" s="11" t="n"/>
      <c r="B4276" s="11" t="n"/>
      <c r="C4276" s="11" t="n"/>
      <c r="E4276" s="12">
        <f>IF($A4276="","",IF(ISNUMBER($A4276),$A4276,IFERROR(DATEVALUE($A4276),"")))</f>
        <v/>
      </c>
      <c r="F4276" s="12">
        <f>IF($B4276="","",IF(ISNUMBER($B4276),HOUR($B4276)*2+MINUTE($B4276)/30,IFERROR(VALUE(LEFT($B4276,FIND(":",$B4276)-1))*2+VALUE(MID($B4276,FIND(":",$B4276)+1,2))/30,"")))</f>
        <v/>
      </c>
      <c r="G4276" s="12">
        <f>IF($E4276="","",IF(WEEKDAY($E4276,2)&lt;6,1,0))</f>
        <v/>
      </c>
      <c r="H4276" s="12">
        <f>IF(OR($E4276="",$F4276=""),"",IF(AND($G4276=1,$F4276&gt;='Working Hours'!$C$8,$F4276&lt;'Working Hours'!$C$9),1,0))</f>
        <v/>
      </c>
    </row>
    <row r="4277">
      <c r="A4277" s="11" t="n"/>
      <c r="B4277" s="11" t="n"/>
      <c r="C4277" s="11" t="n"/>
      <c r="E4277" s="12">
        <f>IF($A4277="","",IF(ISNUMBER($A4277),$A4277,IFERROR(DATEVALUE($A4277),"")))</f>
        <v/>
      </c>
      <c r="F4277" s="12">
        <f>IF($B4277="","",IF(ISNUMBER($B4277),HOUR($B4277)*2+MINUTE($B4277)/30,IFERROR(VALUE(LEFT($B4277,FIND(":",$B4277)-1))*2+VALUE(MID($B4277,FIND(":",$B4277)+1,2))/30,"")))</f>
        <v/>
      </c>
      <c r="G4277" s="12">
        <f>IF($E4277="","",IF(WEEKDAY($E4277,2)&lt;6,1,0))</f>
        <v/>
      </c>
      <c r="H4277" s="12">
        <f>IF(OR($E4277="",$F4277=""),"",IF(AND($G4277=1,$F4277&gt;='Working Hours'!$C$8,$F4277&lt;'Working Hours'!$C$9),1,0))</f>
        <v/>
      </c>
    </row>
    <row r="4278">
      <c r="A4278" s="11" t="n"/>
      <c r="B4278" s="11" t="n"/>
      <c r="C4278" s="11" t="n"/>
      <c r="E4278" s="12">
        <f>IF($A4278="","",IF(ISNUMBER($A4278),$A4278,IFERROR(DATEVALUE($A4278),"")))</f>
        <v/>
      </c>
      <c r="F4278" s="12">
        <f>IF($B4278="","",IF(ISNUMBER($B4278),HOUR($B4278)*2+MINUTE($B4278)/30,IFERROR(VALUE(LEFT($B4278,FIND(":",$B4278)-1))*2+VALUE(MID($B4278,FIND(":",$B4278)+1,2))/30,"")))</f>
        <v/>
      </c>
      <c r="G4278" s="12">
        <f>IF($E4278="","",IF(WEEKDAY($E4278,2)&lt;6,1,0))</f>
        <v/>
      </c>
      <c r="H4278" s="12">
        <f>IF(OR($E4278="",$F4278=""),"",IF(AND($G4278=1,$F4278&gt;='Working Hours'!$C$8,$F4278&lt;'Working Hours'!$C$9),1,0))</f>
        <v/>
      </c>
    </row>
    <row r="4279">
      <c r="A4279" s="11" t="n"/>
      <c r="B4279" s="11" t="n"/>
      <c r="C4279" s="11" t="n"/>
      <c r="E4279" s="12">
        <f>IF($A4279="","",IF(ISNUMBER($A4279),$A4279,IFERROR(DATEVALUE($A4279),"")))</f>
        <v/>
      </c>
      <c r="F4279" s="12">
        <f>IF($B4279="","",IF(ISNUMBER($B4279),HOUR($B4279)*2+MINUTE($B4279)/30,IFERROR(VALUE(LEFT($B4279,FIND(":",$B4279)-1))*2+VALUE(MID($B4279,FIND(":",$B4279)+1,2))/30,"")))</f>
        <v/>
      </c>
      <c r="G4279" s="12">
        <f>IF($E4279="","",IF(WEEKDAY($E4279,2)&lt;6,1,0))</f>
        <v/>
      </c>
      <c r="H4279" s="12">
        <f>IF(OR($E4279="",$F4279=""),"",IF(AND($G4279=1,$F4279&gt;='Working Hours'!$C$8,$F4279&lt;'Working Hours'!$C$9),1,0))</f>
        <v/>
      </c>
    </row>
    <row r="4280">
      <c r="A4280" s="11" t="n"/>
      <c r="B4280" s="11" t="n"/>
      <c r="C4280" s="11" t="n"/>
      <c r="E4280" s="12">
        <f>IF($A4280="","",IF(ISNUMBER($A4280),$A4280,IFERROR(DATEVALUE($A4280),"")))</f>
        <v/>
      </c>
      <c r="F4280" s="12">
        <f>IF($B4280="","",IF(ISNUMBER($B4280),HOUR($B4280)*2+MINUTE($B4280)/30,IFERROR(VALUE(LEFT($B4280,FIND(":",$B4280)-1))*2+VALUE(MID($B4280,FIND(":",$B4280)+1,2))/30,"")))</f>
        <v/>
      </c>
      <c r="G4280" s="12">
        <f>IF($E4280="","",IF(WEEKDAY($E4280,2)&lt;6,1,0))</f>
        <v/>
      </c>
      <c r="H4280" s="12">
        <f>IF(OR($E4280="",$F4280=""),"",IF(AND($G4280=1,$F4280&gt;='Working Hours'!$C$8,$F4280&lt;'Working Hours'!$C$9),1,0))</f>
        <v/>
      </c>
    </row>
    <row r="4281">
      <c r="A4281" s="11" t="n"/>
      <c r="B4281" s="11" t="n"/>
      <c r="C4281" s="11" t="n"/>
      <c r="E4281" s="12">
        <f>IF($A4281="","",IF(ISNUMBER($A4281),$A4281,IFERROR(DATEVALUE($A4281),"")))</f>
        <v/>
      </c>
      <c r="F4281" s="12">
        <f>IF($B4281="","",IF(ISNUMBER($B4281),HOUR($B4281)*2+MINUTE($B4281)/30,IFERROR(VALUE(LEFT($B4281,FIND(":",$B4281)-1))*2+VALUE(MID($B4281,FIND(":",$B4281)+1,2))/30,"")))</f>
        <v/>
      </c>
      <c r="G4281" s="12">
        <f>IF($E4281="","",IF(WEEKDAY($E4281,2)&lt;6,1,0))</f>
        <v/>
      </c>
      <c r="H4281" s="12">
        <f>IF(OR($E4281="",$F4281=""),"",IF(AND($G4281=1,$F4281&gt;='Working Hours'!$C$8,$F4281&lt;'Working Hours'!$C$9),1,0))</f>
        <v/>
      </c>
    </row>
    <row r="4282">
      <c r="A4282" s="11" t="n"/>
      <c r="B4282" s="11" t="n"/>
      <c r="C4282" s="11" t="n"/>
      <c r="E4282" s="12">
        <f>IF($A4282="","",IF(ISNUMBER($A4282),$A4282,IFERROR(DATEVALUE($A4282),"")))</f>
        <v/>
      </c>
      <c r="F4282" s="12">
        <f>IF($B4282="","",IF(ISNUMBER($B4282),HOUR($B4282)*2+MINUTE($B4282)/30,IFERROR(VALUE(LEFT($B4282,FIND(":",$B4282)-1))*2+VALUE(MID($B4282,FIND(":",$B4282)+1,2))/30,"")))</f>
        <v/>
      </c>
      <c r="G4282" s="12">
        <f>IF($E4282="","",IF(WEEKDAY($E4282,2)&lt;6,1,0))</f>
        <v/>
      </c>
      <c r="H4282" s="12">
        <f>IF(OR($E4282="",$F4282=""),"",IF(AND($G4282=1,$F4282&gt;='Working Hours'!$C$8,$F4282&lt;'Working Hours'!$C$9),1,0))</f>
        <v/>
      </c>
    </row>
    <row r="4283">
      <c r="A4283" s="11" t="n"/>
      <c r="B4283" s="11" t="n"/>
      <c r="C4283" s="11" t="n"/>
      <c r="E4283" s="12">
        <f>IF($A4283="","",IF(ISNUMBER($A4283),$A4283,IFERROR(DATEVALUE($A4283),"")))</f>
        <v/>
      </c>
      <c r="F4283" s="12">
        <f>IF($B4283="","",IF(ISNUMBER($B4283),HOUR($B4283)*2+MINUTE($B4283)/30,IFERROR(VALUE(LEFT($B4283,FIND(":",$B4283)-1))*2+VALUE(MID($B4283,FIND(":",$B4283)+1,2))/30,"")))</f>
        <v/>
      </c>
      <c r="G4283" s="12">
        <f>IF($E4283="","",IF(WEEKDAY($E4283,2)&lt;6,1,0))</f>
        <v/>
      </c>
      <c r="H4283" s="12">
        <f>IF(OR($E4283="",$F4283=""),"",IF(AND($G4283=1,$F4283&gt;='Working Hours'!$C$8,$F4283&lt;'Working Hours'!$C$9),1,0))</f>
        <v/>
      </c>
    </row>
    <row r="4284">
      <c r="A4284" s="11" t="n"/>
      <c r="B4284" s="11" t="n"/>
      <c r="C4284" s="11" t="n"/>
      <c r="E4284" s="12">
        <f>IF($A4284="","",IF(ISNUMBER($A4284),$A4284,IFERROR(DATEVALUE($A4284),"")))</f>
        <v/>
      </c>
      <c r="F4284" s="12">
        <f>IF($B4284="","",IF(ISNUMBER($B4284),HOUR($B4284)*2+MINUTE($B4284)/30,IFERROR(VALUE(LEFT($B4284,FIND(":",$B4284)-1))*2+VALUE(MID($B4284,FIND(":",$B4284)+1,2))/30,"")))</f>
        <v/>
      </c>
      <c r="G4284" s="12">
        <f>IF($E4284="","",IF(WEEKDAY($E4284,2)&lt;6,1,0))</f>
        <v/>
      </c>
      <c r="H4284" s="12">
        <f>IF(OR($E4284="",$F4284=""),"",IF(AND($G4284=1,$F4284&gt;='Working Hours'!$C$8,$F4284&lt;'Working Hours'!$C$9),1,0))</f>
        <v/>
      </c>
    </row>
    <row r="4285">
      <c r="A4285" s="11" t="n"/>
      <c r="B4285" s="11" t="n"/>
      <c r="C4285" s="11" t="n"/>
      <c r="E4285" s="12">
        <f>IF($A4285="","",IF(ISNUMBER($A4285),$A4285,IFERROR(DATEVALUE($A4285),"")))</f>
        <v/>
      </c>
      <c r="F4285" s="12">
        <f>IF($B4285="","",IF(ISNUMBER($B4285),HOUR($B4285)*2+MINUTE($B4285)/30,IFERROR(VALUE(LEFT($B4285,FIND(":",$B4285)-1))*2+VALUE(MID($B4285,FIND(":",$B4285)+1,2))/30,"")))</f>
        <v/>
      </c>
      <c r="G4285" s="12">
        <f>IF($E4285="","",IF(WEEKDAY($E4285,2)&lt;6,1,0))</f>
        <v/>
      </c>
      <c r="H4285" s="12">
        <f>IF(OR($E4285="",$F4285=""),"",IF(AND($G4285=1,$F4285&gt;='Working Hours'!$C$8,$F4285&lt;'Working Hours'!$C$9),1,0))</f>
        <v/>
      </c>
    </row>
    <row r="4286">
      <c r="A4286" s="11" t="n"/>
      <c r="B4286" s="11" t="n"/>
      <c r="C4286" s="11" t="n"/>
      <c r="E4286" s="12">
        <f>IF($A4286="","",IF(ISNUMBER($A4286),$A4286,IFERROR(DATEVALUE($A4286),"")))</f>
        <v/>
      </c>
      <c r="F4286" s="12">
        <f>IF($B4286="","",IF(ISNUMBER($B4286),HOUR($B4286)*2+MINUTE($B4286)/30,IFERROR(VALUE(LEFT($B4286,FIND(":",$B4286)-1))*2+VALUE(MID($B4286,FIND(":",$B4286)+1,2))/30,"")))</f>
        <v/>
      </c>
      <c r="G4286" s="12">
        <f>IF($E4286="","",IF(WEEKDAY($E4286,2)&lt;6,1,0))</f>
        <v/>
      </c>
      <c r="H4286" s="12">
        <f>IF(OR($E4286="",$F4286=""),"",IF(AND($G4286=1,$F4286&gt;='Working Hours'!$C$8,$F4286&lt;'Working Hours'!$C$9),1,0))</f>
        <v/>
      </c>
    </row>
    <row r="4287">
      <c r="A4287" s="11" t="n"/>
      <c r="B4287" s="11" t="n"/>
      <c r="C4287" s="11" t="n"/>
      <c r="E4287" s="12">
        <f>IF($A4287="","",IF(ISNUMBER($A4287),$A4287,IFERROR(DATEVALUE($A4287),"")))</f>
        <v/>
      </c>
      <c r="F4287" s="12">
        <f>IF($B4287="","",IF(ISNUMBER($B4287),HOUR($B4287)*2+MINUTE($B4287)/30,IFERROR(VALUE(LEFT($B4287,FIND(":",$B4287)-1))*2+VALUE(MID($B4287,FIND(":",$B4287)+1,2))/30,"")))</f>
        <v/>
      </c>
      <c r="G4287" s="12">
        <f>IF($E4287="","",IF(WEEKDAY($E4287,2)&lt;6,1,0))</f>
        <v/>
      </c>
      <c r="H4287" s="12">
        <f>IF(OR($E4287="",$F4287=""),"",IF(AND($G4287=1,$F4287&gt;='Working Hours'!$C$8,$F4287&lt;'Working Hours'!$C$9),1,0))</f>
        <v/>
      </c>
    </row>
    <row r="4288">
      <c r="A4288" s="11" t="n"/>
      <c r="B4288" s="11" t="n"/>
      <c r="C4288" s="11" t="n"/>
      <c r="E4288" s="12">
        <f>IF($A4288="","",IF(ISNUMBER($A4288),$A4288,IFERROR(DATEVALUE($A4288),"")))</f>
        <v/>
      </c>
      <c r="F4288" s="12">
        <f>IF($B4288="","",IF(ISNUMBER($B4288),HOUR($B4288)*2+MINUTE($B4288)/30,IFERROR(VALUE(LEFT($B4288,FIND(":",$B4288)-1))*2+VALUE(MID($B4288,FIND(":",$B4288)+1,2))/30,"")))</f>
        <v/>
      </c>
      <c r="G4288" s="12">
        <f>IF($E4288="","",IF(WEEKDAY($E4288,2)&lt;6,1,0))</f>
        <v/>
      </c>
      <c r="H4288" s="12">
        <f>IF(OR($E4288="",$F4288=""),"",IF(AND($G4288=1,$F4288&gt;='Working Hours'!$C$8,$F4288&lt;'Working Hours'!$C$9),1,0))</f>
        <v/>
      </c>
    </row>
    <row r="4289">
      <c r="A4289" s="11" t="n"/>
      <c r="B4289" s="11" t="n"/>
      <c r="C4289" s="11" t="n"/>
      <c r="E4289" s="12">
        <f>IF($A4289="","",IF(ISNUMBER($A4289),$A4289,IFERROR(DATEVALUE($A4289),"")))</f>
        <v/>
      </c>
      <c r="F4289" s="12">
        <f>IF($B4289="","",IF(ISNUMBER($B4289),HOUR($B4289)*2+MINUTE($B4289)/30,IFERROR(VALUE(LEFT($B4289,FIND(":",$B4289)-1))*2+VALUE(MID($B4289,FIND(":",$B4289)+1,2))/30,"")))</f>
        <v/>
      </c>
      <c r="G4289" s="12">
        <f>IF($E4289="","",IF(WEEKDAY($E4289,2)&lt;6,1,0))</f>
        <v/>
      </c>
      <c r="H4289" s="12">
        <f>IF(OR($E4289="",$F4289=""),"",IF(AND($G4289=1,$F4289&gt;='Working Hours'!$C$8,$F4289&lt;'Working Hours'!$C$9),1,0))</f>
        <v/>
      </c>
    </row>
    <row r="4290">
      <c r="A4290" s="11" t="n"/>
      <c r="B4290" s="11" t="n"/>
      <c r="C4290" s="11" t="n"/>
      <c r="E4290" s="12">
        <f>IF($A4290="","",IF(ISNUMBER($A4290),$A4290,IFERROR(DATEVALUE($A4290),"")))</f>
        <v/>
      </c>
      <c r="F4290" s="12">
        <f>IF($B4290="","",IF(ISNUMBER($B4290),HOUR($B4290)*2+MINUTE($B4290)/30,IFERROR(VALUE(LEFT($B4290,FIND(":",$B4290)-1))*2+VALUE(MID($B4290,FIND(":",$B4290)+1,2))/30,"")))</f>
        <v/>
      </c>
      <c r="G4290" s="12">
        <f>IF($E4290="","",IF(WEEKDAY($E4290,2)&lt;6,1,0))</f>
        <v/>
      </c>
      <c r="H4290" s="12">
        <f>IF(OR($E4290="",$F4290=""),"",IF(AND($G4290=1,$F4290&gt;='Working Hours'!$C$8,$F4290&lt;'Working Hours'!$C$9),1,0))</f>
        <v/>
      </c>
    </row>
    <row r="4291">
      <c r="A4291" s="11" t="n"/>
      <c r="B4291" s="11" t="n"/>
      <c r="C4291" s="11" t="n"/>
      <c r="E4291" s="12">
        <f>IF($A4291="","",IF(ISNUMBER($A4291),$A4291,IFERROR(DATEVALUE($A4291),"")))</f>
        <v/>
      </c>
      <c r="F4291" s="12">
        <f>IF($B4291="","",IF(ISNUMBER($B4291),HOUR($B4291)*2+MINUTE($B4291)/30,IFERROR(VALUE(LEFT($B4291,FIND(":",$B4291)-1))*2+VALUE(MID($B4291,FIND(":",$B4291)+1,2))/30,"")))</f>
        <v/>
      </c>
      <c r="G4291" s="12">
        <f>IF($E4291="","",IF(WEEKDAY($E4291,2)&lt;6,1,0))</f>
        <v/>
      </c>
      <c r="H4291" s="12">
        <f>IF(OR($E4291="",$F4291=""),"",IF(AND($G4291=1,$F4291&gt;='Working Hours'!$C$8,$F4291&lt;'Working Hours'!$C$9),1,0))</f>
        <v/>
      </c>
    </row>
    <row r="4292">
      <c r="A4292" s="11" t="n"/>
      <c r="B4292" s="11" t="n"/>
      <c r="C4292" s="11" t="n"/>
      <c r="E4292" s="12">
        <f>IF($A4292="","",IF(ISNUMBER($A4292),$A4292,IFERROR(DATEVALUE($A4292),"")))</f>
        <v/>
      </c>
      <c r="F4292" s="12">
        <f>IF($B4292="","",IF(ISNUMBER($B4292),HOUR($B4292)*2+MINUTE($B4292)/30,IFERROR(VALUE(LEFT($B4292,FIND(":",$B4292)-1))*2+VALUE(MID($B4292,FIND(":",$B4292)+1,2))/30,"")))</f>
        <v/>
      </c>
      <c r="G4292" s="12">
        <f>IF($E4292="","",IF(WEEKDAY($E4292,2)&lt;6,1,0))</f>
        <v/>
      </c>
      <c r="H4292" s="12">
        <f>IF(OR($E4292="",$F4292=""),"",IF(AND($G4292=1,$F4292&gt;='Working Hours'!$C$8,$F4292&lt;'Working Hours'!$C$9),1,0))</f>
        <v/>
      </c>
    </row>
    <row r="4293">
      <c r="A4293" s="11" t="n"/>
      <c r="B4293" s="11" t="n"/>
      <c r="C4293" s="11" t="n"/>
      <c r="E4293" s="12">
        <f>IF($A4293="","",IF(ISNUMBER($A4293),$A4293,IFERROR(DATEVALUE($A4293),"")))</f>
        <v/>
      </c>
      <c r="F4293" s="12">
        <f>IF($B4293="","",IF(ISNUMBER($B4293),HOUR($B4293)*2+MINUTE($B4293)/30,IFERROR(VALUE(LEFT($B4293,FIND(":",$B4293)-1))*2+VALUE(MID($B4293,FIND(":",$B4293)+1,2))/30,"")))</f>
        <v/>
      </c>
      <c r="G4293" s="12">
        <f>IF($E4293="","",IF(WEEKDAY($E4293,2)&lt;6,1,0))</f>
        <v/>
      </c>
      <c r="H4293" s="12">
        <f>IF(OR($E4293="",$F4293=""),"",IF(AND($G4293=1,$F4293&gt;='Working Hours'!$C$8,$F4293&lt;'Working Hours'!$C$9),1,0))</f>
        <v/>
      </c>
    </row>
    <row r="4294">
      <c r="A4294" s="11" t="n"/>
      <c r="B4294" s="11" t="n"/>
      <c r="C4294" s="11" t="n"/>
      <c r="E4294" s="12">
        <f>IF($A4294="","",IF(ISNUMBER($A4294),$A4294,IFERROR(DATEVALUE($A4294),"")))</f>
        <v/>
      </c>
      <c r="F4294" s="12">
        <f>IF($B4294="","",IF(ISNUMBER($B4294),HOUR($B4294)*2+MINUTE($B4294)/30,IFERROR(VALUE(LEFT($B4294,FIND(":",$B4294)-1))*2+VALUE(MID($B4294,FIND(":",$B4294)+1,2))/30,"")))</f>
        <v/>
      </c>
      <c r="G4294" s="12">
        <f>IF($E4294="","",IF(WEEKDAY($E4294,2)&lt;6,1,0))</f>
        <v/>
      </c>
      <c r="H4294" s="12">
        <f>IF(OR($E4294="",$F4294=""),"",IF(AND($G4294=1,$F4294&gt;='Working Hours'!$C$8,$F4294&lt;'Working Hours'!$C$9),1,0))</f>
        <v/>
      </c>
    </row>
    <row r="4295">
      <c r="A4295" s="11" t="n"/>
      <c r="B4295" s="11" t="n"/>
      <c r="C4295" s="11" t="n"/>
      <c r="E4295" s="12">
        <f>IF($A4295="","",IF(ISNUMBER($A4295),$A4295,IFERROR(DATEVALUE($A4295),"")))</f>
        <v/>
      </c>
      <c r="F4295" s="12">
        <f>IF($B4295="","",IF(ISNUMBER($B4295),HOUR($B4295)*2+MINUTE($B4295)/30,IFERROR(VALUE(LEFT($B4295,FIND(":",$B4295)-1))*2+VALUE(MID($B4295,FIND(":",$B4295)+1,2))/30,"")))</f>
        <v/>
      </c>
      <c r="G4295" s="12">
        <f>IF($E4295="","",IF(WEEKDAY($E4295,2)&lt;6,1,0))</f>
        <v/>
      </c>
      <c r="H4295" s="12">
        <f>IF(OR($E4295="",$F4295=""),"",IF(AND($G4295=1,$F4295&gt;='Working Hours'!$C$8,$F4295&lt;'Working Hours'!$C$9),1,0))</f>
        <v/>
      </c>
    </row>
    <row r="4296">
      <c r="A4296" s="11" t="n"/>
      <c r="B4296" s="11" t="n"/>
      <c r="C4296" s="11" t="n"/>
      <c r="E4296" s="12">
        <f>IF($A4296="","",IF(ISNUMBER($A4296),$A4296,IFERROR(DATEVALUE($A4296),"")))</f>
        <v/>
      </c>
      <c r="F4296" s="12">
        <f>IF($B4296="","",IF(ISNUMBER($B4296),HOUR($B4296)*2+MINUTE($B4296)/30,IFERROR(VALUE(LEFT($B4296,FIND(":",$B4296)-1))*2+VALUE(MID($B4296,FIND(":",$B4296)+1,2))/30,"")))</f>
        <v/>
      </c>
      <c r="G4296" s="12">
        <f>IF($E4296="","",IF(WEEKDAY($E4296,2)&lt;6,1,0))</f>
        <v/>
      </c>
      <c r="H4296" s="12">
        <f>IF(OR($E4296="",$F4296=""),"",IF(AND($G4296=1,$F4296&gt;='Working Hours'!$C$8,$F4296&lt;'Working Hours'!$C$9),1,0))</f>
        <v/>
      </c>
    </row>
    <row r="4297">
      <c r="A4297" s="11" t="n"/>
      <c r="B4297" s="11" t="n"/>
      <c r="C4297" s="11" t="n"/>
      <c r="E4297" s="12">
        <f>IF($A4297="","",IF(ISNUMBER($A4297),$A4297,IFERROR(DATEVALUE($A4297),"")))</f>
        <v/>
      </c>
      <c r="F4297" s="12">
        <f>IF($B4297="","",IF(ISNUMBER($B4297),HOUR($B4297)*2+MINUTE($B4297)/30,IFERROR(VALUE(LEFT($B4297,FIND(":",$B4297)-1))*2+VALUE(MID($B4297,FIND(":",$B4297)+1,2))/30,"")))</f>
        <v/>
      </c>
      <c r="G4297" s="12">
        <f>IF($E4297="","",IF(WEEKDAY($E4297,2)&lt;6,1,0))</f>
        <v/>
      </c>
      <c r="H4297" s="12">
        <f>IF(OR($E4297="",$F4297=""),"",IF(AND($G4297=1,$F4297&gt;='Working Hours'!$C$8,$F4297&lt;'Working Hours'!$C$9),1,0))</f>
        <v/>
      </c>
    </row>
    <row r="4298">
      <c r="A4298" s="11" t="n"/>
      <c r="B4298" s="11" t="n"/>
      <c r="C4298" s="11" t="n"/>
      <c r="E4298" s="12">
        <f>IF($A4298="","",IF(ISNUMBER($A4298),$A4298,IFERROR(DATEVALUE($A4298),"")))</f>
        <v/>
      </c>
      <c r="F4298" s="12">
        <f>IF($B4298="","",IF(ISNUMBER($B4298),HOUR($B4298)*2+MINUTE($B4298)/30,IFERROR(VALUE(LEFT($B4298,FIND(":",$B4298)-1))*2+VALUE(MID($B4298,FIND(":",$B4298)+1,2))/30,"")))</f>
        <v/>
      </c>
      <c r="G4298" s="12">
        <f>IF($E4298="","",IF(WEEKDAY($E4298,2)&lt;6,1,0))</f>
        <v/>
      </c>
      <c r="H4298" s="12">
        <f>IF(OR($E4298="",$F4298=""),"",IF(AND($G4298=1,$F4298&gt;='Working Hours'!$C$8,$F4298&lt;'Working Hours'!$C$9),1,0))</f>
        <v/>
      </c>
    </row>
    <row r="4299">
      <c r="A4299" s="11" t="n"/>
      <c r="B4299" s="11" t="n"/>
      <c r="C4299" s="11" t="n"/>
      <c r="E4299" s="12">
        <f>IF($A4299="","",IF(ISNUMBER($A4299),$A4299,IFERROR(DATEVALUE($A4299),"")))</f>
        <v/>
      </c>
      <c r="F4299" s="12">
        <f>IF($B4299="","",IF(ISNUMBER($B4299),HOUR($B4299)*2+MINUTE($B4299)/30,IFERROR(VALUE(LEFT($B4299,FIND(":",$B4299)-1))*2+VALUE(MID($B4299,FIND(":",$B4299)+1,2))/30,"")))</f>
        <v/>
      </c>
      <c r="G4299" s="12">
        <f>IF($E4299="","",IF(WEEKDAY($E4299,2)&lt;6,1,0))</f>
        <v/>
      </c>
      <c r="H4299" s="12">
        <f>IF(OR($E4299="",$F4299=""),"",IF(AND($G4299=1,$F4299&gt;='Working Hours'!$C$8,$F4299&lt;'Working Hours'!$C$9),1,0))</f>
        <v/>
      </c>
    </row>
    <row r="4300">
      <c r="A4300" s="11" t="n"/>
      <c r="B4300" s="11" t="n"/>
      <c r="C4300" s="11" t="n"/>
      <c r="E4300" s="12">
        <f>IF($A4300="","",IF(ISNUMBER($A4300),$A4300,IFERROR(DATEVALUE($A4300),"")))</f>
        <v/>
      </c>
      <c r="F4300" s="12">
        <f>IF($B4300="","",IF(ISNUMBER($B4300),HOUR($B4300)*2+MINUTE($B4300)/30,IFERROR(VALUE(LEFT($B4300,FIND(":",$B4300)-1))*2+VALUE(MID($B4300,FIND(":",$B4300)+1,2))/30,"")))</f>
        <v/>
      </c>
      <c r="G4300" s="12">
        <f>IF($E4300="","",IF(WEEKDAY($E4300,2)&lt;6,1,0))</f>
        <v/>
      </c>
      <c r="H4300" s="12">
        <f>IF(OR($E4300="",$F4300=""),"",IF(AND($G4300=1,$F4300&gt;='Working Hours'!$C$8,$F4300&lt;'Working Hours'!$C$9),1,0))</f>
        <v/>
      </c>
    </row>
    <row r="4301">
      <c r="A4301" s="11" t="n"/>
      <c r="B4301" s="11" t="n"/>
      <c r="C4301" s="11" t="n"/>
      <c r="E4301" s="12">
        <f>IF($A4301="","",IF(ISNUMBER($A4301),$A4301,IFERROR(DATEVALUE($A4301),"")))</f>
        <v/>
      </c>
      <c r="F4301" s="12">
        <f>IF($B4301="","",IF(ISNUMBER($B4301),HOUR($B4301)*2+MINUTE($B4301)/30,IFERROR(VALUE(LEFT($B4301,FIND(":",$B4301)-1))*2+VALUE(MID($B4301,FIND(":",$B4301)+1,2))/30,"")))</f>
        <v/>
      </c>
      <c r="G4301" s="12">
        <f>IF($E4301="","",IF(WEEKDAY($E4301,2)&lt;6,1,0))</f>
        <v/>
      </c>
      <c r="H4301" s="12">
        <f>IF(OR($E4301="",$F4301=""),"",IF(AND($G4301=1,$F4301&gt;='Working Hours'!$C$8,$F4301&lt;'Working Hours'!$C$9),1,0))</f>
        <v/>
      </c>
    </row>
    <row r="4302">
      <c r="A4302" s="11" t="n"/>
      <c r="B4302" s="11" t="n"/>
      <c r="C4302" s="11" t="n"/>
      <c r="E4302" s="12">
        <f>IF($A4302="","",IF(ISNUMBER($A4302),$A4302,IFERROR(DATEVALUE($A4302),"")))</f>
        <v/>
      </c>
      <c r="F4302" s="12">
        <f>IF($B4302="","",IF(ISNUMBER($B4302),HOUR($B4302)*2+MINUTE($B4302)/30,IFERROR(VALUE(LEFT($B4302,FIND(":",$B4302)-1))*2+VALUE(MID($B4302,FIND(":",$B4302)+1,2))/30,"")))</f>
        <v/>
      </c>
      <c r="G4302" s="12">
        <f>IF($E4302="","",IF(WEEKDAY($E4302,2)&lt;6,1,0))</f>
        <v/>
      </c>
      <c r="H4302" s="12">
        <f>IF(OR($E4302="",$F4302=""),"",IF(AND($G4302=1,$F4302&gt;='Working Hours'!$C$8,$F4302&lt;'Working Hours'!$C$9),1,0))</f>
        <v/>
      </c>
    </row>
    <row r="4303">
      <c r="A4303" s="11" t="n"/>
      <c r="B4303" s="11" t="n"/>
      <c r="C4303" s="11" t="n"/>
      <c r="E4303" s="12">
        <f>IF($A4303="","",IF(ISNUMBER($A4303),$A4303,IFERROR(DATEVALUE($A4303),"")))</f>
        <v/>
      </c>
      <c r="F4303" s="12">
        <f>IF($B4303="","",IF(ISNUMBER($B4303),HOUR($B4303)*2+MINUTE($B4303)/30,IFERROR(VALUE(LEFT($B4303,FIND(":",$B4303)-1))*2+VALUE(MID($B4303,FIND(":",$B4303)+1,2))/30,"")))</f>
        <v/>
      </c>
      <c r="G4303" s="12">
        <f>IF($E4303="","",IF(WEEKDAY($E4303,2)&lt;6,1,0))</f>
        <v/>
      </c>
      <c r="H4303" s="12">
        <f>IF(OR($E4303="",$F4303=""),"",IF(AND($G4303=1,$F4303&gt;='Working Hours'!$C$8,$F4303&lt;'Working Hours'!$C$9),1,0))</f>
        <v/>
      </c>
    </row>
    <row r="4304">
      <c r="A4304" s="11" t="n"/>
      <c r="B4304" s="11" t="n"/>
      <c r="C4304" s="11" t="n"/>
      <c r="E4304" s="12">
        <f>IF($A4304="","",IF(ISNUMBER($A4304),$A4304,IFERROR(DATEVALUE($A4304),"")))</f>
        <v/>
      </c>
      <c r="F4304" s="12">
        <f>IF($B4304="","",IF(ISNUMBER($B4304),HOUR($B4304)*2+MINUTE($B4304)/30,IFERROR(VALUE(LEFT($B4304,FIND(":",$B4304)-1))*2+VALUE(MID($B4304,FIND(":",$B4304)+1,2))/30,"")))</f>
        <v/>
      </c>
      <c r="G4304" s="12">
        <f>IF($E4304="","",IF(WEEKDAY($E4304,2)&lt;6,1,0))</f>
        <v/>
      </c>
      <c r="H4304" s="12">
        <f>IF(OR($E4304="",$F4304=""),"",IF(AND($G4304=1,$F4304&gt;='Working Hours'!$C$8,$F4304&lt;'Working Hours'!$C$9),1,0))</f>
        <v/>
      </c>
    </row>
    <row r="4305">
      <c r="A4305" s="11" t="n"/>
      <c r="B4305" s="11" t="n"/>
      <c r="C4305" s="11" t="n"/>
      <c r="E4305" s="12">
        <f>IF($A4305="","",IF(ISNUMBER($A4305),$A4305,IFERROR(DATEVALUE($A4305),"")))</f>
        <v/>
      </c>
      <c r="F4305" s="12">
        <f>IF($B4305="","",IF(ISNUMBER($B4305),HOUR($B4305)*2+MINUTE($B4305)/30,IFERROR(VALUE(LEFT($B4305,FIND(":",$B4305)-1))*2+VALUE(MID($B4305,FIND(":",$B4305)+1,2))/30,"")))</f>
        <v/>
      </c>
      <c r="G4305" s="12">
        <f>IF($E4305="","",IF(WEEKDAY($E4305,2)&lt;6,1,0))</f>
        <v/>
      </c>
      <c r="H4305" s="12">
        <f>IF(OR($E4305="",$F4305=""),"",IF(AND($G4305=1,$F4305&gt;='Working Hours'!$C$8,$F4305&lt;'Working Hours'!$C$9),1,0))</f>
        <v/>
      </c>
    </row>
    <row r="4306">
      <c r="A4306" s="11" t="n"/>
      <c r="B4306" s="11" t="n"/>
      <c r="C4306" s="11" t="n"/>
      <c r="E4306" s="12">
        <f>IF($A4306="","",IF(ISNUMBER($A4306),$A4306,IFERROR(DATEVALUE($A4306),"")))</f>
        <v/>
      </c>
      <c r="F4306" s="12">
        <f>IF($B4306="","",IF(ISNUMBER($B4306),HOUR($B4306)*2+MINUTE($B4306)/30,IFERROR(VALUE(LEFT($B4306,FIND(":",$B4306)-1))*2+VALUE(MID($B4306,FIND(":",$B4306)+1,2))/30,"")))</f>
        <v/>
      </c>
      <c r="G4306" s="12">
        <f>IF($E4306="","",IF(WEEKDAY($E4306,2)&lt;6,1,0))</f>
        <v/>
      </c>
      <c r="H4306" s="12">
        <f>IF(OR($E4306="",$F4306=""),"",IF(AND($G4306=1,$F4306&gt;='Working Hours'!$C$8,$F4306&lt;'Working Hours'!$C$9),1,0))</f>
        <v/>
      </c>
    </row>
    <row r="4307">
      <c r="A4307" s="11" t="n"/>
      <c r="B4307" s="11" t="n"/>
      <c r="C4307" s="11" t="n"/>
      <c r="E4307" s="12">
        <f>IF($A4307="","",IF(ISNUMBER($A4307),$A4307,IFERROR(DATEVALUE($A4307),"")))</f>
        <v/>
      </c>
      <c r="F4307" s="12">
        <f>IF($B4307="","",IF(ISNUMBER($B4307),HOUR($B4307)*2+MINUTE($B4307)/30,IFERROR(VALUE(LEFT($B4307,FIND(":",$B4307)-1))*2+VALUE(MID($B4307,FIND(":",$B4307)+1,2))/30,"")))</f>
        <v/>
      </c>
      <c r="G4307" s="12">
        <f>IF($E4307="","",IF(WEEKDAY($E4307,2)&lt;6,1,0))</f>
        <v/>
      </c>
      <c r="H4307" s="12">
        <f>IF(OR($E4307="",$F4307=""),"",IF(AND($G4307=1,$F4307&gt;='Working Hours'!$C$8,$F4307&lt;'Working Hours'!$C$9),1,0))</f>
        <v/>
      </c>
    </row>
    <row r="4308">
      <c r="A4308" s="11" t="n"/>
      <c r="B4308" s="11" t="n"/>
      <c r="C4308" s="11" t="n"/>
      <c r="E4308" s="12">
        <f>IF($A4308="","",IF(ISNUMBER($A4308),$A4308,IFERROR(DATEVALUE($A4308),"")))</f>
        <v/>
      </c>
      <c r="F4308" s="12">
        <f>IF($B4308="","",IF(ISNUMBER($B4308),HOUR($B4308)*2+MINUTE($B4308)/30,IFERROR(VALUE(LEFT($B4308,FIND(":",$B4308)-1))*2+VALUE(MID($B4308,FIND(":",$B4308)+1,2))/30,"")))</f>
        <v/>
      </c>
      <c r="G4308" s="12">
        <f>IF($E4308="","",IF(WEEKDAY($E4308,2)&lt;6,1,0))</f>
        <v/>
      </c>
      <c r="H4308" s="12">
        <f>IF(OR($E4308="",$F4308=""),"",IF(AND($G4308=1,$F4308&gt;='Working Hours'!$C$8,$F4308&lt;'Working Hours'!$C$9),1,0))</f>
        <v/>
      </c>
    </row>
    <row r="4309">
      <c r="A4309" s="11" t="n"/>
      <c r="B4309" s="11" t="n"/>
      <c r="C4309" s="11" t="n"/>
      <c r="E4309" s="12">
        <f>IF($A4309="","",IF(ISNUMBER($A4309),$A4309,IFERROR(DATEVALUE($A4309),"")))</f>
        <v/>
      </c>
      <c r="F4309" s="12">
        <f>IF($B4309="","",IF(ISNUMBER($B4309),HOUR($B4309)*2+MINUTE($B4309)/30,IFERROR(VALUE(LEFT($B4309,FIND(":",$B4309)-1))*2+VALUE(MID($B4309,FIND(":",$B4309)+1,2))/30,"")))</f>
        <v/>
      </c>
      <c r="G4309" s="12">
        <f>IF($E4309="","",IF(WEEKDAY($E4309,2)&lt;6,1,0))</f>
        <v/>
      </c>
      <c r="H4309" s="12">
        <f>IF(OR($E4309="",$F4309=""),"",IF(AND($G4309=1,$F4309&gt;='Working Hours'!$C$8,$F4309&lt;'Working Hours'!$C$9),1,0))</f>
        <v/>
      </c>
    </row>
    <row r="4310">
      <c r="A4310" s="11" t="n"/>
      <c r="B4310" s="11" t="n"/>
      <c r="C4310" s="11" t="n"/>
      <c r="E4310" s="12">
        <f>IF($A4310="","",IF(ISNUMBER($A4310),$A4310,IFERROR(DATEVALUE($A4310),"")))</f>
        <v/>
      </c>
      <c r="F4310" s="12">
        <f>IF($B4310="","",IF(ISNUMBER($B4310),HOUR($B4310)*2+MINUTE($B4310)/30,IFERROR(VALUE(LEFT($B4310,FIND(":",$B4310)-1))*2+VALUE(MID($B4310,FIND(":",$B4310)+1,2))/30,"")))</f>
        <v/>
      </c>
      <c r="G4310" s="12">
        <f>IF($E4310="","",IF(WEEKDAY($E4310,2)&lt;6,1,0))</f>
        <v/>
      </c>
      <c r="H4310" s="12">
        <f>IF(OR($E4310="",$F4310=""),"",IF(AND($G4310=1,$F4310&gt;='Working Hours'!$C$8,$F4310&lt;'Working Hours'!$C$9),1,0))</f>
        <v/>
      </c>
    </row>
    <row r="4311">
      <c r="A4311" s="11" t="n"/>
      <c r="B4311" s="11" t="n"/>
      <c r="C4311" s="11" t="n"/>
      <c r="E4311" s="12">
        <f>IF($A4311="","",IF(ISNUMBER($A4311),$A4311,IFERROR(DATEVALUE($A4311),"")))</f>
        <v/>
      </c>
      <c r="F4311" s="12">
        <f>IF($B4311="","",IF(ISNUMBER($B4311),HOUR($B4311)*2+MINUTE($B4311)/30,IFERROR(VALUE(LEFT($B4311,FIND(":",$B4311)-1))*2+VALUE(MID($B4311,FIND(":",$B4311)+1,2))/30,"")))</f>
        <v/>
      </c>
      <c r="G4311" s="12">
        <f>IF($E4311="","",IF(WEEKDAY($E4311,2)&lt;6,1,0))</f>
        <v/>
      </c>
      <c r="H4311" s="12">
        <f>IF(OR($E4311="",$F4311=""),"",IF(AND($G4311=1,$F4311&gt;='Working Hours'!$C$8,$F4311&lt;'Working Hours'!$C$9),1,0))</f>
        <v/>
      </c>
    </row>
    <row r="4312">
      <c r="A4312" s="11" t="n"/>
      <c r="B4312" s="11" t="n"/>
      <c r="C4312" s="11" t="n"/>
      <c r="E4312" s="12">
        <f>IF($A4312="","",IF(ISNUMBER($A4312),$A4312,IFERROR(DATEVALUE($A4312),"")))</f>
        <v/>
      </c>
      <c r="F4312" s="12">
        <f>IF($B4312="","",IF(ISNUMBER($B4312),HOUR($B4312)*2+MINUTE($B4312)/30,IFERROR(VALUE(LEFT($B4312,FIND(":",$B4312)-1))*2+VALUE(MID($B4312,FIND(":",$B4312)+1,2))/30,"")))</f>
        <v/>
      </c>
      <c r="G4312" s="12">
        <f>IF($E4312="","",IF(WEEKDAY($E4312,2)&lt;6,1,0))</f>
        <v/>
      </c>
      <c r="H4312" s="12">
        <f>IF(OR($E4312="",$F4312=""),"",IF(AND($G4312=1,$F4312&gt;='Working Hours'!$C$8,$F4312&lt;'Working Hours'!$C$9),1,0))</f>
        <v/>
      </c>
    </row>
    <row r="4313">
      <c r="A4313" s="11" t="n"/>
      <c r="B4313" s="11" t="n"/>
      <c r="C4313" s="11" t="n"/>
      <c r="E4313" s="12">
        <f>IF($A4313="","",IF(ISNUMBER($A4313),$A4313,IFERROR(DATEVALUE($A4313),"")))</f>
        <v/>
      </c>
      <c r="F4313" s="12">
        <f>IF($B4313="","",IF(ISNUMBER($B4313),HOUR($B4313)*2+MINUTE($B4313)/30,IFERROR(VALUE(LEFT($B4313,FIND(":",$B4313)-1))*2+VALUE(MID($B4313,FIND(":",$B4313)+1,2))/30,"")))</f>
        <v/>
      </c>
      <c r="G4313" s="12">
        <f>IF($E4313="","",IF(WEEKDAY($E4313,2)&lt;6,1,0))</f>
        <v/>
      </c>
      <c r="H4313" s="12">
        <f>IF(OR($E4313="",$F4313=""),"",IF(AND($G4313=1,$F4313&gt;='Working Hours'!$C$8,$F4313&lt;'Working Hours'!$C$9),1,0))</f>
        <v/>
      </c>
    </row>
    <row r="4314">
      <c r="A4314" s="11" t="n"/>
      <c r="B4314" s="11" t="n"/>
      <c r="C4314" s="11" t="n"/>
      <c r="E4314" s="12">
        <f>IF($A4314="","",IF(ISNUMBER($A4314),$A4314,IFERROR(DATEVALUE($A4314),"")))</f>
        <v/>
      </c>
      <c r="F4314" s="12">
        <f>IF($B4314="","",IF(ISNUMBER($B4314),HOUR($B4314)*2+MINUTE($B4314)/30,IFERROR(VALUE(LEFT($B4314,FIND(":",$B4314)-1))*2+VALUE(MID($B4314,FIND(":",$B4314)+1,2))/30,"")))</f>
        <v/>
      </c>
      <c r="G4314" s="12">
        <f>IF($E4314="","",IF(WEEKDAY($E4314,2)&lt;6,1,0))</f>
        <v/>
      </c>
      <c r="H4314" s="12">
        <f>IF(OR($E4314="",$F4314=""),"",IF(AND($G4314=1,$F4314&gt;='Working Hours'!$C$8,$F4314&lt;'Working Hours'!$C$9),1,0))</f>
        <v/>
      </c>
    </row>
    <row r="4315">
      <c r="A4315" s="11" t="n"/>
      <c r="B4315" s="11" t="n"/>
      <c r="C4315" s="11" t="n"/>
      <c r="E4315" s="12">
        <f>IF($A4315="","",IF(ISNUMBER($A4315),$A4315,IFERROR(DATEVALUE($A4315),"")))</f>
        <v/>
      </c>
      <c r="F4315" s="12">
        <f>IF($B4315="","",IF(ISNUMBER($B4315),HOUR($B4315)*2+MINUTE($B4315)/30,IFERROR(VALUE(LEFT($B4315,FIND(":",$B4315)-1))*2+VALUE(MID($B4315,FIND(":",$B4315)+1,2))/30,"")))</f>
        <v/>
      </c>
      <c r="G4315" s="12">
        <f>IF($E4315="","",IF(WEEKDAY($E4315,2)&lt;6,1,0))</f>
        <v/>
      </c>
      <c r="H4315" s="12">
        <f>IF(OR($E4315="",$F4315=""),"",IF(AND($G4315=1,$F4315&gt;='Working Hours'!$C$8,$F4315&lt;'Working Hours'!$C$9),1,0))</f>
        <v/>
      </c>
    </row>
    <row r="4316">
      <c r="A4316" s="11" t="n"/>
      <c r="B4316" s="11" t="n"/>
      <c r="C4316" s="11" t="n"/>
      <c r="E4316" s="12">
        <f>IF($A4316="","",IF(ISNUMBER($A4316),$A4316,IFERROR(DATEVALUE($A4316),"")))</f>
        <v/>
      </c>
      <c r="F4316" s="12">
        <f>IF($B4316="","",IF(ISNUMBER($B4316),HOUR($B4316)*2+MINUTE($B4316)/30,IFERROR(VALUE(LEFT($B4316,FIND(":",$B4316)-1))*2+VALUE(MID($B4316,FIND(":",$B4316)+1,2))/30,"")))</f>
        <v/>
      </c>
      <c r="G4316" s="12">
        <f>IF($E4316="","",IF(WEEKDAY($E4316,2)&lt;6,1,0))</f>
        <v/>
      </c>
      <c r="H4316" s="12">
        <f>IF(OR($E4316="",$F4316=""),"",IF(AND($G4316=1,$F4316&gt;='Working Hours'!$C$8,$F4316&lt;'Working Hours'!$C$9),1,0))</f>
        <v/>
      </c>
    </row>
    <row r="4317">
      <c r="A4317" s="11" t="n"/>
      <c r="B4317" s="11" t="n"/>
      <c r="C4317" s="11" t="n"/>
      <c r="E4317" s="12">
        <f>IF($A4317="","",IF(ISNUMBER($A4317),$A4317,IFERROR(DATEVALUE($A4317),"")))</f>
        <v/>
      </c>
      <c r="F4317" s="12">
        <f>IF($B4317="","",IF(ISNUMBER($B4317),HOUR($B4317)*2+MINUTE($B4317)/30,IFERROR(VALUE(LEFT($B4317,FIND(":",$B4317)-1))*2+VALUE(MID($B4317,FIND(":",$B4317)+1,2))/30,"")))</f>
        <v/>
      </c>
      <c r="G4317" s="12">
        <f>IF($E4317="","",IF(WEEKDAY($E4317,2)&lt;6,1,0))</f>
        <v/>
      </c>
      <c r="H4317" s="12">
        <f>IF(OR($E4317="",$F4317=""),"",IF(AND($G4317=1,$F4317&gt;='Working Hours'!$C$8,$F4317&lt;'Working Hours'!$C$9),1,0))</f>
        <v/>
      </c>
    </row>
    <row r="4318">
      <c r="A4318" s="11" t="n"/>
      <c r="B4318" s="11" t="n"/>
      <c r="C4318" s="11" t="n"/>
      <c r="E4318" s="12">
        <f>IF($A4318="","",IF(ISNUMBER($A4318),$A4318,IFERROR(DATEVALUE($A4318),"")))</f>
        <v/>
      </c>
      <c r="F4318" s="12">
        <f>IF($B4318="","",IF(ISNUMBER($B4318),HOUR($B4318)*2+MINUTE($B4318)/30,IFERROR(VALUE(LEFT($B4318,FIND(":",$B4318)-1))*2+VALUE(MID($B4318,FIND(":",$B4318)+1,2))/30,"")))</f>
        <v/>
      </c>
      <c r="G4318" s="12">
        <f>IF($E4318="","",IF(WEEKDAY($E4318,2)&lt;6,1,0))</f>
        <v/>
      </c>
      <c r="H4318" s="12">
        <f>IF(OR($E4318="",$F4318=""),"",IF(AND($G4318=1,$F4318&gt;='Working Hours'!$C$8,$F4318&lt;'Working Hours'!$C$9),1,0))</f>
        <v/>
      </c>
    </row>
    <row r="4319">
      <c r="A4319" s="11" t="n"/>
      <c r="B4319" s="11" t="n"/>
      <c r="C4319" s="11" t="n"/>
      <c r="E4319" s="12">
        <f>IF($A4319="","",IF(ISNUMBER($A4319),$A4319,IFERROR(DATEVALUE($A4319),"")))</f>
        <v/>
      </c>
      <c r="F4319" s="12">
        <f>IF($B4319="","",IF(ISNUMBER($B4319),HOUR($B4319)*2+MINUTE($B4319)/30,IFERROR(VALUE(LEFT($B4319,FIND(":",$B4319)-1))*2+VALUE(MID($B4319,FIND(":",$B4319)+1,2))/30,"")))</f>
        <v/>
      </c>
      <c r="G4319" s="12">
        <f>IF($E4319="","",IF(WEEKDAY($E4319,2)&lt;6,1,0))</f>
        <v/>
      </c>
      <c r="H4319" s="12">
        <f>IF(OR($E4319="",$F4319=""),"",IF(AND($G4319=1,$F4319&gt;='Working Hours'!$C$8,$F4319&lt;'Working Hours'!$C$9),1,0))</f>
        <v/>
      </c>
    </row>
    <row r="4320">
      <c r="A4320" s="11" t="n"/>
      <c r="B4320" s="11" t="n"/>
      <c r="C4320" s="11" t="n"/>
      <c r="E4320" s="12">
        <f>IF($A4320="","",IF(ISNUMBER($A4320),$A4320,IFERROR(DATEVALUE($A4320),"")))</f>
        <v/>
      </c>
      <c r="F4320" s="12">
        <f>IF($B4320="","",IF(ISNUMBER($B4320),HOUR($B4320)*2+MINUTE($B4320)/30,IFERROR(VALUE(LEFT($B4320,FIND(":",$B4320)-1))*2+VALUE(MID($B4320,FIND(":",$B4320)+1,2))/30,"")))</f>
        <v/>
      </c>
      <c r="G4320" s="12">
        <f>IF($E4320="","",IF(WEEKDAY($E4320,2)&lt;6,1,0))</f>
        <v/>
      </c>
      <c r="H4320" s="12">
        <f>IF(OR($E4320="",$F4320=""),"",IF(AND($G4320=1,$F4320&gt;='Working Hours'!$C$8,$F4320&lt;'Working Hours'!$C$9),1,0))</f>
        <v/>
      </c>
    </row>
    <row r="4321">
      <c r="A4321" s="11" t="n"/>
      <c r="B4321" s="11" t="n"/>
      <c r="C4321" s="11" t="n"/>
      <c r="E4321" s="12">
        <f>IF($A4321="","",IF(ISNUMBER($A4321),$A4321,IFERROR(DATEVALUE($A4321),"")))</f>
        <v/>
      </c>
      <c r="F4321" s="12">
        <f>IF($B4321="","",IF(ISNUMBER($B4321),HOUR($B4321)*2+MINUTE($B4321)/30,IFERROR(VALUE(LEFT($B4321,FIND(":",$B4321)-1))*2+VALUE(MID($B4321,FIND(":",$B4321)+1,2))/30,"")))</f>
        <v/>
      </c>
      <c r="G4321" s="12">
        <f>IF($E4321="","",IF(WEEKDAY($E4321,2)&lt;6,1,0))</f>
        <v/>
      </c>
      <c r="H4321" s="12">
        <f>IF(OR($E4321="",$F4321=""),"",IF(AND($G4321=1,$F4321&gt;='Working Hours'!$C$8,$F4321&lt;'Working Hours'!$C$9),1,0))</f>
        <v/>
      </c>
    </row>
    <row r="4322">
      <c r="A4322" s="11" t="n"/>
      <c r="B4322" s="11" t="n"/>
      <c r="C4322" s="11" t="n"/>
      <c r="E4322" s="12">
        <f>IF($A4322="","",IF(ISNUMBER($A4322),$A4322,IFERROR(DATEVALUE($A4322),"")))</f>
        <v/>
      </c>
      <c r="F4322" s="12">
        <f>IF($B4322="","",IF(ISNUMBER($B4322),HOUR($B4322)*2+MINUTE($B4322)/30,IFERROR(VALUE(LEFT($B4322,FIND(":",$B4322)-1))*2+VALUE(MID($B4322,FIND(":",$B4322)+1,2))/30,"")))</f>
        <v/>
      </c>
      <c r="G4322" s="12">
        <f>IF($E4322="","",IF(WEEKDAY($E4322,2)&lt;6,1,0))</f>
        <v/>
      </c>
      <c r="H4322" s="12">
        <f>IF(OR($E4322="",$F4322=""),"",IF(AND($G4322=1,$F4322&gt;='Working Hours'!$C$8,$F4322&lt;'Working Hours'!$C$9),1,0))</f>
        <v/>
      </c>
    </row>
    <row r="4323">
      <c r="A4323" s="11" t="n"/>
      <c r="B4323" s="11" t="n"/>
      <c r="C4323" s="11" t="n"/>
      <c r="E4323" s="12">
        <f>IF($A4323="","",IF(ISNUMBER($A4323),$A4323,IFERROR(DATEVALUE($A4323),"")))</f>
        <v/>
      </c>
      <c r="F4323" s="12">
        <f>IF($B4323="","",IF(ISNUMBER($B4323),HOUR($B4323)*2+MINUTE($B4323)/30,IFERROR(VALUE(LEFT($B4323,FIND(":",$B4323)-1))*2+VALUE(MID($B4323,FIND(":",$B4323)+1,2))/30,"")))</f>
        <v/>
      </c>
      <c r="G4323" s="12">
        <f>IF($E4323="","",IF(WEEKDAY($E4323,2)&lt;6,1,0))</f>
        <v/>
      </c>
      <c r="H4323" s="12">
        <f>IF(OR($E4323="",$F4323=""),"",IF(AND($G4323=1,$F4323&gt;='Working Hours'!$C$8,$F4323&lt;'Working Hours'!$C$9),1,0))</f>
        <v/>
      </c>
    </row>
    <row r="4324">
      <c r="A4324" s="11" t="n"/>
      <c r="B4324" s="11" t="n"/>
      <c r="C4324" s="11" t="n"/>
      <c r="E4324" s="12">
        <f>IF($A4324="","",IF(ISNUMBER($A4324),$A4324,IFERROR(DATEVALUE($A4324),"")))</f>
        <v/>
      </c>
      <c r="F4324" s="12">
        <f>IF($B4324="","",IF(ISNUMBER($B4324),HOUR($B4324)*2+MINUTE($B4324)/30,IFERROR(VALUE(LEFT($B4324,FIND(":",$B4324)-1))*2+VALUE(MID($B4324,FIND(":",$B4324)+1,2))/30,"")))</f>
        <v/>
      </c>
      <c r="G4324" s="12">
        <f>IF($E4324="","",IF(WEEKDAY($E4324,2)&lt;6,1,0))</f>
        <v/>
      </c>
      <c r="H4324" s="12">
        <f>IF(OR($E4324="",$F4324=""),"",IF(AND($G4324=1,$F4324&gt;='Working Hours'!$C$8,$F4324&lt;'Working Hours'!$C$9),1,0))</f>
        <v/>
      </c>
    </row>
    <row r="4325">
      <c r="A4325" s="11" t="n"/>
      <c r="B4325" s="11" t="n"/>
      <c r="C4325" s="11" t="n"/>
      <c r="E4325" s="12">
        <f>IF($A4325="","",IF(ISNUMBER($A4325),$A4325,IFERROR(DATEVALUE($A4325),"")))</f>
        <v/>
      </c>
      <c r="F4325" s="12">
        <f>IF($B4325="","",IF(ISNUMBER($B4325),HOUR($B4325)*2+MINUTE($B4325)/30,IFERROR(VALUE(LEFT($B4325,FIND(":",$B4325)-1))*2+VALUE(MID($B4325,FIND(":",$B4325)+1,2))/30,"")))</f>
        <v/>
      </c>
      <c r="G4325" s="12">
        <f>IF($E4325="","",IF(WEEKDAY($E4325,2)&lt;6,1,0))</f>
        <v/>
      </c>
      <c r="H4325" s="12">
        <f>IF(OR($E4325="",$F4325=""),"",IF(AND($G4325=1,$F4325&gt;='Working Hours'!$C$8,$F4325&lt;'Working Hours'!$C$9),1,0))</f>
        <v/>
      </c>
    </row>
    <row r="4326">
      <c r="A4326" s="11" t="n"/>
      <c r="B4326" s="11" t="n"/>
      <c r="C4326" s="11" t="n"/>
      <c r="E4326" s="12">
        <f>IF($A4326="","",IF(ISNUMBER($A4326),$A4326,IFERROR(DATEVALUE($A4326),"")))</f>
        <v/>
      </c>
      <c r="F4326" s="12">
        <f>IF($B4326="","",IF(ISNUMBER($B4326),HOUR($B4326)*2+MINUTE($B4326)/30,IFERROR(VALUE(LEFT($B4326,FIND(":",$B4326)-1))*2+VALUE(MID($B4326,FIND(":",$B4326)+1,2))/30,"")))</f>
        <v/>
      </c>
      <c r="G4326" s="12">
        <f>IF($E4326="","",IF(WEEKDAY($E4326,2)&lt;6,1,0))</f>
        <v/>
      </c>
      <c r="H4326" s="12">
        <f>IF(OR($E4326="",$F4326=""),"",IF(AND($G4326=1,$F4326&gt;='Working Hours'!$C$8,$F4326&lt;'Working Hours'!$C$9),1,0))</f>
        <v/>
      </c>
    </row>
    <row r="4327">
      <c r="A4327" s="11" t="n"/>
      <c r="B4327" s="11" t="n"/>
      <c r="C4327" s="11" t="n"/>
      <c r="E4327" s="12">
        <f>IF($A4327="","",IF(ISNUMBER($A4327),$A4327,IFERROR(DATEVALUE($A4327),"")))</f>
        <v/>
      </c>
      <c r="F4327" s="12">
        <f>IF($B4327="","",IF(ISNUMBER($B4327),HOUR($B4327)*2+MINUTE($B4327)/30,IFERROR(VALUE(LEFT($B4327,FIND(":",$B4327)-1))*2+VALUE(MID($B4327,FIND(":",$B4327)+1,2))/30,"")))</f>
        <v/>
      </c>
      <c r="G4327" s="12">
        <f>IF($E4327="","",IF(WEEKDAY($E4327,2)&lt;6,1,0))</f>
        <v/>
      </c>
      <c r="H4327" s="12">
        <f>IF(OR($E4327="",$F4327=""),"",IF(AND($G4327=1,$F4327&gt;='Working Hours'!$C$8,$F4327&lt;'Working Hours'!$C$9),1,0))</f>
        <v/>
      </c>
    </row>
    <row r="4328">
      <c r="A4328" s="11" t="n"/>
      <c r="B4328" s="11" t="n"/>
      <c r="C4328" s="11" t="n"/>
      <c r="E4328" s="12">
        <f>IF($A4328="","",IF(ISNUMBER($A4328),$A4328,IFERROR(DATEVALUE($A4328),"")))</f>
        <v/>
      </c>
      <c r="F4328" s="12">
        <f>IF($B4328="","",IF(ISNUMBER($B4328),HOUR($B4328)*2+MINUTE($B4328)/30,IFERROR(VALUE(LEFT($B4328,FIND(":",$B4328)-1))*2+VALUE(MID($B4328,FIND(":",$B4328)+1,2))/30,"")))</f>
        <v/>
      </c>
      <c r="G4328" s="12">
        <f>IF($E4328="","",IF(WEEKDAY($E4328,2)&lt;6,1,0))</f>
        <v/>
      </c>
      <c r="H4328" s="12">
        <f>IF(OR($E4328="",$F4328=""),"",IF(AND($G4328=1,$F4328&gt;='Working Hours'!$C$8,$F4328&lt;'Working Hours'!$C$9),1,0))</f>
        <v/>
      </c>
    </row>
    <row r="4329">
      <c r="A4329" s="11" t="n"/>
      <c r="B4329" s="11" t="n"/>
      <c r="C4329" s="11" t="n"/>
      <c r="E4329" s="12">
        <f>IF($A4329="","",IF(ISNUMBER($A4329),$A4329,IFERROR(DATEVALUE($A4329),"")))</f>
        <v/>
      </c>
      <c r="F4329" s="12">
        <f>IF($B4329="","",IF(ISNUMBER($B4329),HOUR($B4329)*2+MINUTE($B4329)/30,IFERROR(VALUE(LEFT($B4329,FIND(":",$B4329)-1))*2+VALUE(MID($B4329,FIND(":",$B4329)+1,2))/30,"")))</f>
        <v/>
      </c>
      <c r="G4329" s="12">
        <f>IF($E4329="","",IF(WEEKDAY($E4329,2)&lt;6,1,0))</f>
        <v/>
      </c>
      <c r="H4329" s="12">
        <f>IF(OR($E4329="",$F4329=""),"",IF(AND($G4329=1,$F4329&gt;='Working Hours'!$C$8,$F4329&lt;'Working Hours'!$C$9),1,0))</f>
        <v/>
      </c>
    </row>
    <row r="4330">
      <c r="A4330" s="11" t="n"/>
      <c r="B4330" s="11" t="n"/>
      <c r="C4330" s="11" t="n"/>
      <c r="E4330" s="12">
        <f>IF($A4330="","",IF(ISNUMBER($A4330),$A4330,IFERROR(DATEVALUE($A4330),"")))</f>
        <v/>
      </c>
      <c r="F4330" s="12">
        <f>IF($B4330="","",IF(ISNUMBER($B4330),HOUR($B4330)*2+MINUTE($B4330)/30,IFERROR(VALUE(LEFT($B4330,FIND(":",$B4330)-1))*2+VALUE(MID($B4330,FIND(":",$B4330)+1,2))/30,"")))</f>
        <v/>
      </c>
      <c r="G4330" s="12">
        <f>IF($E4330="","",IF(WEEKDAY($E4330,2)&lt;6,1,0))</f>
        <v/>
      </c>
      <c r="H4330" s="12">
        <f>IF(OR($E4330="",$F4330=""),"",IF(AND($G4330=1,$F4330&gt;='Working Hours'!$C$8,$F4330&lt;'Working Hours'!$C$9),1,0))</f>
        <v/>
      </c>
    </row>
    <row r="4331">
      <c r="A4331" s="11" t="n"/>
      <c r="B4331" s="11" t="n"/>
      <c r="C4331" s="11" t="n"/>
      <c r="E4331" s="12">
        <f>IF($A4331="","",IF(ISNUMBER($A4331),$A4331,IFERROR(DATEVALUE($A4331),"")))</f>
        <v/>
      </c>
      <c r="F4331" s="12">
        <f>IF($B4331="","",IF(ISNUMBER($B4331),HOUR($B4331)*2+MINUTE($B4331)/30,IFERROR(VALUE(LEFT($B4331,FIND(":",$B4331)-1))*2+VALUE(MID($B4331,FIND(":",$B4331)+1,2))/30,"")))</f>
        <v/>
      </c>
      <c r="G4331" s="12">
        <f>IF($E4331="","",IF(WEEKDAY($E4331,2)&lt;6,1,0))</f>
        <v/>
      </c>
      <c r="H4331" s="12">
        <f>IF(OR($E4331="",$F4331=""),"",IF(AND($G4331=1,$F4331&gt;='Working Hours'!$C$8,$F4331&lt;'Working Hours'!$C$9),1,0))</f>
        <v/>
      </c>
    </row>
    <row r="4332">
      <c r="A4332" s="11" t="n"/>
      <c r="B4332" s="11" t="n"/>
      <c r="C4332" s="11" t="n"/>
      <c r="E4332" s="12">
        <f>IF($A4332="","",IF(ISNUMBER($A4332),$A4332,IFERROR(DATEVALUE($A4332),"")))</f>
        <v/>
      </c>
      <c r="F4332" s="12">
        <f>IF($B4332="","",IF(ISNUMBER($B4332),HOUR($B4332)*2+MINUTE($B4332)/30,IFERROR(VALUE(LEFT($B4332,FIND(":",$B4332)-1))*2+VALUE(MID($B4332,FIND(":",$B4332)+1,2))/30,"")))</f>
        <v/>
      </c>
      <c r="G4332" s="12">
        <f>IF($E4332="","",IF(WEEKDAY($E4332,2)&lt;6,1,0))</f>
        <v/>
      </c>
      <c r="H4332" s="12">
        <f>IF(OR($E4332="",$F4332=""),"",IF(AND($G4332=1,$F4332&gt;='Working Hours'!$C$8,$F4332&lt;'Working Hours'!$C$9),1,0))</f>
        <v/>
      </c>
    </row>
    <row r="4333">
      <c r="A4333" s="11" t="n"/>
      <c r="B4333" s="11" t="n"/>
      <c r="C4333" s="11" t="n"/>
      <c r="E4333" s="12">
        <f>IF($A4333="","",IF(ISNUMBER($A4333),$A4333,IFERROR(DATEVALUE($A4333),"")))</f>
        <v/>
      </c>
      <c r="F4333" s="12">
        <f>IF($B4333="","",IF(ISNUMBER($B4333),HOUR($B4333)*2+MINUTE($B4333)/30,IFERROR(VALUE(LEFT($B4333,FIND(":",$B4333)-1))*2+VALUE(MID($B4333,FIND(":",$B4333)+1,2))/30,"")))</f>
        <v/>
      </c>
      <c r="G4333" s="12">
        <f>IF($E4333="","",IF(WEEKDAY($E4333,2)&lt;6,1,0))</f>
        <v/>
      </c>
      <c r="H4333" s="12">
        <f>IF(OR($E4333="",$F4333=""),"",IF(AND($G4333=1,$F4333&gt;='Working Hours'!$C$8,$F4333&lt;'Working Hours'!$C$9),1,0))</f>
        <v/>
      </c>
    </row>
    <row r="4334">
      <c r="A4334" s="11" t="n"/>
      <c r="B4334" s="11" t="n"/>
      <c r="C4334" s="11" t="n"/>
      <c r="E4334" s="12">
        <f>IF($A4334="","",IF(ISNUMBER($A4334),$A4334,IFERROR(DATEVALUE($A4334),"")))</f>
        <v/>
      </c>
      <c r="F4334" s="12">
        <f>IF($B4334="","",IF(ISNUMBER($B4334),HOUR($B4334)*2+MINUTE($B4334)/30,IFERROR(VALUE(LEFT($B4334,FIND(":",$B4334)-1))*2+VALUE(MID($B4334,FIND(":",$B4334)+1,2))/30,"")))</f>
        <v/>
      </c>
      <c r="G4334" s="12">
        <f>IF($E4334="","",IF(WEEKDAY($E4334,2)&lt;6,1,0))</f>
        <v/>
      </c>
      <c r="H4334" s="12">
        <f>IF(OR($E4334="",$F4334=""),"",IF(AND($G4334=1,$F4334&gt;='Working Hours'!$C$8,$F4334&lt;'Working Hours'!$C$9),1,0))</f>
        <v/>
      </c>
    </row>
    <row r="4335">
      <c r="A4335" s="11" t="n"/>
      <c r="B4335" s="11" t="n"/>
      <c r="C4335" s="11" t="n"/>
      <c r="E4335" s="12">
        <f>IF($A4335="","",IF(ISNUMBER($A4335),$A4335,IFERROR(DATEVALUE($A4335),"")))</f>
        <v/>
      </c>
      <c r="F4335" s="12">
        <f>IF($B4335="","",IF(ISNUMBER($B4335),HOUR($B4335)*2+MINUTE($B4335)/30,IFERROR(VALUE(LEFT($B4335,FIND(":",$B4335)-1))*2+VALUE(MID($B4335,FIND(":",$B4335)+1,2))/30,"")))</f>
        <v/>
      </c>
      <c r="G4335" s="12">
        <f>IF($E4335="","",IF(WEEKDAY($E4335,2)&lt;6,1,0))</f>
        <v/>
      </c>
      <c r="H4335" s="12">
        <f>IF(OR($E4335="",$F4335=""),"",IF(AND($G4335=1,$F4335&gt;='Working Hours'!$C$8,$F4335&lt;'Working Hours'!$C$9),1,0))</f>
        <v/>
      </c>
    </row>
    <row r="4336">
      <c r="A4336" s="11" t="n"/>
      <c r="B4336" s="11" t="n"/>
      <c r="C4336" s="11" t="n"/>
      <c r="E4336" s="12">
        <f>IF($A4336="","",IF(ISNUMBER($A4336),$A4336,IFERROR(DATEVALUE($A4336),"")))</f>
        <v/>
      </c>
      <c r="F4336" s="12">
        <f>IF($B4336="","",IF(ISNUMBER($B4336),HOUR($B4336)*2+MINUTE($B4336)/30,IFERROR(VALUE(LEFT($B4336,FIND(":",$B4336)-1))*2+VALUE(MID($B4336,FIND(":",$B4336)+1,2))/30,"")))</f>
        <v/>
      </c>
      <c r="G4336" s="12">
        <f>IF($E4336="","",IF(WEEKDAY($E4336,2)&lt;6,1,0))</f>
        <v/>
      </c>
      <c r="H4336" s="12">
        <f>IF(OR($E4336="",$F4336=""),"",IF(AND($G4336=1,$F4336&gt;='Working Hours'!$C$8,$F4336&lt;'Working Hours'!$C$9),1,0))</f>
        <v/>
      </c>
    </row>
    <row r="4337">
      <c r="A4337" s="11" t="n"/>
      <c r="B4337" s="11" t="n"/>
      <c r="C4337" s="11" t="n"/>
      <c r="E4337" s="12">
        <f>IF($A4337="","",IF(ISNUMBER($A4337),$A4337,IFERROR(DATEVALUE($A4337),"")))</f>
        <v/>
      </c>
      <c r="F4337" s="12">
        <f>IF($B4337="","",IF(ISNUMBER($B4337),HOUR($B4337)*2+MINUTE($B4337)/30,IFERROR(VALUE(LEFT($B4337,FIND(":",$B4337)-1))*2+VALUE(MID($B4337,FIND(":",$B4337)+1,2))/30,"")))</f>
        <v/>
      </c>
      <c r="G4337" s="12">
        <f>IF($E4337="","",IF(WEEKDAY($E4337,2)&lt;6,1,0))</f>
        <v/>
      </c>
      <c r="H4337" s="12">
        <f>IF(OR($E4337="",$F4337=""),"",IF(AND($G4337=1,$F4337&gt;='Working Hours'!$C$8,$F4337&lt;'Working Hours'!$C$9),1,0))</f>
        <v/>
      </c>
    </row>
    <row r="4338">
      <c r="A4338" s="11" t="n"/>
      <c r="B4338" s="11" t="n"/>
      <c r="C4338" s="11" t="n"/>
      <c r="E4338" s="12">
        <f>IF($A4338="","",IF(ISNUMBER($A4338),$A4338,IFERROR(DATEVALUE($A4338),"")))</f>
        <v/>
      </c>
      <c r="F4338" s="12">
        <f>IF($B4338="","",IF(ISNUMBER($B4338),HOUR($B4338)*2+MINUTE($B4338)/30,IFERROR(VALUE(LEFT($B4338,FIND(":",$B4338)-1))*2+VALUE(MID($B4338,FIND(":",$B4338)+1,2))/30,"")))</f>
        <v/>
      </c>
      <c r="G4338" s="12">
        <f>IF($E4338="","",IF(WEEKDAY($E4338,2)&lt;6,1,0))</f>
        <v/>
      </c>
      <c r="H4338" s="12">
        <f>IF(OR($E4338="",$F4338=""),"",IF(AND($G4338=1,$F4338&gt;='Working Hours'!$C$8,$F4338&lt;'Working Hours'!$C$9),1,0))</f>
        <v/>
      </c>
    </row>
    <row r="4339">
      <c r="A4339" s="11" t="n"/>
      <c r="B4339" s="11" t="n"/>
      <c r="C4339" s="11" t="n"/>
      <c r="E4339" s="12">
        <f>IF($A4339="","",IF(ISNUMBER($A4339),$A4339,IFERROR(DATEVALUE($A4339),"")))</f>
        <v/>
      </c>
      <c r="F4339" s="12">
        <f>IF($B4339="","",IF(ISNUMBER($B4339),HOUR($B4339)*2+MINUTE($B4339)/30,IFERROR(VALUE(LEFT($B4339,FIND(":",$B4339)-1))*2+VALUE(MID($B4339,FIND(":",$B4339)+1,2))/30,"")))</f>
        <v/>
      </c>
      <c r="G4339" s="12">
        <f>IF($E4339="","",IF(WEEKDAY($E4339,2)&lt;6,1,0))</f>
        <v/>
      </c>
      <c r="H4339" s="12">
        <f>IF(OR($E4339="",$F4339=""),"",IF(AND($G4339=1,$F4339&gt;='Working Hours'!$C$8,$F4339&lt;'Working Hours'!$C$9),1,0))</f>
        <v/>
      </c>
    </row>
    <row r="4340">
      <c r="A4340" s="11" t="n"/>
      <c r="B4340" s="11" t="n"/>
      <c r="C4340" s="11" t="n"/>
      <c r="E4340" s="12">
        <f>IF($A4340="","",IF(ISNUMBER($A4340),$A4340,IFERROR(DATEVALUE($A4340),"")))</f>
        <v/>
      </c>
      <c r="F4340" s="12">
        <f>IF($B4340="","",IF(ISNUMBER($B4340),HOUR($B4340)*2+MINUTE($B4340)/30,IFERROR(VALUE(LEFT($B4340,FIND(":",$B4340)-1))*2+VALUE(MID($B4340,FIND(":",$B4340)+1,2))/30,"")))</f>
        <v/>
      </c>
      <c r="G4340" s="12">
        <f>IF($E4340="","",IF(WEEKDAY($E4340,2)&lt;6,1,0))</f>
        <v/>
      </c>
      <c r="H4340" s="12">
        <f>IF(OR($E4340="",$F4340=""),"",IF(AND($G4340=1,$F4340&gt;='Working Hours'!$C$8,$F4340&lt;'Working Hours'!$C$9),1,0))</f>
        <v/>
      </c>
    </row>
    <row r="4341">
      <c r="A4341" s="11" t="n"/>
      <c r="B4341" s="11" t="n"/>
      <c r="C4341" s="11" t="n"/>
      <c r="E4341" s="12">
        <f>IF($A4341="","",IF(ISNUMBER($A4341),$A4341,IFERROR(DATEVALUE($A4341),"")))</f>
        <v/>
      </c>
      <c r="F4341" s="12">
        <f>IF($B4341="","",IF(ISNUMBER($B4341),HOUR($B4341)*2+MINUTE($B4341)/30,IFERROR(VALUE(LEFT($B4341,FIND(":",$B4341)-1))*2+VALUE(MID($B4341,FIND(":",$B4341)+1,2))/30,"")))</f>
        <v/>
      </c>
      <c r="G4341" s="12">
        <f>IF($E4341="","",IF(WEEKDAY($E4341,2)&lt;6,1,0))</f>
        <v/>
      </c>
      <c r="H4341" s="12">
        <f>IF(OR($E4341="",$F4341=""),"",IF(AND($G4341=1,$F4341&gt;='Working Hours'!$C$8,$F4341&lt;'Working Hours'!$C$9),1,0))</f>
        <v/>
      </c>
    </row>
    <row r="4342">
      <c r="A4342" s="11" t="n"/>
      <c r="B4342" s="11" t="n"/>
      <c r="C4342" s="11" t="n"/>
      <c r="E4342" s="12">
        <f>IF($A4342="","",IF(ISNUMBER($A4342),$A4342,IFERROR(DATEVALUE($A4342),"")))</f>
        <v/>
      </c>
      <c r="F4342" s="12">
        <f>IF($B4342="","",IF(ISNUMBER($B4342),HOUR($B4342)*2+MINUTE($B4342)/30,IFERROR(VALUE(LEFT($B4342,FIND(":",$B4342)-1))*2+VALUE(MID($B4342,FIND(":",$B4342)+1,2))/30,"")))</f>
        <v/>
      </c>
      <c r="G4342" s="12">
        <f>IF($E4342="","",IF(WEEKDAY($E4342,2)&lt;6,1,0))</f>
        <v/>
      </c>
      <c r="H4342" s="12">
        <f>IF(OR($E4342="",$F4342=""),"",IF(AND($G4342=1,$F4342&gt;='Working Hours'!$C$8,$F4342&lt;'Working Hours'!$C$9),1,0))</f>
        <v/>
      </c>
    </row>
    <row r="4343">
      <c r="A4343" s="11" t="n"/>
      <c r="B4343" s="11" t="n"/>
      <c r="C4343" s="11" t="n"/>
      <c r="E4343" s="12">
        <f>IF($A4343="","",IF(ISNUMBER($A4343),$A4343,IFERROR(DATEVALUE($A4343),"")))</f>
        <v/>
      </c>
      <c r="F4343" s="12">
        <f>IF($B4343="","",IF(ISNUMBER($B4343),HOUR($B4343)*2+MINUTE($B4343)/30,IFERROR(VALUE(LEFT($B4343,FIND(":",$B4343)-1))*2+VALUE(MID($B4343,FIND(":",$B4343)+1,2))/30,"")))</f>
        <v/>
      </c>
      <c r="G4343" s="12">
        <f>IF($E4343="","",IF(WEEKDAY($E4343,2)&lt;6,1,0))</f>
        <v/>
      </c>
      <c r="H4343" s="12">
        <f>IF(OR($E4343="",$F4343=""),"",IF(AND($G4343=1,$F4343&gt;='Working Hours'!$C$8,$F4343&lt;'Working Hours'!$C$9),1,0))</f>
        <v/>
      </c>
    </row>
    <row r="4344">
      <c r="A4344" s="11" t="n"/>
      <c r="B4344" s="11" t="n"/>
      <c r="C4344" s="11" t="n"/>
      <c r="E4344" s="12">
        <f>IF($A4344="","",IF(ISNUMBER($A4344),$A4344,IFERROR(DATEVALUE($A4344),"")))</f>
        <v/>
      </c>
      <c r="F4344" s="12">
        <f>IF($B4344="","",IF(ISNUMBER($B4344),HOUR($B4344)*2+MINUTE($B4344)/30,IFERROR(VALUE(LEFT($B4344,FIND(":",$B4344)-1))*2+VALUE(MID($B4344,FIND(":",$B4344)+1,2))/30,"")))</f>
        <v/>
      </c>
      <c r="G4344" s="12">
        <f>IF($E4344="","",IF(WEEKDAY($E4344,2)&lt;6,1,0))</f>
        <v/>
      </c>
      <c r="H4344" s="12">
        <f>IF(OR($E4344="",$F4344=""),"",IF(AND($G4344=1,$F4344&gt;='Working Hours'!$C$8,$F4344&lt;'Working Hours'!$C$9),1,0))</f>
        <v/>
      </c>
    </row>
    <row r="4345">
      <c r="A4345" s="11" t="n"/>
      <c r="B4345" s="11" t="n"/>
      <c r="C4345" s="11" t="n"/>
      <c r="E4345" s="12">
        <f>IF($A4345="","",IF(ISNUMBER($A4345),$A4345,IFERROR(DATEVALUE($A4345),"")))</f>
        <v/>
      </c>
      <c r="F4345" s="12">
        <f>IF($B4345="","",IF(ISNUMBER($B4345),HOUR($B4345)*2+MINUTE($B4345)/30,IFERROR(VALUE(LEFT($B4345,FIND(":",$B4345)-1))*2+VALUE(MID($B4345,FIND(":",$B4345)+1,2))/30,"")))</f>
        <v/>
      </c>
      <c r="G4345" s="12">
        <f>IF($E4345="","",IF(WEEKDAY($E4345,2)&lt;6,1,0))</f>
        <v/>
      </c>
      <c r="H4345" s="12">
        <f>IF(OR($E4345="",$F4345=""),"",IF(AND($G4345=1,$F4345&gt;='Working Hours'!$C$8,$F4345&lt;'Working Hours'!$C$9),1,0))</f>
        <v/>
      </c>
    </row>
    <row r="4346">
      <c r="A4346" s="11" t="n"/>
      <c r="B4346" s="11" t="n"/>
      <c r="C4346" s="11" t="n"/>
      <c r="E4346" s="12">
        <f>IF($A4346="","",IF(ISNUMBER($A4346),$A4346,IFERROR(DATEVALUE($A4346),"")))</f>
        <v/>
      </c>
      <c r="F4346" s="12">
        <f>IF($B4346="","",IF(ISNUMBER($B4346),HOUR($B4346)*2+MINUTE($B4346)/30,IFERROR(VALUE(LEFT($B4346,FIND(":",$B4346)-1))*2+VALUE(MID($B4346,FIND(":",$B4346)+1,2))/30,"")))</f>
        <v/>
      </c>
      <c r="G4346" s="12">
        <f>IF($E4346="","",IF(WEEKDAY($E4346,2)&lt;6,1,0))</f>
        <v/>
      </c>
      <c r="H4346" s="12">
        <f>IF(OR($E4346="",$F4346=""),"",IF(AND($G4346=1,$F4346&gt;='Working Hours'!$C$8,$F4346&lt;'Working Hours'!$C$9),1,0))</f>
        <v/>
      </c>
    </row>
    <row r="4347">
      <c r="A4347" s="11" t="n"/>
      <c r="B4347" s="11" t="n"/>
      <c r="C4347" s="11" t="n"/>
      <c r="E4347" s="12">
        <f>IF($A4347="","",IF(ISNUMBER($A4347),$A4347,IFERROR(DATEVALUE($A4347),"")))</f>
        <v/>
      </c>
      <c r="F4347" s="12">
        <f>IF($B4347="","",IF(ISNUMBER($B4347),HOUR($B4347)*2+MINUTE($B4347)/30,IFERROR(VALUE(LEFT($B4347,FIND(":",$B4347)-1))*2+VALUE(MID($B4347,FIND(":",$B4347)+1,2))/30,"")))</f>
        <v/>
      </c>
      <c r="G4347" s="12">
        <f>IF($E4347="","",IF(WEEKDAY($E4347,2)&lt;6,1,0))</f>
        <v/>
      </c>
      <c r="H4347" s="12">
        <f>IF(OR($E4347="",$F4347=""),"",IF(AND($G4347=1,$F4347&gt;='Working Hours'!$C$8,$F4347&lt;'Working Hours'!$C$9),1,0))</f>
        <v/>
      </c>
    </row>
    <row r="4348">
      <c r="A4348" s="11" t="n"/>
      <c r="B4348" s="11" t="n"/>
      <c r="C4348" s="11" t="n"/>
      <c r="E4348" s="12">
        <f>IF($A4348="","",IF(ISNUMBER($A4348),$A4348,IFERROR(DATEVALUE($A4348),"")))</f>
        <v/>
      </c>
      <c r="F4348" s="12">
        <f>IF($B4348="","",IF(ISNUMBER($B4348),HOUR($B4348)*2+MINUTE($B4348)/30,IFERROR(VALUE(LEFT($B4348,FIND(":",$B4348)-1))*2+VALUE(MID($B4348,FIND(":",$B4348)+1,2))/30,"")))</f>
        <v/>
      </c>
      <c r="G4348" s="12">
        <f>IF($E4348="","",IF(WEEKDAY($E4348,2)&lt;6,1,0))</f>
        <v/>
      </c>
      <c r="H4348" s="12">
        <f>IF(OR($E4348="",$F4348=""),"",IF(AND($G4348=1,$F4348&gt;='Working Hours'!$C$8,$F4348&lt;'Working Hours'!$C$9),1,0))</f>
        <v/>
      </c>
    </row>
    <row r="4349">
      <c r="A4349" s="11" t="n"/>
      <c r="B4349" s="11" t="n"/>
      <c r="C4349" s="11" t="n"/>
      <c r="E4349" s="12">
        <f>IF($A4349="","",IF(ISNUMBER($A4349),$A4349,IFERROR(DATEVALUE($A4349),"")))</f>
        <v/>
      </c>
      <c r="F4349" s="12">
        <f>IF($B4349="","",IF(ISNUMBER($B4349),HOUR($B4349)*2+MINUTE($B4349)/30,IFERROR(VALUE(LEFT($B4349,FIND(":",$B4349)-1))*2+VALUE(MID($B4349,FIND(":",$B4349)+1,2))/30,"")))</f>
        <v/>
      </c>
      <c r="G4349" s="12">
        <f>IF($E4349="","",IF(WEEKDAY($E4349,2)&lt;6,1,0))</f>
        <v/>
      </c>
      <c r="H4349" s="12">
        <f>IF(OR($E4349="",$F4349=""),"",IF(AND($G4349=1,$F4349&gt;='Working Hours'!$C$8,$F4349&lt;'Working Hours'!$C$9),1,0))</f>
        <v/>
      </c>
    </row>
    <row r="4350">
      <c r="A4350" s="11" t="n"/>
      <c r="B4350" s="11" t="n"/>
      <c r="C4350" s="11" t="n"/>
      <c r="E4350" s="12">
        <f>IF($A4350="","",IF(ISNUMBER($A4350),$A4350,IFERROR(DATEVALUE($A4350),"")))</f>
        <v/>
      </c>
      <c r="F4350" s="12">
        <f>IF($B4350="","",IF(ISNUMBER($B4350),HOUR($B4350)*2+MINUTE($B4350)/30,IFERROR(VALUE(LEFT($B4350,FIND(":",$B4350)-1))*2+VALUE(MID($B4350,FIND(":",$B4350)+1,2))/30,"")))</f>
        <v/>
      </c>
      <c r="G4350" s="12">
        <f>IF($E4350="","",IF(WEEKDAY($E4350,2)&lt;6,1,0))</f>
        <v/>
      </c>
      <c r="H4350" s="12">
        <f>IF(OR($E4350="",$F4350=""),"",IF(AND($G4350=1,$F4350&gt;='Working Hours'!$C$8,$F4350&lt;'Working Hours'!$C$9),1,0))</f>
        <v/>
      </c>
    </row>
    <row r="4351">
      <c r="A4351" s="11" t="n"/>
      <c r="B4351" s="11" t="n"/>
      <c r="C4351" s="11" t="n"/>
      <c r="E4351" s="12">
        <f>IF($A4351="","",IF(ISNUMBER($A4351),$A4351,IFERROR(DATEVALUE($A4351),"")))</f>
        <v/>
      </c>
      <c r="F4351" s="12">
        <f>IF($B4351="","",IF(ISNUMBER($B4351),HOUR($B4351)*2+MINUTE($B4351)/30,IFERROR(VALUE(LEFT($B4351,FIND(":",$B4351)-1))*2+VALUE(MID($B4351,FIND(":",$B4351)+1,2))/30,"")))</f>
        <v/>
      </c>
      <c r="G4351" s="12">
        <f>IF($E4351="","",IF(WEEKDAY($E4351,2)&lt;6,1,0))</f>
        <v/>
      </c>
      <c r="H4351" s="12">
        <f>IF(OR($E4351="",$F4351=""),"",IF(AND($G4351=1,$F4351&gt;='Working Hours'!$C$8,$F4351&lt;'Working Hours'!$C$9),1,0))</f>
        <v/>
      </c>
    </row>
    <row r="4352">
      <c r="A4352" s="11" t="n"/>
      <c r="B4352" s="11" t="n"/>
      <c r="C4352" s="11" t="n"/>
      <c r="E4352" s="12">
        <f>IF($A4352="","",IF(ISNUMBER($A4352),$A4352,IFERROR(DATEVALUE($A4352),"")))</f>
        <v/>
      </c>
      <c r="F4352" s="12">
        <f>IF($B4352="","",IF(ISNUMBER($B4352),HOUR($B4352)*2+MINUTE($B4352)/30,IFERROR(VALUE(LEFT($B4352,FIND(":",$B4352)-1))*2+VALUE(MID($B4352,FIND(":",$B4352)+1,2))/30,"")))</f>
        <v/>
      </c>
      <c r="G4352" s="12">
        <f>IF($E4352="","",IF(WEEKDAY($E4352,2)&lt;6,1,0))</f>
        <v/>
      </c>
      <c r="H4352" s="12">
        <f>IF(OR($E4352="",$F4352=""),"",IF(AND($G4352=1,$F4352&gt;='Working Hours'!$C$8,$F4352&lt;'Working Hours'!$C$9),1,0))</f>
        <v/>
      </c>
    </row>
    <row r="4353">
      <c r="A4353" s="11" t="n"/>
      <c r="B4353" s="11" t="n"/>
      <c r="C4353" s="11" t="n"/>
      <c r="E4353" s="12">
        <f>IF($A4353="","",IF(ISNUMBER($A4353),$A4353,IFERROR(DATEVALUE($A4353),"")))</f>
        <v/>
      </c>
      <c r="F4353" s="12">
        <f>IF($B4353="","",IF(ISNUMBER($B4353),HOUR($B4353)*2+MINUTE($B4353)/30,IFERROR(VALUE(LEFT($B4353,FIND(":",$B4353)-1))*2+VALUE(MID($B4353,FIND(":",$B4353)+1,2))/30,"")))</f>
        <v/>
      </c>
      <c r="G4353" s="12">
        <f>IF($E4353="","",IF(WEEKDAY($E4353,2)&lt;6,1,0))</f>
        <v/>
      </c>
      <c r="H4353" s="12">
        <f>IF(OR($E4353="",$F4353=""),"",IF(AND($G4353=1,$F4353&gt;='Working Hours'!$C$8,$F4353&lt;'Working Hours'!$C$9),1,0))</f>
        <v/>
      </c>
    </row>
    <row r="4354">
      <c r="A4354" s="11" t="n"/>
      <c r="B4354" s="11" t="n"/>
      <c r="C4354" s="11" t="n"/>
      <c r="E4354" s="12">
        <f>IF($A4354="","",IF(ISNUMBER($A4354),$A4354,IFERROR(DATEVALUE($A4354),"")))</f>
        <v/>
      </c>
      <c r="F4354" s="12">
        <f>IF($B4354="","",IF(ISNUMBER($B4354),HOUR($B4354)*2+MINUTE($B4354)/30,IFERROR(VALUE(LEFT($B4354,FIND(":",$B4354)-1))*2+VALUE(MID($B4354,FIND(":",$B4354)+1,2))/30,"")))</f>
        <v/>
      </c>
      <c r="G4354" s="12">
        <f>IF($E4354="","",IF(WEEKDAY($E4354,2)&lt;6,1,0))</f>
        <v/>
      </c>
      <c r="H4354" s="12">
        <f>IF(OR($E4354="",$F4354=""),"",IF(AND($G4354=1,$F4354&gt;='Working Hours'!$C$8,$F4354&lt;'Working Hours'!$C$9),1,0))</f>
        <v/>
      </c>
    </row>
    <row r="4355">
      <c r="A4355" s="11" t="n"/>
      <c r="B4355" s="11" t="n"/>
      <c r="C4355" s="11" t="n"/>
      <c r="E4355" s="12">
        <f>IF($A4355="","",IF(ISNUMBER($A4355),$A4355,IFERROR(DATEVALUE($A4355),"")))</f>
        <v/>
      </c>
      <c r="F4355" s="12">
        <f>IF($B4355="","",IF(ISNUMBER($B4355),HOUR($B4355)*2+MINUTE($B4355)/30,IFERROR(VALUE(LEFT($B4355,FIND(":",$B4355)-1))*2+VALUE(MID($B4355,FIND(":",$B4355)+1,2))/30,"")))</f>
        <v/>
      </c>
      <c r="G4355" s="12">
        <f>IF($E4355="","",IF(WEEKDAY($E4355,2)&lt;6,1,0))</f>
        <v/>
      </c>
      <c r="H4355" s="12">
        <f>IF(OR($E4355="",$F4355=""),"",IF(AND($G4355=1,$F4355&gt;='Working Hours'!$C$8,$F4355&lt;'Working Hours'!$C$9),1,0))</f>
        <v/>
      </c>
    </row>
    <row r="4356">
      <c r="A4356" s="11" t="n"/>
      <c r="B4356" s="11" t="n"/>
      <c r="C4356" s="11" t="n"/>
      <c r="E4356" s="12">
        <f>IF($A4356="","",IF(ISNUMBER($A4356),$A4356,IFERROR(DATEVALUE($A4356),"")))</f>
        <v/>
      </c>
      <c r="F4356" s="12">
        <f>IF($B4356="","",IF(ISNUMBER($B4356),HOUR($B4356)*2+MINUTE($B4356)/30,IFERROR(VALUE(LEFT($B4356,FIND(":",$B4356)-1))*2+VALUE(MID($B4356,FIND(":",$B4356)+1,2))/30,"")))</f>
        <v/>
      </c>
      <c r="G4356" s="12">
        <f>IF($E4356="","",IF(WEEKDAY($E4356,2)&lt;6,1,0))</f>
        <v/>
      </c>
      <c r="H4356" s="12">
        <f>IF(OR($E4356="",$F4356=""),"",IF(AND($G4356=1,$F4356&gt;='Working Hours'!$C$8,$F4356&lt;'Working Hours'!$C$9),1,0))</f>
        <v/>
      </c>
    </row>
    <row r="4357">
      <c r="A4357" s="11" t="n"/>
      <c r="B4357" s="11" t="n"/>
      <c r="C4357" s="11" t="n"/>
      <c r="E4357" s="12">
        <f>IF($A4357="","",IF(ISNUMBER($A4357),$A4357,IFERROR(DATEVALUE($A4357),"")))</f>
        <v/>
      </c>
      <c r="F4357" s="12">
        <f>IF($B4357="","",IF(ISNUMBER($B4357),HOUR($B4357)*2+MINUTE($B4357)/30,IFERROR(VALUE(LEFT($B4357,FIND(":",$B4357)-1))*2+VALUE(MID($B4357,FIND(":",$B4357)+1,2))/30,"")))</f>
        <v/>
      </c>
      <c r="G4357" s="12">
        <f>IF($E4357="","",IF(WEEKDAY($E4357,2)&lt;6,1,0))</f>
        <v/>
      </c>
      <c r="H4357" s="12">
        <f>IF(OR($E4357="",$F4357=""),"",IF(AND($G4357=1,$F4357&gt;='Working Hours'!$C$8,$F4357&lt;'Working Hours'!$C$9),1,0))</f>
        <v/>
      </c>
    </row>
    <row r="4358">
      <c r="A4358" s="11" t="n"/>
      <c r="B4358" s="11" t="n"/>
      <c r="C4358" s="11" t="n"/>
      <c r="E4358" s="12">
        <f>IF($A4358="","",IF(ISNUMBER($A4358),$A4358,IFERROR(DATEVALUE($A4358),"")))</f>
        <v/>
      </c>
      <c r="F4358" s="12">
        <f>IF($B4358="","",IF(ISNUMBER($B4358),HOUR($B4358)*2+MINUTE($B4358)/30,IFERROR(VALUE(LEFT($B4358,FIND(":",$B4358)-1))*2+VALUE(MID($B4358,FIND(":",$B4358)+1,2))/30,"")))</f>
        <v/>
      </c>
      <c r="G4358" s="12">
        <f>IF($E4358="","",IF(WEEKDAY($E4358,2)&lt;6,1,0))</f>
        <v/>
      </c>
      <c r="H4358" s="12">
        <f>IF(OR($E4358="",$F4358=""),"",IF(AND($G4358=1,$F4358&gt;='Working Hours'!$C$8,$F4358&lt;'Working Hours'!$C$9),1,0))</f>
        <v/>
      </c>
    </row>
    <row r="4359">
      <c r="A4359" s="11" t="n"/>
      <c r="B4359" s="11" t="n"/>
      <c r="C4359" s="11" t="n"/>
      <c r="E4359" s="12">
        <f>IF($A4359="","",IF(ISNUMBER($A4359),$A4359,IFERROR(DATEVALUE($A4359),"")))</f>
        <v/>
      </c>
      <c r="F4359" s="12">
        <f>IF($B4359="","",IF(ISNUMBER($B4359),HOUR($B4359)*2+MINUTE($B4359)/30,IFERROR(VALUE(LEFT($B4359,FIND(":",$B4359)-1))*2+VALUE(MID($B4359,FIND(":",$B4359)+1,2))/30,"")))</f>
        <v/>
      </c>
      <c r="G4359" s="12">
        <f>IF($E4359="","",IF(WEEKDAY($E4359,2)&lt;6,1,0))</f>
        <v/>
      </c>
      <c r="H4359" s="12">
        <f>IF(OR($E4359="",$F4359=""),"",IF(AND($G4359=1,$F4359&gt;='Working Hours'!$C$8,$F4359&lt;'Working Hours'!$C$9),1,0))</f>
        <v/>
      </c>
    </row>
    <row r="4360">
      <c r="A4360" s="11" t="n"/>
      <c r="B4360" s="11" t="n"/>
      <c r="C4360" s="11" t="n"/>
      <c r="E4360" s="12">
        <f>IF($A4360="","",IF(ISNUMBER($A4360),$A4360,IFERROR(DATEVALUE($A4360),"")))</f>
        <v/>
      </c>
      <c r="F4360" s="12">
        <f>IF($B4360="","",IF(ISNUMBER($B4360),HOUR($B4360)*2+MINUTE($B4360)/30,IFERROR(VALUE(LEFT($B4360,FIND(":",$B4360)-1))*2+VALUE(MID($B4360,FIND(":",$B4360)+1,2))/30,"")))</f>
        <v/>
      </c>
      <c r="G4360" s="12">
        <f>IF($E4360="","",IF(WEEKDAY($E4360,2)&lt;6,1,0))</f>
        <v/>
      </c>
      <c r="H4360" s="12">
        <f>IF(OR($E4360="",$F4360=""),"",IF(AND($G4360=1,$F4360&gt;='Working Hours'!$C$8,$F4360&lt;'Working Hours'!$C$9),1,0))</f>
        <v/>
      </c>
    </row>
    <row r="4361">
      <c r="A4361" s="11" t="n"/>
      <c r="B4361" s="11" t="n"/>
      <c r="C4361" s="11" t="n"/>
      <c r="E4361" s="12">
        <f>IF($A4361="","",IF(ISNUMBER($A4361),$A4361,IFERROR(DATEVALUE($A4361),"")))</f>
        <v/>
      </c>
      <c r="F4361" s="12">
        <f>IF($B4361="","",IF(ISNUMBER($B4361),HOUR($B4361)*2+MINUTE($B4361)/30,IFERROR(VALUE(LEFT($B4361,FIND(":",$B4361)-1))*2+VALUE(MID($B4361,FIND(":",$B4361)+1,2))/30,"")))</f>
        <v/>
      </c>
      <c r="G4361" s="12">
        <f>IF($E4361="","",IF(WEEKDAY($E4361,2)&lt;6,1,0))</f>
        <v/>
      </c>
      <c r="H4361" s="12">
        <f>IF(OR($E4361="",$F4361=""),"",IF(AND($G4361=1,$F4361&gt;='Working Hours'!$C$8,$F4361&lt;'Working Hours'!$C$9),1,0))</f>
        <v/>
      </c>
    </row>
    <row r="4362">
      <c r="A4362" s="11" t="n"/>
      <c r="B4362" s="11" t="n"/>
      <c r="C4362" s="11" t="n"/>
      <c r="E4362" s="12">
        <f>IF($A4362="","",IF(ISNUMBER($A4362),$A4362,IFERROR(DATEVALUE($A4362),"")))</f>
        <v/>
      </c>
      <c r="F4362" s="12">
        <f>IF($B4362="","",IF(ISNUMBER($B4362),HOUR($B4362)*2+MINUTE($B4362)/30,IFERROR(VALUE(LEFT($B4362,FIND(":",$B4362)-1))*2+VALUE(MID($B4362,FIND(":",$B4362)+1,2))/30,"")))</f>
        <v/>
      </c>
      <c r="G4362" s="12">
        <f>IF($E4362="","",IF(WEEKDAY($E4362,2)&lt;6,1,0))</f>
        <v/>
      </c>
      <c r="H4362" s="12">
        <f>IF(OR($E4362="",$F4362=""),"",IF(AND($G4362=1,$F4362&gt;='Working Hours'!$C$8,$F4362&lt;'Working Hours'!$C$9),1,0))</f>
        <v/>
      </c>
    </row>
    <row r="4363">
      <c r="A4363" s="11" t="n"/>
      <c r="B4363" s="11" t="n"/>
      <c r="C4363" s="11" t="n"/>
      <c r="E4363" s="12">
        <f>IF($A4363="","",IF(ISNUMBER($A4363),$A4363,IFERROR(DATEVALUE($A4363),"")))</f>
        <v/>
      </c>
      <c r="F4363" s="12">
        <f>IF($B4363="","",IF(ISNUMBER($B4363),HOUR($B4363)*2+MINUTE($B4363)/30,IFERROR(VALUE(LEFT($B4363,FIND(":",$B4363)-1))*2+VALUE(MID($B4363,FIND(":",$B4363)+1,2))/30,"")))</f>
        <v/>
      </c>
      <c r="G4363" s="12">
        <f>IF($E4363="","",IF(WEEKDAY($E4363,2)&lt;6,1,0))</f>
        <v/>
      </c>
      <c r="H4363" s="12">
        <f>IF(OR($E4363="",$F4363=""),"",IF(AND($G4363=1,$F4363&gt;='Working Hours'!$C$8,$F4363&lt;'Working Hours'!$C$9),1,0))</f>
        <v/>
      </c>
    </row>
    <row r="4364">
      <c r="A4364" s="11" t="n"/>
      <c r="B4364" s="11" t="n"/>
      <c r="C4364" s="11" t="n"/>
      <c r="E4364" s="12">
        <f>IF($A4364="","",IF(ISNUMBER($A4364),$A4364,IFERROR(DATEVALUE($A4364),"")))</f>
        <v/>
      </c>
      <c r="F4364" s="12">
        <f>IF($B4364="","",IF(ISNUMBER($B4364),HOUR($B4364)*2+MINUTE($B4364)/30,IFERROR(VALUE(LEFT($B4364,FIND(":",$B4364)-1))*2+VALUE(MID($B4364,FIND(":",$B4364)+1,2))/30,"")))</f>
        <v/>
      </c>
      <c r="G4364" s="12">
        <f>IF($E4364="","",IF(WEEKDAY($E4364,2)&lt;6,1,0))</f>
        <v/>
      </c>
      <c r="H4364" s="12">
        <f>IF(OR($E4364="",$F4364=""),"",IF(AND($G4364=1,$F4364&gt;='Working Hours'!$C$8,$F4364&lt;'Working Hours'!$C$9),1,0))</f>
        <v/>
      </c>
    </row>
    <row r="4365">
      <c r="A4365" s="11" t="n"/>
      <c r="B4365" s="11" t="n"/>
      <c r="C4365" s="11" t="n"/>
      <c r="E4365" s="12">
        <f>IF($A4365="","",IF(ISNUMBER($A4365),$A4365,IFERROR(DATEVALUE($A4365),"")))</f>
        <v/>
      </c>
      <c r="F4365" s="12">
        <f>IF($B4365="","",IF(ISNUMBER($B4365),HOUR($B4365)*2+MINUTE($B4365)/30,IFERROR(VALUE(LEFT($B4365,FIND(":",$B4365)-1))*2+VALUE(MID($B4365,FIND(":",$B4365)+1,2))/30,"")))</f>
        <v/>
      </c>
      <c r="G4365" s="12">
        <f>IF($E4365="","",IF(WEEKDAY($E4365,2)&lt;6,1,0))</f>
        <v/>
      </c>
      <c r="H4365" s="12">
        <f>IF(OR($E4365="",$F4365=""),"",IF(AND($G4365=1,$F4365&gt;='Working Hours'!$C$8,$F4365&lt;'Working Hours'!$C$9),1,0))</f>
        <v/>
      </c>
    </row>
    <row r="4366">
      <c r="A4366" s="11" t="n"/>
      <c r="B4366" s="11" t="n"/>
      <c r="C4366" s="11" t="n"/>
      <c r="E4366" s="12">
        <f>IF($A4366="","",IF(ISNUMBER($A4366),$A4366,IFERROR(DATEVALUE($A4366),"")))</f>
        <v/>
      </c>
      <c r="F4366" s="12">
        <f>IF($B4366="","",IF(ISNUMBER($B4366),HOUR($B4366)*2+MINUTE($B4366)/30,IFERROR(VALUE(LEFT($B4366,FIND(":",$B4366)-1))*2+VALUE(MID($B4366,FIND(":",$B4366)+1,2))/30,"")))</f>
        <v/>
      </c>
      <c r="G4366" s="12">
        <f>IF($E4366="","",IF(WEEKDAY($E4366,2)&lt;6,1,0))</f>
        <v/>
      </c>
      <c r="H4366" s="12">
        <f>IF(OR($E4366="",$F4366=""),"",IF(AND($G4366=1,$F4366&gt;='Working Hours'!$C$8,$F4366&lt;'Working Hours'!$C$9),1,0))</f>
        <v/>
      </c>
    </row>
    <row r="4367">
      <c r="A4367" s="11" t="n"/>
      <c r="B4367" s="11" t="n"/>
      <c r="C4367" s="11" t="n"/>
      <c r="E4367" s="12">
        <f>IF($A4367="","",IF(ISNUMBER($A4367),$A4367,IFERROR(DATEVALUE($A4367),"")))</f>
        <v/>
      </c>
      <c r="F4367" s="12">
        <f>IF($B4367="","",IF(ISNUMBER($B4367),HOUR($B4367)*2+MINUTE($B4367)/30,IFERROR(VALUE(LEFT($B4367,FIND(":",$B4367)-1))*2+VALUE(MID($B4367,FIND(":",$B4367)+1,2))/30,"")))</f>
        <v/>
      </c>
      <c r="G4367" s="12">
        <f>IF($E4367="","",IF(WEEKDAY($E4367,2)&lt;6,1,0))</f>
        <v/>
      </c>
      <c r="H4367" s="12">
        <f>IF(OR($E4367="",$F4367=""),"",IF(AND($G4367=1,$F4367&gt;='Working Hours'!$C$8,$F4367&lt;'Working Hours'!$C$9),1,0))</f>
        <v/>
      </c>
    </row>
    <row r="4368">
      <c r="A4368" s="11" t="n"/>
      <c r="B4368" s="11" t="n"/>
      <c r="C4368" s="11" t="n"/>
      <c r="E4368" s="12">
        <f>IF($A4368="","",IF(ISNUMBER($A4368),$A4368,IFERROR(DATEVALUE($A4368),"")))</f>
        <v/>
      </c>
      <c r="F4368" s="12">
        <f>IF($B4368="","",IF(ISNUMBER($B4368),HOUR($B4368)*2+MINUTE($B4368)/30,IFERROR(VALUE(LEFT($B4368,FIND(":",$B4368)-1))*2+VALUE(MID($B4368,FIND(":",$B4368)+1,2))/30,"")))</f>
        <v/>
      </c>
      <c r="G4368" s="12">
        <f>IF($E4368="","",IF(WEEKDAY($E4368,2)&lt;6,1,0))</f>
        <v/>
      </c>
      <c r="H4368" s="12">
        <f>IF(OR($E4368="",$F4368=""),"",IF(AND($G4368=1,$F4368&gt;='Working Hours'!$C$8,$F4368&lt;'Working Hours'!$C$9),1,0))</f>
        <v/>
      </c>
    </row>
    <row r="4369">
      <c r="A4369" s="11" t="n"/>
      <c r="B4369" s="11" t="n"/>
      <c r="C4369" s="11" t="n"/>
      <c r="E4369" s="12">
        <f>IF($A4369="","",IF(ISNUMBER($A4369),$A4369,IFERROR(DATEVALUE($A4369),"")))</f>
        <v/>
      </c>
      <c r="F4369" s="12">
        <f>IF($B4369="","",IF(ISNUMBER($B4369),HOUR($B4369)*2+MINUTE($B4369)/30,IFERROR(VALUE(LEFT($B4369,FIND(":",$B4369)-1))*2+VALUE(MID($B4369,FIND(":",$B4369)+1,2))/30,"")))</f>
        <v/>
      </c>
      <c r="G4369" s="12">
        <f>IF($E4369="","",IF(WEEKDAY($E4369,2)&lt;6,1,0))</f>
        <v/>
      </c>
      <c r="H4369" s="12">
        <f>IF(OR($E4369="",$F4369=""),"",IF(AND($G4369=1,$F4369&gt;='Working Hours'!$C$8,$F4369&lt;'Working Hours'!$C$9),1,0))</f>
        <v/>
      </c>
    </row>
    <row r="4370">
      <c r="A4370" s="11" t="n"/>
      <c r="B4370" s="11" t="n"/>
      <c r="C4370" s="11" t="n"/>
      <c r="E4370" s="12">
        <f>IF($A4370="","",IF(ISNUMBER($A4370),$A4370,IFERROR(DATEVALUE($A4370),"")))</f>
        <v/>
      </c>
      <c r="F4370" s="12">
        <f>IF($B4370="","",IF(ISNUMBER($B4370),HOUR($B4370)*2+MINUTE($B4370)/30,IFERROR(VALUE(LEFT($B4370,FIND(":",$B4370)-1))*2+VALUE(MID($B4370,FIND(":",$B4370)+1,2))/30,"")))</f>
        <v/>
      </c>
      <c r="G4370" s="12">
        <f>IF($E4370="","",IF(WEEKDAY($E4370,2)&lt;6,1,0))</f>
        <v/>
      </c>
      <c r="H4370" s="12">
        <f>IF(OR($E4370="",$F4370=""),"",IF(AND($G4370=1,$F4370&gt;='Working Hours'!$C$8,$F4370&lt;'Working Hours'!$C$9),1,0))</f>
        <v/>
      </c>
    </row>
    <row r="4371">
      <c r="A4371" s="11" t="n"/>
      <c r="B4371" s="11" t="n"/>
      <c r="C4371" s="11" t="n"/>
      <c r="E4371" s="12">
        <f>IF($A4371="","",IF(ISNUMBER($A4371),$A4371,IFERROR(DATEVALUE($A4371),"")))</f>
        <v/>
      </c>
      <c r="F4371" s="12">
        <f>IF($B4371="","",IF(ISNUMBER($B4371),HOUR($B4371)*2+MINUTE($B4371)/30,IFERROR(VALUE(LEFT($B4371,FIND(":",$B4371)-1))*2+VALUE(MID($B4371,FIND(":",$B4371)+1,2))/30,"")))</f>
        <v/>
      </c>
      <c r="G4371" s="12">
        <f>IF($E4371="","",IF(WEEKDAY($E4371,2)&lt;6,1,0))</f>
        <v/>
      </c>
      <c r="H4371" s="12">
        <f>IF(OR($E4371="",$F4371=""),"",IF(AND($G4371=1,$F4371&gt;='Working Hours'!$C$8,$F4371&lt;'Working Hours'!$C$9),1,0))</f>
        <v/>
      </c>
    </row>
    <row r="4372">
      <c r="A4372" s="11" t="n"/>
      <c r="B4372" s="11" t="n"/>
      <c r="C4372" s="11" t="n"/>
      <c r="E4372" s="12">
        <f>IF($A4372="","",IF(ISNUMBER($A4372),$A4372,IFERROR(DATEVALUE($A4372),"")))</f>
        <v/>
      </c>
      <c r="F4372" s="12">
        <f>IF($B4372="","",IF(ISNUMBER($B4372),HOUR($B4372)*2+MINUTE($B4372)/30,IFERROR(VALUE(LEFT($B4372,FIND(":",$B4372)-1))*2+VALUE(MID($B4372,FIND(":",$B4372)+1,2))/30,"")))</f>
        <v/>
      </c>
      <c r="G4372" s="12">
        <f>IF($E4372="","",IF(WEEKDAY($E4372,2)&lt;6,1,0))</f>
        <v/>
      </c>
      <c r="H4372" s="12">
        <f>IF(OR($E4372="",$F4372=""),"",IF(AND($G4372=1,$F4372&gt;='Working Hours'!$C$8,$F4372&lt;'Working Hours'!$C$9),1,0))</f>
        <v/>
      </c>
    </row>
    <row r="4373">
      <c r="A4373" s="11" t="n"/>
      <c r="B4373" s="11" t="n"/>
      <c r="C4373" s="11" t="n"/>
      <c r="E4373" s="12">
        <f>IF($A4373="","",IF(ISNUMBER($A4373),$A4373,IFERROR(DATEVALUE($A4373),"")))</f>
        <v/>
      </c>
      <c r="F4373" s="12">
        <f>IF($B4373="","",IF(ISNUMBER($B4373),HOUR($B4373)*2+MINUTE($B4373)/30,IFERROR(VALUE(LEFT($B4373,FIND(":",$B4373)-1))*2+VALUE(MID($B4373,FIND(":",$B4373)+1,2))/30,"")))</f>
        <v/>
      </c>
      <c r="G4373" s="12">
        <f>IF($E4373="","",IF(WEEKDAY($E4373,2)&lt;6,1,0))</f>
        <v/>
      </c>
      <c r="H4373" s="12">
        <f>IF(OR($E4373="",$F4373=""),"",IF(AND($G4373=1,$F4373&gt;='Working Hours'!$C$8,$F4373&lt;'Working Hours'!$C$9),1,0))</f>
        <v/>
      </c>
    </row>
    <row r="4374">
      <c r="A4374" s="11" t="n"/>
      <c r="B4374" s="11" t="n"/>
      <c r="C4374" s="11" t="n"/>
      <c r="E4374" s="12">
        <f>IF($A4374="","",IF(ISNUMBER($A4374),$A4374,IFERROR(DATEVALUE($A4374),"")))</f>
        <v/>
      </c>
      <c r="F4374" s="12">
        <f>IF($B4374="","",IF(ISNUMBER($B4374),HOUR($B4374)*2+MINUTE($B4374)/30,IFERROR(VALUE(LEFT($B4374,FIND(":",$B4374)-1))*2+VALUE(MID($B4374,FIND(":",$B4374)+1,2))/30,"")))</f>
        <v/>
      </c>
      <c r="G4374" s="12">
        <f>IF($E4374="","",IF(WEEKDAY($E4374,2)&lt;6,1,0))</f>
        <v/>
      </c>
      <c r="H4374" s="12">
        <f>IF(OR($E4374="",$F4374=""),"",IF(AND($G4374=1,$F4374&gt;='Working Hours'!$C$8,$F4374&lt;'Working Hours'!$C$9),1,0))</f>
        <v/>
      </c>
    </row>
    <row r="4375">
      <c r="A4375" s="11" t="n"/>
      <c r="B4375" s="11" t="n"/>
      <c r="C4375" s="11" t="n"/>
      <c r="E4375" s="12">
        <f>IF($A4375="","",IF(ISNUMBER($A4375),$A4375,IFERROR(DATEVALUE($A4375),"")))</f>
        <v/>
      </c>
      <c r="F4375" s="12">
        <f>IF($B4375="","",IF(ISNUMBER($B4375),HOUR($B4375)*2+MINUTE($B4375)/30,IFERROR(VALUE(LEFT($B4375,FIND(":",$B4375)-1))*2+VALUE(MID($B4375,FIND(":",$B4375)+1,2))/30,"")))</f>
        <v/>
      </c>
      <c r="G4375" s="12">
        <f>IF($E4375="","",IF(WEEKDAY($E4375,2)&lt;6,1,0))</f>
        <v/>
      </c>
      <c r="H4375" s="12">
        <f>IF(OR($E4375="",$F4375=""),"",IF(AND($G4375=1,$F4375&gt;='Working Hours'!$C$8,$F4375&lt;'Working Hours'!$C$9),1,0))</f>
        <v/>
      </c>
    </row>
    <row r="4376">
      <c r="A4376" s="11" t="n"/>
      <c r="B4376" s="11" t="n"/>
      <c r="C4376" s="11" t="n"/>
      <c r="E4376" s="12">
        <f>IF($A4376="","",IF(ISNUMBER($A4376),$A4376,IFERROR(DATEVALUE($A4376),"")))</f>
        <v/>
      </c>
      <c r="F4376" s="12">
        <f>IF($B4376="","",IF(ISNUMBER($B4376),HOUR($B4376)*2+MINUTE($B4376)/30,IFERROR(VALUE(LEFT($B4376,FIND(":",$B4376)-1))*2+VALUE(MID($B4376,FIND(":",$B4376)+1,2))/30,"")))</f>
        <v/>
      </c>
      <c r="G4376" s="12">
        <f>IF($E4376="","",IF(WEEKDAY($E4376,2)&lt;6,1,0))</f>
        <v/>
      </c>
      <c r="H4376" s="12">
        <f>IF(OR($E4376="",$F4376=""),"",IF(AND($G4376=1,$F4376&gt;='Working Hours'!$C$8,$F4376&lt;'Working Hours'!$C$9),1,0))</f>
        <v/>
      </c>
    </row>
    <row r="4377">
      <c r="A4377" s="11" t="n"/>
      <c r="B4377" s="11" t="n"/>
      <c r="C4377" s="11" t="n"/>
      <c r="E4377" s="12">
        <f>IF($A4377="","",IF(ISNUMBER($A4377),$A4377,IFERROR(DATEVALUE($A4377),"")))</f>
        <v/>
      </c>
      <c r="F4377" s="12">
        <f>IF($B4377="","",IF(ISNUMBER($B4377),HOUR($B4377)*2+MINUTE($B4377)/30,IFERROR(VALUE(LEFT($B4377,FIND(":",$B4377)-1))*2+VALUE(MID($B4377,FIND(":",$B4377)+1,2))/30,"")))</f>
        <v/>
      </c>
      <c r="G4377" s="12">
        <f>IF($E4377="","",IF(WEEKDAY($E4377,2)&lt;6,1,0))</f>
        <v/>
      </c>
      <c r="H4377" s="12">
        <f>IF(OR($E4377="",$F4377=""),"",IF(AND($G4377=1,$F4377&gt;='Working Hours'!$C$8,$F4377&lt;'Working Hours'!$C$9),1,0))</f>
        <v/>
      </c>
    </row>
    <row r="4378">
      <c r="A4378" s="11" t="n"/>
      <c r="B4378" s="11" t="n"/>
      <c r="C4378" s="11" t="n"/>
      <c r="E4378" s="12">
        <f>IF($A4378="","",IF(ISNUMBER($A4378),$A4378,IFERROR(DATEVALUE($A4378),"")))</f>
        <v/>
      </c>
      <c r="F4378" s="12">
        <f>IF($B4378="","",IF(ISNUMBER($B4378),HOUR($B4378)*2+MINUTE($B4378)/30,IFERROR(VALUE(LEFT($B4378,FIND(":",$B4378)-1))*2+VALUE(MID($B4378,FIND(":",$B4378)+1,2))/30,"")))</f>
        <v/>
      </c>
      <c r="G4378" s="12">
        <f>IF($E4378="","",IF(WEEKDAY($E4378,2)&lt;6,1,0))</f>
        <v/>
      </c>
      <c r="H4378" s="12">
        <f>IF(OR($E4378="",$F4378=""),"",IF(AND($G4378=1,$F4378&gt;='Working Hours'!$C$8,$F4378&lt;'Working Hours'!$C$9),1,0))</f>
        <v/>
      </c>
    </row>
    <row r="4379">
      <c r="A4379" s="11" t="n"/>
      <c r="B4379" s="11" t="n"/>
      <c r="C4379" s="11" t="n"/>
      <c r="E4379" s="12">
        <f>IF($A4379="","",IF(ISNUMBER($A4379),$A4379,IFERROR(DATEVALUE($A4379),"")))</f>
        <v/>
      </c>
      <c r="F4379" s="12">
        <f>IF($B4379="","",IF(ISNUMBER($B4379),HOUR($B4379)*2+MINUTE($B4379)/30,IFERROR(VALUE(LEFT($B4379,FIND(":",$B4379)-1))*2+VALUE(MID($B4379,FIND(":",$B4379)+1,2))/30,"")))</f>
        <v/>
      </c>
      <c r="G4379" s="12">
        <f>IF($E4379="","",IF(WEEKDAY($E4379,2)&lt;6,1,0))</f>
        <v/>
      </c>
      <c r="H4379" s="12">
        <f>IF(OR($E4379="",$F4379=""),"",IF(AND($G4379=1,$F4379&gt;='Working Hours'!$C$8,$F4379&lt;'Working Hours'!$C$9),1,0))</f>
        <v/>
      </c>
    </row>
    <row r="4380">
      <c r="A4380" s="11" t="n"/>
      <c r="B4380" s="11" t="n"/>
      <c r="C4380" s="11" t="n"/>
      <c r="E4380" s="12">
        <f>IF($A4380="","",IF(ISNUMBER($A4380),$A4380,IFERROR(DATEVALUE($A4380),"")))</f>
        <v/>
      </c>
      <c r="F4380" s="12">
        <f>IF($B4380="","",IF(ISNUMBER($B4380),HOUR($B4380)*2+MINUTE($B4380)/30,IFERROR(VALUE(LEFT($B4380,FIND(":",$B4380)-1))*2+VALUE(MID($B4380,FIND(":",$B4380)+1,2))/30,"")))</f>
        <v/>
      </c>
      <c r="G4380" s="12">
        <f>IF($E4380="","",IF(WEEKDAY($E4380,2)&lt;6,1,0))</f>
        <v/>
      </c>
      <c r="H4380" s="12">
        <f>IF(OR($E4380="",$F4380=""),"",IF(AND($G4380=1,$F4380&gt;='Working Hours'!$C$8,$F4380&lt;'Working Hours'!$C$9),1,0))</f>
        <v/>
      </c>
    </row>
    <row r="4381">
      <c r="A4381" s="11" t="n"/>
      <c r="B4381" s="11" t="n"/>
      <c r="C4381" s="11" t="n"/>
      <c r="E4381" s="12">
        <f>IF($A4381="","",IF(ISNUMBER($A4381),$A4381,IFERROR(DATEVALUE($A4381),"")))</f>
        <v/>
      </c>
      <c r="F4381" s="12">
        <f>IF($B4381="","",IF(ISNUMBER($B4381),HOUR($B4381)*2+MINUTE($B4381)/30,IFERROR(VALUE(LEFT($B4381,FIND(":",$B4381)-1))*2+VALUE(MID($B4381,FIND(":",$B4381)+1,2))/30,"")))</f>
        <v/>
      </c>
      <c r="G4381" s="12">
        <f>IF($E4381="","",IF(WEEKDAY($E4381,2)&lt;6,1,0))</f>
        <v/>
      </c>
      <c r="H4381" s="12">
        <f>IF(OR($E4381="",$F4381=""),"",IF(AND($G4381=1,$F4381&gt;='Working Hours'!$C$8,$F4381&lt;'Working Hours'!$C$9),1,0))</f>
        <v/>
      </c>
    </row>
    <row r="4382">
      <c r="A4382" s="11" t="n"/>
      <c r="B4382" s="11" t="n"/>
      <c r="C4382" s="11" t="n"/>
      <c r="E4382" s="12">
        <f>IF($A4382="","",IF(ISNUMBER($A4382),$A4382,IFERROR(DATEVALUE($A4382),"")))</f>
        <v/>
      </c>
      <c r="F4382" s="12">
        <f>IF($B4382="","",IF(ISNUMBER($B4382),HOUR($B4382)*2+MINUTE($B4382)/30,IFERROR(VALUE(LEFT($B4382,FIND(":",$B4382)-1))*2+VALUE(MID($B4382,FIND(":",$B4382)+1,2))/30,"")))</f>
        <v/>
      </c>
      <c r="G4382" s="12">
        <f>IF($E4382="","",IF(WEEKDAY($E4382,2)&lt;6,1,0))</f>
        <v/>
      </c>
      <c r="H4382" s="12">
        <f>IF(OR($E4382="",$F4382=""),"",IF(AND($G4382=1,$F4382&gt;='Working Hours'!$C$8,$F4382&lt;'Working Hours'!$C$9),1,0))</f>
        <v/>
      </c>
    </row>
    <row r="4383">
      <c r="A4383" s="11" t="n"/>
      <c r="B4383" s="11" t="n"/>
      <c r="C4383" s="11" t="n"/>
      <c r="E4383" s="12">
        <f>IF($A4383="","",IF(ISNUMBER($A4383),$A4383,IFERROR(DATEVALUE($A4383),"")))</f>
        <v/>
      </c>
      <c r="F4383" s="12">
        <f>IF($B4383="","",IF(ISNUMBER($B4383),HOUR($B4383)*2+MINUTE($B4383)/30,IFERROR(VALUE(LEFT($B4383,FIND(":",$B4383)-1))*2+VALUE(MID($B4383,FIND(":",$B4383)+1,2))/30,"")))</f>
        <v/>
      </c>
      <c r="G4383" s="12">
        <f>IF($E4383="","",IF(WEEKDAY($E4383,2)&lt;6,1,0))</f>
        <v/>
      </c>
      <c r="H4383" s="12">
        <f>IF(OR($E4383="",$F4383=""),"",IF(AND($G4383=1,$F4383&gt;='Working Hours'!$C$8,$F4383&lt;'Working Hours'!$C$9),1,0))</f>
        <v/>
      </c>
    </row>
    <row r="4384">
      <c r="A4384" s="11" t="n"/>
      <c r="B4384" s="11" t="n"/>
      <c r="C4384" s="11" t="n"/>
      <c r="E4384" s="12">
        <f>IF($A4384="","",IF(ISNUMBER($A4384),$A4384,IFERROR(DATEVALUE($A4384),"")))</f>
        <v/>
      </c>
      <c r="F4384" s="12">
        <f>IF($B4384="","",IF(ISNUMBER($B4384),HOUR($B4384)*2+MINUTE($B4384)/30,IFERROR(VALUE(LEFT($B4384,FIND(":",$B4384)-1))*2+VALUE(MID($B4384,FIND(":",$B4384)+1,2))/30,"")))</f>
        <v/>
      </c>
      <c r="G4384" s="12">
        <f>IF($E4384="","",IF(WEEKDAY($E4384,2)&lt;6,1,0))</f>
        <v/>
      </c>
      <c r="H4384" s="12">
        <f>IF(OR($E4384="",$F4384=""),"",IF(AND($G4384=1,$F4384&gt;='Working Hours'!$C$8,$F4384&lt;'Working Hours'!$C$9),1,0))</f>
        <v/>
      </c>
    </row>
    <row r="4385">
      <c r="A4385" s="11" t="n"/>
      <c r="B4385" s="11" t="n"/>
      <c r="C4385" s="11" t="n"/>
      <c r="E4385" s="12">
        <f>IF($A4385="","",IF(ISNUMBER($A4385),$A4385,IFERROR(DATEVALUE($A4385),"")))</f>
        <v/>
      </c>
      <c r="F4385" s="12">
        <f>IF($B4385="","",IF(ISNUMBER($B4385),HOUR($B4385)*2+MINUTE($B4385)/30,IFERROR(VALUE(LEFT($B4385,FIND(":",$B4385)-1))*2+VALUE(MID($B4385,FIND(":",$B4385)+1,2))/30,"")))</f>
        <v/>
      </c>
      <c r="G4385" s="12">
        <f>IF($E4385="","",IF(WEEKDAY($E4385,2)&lt;6,1,0))</f>
        <v/>
      </c>
      <c r="H4385" s="12">
        <f>IF(OR($E4385="",$F4385=""),"",IF(AND($G4385=1,$F4385&gt;='Working Hours'!$C$8,$F4385&lt;'Working Hours'!$C$9),1,0))</f>
        <v/>
      </c>
    </row>
    <row r="4386">
      <c r="A4386" s="11" t="n"/>
      <c r="B4386" s="11" t="n"/>
      <c r="C4386" s="11" t="n"/>
      <c r="E4386" s="12">
        <f>IF($A4386="","",IF(ISNUMBER($A4386),$A4386,IFERROR(DATEVALUE($A4386),"")))</f>
        <v/>
      </c>
      <c r="F4386" s="12">
        <f>IF($B4386="","",IF(ISNUMBER($B4386),HOUR($B4386)*2+MINUTE($B4386)/30,IFERROR(VALUE(LEFT($B4386,FIND(":",$B4386)-1))*2+VALUE(MID($B4386,FIND(":",$B4386)+1,2))/30,"")))</f>
        <v/>
      </c>
      <c r="G4386" s="12">
        <f>IF($E4386="","",IF(WEEKDAY($E4386,2)&lt;6,1,0))</f>
        <v/>
      </c>
      <c r="H4386" s="12">
        <f>IF(OR($E4386="",$F4386=""),"",IF(AND($G4386=1,$F4386&gt;='Working Hours'!$C$8,$F4386&lt;'Working Hours'!$C$9),1,0))</f>
        <v/>
      </c>
    </row>
    <row r="4387">
      <c r="A4387" s="11" t="n"/>
      <c r="B4387" s="11" t="n"/>
      <c r="C4387" s="11" t="n"/>
      <c r="E4387" s="12">
        <f>IF($A4387="","",IF(ISNUMBER($A4387),$A4387,IFERROR(DATEVALUE($A4387),"")))</f>
        <v/>
      </c>
      <c r="F4387" s="12">
        <f>IF($B4387="","",IF(ISNUMBER($B4387),HOUR($B4387)*2+MINUTE($B4387)/30,IFERROR(VALUE(LEFT($B4387,FIND(":",$B4387)-1))*2+VALUE(MID($B4387,FIND(":",$B4387)+1,2))/30,"")))</f>
        <v/>
      </c>
      <c r="G4387" s="12">
        <f>IF($E4387="","",IF(WEEKDAY($E4387,2)&lt;6,1,0))</f>
        <v/>
      </c>
      <c r="H4387" s="12">
        <f>IF(OR($E4387="",$F4387=""),"",IF(AND($G4387=1,$F4387&gt;='Working Hours'!$C$8,$F4387&lt;'Working Hours'!$C$9),1,0))</f>
        <v/>
      </c>
    </row>
    <row r="4388">
      <c r="A4388" s="11" t="n"/>
      <c r="B4388" s="11" t="n"/>
      <c r="C4388" s="11" t="n"/>
      <c r="E4388" s="12">
        <f>IF($A4388="","",IF(ISNUMBER($A4388),$A4388,IFERROR(DATEVALUE($A4388),"")))</f>
        <v/>
      </c>
      <c r="F4388" s="12">
        <f>IF($B4388="","",IF(ISNUMBER($B4388),HOUR($B4388)*2+MINUTE($B4388)/30,IFERROR(VALUE(LEFT($B4388,FIND(":",$B4388)-1))*2+VALUE(MID($B4388,FIND(":",$B4388)+1,2))/30,"")))</f>
        <v/>
      </c>
      <c r="G4388" s="12">
        <f>IF($E4388="","",IF(WEEKDAY($E4388,2)&lt;6,1,0))</f>
        <v/>
      </c>
      <c r="H4388" s="12">
        <f>IF(OR($E4388="",$F4388=""),"",IF(AND($G4388=1,$F4388&gt;='Working Hours'!$C$8,$F4388&lt;'Working Hours'!$C$9),1,0))</f>
        <v/>
      </c>
    </row>
    <row r="4389">
      <c r="A4389" s="11" t="n"/>
      <c r="B4389" s="11" t="n"/>
      <c r="C4389" s="11" t="n"/>
      <c r="E4389" s="12">
        <f>IF($A4389="","",IF(ISNUMBER($A4389),$A4389,IFERROR(DATEVALUE($A4389),"")))</f>
        <v/>
      </c>
      <c r="F4389" s="12">
        <f>IF($B4389="","",IF(ISNUMBER($B4389),HOUR($B4389)*2+MINUTE($B4389)/30,IFERROR(VALUE(LEFT($B4389,FIND(":",$B4389)-1))*2+VALUE(MID($B4389,FIND(":",$B4389)+1,2))/30,"")))</f>
        <v/>
      </c>
      <c r="G4389" s="12">
        <f>IF($E4389="","",IF(WEEKDAY($E4389,2)&lt;6,1,0))</f>
        <v/>
      </c>
      <c r="H4389" s="12">
        <f>IF(OR($E4389="",$F4389=""),"",IF(AND($G4389=1,$F4389&gt;='Working Hours'!$C$8,$F4389&lt;'Working Hours'!$C$9),1,0))</f>
        <v/>
      </c>
    </row>
    <row r="4390">
      <c r="A4390" s="11" t="n"/>
      <c r="B4390" s="11" t="n"/>
      <c r="C4390" s="11" t="n"/>
      <c r="E4390" s="12">
        <f>IF($A4390="","",IF(ISNUMBER($A4390),$A4390,IFERROR(DATEVALUE($A4390),"")))</f>
        <v/>
      </c>
      <c r="F4390" s="12">
        <f>IF($B4390="","",IF(ISNUMBER($B4390),HOUR($B4390)*2+MINUTE($B4390)/30,IFERROR(VALUE(LEFT($B4390,FIND(":",$B4390)-1))*2+VALUE(MID($B4390,FIND(":",$B4390)+1,2))/30,"")))</f>
        <v/>
      </c>
      <c r="G4390" s="12">
        <f>IF($E4390="","",IF(WEEKDAY($E4390,2)&lt;6,1,0))</f>
        <v/>
      </c>
      <c r="H4390" s="12">
        <f>IF(OR($E4390="",$F4390=""),"",IF(AND($G4390=1,$F4390&gt;='Working Hours'!$C$8,$F4390&lt;'Working Hours'!$C$9),1,0))</f>
        <v/>
      </c>
    </row>
    <row r="4391">
      <c r="A4391" s="11" t="n"/>
      <c r="B4391" s="11" t="n"/>
      <c r="C4391" s="11" t="n"/>
      <c r="E4391" s="12">
        <f>IF($A4391="","",IF(ISNUMBER($A4391),$A4391,IFERROR(DATEVALUE($A4391),"")))</f>
        <v/>
      </c>
      <c r="F4391" s="12">
        <f>IF($B4391="","",IF(ISNUMBER($B4391),HOUR($B4391)*2+MINUTE($B4391)/30,IFERROR(VALUE(LEFT($B4391,FIND(":",$B4391)-1))*2+VALUE(MID($B4391,FIND(":",$B4391)+1,2))/30,"")))</f>
        <v/>
      </c>
      <c r="G4391" s="12">
        <f>IF($E4391="","",IF(WEEKDAY($E4391,2)&lt;6,1,0))</f>
        <v/>
      </c>
      <c r="H4391" s="12">
        <f>IF(OR($E4391="",$F4391=""),"",IF(AND($G4391=1,$F4391&gt;='Working Hours'!$C$8,$F4391&lt;'Working Hours'!$C$9),1,0))</f>
        <v/>
      </c>
    </row>
    <row r="4392">
      <c r="A4392" s="11" t="n"/>
      <c r="B4392" s="11" t="n"/>
      <c r="C4392" s="11" t="n"/>
      <c r="E4392" s="12">
        <f>IF($A4392="","",IF(ISNUMBER($A4392),$A4392,IFERROR(DATEVALUE($A4392),"")))</f>
        <v/>
      </c>
      <c r="F4392" s="12">
        <f>IF($B4392="","",IF(ISNUMBER($B4392),HOUR($B4392)*2+MINUTE($B4392)/30,IFERROR(VALUE(LEFT($B4392,FIND(":",$B4392)-1))*2+VALUE(MID($B4392,FIND(":",$B4392)+1,2))/30,"")))</f>
        <v/>
      </c>
      <c r="G4392" s="12">
        <f>IF($E4392="","",IF(WEEKDAY($E4392,2)&lt;6,1,0))</f>
        <v/>
      </c>
      <c r="H4392" s="12">
        <f>IF(OR($E4392="",$F4392=""),"",IF(AND($G4392=1,$F4392&gt;='Working Hours'!$C$8,$F4392&lt;'Working Hours'!$C$9),1,0))</f>
        <v/>
      </c>
    </row>
    <row r="4393">
      <c r="A4393" s="11" t="n"/>
      <c r="B4393" s="11" t="n"/>
      <c r="C4393" s="11" t="n"/>
      <c r="E4393" s="12">
        <f>IF($A4393="","",IF(ISNUMBER($A4393),$A4393,IFERROR(DATEVALUE($A4393),"")))</f>
        <v/>
      </c>
      <c r="F4393" s="12">
        <f>IF($B4393="","",IF(ISNUMBER($B4393),HOUR($B4393)*2+MINUTE($B4393)/30,IFERROR(VALUE(LEFT($B4393,FIND(":",$B4393)-1))*2+VALUE(MID($B4393,FIND(":",$B4393)+1,2))/30,"")))</f>
        <v/>
      </c>
      <c r="G4393" s="12">
        <f>IF($E4393="","",IF(WEEKDAY($E4393,2)&lt;6,1,0))</f>
        <v/>
      </c>
      <c r="H4393" s="12">
        <f>IF(OR($E4393="",$F4393=""),"",IF(AND($G4393=1,$F4393&gt;='Working Hours'!$C$8,$F4393&lt;'Working Hours'!$C$9),1,0))</f>
        <v/>
      </c>
    </row>
    <row r="4394">
      <c r="A4394" s="11" t="n"/>
      <c r="B4394" s="11" t="n"/>
      <c r="C4394" s="11" t="n"/>
      <c r="E4394" s="12">
        <f>IF($A4394="","",IF(ISNUMBER($A4394),$A4394,IFERROR(DATEVALUE($A4394),"")))</f>
        <v/>
      </c>
      <c r="F4394" s="12">
        <f>IF($B4394="","",IF(ISNUMBER($B4394),HOUR($B4394)*2+MINUTE($B4394)/30,IFERROR(VALUE(LEFT($B4394,FIND(":",$B4394)-1))*2+VALUE(MID($B4394,FIND(":",$B4394)+1,2))/30,"")))</f>
        <v/>
      </c>
      <c r="G4394" s="12">
        <f>IF($E4394="","",IF(WEEKDAY($E4394,2)&lt;6,1,0))</f>
        <v/>
      </c>
      <c r="H4394" s="12">
        <f>IF(OR($E4394="",$F4394=""),"",IF(AND($G4394=1,$F4394&gt;='Working Hours'!$C$8,$F4394&lt;'Working Hours'!$C$9),1,0))</f>
        <v/>
      </c>
    </row>
    <row r="4395">
      <c r="A4395" s="11" t="n"/>
      <c r="B4395" s="11" t="n"/>
      <c r="C4395" s="11" t="n"/>
      <c r="E4395" s="12">
        <f>IF($A4395="","",IF(ISNUMBER($A4395),$A4395,IFERROR(DATEVALUE($A4395),"")))</f>
        <v/>
      </c>
      <c r="F4395" s="12">
        <f>IF($B4395="","",IF(ISNUMBER($B4395),HOUR($B4395)*2+MINUTE($B4395)/30,IFERROR(VALUE(LEFT($B4395,FIND(":",$B4395)-1))*2+VALUE(MID($B4395,FIND(":",$B4395)+1,2))/30,"")))</f>
        <v/>
      </c>
      <c r="G4395" s="12">
        <f>IF($E4395="","",IF(WEEKDAY($E4395,2)&lt;6,1,0))</f>
        <v/>
      </c>
      <c r="H4395" s="12">
        <f>IF(OR($E4395="",$F4395=""),"",IF(AND($G4395=1,$F4395&gt;='Working Hours'!$C$8,$F4395&lt;'Working Hours'!$C$9),1,0))</f>
        <v/>
      </c>
    </row>
    <row r="4396">
      <c r="A4396" s="11" t="n"/>
      <c r="B4396" s="11" t="n"/>
      <c r="C4396" s="11" t="n"/>
      <c r="E4396" s="12">
        <f>IF($A4396="","",IF(ISNUMBER($A4396),$A4396,IFERROR(DATEVALUE($A4396),"")))</f>
        <v/>
      </c>
      <c r="F4396" s="12">
        <f>IF($B4396="","",IF(ISNUMBER($B4396),HOUR($B4396)*2+MINUTE($B4396)/30,IFERROR(VALUE(LEFT($B4396,FIND(":",$B4396)-1))*2+VALUE(MID($B4396,FIND(":",$B4396)+1,2))/30,"")))</f>
        <v/>
      </c>
      <c r="G4396" s="12">
        <f>IF($E4396="","",IF(WEEKDAY($E4396,2)&lt;6,1,0))</f>
        <v/>
      </c>
      <c r="H4396" s="12">
        <f>IF(OR($E4396="",$F4396=""),"",IF(AND($G4396=1,$F4396&gt;='Working Hours'!$C$8,$F4396&lt;'Working Hours'!$C$9),1,0))</f>
        <v/>
      </c>
    </row>
    <row r="4397">
      <c r="A4397" s="11" t="n"/>
      <c r="B4397" s="11" t="n"/>
      <c r="C4397" s="11" t="n"/>
      <c r="E4397" s="12">
        <f>IF($A4397="","",IF(ISNUMBER($A4397),$A4397,IFERROR(DATEVALUE($A4397),"")))</f>
        <v/>
      </c>
      <c r="F4397" s="12">
        <f>IF($B4397="","",IF(ISNUMBER($B4397),HOUR($B4397)*2+MINUTE($B4397)/30,IFERROR(VALUE(LEFT($B4397,FIND(":",$B4397)-1))*2+VALUE(MID($B4397,FIND(":",$B4397)+1,2))/30,"")))</f>
        <v/>
      </c>
      <c r="G4397" s="12">
        <f>IF($E4397="","",IF(WEEKDAY($E4397,2)&lt;6,1,0))</f>
        <v/>
      </c>
      <c r="H4397" s="12">
        <f>IF(OR($E4397="",$F4397=""),"",IF(AND($G4397=1,$F4397&gt;='Working Hours'!$C$8,$F4397&lt;'Working Hours'!$C$9),1,0))</f>
        <v/>
      </c>
    </row>
    <row r="4398">
      <c r="A4398" s="11" t="n"/>
      <c r="B4398" s="11" t="n"/>
      <c r="C4398" s="11" t="n"/>
      <c r="E4398" s="12">
        <f>IF($A4398="","",IF(ISNUMBER($A4398),$A4398,IFERROR(DATEVALUE($A4398),"")))</f>
        <v/>
      </c>
      <c r="F4398" s="12">
        <f>IF($B4398="","",IF(ISNUMBER($B4398),HOUR($B4398)*2+MINUTE($B4398)/30,IFERROR(VALUE(LEFT($B4398,FIND(":",$B4398)-1))*2+VALUE(MID($B4398,FIND(":",$B4398)+1,2))/30,"")))</f>
        <v/>
      </c>
      <c r="G4398" s="12">
        <f>IF($E4398="","",IF(WEEKDAY($E4398,2)&lt;6,1,0))</f>
        <v/>
      </c>
      <c r="H4398" s="12">
        <f>IF(OR($E4398="",$F4398=""),"",IF(AND($G4398=1,$F4398&gt;='Working Hours'!$C$8,$F4398&lt;'Working Hours'!$C$9),1,0))</f>
        <v/>
      </c>
    </row>
    <row r="4399">
      <c r="A4399" s="11" t="n"/>
      <c r="B4399" s="11" t="n"/>
      <c r="C4399" s="11" t="n"/>
      <c r="E4399" s="12">
        <f>IF($A4399="","",IF(ISNUMBER($A4399),$A4399,IFERROR(DATEVALUE($A4399),"")))</f>
        <v/>
      </c>
      <c r="F4399" s="12">
        <f>IF($B4399="","",IF(ISNUMBER($B4399),HOUR($B4399)*2+MINUTE($B4399)/30,IFERROR(VALUE(LEFT($B4399,FIND(":",$B4399)-1))*2+VALUE(MID($B4399,FIND(":",$B4399)+1,2))/30,"")))</f>
        <v/>
      </c>
      <c r="G4399" s="12">
        <f>IF($E4399="","",IF(WEEKDAY($E4399,2)&lt;6,1,0))</f>
        <v/>
      </c>
      <c r="H4399" s="12">
        <f>IF(OR($E4399="",$F4399=""),"",IF(AND($G4399=1,$F4399&gt;='Working Hours'!$C$8,$F4399&lt;'Working Hours'!$C$9),1,0))</f>
        <v/>
      </c>
    </row>
    <row r="4400">
      <c r="A4400" s="11" t="n"/>
      <c r="B4400" s="11" t="n"/>
      <c r="C4400" s="11" t="n"/>
      <c r="E4400" s="12">
        <f>IF($A4400="","",IF(ISNUMBER($A4400),$A4400,IFERROR(DATEVALUE($A4400),"")))</f>
        <v/>
      </c>
      <c r="F4400" s="12">
        <f>IF($B4400="","",IF(ISNUMBER($B4400),HOUR($B4400)*2+MINUTE($B4400)/30,IFERROR(VALUE(LEFT($B4400,FIND(":",$B4400)-1))*2+VALUE(MID($B4400,FIND(":",$B4400)+1,2))/30,"")))</f>
        <v/>
      </c>
      <c r="G4400" s="12">
        <f>IF($E4400="","",IF(WEEKDAY($E4400,2)&lt;6,1,0))</f>
        <v/>
      </c>
      <c r="H4400" s="12">
        <f>IF(OR($E4400="",$F4400=""),"",IF(AND($G4400=1,$F4400&gt;='Working Hours'!$C$8,$F4400&lt;'Working Hours'!$C$9),1,0))</f>
        <v/>
      </c>
    </row>
    <row r="4401">
      <c r="A4401" s="11" t="n"/>
      <c r="B4401" s="11" t="n"/>
      <c r="C4401" s="11" t="n"/>
      <c r="E4401" s="12">
        <f>IF($A4401="","",IF(ISNUMBER($A4401),$A4401,IFERROR(DATEVALUE($A4401),"")))</f>
        <v/>
      </c>
      <c r="F4401" s="12">
        <f>IF($B4401="","",IF(ISNUMBER($B4401),HOUR($B4401)*2+MINUTE($B4401)/30,IFERROR(VALUE(LEFT($B4401,FIND(":",$B4401)-1))*2+VALUE(MID($B4401,FIND(":",$B4401)+1,2))/30,"")))</f>
        <v/>
      </c>
      <c r="G4401" s="12">
        <f>IF($E4401="","",IF(WEEKDAY($E4401,2)&lt;6,1,0))</f>
        <v/>
      </c>
      <c r="H4401" s="12">
        <f>IF(OR($E4401="",$F4401=""),"",IF(AND($G4401=1,$F4401&gt;='Working Hours'!$C$8,$F4401&lt;'Working Hours'!$C$9),1,0))</f>
        <v/>
      </c>
    </row>
    <row r="4402">
      <c r="A4402" s="11" t="n"/>
      <c r="B4402" s="11" t="n"/>
      <c r="C4402" s="11" t="n"/>
      <c r="E4402" s="12">
        <f>IF($A4402="","",IF(ISNUMBER($A4402),$A4402,IFERROR(DATEVALUE($A4402),"")))</f>
        <v/>
      </c>
      <c r="F4402" s="12">
        <f>IF($B4402="","",IF(ISNUMBER($B4402),HOUR($B4402)*2+MINUTE($B4402)/30,IFERROR(VALUE(LEFT($B4402,FIND(":",$B4402)-1))*2+VALUE(MID($B4402,FIND(":",$B4402)+1,2))/30,"")))</f>
        <v/>
      </c>
      <c r="G4402" s="12">
        <f>IF($E4402="","",IF(WEEKDAY($E4402,2)&lt;6,1,0))</f>
        <v/>
      </c>
      <c r="H4402" s="12">
        <f>IF(OR($E4402="",$F4402=""),"",IF(AND($G4402=1,$F4402&gt;='Working Hours'!$C$8,$F4402&lt;'Working Hours'!$C$9),1,0))</f>
        <v/>
      </c>
    </row>
    <row r="4403">
      <c r="A4403" s="11" t="n"/>
      <c r="B4403" s="11" t="n"/>
      <c r="C4403" s="11" t="n"/>
      <c r="E4403" s="12">
        <f>IF($A4403="","",IF(ISNUMBER($A4403),$A4403,IFERROR(DATEVALUE($A4403),"")))</f>
        <v/>
      </c>
      <c r="F4403" s="12">
        <f>IF($B4403="","",IF(ISNUMBER($B4403),HOUR($B4403)*2+MINUTE($B4403)/30,IFERROR(VALUE(LEFT($B4403,FIND(":",$B4403)-1))*2+VALUE(MID($B4403,FIND(":",$B4403)+1,2))/30,"")))</f>
        <v/>
      </c>
      <c r="G4403" s="12">
        <f>IF($E4403="","",IF(WEEKDAY($E4403,2)&lt;6,1,0))</f>
        <v/>
      </c>
      <c r="H4403" s="12">
        <f>IF(OR($E4403="",$F4403=""),"",IF(AND($G4403=1,$F4403&gt;='Working Hours'!$C$8,$F4403&lt;'Working Hours'!$C$9),1,0))</f>
        <v/>
      </c>
    </row>
    <row r="4404">
      <c r="A4404" s="11" t="n"/>
      <c r="B4404" s="11" t="n"/>
      <c r="C4404" s="11" t="n"/>
      <c r="E4404" s="12">
        <f>IF($A4404="","",IF(ISNUMBER($A4404),$A4404,IFERROR(DATEVALUE($A4404),"")))</f>
        <v/>
      </c>
      <c r="F4404" s="12">
        <f>IF($B4404="","",IF(ISNUMBER($B4404),HOUR($B4404)*2+MINUTE($B4404)/30,IFERROR(VALUE(LEFT($B4404,FIND(":",$B4404)-1))*2+VALUE(MID($B4404,FIND(":",$B4404)+1,2))/30,"")))</f>
        <v/>
      </c>
      <c r="G4404" s="12">
        <f>IF($E4404="","",IF(WEEKDAY($E4404,2)&lt;6,1,0))</f>
        <v/>
      </c>
      <c r="H4404" s="12">
        <f>IF(OR($E4404="",$F4404=""),"",IF(AND($G4404=1,$F4404&gt;='Working Hours'!$C$8,$F4404&lt;'Working Hours'!$C$9),1,0))</f>
        <v/>
      </c>
    </row>
    <row r="4405">
      <c r="A4405" s="11" t="n"/>
      <c r="B4405" s="11" t="n"/>
      <c r="C4405" s="11" t="n"/>
      <c r="E4405" s="12">
        <f>IF($A4405="","",IF(ISNUMBER($A4405),$A4405,IFERROR(DATEVALUE($A4405),"")))</f>
        <v/>
      </c>
      <c r="F4405" s="12">
        <f>IF($B4405="","",IF(ISNUMBER($B4405),HOUR($B4405)*2+MINUTE($B4405)/30,IFERROR(VALUE(LEFT($B4405,FIND(":",$B4405)-1))*2+VALUE(MID($B4405,FIND(":",$B4405)+1,2))/30,"")))</f>
        <v/>
      </c>
      <c r="G4405" s="12">
        <f>IF($E4405="","",IF(WEEKDAY($E4405,2)&lt;6,1,0))</f>
        <v/>
      </c>
      <c r="H4405" s="12">
        <f>IF(OR($E4405="",$F4405=""),"",IF(AND($G4405=1,$F4405&gt;='Working Hours'!$C$8,$F4405&lt;'Working Hours'!$C$9),1,0))</f>
        <v/>
      </c>
    </row>
    <row r="4406">
      <c r="A4406" s="11" t="n"/>
      <c r="B4406" s="11" t="n"/>
      <c r="C4406" s="11" t="n"/>
      <c r="E4406" s="12">
        <f>IF($A4406="","",IF(ISNUMBER($A4406),$A4406,IFERROR(DATEVALUE($A4406),"")))</f>
        <v/>
      </c>
      <c r="F4406" s="12">
        <f>IF($B4406="","",IF(ISNUMBER($B4406),HOUR($B4406)*2+MINUTE($B4406)/30,IFERROR(VALUE(LEFT($B4406,FIND(":",$B4406)-1))*2+VALUE(MID($B4406,FIND(":",$B4406)+1,2))/30,"")))</f>
        <v/>
      </c>
      <c r="G4406" s="12">
        <f>IF($E4406="","",IF(WEEKDAY($E4406,2)&lt;6,1,0))</f>
        <v/>
      </c>
      <c r="H4406" s="12">
        <f>IF(OR($E4406="",$F4406=""),"",IF(AND($G4406=1,$F4406&gt;='Working Hours'!$C$8,$F4406&lt;'Working Hours'!$C$9),1,0))</f>
        <v/>
      </c>
    </row>
    <row r="4407">
      <c r="A4407" s="11" t="n"/>
      <c r="B4407" s="11" t="n"/>
      <c r="C4407" s="11" t="n"/>
      <c r="E4407" s="12">
        <f>IF($A4407="","",IF(ISNUMBER($A4407),$A4407,IFERROR(DATEVALUE($A4407),"")))</f>
        <v/>
      </c>
      <c r="F4407" s="12">
        <f>IF($B4407="","",IF(ISNUMBER($B4407),HOUR($B4407)*2+MINUTE($B4407)/30,IFERROR(VALUE(LEFT($B4407,FIND(":",$B4407)-1))*2+VALUE(MID($B4407,FIND(":",$B4407)+1,2))/30,"")))</f>
        <v/>
      </c>
      <c r="G4407" s="12">
        <f>IF($E4407="","",IF(WEEKDAY($E4407,2)&lt;6,1,0))</f>
        <v/>
      </c>
      <c r="H4407" s="12">
        <f>IF(OR($E4407="",$F4407=""),"",IF(AND($G4407=1,$F4407&gt;='Working Hours'!$C$8,$F4407&lt;'Working Hours'!$C$9),1,0))</f>
        <v/>
      </c>
    </row>
    <row r="4408">
      <c r="A4408" s="11" t="n"/>
      <c r="B4408" s="11" t="n"/>
      <c r="C4408" s="11" t="n"/>
      <c r="E4408" s="12">
        <f>IF($A4408="","",IF(ISNUMBER($A4408),$A4408,IFERROR(DATEVALUE($A4408),"")))</f>
        <v/>
      </c>
      <c r="F4408" s="12">
        <f>IF($B4408="","",IF(ISNUMBER($B4408),HOUR($B4408)*2+MINUTE($B4408)/30,IFERROR(VALUE(LEFT($B4408,FIND(":",$B4408)-1))*2+VALUE(MID($B4408,FIND(":",$B4408)+1,2))/30,"")))</f>
        <v/>
      </c>
      <c r="G4408" s="12">
        <f>IF($E4408="","",IF(WEEKDAY($E4408,2)&lt;6,1,0))</f>
        <v/>
      </c>
      <c r="H4408" s="12">
        <f>IF(OR($E4408="",$F4408=""),"",IF(AND($G4408=1,$F4408&gt;='Working Hours'!$C$8,$F4408&lt;'Working Hours'!$C$9),1,0))</f>
        <v/>
      </c>
    </row>
    <row r="4409">
      <c r="A4409" s="11" t="n"/>
      <c r="B4409" s="11" t="n"/>
      <c r="C4409" s="11" t="n"/>
      <c r="E4409" s="12">
        <f>IF($A4409="","",IF(ISNUMBER($A4409),$A4409,IFERROR(DATEVALUE($A4409),"")))</f>
        <v/>
      </c>
      <c r="F4409" s="12">
        <f>IF($B4409="","",IF(ISNUMBER($B4409),HOUR($B4409)*2+MINUTE($B4409)/30,IFERROR(VALUE(LEFT($B4409,FIND(":",$B4409)-1))*2+VALUE(MID($B4409,FIND(":",$B4409)+1,2))/30,"")))</f>
        <v/>
      </c>
      <c r="G4409" s="12">
        <f>IF($E4409="","",IF(WEEKDAY($E4409,2)&lt;6,1,0))</f>
        <v/>
      </c>
      <c r="H4409" s="12">
        <f>IF(OR($E4409="",$F4409=""),"",IF(AND($G4409=1,$F4409&gt;='Working Hours'!$C$8,$F4409&lt;'Working Hours'!$C$9),1,0))</f>
        <v/>
      </c>
    </row>
    <row r="4410">
      <c r="A4410" s="11" t="n"/>
      <c r="B4410" s="11" t="n"/>
      <c r="C4410" s="11" t="n"/>
      <c r="E4410" s="12">
        <f>IF($A4410="","",IF(ISNUMBER($A4410),$A4410,IFERROR(DATEVALUE($A4410),"")))</f>
        <v/>
      </c>
      <c r="F4410" s="12">
        <f>IF($B4410="","",IF(ISNUMBER($B4410),HOUR($B4410)*2+MINUTE($B4410)/30,IFERROR(VALUE(LEFT($B4410,FIND(":",$B4410)-1))*2+VALUE(MID($B4410,FIND(":",$B4410)+1,2))/30,"")))</f>
        <v/>
      </c>
      <c r="G4410" s="12">
        <f>IF($E4410="","",IF(WEEKDAY($E4410,2)&lt;6,1,0))</f>
        <v/>
      </c>
      <c r="H4410" s="12">
        <f>IF(OR($E4410="",$F4410=""),"",IF(AND($G4410=1,$F4410&gt;='Working Hours'!$C$8,$F4410&lt;'Working Hours'!$C$9),1,0))</f>
        <v/>
      </c>
    </row>
    <row r="4411">
      <c r="A4411" s="11" t="n"/>
      <c r="B4411" s="11" t="n"/>
      <c r="C4411" s="11" t="n"/>
      <c r="E4411" s="12">
        <f>IF($A4411="","",IF(ISNUMBER($A4411),$A4411,IFERROR(DATEVALUE($A4411),"")))</f>
        <v/>
      </c>
      <c r="F4411" s="12">
        <f>IF($B4411="","",IF(ISNUMBER($B4411),HOUR($B4411)*2+MINUTE($B4411)/30,IFERROR(VALUE(LEFT($B4411,FIND(":",$B4411)-1))*2+VALUE(MID($B4411,FIND(":",$B4411)+1,2))/30,"")))</f>
        <v/>
      </c>
      <c r="G4411" s="12">
        <f>IF($E4411="","",IF(WEEKDAY($E4411,2)&lt;6,1,0))</f>
        <v/>
      </c>
      <c r="H4411" s="12">
        <f>IF(OR($E4411="",$F4411=""),"",IF(AND($G4411=1,$F4411&gt;='Working Hours'!$C$8,$F4411&lt;'Working Hours'!$C$9),1,0))</f>
        <v/>
      </c>
    </row>
    <row r="4412">
      <c r="A4412" s="11" t="n"/>
      <c r="B4412" s="11" t="n"/>
      <c r="C4412" s="11" t="n"/>
      <c r="E4412" s="12">
        <f>IF($A4412="","",IF(ISNUMBER($A4412),$A4412,IFERROR(DATEVALUE($A4412),"")))</f>
        <v/>
      </c>
      <c r="F4412" s="12">
        <f>IF($B4412="","",IF(ISNUMBER($B4412),HOUR($B4412)*2+MINUTE($B4412)/30,IFERROR(VALUE(LEFT($B4412,FIND(":",$B4412)-1))*2+VALUE(MID($B4412,FIND(":",$B4412)+1,2))/30,"")))</f>
        <v/>
      </c>
      <c r="G4412" s="12">
        <f>IF($E4412="","",IF(WEEKDAY($E4412,2)&lt;6,1,0))</f>
        <v/>
      </c>
      <c r="H4412" s="12">
        <f>IF(OR($E4412="",$F4412=""),"",IF(AND($G4412=1,$F4412&gt;='Working Hours'!$C$8,$F4412&lt;'Working Hours'!$C$9),1,0))</f>
        <v/>
      </c>
    </row>
    <row r="4413">
      <c r="A4413" s="11" t="n"/>
      <c r="B4413" s="11" t="n"/>
      <c r="C4413" s="11" t="n"/>
      <c r="E4413" s="12">
        <f>IF($A4413="","",IF(ISNUMBER($A4413),$A4413,IFERROR(DATEVALUE($A4413),"")))</f>
        <v/>
      </c>
      <c r="F4413" s="12">
        <f>IF($B4413="","",IF(ISNUMBER($B4413),HOUR($B4413)*2+MINUTE($B4413)/30,IFERROR(VALUE(LEFT($B4413,FIND(":",$B4413)-1))*2+VALUE(MID($B4413,FIND(":",$B4413)+1,2))/30,"")))</f>
        <v/>
      </c>
      <c r="G4413" s="12">
        <f>IF($E4413="","",IF(WEEKDAY($E4413,2)&lt;6,1,0))</f>
        <v/>
      </c>
      <c r="H4413" s="12">
        <f>IF(OR($E4413="",$F4413=""),"",IF(AND($G4413=1,$F4413&gt;='Working Hours'!$C$8,$F4413&lt;'Working Hours'!$C$9),1,0))</f>
        <v/>
      </c>
    </row>
    <row r="4414">
      <c r="A4414" s="11" t="n"/>
      <c r="B4414" s="11" t="n"/>
      <c r="C4414" s="11" t="n"/>
      <c r="E4414" s="12">
        <f>IF($A4414="","",IF(ISNUMBER($A4414),$A4414,IFERROR(DATEVALUE($A4414),"")))</f>
        <v/>
      </c>
      <c r="F4414" s="12">
        <f>IF($B4414="","",IF(ISNUMBER($B4414),HOUR($B4414)*2+MINUTE($B4414)/30,IFERROR(VALUE(LEFT($B4414,FIND(":",$B4414)-1))*2+VALUE(MID($B4414,FIND(":",$B4414)+1,2))/30,"")))</f>
        <v/>
      </c>
      <c r="G4414" s="12">
        <f>IF($E4414="","",IF(WEEKDAY($E4414,2)&lt;6,1,0))</f>
        <v/>
      </c>
      <c r="H4414" s="12">
        <f>IF(OR($E4414="",$F4414=""),"",IF(AND($G4414=1,$F4414&gt;='Working Hours'!$C$8,$F4414&lt;'Working Hours'!$C$9),1,0))</f>
        <v/>
      </c>
    </row>
    <row r="4415">
      <c r="A4415" s="11" t="n"/>
      <c r="B4415" s="11" t="n"/>
      <c r="C4415" s="11" t="n"/>
      <c r="E4415" s="12">
        <f>IF($A4415="","",IF(ISNUMBER($A4415),$A4415,IFERROR(DATEVALUE($A4415),"")))</f>
        <v/>
      </c>
      <c r="F4415" s="12">
        <f>IF($B4415="","",IF(ISNUMBER($B4415),HOUR($B4415)*2+MINUTE($B4415)/30,IFERROR(VALUE(LEFT($B4415,FIND(":",$B4415)-1))*2+VALUE(MID($B4415,FIND(":",$B4415)+1,2))/30,"")))</f>
        <v/>
      </c>
      <c r="G4415" s="12">
        <f>IF($E4415="","",IF(WEEKDAY($E4415,2)&lt;6,1,0))</f>
        <v/>
      </c>
      <c r="H4415" s="12">
        <f>IF(OR($E4415="",$F4415=""),"",IF(AND($G4415=1,$F4415&gt;='Working Hours'!$C$8,$F4415&lt;'Working Hours'!$C$9),1,0))</f>
        <v/>
      </c>
    </row>
    <row r="4416">
      <c r="A4416" s="11" t="n"/>
      <c r="B4416" s="11" t="n"/>
      <c r="C4416" s="11" t="n"/>
      <c r="E4416" s="12">
        <f>IF($A4416="","",IF(ISNUMBER($A4416),$A4416,IFERROR(DATEVALUE($A4416),"")))</f>
        <v/>
      </c>
      <c r="F4416" s="12">
        <f>IF($B4416="","",IF(ISNUMBER($B4416),HOUR($B4416)*2+MINUTE($B4416)/30,IFERROR(VALUE(LEFT($B4416,FIND(":",$B4416)-1))*2+VALUE(MID($B4416,FIND(":",$B4416)+1,2))/30,"")))</f>
        <v/>
      </c>
      <c r="G4416" s="12">
        <f>IF($E4416="","",IF(WEEKDAY($E4416,2)&lt;6,1,0))</f>
        <v/>
      </c>
      <c r="H4416" s="12">
        <f>IF(OR($E4416="",$F4416=""),"",IF(AND($G4416=1,$F4416&gt;='Working Hours'!$C$8,$F4416&lt;'Working Hours'!$C$9),1,0))</f>
        <v/>
      </c>
    </row>
    <row r="4417">
      <c r="A4417" s="11" t="n"/>
      <c r="B4417" s="11" t="n"/>
      <c r="C4417" s="11" t="n"/>
      <c r="E4417" s="12">
        <f>IF($A4417="","",IF(ISNUMBER($A4417),$A4417,IFERROR(DATEVALUE($A4417),"")))</f>
        <v/>
      </c>
      <c r="F4417" s="12">
        <f>IF($B4417="","",IF(ISNUMBER($B4417),HOUR($B4417)*2+MINUTE($B4417)/30,IFERROR(VALUE(LEFT($B4417,FIND(":",$B4417)-1))*2+VALUE(MID($B4417,FIND(":",$B4417)+1,2))/30,"")))</f>
        <v/>
      </c>
      <c r="G4417" s="12">
        <f>IF($E4417="","",IF(WEEKDAY($E4417,2)&lt;6,1,0))</f>
        <v/>
      </c>
      <c r="H4417" s="12">
        <f>IF(OR($E4417="",$F4417=""),"",IF(AND($G4417=1,$F4417&gt;='Working Hours'!$C$8,$F4417&lt;'Working Hours'!$C$9),1,0))</f>
        <v/>
      </c>
    </row>
    <row r="4418">
      <c r="A4418" s="11" t="n"/>
      <c r="B4418" s="11" t="n"/>
      <c r="C4418" s="11" t="n"/>
      <c r="E4418" s="12">
        <f>IF($A4418="","",IF(ISNUMBER($A4418),$A4418,IFERROR(DATEVALUE($A4418),"")))</f>
        <v/>
      </c>
      <c r="F4418" s="12">
        <f>IF($B4418="","",IF(ISNUMBER($B4418),HOUR($B4418)*2+MINUTE($B4418)/30,IFERROR(VALUE(LEFT($B4418,FIND(":",$B4418)-1))*2+VALUE(MID($B4418,FIND(":",$B4418)+1,2))/30,"")))</f>
        <v/>
      </c>
      <c r="G4418" s="12">
        <f>IF($E4418="","",IF(WEEKDAY($E4418,2)&lt;6,1,0))</f>
        <v/>
      </c>
      <c r="H4418" s="12">
        <f>IF(OR($E4418="",$F4418=""),"",IF(AND($G4418=1,$F4418&gt;='Working Hours'!$C$8,$F4418&lt;'Working Hours'!$C$9),1,0))</f>
        <v/>
      </c>
    </row>
    <row r="4419">
      <c r="A4419" s="11" t="n"/>
      <c r="B4419" s="11" t="n"/>
      <c r="C4419" s="11" t="n"/>
      <c r="E4419" s="12">
        <f>IF($A4419="","",IF(ISNUMBER($A4419),$A4419,IFERROR(DATEVALUE($A4419),"")))</f>
        <v/>
      </c>
      <c r="F4419" s="12">
        <f>IF($B4419="","",IF(ISNUMBER($B4419),HOUR($B4419)*2+MINUTE($B4419)/30,IFERROR(VALUE(LEFT($B4419,FIND(":",$B4419)-1))*2+VALUE(MID($B4419,FIND(":",$B4419)+1,2))/30,"")))</f>
        <v/>
      </c>
      <c r="G4419" s="12">
        <f>IF($E4419="","",IF(WEEKDAY($E4419,2)&lt;6,1,0))</f>
        <v/>
      </c>
      <c r="H4419" s="12">
        <f>IF(OR($E4419="",$F4419=""),"",IF(AND($G4419=1,$F4419&gt;='Working Hours'!$C$8,$F4419&lt;'Working Hours'!$C$9),1,0))</f>
        <v/>
      </c>
    </row>
    <row r="4420">
      <c r="A4420" s="11" t="n"/>
      <c r="B4420" s="11" t="n"/>
      <c r="C4420" s="11" t="n"/>
      <c r="E4420" s="12">
        <f>IF($A4420="","",IF(ISNUMBER($A4420),$A4420,IFERROR(DATEVALUE($A4420),"")))</f>
        <v/>
      </c>
      <c r="F4420" s="12">
        <f>IF($B4420="","",IF(ISNUMBER($B4420),HOUR($B4420)*2+MINUTE($B4420)/30,IFERROR(VALUE(LEFT($B4420,FIND(":",$B4420)-1))*2+VALUE(MID($B4420,FIND(":",$B4420)+1,2))/30,"")))</f>
        <v/>
      </c>
      <c r="G4420" s="12">
        <f>IF($E4420="","",IF(WEEKDAY($E4420,2)&lt;6,1,0))</f>
        <v/>
      </c>
      <c r="H4420" s="12">
        <f>IF(OR($E4420="",$F4420=""),"",IF(AND($G4420=1,$F4420&gt;='Working Hours'!$C$8,$F4420&lt;'Working Hours'!$C$9),1,0))</f>
        <v/>
      </c>
    </row>
    <row r="4421">
      <c r="A4421" s="11" t="n"/>
      <c r="B4421" s="11" t="n"/>
      <c r="C4421" s="11" t="n"/>
      <c r="E4421" s="12">
        <f>IF($A4421="","",IF(ISNUMBER($A4421),$A4421,IFERROR(DATEVALUE($A4421),"")))</f>
        <v/>
      </c>
      <c r="F4421" s="12">
        <f>IF($B4421="","",IF(ISNUMBER($B4421),HOUR($B4421)*2+MINUTE($B4421)/30,IFERROR(VALUE(LEFT($B4421,FIND(":",$B4421)-1))*2+VALUE(MID($B4421,FIND(":",$B4421)+1,2))/30,"")))</f>
        <v/>
      </c>
      <c r="G4421" s="12">
        <f>IF($E4421="","",IF(WEEKDAY($E4421,2)&lt;6,1,0))</f>
        <v/>
      </c>
      <c r="H4421" s="12">
        <f>IF(OR($E4421="",$F4421=""),"",IF(AND($G4421=1,$F4421&gt;='Working Hours'!$C$8,$F4421&lt;'Working Hours'!$C$9),1,0))</f>
        <v/>
      </c>
    </row>
    <row r="4422">
      <c r="A4422" s="11" t="n"/>
      <c r="B4422" s="11" t="n"/>
      <c r="C4422" s="11" t="n"/>
      <c r="E4422" s="12">
        <f>IF($A4422="","",IF(ISNUMBER($A4422),$A4422,IFERROR(DATEVALUE($A4422),"")))</f>
        <v/>
      </c>
      <c r="F4422" s="12">
        <f>IF($B4422="","",IF(ISNUMBER($B4422),HOUR($B4422)*2+MINUTE($B4422)/30,IFERROR(VALUE(LEFT($B4422,FIND(":",$B4422)-1))*2+VALUE(MID($B4422,FIND(":",$B4422)+1,2))/30,"")))</f>
        <v/>
      </c>
      <c r="G4422" s="12">
        <f>IF($E4422="","",IF(WEEKDAY($E4422,2)&lt;6,1,0))</f>
        <v/>
      </c>
      <c r="H4422" s="12">
        <f>IF(OR($E4422="",$F4422=""),"",IF(AND($G4422=1,$F4422&gt;='Working Hours'!$C$8,$F4422&lt;'Working Hours'!$C$9),1,0))</f>
        <v/>
      </c>
    </row>
    <row r="4423">
      <c r="A4423" s="11" t="n"/>
      <c r="B4423" s="11" t="n"/>
      <c r="C4423" s="11" t="n"/>
      <c r="E4423" s="12">
        <f>IF($A4423="","",IF(ISNUMBER($A4423),$A4423,IFERROR(DATEVALUE($A4423),"")))</f>
        <v/>
      </c>
      <c r="F4423" s="12">
        <f>IF($B4423="","",IF(ISNUMBER($B4423),HOUR($B4423)*2+MINUTE($B4423)/30,IFERROR(VALUE(LEFT($B4423,FIND(":",$B4423)-1))*2+VALUE(MID($B4423,FIND(":",$B4423)+1,2))/30,"")))</f>
        <v/>
      </c>
      <c r="G4423" s="12">
        <f>IF($E4423="","",IF(WEEKDAY($E4423,2)&lt;6,1,0))</f>
        <v/>
      </c>
      <c r="H4423" s="12">
        <f>IF(OR($E4423="",$F4423=""),"",IF(AND($G4423=1,$F4423&gt;='Working Hours'!$C$8,$F4423&lt;'Working Hours'!$C$9),1,0))</f>
        <v/>
      </c>
    </row>
    <row r="4424">
      <c r="A4424" s="11" t="n"/>
      <c r="B4424" s="11" t="n"/>
      <c r="C4424" s="11" t="n"/>
      <c r="E4424" s="12">
        <f>IF($A4424="","",IF(ISNUMBER($A4424),$A4424,IFERROR(DATEVALUE($A4424),"")))</f>
        <v/>
      </c>
      <c r="F4424" s="12">
        <f>IF($B4424="","",IF(ISNUMBER($B4424),HOUR($B4424)*2+MINUTE($B4424)/30,IFERROR(VALUE(LEFT($B4424,FIND(":",$B4424)-1))*2+VALUE(MID($B4424,FIND(":",$B4424)+1,2))/30,"")))</f>
        <v/>
      </c>
      <c r="G4424" s="12">
        <f>IF($E4424="","",IF(WEEKDAY($E4424,2)&lt;6,1,0))</f>
        <v/>
      </c>
      <c r="H4424" s="12">
        <f>IF(OR($E4424="",$F4424=""),"",IF(AND($G4424=1,$F4424&gt;='Working Hours'!$C$8,$F4424&lt;'Working Hours'!$C$9),1,0))</f>
        <v/>
      </c>
    </row>
    <row r="4425">
      <c r="A4425" s="11" t="n"/>
      <c r="B4425" s="11" t="n"/>
      <c r="C4425" s="11" t="n"/>
      <c r="E4425" s="12">
        <f>IF($A4425="","",IF(ISNUMBER($A4425),$A4425,IFERROR(DATEVALUE($A4425),"")))</f>
        <v/>
      </c>
      <c r="F4425" s="12">
        <f>IF($B4425="","",IF(ISNUMBER($B4425),HOUR($B4425)*2+MINUTE($B4425)/30,IFERROR(VALUE(LEFT($B4425,FIND(":",$B4425)-1))*2+VALUE(MID($B4425,FIND(":",$B4425)+1,2))/30,"")))</f>
        <v/>
      </c>
      <c r="G4425" s="12">
        <f>IF($E4425="","",IF(WEEKDAY($E4425,2)&lt;6,1,0))</f>
        <v/>
      </c>
      <c r="H4425" s="12">
        <f>IF(OR($E4425="",$F4425=""),"",IF(AND($G4425=1,$F4425&gt;='Working Hours'!$C$8,$F4425&lt;'Working Hours'!$C$9),1,0))</f>
        <v/>
      </c>
    </row>
    <row r="4426">
      <c r="A4426" s="11" t="n"/>
      <c r="B4426" s="11" t="n"/>
      <c r="C4426" s="11" t="n"/>
      <c r="E4426" s="12">
        <f>IF($A4426="","",IF(ISNUMBER($A4426),$A4426,IFERROR(DATEVALUE($A4426),"")))</f>
        <v/>
      </c>
      <c r="F4426" s="12">
        <f>IF($B4426="","",IF(ISNUMBER($B4426),HOUR($B4426)*2+MINUTE($B4426)/30,IFERROR(VALUE(LEFT($B4426,FIND(":",$B4426)-1))*2+VALUE(MID($B4426,FIND(":",$B4426)+1,2))/30,"")))</f>
        <v/>
      </c>
      <c r="G4426" s="12">
        <f>IF($E4426="","",IF(WEEKDAY($E4426,2)&lt;6,1,0))</f>
        <v/>
      </c>
      <c r="H4426" s="12">
        <f>IF(OR($E4426="",$F4426=""),"",IF(AND($G4426=1,$F4426&gt;='Working Hours'!$C$8,$F4426&lt;'Working Hours'!$C$9),1,0))</f>
        <v/>
      </c>
    </row>
    <row r="4427">
      <c r="A4427" s="11" t="n"/>
      <c r="B4427" s="11" t="n"/>
      <c r="C4427" s="11" t="n"/>
      <c r="E4427" s="12">
        <f>IF($A4427="","",IF(ISNUMBER($A4427),$A4427,IFERROR(DATEVALUE($A4427),"")))</f>
        <v/>
      </c>
      <c r="F4427" s="12">
        <f>IF($B4427="","",IF(ISNUMBER($B4427),HOUR($B4427)*2+MINUTE($B4427)/30,IFERROR(VALUE(LEFT($B4427,FIND(":",$B4427)-1))*2+VALUE(MID($B4427,FIND(":",$B4427)+1,2))/30,"")))</f>
        <v/>
      </c>
      <c r="G4427" s="12">
        <f>IF($E4427="","",IF(WEEKDAY($E4427,2)&lt;6,1,0))</f>
        <v/>
      </c>
      <c r="H4427" s="12">
        <f>IF(OR($E4427="",$F4427=""),"",IF(AND($G4427=1,$F4427&gt;='Working Hours'!$C$8,$F4427&lt;'Working Hours'!$C$9),1,0))</f>
        <v/>
      </c>
    </row>
    <row r="4428">
      <c r="A4428" s="11" t="n"/>
      <c r="B4428" s="11" t="n"/>
      <c r="C4428" s="11" t="n"/>
      <c r="E4428" s="12">
        <f>IF($A4428="","",IF(ISNUMBER($A4428),$A4428,IFERROR(DATEVALUE($A4428),"")))</f>
        <v/>
      </c>
      <c r="F4428" s="12">
        <f>IF($B4428="","",IF(ISNUMBER($B4428),HOUR($B4428)*2+MINUTE($B4428)/30,IFERROR(VALUE(LEFT($B4428,FIND(":",$B4428)-1))*2+VALUE(MID($B4428,FIND(":",$B4428)+1,2))/30,"")))</f>
        <v/>
      </c>
      <c r="G4428" s="12">
        <f>IF($E4428="","",IF(WEEKDAY($E4428,2)&lt;6,1,0))</f>
        <v/>
      </c>
      <c r="H4428" s="12">
        <f>IF(OR($E4428="",$F4428=""),"",IF(AND($G4428=1,$F4428&gt;='Working Hours'!$C$8,$F4428&lt;'Working Hours'!$C$9),1,0))</f>
        <v/>
      </c>
    </row>
    <row r="4429">
      <c r="A4429" s="11" t="n"/>
      <c r="B4429" s="11" t="n"/>
      <c r="C4429" s="11" t="n"/>
      <c r="E4429" s="12">
        <f>IF($A4429="","",IF(ISNUMBER($A4429),$A4429,IFERROR(DATEVALUE($A4429),"")))</f>
        <v/>
      </c>
      <c r="F4429" s="12">
        <f>IF($B4429="","",IF(ISNUMBER($B4429),HOUR($B4429)*2+MINUTE($B4429)/30,IFERROR(VALUE(LEFT($B4429,FIND(":",$B4429)-1))*2+VALUE(MID($B4429,FIND(":",$B4429)+1,2))/30,"")))</f>
        <v/>
      </c>
      <c r="G4429" s="12">
        <f>IF($E4429="","",IF(WEEKDAY($E4429,2)&lt;6,1,0))</f>
        <v/>
      </c>
      <c r="H4429" s="12">
        <f>IF(OR($E4429="",$F4429=""),"",IF(AND($G4429=1,$F4429&gt;='Working Hours'!$C$8,$F4429&lt;'Working Hours'!$C$9),1,0))</f>
        <v/>
      </c>
    </row>
    <row r="4430">
      <c r="A4430" s="11" t="n"/>
      <c r="B4430" s="11" t="n"/>
      <c r="C4430" s="11" t="n"/>
      <c r="E4430" s="12">
        <f>IF($A4430="","",IF(ISNUMBER($A4430),$A4430,IFERROR(DATEVALUE($A4430),"")))</f>
        <v/>
      </c>
      <c r="F4430" s="12">
        <f>IF($B4430="","",IF(ISNUMBER($B4430),HOUR($B4430)*2+MINUTE($B4430)/30,IFERROR(VALUE(LEFT($B4430,FIND(":",$B4430)-1))*2+VALUE(MID($B4430,FIND(":",$B4430)+1,2))/30,"")))</f>
        <v/>
      </c>
      <c r="G4430" s="12">
        <f>IF($E4430="","",IF(WEEKDAY($E4430,2)&lt;6,1,0))</f>
        <v/>
      </c>
      <c r="H4430" s="12">
        <f>IF(OR($E4430="",$F4430=""),"",IF(AND($G4430=1,$F4430&gt;='Working Hours'!$C$8,$F4430&lt;'Working Hours'!$C$9),1,0))</f>
        <v/>
      </c>
    </row>
    <row r="4431">
      <c r="A4431" s="11" t="n"/>
      <c r="B4431" s="11" t="n"/>
      <c r="C4431" s="11" t="n"/>
      <c r="E4431" s="12">
        <f>IF($A4431="","",IF(ISNUMBER($A4431),$A4431,IFERROR(DATEVALUE($A4431),"")))</f>
        <v/>
      </c>
      <c r="F4431" s="12">
        <f>IF($B4431="","",IF(ISNUMBER($B4431),HOUR($B4431)*2+MINUTE($B4431)/30,IFERROR(VALUE(LEFT($B4431,FIND(":",$B4431)-1))*2+VALUE(MID($B4431,FIND(":",$B4431)+1,2))/30,"")))</f>
        <v/>
      </c>
      <c r="G4431" s="12">
        <f>IF($E4431="","",IF(WEEKDAY($E4431,2)&lt;6,1,0))</f>
        <v/>
      </c>
      <c r="H4431" s="12">
        <f>IF(OR($E4431="",$F4431=""),"",IF(AND($G4431=1,$F4431&gt;='Working Hours'!$C$8,$F4431&lt;'Working Hours'!$C$9),1,0))</f>
        <v/>
      </c>
    </row>
    <row r="4432">
      <c r="A4432" s="11" t="n"/>
      <c r="B4432" s="11" t="n"/>
      <c r="C4432" s="11" t="n"/>
      <c r="E4432" s="12">
        <f>IF($A4432="","",IF(ISNUMBER($A4432),$A4432,IFERROR(DATEVALUE($A4432),"")))</f>
        <v/>
      </c>
      <c r="F4432" s="12">
        <f>IF($B4432="","",IF(ISNUMBER($B4432),HOUR($B4432)*2+MINUTE($B4432)/30,IFERROR(VALUE(LEFT($B4432,FIND(":",$B4432)-1))*2+VALUE(MID($B4432,FIND(":",$B4432)+1,2))/30,"")))</f>
        <v/>
      </c>
      <c r="G4432" s="12">
        <f>IF($E4432="","",IF(WEEKDAY($E4432,2)&lt;6,1,0))</f>
        <v/>
      </c>
      <c r="H4432" s="12">
        <f>IF(OR($E4432="",$F4432=""),"",IF(AND($G4432=1,$F4432&gt;='Working Hours'!$C$8,$F4432&lt;'Working Hours'!$C$9),1,0))</f>
        <v/>
      </c>
    </row>
    <row r="4433">
      <c r="A4433" s="11" t="n"/>
      <c r="B4433" s="11" t="n"/>
      <c r="C4433" s="11" t="n"/>
      <c r="E4433" s="12">
        <f>IF($A4433="","",IF(ISNUMBER($A4433),$A4433,IFERROR(DATEVALUE($A4433),"")))</f>
        <v/>
      </c>
      <c r="F4433" s="12">
        <f>IF($B4433="","",IF(ISNUMBER($B4433),HOUR($B4433)*2+MINUTE($B4433)/30,IFERROR(VALUE(LEFT($B4433,FIND(":",$B4433)-1))*2+VALUE(MID($B4433,FIND(":",$B4433)+1,2))/30,"")))</f>
        <v/>
      </c>
      <c r="G4433" s="12">
        <f>IF($E4433="","",IF(WEEKDAY($E4433,2)&lt;6,1,0))</f>
        <v/>
      </c>
      <c r="H4433" s="12">
        <f>IF(OR($E4433="",$F4433=""),"",IF(AND($G4433=1,$F4433&gt;='Working Hours'!$C$8,$F4433&lt;'Working Hours'!$C$9),1,0))</f>
        <v/>
      </c>
    </row>
    <row r="4434">
      <c r="A4434" s="11" t="n"/>
      <c r="B4434" s="11" t="n"/>
      <c r="C4434" s="11" t="n"/>
      <c r="E4434" s="12">
        <f>IF($A4434="","",IF(ISNUMBER($A4434),$A4434,IFERROR(DATEVALUE($A4434),"")))</f>
        <v/>
      </c>
      <c r="F4434" s="12">
        <f>IF($B4434="","",IF(ISNUMBER($B4434),HOUR($B4434)*2+MINUTE($B4434)/30,IFERROR(VALUE(LEFT($B4434,FIND(":",$B4434)-1))*2+VALUE(MID($B4434,FIND(":",$B4434)+1,2))/30,"")))</f>
        <v/>
      </c>
      <c r="G4434" s="12">
        <f>IF($E4434="","",IF(WEEKDAY($E4434,2)&lt;6,1,0))</f>
        <v/>
      </c>
      <c r="H4434" s="12">
        <f>IF(OR($E4434="",$F4434=""),"",IF(AND($G4434=1,$F4434&gt;='Working Hours'!$C$8,$F4434&lt;'Working Hours'!$C$9),1,0))</f>
        <v/>
      </c>
    </row>
    <row r="4435">
      <c r="A4435" s="11" t="n"/>
      <c r="B4435" s="11" t="n"/>
      <c r="C4435" s="11" t="n"/>
      <c r="E4435" s="12">
        <f>IF($A4435="","",IF(ISNUMBER($A4435),$A4435,IFERROR(DATEVALUE($A4435),"")))</f>
        <v/>
      </c>
      <c r="F4435" s="12">
        <f>IF($B4435="","",IF(ISNUMBER($B4435),HOUR($B4435)*2+MINUTE($B4435)/30,IFERROR(VALUE(LEFT($B4435,FIND(":",$B4435)-1))*2+VALUE(MID($B4435,FIND(":",$B4435)+1,2))/30,"")))</f>
        <v/>
      </c>
      <c r="G4435" s="12">
        <f>IF($E4435="","",IF(WEEKDAY($E4435,2)&lt;6,1,0))</f>
        <v/>
      </c>
      <c r="H4435" s="12">
        <f>IF(OR($E4435="",$F4435=""),"",IF(AND($G4435=1,$F4435&gt;='Working Hours'!$C$8,$F4435&lt;'Working Hours'!$C$9),1,0))</f>
        <v/>
      </c>
    </row>
    <row r="4436">
      <c r="A4436" s="11" t="n"/>
      <c r="B4436" s="11" t="n"/>
      <c r="C4436" s="11" t="n"/>
      <c r="E4436" s="12">
        <f>IF($A4436="","",IF(ISNUMBER($A4436),$A4436,IFERROR(DATEVALUE($A4436),"")))</f>
        <v/>
      </c>
      <c r="F4436" s="12">
        <f>IF($B4436="","",IF(ISNUMBER($B4436),HOUR($B4436)*2+MINUTE($B4436)/30,IFERROR(VALUE(LEFT($B4436,FIND(":",$B4436)-1))*2+VALUE(MID($B4436,FIND(":",$B4436)+1,2))/30,"")))</f>
        <v/>
      </c>
      <c r="G4436" s="12">
        <f>IF($E4436="","",IF(WEEKDAY($E4436,2)&lt;6,1,0))</f>
        <v/>
      </c>
      <c r="H4436" s="12">
        <f>IF(OR($E4436="",$F4436=""),"",IF(AND($G4436=1,$F4436&gt;='Working Hours'!$C$8,$F4436&lt;'Working Hours'!$C$9),1,0))</f>
        <v/>
      </c>
    </row>
    <row r="4437">
      <c r="A4437" s="11" t="n"/>
      <c r="B4437" s="11" t="n"/>
      <c r="C4437" s="11" t="n"/>
      <c r="E4437" s="12">
        <f>IF($A4437="","",IF(ISNUMBER($A4437),$A4437,IFERROR(DATEVALUE($A4437),"")))</f>
        <v/>
      </c>
      <c r="F4437" s="12">
        <f>IF($B4437="","",IF(ISNUMBER($B4437),HOUR($B4437)*2+MINUTE($B4437)/30,IFERROR(VALUE(LEFT($B4437,FIND(":",$B4437)-1))*2+VALUE(MID($B4437,FIND(":",$B4437)+1,2))/30,"")))</f>
        <v/>
      </c>
      <c r="G4437" s="12">
        <f>IF($E4437="","",IF(WEEKDAY($E4437,2)&lt;6,1,0))</f>
        <v/>
      </c>
      <c r="H4437" s="12">
        <f>IF(OR($E4437="",$F4437=""),"",IF(AND($G4437=1,$F4437&gt;='Working Hours'!$C$8,$F4437&lt;'Working Hours'!$C$9),1,0))</f>
        <v/>
      </c>
    </row>
    <row r="4438">
      <c r="A4438" s="11" t="n"/>
      <c r="B4438" s="11" t="n"/>
      <c r="C4438" s="11" t="n"/>
      <c r="E4438" s="12">
        <f>IF($A4438="","",IF(ISNUMBER($A4438),$A4438,IFERROR(DATEVALUE($A4438),"")))</f>
        <v/>
      </c>
      <c r="F4438" s="12">
        <f>IF($B4438="","",IF(ISNUMBER($B4438),HOUR($B4438)*2+MINUTE($B4438)/30,IFERROR(VALUE(LEFT($B4438,FIND(":",$B4438)-1))*2+VALUE(MID($B4438,FIND(":",$B4438)+1,2))/30,"")))</f>
        <v/>
      </c>
      <c r="G4438" s="12">
        <f>IF($E4438="","",IF(WEEKDAY($E4438,2)&lt;6,1,0))</f>
        <v/>
      </c>
      <c r="H4438" s="12">
        <f>IF(OR($E4438="",$F4438=""),"",IF(AND($G4438=1,$F4438&gt;='Working Hours'!$C$8,$F4438&lt;'Working Hours'!$C$9),1,0))</f>
        <v/>
      </c>
    </row>
    <row r="4439">
      <c r="A4439" s="11" t="n"/>
      <c r="B4439" s="11" t="n"/>
      <c r="C4439" s="11" t="n"/>
      <c r="E4439" s="12">
        <f>IF($A4439="","",IF(ISNUMBER($A4439),$A4439,IFERROR(DATEVALUE($A4439),"")))</f>
        <v/>
      </c>
      <c r="F4439" s="12">
        <f>IF($B4439="","",IF(ISNUMBER($B4439),HOUR($B4439)*2+MINUTE($B4439)/30,IFERROR(VALUE(LEFT($B4439,FIND(":",$B4439)-1))*2+VALUE(MID($B4439,FIND(":",$B4439)+1,2))/30,"")))</f>
        <v/>
      </c>
      <c r="G4439" s="12">
        <f>IF($E4439="","",IF(WEEKDAY($E4439,2)&lt;6,1,0))</f>
        <v/>
      </c>
      <c r="H4439" s="12">
        <f>IF(OR($E4439="",$F4439=""),"",IF(AND($G4439=1,$F4439&gt;='Working Hours'!$C$8,$F4439&lt;'Working Hours'!$C$9),1,0))</f>
        <v/>
      </c>
    </row>
    <row r="4440">
      <c r="A4440" s="11" t="n"/>
      <c r="B4440" s="11" t="n"/>
      <c r="C4440" s="11" t="n"/>
      <c r="E4440" s="12">
        <f>IF($A4440="","",IF(ISNUMBER($A4440),$A4440,IFERROR(DATEVALUE($A4440),"")))</f>
        <v/>
      </c>
      <c r="F4440" s="12">
        <f>IF($B4440="","",IF(ISNUMBER($B4440),HOUR($B4440)*2+MINUTE($B4440)/30,IFERROR(VALUE(LEFT($B4440,FIND(":",$B4440)-1))*2+VALUE(MID($B4440,FIND(":",$B4440)+1,2))/30,"")))</f>
        <v/>
      </c>
      <c r="G4440" s="12">
        <f>IF($E4440="","",IF(WEEKDAY($E4440,2)&lt;6,1,0))</f>
        <v/>
      </c>
      <c r="H4440" s="12">
        <f>IF(OR($E4440="",$F4440=""),"",IF(AND($G4440=1,$F4440&gt;='Working Hours'!$C$8,$F4440&lt;'Working Hours'!$C$9),1,0))</f>
        <v/>
      </c>
    </row>
    <row r="4441">
      <c r="A4441" s="11" t="n"/>
      <c r="B4441" s="11" t="n"/>
      <c r="C4441" s="11" t="n"/>
      <c r="E4441" s="12">
        <f>IF($A4441="","",IF(ISNUMBER($A4441),$A4441,IFERROR(DATEVALUE($A4441),"")))</f>
        <v/>
      </c>
      <c r="F4441" s="12">
        <f>IF($B4441="","",IF(ISNUMBER($B4441),HOUR($B4441)*2+MINUTE($B4441)/30,IFERROR(VALUE(LEFT($B4441,FIND(":",$B4441)-1))*2+VALUE(MID($B4441,FIND(":",$B4441)+1,2))/30,"")))</f>
        <v/>
      </c>
      <c r="G4441" s="12">
        <f>IF($E4441="","",IF(WEEKDAY($E4441,2)&lt;6,1,0))</f>
        <v/>
      </c>
      <c r="H4441" s="12">
        <f>IF(OR($E4441="",$F4441=""),"",IF(AND($G4441=1,$F4441&gt;='Working Hours'!$C$8,$F4441&lt;'Working Hours'!$C$9),1,0))</f>
        <v/>
      </c>
    </row>
    <row r="4442">
      <c r="A4442" s="11" t="n"/>
      <c r="B4442" s="11" t="n"/>
      <c r="C4442" s="11" t="n"/>
      <c r="E4442" s="12">
        <f>IF($A4442="","",IF(ISNUMBER($A4442),$A4442,IFERROR(DATEVALUE($A4442),"")))</f>
        <v/>
      </c>
      <c r="F4442" s="12">
        <f>IF($B4442="","",IF(ISNUMBER($B4442),HOUR($B4442)*2+MINUTE($B4442)/30,IFERROR(VALUE(LEFT($B4442,FIND(":",$B4442)-1))*2+VALUE(MID($B4442,FIND(":",$B4442)+1,2))/30,"")))</f>
        <v/>
      </c>
      <c r="G4442" s="12">
        <f>IF($E4442="","",IF(WEEKDAY($E4442,2)&lt;6,1,0))</f>
        <v/>
      </c>
      <c r="H4442" s="12">
        <f>IF(OR($E4442="",$F4442=""),"",IF(AND($G4442=1,$F4442&gt;='Working Hours'!$C$8,$F4442&lt;'Working Hours'!$C$9),1,0))</f>
        <v/>
      </c>
    </row>
    <row r="4443">
      <c r="A4443" s="11" t="n"/>
      <c r="B4443" s="11" t="n"/>
      <c r="C4443" s="11" t="n"/>
      <c r="E4443" s="12">
        <f>IF($A4443="","",IF(ISNUMBER($A4443),$A4443,IFERROR(DATEVALUE($A4443),"")))</f>
        <v/>
      </c>
      <c r="F4443" s="12">
        <f>IF($B4443="","",IF(ISNUMBER($B4443),HOUR($B4443)*2+MINUTE($B4443)/30,IFERROR(VALUE(LEFT($B4443,FIND(":",$B4443)-1))*2+VALUE(MID($B4443,FIND(":",$B4443)+1,2))/30,"")))</f>
        <v/>
      </c>
      <c r="G4443" s="12">
        <f>IF($E4443="","",IF(WEEKDAY($E4443,2)&lt;6,1,0))</f>
        <v/>
      </c>
      <c r="H4443" s="12">
        <f>IF(OR($E4443="",$F4443=""),"",IF(AND($G4443=1,$F4443&gt;='Working Hours'!$C$8,$F4443&lt;'Working Hours'!$C$9),1,0))</f>
        <v/>
      </c>
    </row>
    <row r="4444">
      <c r="A4444" s="11" t="n"/>
      <c r="B4444" s="11" t="n"/>
      <c r="C4444" s="11" t="n"/>
      <c r="E4444" s="12">
        <f>IF($A4444="","",IF(ISNUMBER($A4444),$A4444,IFERROR(DATEVALUE($A4444),"")))</f>
        <v/>
      </c>
      <c r="F4444" s="12">
        <f>IF($B4444="","",IF(ISNUMBER($B4444),HOUR($B4444)*2+MINUTE($B4444)/30,IFERROR(VALUE(LEFT($B4444,FIND(":",$B4444)-1))*2+VALUE(MID($B4444,FIND(":",$B4444)+1,2))/30,"")))</f>
        <v/>
      </c>
      <c r="G4444" s="12">
        <f>IF($E4444="","",IF(WEEKDAY($E4444,2)&lt;6,1,0))</f>
        <v/>
      </c>
      <c r="H4444" s="12">
        <f>IF(OR($E4444="",$F4444=""),"",IF(AND($G4444=1,$F4444&gt;='Working Hours'!$C$8,$F4444&lt;'Working Hours'!$C$9),1,0))</f>
        <v/>
      </c>
    </row>
    <row r="4445">
      <c r="A4445" s="11" t="n"/>
      <c r="B4445" s="11" t="n"/>
      <c r="C4445" s="11" t="n"/>
      <c r="E4445" s="12">
        <f>IF($A4445="","",IF(ISNUMBER($A4445),$A4445,IFERROR(DATEVALUE($A4445),"")))</f>
        <v/>
      </c>
      <c r="F4445" s="12">
        <f>IF($B4445="","",IF(ISNUMBER($B4445),HOUR($B4445)*2+MINUTE($B4445)/30,IFERROR(VALUE(LEFT($B4445,FIND(":",$B4445)-1))*2+VALUE(MID($B4445,FIND(":",$B4445)+1,2))/30,"")))</f>
        <v/>
      </c>
      <c r="G4445" s="12">
        <f>IF($E4445="","",IF(WEEKDAY($E4445,2)&lt;6,1,0))</f>
        <v/>
      </c>
      <c r="H4445" s="12">
        <f>IF(OR($E4445="",$F4445=""),"",IF(AND($G4445=1,$F4445&gt;='Working Hours'!$C$8,$F4445&lt;'Working Hours'!$C$9),1,0))</f>
        <v/>
      </c>
    </row>
    <row r="4446">
      <c r="A4446" s="11" t="n"/>
      <c r="B4446" s="11" t="n"/>
      <c r="C4446" s="11" t="n"/>
      <c r="E4446" s="12">
        <f>IF($A4446="","",IF(ISNUMBER($A4446),$A4446,IFERROR(DATEVALUE($A4446),"")))</f>
        <v/>
      </c>
      <c r="F4446" s="12">
        <f>IF($B4446="","",IF(ISNUMBER($B4446),HOUR($B4446)*2+MINUTE($B4446)/30,IFERROR(VALUE(LEFT($B4446,FIND(":",$B4446)-1))*2+VALUE(MID($B4446,FIND(":",$B4446)+1,2))/30,"")))</f>
        <v/>
      </c>
      <c r="G4446" s="12">
        <f>IF($E4446="","",IF(WEEKDAY($E4446,2)&lt;6,1,0))</f>
        <v/>
      </c>
      <c r="H4446" s="12">
        <f>IF(OR($E4446="",$F4446=""),"",IF(AND($G4446=1,$F4446&gt;='Working Hours'!$C$8,$F4446&lt;'Working Hours'!$C$9),1,0))</f>
        <v/>
      </c>
    </row>
    <row r="4447">
      <c r="A4447" s="11" t="n"/>
      <c r="B4447" s="11" t="n"/>
      <c r="C4447" s="11" t="n"/>
      <c r="E4447" s="12">
        <f>IF($A4447="","",IF(ISNUMBER($A4447),$A4447,IFERROR(DATEVALUE($A4447),"")))</f>
        <v/>
      </c>
      <c r="F4447" s="12">
        <f>IF($B4447="","",IF(ISNUMBER($B4447),HOUR($B4447)*2+MINUTE($B4447)/30,IFERROR(VALUE(LEFT($B4447,FIND(":",$B4447)-1))*2+VALUE(MID($B4447,FIND(":",$B4447)+1,2))/30,"")))</f>
        <v/>
      </c>
      <c r="G4447" s="12">
        <f>IF($E4447="","",IF(WEEKDAY($E4447,2)&lt;6,1,0))</f>
        <v/>
      </c>
      <c r="H4447" s="12">
        <f>IF(OR($E4447="",$F4447=""),"",IF(AND($G4447=1,$F4447&gt;='Working Hours'!$C$8,$F4447&lt;'Working Hours'!$C$9),1,0))</f>
        <v/>
      </c>
    </row>
    <row r="4448">
      <c r="A4448" s="11" t="n"/>
      <c r="B4448" s="11" t="n"/>
      <c r="C4448" s="11" t="n"/>
      <c r="E4448" s="12">
        <f>IF($A4448="","",IF(ISNUMBER($A4448),$A4448,IFERROR(DATEVALUE($A4448),"")))</f>
        <v/>
      </c>
      <c r="F4448" s="12">
        <f>IF($B4448="","",IF(ISNUMBER($B4448),HOUR($B4448)*2+MINUTE($B4448)/30,IFERROR(VALUE(LEFT($B4448,FIND(":",$B4448)-1))*2+VALUE(MID($B4448,FIND(":",$B4448)+1,2))/30,"")))</f>
        <v/>
      </c>
      <c r="G4448" s="12">
        <f>IF($E4448="","",IF(WEEKDAY($E4448,2)&lt;6,1,0))</f>
        <v/>
      </c>
      <c r="H4448" s="12">
        <f>IF(OR($E4448="",$F4448=""),"",IF(AND($G4448=1,$F4448&gt;='Working Hours'!$C$8,$F4448&lt;'Working Hours'!$C$9),1,0))</f>
        <v/>
      </c>
    </row>
    <row r="4449">
      <c r="A4449" s="11" t="n"/>
      <c r="B4449" s="11" t="n"/>
      <c r="C4449" s="11" t="n"/>
      <c r="E4449" s="12">
        <f>IF($A4449="","",IF(ISNUMBER($A4449),$A4449,IFERROR(DATEVALUE($A4449),"")))</f>
        <v/>
      </c>
      <c r="F4449" s="12">
        <f>IF($B4449="","",IF(ISNUMBER($B4449),HOUR($B4449)*2+MINUTE($B4449)/30,IFERROR(VALUE(LEFT($B4449,FIND(":",$B4449)-1))*2+VALUE(MID($B4449,FIND(":",$B4449)+1,2))/30,"")))</f>
        <v/>
      </c>
      <c r="G4449" s="12">
        <f>IF($E4449="","",IF(WEEKDAY($E4449,2)&lt;6,1,0))</f>
        <v/>
      </c>
      <c r="H4449" s="12">
        <f>IF(OR($E4449="",$F4449=""),"",IF(AND($G4449=1,$F4449&gt;='Working Hours'!$C$8,$F4449&lt;'Working Hours'!$C$9),1,0))</f>
        <v/>
      </c>
    </row>
    <row r="4450">
      <c r="A4450" s="11" t="n"/>
      <c r="B4450" s="11" t="n"/>
      <c r="C4450" s="11" t="n"/>
      <c r="E4450" s="12">
        <f>IF($A4450="","",IF(ISNUMBER($A4450),$A4450,IFERROR(DATEVALUE($A4450),"")))</f>
        <v/>
      </c>
      <c r="F4450" s="12">
        <f>IF($B4450="","",IF(ISNUMBER($B4450),HOUR($B4450)*2+MINUTE($B4450)/30,IFERROR(VALUE(LEFT($B4450,FIND(":",$B4450)-1))*2+VALUE(MID($B4450,FIND(":",$B4450)+1,2))/30,"")))</f>
        <v/>
      </c>
      <c r="G4450" s="12">
        <f>IF($E4450="","",IF(WEEKDAY($E4450,2)&lt;6,1,0))</f>
        <v/>
      </c>
      <c r="H4450" s="12">
        <f>IF(OR($E4450="",$F4450=""),"",IF(AND($G4450=1,$F4450&gt;='Working Hours'!$C$8,$F4450&lt;'Working Hours'!$C$9),1,0))</f>
        <v/>
      </c>
    </row>
    <row r="4451">
      <c r="A4451" s="11" t="n"/>
      <c r="B4451" s="11" t="n"/>
      <c r="C4451" s="11" t="n"/>
      <c r="E4451" s="12">
        <f>IF($A4451="","",IF(ISNUMBER($A4451),$A4451,IFERROR(DATEVALUE($A4451),"")))</f>
        <v/>
      </c>
      <c r="F4451" s="12">
        <f>IF($B4451="","",IF(ISNUMBER($B4451),HOUR($B4451)*2+MINUTE($B4451)/30,IFERROR(VALUE(LEFT($B4451,FIND(":",$B4451)-1))*2+VALUE(MID($B4451,FIND(":",$B4451)+1,2))/30,"")))</f>
        <v/>
      </c>
      <c r="G4451" s="12">
        <f>IF($E4451="","",IF(WEEKDAY($E4451,2)&lt;6,1,0))</f>
        <v/>
      </c>
      <c r="H4451" s="12">
        <f>IF(OR($E4451="",$F4451=""),"",IF(AND($G4451=1,$F4451&gt;='Working Hours'!$C$8,$F4451&lt;'Working Hours'!$C$9),1,0))</f>
        <v/>
      </c>
    </row>
    <row r="4452">
      <c r="A4452" s="11" t="n"/>
      <c r="B4452" s="11" t="n"/>
      <c r="C4452" s="11" t="n"/>
      <c r="E4452" s="12">
        <f>IF($A4452="","",IF(ISNUMBER($A4452),$A4452,IFERROR(DATEVALUE($A4452),"")))</f>
        <v/>
      </c>
      <c r="F4452" s="12">
        <f>IF($B4452="","",IF(ISNUMBER($B4452),HOUR($B4452)*2+MINUTE($B4452)/30,IFERROR(VALUE(LEFT($B4452,FIND(":",$B4452)-1))*2+VALUE(MID($B4452,FIND(":",$B4452)+1,2))/30,"")))</f>
        <v/>
      </c>
      <c r="G4452" s="12">
        <f>IF($E4452="","",IF(WEEKDAY($E4452,2)&lt;6,1,0))</f>
        <v/>
      </c>
      <c r="H4452" s="12">
        <f>IF(OR($E4452="",$F4452=""),"",IF(AND($G4452=1,$F4452&gt;='Working Hours'!$C$8,$F4452&lt;'Working Hours'!$C$9),1,0))</f>
        <v/>
      </c>
    </row>
    <row r="4453">
      <c r="A4453" s="11" t="n"/>
      <c r="B4453" s="11" t="n"/>
      <c r="C4453" s="11" t="n"/>
      <c r="E4453" s="12">
        <f>IF($A4453="","",IF(ISNUMBER($A4453),$A4453,IFERROR(DATEVALUE($A4453),"")))</f>
        <v/>
      </c>
      <c r="F4453" s="12">
        <f>IF($B4453="","",IF(ISNUMBER($B4453),HOUR($B4453)*2+MINUTE($B4453)/30,IFERROR(VALUE(LEFT($B4453,FIND(":",$B4453)-1))*2+VALUE(MID($B4453,FIND(":",$B4453)+1,2))/30,"")))</f>
        <v/>
      </c>
      <c r="G4453" s="12">
        <f>IF($E4453="","",IF(WEEKDAY($E4453,2)&lt;6,1,0))</f>
        <v/>
      </c>
      <c r="H4453" s="12">
        <f>IF(OR($E4453="",$F4453=""),"",IF(AND($G4453=1,$F4453&gt;='Working Hours'!$C$8,$F4453&lt;'Working Hours'!$C$9),1,0))</f>
        <v/>
      </c>
    </row>
    <row r="4454">
      <c r="A4454" s="11" t="n"/>
      <c r="B4454" s="11" t="n"/>
      <c r="C4454" s="11" t="n"/>
      <c r="E4454" s="12">
        <f>IF($A4454="","",IF(ISNUMBER($A4454),$A4454,IFERROR(DATEVALUE($A4454),"")))</f>
        <v/>
      </c>
      <c r="F4454" s="12">
        <f>IF($B4454="","",IF(ISNUMBER($B4454),HOUR($B4454)*2+MINUTE($B4454)/30,IFERROR(VALUE(LEFT($B4454,FIND(":",$B4454)-1))*2+VALUE(MID($B4454,FIND(":",$B4454)+1,2))/30,"")))</f>
        <v/>
      </c>
      <c r="G4454" s="12">
        <f>IF($E4454="","",IF(WEEKDAY($E4454,2)&lt;6,1,0))</f>
        <v/>
      </c>
      <c r="H4454" s="12">
        <f>IF(OR($E4454="",$F4454=""),"",IF(AND($G4454=1,$F4454&gt;='Working Hours'!$C$8,$F4454&lt;'Working Hours'!$C$9),1,0))</f>
        <v/>
      </c>
    </row>
    <row r="4455">
      <c r="A4455" s="11" t="n"/>
      <c r="B4455" s="11" t="n"/>
      <c r="C4455" s="11" t="n"/>
      <c r="E4455" s="12">
        <f>IF($A4455="","",IF(ISNUMBER($A4455),$A4455,IFERROR(DATEVALUE($A4455),"")))</f>
        <v/>
      </c>
      <c r="F4455" s="12">
        <f>IF($B4455="","",IF(ISNUMBER($B4455),HOUR($B4455)*2+MINUTE($B4455)/30,IFERROR(VALUE(LEFT($B4455,FIND(":",$B4455)-1))*2+VALUE(MID($B4455,FIND(":",$B4455)+1,2))/30,"")))</f>
        <v/>
      </c>
      <c r="G4455" s="12">
        <f>IF($E4455="","",IF(WEEKDAY($E4455,2)&lt;6,1,0))</f>
        <v/>
      </c>
      <c r="H4455" s="12">
        <f>IF(OR($E4455="",$F4455=""),"",IF(AND($G4455=1,$F4455&gt;='Working Hours'!$C$8,$F4455&lt;'Working Hours'!$C$9),1,0))</f>
        <v/>
      </c>
    </row>
    <row r="4456">
      <c r="A4456" s="11" t="n"/>
      <c r="B4456" s="11" t="n"/>
      <c r="C4456" s="11" t="n"/>
      <c r="E4456" s="12">
        <f>IF($A4456="","",IF(ISNUMBER($A4456),$A4456,IFERROR(DATEVALUE($A4456),"")))</f>
        <v/>
      </c>
      <c r="F4456" s="12">
        <f>IF($B4456="","",IF(ISNUMBER($B4456),HOUR($B4456)*2+MINUTE($B4456)/30,IFERROR(VALUE(LEFT($B4456,FIND(":",$B4456)-1))*2+VALUE(MID($B4456,FIND(":",$B4456)+1,2))/30,"")))</f>
        <v/>
      </c>
      <c r="G4456" s="12">
        <f>IF($E4456="","",IF(WEEKDAY($E4456,2)&lt;6,1,0))</f>
        <v/>
      </c>
      <c r="H4456" s="12">
        <f>IF(OR($E4456="",$F4456=""),"",IF(AND($G4456=1,$F4456&gt;='Working Hours'!$C$8,$F4456&lt;'Working Hours'!$C$9),1,0))</f>
        <v/>
      </c>
    </row>
    <row r="4457">
      <c r="A4457" s="11" t="n"/>
      <c r="B4457" s="11" t="n"/>
      <c r="C4457" s="11" t="n"/>
      <c r="E4457" s="12">
        <f>IF($A4457="","",IF(ISNUMBER($A4457),$A4457,IFERROR(DATEVALUE($A4457),"")))</f>
        <v/>
      </c>
      <c r="F4457" s="12">
        <f>IF($B4457="","",IF(ISNUMBER($B4457),HOUR($B4457)*2+MINUTE($B4457)/30,IFERROR(VALUE(LEFT($B4457,FIND(":",$B4457)-1))*2+VALUE(MID($B4457,FIND(":",$B4457)+1,2))/30,"")))</f>
        <v/>
      </c>
      <c r="G4457" s="12">
        <f>IF($E4457="","",IF(WEEKDAY($E4457,2)&lt;6,1,0))</f>
        <v/>
      </c>
      <c r="H4457" s="12">
        <f>IF(OR($E4457="",$F4457=""),"",IF(AND($G4457=1,$F4457&gt;='Working Hours'!$C$8,$F4457&lt;'Working Hours'!$C$9),1,0))</f>
        <v/>
      </c>
    </row>
    <row r="4458">
      <c r="A4458" s="11" t="n"/>
      <c r="B4458" s="11" t="n"/>
      <c r="C4458" s="11" t="n"/>
      <c r="E4458" s="12">
        <f>IF($A4458="","",IF(ISNUMBER($A4458),$A4458,IFERROR(DATEVALUE($A4458),"")))</f>
        <v/>
      </c>
      <c r="F4458" s="12">
        <f>IF($B4458="","",IF(ISNUMBER($B4458),HOUR($B4458)*2+MINUTE($B4458)/30,IFERROR(VALUE(LEFT($B4458,FIND(":",$B4458)-1))*2+VALUE(MID($B4458,FIND(":",$B4458)+1,2))/30,"")))</f>
        <v/>
      </c>
      <c r="G4458" s="12">
        <f>IF($E4458="","",IF(WEEKDAY($E4458,2)&lt;6,1,0))</f>
        <v/>
      </c>
      <c r="H4458" s="12">
        <f>IF(OR($E4458="",$F4458=""),"",IF(AND($G4458=1,$F4458&gt;='Working Hours'!$C$8,$F4458&lt;'Working Hours'!$C$9),1,0))</f>
        <v/>
      </c>
    </row>
    <row r="4459">
      <c r="A4459" s="11" t="n"/>
      <c r="B4459" s="11" t="n"/>
      <c r="C4459" s="11" t="n"/>
      <c r="E4459" s="12">
        <f>IF($A4459="","",IF(ISNUMBER($A4459),$A4459,IFERROR(DATEVALUE($A4459),"")))</f>
        <v/>
      </c>
      <c r="F4459" s="12">
        <f>IF($B4459="","",IF(ISNUMBER($B4459),HOUR($B4459)*2+MINUTE($B4459)/30,IFERROR(VALUE(LEFT($B4459,FIND(":",$B4459)-1))*2+VALUE(MID($B4459,FIND(":",$B4459)+1,2))/30,"")))</f>
        <v/>
      </c>
      <c r="G4459" s="12">
        <f>IF($E4459="","",IF(WEEKDAY($E4459,2)&lt;6,1,0))</f>
        <v/>
      </c>
      <c r="H4459" s="12">
        <f>IF(OR($E4459="",$F4459=""),"",IF(AND($G4459=1,$F4459&gt;='Working Hours'!$C$8,$F4459&lt;'Working Hours'!$C$9),1,0))</f>
        <v/>
      </c>
    </row>
    <row r="4460">
      <c r="A4460" s="11" t="n"/>
      <c r="B4460" s="11" t="n"/>
      <c r="C4460" s="11" t="n"/>
      <c r="E4460" s="12">
        <f>IF($A4460="","",IF(ISNUMBER($A4460),$A4460,IFERROR(DATEVALUE($A4460),"")))</f>
        <v/>
      </c>
      <c r="F4460" s="12">
        <f>IF($B4460="","",IF(ISNUMBER($B4460),HOUR($B4460)*2+MINUTE($B4460)/30,IFERROR(VALUE(LEFT($B4460,FIND(":",$B4460)-1))*2+VALUE(MID($B4460,FIND(":",$B4460)+1,2))/30,"")))</f>
        <v/>
      </c>
      <c r="G4460" s="12">
        <f>IF($E4460="","",IF(WEEKDAY($E4460,2)&lt;6,1,0))</f>
        <v/>
      </c>
      <c r="H4460" s="12">
        <f>IF(OR($E4460="",$F4460=""),"",IF(AND($G4460=1,$F4460&gt;='Working Hours'!$C$8,$F4460&lt;'Working Hours'!$C$9),1,0))</f>
        <v/>
      </c>
    </row>
    <row r="4461">
      <c r="A4461" s="11" t="n"/>
      <c r="B4461" s="11" t="n"/>
      <c r="C4461" s="11" t="n"/>
      <c r="E4461" s="12">
        <f>IF($A4461="","",IF(ISNUMBER($A4461),$A4461,IFERROR(DATEVALUE($A4461),"")))</f>
        <v/>
      </c>
      <c r="F4461" s="12">
        <f>IF($B4461="","",IF(ISNUMBER($B4461),HOUR($B4461)*2+MINUTE($B4461)/30,IFERROR(VALUE(LEFT($B4461,FIND(":",$B4461)-1))*2+VALUE(MID($B4461,FIND(":",$B4461)+1,2))/30,"")))</f>
        <v/>
      </c>
      <c r="G4461" s="12">
        <f>IF($E4461="","",IF(WEEKDAY($E4461,2)&lt;6,1,0))</f>
        <v/>
      </c>
      <c r="H4461" s="12">
        <f>IF(OR($E4461="",$F4461=""),"",IF(AND($G4461=1,$F4461&gt;='Working Hours'!$C$8,$F4461&lt;'Working Hours'!$C$9),1,0))</f>
        <v/>
      </c>
    </row>
    <row r="4462">
      <c r="A4462" s="11" t="n"/>
      <c r="B4462" s="11" t="n"/>
      <c r="C4462" s="11" t="n"/>
      <c r="E4462" s="12">
        <f>IF($A4462="","",IF(ISNUMBER($A4462),$A4462,IFERROR(DATEVALUE($A4462),"")))</f>
        <v/>
      </c>
      <c r="F4462" s="12">
        <f>IF($B4462="","",IF(ISNUMBER($B4462),HOUR($B4462)*2+MINUTE($B4462)/30,IFERROR(VALUE(LEFT($B4462,FIND(":",$B4462)-1))*2+VALUE(MID($B4462,FIND(":",$B4462)+1,2))/30,"")))</f>
        <v/>
      </c>
      <c r="G4462" s="12">
        <f>IF($E4462="","",IF(WEEKDAY($E4462,2)&lt;6,1,0))</f>
        <v/>
      </c>
      <c r="H4462" s="12">
        <f>IF(OR($E4462="",$F4462=""),"",IF(AND($G4462=1,$F4462&gt;='Working Hours'!$C$8,$F4462&lt;'Working Hours'!$C$9),1,0))</f>
        <v/>
      </c>
    </row>
    <row r="4463">
      <c r="A4463" s="11" t="n"/>
      <c r="B4463" s="11" t="n"/>
      <c r="C4463" s="11" t="n"/>
      <c r="E4463" s="12">
        <f>IF($A4463="","",IF(ISNUMBER($A4463),$A4463,IFERROR(DATEVALUE($A4463),"")))</f>
        <v/>
      </c>
      <c r="F4463" s="12">
        <f>IF($B4463="","",IF(ISNUMBER($B4463),HOUR($B4463)*2+MINUTE($B4463)/30,IFERROR(VALUE(LEFT($B4463,FIND(":",$B4463)-1))*2+VALUE(MID($B4463,FIND(":",$B4463)+1,2))/30,"")))</f>
        <v/>
      </c>
      <c r="G4463" s="12">
        <f>IF($E4463="","",IF(WEEKDAY($E4463,2)&lt;6,1,0))</f>
        <v/>
      </c>
      <c r="H4463" s="12">
        <f>IF(OR($E4463="",$F4463=""),"",IF(AND($G4463=1,$F4463&gt;='Working Hours'!$C$8,$F4463&lt;'Working Hours'!$C$9),1,0))</f>
        <v/>
      </c>
    </row>
    <row r="4464">
      <c r="A4464" s="11" t="n"/>
      <c r="B4464" s="11" t="n"/>
      <c r="C4464" s="11" t="n"/>
      <c r="E4464" s="12">
        <f>IF($A4464="","",IF(ISNUMBER($A4464),$A4464,IFERROR(DATEVALUE($A4464),"")))</f>
        <v/>
      </c>
      <c r="F4464" s="12">
        <f>IF($B4464="","",IF(ISNUMBER($B4464),HOUR($B4464)*2+MINUTE($B4464)/30,IFERROR(VALUE(LEFT($B4464,FIND(":",$B4464)-1))*2+VALUE(MID($B4464,FIND(":",$B4464)+1,2))/30,"")))</f>
        <v/>
      </c>
      <c r="G4464" s="12">
        <f>IF($E4464="","",IF(WEEKDAY($E4464,2)&lt;6,1,0))</f>
        <v/>
      </c>
      <c r="H4464" s="12">
        <f>IF(OR($E4464="",$F4464=""),"",IF(AND($G4464=1,$F4464&gt;='Working Hours'!$C$8,$F4464&lt;'Working Hours'!$C$9),1,0))</f>
        <v/>
      </c>
    </row>
    <row r="4465">
      <c r="A4465" s="11" t="n"/>
      <c r="B4465" s="11" t="n"/>
      <c r="C4465" s="11" t="n"/>
      <c r="E4465" s="12">
        <f>IF($A4465="","",IF(ISNUMBER($A4465),$A4465,IFERROR(DATEVALUE($A4465),"")))</f>
        <v/>
      </c>
      <c r="F4465" s="12">
        <f>IF($B4465="","",IF(ISNUMBER($B4465),HOUR($B4465)*2+MINUTE($B4465)/30,IFERROR(VALUE(LEFT($B4465,FIND(":",$B4465)-1))*2+VALUE(MID($B4465,FIND(":",$B4465)+1,2))/30,"")))</f>
        <v/>
      </c>
      <c r="G4465" s="12">
        <f>IF($E4465="","",IF(WEEKDAY($E4465,2)&lt;6,1,0))</f>
        <v/>
      </c>
      <c r="H4465" s="12">
        <f>IF(OR($E4465="",$F4465=""),"",IF(AND($G4465=1,$F4465&gt;='Working Hours'!$C$8,$F4465&lt;'Working Hours'!$C$9),1,0))</f>
        <v/>
      </c>
    </row>
    <row r="4466">
      <c r="A4466" s="11" t="n"/>
      <c r="B4466" s="11" t="n"/>
      <c r="C4466" s="11" t="n"/>
      <c r="E4466" s="12">
        <f>IF($A4466="","",IF(ISNUMBER($A4466),$A4466,IFERROR(DATEVALUE($A4466),"")))</f>
        <v/>
      </c>
      <c r="F4466" s="12">
        <f>IF($B4466="","",IF(ISNUMBER($B4466),HOUR($B4466)*2+MINUTE($B4466)/30,IFERROR(VALUE(LEFT($B4466,FIND(":",$B4466)-1))*2+VALUE(MID($B4466,FIND(":",$B4466)+1,2))/30,"")))</f>
        <v/>
      </c>
      <c r="G4466" s="12">
        <f>IF($E4466="","",IF(WEEKDAY($E4466,2)&lt;6,1,0))</f>
        <v/>
      </c>
      <c r="H4466" s="12">
        <f>IF(OR($E4466="",$F4466=""),"",IF(AND($G4466=1,$F4466&gt;='Working Hours'!$C$8,$F4466&lt;'Working Hours'!$C$9),1,0))</f>
        <v/>
      </c>
    </row>
    <row r="4467">
      <c r="A4467" s="11" t="n"/>
      <c r="B4467" s="11" t="n"/>
      <c r="C4467" s="11" t="n"/>
      <c r="E4467" s="12">
        <f>IF($A4467="","",IF(ISNUMBER($A4467),$A4467,IFERROR(DATEVALUE($A4467),"")))</f>
        <v/>
      </c>
      <c r="F4467" s="12">
        <f>IF($B4467="","",IF(ISNUMBER($B4467),HOUR($B4467)*2+MINUTE($B4467)/30,IFERROR(VALUE(LEFT($B4467,FIND(":",$B4467)-1))*2+VALUE(MID($B4467,FIND(":",$B4467)+1,2))/30,"")))</f>
        <v/>
      </c>
      <c r="G4467" s="12">
        <f>IF($E4467="","",IF(WEEKDAY($E4467,2)&lt;6,1,0))</f>
        <v/>
      </c>
      <c r="H4467" s="12">
        <f>IF(OR($E4467="",$F4467=""),"",IF(AND($G4467=1,$F4467&gt;='Working Hours'!$C$8,$F4467&lt;'Working Hours'!$C$9),1,0))</f>
        <v/>
      </c>
    </row>
    <row r="4468">
      <c r="A4468" s="11" t="n"/>
      <c r="B4468" s="11" t="n"/>
      <c r="C4468" s="11" t="n"/>
      <c r="E4468" s="12">
        <f>IF($A4468="","",IF(ISNUMBER($A4468),$A4468,IFERROR(DATEVALUE($A4468),"")))</f>
        <v/>
      </c>
      <c r="F4468" s="12">
        <f>IF($B4468="","",IF(ISNUMBER($B4468),HOUR($B4468)*2+MINUTE($B4468)/30,IFERROR(VALUE(LEFT($B4468,FIND(":",$B4468)-1))*2+VALUE(MID($B4468,FIND(":",$B4468)+1,2))/30,"")))</f>
        <v/>
      </c>
      <c r="G4468" s="12">
        <f>IF($E4468="","",IF(WEEKDAY($E4468,2)&lt;6,1,0))</f>
        <v/>
      </c>
      <c r="H4468" s="12">
        <f>IF(OR($E4468="",$F4468=""),"",IF(AND($G4468=1,$F4468&gt;='Working Hours'!$C$8,$F4468&lt;'Working Hours'!$C$9),1,0))</f>
        <v/>
      </c>
    </row>
    <row r="4469">
      <c r="A4469" s="11" t="n"/>
      <c r="B4469" s="11" t="n"/>
      <c r="C4469" s="11" t="n"/>
      <c r="E4469" s="12">
        <f>IF($A4469="","",IF(ISNUMBER($A4469),$A4469,IFERROR(DATEVALUE($A4469),"")))</f>
        <v/>
      </c>
      <c r="F4469" s="12">
        <f>IF($B4469="","",IF(ISNUMBER($B4469),HOUR($B4469)*2+MINUTE($B4469)/30,IFERROR(VALUE(LEFT($B4469,FIND(":",$B4469)-1))*2+VALUE(MID($B4469,FIND(":",$B4469)+1,2))/30,"")))</f>
        <v/>
      </c>
      <c r="G4469" s="12">
        <f>IF($E4469="","",IF(WEEKDAY($E4469,2)&lt;6,1,0))</f>
        <v/>
      </c>
      <c r="H4469" s="12">
        <f>IF(OR($E4469="",$F4469=""),"",IF(AND($G4469=1,$F4469&gt;='Working Hours'!$C$8,$F4469&lt;'Working Hours'!$C$9),1,0))</f>
        <v/>
      </c>
    </row>
    <row r="4470">
      <c r="A4470" s="11" t="n"/>
      <c r="B4470" s="11" t="n"/>
      <c r="C4470" s="11" t="n"/>
      <c r="E4470" s="12">
        <f>IF($A4470="","",IF(ISNUMBER($A4470),$A4470,IFERROR(DATEVALUE($A4470),"")))</f>
        <v/>
      </c>
      <c r="F4470" s="12">
        <f>IF($B4470="","",IF(ISNUMBER($B4470),HOUR($B4470)*2+MINUTE($B4470)/30,IFERROR(VALUE(LEFT($B4470,FIND(":",$B4470)-1))*2+VALUE(MID($B4470,FIND(":",$B4470)+1,2))/30,"")))</f>
        <v/>
      </c>
      <c r="G4470" s="12">
        <f>IF($E4470="","",IF(WEEKDAY($E4470,2)&lt;6,1,0))</f>
        <v/>
      </c>
      <c r="H4470" s="12">
        <f>IF(OR($E4470="",$F4470=""),"",IF(AND($G4470=1,$F4470&gt;='Working Hours'!$C$8,$F4470&lt;'Working Hours'!$C$9),1,0))</f>
        <v/>
      </c>
    </row>
    <row r="4471">
      <c r="A4471" s="11" t="n"/>
      <c r="B4471" s="11" t="n"/>
      <c r="C4471" s="11" t="n"/>
      <c r="E4471" s="12">
        <f>IF($A4471="","",IF(ISNUMBER($A4471),$A4471,IFERROR(DATEVALUE($A4471),"")))</f>
        <v/>
      </c>
      <c r="F4471" s="12">
        <f>IF($B4471="","",IF(ISNUMBER($B4471),HOUR($B4471)*2+MINUTE($B4471)/30,IFERROR(VALUE(LEFT($B4471,FIND(":",$B4471)-1))*2+VALUE(MID($B4471,FIND(":",$B4471)+1,2))/30,"")))</f>
        <v/>
      </c>
      <c r="G4471" s="12">
        <f>IF($E4471="","",IF(WEEKDAY($E4471,2)&lt;6,1,0))</f>
        <v/>
      </c>
      <c r="H4471" s="12">
        <f>IF(OR($E4471="",$F4471=""),"",IF(AND($G4471=1,$F4471&gt;='Working Hours'!$C$8,$F4471&lt;'Working Hours'!$C$9),1,0))</f>
        <v/>
      </c>
    </row>
    <row r="4472">
      <c r="A4472" s="11" t="n"/>
      <c r="B4472" s="11" t="n"/>
      <c r="C4472" s="11" t="n"/>
      <c r="E4472" s="12">
        <f>IF($A4472="","",IF(ISNUMBER($A4472),$A4472,IFERROR(DATEVALUE($A4472),"")))</f>
        <v/>
      </c>
      <c r="F4472" s="12">
        <f>IF($B4472="","",IF(ISNUMBER($B4472),HOUR($B4472)*2+MINUTE($B4472)/30,IFERROR(VALUE(LEFT($B4472,FIND(":",$B4472)-1))*2+VALUE(MID($B4472,FIND(":",$B4472)+1,2))/30,"")))</f>
        <v/>
      </c>
      <c r="G4472" s="12">
        <f>IF($E4472="","",IF(WEEKDAY($E4472,2)&lt;6,1,0))</f>
        <v/>
      </c>
      <c r="H4472" s="12">
        <f>IF(OR($E4472="",$F4472=""),"",IF(AND($G4472=1,$F4472&gt;='Working Hours'!$C$8,$F4472&lt;'Working Hours'!$C$9),1,0))</f>
        <v/>
      </c>
    </row>
    <row r="4473">
      <c r="A4473" s="11" t="n"/>
      <c r="B4473" s="11" t="n"/>
      <c r="C4473" s="11" t="n"/>
      <c r="E4473" s="12">
        <f>IF($A4473="","",IF(ISNUMBER($A4473),$A4473,IFERROR(DATEVALUE($A4473),"")))</f>
        <v/>
      </c>
      <c r="F4473" s="12">
        <f>IF($B4473="","",IF(ISNUMBER($B4473),HOUR($B4473)*2+MINUTE($B4473)/30,IFERROR(VALUE(LEFT($B4473,FIND(":",$B4473)-1))*2+VALUE(MID($B4473,FIND(":",$B4473)+1,2))/30,"")))</f>
        <v/>
      </c>
      <c r="G4473" s="12">
        <f>IF($E4473="","",IF(WEEKDAY($E4473,2)&lt;6,1,0))</f>
        <v/>
      </c>
      <c r="H4473" s="12">
        <f>IF(OR($E4473="",$F4473=""),"",IF(AND($G4473=1,$F4473&gt;='Working Hours'!$C$8,$F4473&lt;'Working Hours'!$C$9),1,0))</f>
        <v/>
      </c>
    </row>
    <row r="4474">
      <c r="A4474" s="11" t="n"/>
      <c r="B4474" s="11" t="n"/>
      <c r="C4474" s="11" t="n"/>
      <c r="E4474" s="12">
        <f>IF($A4474="","",IF(ISNUMBER($A4474),$A4474,IFERROR(DATEVALUE($A4474),"")))</f>
        <v/>
      </c>
      <c r="F4474" s="12">
        <f>IF($B4474="","",IF(ISNUMBER($B4474),HOUR($B4474)*2+MINUTE($B4474)/30,IFERROR(VALUE(LEFT($B4474,FIND(":",$B4474)-1))*2+VALUE(MID($B4474,FIND(":",$B4474)+1,2))/30,"")))</f>
        <v/>
      </c>
      <c r="G4474" s="12">
        <f>IF($E4474="","",IF(WEEKDAY($E4474,2)&lt;6,1,0))</f>
        <v/>
      </c>
      <c r="H4474" s="12">
        <f>IF(OR($E4474="",$F4474=""),"",IF(AND($G4474=1,$F4474&gt;='Working Hours'!$C$8,$F4474&lt;'Working Hours'!$C$9),1,0))</f>
        <v/>
      </c>
    </row>
    <row r="4475">
      <c r="A4475" s="11" t="n"/>
      <c r="B4475" s="11" t="n"/>
      <c r="C4475" s="11" t="n"/>
      <c r="E4475" s="12">
        <f>IF($A4475="","",IF(ISNUMBER($A4475),$A4475,IFERROR(DATEVALUE($A4475),"")))</f>
        <v/>
      </c>
      <c r="F4475" s="12">
        <f>IF($B4475="","",IF(ISNUMBER($B4475),HOUR($B4475)*2+MINUTE($B4475)/30,IFERROR(VALUE(LEFT($B4475,FIND(":",$B4475)-1))*2+VALUE(MID($B4475,FIND(":",$B4475)+1,2))/30,"")))</f>
        <v/>
      </c>
      <c r="G4475" s="12">
        <f>IF($E4475="","",IF(WEEKDAY($E4475,2)&lt;6,1,0))</f>
        <v/>
      </c>
      <c r="H4475" s="12">
        <f>IF(OR($E4475="",$F4475=""),"",IF(AND($G4475=1,$F4475&gt;='Working Hours'!$C$8,$F4475&lt;'Working Hours'!$C$9),1,0))</f>
        <v/>
      </c>
    </row>
    <row r="4476">
      <c r="A4476" s="11" t="n"/>
      <c r="B4476" s="11" t="n"/>
      <c r="C4476" s="11" t="n"/>
      <c r="E4476" s="12">
        <f>IF($A4476="","",IF(ISNUMBER($A4476),$A4476,IFERROR(DATEVALUE($A4476),"")))</f>
        <v/>
      </c>
      <c r="F4476" s="12">
        <f>IF($B4476="","",IF(ISNUMBER($B4476),HOUR($B4476)*2+MINUTE($B4476)/30,IFERROR(VALUE(LEFT($B4476,FIND(":",$B4476)-1))*2+VALUE(MID($B4476,FIND(":",$B4476)+1,2))/30,"")))</f>
        <v/>
      </c>
      <c r="G4476" s="12">
        <f>IF($E4476="","",IF(WEEKDAY($E4476,2)&lt;6,1,0))</f>
        <v/>
      </c>
      <c r="H4476" s="12">
        <f>IF(OR($E4476="",$F4476=""),"",IF(AND($G4476=1,$F4476&gt;='Working Hours'!$C$8,$F4476&lt;'Working Hours'!$C$9),1,0))</f>
        <v/>
      </c>
    </row>
    <row r="4477">
      <c r="A4477" s="11" t="n"/>
      <c r="B4477" s="11" t="n"/>
      <c r="C4477" s="11" t="n"/>
      <c r="E4477" s="12">
        <f>IF($A4477="","",IF(ISNUMBER($A4477),$A4477,IFERROR(DATEVALUE($A4477),"")))</f>
        <v/>
      </c>
      <c r="F4477" s="12">
        <f>IF($B4477="","",IF(ISNUMBER($B4477),HOUR($B4477)*2+MINUTE($B4477)/30,IFERROR(VALUE(LEFT($B4477,FIND(":",$B4477)-1))*2+VALUE(MID($B4477,FIND(":",$B4477)+1,2))/30,"")))</f>
        <v/>
      </c>
      <c r="G4477" s="12">
        <f>IF($E4477="","",IF(WEEKDAY($E4477,2)&lt;6,1,0))</f>
        <v/>
      </c>
      <c r="H4477" s="12">
        <f>IF(OR($E4477="",$F4477=""),"",IF(AND($G4477=1,$F4477&gt;='Working Hours'!$C$8,$F4477&lt;'Working Hours'!$C$9),1,0))</f>
        <v/>
      </c>
    </row>
    <row r="4478">
      <c r="A4478" s="11" t="n"/>
      <c r="B4478" s="11" t="n"/>
      <c r="C4478" s="11" t="n"/>
      <c r="E4478" s="12">
        <f>IF($A4478="","",IF(ISNUMBER($A4478),$A4478,IFERROR(DATEVALUE($A4478),"")))</f>
        <v/>
      </c>
      <c r="F4478" s="12">
        <f>IF($B4478="","",IF(ISNUMBER($B4478),HOUR($B4478)*2+MINUTE($B4478)/30,IFERROR(VALUE(LEFT($B4478,FIND(":",$B4478)-1))*2+VALUE(MID($B4478,FIND(":",$B4478)+1,2))/30,"")))</f>
        <v/>
      </c>
      <c r="G4478" s="12">
        <f>IF($E4478="","",IF(WEEKDAY($E4478,2)&lt;6,1,0))</f>
        <v/>
      </c>
      <c r="H4478" s="12">
        <f>IF(OR($E4478="",$F4478=""),"",IF(AND($G4478=1,$F4478&gt;='Working Hours'!$C$8,$F4478&lt;'Working Hours'!$C$9),1,0))</f>
        <v/>
      </c>
    </row>
    <row r="4479">
      <c r="A4479" s="11" t="n"/>
      <c r="B4479" s="11" t="n"/>
      <c r="C4479" s="11" t="n"/>
      <c r="E4479" s="12">
        <f>IF($A4479="","",IF(ISNUMBER($A4479),$A4479,IFERROR(DATEVALUE($A4479),"")))</f>
        <v/>
      </c>
      <c r="F4479" s="12">
        <f>IF($B4479="","",IF(ISNUMBER($B4479),HOUR($B4479)*2+MINUTE($B4479)/30,IFERROR(VALUE(LEFT($B4479,FIND(":",$B4479)-1))*2+VALUE(MID($B4479,FIND(":",$B4479)+1,2))/30,"")))</f>
        <v/>
      </c>
      <c r="G4479" s="12">
        <f>IF($E4479="","",IF(WEEKDAY($E4479,2)&lt;6,1,0))</f>
        <v/>
      </c>
      <c r="H4479" s="12">
        <f>IF(OR($E4479="",$F4479=""),"",IF(AND($G4479=1,$F4479&gt;='Working Hours'!$C$8,$F4479&lt;'Working Hours'!$C$9),1,0))</f>
        <v/>
      </c>
    </row>
    <row r="4480">
      <c r="A4480" s="11" t="n"/>
      <c r="B4480" s="11" t="n"/>
      <c r="C4480" s="11" t="n"/>
      <c r="E4480" s="12">
        <f>IF($A4480="","",IF(ISNUMBER($A4480),$A4480,IFERROR(DATEVALUE($A4480),"")))</f>
        <v/>
      </c>
      <c r="F4480" s="12">
        <f>IF($B4480="","",IF(ISNUMBER($B4480),HOUR($B4480)*2+MINUTE($B4480)/30,IFERROR(VALUE(LEFT($B4480,FIND(":",$B4480)-1))*2+VALUE(MID($B4480,FIND(":",$B4480)+1,2))/30,"")))</f>
        <v/>
      </c>
      <c r="G4480" s="12">
        <f>IF($E4480="","",IF(WEEKDAY($E4480,2)&lt;6,1,0))</f>
        <v/>
      </c>
      <c r="H4480" s="12">
        <f>IF(OR($E4480="",$F4480=""),"",IF(AND($G4480=1,$F4480&gt;='Working Hours'!$C$8,$F4480&lt;'Working Hours'!$C$9),1,0))</f>
        <v/>
      </c>
    </row>
    <row r="4481">
      <c r="A4481" s="11" t="n"/>
      <c r="B4481" s="11" t="n"/>
      <c r="C4481" s="11" t="n"/>
      <c r="E4481" s="12">
        <f>IF($A4481="","",IF(ISNUMBER($A4481),$A4481,IFERROR(DATEVALUE($A4481),"")))</f>
        <v/>
      </c>
      <c r="F4481" s="12">
        <f>IF($B4481="","",IF(ISNUMBER($B4481),HOUR($B4481)*2+MINUTE($B4481)/30,IFERROR(VALUE(LEFT($B4481,FIND(":",$B4481)-1))*2+VALUE(MID($B4481,FIND(":",$B4481)+1,2))/30,"")))</f>
        <v/>
      </c>
      <c r="G4481" s="12">
        <f>IF($E4481="","",IF(WEEKDAY($E4481,2)&lt;6,1,0))</f>
        <v/>
      </c>
      <c r="H4481" s="12">
        <f>IF(OR($E4481="",$F4481=""),"",IF(AND($G4481=1,$F4481&gt;='Working Hours'!$C$8,$F4481&lt;'Working Hours'!$C$9),1,0))</f>
        <v/>
      </c>
    </row>
    <row r="4482">
      <c r="A4482" s="11" t="n"/>
      <c r="B4482" s="11" t="n"/>
      <c r="C4482" s="11" t="n"/>
      <c r="E4482" s="12">
        <f>IF($A4482="","",IF(ISNUMBER($A4482),$A4482,IFERROR(DATEVALUE($A4482),"")))</f>
        <v/>
      </c>
      <c r="F4482" s="12">
        <f>IF($B4482="","",IF(ISNUMBER($B4482),HOUR($B4482)*2+MINUTE($B4482)/30,IFERROR(VALUE(LEFT($B4482,FIND(":",$B4482)-1))*2+VALUE(MID($B4482,FIND(":",$B4482)+1,2))/30,"")))</f>
        <v/>
      </c>
      <c r="G4482" s="12">
        <f>IF($E4482="","",IF(WEEKDAY($E4482,2)&lt;6,1,0))</f>
        <v/>
      </c>
      <c r="H4482" s="12">
        <f>IF(OR($E4482="",$F4482=""),"",IF(AND($G4482=1,$F4482&gt;='Working Hours'!$C$8,$F4482&lt;'Working Hours'!$C$9),1,0))</f>
        <v/>
      </c>
    </row>
    <row r="4483">
      <c r="A4483" s="11" t="n"/>
      <c r="B4483" s="11" t="n"/>
      <c r="C4483" s="11" t="n"/>
      <c r="E4483" s="12">
        <f>IF($A4483="","",IF(ISNUMBER($A4483),$A4483,IFERROR(DATEVALUE($A4483),"")))</f>
        <v/>
      </c>
      <c r="F4483" s="12">
        <f>IF($B4483="","",IF(ISNUMBER($B4483),HOUR($B4483)*2+MINUTE($B4483)/30,IFERROR(VALUE(LEFT($B4483,FIND(":",$B4483)-1))*2+VALUE(MID($B4483,FIND(":",$B4483)+1,2))/30,"")))</f>
        <v/>
      </c>
      <c r="G4483" s="12">
        <f>IF($E4483="","",IF(WEEKDAY($E4483,2)&lt;6,1,0))</f>
        <v/>
      </c>
      <c r="H4483" s="12">
        <f>IF(OR($E4483="",$F4483=""),"",IF(AND($G4483=1,$F4483&gt;='Working Hours'!$C$8,$F4483&lt;'Working Hours'!$C$9),1,0))</f>
        <v/>
      </c>
    </row>
    <row r="4484">
      <c r="A4484" s="11" t="n"/>
      <c r="B4484" s="11" t="n"/>
      <c r="C4484" s="11" t="n"/>
      <c r="E4484" s="12">
        <f>IF($A4484="","",IF(ISNUMBER($A4484),$A4484,IFERROR(DATEVALUE($A4484),"")))</f>
        <v/>
      </c>
      <c r="F4484" s="12">
        <f>IF($B4484="","",IF(ISNUMBER($B4484),HOUR($B4484)*2+MINUTE($B4484)/30,IFERROR(VALUE(LEFT($B4484,FIND(":",$B4484)-1))*2+VALUE(MID($B4484,FIND(":",$B4484)+1,2))/30,"")))</f>
        <v/>
      </c>
      <c r="G4484" s="12">
        <f>IF($E4484="","",IF(WEEKDAY($E4484,2)&lt;6,1,0))</f>
        <v/>
      </c>
      <c r="H4484" s="12">
        <f>IF(OR($E4484="",$F4484=""),"",IF(AND($G4484=1,$F4484&gt;='Working Hours'!$C$8,$F4484&lt;'Working Hours'!$C$9),1,0))</f>
        <v/>
      </c>
    </row>
    <row r="4485">
      <c r="A4485" s="11" t="n"/>
      <c r="B4485" s="11" t="n"/>
      <c r="C4485" s="11" t="n"/>
      <c r="E4485" s="12">
        <f>IF($A4485="","",IF(ISNUMBER($A4485),$A4485,IFERROR(DATEVALUE($A4485),"")))</f>
        <v/>
      </c>
      <c r="F4485" s="12">
        <f>IF($B4485="","",IF(ISNUMBER($B4485),HOUR($B4485)*2+MINUTE($B4485)/30,IFERROR(VALUE(LEFT($B4485,FIND(":",$B4485)-1))*2+VALUE(MID($B4485,FIND(":",$B4485)+1,2))/30,"")))</f>
        <v/>
      </c>
      <c r="G4485" s="12">
        <f>IF($E4485="","",IF(WEEKDAY($E4485,2)&lt;6,1,0))</f>
        <v/>
      </c>
      <c r="H4485" s="12">
        <f>IF(OR($E4485="",$F4485=""),"",IF(AND($G4485=1,$F4485&gt;='Working Hours'!$C$8,$F4485&lt;'Working Hours'!$C$9),1,0))</f>
        <v/>
      </c>
    </row>
    <row r="4486">
      <c r="A4486" s="11" t="n"/>
      <c r="B4486" s="11" t="n"/>
      <c r="C4486" s="11" t="n"/>
      <c r="E4486" s="12">
        <f>IF($A4486="","",IF(ISNUMBER($A4486),$A4486,IFERROR(DATEVALUE($A4486),"")))</f>
        <v/>
      </c>
      <c r="F4486" s="12">
        <f>IF($B4486="","",IF(ISNUMBER($B4486),HOUR($B4486)*2+MINUTE($B4486)/30,IFERROR(VALUE(LEFT($B4486,FIND(":",$B4486)-1))*2+VALUE(MID($B4486,FIND(":",$B4486)+1,2))/30,"")))</f>
        <v/>
      </c>
      <c r="G4486" s="12">
        <f>IF($E4486="","",IF(WEEKDAY($E4486,2)&lt;6,1,0))</f>
        <v/>
      </c>
      <c r="H4486" s="12">
        <f>IF(OR($E4486="",$F4486=""),"",IF(AND($G4486=1,$F4486&gt;='Working Hours'!$C$8,$F4486&lt;'Working Hours'!$C$9),1,0))</f>
        <v/>
      </c>
    </row>
    <row r="4487">
      <c r="A4487" s="11" t="n"/>
      <c r="B4487" s="11" t="n"/>
      <c r="C4487" s="11" t="n"/>
      <c r="E4487" s="12">
        <f>IF($A4487="","",IF(ISNUMBER($A4487),$A4487,IFERROR(DATEVALUE($A4487),"")))</f>
        <v/>
      </c>
      <c r="F4487" s="12">
        <f>IF($B4487="","",IF(ISNUMBER($B4487),HOUR($B4487)*2+MINUTE($B4487)/30,IFERROR(VALUE(LEFT($B4487,FIND(":",$B4487)-1))*2+VALUE(MID($B4487,FIND(":",$B4487)+1,2))/30,"")))</f>
        <v/>
      </c>
      <c r="G4487" s="12">
        <f>IF($E4487="","",IF(WEEKDAY($E4487,2)&lt;6,1,0))</f>
        <v/>
      </c>
      <c r="H4487" s="12">
        <f>IF(OR($E4487="",$F4487=""),"",IF(AND($G4487=1,$F4487&gt;='Working Hours'!$C$8,$F4487&lt;'Working Hours'!$C$9),1,0))</f>
        <v/>
      </c>
    </row>
    <row r="4488">
      <c r="A4488" s="11" t="n"/>
      <c r="B4488" s="11" t="n"/>
      <c r="C4488" s="11" t="n"/>
      <c r="E4488" s="12">
        <f>IF($A4488="","",IF(ISNUMBER($A4488),$A4488,IFERROR(DATEVALUE($A4488),"")))</f>
        <v/>
      </c>
      <c r="F4488" s="12">
        <f>IF($B4488="","",IF(ISNUMBER($B4488),HOUR($B4488)*2+MINUTE($B4488)/30,IFERROR(VALUE(LEFT($B4488,FIND(":",$B4488)-1))*2+VALUE(MID($B4488,FIND(":",$B4488)+1,2))/30,"")))</f>
        <v/>
      </c>
      <c r="G4488" s="12">
        <f>IF($E4488="","",IF(WEEKDAY($E4488,2)&lt;6,1,0))</f>
        <v/>
      </c>
      <c r="H4488" s="12">
        <f>IF(OR($E4488="",$F4488=""),"",IF(AND($G4488=1,$F4488&gt;='Working Hours'!$C$8,$F4488&lt;'Working Hours'!$C$9),1,0))</f>
        <v/>
      </c>
    </row>
    <row r="4489">
      <c r="A4489" s="11" t="n"/>
      <c r="B4489" s="11" t="n"/>
      <c r="C4489" s="11" t="n"/>
      <c r="E4489" s="12">
        <f>IF($A4489="","",IF(ISNUMBER($A4489),$A4489,IFERROR(DATEVALUE($A4489),"")))</f>
        <v/>
      </c>
      <c r="F4489" s="12">
        <f>IF($B4489="","",IF(ISNUMBER($B4489),HOUR($B4489)*2+MINUTE($B4489)/30,IFERROR(VALUE(LEFT($B4489,FIND(":",$B4489)-1))*2+VALUE(MID($B4489,FIND(":",$B4489)+1,2))/30,"")))</f>
        <v/>
      </c>
      <c r="G4489" s="12">
        <f>IF($E4489="","",IF(WEEKDAY($E4489,2)&lt;6,1,0))</f>
        <v/>
      </c>
      <c r="H4489" s="12">
        <f>IF(OR($E4489="",$F4489=""),"",IF(AND($G4489=1,$F4489&gt;='Working Hours'!$C$8,$F4489&lt;'Working Hours'!$C$9),1,0))</f>
        <v/>
      </c>
    </row>
    <row r="4490">
      <c r="A4490" s="11" t="n"/>
      <c r="B4490" s="11" t="n"/>
      <c r="C4490" s="11" t="n"/>
      <c r="E4490" s="12">
        <f>IF($A4490="","",IF(ISNUMBER($A4490),$A4490,IFERROR(DATEVALUE($A4490),"")))</f>
        <v/>
      </c>
      <c r="F4490" s="12">
        <f>IF($B4490="","",IF(ISNUMBER($B4490),HOUR($B4490)*2+MINUTE($B4490)/30,IFERROR(VALUE(LEFT($B4490,FIND(":",$B4490)-1))*2+VALUE(MID($B4490,FIND(":",$B4490)+1,2))/30,"")))</f>
        <v/>
      </c>
      <c r="G4490" s="12">
        <f>IF($E4490="","",IF(WEEKDAY($E4490,2)&lt;6,1,0))</f>
        <v/>
      </c>
      <c r="H4490" s="12">
        <f>IF(OR($E4490="",$F4490=""),"",IF(AND($G4490=1,$F4490&gt;='Working Hours'!$C$8,$F4490&lt;'Working Hours'!$C$9),1,0))</f>
        <v/>
      </c>
    </row>
    <row r="4491">
      <c r="A4491" s="11" t="n"/>
      <c r="B4491" s="11" t="n"/>
      <c r="C4491" s="11" t="n"/>
      <c r="E4491" s="12">
        <f>IF($A4491="","",IF(ISNUMBER($A4491),$A4491,IFERROR(DATEVALUE($A4491),"")))</f>
        <v/>
      </c>
      <c r="F4491" s="12">
        <f>IF($B4491="","",IF(ISNUMBER($B4491),HOUR($B4491)*2+MINUTE($B4491)/30,IFERROR(VALUE(LEFT($B4491,FIND(":",$B4491)-1))*2+VALUE(MID($B4491,FIND(":",$B4491)+1,2))/30,"")))</f>
        <v/>
      </c>
      <c r="G4491" s="12">
        <f>IF($E4491="","",IF(WEEKDAY($E4491,2)&lt;6,1,0))</f>
        <v/>
      </c>
      <c r="H4491" s="12">
        <f>IF(OR($E4491="",$F4491=""),"",IF(AND($G4491=1,$F4491&gt;='Working Hours'!$C$8,$F4491&lt;'Working Hours'!$C$9),1,0))</f>
        <v/>
      </c>
    </row>
    <row r="4492">
      <c r="A4492" s="11" t="n"/>
      <c r="B4492" s="11" t="n"/>
      <c r="C4492" s="11" t="n"/>
      <c r="E4492" s="12">
        <f>IF($A4492="","",IF(ISNUMBER($A4492),$A4492,IFERROR(DATEVALUE($A4492),"")))</f>
        <v/>
      </c>
      <c r="F4492" s="12">
        <f>IF($B4492="","",IF(ISNUMBER($B4492),HOUR($B4492)*2+MINUTE($B4492)/30,IFERROR(VALUE(LEFT($B4492,FIND(":",$B4492)-1))*2+VALUE(MID($B4492,FIND(":",$B4492)+1,2))/30,"")))</f>
        <v/>
      </c>
      <c r="G4492" s="12">
        <f>IF($E4492="","",IF(WEEKDAY($E4492,2)&lt;6,1,0))</f>
        <v/>
      </c>
      <c r="H4492" s="12">
        <f>IF(OR($E4492="",$F4492=""),"",IF(AND($G4492=1,$F4492&gt;='Working Hours'!$C$8,$F4492&lt;'Working Hours'!$C$9),1,0))</f>
        <v/>
      </c>
    </row>
    <row r="4493">
      <c r="A4493" s="11" t="n"/>
      <c r="B4493" s="11" t="n"/>
      <c r="C4493" s="11" t="n"/>
      <c r="E4493" s="12">
        <f>IF($A4493="","",IF(ISNUMBER($A4493),$A4493,IFERROR(DATEVALUE($A4493),"")))</f>
        <v/>
      </c>
      <c r="F4493" s="12">
        <f>IF($B4493="","",IF(ISNUMBER($B4493),HOUR($B4493)*2+MINUTE($B4493)/30,IFERROR(VALUE(LEFT($B4493,FIND(":",$B4493)-1))*2+VALUE(MID($B4493,FIND(":",$B4493)+1,2))/30,"")))</f>
        <v/>
      </c>
      <c r="G4493" s="12">
        <f>IF($E4493="","",IF(WEEKDAY($E4493,2)&lt;6,1,0))</f>
        <v/>
      </c>
      <c r="H4493" s="12">
        <f>IF(OR($E4493="",$F4493=""),"",IF(AND($G4493=1,$F4493&gt;='Working Hours'!$C$8,$F4493&lt;'Working Hours'!$C$9),1,0))</f>
        <v/>
      </c>
    </row>
    <row r="4494">
      <c r="A4494" s="11" t="n"/>
      <c r="B4494" s="11" t="n"/>
      <c r="C4494" s="11" t="n"/>
      <c r="E4494" s="12">
        <f>IF($A4494="","",IF(ISNUMBER($A4494),$A4494,IFERROR(DATEVALUE($A4494),"")))</f>
        <v/>
      </c>
      <c r="F4494" s="12">
        <f>IF($B4494="","",IF(ISNUMBER($B4494),HOUR($B4494)*2+MINUTE($B4494)/30,IFERROR(VALUE(LEFT($B4494,FIND(":",$B4494)-1))*2+VALUE(MID($B4494,FIND(":",$B4494)+1,2))/30,"")))</f>
        <v/>
      </c>
      <c r="G4494" s="12">
        <f>IF($E4494="","",IF(WEEKDAY($E4494,2)&lt;6,1,0))</f>
        <v/>
      </c>
      <c r="H4494" s="12">
        <f>IF(OR($E4494="",$F4494=""),"",IF(AND($G4494=1,$F4494&gt;='Working Hours'!$C$8,$F4494&lt;'Working Hours'!$C$9),1,0))</f>
        <v/>
      </c>
    </row>
    <row r="4495">
      <c r="A4495" s="11" t="n"/>
      <c r="B4495" s="11" t="n"/>
      <c r="C4495" s="11" t="n"/>
      <c r="E4495" s="12">
        <f>IF($A4495="","",IF(ISNUMBER($A4495),$A4495,IFERROR(DATEVALUE($A4495),"")))</f>
        <v/>
      </c>
      <c r="F4495" s="12">
        <f>IF($B4495="","",IF(ISNUMBER($B4495),HOUR($B4495)*2+MINUTE($B4495)/30,IFERROR(VALUE(LEFT($B4495,FIND(":",$B4495)-1))*2+VALUE(MID($B4495,FIND(":",$B4495)+1,2))/30,"")))</f>
        <v/>
      </c>
      <c r="G4495" s="12">
        <f>IF($E4495="","",IF(WEEKDAY($E4495,2)&lt;6,1,0))</f>
        <v/>
      </c>
      <c r="H4495" s="12">
        <f>IF(OR($E4495="",$F4495=""),"",IF(AND($G4495=1,$F4495&gt;='Working Hours'!$C$8,$F4495&lt;'Working Hours'!$C$9),1,0))</f>
        <v/>
      </c>
    </row>
    <row r="4496">
      <c r="A4496" s="11" t="n"/>
      <c r="B4496" s="11" t="n"/>
      <c r="C4496" s="11" t="n"/>
      <c r="E4496" s="12">
        <f>IF($A4496="","",IF(ISNUMBER($A4496),$A4496,IFERROR(DATEVALUE($A4496),"")))</f>
        <v/>
      </c>
      <c r="F4496" s="12">
        <f>IF($B4496="","",IF(ISNUMBER($B4496),HOUR($B4496)*2+MINUTE($B4496)/30,IFERROR(VALUE(LEFT($B4496,FIND(":",$B4496)-1))*2+VALUE(MID($B4496,FIND(":",$B4496)+1,2))/30,"")))</f>
        <v/>
      </c>
      <c r="G4496" s="12">
        <f>IF($E4496="","",IF(WEEKDAY($E4496,2)&lt;6,1,0))</f>
        <v/>
      </c>
      <c r="H4496" s="12">
        <f>IF(OR($E4496="",$F4496=""),"",IF(AND($G4496=1,$F4496&gt;='Working Hours'!$C$8,$F4496&lt;'Working Hours'!$C$9),1,0))</f>
        <v/>
      </c>
    </row>
    <row r="4497">
      <c r="A4497" s="11" t="n"/>
      <c r="B4497" s="11" t="n"/>
      <c r="C4497" s="11" t="n"/>
      <c r="E4497" s="12">
        <f>IF($A4497="","",IF(ISNUMBER($A4497),$A4497,IFERROR(DATEVALUE($A4497),"")))</f>
        <v/>
      </c>
      <c r="F4497" s="12">
        <f>IF($B4497="","",IF(ISNUMBER($B4497),HOUR($B4497)*2+MINUTE($B4497)/30,IFERROR(VALUE(LEFT($B4497,FIND(":",$B4497)-1))*2+VALUE(MID($B4497,FIND(":",$B4497)+1,2))/30,"")))</f>
        <v/>
      </c>
      <c r="G4497" s="12">
        <f>IF($E4497="","",IF(WEEKDAY($E4497,2)&lt;6,1,0))</f>
        <v/>
      </c>
      <c r="H4497" s="12">
        <f>IF(OR($E4497="",$F4497=""),"",IF(AND($G4497=1,$F4497&gt;='Working Hours'!$C$8,$F4497&lt;'Working Hours'!$C$9),1,0))</f>
        <v/>
      </c>
    </row>
    <row r="4498">
      <c r="A4498" s="11" t="n"/>
      <c r="B4498" s="11" t="n"/>
      <c r="C4498" s="11" t="n"/>
      <c r="E4498" s="12">
        <f>IF($A4498="","",IF(ISNUMBER($A4498),$A4498,IFERROR(DATEVALUE($A4498),"")))</f>
        <v/>
      </c>
      <c r="F4498" s="12">
        <f>IF($B4498="","",IF(ISNUMBER($B4498),HOUR($B4498)*2+MINUTE($B4498)/30,IFERROR(VALUE(LEFT($B4498,FIND(":",$B4498)-1))*2+VALUE(MID($B4498,FIND(":",$B4498)+1,2))/30,"")))</f>
        <v/>
      </c>
      <c r="G4498" s="12">
        <f>IF($E4498="","",IF(WEEKDAY($E4498,2)&lt;6,1,0))</f>
        <v/>
      </c>
      <c r="H4498" s="12">
        <f>IF(OR($E4498="",$F4498=""),"",IF(AND($G4498=1,$F4498&gt;='Working Hours'!$C$8,$F4498&lt;'Working Hours'!$C$9),1,0))</f>
        <v/>
      </c>
    </row>
    <row r="4499">
      <c r="A4499" s="11" t="n"/>
      <c r="B4499" s="11" t="n"/>
      <c r="C4499" s="11" t="n"/>
      <c r="E4499" s="12">
        <f>IF($A4499="","",IF(ISNUMBER($A4499),$A4499,IFERROR(DATEVALUE($A4499),"")))</f>
        <v/>
      </c>
      <c r="F4499" s="12">
        <f>IF($B4499="","",IF(ISNUMBER($B4499),HOUR($B4499)*2+MINUTE($B4499)/30,IFERROR(VALUE(LEFT($B4499,FIND(":",$B4499)-1))*2+VALUE(MID($B4499,FIND(":",$B4499)+1,2))/30,"")))</f>
        <v/>
      </c>
      <c r="G4499" s="12">
        <f>IF($E4499="","",IF(WEEKDAY($E4499,2)&lt;6,1,0))</f>
        <v/>
      </c>
      <c r="H4499" s="12">
        <f>IF(OR($E4499="",$F4499=""),"",IF(AND($G4499=1,$F4499&gt;='Working Hours'!$C$8,$F4499&lt;'Working Hours'!$C$9),1,0))</f>
        <v/>
      </c>
    </row>
    <row r="4500">
      <c r="A4500" s="11" t="n"/>
      <c r="B4500" s="11" t="n"/>
      <c r="C4500" s="11" t="n"/>
      <c r="E4500" s="12">
        <f>IF($A4500="","",IF(ISNUMBER($A4500),$A4500,IFERROR(DATEVALUE($A4500),"")))</f>
        <v/>
      </c>
      <c r="F4500" s="12">
        <f>IF($B4500="","",IF(ISNUMBER($B4500),HOUR($B4500)*2+MINUTE($B4500)/30,IFERROR(VALUE(LEFT($B4500,FIND(":",$B4500)-1))*2+VALUE(MID($B4500,FIND(":",$B4500)+1,2))/30,"")))</f>
        <v/>
      </c>
      <c r="G4500" s="12">
        <f>IF($E4500="","",IF(WEEKDAY($E4500,2)&lt;6,1,0))</f>
        <v/>
      </c>
      <c r="H4500" s="12">
        <f>IF(OR($E4500="",$F4500=""),"",IF(AND($G4500=1,$F4500&gt;='Working Hours'!$C$8,$F4500&lt;'Working Hours'!$C$9),1,0))</f>
        <v/>
      </c>
    </row>
    <row r="4501">
      <c r="A4501" s="11" t="n"/>
      <c r="B4501" s="11" t="n"/>
      <c r="C4501" s="11" t="n"/>
      <c r="E4501" s="12">
        <f>IF($A4501="","",IF(ISNUMBER($A4501),$A4501,IFERROR(DATEVALUE($A4501),"")))</f>
        <v/>
      </c>
      <c r="F4501" s="12">
        <f>IF($B4501="","",IF(ISNUMBER($B4501),HOUR($B4501)*2+MINUTE($B4501)/30,IFERROR(VALUE(LEFT($B4501,FIND(":",$B4501)-1))*2+VALUE(MID($B4501,FIND(":",$B4501)+1,2))/30,"")))</f>
        <v/>
      </c>
      <c r="G4501" s="12">
        <f>IF($E4501="","",IF(WEEKDAY($E4501,2)&lt;6,1,0))</f>
        <v/>
      </c>
      <c r="H4501" s="12">
        <f>IF(OR($E4501="",$F4501=""),"",IF(AND($G4501=1,$F4501&gt;='Working Hours'!$C$8,$F4501&lt;'Working Hours'!$C$9),1,0))</f>
        <v/>
      </c>
    </row>
    <row r="4502">
      <c r="A4502" s="11" t="n"/>
      <c r="B4502" s="11" t="n"/>
      <c r="C4502" s="11" t="n"/>
      <c r="E4502" s="12">
        <f>IF($A4502="","",IF(ISNUMBER($A4502),$A4502,IFERROR(DATEVALUE($A4502),"")))</f>
        <v/>
      </c>
      <c r="F4502" s="12">
        <f>IF($B4502="","",IF(ISNUMBER($B4502),HOUR($B4502)*2+MINUTE($B4502)/30,IFERROR(VALUE(LEFT($B4502,FIND(":",$B4502)-1))*2+VALUE(MID($B4502,FIND(":",$B4502)+1,2))/30,"")))</f>
        <v/>
      </c>
      <c r="G4502" s="12">
        <f>IF($E4502="","",IF(WEEKDAY($E4502,2)&lt;6,1,0))</f>
        <v/>
      </c>
      <c r="H4502" s="12">
        <f>IF(OR($E4502="",$F4502=""),"",IF(AND($G4502=1,$F4502&gt;='Working Hours'!$C$8,$F4502&lt;'Working Hours'!$C$9),1,0))</f>
        <v/>
      </c>
    </row>
    <row r="4503">
      <c r="A4503" s="11" t="n"/>
      <c r="B4503" s="11" t="n"/>
      <c r="C4503" s="11" t="n"/>
      <c r="E4503" s="12">
        <f>IF($A4503="","",IF(ISNUMBER($A4503),$A4503,IFERROR(DATEVALUE($A4503),"")))</f>
        <v/>
      </c>
      <c r="F4503" s="12">
        <f>IF($B4503="","",IF(ISNUMBER($B4503),HOUR($B4503)*2+MINUTE($B4503)/30,IFERROR(VALUE(LEFT($B4503,FIND(":",$B4503)-1))*2+VALUE(MID($B4503,FIND(":",$B4503)+1,2))/30,"")))</f>
        <v/>
      </c>
      <c r="G4503" s="12">
        <f>IF($E4503="","",IF(WEEKDAY($E4503,2)&lt;6,1,0))</f>
        <v/>
      </c>
      <c r="H4503" s="12">
        <f>IF(OR($E4503="",$F4503=""),"",IF(AND($G4503=1,$F4503&gt;='Working Hours'!$C$8,$F4503&lt;'Working Hours'!$C$9),1,0))</f>
        <v/>
      </c>
    </row>
    <row r="4504">
      <c r="A4504" s="11" t="n"/>
      <c r="B4504" s="11" t="n"/>
      <c r="C4504" s="11" t="n"/>
      <c r="E4504" s="12">
        <f>IF($A4504="","",IF(ISNUMBER($A4504),$A4504,IFERROR(DATEVALUE($A4504),"")))</f>
        <v/>
      </c>
      <c r="F4504" s="12">
        <f>IF($B4504="","",IF(ISNUMBER($B4504),HOUR($B4504)*2+MINUTE($B4504)/30,IFERROR(VALUE(LEFT($B4504,FIND(":",$B4504)-1))*2+VALUE(MID($B4504,FIND(":",$B4504)+1,2))/30,"")))</f>
        <v/>
      </c>
      <c r="G4504" s="12">
        <f>IF($E4504="","",IF(WEEKDAY($E4504,2)&lt;6,1,0))</f>
        <v/>
      </c>
      <c r="H4504" s="12">
        <f>IF(OR($E4504="",$F4504=""),"",IF(AND($G4504=1,$F4504&gt;='Working Hours'!$C$8,$F4504&lt;'Working Hours'!$C$9),1,0))</f>
        <v/>
      </c>
    </row>
    <row r="4505">
      <c r="A4505" s="11" t="n"/>
      <c r="B4505" s="11" t="n"/>
      <c r="C4505" s="11" t="n"/>
      <c r="E4505" s="12">
        <f>IF($A4505="","",IF(ISNUMBER($A4505),$A4505,IFERROR(DATEVALUE($A4505),"")))</f>
        <v/>
      </c>
      <c r="F4505" s="12">
        <f>IF($B4505="","",IF(ISNUMBER($B4505),HOUR($B4505)*2+MINUTE($B4505)/30,IFERROR(VALUE(LEFT($B4505,FIND(":",$B4505)-1))*2+VALUE(MID($B4505,FIND(":",$B4505)+1,2))/30,"")))</f>
        <v/>
      </c>
      <c r="G4505" s="12">
        <f>IF($E4505="","",IF(WEEKDAY($E4505,2)&lt;6,1,0))</f>
        <v/>
      </c>
      <c r="H4505" s="12">
        <f>IF(OR($E4505="",$F4505=""),"",IF(AND($G4505=1,$F4505&gt;='Working Hours'!$C$8,$F4505&lt;'Working Hours'!$C$9),1,0))</f>
        <v/>
      </c>
    </row>
    <row r="4506">
      <c r="A4506" s="11" t="n"/>
      <c r="B4506" s="11" t="n"/>
      <c r="C4506" s="11" t="n"/>
      <c r="E4506" s="12">
        <f>IF($A4506="","",IF(ISNUMBER($A4506),$A4506,IFERROR(DATEVALUE($A4506),"")))</f>
        <v/>
      </c>
      <c r="F4506" s="12">
        <f>IF($B4506="","",IF(ISNUMBER($B4506),HOUR($B4506)*2+MINUTE($B4506)/30,IFERROR(VALUE(LEFT($B4506,FIND(":",$B4506)-1))*2+VALUE(MID($B4506,FIND(":",$B4506)+1,2))/30,"")))</f>
        <v/>
      </c>
      <c r="G4506" s="12">
        <f>IF($E4506="","",IF(WEEKDAY($E4506,2)&lt;6,1,0))</f>
        <v/>
      </c>
      <c r="H4506" s="12">
        <f>IF(OR($E4506="",$F4506=""),"",IF(AND($G4506=1,$F4506&gt;='Working Hours'!$C$8,$F4506&lt;'Working Hours'!$C$9),1,0))</f>
        <v/>
      </c>
    </row>
    <row r="4507">
      <c r="A4507" s="11" t="n"/>
      <c r="B4507" s="11" t="n"/>
      <c r="C4507" s="11" t="n"/>
      <c r="E4507" s="12">
        <f>IF($A4507="","",IF(ISNUMBER($A4507),$A4507,IFERROR(DATEVALUE($A4507),"")))</f>
        <v/>
      </c>
      <c r="F4507" s="12">
        <f>IF($B4507="","",IF(ISNUMBER($B4507),HOUR($B4507)*2+MINUTE($B4507)/30,IFERROR(VALUE(LEFT($B4507,FIND(":",$B4507)-1))*2+VALUE(MID($B4507,FIND(":",$B4507)+1,2))/30,"")))</f>
        <v/>
      </c>
      <c r="G4507" s="12">
        <f>IF($E4507="","",IF(WEEKDAY($E4507,2)&lt;6,1,0))</f>
        <v/>
      </c>
      <c r="H4507" s="12">
        <f>IF(OR($E4507="",$F4507=""),"",IF(AND($G4507=1,$F4507&gt;='Working Hours'!$C$8,$F4507&lt;'Working Hours'!$C$9),1,0))</f>
        <v/>
      </c>
    </row>
    <row r="4508">
      <c r="A4508" s="11" t="n"/>
      <c r="B4508" s="11" t="n"/>
      <c r="C4508" s="11" t="n"/>
      <c r="E4508" s="12">
        <f>IF($A4508="","",IF(ISNUMBER($A4508),$A4508,IFERROR(DATEVALUE($A4508),"")))</f>
        <v/>
      </c>
      <c r="F4508" s="12">
        <f>IF($B4508="","",IF(ISNUMBER($B4508),HOUR($B4508)*2+MINUTE($B4508)/30,IFERROR(VALUE(LEFT($B4508,FIND(":",$B4508)-1))*2+VALUE(MID($B4508,FIND(":",$B4508)+1,2))/30,"")))</f>
        <v/>
      </c>
      <c r="G4508" s="12">
        <f>IF($E4508="","",IF(WEEKDAY($E4508,2)&lt;6,1,0))</f>
        <v/>
      </c>
      <c r="H4508" s="12">
        <f>IF(OR($E4508="",$F4508=""),"",IF(AND($G4508=1,$F4508&gt;='Working Hours'!$C$8,$F4508&lt;'Working Hours'!$C$9),1,0))</f>
        <v/>
      </c>
    </row>
    <row r="4509">
      <c r="A4509" s="11" t="n"/>
      <c r="B4509" s="11" t="n"/>
      <c r="C4509" s="11" t="n"/>
      <c r="E4509" s="12">
        <f>IF($A4509="","",IF(ISNUMBER($A4509),$A4509,IFERROR(DATEVALUE($A4509),"")))</f>
        <v/>
      </c>
      <c r="F4509" s="12">
        <f>IF($B4509="","",IF(ISNUMBER($B4509),HOUR($B4509)*2+MINUTE($B4509)/30,IFERROR(VALUE(LEFT($B4509,FIND(":",$B4509)-1))*2+VALUE(MID($B4509,FIND(":",$B4509)+1,2))/30,"")))</f>
        <v/>
      </c>
      <c r="G4509" s="12">
        <f>IF($E4509="","",IF(WEEKDAY($E4509,2)&lt;6,1,0))</f>
        <v/>
      </c>
      <c r="H4509" s="12">
        <f>IF(OR($E4509="",$F4509=""),"",IF(AND($G4509=1,$F4509&gt;='Working Hours'!$C$8,$F4509&lt;'Working Hours'!$C$9),1,0))</f>
        <v/>
      </c>
    </row>
    <row r="4510">
      <c r="A4510" s="11" t="n"/>
      <c r="B4510" s="11" t="n"/>
      <c r="C4510" s="11" t="n"/>
      <c r="E4510" s="12">
        <f>IF($A4510="","",IF(ISNUMBER($A4510),$A4510,IFERROR(DATEVALUE($A4510),"")))</f>
        <v/>
      </c>
      <c r="F4510" s="12">
        <f>IF($B4510="","",IF(ISNUMBER($B4510),HOUR($B4510)*2+MINUTE($B4510)/30,IFERROR(VALUE(LEFT($B4510,FIND(":",$B4510)-1))*2+VALUE(MID($B4510,FIND(":",$B4510)+1,2))/30,"")))</f>
        <v/>
      </c>
      <c r="G4510" s="12">
        <f>IF($E4510="","",IF(WEEKDAY($E4510,2)&lt;6,1,0))</f>
        <v/>
      </c>
      <c r="H4510" s="12">
        <f>IF(OR($E4510="",$F4510=""),"",IF(AND($G4510=1,$F4510&gt;='Working Hours'!$C$8,$F4510&lt;'Working Hours'!$C$9),1,0))</f>
        <v/>
      </c>
    </row>
    <row r="4511">
      <c r="A4511" s="11" t="n"/>
      <c r="B4511" s="11" t="n"/>
      <c r="C4511" s="11" t="n"/>
      <c r="E4511" s="12">
        <f>IF($A4511="","",IF(ISNUMBER($A4511),$A4511,IFERROR(DATEVALUE($A4511),"")))</f>
        <v/>
      </c>
      <c r="F4511" s="12">
        <f>IF($B4511="","",IF(ISNUMBER($B4511),HOUR($B4511)*2+MINUTE($B4511)/30,IFERROR(VALUE(LEFT($B4511,FIND(":",$B4511)-1))*2+VALUE(MID($B4511,FIND(":",$B4511)+1,2))/30,"")))</f>
        <v/>
      </c>
      <c r="G4511" s="12">
        <f>IF($E4511="","",IF(WEEKDAY($E4511,2)&lt;6,1,0))</f>
        <v/>
      </c>
      <c r="H4511" s="12">
        <f>IF(OR($E4511="",$F4511=""),"",IF(AND($G4511=1,$F4511&gt;='Working Hours'!$C$8,$F4511&lt;'Working Hours'!$C$9),1,0))</f>
        <v/>
      </c>
    </row>
    <row r="4512">
      <c r="A4512" s="11" t="n"/>
      <c r="B4512" s="11" t="n"/>
      <c r="C4512" s="11" t="n"/>
      <c r="E4512" s="12">
        <f>IF($A4512="","",IF(ISNUMBER($A4512),$A4512,IFERROR(DATEVALUE($A4512),"")))</f>
        <v/>
      </c>
      <c r="F4512" s="12">
        <f>IF($B4512="","",IF(ISNUMBER($B4512),HOUR($B4512)*2+MINUTE($B4512)/30,IFERROR(VALUE(LEFT($B4512,FIND(":",$B4512)-1))*2+VALUE(MID($B4512,FIND(":",$B4512)+1,2))/30,"")))</f>
        <v/>
      </c>
      <c r="G4512" s="12">
        <f>IF($E4512="","",IF(WEEKDAY($E4512,2)&lt;6,1,0))</f>
        <v/>
      </c>
      <c r="H4512" s="12">
        <f>IF(OR($E4512="",$F4512=""),"",IF(AND($G4512=1,$F4512&gt;='Working Hours'!$C$8,$F4512&lt;'Working Hours'!$C$9),1,0))</f>
        <v/>
      </c>
    </row>
    <row r="4513">
      <c r="A4513" s="11" t="n"/>
      <c r="B4513" s="11" t="n"/>
      <c r="C4513" s="11" t="n"/>
      <c r="E4513" s="12">
        <f>IF($A4513="","",IF(ISNUMBER($A4513),$A4513,IFERROR(DATEVALUE($A4513),"")))</f>
        <v/>
      </c>
      <c r="F4513" s="12">
        <f>IF($B4513="","",IF(ISNUMBER($B4513),HOUR($B4513)*2+MINUTE($B4513)/30,IFERROR(VALUE(LEFT($B4513,FIND(":",$B4513)-1))*2+VALUE(MID($B4513,FIND(":",$B4513)+1,2))/30,"")))</f>
        <v/>
      </c>
      <c r="G4513" s="12">
        <f>IF($E4513="","",IF(WEEKDAY($E4513,2)&lt;6,1,0))</f>
        <v/>
      </c>
      <c r="H4513" s="12">
        <f>IF(OR($E4513="",$F4513=""),"",IF(AND($G4513=1,$F4513&gt;='Working Hours'!$C$8,$F4513&lt;'Working Hours'!$C$9),1,0))</f>
        <v/>
      </c>
    </row>
    <row r="4514">
      <c r="A4514" s="11" t="n"/>
      <c r="B4514" s="11" t="n"/>
      <c r="C4514" s="11" t="n"/>
      <c r="E4514" s="12">
        <f>IF($A4514="","",IF(ISNUMBER($A4514),$A4514,IFERROR(DATEVALUE($A4514),"")))</f>
        <v/>
      </c>
      <c r="F4514" s="12">
        <f>IF($B4514="","",IF(ISNUMBER($B4514),HOUR($B4514)*2+MINUTE($B4514)/30,IFERROR(VALUE(LEFT($B4514,FIND(":",$B4514)-1))*2+VALUE(MID($B4514,FIND(":",$B4514)+1,2))/30,"")))</f>
        <v/>
      </c>
      <c r="G4514" s="12">
        <f>IF($E4514="","",IF(WEEKDAY($E4514,2)&lt;6,1,0))</f>
        <v/>
      </c>
      <c r="H4514" s="12">
        <f>IF(OR($E4514="",$F4514=""),"",IF(AND($G4514=1,$F4514&gt;='Working Hours'!$C$8,$F4514&lt;'Working Hours'!$C$9),1,0))</f>
        <v/>
      </c>
    </row>
    <row r="4515">
      <c r="A4515" s="11" t="n"/>
      <c r="B4515" s="11" t="n"/>
      <c r="C4515" s="11" t="n"/>
      <c r="E4515" s="12">
        <f>IF($A4515="","",IF(ISNUMBER($A4515),$A4515,IFERROR(DATEVALUE($A4515),"")))</f>
        <v/>
      </c>
      <c r="F4515" s="12">
        <f>IF($B4515="","",IF(ISNUMBER($B4515),HOUR($B4515)*2+MINUTE($B4515)/30,IFERROR(VALUE(LEFT($B4515,FIND(":",$B4515)-1))*2+VALUE(MID($B4515,FIND(":",$B4515)+1,2))/30,"")))</f>
        <v/>
      </c>
      <c r="G4515" s="12">
        <f>IF($E4515="","",IF(WEEKDAY($E4515,2)&lt;6,1,0))</f>
        <v/>
      </c>
      <c r="H4515" s="12">
        <f>IF(OR($E4515="",$F4515=""),"",IF(AND($G4515=1,$F4515&gt;='Working Hours'!$C$8,$F4515&lt;'Working Hours'!$C$9),1,0))</f>
        <v/>
      </c>
    </row>
    <row r="4516">
      <c r="A4516" s="11" t="n"/>
      <c r="B4516" s="11" t="n"/>
      <c r="C4516" s="11" t="n"/>
      <c r="E4516" s="12">
        <f>IF($A4516="","",IF(ISNUMBER($A4516),$A4516,IFERROR(DATEVALUE($A4516),"")))</f>
        <v/>
      </c>
      <c r="F4516" s="12">
        <f>IF($B4516="","",IF(ISNUMBER($B4516),HOUR($B4516)*2+MINUTE($B4516)/30,IFERROR(VALUE(LEFT($B4516,FIND(":",$B4516)-1))*2+VALUE(MID($B4516,FIND(":",$B4516)+1,2))/30,"")))</f>
        <v/>
      </c>
      <c r="G4516" s="12">
        <f>IF($E4516="","",IF(WEEKDAY($E4516,2)&lt;6,1,0))</f>
        <v/>
      </c>
      <c r="H4516" s="12">
        <f>IF(OR($E4516="",$F4516=""),"",IF(AND($G4516=1,$F4516&gt;='Working Hours'!$C$8,$F4516&lt;'Working Hours'!$C$9),1,0))</f>
        <v/>
      </c>
    </row>
    <row r="4517">
      <c r="A4517" s="11" t="n"/>
      <c r="B4517" s="11" t="n"/>
      <c r="C4517" s="11" t="n"/>
      <c r="E4517" s="12">
        <f>IF($A4517="","",IF(ISNUMBER($A4517),$A4517,IFERROR(DATEVALUE($A4517),"")))</f>
        <v/>
      </c>
      <c r="F4517" s="12">
        <f>IF($B4517="","",IF(ISNUMBER($B4517),HOUR($B4517)*2+MINUTE($B4517)/30,IFERROR(VALUE(LEFT($B4517,FIND(":",$B4517)-1))*2+VALUE(MID($B4517,FIND(":",$B4517)+1,2))/30,"")))</f>
        <v/>
      </c>
      <c r="G4517" s="12">
        <f>IF($E4517="","",IF(WEEKDAY($E4517,2)&lt;6,1,0))</f>
        <v/>
      </c>
      <c r="H4517" s="12">
        <f>IF(OR($E4517="",$F4517=""),"",IF(AND($G4517=1,$F4517&gt;='Working Hours'!$C$8,$F4517&lt;'Working Hours'!$C$9),1,0))</f>
        <v/>
      </c>
    </row>
    <row r="4518">
      <c r="A4518" s="11" t="n"/>
      <c r="B4518" s="11" t="n"/>
      <c r="C4518" s="11" t="n"/>
      <c r="E4518" s="12">
        <f>IF($A4518="","",IF(ISNUMBER($A4518),$A4518,IFERROR(DATEVALUE($A4518),"")))</f>
        <v/>
      </c>
      <c r="F4518" s="12">
        <f>IF($B4518="","",IF(ISNUMBER($B4518),HOUR($B4518)*2+MINUTE($B4518)/30,IFERROR(VALUE(LEFT($B4518,FIND(":",$B4518)-1))*2+VALUE(MID($B4518,FIND(":",$B4518)+1,2))/30,"")))</f>
        <v/>
      </c>
      <c r="G4518" s="12">
        <f>IF($E4518="","",IF(WEEKDAY($E4518,2)&lt;6,1,0))</f>
        <v/>
      </c>
      <c r="H4518" s="12">
        <f>IF(OR($E4518="",$F4518=""),"",IF(AND($G4518=1,$F4518&gt;='Working Hours'!$C$8,$F4518&lt;'Working Hours'!$C$9),1,0))</f>
        <v/>
      </c>
    </row>
    <row r="4519">
      <c r="A4519" s="11" t="n"/>
      <c r="B4519" s="11" t="n"/>
      <c r="C4519" s="11" t="n"/>
      <c r="E4519" s="12">
        <f>IF($A4519="","",IF(ISNUMBER($A4519),$A4519,IFERROR(DATEVALUE($A4519),"")))</f>
        <v/>
      </c>
      <c r="F4519" s="12">
        <f>IF($B4519="","",IF(ISNUMBER($B4519),HOUR($B4519)*2+MINUTE($B4519)/30,IFERROR(VALUE(LEFT($B4519,FIND(":",$B4519)-1))*2+VALUE(MID($B4519,FIND(":",$B4519)+1,2))/30,"")))</f>
        <v/>
      </c>
      <c r="G4519" s="12">
        <f>IF($E4519="","",IF(WEEKDAY($E4519,2)&lt;6,1,0))</f>
        <v/>
      </c>
      <c r="H4519" s="12">
        <f>IF(OR($E4519="",$F4519=""),"",IF(AND($G4519=1,$F4519&gt;='Working Hours'!$C$8,$F4519&lt;'Working Hours'!$C$9),1,0))</f>
        <v/>
      </c>
    </row>
    <row r="4520">
      <c r="A4520" s="11" t="n"/>
      <c r="B4520" s="11" t="n"/>
      <c r="C4520" s="11" t="n"/>
      <c r="E4520" s="12">
        <f>IF($A4520="","",IF(ISNUMBER($A4520),$A4520,IFERROR(DATEVALUE($A4520),"")))</f>
        <v/>
      </c>
      <c r="F4520" s="12">
        <f>IF($B4520="","",IF(ISNUMBER($B4520),HOUR($B4520)*2+MINUTE($B4520)/30,IFERROR(VALUE(LEFT($B4520,FIND(":",$B4520)-1))*2+VALUE(MID($B4520,FIND(":",$B4520)+1,2))/30,"")))</f>
        <v/>
      </c>
      <c r="G4520" s="12">
        <f>IF($E4520="","",IF(WEEKDAY($E4520,2)&lt;6,1,0))</f>
        <v/>
      </c>
      <c r="H4520" s="12">
        <f>IF(OR($E4520="",$F4520=""),"",IF(AND($G4520=1,$F4520&gt;='Working Hours'!$C$8,$F4520&lt;'Working Hours'!$C$9),1,0))</f>
        <v/>
      </c>
    </row>
    <row r="4521">
      <c r="A4521" s="11" t="n"/>
      <c r="B4521" s="11" t="n"/>
      <c r="C4521" s="11" t="n"/>
      <c r="E4521" s="12">
        <f>IF($A4521="","",IF(ISNUMBER($A4521),$A4521,IFERROR(DATEVALUE($A4521),"")))</f>
        <v/>
      </c>
      <c r="F4521" s="12">
        <f>IF($B4521="","",IF(ISNUMBER($B4521),HOUR($B4521)*2+MINUTE($B4521)/30,IFERROR(VALUE(LEFT($B4521,FIND(":",$B4521)-1))*2+VALUE(MID($B4521,FIND(":",$B4521)+1,2))/30,"")))</f>
        <v/>
      </c>
      <c r="G4521" s="12">
        <f>IF($E4521="","",IF(WEEKDAY($E4521,2)&lt;6,1,0))</f>
        <v/>
      </c>
      <c r="H4521" s="12">
        <f>IF(OR($E4521="",$F4521=""),"",IF(AND($G4521=1,$F4521&gt;='Working Hours'!$C$8,$F4521&lt;'Working Hours'!$C$9),1,0))</f>
        <v/>
      </c>
    </row>
    <row r="4522">
      <c r="A4522" s="11" t="n"/>
      <c r="B4522" s="11" t="n"/>
      <c r="C4522" s="11" t="n"/>
      <c r="E4522" s="12">
        <f>IF($A4522="","",IF(ISNUMBER($A4522),$A4522,IFERROR(DATEVALUE($A4522),"")))</f>
        <v/>
      </c>
      <c r="F4522" s="12">
        <f>IF($B4522="","",IF(ISNUMBER($B4522),HOUR($B4522)*2+MINUTE($B4522)/30,IFERROR(VALUE(LEFT($B4522,FIND(":",$B4522)-1))*2+VALUE(MID($B4522,FIND(":",$B4522)+1,2))/30,"")))</f>
        <v/>
      </c>
      <c r="G4522" s="12">
        <f>IF($E4522="","",IF(WEEKDAY($E4522,2)&lt;6,1,0))</f>
        <v/>
      </c>
      <c r="H4522" s="12">
        <f>IF(OR($E4522="",$F4522=""),"",IF(AND($G4522=1,$F4522&gt;='Working Hours'!$C$8,$F4522&lt;'Working Hours'!$C$9),1,0))</f>
        <v/>
      </c>
    </row>
    <row r="4523">
      <c r="A4523" s="11" t="n"/>
      <c r="B4523" s="11" t="n"/>
      <c r="C4523" s="11" t="n"/>
      <c r="E4523" s="12">
        <f>IF($A4523="","",IF(ISNUMBER($A4523),$A4523,IFERROR(DATEVALUE($A4523),"")))</f>
        <v/>
      </c>
      <c r="F4523" s="12">
        <f>IF($B4523="","",IF(ISNUMBER($B4523),HOUR($B4523)*2+MINUTE($B4523)/30,IFERROR(VALUE(LEFT($B4523,FIND(":",$B4523)-1))*2+VALUE(MID($B4523,FIND(":",$B4523)+1,2))/30,"")))</f>
        <v/>
      </c>
      <c r="G4523" s="12">
        <f>IF($E4523="","",IF(WEEKDAY($E4523,2)&lt;6,1,0))</f>
        <v/>
      </c>
      <c r="H4523" s="12">
        <f>IF(OR($E4523="",$F4523=""),"",IF(AND($G4523=1,$F4523&gt;='Working Hours'!$C$8,$F4523&lt;'Working Hours'!$C$9),1,0))</f>
        <v/>
      </c>
    </row>
    <row r="4524">
      <c r="A4524" s="11" t="n"/>
      <c r="B4524" s="11" t="n"/>
      <c r="C4524" s="11" t="n"/>
      <c r="E4524" s="12">
        <f>IF($A4524="","",IF(ISNUMBER($A4524),$A4524,IFERROR(DATEVALUE($A4524),"")))</f>
        <v/>
      </c>
      <c r="F4524" s="12">
        <f>IF($B4524="","",IF(ISNUMBER($B4524),HOUR($B4524)*2+MINUTE($B4524)/30,IFERROR(VALUE(LEFT($B4524,FIND(":",$B4524)-1))*2+VALUE(MID($B4524,FIND(":",$B4524)+1,2))/30,"")))</f>
        <v/>
      </c>
      <c r="G4524" s="12">
        <f>IF($E4524="","",IF(WEEKDAY($E4524,2)&lt;6,1,0))</f>
        <v/>
      </c>
      <c r="H4524" s="12">
        <f>IF(OR($E4524="",$F4524=""),"",IF(AND($G4524=1,$F4524&gt;='Working Hours'!$C$8,$F4524&lt;'Working Hours'!$C$9),1,0))</f>
        <v/>
      </c>
    </row>
    <row r="4525">
      <c r="A4525" s="11" t="n"/>
      <c r="B4525" s="11" t="n"/>
      <c r="C4525" s="11" t="n"/>
      <c r="E4525" s="12">
        <f>IF($A4525="","",IF(ISNUMBER($A4525),$A4525,IFERROR(DATEVALUE($A4525),"")))</f>
        <v/>
      </c>
      <c r="F4525" s="12">
        <f>IF($B4525="","",IF(ISNUMBER($B4525),HOUR($B4525)*2+MINUTE($B4525)/30,IFERROR(VALUE(LEFT($B4525,FIND(":",$B4525)-1))*2+VALUE(MID($B4525,FIND(":",$B4525)+1,2))/30,"")))</f>
        <v/>
      </c>
      <c r="G4525" s="12">
        <f>IF($E4525="","",IF(WEEKDAY($E4525,2)&lt;6,1,0))</f>
        <v/>
      </c>
      <c r="H4525" s="12">
        <f>IF(OR($E4525="",$F4525=""),"",IF(AND($G4525=1,$F4525&gt;='Working Hours'!$C$8,$F4525&lt;'Working Hours'!$C$9),1,0))</f>
        <v/>
      </c>
    </row>
    <row r="4526">
      <c r="A4526" s="11" t="n"/>
      <c r="B4526" s="11" t="n"/>
      <c r="C4526" s="11" t="n"/>
      <c r="E4526" s="12">
        <f>IF($A4526="","",IF(ISNUMBER($A4526),$A4526,IFERROR(DATEVALUE($A4526),"")))</f>
        <v/>
      </c>
      <c r="F4526" s="12">
        <f>IF($B4526="","",IF(ISNUMBER($B4526),HOUR($B4526)*2+MINUTE($B4526)/30,IFERROR(VALUE(LEFT($B4526,FIND(":",$B4526)-1))*2+VALUE(MID($B4526,FIND(":",$B4526)+1,2))/30,"")))</f>
        <v/>
      </c>
      <c r="G4526" s="12">
        <f>IF($E4526="","",IF(WEEKDAY($E4526,2)&lt;6,1,0))</f>
        <v/>
      </c>
      <c r="H4526" s="12">
        <f>IF(OR($E4526="",$F4526=""),"",IF(AND($G4526=1,$F4526&gt;='Working Hours'!$C$8,$F4526&lt;'Working Hours'!$C$9),1,0))</f>
        <v/>
      </c>
    </row>
    <row r="4527">
      <c r="A4527" s="11" t="n"/>
      <c r="B4527" s="11" t="n"/>
      <c r="C4527" s="11" t="n"/>
      <c r="E4527" s="12">
        <f>IF($A4527="","",IF(ISNUMBER($A4527),$A4527,IFERROR(DATEVALUE($A4527),"")))</f>
        <v/>
      </c>
      <c r="F4527" s="12">
        <f>IF($B4527="","",IF(ISNUMBER($B4527),HOUR($B4527)*2+MINUTE($B4527)/30,IFERROR(VALUE(LEFT($B4527,FIND(":",$B4527)-1))*2+VALUE(MID($B4527,FIND(":",$B4527)+1,2))/30,"")))</f>
        <v/>
      </c>
      <c r="G4527" s="12">
        <f>IF($E4527="","",IF(WEEKDAY($E4527,2)&lt;6,1,0))</f>
        <v/>
      </c>
      <c r="H4527" s="12">
        <f>IF(OR($E4527="",$F4527=""),"",IF(AND($G4527=1,$F4527&gt;='Working Hours'!$C$8,$F4527&lt;'Working Hours'!$C$9),1,0))</f>
        <v/>
      </c>
    </row>
    <row r="4528">
      <c r="A4528" s="11" t="n"/>
      <c r="B4528" s="11" t="n"/>
      <c r="C4528" s="11" t="n"/>
      <c r="E4528" s="12">
        <f>IF($A4528="","",IF(ISNUMBER($A4528),$A4528,IFERROR(DATEVALUE($A4528),"")))</f>
        <v/>
      </c>
      <c r="F4528" s="12">
        <f>IF($B4528="","",IF(ISNUMBER($B4528),HOUR($B4528)*2+MINUTE($B4528)/30,IFERROR(VALUE(LEFT($B4528,FIND(":",$B4528)-1))*2+VALUE(MID($B4528,FIND(":",$B4528)+1,2))/30,"")))</f>
        <v/>
      </c>
      <c r="G4528" s="12">
        <f>IF($E4528="","",IF(WEEKDAY($E4528,2)&lt;6,1,0))</f>
        <v/>
      </c>
      <c r="H4528" s="12">
        <f>IF(OR($E4528="",$F4528=""),"",IF(AND($G4528=1,$F4528&gt;='Working Hours'!$C$8,$F4528&lt;'Working Hours'!$C$9),1,0))</f>
        <v/>
      </c>
    </row>
    <row r="4529">
      <c r="A4529" s="11" t="n"/>
      <c r="B4529" s="11" t="n"/>
      <c r="C4529" s="11" t="n"/>
      <c r="E4529" s="12">
        <f>IF($A4529="","",IF(ISNUMBER($A4529),$A4529,IFERROR(DATEVALUE($A4529),"")))</f>
        <v/>
      </c>
      <c r="F4529" s="12">
        <f>IF($B4529="","",IF(ISNUMBER($B4529),HOUR($B4529)*2+MINUTE($B4529)/30,IFERROR(VALUE(LEFT($B4529,FIND(":",$B4529)-1))*2+VALUE(MID($B4529,FIND(":",$B4529)+1,2))/30,"")))</f>
        <v/>
      </c>
      <c r="G4529" s="12">
        <f>IF($E4529="","",IF(WEEKDAY($E4529,2)&lt;6,1,0))</f>
        <v/>
      </c>
      <c r="H4529" s="12">
        <f>IF(OR($E4529="",$F4529=""),"",IF(AND($G4529=1,$F4529&gt;='Working Hours'!$C$8,$F4529&lt;'Working Hours'!$C$9),1,0))</f>
        <v/>
      </c>
    </row>
    <row r="4530">
      <c r="A4530" s="11" t="n"/>
      <c r="B4530" s="11" t="n"/>
      <c r="C4530" s="11" t="n"/>
      <c r="E4530" s="12">
        <f>IF($A4530="","",IF(ISNUMBER($A4530),$A4530,IFERROR(DATEVALUE($A4530),"")))</f>
        <v/>
      </c>
      <c r="F4530" s="12">
        <f>IF($B4530="","",IF(ISNUMBER($B4530),HOUR($B4530)*2+MINUTE($B4530)/30,IFERROR(VALUE(LEFT($B4530,FIND(":",$B4530)-1))*2+VALUE(MID($B4530,FIND(":",$B4530)+1,2))/30,"")))</f>
        <v/>
      </c>
      <c r="G4530" s="12">
        <f>IF($E4530="","",IF(WEEKDAY($E4530,2)&lt;6,1,0))</f>
        <v/>
      </c>
      <c r="H4530" s="12">
        <f>IF(OR($E4530="",$F4530=""),"",IF(AND($G4530=1,$F4530&gt;='Working Hours'!$C$8,$F4530&lt;'Working Hours'!$C$9),1,0))</f>
        <v/>
      </c>
    </row>
    <row r="4531">
      <c r="A4531" s="11" t="n"/>
      <c r="B4531" s="11" t="n"/>
      <c r="C4531" s="11" t="n"/>
      <c r="E4531" s="12">
        <f>IF($A4531="","",IF(ISNUMBER($A4531),$A4531,IFERROR(DATEVALUE($A4531),"")))</f>
        <v/>
      </c>
      <c r="F4531" s="12">
        <f>IF($B4531="","",IF(ISNUMBER($B4531),HOUR($B4531)*2+MINUTE($B4531)/30,IFERROR(VALUE(LEFT($B4531,FIND(":",$B4531)-1))*2+VALUE(MID($B4531,FIND(":",$B4531)+1,2))/30,"")))</f>
        <v/>
      </c>
      <c r="G4531" s="12">
        <f>IF($E4531="","",IF(WEEKDAY($E4531,2)&lt;6,1,0))</f>
        <v/>
      </c>
      <c r="H4531" s="12">
        <f>IF(OR($E4531="",$F4531=""),"",IF(AND($G4531=1,$F4531&gt;='Working Hours'!$C$8,$F4531&lt;'Working Hours'!$C$9),1,0))</f>
        <v/>
      </c>
    </row>
    <row r="4532">
      <c r="A4532" s="11" t="n"/>
      <c r="B4532" s="11" t="n"/>
      <c r="C4532" s="11" t="n"/>
      <c r="E4532" s="12">
        <f>IF($A4532="","",IF(ISNUMBER($A4532),$A4532,IFERROR(DATEVALUE($A4532),"")))</f>
        <v/>
      </c>
      <c r="F4532" s="12">
        <f>IF($B4532="","",IF(ISNUMBER($B4532),HOUR($B4532)*2+MINUTE($B4532)/30,IFERROR(VALUE(LEFT($B4532,FIND(":",$B4532)-1))*2+VALUE(MID($B4532,FIND(":",$B4532)+1,2))/30,"")))</f>
        <v/>
      </c>
      <c r="G4532" s="12">
        <f>IF($E4532="","",IF(WEEKDAY($E4532,2)&lt;6,1,0))</f>
        <v/>
      </c>
      <c r="H4532" s="12">
        <f>IF(OR($E4532="",$F4532=""),"",IF(AND($G4532=1,$F4532&gt;='Working Hours'!$C$8,$F4532&lt;'Working Hours'!$C$9),1,0))</f>
        <v/>
      </c>
    </row>
    <row r="4533">
      <c r="A4533" s="11" t="n"/>
      <c r="B4533" s="11" t="n"/>
      <c r="C4533" s="11" t="n"/>
      <c r="E4533" s="12">
        <f>IF($A4533="","",IF(ISNUMBER($A4533),$A4533,IFERROR(DATEVALUE($A4533),"")))</f>
        <v/>
      </c>
      <c r="F4533" s="12">
        <f>IF($B4533="","",IF(ISNUMBER($B4533),HOUR($B4533)*2+MINUTE($B4533)/30,IFERROR(VALUE(LEFT($B4533,FIND(":",$B4533)-1))*2+VALUE(MID($B4533,FIND(":",$B4533)+1,2))/30,"")))</f>
        <v/>
      </c>
      <c r="G4533" s="12">
        <f>IF($E4533="","",IF(WEEKDAY($E4533,2)&lt;6,1,0))</f>
        <v/>
      </c>
      <c r="H4533" s="12">
        <f>IF(OR($E4533="",$F4533=""),"",IF(AND($G4533=1,$F4533&gt;='Working Hours'!$C$8,$F4533&lt;'Working Hours'!$C$9),1,0))</f>
        <v/>
      </c>
    </row>
    <row r="4534">
      <c r="A4534" s="11" t="n"/>
      <c r="B4534" s="11" t="n"/>
      <c r="C4534" s="11" t="n"/>
      <c r="E4534" s="12">
        <f>IF($A4534="","",IF(ISNUMBER($A4534),$A4534,IFERROR(DATEVALUE($A4534),"")))</f>
        <v/>
      </c>
      <c r="F4534" s="12">
        <f>IF($B4534="","",IF(ISNUMBER($B4534),HOUR($B4534)*2+MINUTE($B4534)/30,IFERROR(VALUE(LEFT($B4534,FIND(":",$B4534)-1))*2+VALUE(MID($B4534,FIND(":",$B4534)+1,2))/30,"")))</f>
        <v/>
      </c>
      <c r="G4534" s="12">
        <f>IF($E4534="","",IF(WEEKDAY($E4534,2)&lt;6,1,0))</f>
        <v/>
      </c>
      <c r="H4534" s="12">
        <f>IF(OR($E4534="",$F4534=""),"",IF(AND($G4534=1,$F4534&gt;='Working Hours'!$C$8,$F4534&lt;'Working Hours'!$C$9),1,0))</f>
        <v/>
      </c>
    </row>
    <row r="4535">
      <c r="A4535" s="11" t="n"/>
      <c r="B4535" s="11" t="n"/>
      <c r="C4535" s="11" t="n"/>
      <c r="E4535" s="12">
        <f>IF($A4535="","",IF(ISNUMBER($A4535),$A4535,IFERROR(DATEVALUE($A4535),"")))</f>
        <v/>
      </c>
      <c r="F4535" s="12">
        <f>IF($B4535="","",IF(ISNUMBER($B4535),HOUR($B4535)*2+MINUTE($B4535)/30,IFERROR(VALUE(LEFT($B4535,FIND(":",$B4535)-1))*2+VALUE(MID($B4535,FIND(":",$B4535)+1,2))/30,"")))</f>
        <v/>
      </c>
      <c r="G4535" s="12">
        <f>IF($E4535="","",IF(WEEKDAY($E4535,2)&lt;6,1,0))</f>
        <v/>
      </c>
      <c r="H4535" s="12">
        <f>IF(OR($E4535="",$F4535=""),"",IF(AND($G4535=1,$F4535&gt;='Working Hours'!$C$8,$F4535&lt;'Working Hours'!$C$9),1,0))</f>
        <v/>
      </c>
    </row>
    <row r="4536">
      <c r="A4536" s="11" t="n"/>
      <c r="B4536" s="11" t="n"/>
      <c r="C4536" s="11" t="n"/>
      <c r="E4536" s="12">
        <f>IF($A4536="","",IF(ISNUMBER($A4536),$A4536,IFERROR(DATEVALUE($A4536),"")))</f>
        <v/>
      </c>
      <c r="F4536" s="12">
        <f>IF($B4536="","",IF(ISNUMBER($B4536),HOUR($B4536)*2+MINUTE($B4536)/30,IFERROR(VALUE(LEFT($B4536,FIND(":",$B4536)-1))*2+VALUE(MID($B4536,FIND(":",$B4536)+1,2))/30,"")))</f>
        <v/>
      </c>
      <c r="G4536" s="12">
        <f>IF($E4536="","",IF(WEEKDAY($E4536,2)&lt;6,1,0))</f>
        <v/>
      </c>
      <c r="H4536" s="12">
        <f>IF(OR($E4536="",$F4536=""),"",IF(AND($G4536=1,$F4536&gt;='Working Hours'!$C$8,$F4536&lt;'Working Hours'!$C$9),1,0))</f>
        <v/>
      </c>
    </row>
    <row r="4537">
      <c r="A4537" s="11" t="n"/>
      <c r="B4537" s="11" t="n"/>
      <c r="C4537" s="11" t="n"/>
      <c r="E4537" s="12">
        <f>IF($A4537="","",IF(ISNUMBER($A4537),$A4537,IFERROR(DATEVALUE($A4537),"")))</f>
        <v/>
      </c>
      <c r="F4537" s="12">
        <f>IF($B4537="","",IF(ISNUMBER($B4537),HOUR($B4537)*2+MINUTE($B4537)/30,IFERROR(VALUE(LEFT($B4537,FIND(":",$B4537)-1))*2+VALUE(MID($B4537,FIND(":",$B4537)+1,2))/30,"")))</f>
        <v/>
      </c>
      <c r="G4537" s="12">
        <f>IF($E4537="","",IF(WEEKDAY($E4537,2)&lt;6,1,0))</f>
        <v/>
      </c>
      <c r="H4537" s="12">
        <f>IF(OR($E4537="",$F4537=""),"",IF(AND($G4537=1,$F4537&gt;='Working Hours'!$C$8,$F4537&lt;'Working Hours'!$C$9),1,0))</f>
        <v/>
      </c>
    </row>
    <row r="4538">
      <c r="A4538" s="11" t="n"/>
      <c r="B4538" s="11" t="n"/>
      <c r="C4538" s="11" t="n"/>
      <c r="E4538" s="12">
        <f>IF($A4538="","",IF(ISNUMBER($A4538),$A4538,IFERROR(DATEVALUE($A4538),"")))</f>
        <v/>
      </c>
      <c r="F4538" s="12">
        <f>IF($B4538="","",IF(ISNUMBER($B4538),HOUR($B4538)*2+MINUTE($B4538)/30,IFERROR(VALUE(LEFT($B4538,FIND(":",$B4538)-1))*2+VALUE(MID($B4538,FIND(":",$B4538)+1,2))/30,"")))</f>
        <v/>
      </c>
      <c r="G4538" s="12">
        <f>IF($E4538="","",IF(WEEKDAY($E4538,2)&lt;6,1,0))</f>
        <v/>
      </c>
      <c r="H4538" s="12">
        <f>IF(OR($E4538="",$F4538=""),"",IF(AND($G4538=1,$F4538&gt;='Working Hours'!$C$8,$F4538&lt;'Working Hours'!$C$9),1,0))</f>
        <v/>
      </c>
    </row>
    <row r="4539">
      <c r="A4539" s="11" t="n"/>
      <c r="B4539" s="11" t="n"/>
      <c r="C4539" s="11" t="n"/>
      <c r="E4539" s="12">
        <f>IF($A4539="","",IF(ISNUMBER($A4539),$A4539,IFERROR(DATEVALUE($A4539),"")))</f>
        <v/>
      </c>
      <c r="F4539" s="12">
        <f>IF($B4539="","",IF(ISNUMBER($B4539),HOUR($B4539)*2+MINUTE($B4539)/30,IFERROR(VALUE(LEFT($B4539,FIND(":",$B4539)-1))*2+VALUE(MID($B4539,FIND(":",$B4539)+1,2))/30,"")))</f>
        <v/>
      </c>
      <c r="G4539" s="12">
        <f>IF($E4539="","",IF(WEEKDAY($E4539,2)&lt;6,1,0))</f>
        <v/>
      </c>
      <c r="H4539" s="12">
        <f>IF(OR($E4539="",$F4539=""),"",IF(AND($G4539=1,$F4539&gt;='Working Hours'!$C$8,$F4539&lt;'Working Hours'!$C$9),1,0))</f>
        <v/>
      </c>
    </row>
    <row r="4540">
      <c r="A4540" s="11" t="n"/>
      <c r="B4540" s="11" t="n"/>
      <c r="C4540" s="11" t="n"/>
      <c r="E4540" s="12">
        <f>IF($A4540="","",IF(ISNUMBER($A4540),$A4540,IFERROR(DATEVALUE($A4540),"")))</f>
        <v/>
      </c>
      <c r="F4540" s="12">
        <f>IF($B4540="","",IF(ISNUMBER($B4540),HOUR($B4540)*2+MINUTE($B4540)/30,IFERROR(VALUE(LEFT($B4540,FIND(":",$B4540)-1))*2+VALUE(MID($B4540,FIND(":",$B4540)+1,2))/30,"")))</f>
        <v/>
      </c>
      <c r="G4540" s="12">
        <f>IF($E4540="","",IF(WEEKDAY($E4540,2)&lt;6,1,0))</f>
        <v/>
      </c>
      <c r="H4540" s="12">
        <f>IF(OR($E4540="",$F4540=""),"",IF(AND($G4540=1,$F4540&gt;='Working Hours'!$C$8,$F4540&lt;'Working Hours'!$C$9),1,0))</f>
        <v/>
      </c>
    </row>
    <row r="4541">
      <c r="A4541" s="11" t="n"/>
      <c r="B4541" s="11" t="n"/>
      <c r="C4541" s="11" t="n"/>
      <c r="E4541" s="12">
        <f>IF($A4541="","",IF(ISNUMBER($A4541),$A4541,IFERROR(DATEVALUE($A4541),"")))</f>
        <v/>
      </c>
      <c r="F4541" s="12">
        <f>IF($B4541="","",IF(ISNUMBER($B4541),HOUR($B4541)*2+MINUTE($B4541)/30,IFERROR(VALUE(LEFT($B4541,FIND(":",$B4541)-1))*2+VALUE(MID($B4541,FIND(":",$B4541)+1,2))/30,"")))</f>
        <v/>
      </c>
      <c r="G4541" s="12">
        <f>IF($E4541="","",IF(WEEKDAY($E4541,2)&lt;6,1,0))</f>
        <v/>
      </c>
      <c r="H4541" s="12">
        <f>IF(OR($E4541="",$F4541=""),"",IF(AND($G4541=1,$F4541&gt;='Working Hours'!$C$8,$F4541&lt;'Working Hours'!$C$9),1,0))</f>
        <v/>
      </c>
    </row>
    <row r="4542">
      <c r="A4542" s="11" t="n"/>
      <c r="B4542" s="11" t="n"/>
      <c r="C4542" s="11" t="n"/>
      <c r="E4542" s="12">
        <f>IF($A4542="","",IF(ISNUMBER($A4542),$A4542,IFERROR(DATEVALUE($A4542),"")))</f>
        <v/>
      </c>
      <c r="F4542" s="12">
        <f>IF($B4542="","",IF(ISNUMBER($B4542),HOUR($B4542)*2+MINUTE($B4542)/30,IFERROR(VALUE(LEFT($B4542,FIND(":",$B4542)-1))*2+VALUE(MID($B4542,FIND(":",$B4542)+1,2))/30,"")))</f>
        <v/>
      </c>
      <c r="G4542" s="12">
        <f>IF($E4542="","",IF(WEEKDAY($E4542,2)&lt;6,1,0))</f>
        <v/>
      </c>
      <c r="H4542" s="12">
        <f>IF(OR($E4542="",$F4542=""),"",IF(AND($G4542=1,$F4542&gt;='Working Hours'!$C$8,$F4542&lt;'Working Hours'!$C$9),1,0))</f>
        <v/>
      </c>
    </row>
    <row r="4543">
      <c r="A4543" s="11" t="n"/>
      <c r="B4543" s="11" t="n"/>
      <c r="C4543" s="11" t="n"/>
      <c r="E4543" s="12">
        <f>IF($A4543="","",IF(ISNUMBER($A4543),$A4543,IFERROR(DATEVALUE($A4543),"")))</f>
        <v/>
      </c>
      <c r="F4543" s="12">
        <f>IF($B4543="","",IF(ISNUMBER($B4543),HOUR($B4543)*2+MINUTE($B4543)/30,IFERROR(VALUE(LEFT($B4543,FIND(":",$B4543)-1))*2+VALUE(MID($B4543,FIND(":",$B4543)+1,2))/30,"")))</f>
        <v/>
      </c>
      <c r="G4543" s="12">
        <f>IF($E4543="","",IF(WEEKDAY($E4543,2)&lt;6,1,0))</f>
        <v/>
      </c>
      <c r="H4543" s="12">
        <f>IF(OR($E4543="",$F4543=""),"",IF(AND($G4543=1,$F4543&gt;='Working Hours'!$C$8,$F4543&lt;'Working Hours'!$C$9),1,0))</f>
        <v/>
      </c>
    </row>
    <row r="4544">
      <c r="A4544" s="11" t="n"/>
      <c r="B4544" s="11" t="n"/>
      <c r="C4544" s="11" t="n"/>
      <c r="E4544" s="12">
        <f>IF($A4544="","",IF(ISNUMBER($A4544),$A4544,IFERROR(DATEVALUE($A4544),"")))</f>
        <v/>
      </c>
      <c r="F4544" s="12">
        <f>IF($B4544="","",IF(ISNUMBER($B4544),HOUR($B4544)*2+MINUTE($B4544)/30,IFERROR(VALUE(LEFT($B4544,FIND(":",$B4544)-1))*2+VALUE(MID($B4544,FIND(":",$B4544)+1,2))/30,"")))</f>
        <v/>
      </c>
      <c r="G4544" s="12">
        <f>IF($E4544="","",IF(WEEKDAY($E4544,2)&lt;6,1,0))</f>
        <v/>
      </c>
      <c r="H4544" s="12">
        <f>IF(OR($E4544="",$F4544=""),"",IF(AND($G4544=1,$F4544&gt;='Working Hours'!$C$8,$F4544&lt;'Working Hours'!$C$9),1,0))</f>
        <v/>
      </c>
    </row>
    <row r="4545">
      <c r="A4545" s="11" t="n"/>
      <c r="B4545" s="11" t="n"/>
      <c r="C4545" s="11" t="n"/>
      <c r="E4545" s="12">
        <f>IF($A4545="","",IF(ISNUMBER($A4545),$A4545,IFERROR(DATEVALUE($A4545),"")))</f>
        <v/>
      </c>
      <c r="F4545" s="12">
        <f>IF($B4545="","",IF(ISNUMBER($B4545),HOUR($B4545)*2+MINUTE($B4545)/30,IFERROR(VALUE(LEFT($B4545,FIND(":",$B4545)-1))*2+VALUE(MID($B4545,FIND(":",$B4545)+1,2))/30,"")))</f>
        <v/>
      </c>
      <c r="G4545" s="12">
        <f>IF($E4545="","",IF(WEEKDAY($E4545,2)&lt;6,1,0))</f>
        <v/>
      </c>
      <c r="H4545" s="12">
        <f>IF(OR($E4545="",$F4545=""),"",IF(AND($G4545=1,$F4545&gt;='Working Hours'!$C$8,$F4545&lt;'Working Hours'!$C$9),1,0))</f>
        <v/>
      </c>
    </row>
    <row r="4546">
      <c r="A4546" s="11" t="n"/>
      <c r="B4546" s="11" t="n"/>
      <c r="C4546" s="11" t="n"/>
      <c r="E4546" s="12">
        <f>IF($A4546="","",IF(ISNUMBER($A4546),$A4546,IFERROR(DATEVALUE($A4546),"")))</f>
        <v/>
      </c>
      <c r="F4546" s="12">
        <f>IF($B4546="","",IF(ISNUMBER($B4546),HOUR($B4546)*2+MINUTE($B4546)/30,IFERROR(VALUE(LEFT($B4546,FIND(":",$B4546)-1))*2+VALUE(MID($B4546,FIND(":",$B4546)+1,2))/30,"")))</f>
        <v/>
      </c>
      <c r="G4546" s="12">
        <f>IF($E4546="","",IF(WEEKDAY($E4546,2)&lt;6,1,0))</f>
        <v/>
      </c>
      <c r="H4546" s="12">
        <f>IF(OR($E4546="",$F4546=""),"",IF(AND($G4546=1,$F4546&gt;='Working Hours'!$C$8,$F4546&lt;'Working Hours'!$C$9),1,0))</f>
        <v/>
      </c>
    </row>
    <row r="4547">
      <c r="A4547" s="11" t="n"/>
      <c r="B4547" s="11" t="n"/>
      <c r="C4547" s="11" t="n"/>
      <c r="E4547" s="12">
        <f>IF($A4547="","",IF(ISNUMBER($A4547),$A4547,IFERROR(DATEVALUE($A4547),"")))</f>
        <v/>
      </c>
      <c r="F4547" s="12">
        <f>IF($B4547="","",IF(ISNUMBER($B4547),HOUR($B4547)*2+MINUTE($B4547)/30,IFERROR(VALUE(LEFT($B4547,FIND(":",$B4547)-1))*2+VALUE(MID($B4547,FIND(":",$B4547)+1,2))/30,"")))</f>
        <v/>
      </c>
      <c r="G4547" s="12">
        <f>IF($E4547="","",IF(WEEKDAY($E4547,2)&lt;6,1,0))</f>
        <v/>
      </c>
      <c r="H4547" s="12">
        <f>IF(OR($E4547="",$F4547=""),"",IF(AND($G4547=1,$F4547&gt;='Working Hours'!$C$8,$F4547&lt;'Working Hours'!$C$9),1,0))</f>
        <v/>
      </c>
    </row>
    <row r="4548">
      <c r="A4548" s="11" t="n"/>
      <c r="B4548" s="11" t="n"/>
      <c r="C4548" s="11" t="n"/>
      <c r="E4548" s="12">
        <f>IF($A4548="","",IF(ISNUMBER($A4548),$A4548,IFERROR(DATEVALUE($A4548),"")))</f>
        <v/>
      </c>
      <c r="F4548" s="12">
        <f>IF($B4548="","",IF(ISNUMBER($B4548),HOUR($B4548)*2+MINUTE($B4548)/30,IFERROR(VALUE(LEFT($B4548,FIND(":",$B4548)-1))*2+VALUE(MID($B4548,FIND(":",$B4548)+1,2))/30,"")))</f>
        <v/>
      </c>
      <c r="G4548" s="12">
        <f>IF($E4548="","",IF(WEEKDAY($E4548,2)&lt;6,1,0))</f>
        <v/>
      </c>
      <c r="H4548" s="12">
        <f>IF(OR($E4548="",$F4548=""),"",IF(AND($G4548=1,$F4548&gt;='Working Hours'!$C$8,$F4548&lt;'Working Hours'!$C$9),1,0))</f>
        <v/>
      </c>
    </row>
    <row r="4549">
      <c r="A4549" s="11" t="n"/>
      <c r="B4549" s="11" t="n"/>
      <c r="C4549" s="11" t="n"/>
      <c r="E4549" s="12">
        <f>IF($A4549="","",IF(ISNUMBER($A4549),$A4549,IFERROR(DATEVALUE($A4549),"")))</f>
        <v/>
      </c>
      <c r="F4549" s="12">
        <f>IF($B4549="","",IF(ISNUMBER($B4549),HOUR($B4549)*2+MINUTE($B4549)/30,IFERROR(VALUE(LEFT($B4549,FIND(":",$B4549)-1))*2+VALUE(MID($B4549,FIND(":",$B4549)+1,2))/30,"")))</f>
        <v/>
      </c>
      <c r="G4549" s="12">
        <f>IF($E4549="","",IF(WEEKDAY($E4549,2)&lt;6,1,0))</f>
        <v/>
      </c>
      <c r="H4549" s="12">
        <f>IF(OR($E4549="",$F4549=""),"",IF(AND($G4549=1,$F4549&gt;='Working Hours'!$C$8,$F4549&lt;'Working Hours'!$C$9),1,0))</f>
        <v/>
      </c>
    </row>
    <row r="4550">
      <c r="A4550" s="11" t="n"/>
      <c r="B4550" s="11" t="n"/>
      <c r="C4550" s="11" t="n"/>
      <c r="E4550" s="12">
        <f>IF($A4550="","",IF(ISNUMBER($A4550),$A4550,IFERROR(DATEVALUE($A4550),"")))</f>
        <v/>
      </c>
      <c r="F4550" s="12">
        <f>IF($B4550="","",IF(ISNUMBER($B4550),HOUR($B4550)*2+MINUTE($B4550)/30,IFERROR(VALUE(LEFT($B4550,FIND(":",$B4550)-1))*2+VALUE(MID($B4550,FIND(":",$B4550)+1,2))/30,"")))</f>
        <v/>
      </c>
      <c r="G4550" s="12">
        <f>IF($E4550="","",IF(WEEKDAY($E4550,2)&lt;6,1,0))</f>
        <v/>
      </c>
      <c r="H4550" s="12">
        <f>IF(OR($E4550="",$F4550=""),"",IF(AND($G4550=1,$F4550&gt;='Working Hours'!$C$8,$F4550&lt;'Working Hours'!$C$9),1,0))</f>
        <v/>
      </c>
    </row>
    <row r="4551">
      <c r="A4551" s="11" t="n"/>
      <c r="B4551" s="11" t="n"/>
      <c r="C4551" s="11" t="n"/>
      <c r="E4551" s="12">
        <f>IF($A4551="","",IF(ISNUMBER($A4551),$A4551,IFERROR(DATEVALUE($A4551),"")))</f>
        <v/>
      </c>
      <c r="F4551" s="12">
        <f>IF($B4551="","",IF(ISNUMBER($B4551),HOUR($B4551)*2+MINUTE($B4551)/30,IFERROR(VALUE(LEFT($B4551,FIND(":",$B4551)-1))*2+VALUE(MID($B4551,FIND(":",$B4551)+1,2))/30,"")))</f>
        <v/>
      </c>
      <c r="G4551" s="12">
        <f>IF($E4551="","",IF(WEEKDAY($E4551,2)&lt;6,1,0))</f>
        <v/>
      </c>
      <c r="H4551" s="12">
        <f>IF(OR($E4551="",$F4551=""),"",IF(AND($G4551=1,$F4551&gt;='Working Hours'!$C$8,$F4551&lt;'Working Hours'!$C$9),1,0))</f>
        <v/>
      </c>
    </row>
    <row r="4552">
      <c r="A4552" s="11" t="n"/>
      <c r="B4552" s="11" t="n"/>
      <c r="C4552" s="11" t="n"/>
      <c r="E4552" s="12">
        <f>IF($A4552="","",IF(ISNUMBER($A4552),$A4552,IFERROR(DATEVALUE($A4552),"")))</f>
        <v/>
      </c>
      <c r="F4552" s="12">
        <f>IF($B4552="","",IF(ISNUMBER($B4552),HOUR($B4552)*2+MINUTE($B4552)/30,IFERROR(VALUE(LEFT($B4552,FIND(":",$B4552)-1))*2+VALUE(MID($B4552,FIND(":",$B4552)+1,2))/30,"")))</f>
        <v/>
      </c>
      <c r="G4552" s="12">
        <f>IF($E4552="","",IF(WEEKDAY($E4552,2)&lt;6,1,0))</f>
        <v/>
      </c>
      <c r="H4552" s="12">
        <f>IF(OR($E4552="",$F4552=""),"",IF(AND($G4552=1,$F4552&gt;='Working Hours'!$C$8,$F4552&lt;'Working Hours'!$C$9),1,0))</f>
        <v/>
      </c>
    </row>
    <row r="4553">
      <c r="A4553" s="11" t="n"/>
      <c r="B4553" s="11" t="n"/>
      <c r="C4553" s="11" t="n"/>
      <c r="E4553" s="12">
        <f>IF($A4553="","",IF(ISNUMBER($A4553),$A4553,IFERROR(DATEVALUE($A4553),"")))</f>
        <v/>
      </c>
      <c r="F4553" s="12">
        <f>IF($B4553="","",IF(ISNUMBER($B4553),HOUR($B4553)*2+MINUTE($B4553)/30,IFERROR(VALUE(LEFT($B4553,FIND(":",$B4553)-1))*2+VALUE(MID($B4553,FIND(":",$B4553)+1,2))/30,"")))</f>
        <v/>
      </c>
      <c r="G4553" s="12">
        <f>IF($E4553="","",IF(WEEKDAY($E4553,2)&lt;6,1,0))</f>
        <v/>
      </c>
      <c r="H4553" s="12">
        <f>IF(OR($E4553="",$F4553=""),"",IF(AND($G4553=1,$F4553&gt;='Working Hours'!$C$8,$F4553&lt;'Working Hours'!$C$9),1,0))</f>
        <v/>
      </c>
    </row>
    <row r="4554">
      <c r="A4554" s="11" t="n"/>
      <c r="B4554" s="11" t="n"/>
      <c r="C4554" s="11" t="n"/>
      <c r="E4554" s="12">
        <f>IF($A4554="","",IF(ISNUMBER($A4554),$A4554,IFERROR(DATEVALUE($A4554),"")))</f>
        <v/>
      </c>
      <c r="F4554" s="12">
        <f>IF($B4554="","",IF(ISNUMBER($B4554),HOUR($B4554)*2+MINUTE($B4554)/30,IFERROR(VALUE(LEFT($B4554,FIND(":",$B4554)-1))*2+VALUE(MID($B4554,FIND(":",$B4554)+1,2))/30,"")))</f>
        <v/>
      </c>
      <c r="G4554" s="12">
        <f>IF($E4554="","",IF(WEEKDAY($E4554,2)&lt;6,1,0))</f>
        <v/>
      </c>
      <c r="H4554" s="12">
        <f>IF(OR($E4554="",$F4554=""),"",IF(AND($G4554=1,$F4554&gt;='Working Hours'!$C$8,$F4554&lt;'Working Hours'!$C$9),1,0))</f>
        <v/>
      </c>
    </row>
    <row r="4555">
      <c r="A4555" s="11" t="n"/>
      <c r="B4555" s="11" t="n"/>
      <c r="C4555" s="11" t="n"/>
      <c r="E4555" s="12">
        <f>IF($A4555="","",IF(ISNUMBER($A4555),$A4555,IFERROR(DATEVALUE($A4555),"")))</f>
        <v/>
      </c>
      <c r="F4555" s="12">
        <f>IF($B4555="","",IF(ISNUMBER($B4555),HOUR($B4555)*2+MINUTE($B4555)/30,IFERROR(VALUE(LEFT($B4555,FIND(":",$B4555)-1))*2+VALUE(MID($B4555,FIND(":",$B4555)+1,2))/30,"")))</f>
        <v/>
      </c>
      <c r="G4555" s="12">
        <f>IF($E4555="","",IF(WEEKDAY($E4555,2)&lt;6,1,0))</f>
        <v/>
      </c>
      <c r="H4555" s="12">
        <f>IF(OR($E4555="",$F4555=""),"",IF(AND($G4555=1,$F4555&gt;='Working Hours'!$C$8,$F4555&lt;'Working Hours'!$C$9),1,0))</f>
        <v/>
      </c>
    </row>
    <row r="4556">
      <c r="A4556" s="11" t="n"/>
      <c r="B4556" s="11" t="n"/>
      <c r="C4556" s="11" t="n"/>
      <c r="E4556" s="12">
        <f>IF($A4556="","",IF(ISNUMBER($A4556),$A4556,IFERROR(DATEVALUE($A4556),"")))</f>
        <v/>
      </c>
      <c r="F4556" s="12">
        <f>IF($B4556="","",IF(ISNUMBER($B4556),HOUR($B4556)*2+MINUTE($B4556)/30,IFERROR(VALUE(LEFT($B4556,FIND(":",$B4556)-1))*2+VALUE(MID($B4556,FIND(":",$B4556)+1,2))/30,"")))</f>
        <v/>
      </c>
      <c r="G4556" s="12">
        <f>IF($E4556="","",IF(WEEKDAY($E4556,2)&lt;6,1,0))</f>
        <v/>
      </c>
      <c r="H4556" s="12">
        <f>IF(OR($E4556="",$F4556=""),"",IF(AND($G4556=1,$F4556&gt;='Working Hours'!$C$8,$F4556&lt;'Working Hours'!$C$9),1,0))</f>
        <v/>
      </c>
    </row>
    <row r="4557">
      <c r="A4557" s="11" t="n"/>
      <c r="B4557" s="11" t="n"/>
      <c r="C4557" s="11" t="n"/>
      <c r="E4557" s="12">
        <f>IF($A4557="","",IF(ISNUMBER($A4557),$A4557,IFERROR(DATEVALUE($A4557),"")))</f>
        <v/>
      </c>
      <c r="F4557" s="12">
        <f>IF($B4557="","",IF(ISNUMBER($B4557),HOUR($B4557)*2+MINUTE($B4557)/30,IFERROR(VALUE(LEFT($B4557,FIND(":",$B4557)-1))*2+VALUE(MID($B4557,FIND(":",$B4557)+1,2))/30,"")))</f>
        <v/>
      </c>
      <c r="G4557" s="12">
        <f>IF($E4557="","",IF(WEEKDAY($E4557,2)&lt;6,1,0))</f>
        <v/>
      </c>
      <c r="H4557" s="12">
        <f>IF(OR($E4557="",$F4557=""),"",IF(AND($G4557=1,$F4557&gt;='Working Hours'!$C$8,$F4557&lt;'Working Hours'!$C$9),1,0))</f>
        <v/>
      </c>
    </row>
    <row r="4558">
      <c r="A4558" s="11" t="n"/>
      <c r="B4558" s="11" t="n"/>
      <c r="C4558" s="11" t="n"/>
      <c r="E4558" s="12">
        <f>IF($A4558="","",IF(ISNUMBER($A4558),$A4558,IFERROR(DATEVALUE($A4558),"")))</f>
        <v/>
      </c>
      <c r="F4558" s="12">
        <f>IF($B4558="","",IF(ISNUMBER($B4558),HOUR($B4558)*2+MINUTE($B4558)/30,IFERROR(VALUE(LEFT($B4558,FIND(":",$B4558)-1))*2+VALUE(MID($B4558,FIND(":",$B4558)+1,2))/30,"")))</f>
        <v/>
      </c>
      <c r="G4558" s="12">
        <f>IF($E4558="","",IF(WEEKDAY($E4558,2)&lt;6,1,0))</f>
        <v/>
      </c>
      <c r="H4558" s="12">
        <f>IF(OR($E4558="",$F4558=""),"",IF(AND($G4558=1,$F4558&gt;='Working Hours'!$C$8,$F4558&lt;'Working Hours'!$C$9),1,0))</f>
        <v/>
      </c>
    </row>
    <row r="4559">
      <c r="A4559" s="11" t="n"/>
      <c r="B4559" s="11" t="n"/>
      <c r="C4559" s="11" t="n"/>
      <c r="E4559" s="12">
        <f>IF($A4559="","",IF(ISNUMBER($A4559),$A4559,IFERROR(DATEVALUE($A4559),"")))</f>
        <v/>
      </c>
      <c r="F4559" s="12">
        <f>IF($B4559="","",IF(ISNUMBER($B4559),HOUR($B4559)*2+MINUTE($B4559)/30,IFERROR(VALUE(LEFT($B4559,FIND(":",$B4559)-1))*2+VALUE(MID($B4559,FIND(":",$B4559)+1,2))/30,"")))</f>
        <v/>
      </c>
      <c r="G4559" s="12">
        <f>IF($E4559="","",IF(WEEKDAY($E4559,2)&lt;6,1,0))</f>
        <v/>
      </c>
      <c r="H4559" s="12">
        <f>IF(OR($E4559="",$F4559=""),"",IF(AND($G4559=1,$F4559&gt;='Working Hours'!$C$8,$F4559&lt;'Working Hours'!$C$9),1,0))</f>
        <v/>
      </c>
    </row>
    <row r="4560">
      <c r="A4560" s="11" t="n"/>
      <c r="B4560" s="11" t="n"/>
      <c r="C4560" s="11" t="n"/>
      <c r="E4560" s="12">
        <f>IF($A4560="","",IF(ISNUMBER($A4560),$A4560,IFERROR(DATEVALUE($A4560),"")))</f>
        <v/>
      </c>
      <c r="F4560" s="12">
        <f>IF($B4560="","",IF(ISNUMBER($B4560),HOUR($B4560)*2+MINUTE($B4560)/30,IFERROR(VALUE(LEFT($B4560,FIND(":",$B4560)-1))*2+VALUE(MID($B4560,FIND(":",$B4560)+1,2))/30,"")))</f>
        <v/>
      </c>
      <c r="G4560" s="12">
        <f>IF($E4560="","",IF(WEEKDAY($E4560,2)&lt;6,1,0))</f>
        <v/>
      </c>
      <c r="H4560" s="12">
        <f>IF(OR($E4560="",$F4560=""),"",IF(AND($G4560=1,$F4560&gt;='Working Hours'!$C$8,$F4560&lt;'Working Hours'!$C$9),1,0))</f>
        <v/>
      </c>
    </row>
    <row r="4561">
      <c r="A4561" s="11" t="n"/>
      <c r="B4561" s="11" t="n"/>
      <c r="C4561" s="11" t="n"/>
      <c r="E4561" s="12">
        <f>IF($A4561="","",IF(ISNUMBER($A4561),$A4561,IFERROR(DATEVALUE($A4561),"")))</f>
        <v/>
      </c>
      <c r="F4561" s="12">
        <f>IF($B4561="","",IF(ISNUMBER($B4561),HOUR($B4561)*2+MINUTE($B4561)/30,IFERROR(VALUE(LEFT($B4561,FIND(":",$B4561)-1))*2+VALUE(MID($B4561,FIND(":",$B4561)+1,2))/30,"")))</f>
        <v/>
      </c>
      <c r="G4561" s="12">
        <f>IF($E4561="","",IF(WEEKDAY($E4561,2)&lt;6,1,0))</f>
        <v/>
      </c>
      <c r="H4561" s="12">
        <f>IF(OR($E4561="",$F4561=""),"",IF(AND($G4561=1,$F4561&gt;='Working Hours'!$C$8,$F4561&lt;'Working Hours'!$C$9),1,0))</f>
        <v/>
      </c>
    </row>
    <row r="4562">
      <c r="A4562" s="11" t="n"/>
      <c r="B4562" s="11" t="n"/>
      <c r="C4562" s="11" t="n"/>
      <c r="E4562" s="12">
        <f>IF($A4562="","",IF(ISNUMBER($A4562),$A4562,IFERROR(DATEVALUE($A4562),"")))</f>
        <v/>
      </c>
      <c r="F4562" s="12">
        <f>IF($B4562="","",IF(ISNUMBER($B4562),HOUR($B4562)*2+MINUTE($B4562)/30,IFERROR(VALUE(LEFT($B4562,FIND(":",$B4562)-1))*2+VALUE(MID($B4562,FIND(":",$B4562)+1,2))/30,"")))</f>
        <v/>
      </c>
      <c r="G4562" s="12">
        <f>IF($E4562="","",IF(WEEKDAY($E4562,2)&lt;6,1,0))</f>
        <v/>
      </c>
      <c r="H4562" s="12">
        <f>IF(OR($E4562="",$F4562=""),"",IF(AND($G4562=1,$F4562&gt;='Working Hours'!$C$8,$F4562&lt;'Working Hours'!$C$9),1,0))</f>
        <v/>
      </c>
    </row>
    <row r="4563">
      <c r="A4563" s="11" t="n"/>
      <c r="B4563" s="11" t="n"/>
      <c r="C4563" s="11" t="n"/>
      <c r="E4563" s="12">
        <f>IF($A4563="","",IF(ISNUMBER($A4563),$A4563,IFERROR(DATEVALUE($A4563),"")))</f>
        <v/>
      </c>
      <c r="F4563" s="12">
        <f>IF($B4563="","",IF(ISNUMBER($B4563),HOUR($B4563)*2+MINUTE($B4563)/30,IFERROR(VALUE(LEFT($B4563,FIND(":",$B4563)-1))*2+VALUE(MID($B4563,FIND(":",$B4563)+1,2))/30,"")))</f>
        <v/>
      </c>
      <c r="G4563" s="12">
        <f>IF($E4563="","",IF(WEEKDAY($E4563,2)&lt;6,1,0))</f>
        <v/>
      </c>
      <c r="H4563" s="12">
        <f>IF(OR($E4563="",$F4563=""),"",IF(AND($G4563=1,$F4563&gt;='Working Hours'!$C$8,$F4563&lt;'Working Hours'!$C$9),1,0))</f>
        <v/>
      </c>
    </row>
    <row r="4564">
      <c r="A4564" s="11" t="n"/>
      <c r="B4564" s="11" t="n"/>
      <c r="C4564" s="11" t="n"/>
      <c r="E4564" s="12">
        <f>IF($A4564="","",IF(ISNUMBER($A4564),$A4564,IFERROR(DATEVALUE($A4564),"")))</f>
        <v/>
      </c>
      <c r="F4564" s="12">
        <f>IF($B4564="","",IF(ISNUMBER($B4564),HOUR($B4564)*2+MINUTE($B4564)/30,IFERROR(VALUE(LEFT($B4564,FIND(":",$B4564)-1))*2+VALUE(MID($B4564,FIND(":",$B4564)+1,2))/30,"")))</f>
        <v/>
      </c>
      <c r="G4564" s="12">
        <f>IF($E4564="","",IF(WEEKDAY($E4564,2)&lt;6,1,0))</f>
        <v/>
      </c>
      <c r="H4564" s="12">
        <f>IF(OR($E4564="",$F4564=""),"",IF(AND($G4564=1,$F4564&gt;='Working Hours'!$C$8,$F4564&lt;'Working Hours'!$C$9),1,0))</f>
        <v/>
      </c>
    </row>
    <row r="4565">
      <c r="A4565" s="11" t="n"/>
      <c r="B4565" s="11" t="n"/>
      <c r="C4565" s="11" t="n"/>
      <c r="E4565" s="12">
        <f>IF($A4565="","",IF(ISNUMBER($A4565),$A4565,IFERROR(DATEVALUE($A4565),"")))</f>
        <v/>
      </c>
      <c r="F4565" s="12">
        <f>IF($B4565="","",IF(ISNUMBER($B4565),HOUR($B4565)*2+MINUTE($B4565)/30,IFERROR(VALUE(LEFT($B4565,FIND(":",$B4565)-1))*2+VALUE(MID($B4565,FIND(":",$B4565)+1,2))/30,"")))</f>
        <v/>
      </c>
      <c r="G4565" s="12">
        <f>IF($E4565="","",IF(WEEKDAY($E4565,2)&lt;6,1,0))</f>
        <v/>
      </c>
      <c r="H4565" s="12">
        <f>IF(OR($E4565="",$F4565=""),"",IF(AND($G4565=1,$F4565&gt;='Working Hours'!$C$8,$F4565&lt;'Working Hours'!$C$9),1,0))</f>
        <v/>
      </c>
    </row>
    <row r="4566">
      <c r="A4566" s="11" t="n"/>
      <c r="B4566" s="11" t="n"/>
      <c r="C4566" s="11" t="n"/>
      <c r="E4566" s="12">
        <f>IF($A4566="","",IF(ISNUMBER($A4566),$A4566,IFERROR(DATEVALUE($A4566),"")))</f>
        <v/>
      </c>
      <c r="F4566" s="12">
        <f>IF($B4566="","",IF(ISNUMBER($B4566),HOUR($B4566)*2+MINUTE($B4566)/30,IFERROR(VALUE(LEFT($B4566,FIND(":",$B4566)-1))*2+VALUE(MID($B4566,FIND(":",$B4566)+1,2))/30,"")))</f>
        <v/>
      </c>
      <c r="G4566" s="12">
        <f>IF($E4566="","",IF(WEEKDAY($E4566,2)&lt;6,1,0))</f>
        <v/>
      </c>
      <c r="H4566" s="12">
        <f>IF(OR($E4566="",$F4566=""),"",IF(AND($G4566=1,$F4566&gt;='Working Hours'!$C$8,$F4566&lt;'Working Hours'!$C$9),1,0))</f>
        <v/>
      </c>
    </row>
    <row r="4567">
      <c r="A4567" s="11" t="n"/>
      <c r="B4567" s="11" t="n"/>
      <c r="C4567" s="11" t="n"/>
      <c r="E4567" s="12">
        <f>IF($A4567="","",IF(ISNUMBER($A4567),$A4567,IFERROR(DATEVALUE($A4567),"")))</f>
        <v/>
      </c>
      <c r="F4567" s="12">
        <f>IF($B4567="","",IF(ISNUMBER($B4567),HOUR($B4567)*2+MINUTE($B4567)/30,IFERROR(VALUE(LEFT($B4567,FIND(":",$B4567)-1))*2+VALUE(MID($B4567,FIND(":",$B4567)+1,2))/30,"")))</f>
        <v/>
      </c>
      <c r="G4567" s="12">
        <f>IF($E4567="","",IF(WEEKDAY($E4567,2)&lt;6,1,0))</f>
        <v/>
      </c>
      <c r="H4567" s="12">
        <f>IF(OR($E4567="",$F4567=""),"",IF(AND($G4567=1,$F4567&gt;='Working Hours'!$C$8,$F4567&lt;'Working Hours'!$C$9),1,0))</f>
        <v/>
      </c>
    </row>
    <row r="4568">
      <c r="A4568" s="11" t="n"/>
      <c r="B4568" s="11" t="n"/>
      <c r="C4568" s="11" t="n"/>
      <c r="E4568" s="12">
        <f>IF($A4568="","",IF(ISNUMBER($A4568),$A4568,IFERROR(DATEVALUE($A4568),"")))</f>
        <v/>
      </c>
      <c r="F4568" s="12">
        <f>IF($B4568="","",IF(ISNUMBER($B4568),HOUR($B4568)*2+MINUTE($B4568)/30,IFERROR(VALUE(LEFT($B4568,FIND(":",$B4568)-1))*2+VALUE(MID($B4568,FIND(":",$B4568)+1,2))/30,"")))</f>
        <v/>
      </c>
      <c r="G4568" s="12">
        <f>IF($E4568="","",IF(WEEKDAY($E4568,2)&lt;6,1,0))</f>
        <v/>
      </c>
      <c r="H4568" s="12">
        <f>IF(OR($E4568="",$F4568=""),"",IF(AND($G4568=1,$F4568&gt;='Working Hours'!$C$8,$F4568&lt;'Working Hours'!$C$9),1,0))</f>
        <v/>
      </c>
    </row>
    <row r="4569">
      <c r="A4569" s="11" t="n"/>
      <c r="B4569" s="11" t="n"/>
      <c r="C4569" s="11" t="n"/>
      <c r="E4569" s="12">
        <f>IF($A4569="","",IF(ISNUMBER($A4569),$A4569,IFERROR(DATEVALUE($A4569),"")))</f>
        <v/>
      </c>
      <c r="F4569" s="12">
        <f>IF($B4569="","",IF(ISNUMBER($B4569),HOUR($B4569)*2+MINUTE($B4569)/30,IFERROR(VALUE(LEFT($B4569,FIND(":",$B4569)-1))*2+VALUE(MID($B4569,FIND(":",$B4569)+1,2))/30,"")))</f>
        <v/>
      </c>
      <c r="G4569" s="12">
        <f>IF($E4569="","",IF(WEEKDAY($E4569,2)&lt;6,1,0))</f>
        <v/>
      </c>
      <c r="H4569" s="12">
        <f>IF(OR($E4569="",$F4569=""),"",IF(AND($G4569=1,$F4569&gt;='Working Hours'!$C$8,$F4569&lt;'Working Hours'!$C$9),1,0))</f>
        <v/>
      </c>
    </row>
    <row r="4570">
      <c r="A4570" s="11" t="n"/>
      <c r="B4570" s="11" t="n"/>
      <c r="C4570" s="11" t="n"/>
      <c r="E4570" s="12">
        <f>IF($A4570="","",IF(ISNUMBER($A4570),$A4570,IFERROR(DATEVALUE($A4570),"")))</f>
        <v/>
      </c>
      <c r="F4570" s="12">
        <f>IF($B4570="","",IF(ISNUMBER($B4570),HOUR($B4570)*2+MINUTE($B4570)/30,IFERROR(VALUE(LEFT($B4570,FIND(":",$B4570)-1))*2+VALUE(MID($B4570,FIND(":",$B4570)+1,2))/30,"")))</f>
        <v/>
      </c>
      <c r="G4570" s="12">
        <f>IF($E4570="","",IF(WEEKDAY($E4570,2)&lt;6,1,0))</f>
        <v/>
      </c>
      <c r="H4570" s="12">
        <f>IF(OR($E4570="",$F4570=""),"",IF(AND($G4570=1,$F4570&gt;='Working Hours'!$C$8,$F4570&lt;'Working Hours'!$C$9),1,0))</f>
        <v/>
      </c>
    </row>
    <row r="4571">
      <c r="A4571" s="11" t="n"/>
      <c r="B4571" s="11" t="n"/>
      <c r="C4571" s="11" t="n"/>
      <c r="E4571" s="12">
        <f>IF($A4571="","",IF(ISNUMBER($A4571),$A4571,IFERROR(DATEVALUE($A4571),"")))</f>
        <v/>
      </c>
      <c r="F4571" s="12">
        <f>IF($B4571="","",IF(ISNUMBER($B4571),HOUR($B4571)*2+MINUTE($B4571)/30,IFERROR(VALUE(LEFT($B4571,FIND(":",$B4571)-1))*2+VALUE(MID($B4571,FIND(":",$B4571)+1,2))/30,"")))</f>
        <v/>
      </c>
      <c r="G4571" s="12">
        <f>IF($E4571="","",IF(WEEKDAY($E4571,2)&lt;6,1,0))</f>
        <v/>
      </c>
      <c r="H4571" s="12">
        <f>IF(OR($E4571="",$F4571=""),"",IF(AND($G4571=1,$F4571&gt;='Working Hours'!$C$8,$F4571&lt;'Working Hours'!$C$9),1,0))</f>
        <v/>
      </c>
    </row>
    <row r="4572">
      <c r="A4572" s="11" t="n"/>
      <c r="B4572" s="11" t="n"/>
      <c r="C4572" s="11" t="n"/>
      <c r="E4572" s="12">
        <f>IF($A4572="","",IF(ISNUMBER($A4572),$A4572,IFERROR(DATEVALUE($A4572),"")))</f>
        <v/>
      </c>
      <c r="F4572" s="12">
        <f>IF($B4572="","",IF(ISNUMBER($B4572),HOUR($B4572)*2+MINUTE($B4572)/30,IFERROR(VALUE(LEFT($B4572,FIND(":",$B4572)-1))*2+VALUE(MID($B4572,FIND(":",$B4572)+1,2))/30,"")))</f>
        <v/>
      </c>
      <c r="G4572" s="12">
        <f>IF($E4572="","",IF(WEEKDAY($E4572,2)&lt;6,1,0))</f>
        <v/>
      </c>
      <c r="H4572" s="12">
        <f>IF(OR($E4572="",$F4572=""),"",IF(AND($G4572=1,$F4572&gt;='Working Hours'!$C$8,$F4572&lt;'Working Hours'!$C$9),1,0))</f>
        <v/>
      </c>
    </row>
    <row r="4573">
      <c r="A4573" s="11" t="n"/>
      <c r="B4573" s="11" t="n"/>
      <c r="C4573" s="11" t="n"/>
      <c r="E4573" s="12">
        <f>IF($A4573="","",IF(ISNUMBER($A4573),$A4573,IFERROR(DATEVALUE($A4573),"")))</f>
        <v/>
      </c>
      <c r="F4573" s="12">
        <f>IF($B4573="","",IF(ISNUMBER($B4573),HOUR($B4573)*2+MINUTE($B4573)/30,IFERROR(VALUE(LEFT($B4573,FIND(":",$B4573)-1))*2+VALUE(MID($B4573,FIND(":",$B4573)+1,2))/30,"")))</f>
        <v/>
      </c>
      <c r="G4573" s="12">
        <f>IF($E4573="","",IF(WEEKDAY($E4573,2)&lt;6,1,0))</f>
        <v/>
      </c>
      <c r="H4573" s="12">
        <f>IF(OR($E4573="",$F4573=""),"",IF(AND($G4573=1,$F4573&gt;='Working Hours'!$C$8,$F4573&lt;'Working Hours'!$C$9),1,0))</f>
        <v/>
      </c>
    </row>
    <row r="4574">
      <c r="A4574" s="11" t="n"/>
      <c r="B4574" s="11" t="n"/>
      <c r="C4574" s="11" t="n"/>
      <c r="E4574" s="12">
        <f>IF($A4574="","",IF(ISNUMBER($A4574),$A4574,IFERROR(DATEVALUE($A4574),"")))</f>
        <v/>
      </c>
      <c r="F4574" s="12">
        <f>IF($B4574="","",IF(ISNUMBER($B4574),HOUR($B4574)*2+MINUTE($B4574)/30,IFERROR(VALUE(LEFT($B4574,FIND(":",$B4574)-1))*2+VALUE(MID($B4574,FIND(":",$B4574)+1,2))/30,"")))</f>
        <v/>
      </c>
      <c r="G4574" s="12">
        <f>IF($E4574="","",IF(WEEKDAY($E4574,2)&lt;6,1,0))</f>
        <v/>
      </c>
      <c r="H4574" s="12">
        <f>IF(OR($E4574="",$F4574=""),"",IF(AND($G4574=1,$F4574&gt;='Working Hours'!$C$8,$F4574&lt;'Working Hours'!$C$9),1,0))</f>
        <v/>
      </c>
    </row>
    <row r="4575">
      <c r="A4575" s="11" t="n"/>
      <c r="B4575" s="11" t="n"/>
      <c r="C4575" s="11" t="n"/>
      <c r="E4575" s="12">
        <f>IF($A4575="","",IF(ISNUMBER($A4575),$A4575,IFERROR(DATEVALUE($A4575),"")))</f>
        <v/>
      </c>
      <c r="F4575" s="12">
        <f>IF($B4575="","",IF(ISNUMBER($B4575),HOUR($B4575)*2+MINUTE($B4575)/30,IFERROR(VALUE(LEFT($B4575,FIND(":",$B4575)-1))*2+VALUE(MID($B4575,FIND(":",$B4575)+1,2))/30,"")))</f>
        <v/>
      </c>
      <c r="G4575" s="12">
        <f>IF($E4575="","",IF(WEEKDAY($E4575,2)&lt;6,1,0))</f>
        <v/>
      </c>
      <c r="H4575" s="12">
        <f>IF(OR($E4575="",$F4575=""),"",IF(AND($G4575=1,$F4575&gt;='Working Hours'!$C$8,$F4575&lt;'Working Hours'!$C$9),1,0))</f>
        <v/>
      </c>
    </row>
    <row r="4576">
      <c r="A4576" s="11" t="n"/>
      <c r="B4576" s="11" t="n"/>
      <c r="C4576" s="11" t="n"/>
      <c r="E4576" s="12">
        <f>IF($A4576="","",IF(ISNUMBER($A4576),$A4576,IFERROR(DATEVALUE($A4576),"")))</f>
        <v/>
      </c>
      <c r="F4576" s="12">
        <f>IF($B4576="","",IF(ISNUMBER($B4576),HOUR($B4576)*2+MINUTE($B4576)/30,IFERROR(VALUE(LEFT($B4576,FIND(":",$B4576)-1))*2+VALUE(MID($B4576,FIND(":",$B4576)+1,2))/30,"")))</f>
        <v/>
      </c>
      <c r="G4576" s="12">
        <f>IF($E4576="","",IF(WEEKDAY($E4576,2)&lt;6,1,0))</f>
        <v/>
      </c>
      <c r="H4576" s="12">
        <f>IF(OR($E4576="",$F4576=""),"",IF(AND($G4576=1,$F4576&gt;='Working Hours'!$C$8,$F4576&lt;'Working Hours'!$C$9),1,0))</f>
        <v/>
      </c>
    </row>
    <row r="4577">
      <c r="A4577" s="11" t="n"/>
      <c r="B4577" s="11" t="n"/>
      <c r="C4577" s="11" t="n"/>
      <c r="E4577" s="12">
        <f>IF($A4577="","",IF(ISNUMBER($A4577),$A4577,IFERROR(DATEVALUE($A4577),"")))</f>
        <v/>
      </c>
      <c r="F4577" s="12">
        <f>IF($B4577="","",IF(ISNUMBER($B4577),HOUR($B4577)*2+MINUTE($B4577)/30,IFERROR(VALUE(LEFT($B4577,FIND(":",$B4577)-1))*2+VALUE(MID($B4577,FIND(":",$B4577)+1,2))/30,"")))</f>
        <v/>
      </c>
      <c r="G4577" s="12">
        <f>IF($E4577="","",IF(WEEKDAY($E4577,2)&lt;6,1,0))</f>
        <v/>
      </c>
      <c r="H4577" s="12">
        <f>IF(OR($E4577="",$F4577=""),"",IF(AND($G4577=1,$F4577&gt;='Working Hours'!$C$8,$F4577&lt;'Working Hours'!$C$9),1,0))</f>
        <v/>
      </c>
    </row>
    <row r="4578">
      <c r="A4578" s="11" t="n"/>
      <c r="B4578" s="11" t="n"/>
      <c r="C4578" s="11" t="n"/>
      <c r="E4578" s="12">
        <f>IF($A4578="","",IF(ISNUMBER($A4578),$A4578,IFERROR(DATEVALUE($A4578),"")))</f>
        <v/>
      </c>
      <c r="F4578" s="12">
        <f>IF($B4578="","",IF(ISNUMBER($B4578),HOUR($B4578)*2+MINUTE($B4578)/30,IFERROR(VALUE(LEFT($B4578,FIND(":",$B4578)-1))*2+VALUE(MID($B4578,FIND(":",$B4578)+1,2))/30,"")))</f>
        <v/>
      </c>
      <c r="G4578" s="12">
        <f>IF($E4578="","",IF(WEEKDAY($E4578,2)&lt;6,1,0))</f>
        <v/>
      </c>
      <c r="H4578" s="12">
        <f>IF(OR($E4578="",$F4578=""),"",IF(AND($G4578=1,$F4578&gt;='Working Hours'!$C$8,$F4578&lt;'Working Hours'!$C$9),1,0))</f>
        <v/>
      </c>
    </row>
    <row r="4579">
      <c r="A4579" s="11" t="n"/>
      <c r="B4579" s="11" t="n"/>
      <c r="C4579" s="11" t="n"/>
      <c r="E4579" s="12">
        <f>IF($A4579="","",IF(ISNUMBER($A4579),$A4579,IFERROR(DATEVALUE($A4579),"")))</f>
        <v/>
      </c>
      <c r="F4579" s="12">
        <f>IF($B4579="","",IF(ISNUMBER($B4579),HOUR($B4579)*2+MINUTE($B4579)/30,IFERROR(VALUE(LEFT($B4579,FIND(":",$B4579)-1))*2+VALUE(MID($B4579,FIND(":",$B4579)+1,2))/30,"")))</f>
        <v/>
      </c>
      <c r="G4579" s="12">
        <f>IF($E4579="","",IF(WEEKDAY($E4579,2)&lt;6,1,0))</f>
        <v/>
      </c>
      <c r="H4579" s="12">
        <f>IF(OR($E4579="",$F4579=""),"",IF(AND($G4579=1,$F4579&gt;='Working Hours'!$C$8,$F4579&lt;'Working Hours'!$C$9),1,0))</f>
        <v/>
      </c>
    </row>
    <row r="4580">
      <c r="A4580" s="11" t="n"/>
      <c r="B4580" s="11" t="n"/>
      <c r="C4580" s="11" t="n"/>
      <c r="E4580" s="12">
        <f>IF($A4580="","",IF(ISNUMBER($A4580),$A4580,IFERROR(DATEVALUE($A4580),"")))</f>
        <v/>
      </c>
      <c r="F4580" s="12">
        <f>IF($B4580="","",IF(ISNUMBER($B4580),HOUR($B4580)*2+MINUTE($B4580)/30,IFERROR(VALUE(LEFT($B4580,FIND(":",$B4580)-1))*2+VALUE(MID($B4580,FIND(":",$B4580)+1,2))/30,"")))</f>
        <v/>
      </c>
      <c r="G4580" s="12">
        <f>IF($E4580="","",IF(WEEKDAY($E4580,2)&lt;6,1,0))</f>
        <v/>
      </c>
      <c r="H4580" s="12">
        <f>IF(OR($E4580="",$F4580=""),"",IF(AND($G4580=1,$F4580&gt;='Working Hours'!$C$8,$F4580&lt;'Working Hours'!$C$9),1,0))</f>
        <v/>
      </c>
    </row>
    <row r="4581">
      <c r="A4581" s="11" t="n"/>
      <c r="B4581" s="11" t="n"/>
      <c r="C4581" s="11" t="n"/>
      <c r="E4581" s="12">
        <f>IF($A4581="","",IF(ISNUMBER($A4581),$A4581,IFERROR(DATEVALUE($A4581),"")))</f>
        <v/>
      </c>
      <c r="F4581" s="12">
        <f>IF($B4581="","",IF(ISNUMBER($B4581),HOUR($B4581)*2+MINUTE($B4581)/30,IFERROR(VALUE(LEFT($B4581,FIND(":",$B4581)-1))*2+VALUE(MID($B4581,FIND(":",$B4581)+1,2))/30,"")))</f>
        <v/>
      </c>
      <c r="G4581" s="12">
        <f>IF($E4581="","",IF(WEEKDAY($E4581,2)&lt;6,1,0))</f>
        <v/>
      </c>
      <c r="H4581" s="12">
        <f>IF(OR($E4581="",$F4581=""),"",IF(AND($G4581=1,$F4581&gt;='Working Hours'!$C$8,$F4581&lt;'Working Hours'!$C$9),1,0))</f>
        <v/>
      </c>
    </row>
    <row r="4582">
      <c r="A4582" s="11" t="n"/>
      <c r="B4582" s="11" t="n"/>
      <c r="C4582" s="11" t="n"/>
      <c r="E4582" s="12">
        <f>IF($A4582="","",IF(ISNUMBER($A4582),$A4582,IFERROR(DATEVALUE($A4582),"")))</f>
        <v/>
      </c>
      <c r="F4582" s="12">
        <f>IF($B4582="","",IF(ISNUMBER($B4582),HOUR($B4582)*2+MINUTE($B4582)/30,IFERROR(VALUE(LEFT($B4582,FIND(":",$B4582)-1))*2+VALUE(MID($B4582,FIND(":",$B4582)+1,2))/30,"")))</f>
        <v/>
      </c>
      <c r="G4582" s="12">
        <f>IF($E4582="","",IF(WEEKDAY($E4582,2)&lt;6,1,0))</f>
        <v/>
      </c>
      <c r="H4582" s="12">
        <f>IF(OR($E4582="",$F4582=""),"",IF(AND($G4582=1,$F4582&gt;='Working Hours'!$C$8,$F4582&lt;'Working Hours'!$C$9),1,0))</f>
        <v/>
      </c>
    </row>
    <row r="4583">
      <c r="A4583" s="11" t="n"/>
      <c r="B4583" s="11" t="n"/>
      <c r="C4583" s="11" t="n"/>
      <c r="E4583" s="12">
        <f>IF($A4583="","",IF(ISNUMBER($A4583),$A4583,IFERROR(DATEVALUE($A4583),"")))</f>
        <v/>
      </c>
      <c r="F4583" s="12">
        <f>IF($B4583="","",IF(ISNUMBER($B4583),HOUR($B4583)*2+MINUTE($B4583)/30,IFERROR(VALUE(LEFT($B4583,FIND(":",$B4583)-1))*2+VALUE(MID($B4583,FIND(":",$B4583)+1,2))/30,"")))</f>
        <v/>
      </c>
      <c r="G4583" s="12">
        <f>IF($E4583="","",IF(WEEKDAY($E4583,2)&lt;6,1,0))</f>
        <v/>
      </c>
      <c r="H4583" s="12">
        <f>IF(OR($E4583="",$F4583=""),"",IF(AND($G4583=1,$F4583&gt;='Working Hours'!$C$8,$F4583&lt;'Working Hours'!$C$9),1,0))</f>
        <v/>
      </c>
    </row>
    <row r="4584">
      <c r="A4584" s="11" t="n"/>
      <c r="B4584" s="11" t="n"/>
      <c r="C4584" s="11" t="n"/>
      <c r="E4584" s="12">
        <f>IF($A4584="","",IF(ISNUMBER($A4584),$A4584,IFERROR(DATEVALUE($A4584),"")))</f>
        <v/>
      </c>
      <c r="F4584" s="12">
        <f>IF($B4584="","",IF(ISNUMBER($B4584),HOUR($B4584)*2+MINUTE($B4584)/30,IFERROR(VALUE(LEFT($B4584,FIND(":",$B4584)-1))*2+VALUE(MID($B4584,FIND(":",$B4584)+1,2))/30,"")))</f>
        <v/>
      </c>
      <c r="G4584" s="12">
        <f>IF($E4584="","",IF(WEEKDAY($E4584,2)&lt;6,1,0))</f>
        <v/>
      </c>
      <c r="H4584" s="12">
        <f>IF(OR($E4584="",$F4584=""),"",IF(AND($G4584=1,$F4584&gt;='Working Hours'!$C$8,$F4584&lt;'Working Hours'!$C$9),1,0))</f>
        <v/>
      </c>
    </row>
    <row r="4585">
      <c r="A4585" s="11" t="n"/>
      <c r="B4585" s="11" t="n"/>
      <c r="C4585" s="11" t="n"/>
      <c r="E4585" s="12">
        <f>IF($A4585="","",IF(ISNUMBER($A4585),$A4585,IFERROR(DATEVALUE($A4585),"")))</f>
        <v/>
      </c>
      <c r="F4585" s="12">
        <f>IF($B4585="","",IF(ISNUMBER($B4585),HOUR($B4585)*2+MINUTE($B4585)/30,IFERROR(VALUE(LEFT($B4585,FIND(":",$B4585)-1))*2+VALUE(MID($B4585,FIND(":",$B4585)+1,2))/30,"")))</f>
        <v/>
      </c>
      <c r="G4585" s="12">
        <f>IF($E4585="","",IF(WEEKDAY($E4585,2)&lt;6,1,0))</f>
        <v/>
      </c>
      <c r="H4585" s="12">
        <f>IF(OR($E4585="",$F4585=""),"",IF(AND($G4585=1,$F4585&gt;='Working Hours'!$C$8,$F4585&lt;'Working Hours'!$C$9),1,0))</f>
        <v/>
      </c>
    </row>
    <row r="4586">
      <c r="A4586" s="11" t="n"/>
      <c r="B4586" s="11" t="n"/>
      <c r="C4586" s="11" t="n"/>
      <c r="E4586" s="12">
        <f>IF($A4586="","",IF(ISNUMBER($A4586),$A4586,IFERROR(DATEVALUE($A4586),"")))</f>
        <v/>
      </c>
      <c r="F4586" s="12">
        <f>IF($B4586="","",IF(ISNUMBER($B4586),HOUR($B4586)*2+MINUTE($B4586)/30,IFERROR(VALUE(LEFT($B4586,FIND(":",$B4586)-1))*2+VALUE(MID($B4586,FIND(":",$B4586)+1,2))/30,"")))</f>
        <v/>
      </c>
      <c r="G4586" s="12">
        <f>IF($E4586="","",IF(WEEKDAY($E4586,2)&lt;6,1,0))</f>
        <v/>
      </c>
      <c r="H4586" s="12">
        <f>IF(OR($E4586="",$F4586=""),"",IF(AND($G4586=1,$F4586&gt;='Working Hours'!$C$8,$F4586&lt;'Working Hours'!$C$9),1,0))</f>
        <v/>
      </c>
    </row>
    <row r="4587">
      <c r="A4587" s="11" t="n"/>
      <c r="B4587" s="11" t="n"/>
      <c r="C4587" s="11" t="n"/>
      <c r="E4587" s="12">
        <f>IF($A4587="","",IF(ISNUMBER($A4587),$A4587,IFERROR(DATEVALUE($A4587),"")))</f>
        <v/>
      </c>
      <c r="F4587" s="12">
        <f>IF($B4587="","",IF(ISNUMBER($B4587),HOUR($B4587)*2+MINUTE($B4587)/30,IFERROR(VALUE(LEFT($B4587,FIND(":",$B4587)-1))*2+VALUE(MID($B4587,FIND(":",$B4587)+1,2))/30,"")))</f>
        <v/>
      </c>
      <c r="G4587" s="12">
        <f>IF($E4587="","",IF(WEEKDAY($E4587,2)&lt;6,1,0))</f>
        <v/>
      </c>
      <c r="H4587" s="12">
        <f>IF(OR($E4587="",$F4587=""),"",IF(AND($G4587=1,$F4587&gt;='Working Hours'!$C$8,$F4587&lt;'Working Hours'!$C$9),1,0))</f>
        <v/>
      </c>
    </row>
    <row r="4588">
      <c r="A4588" s="11" t="n"/>
      <c r="B4588" s="11" t="n"/>
      <c r="C4588" s="11" t="n"/>
      <c r="E4588" s="12">
        <f>IF($A4588="","",IF(ISNUMBER($A4588),$A4588,IFERROR(DATEVALUE($A4588),"")))</f>
        <v/>
      </c>
      <c r="F4588" s="12">
        <f>IF($B4588="","",IF(ISNUMBER($B4588),HOUR($B4588)*2+MINUTE($B4588)/30,IFERROR(VALUE(LEFT($B4588,FIND(":",$B4588)-1))*2+VALUE(MID($B4588,FIND(":",$B4588)+1,2))/30,"")))</f>
        <v/>
      </c>
      <c r="G4588" s="12">
        <f>IF($E4588="","",IF(WEEKDAY($E4588,2)&lt;6,1,0))</f>
        <v/>
      </c>
      <c r="H4588" s="12">
        <f>IF(OR($E4588="",$F4588=""),"",IF(AND($G4588=1,$F4588&gt;='Working Hours'!$C$8,$F4588&lt;'Working Hours'!$C$9),1,0))</f>
        <v/>
      </c>
    </row>
    <row r="4589">
      <c r="A4589" s="11" t="n"/>
      <c r="B4589" s="11" t="n"/>
      <c r="C4589" s="11" t="n"/>
      <c r="E4589" s="12">
        <f>IF($A4589="","",IF(ISNUMBER($A4589),$A4589,IFERROR(DATEVALUE($A4589),"")))</f>
        <v/>
      </c>
      <c r="F4589" s="12">
        <f>IF($B4589="","",IF(ISNUMBER($B4589),HOUR($B4589)*2+MINUTE($B4589)/30,IFERROR(VALUE(LEFT($B4589,FIND(":",$B4589)-1))*2+VALUE(MID($B4589,FIND(":",$B4589)+1,2))/30,"")))</f>
        <v/>
      </c>
      <c r="G4589" s="12">
        <f>IF($E4589="","",IF(WEEKDAY($E4589,2)&lt;6,1,0))</f>
        <v/>
      </c>
      <c r="H4589" s="12">
        <f>IF(OR($E4589="",$F4589=""),"",IF(AND($G4589=1,$F4589&gt;='Working Hours'!$C$8,$F4589&lt;'Working Hours'!$C$9),1,0))</f>
        <v/>
      </c>
    </row>
    <row r="4590">
      <c r="A4590" s="11" t="n"/>
      <c r="B4590" s="11" t="n"/>
      <c r="C4590" s="11" t="n"/>
      <c r="E4590" s="12">
        <f>IF($A4590="","",IF(ISNUMBER($A4590),$A4590,IFERROR(DATEVALUE($A4590),"")))</f>
        <v/>
      </c>
      <c r="F4590" s="12">
        <f>IF($B4590="","",IF(ISNUMBER($B4590),HOUR($B4590)*2+MINUTE($B4590)/30,IFERROR(VALUE(LEFT($B4590,FIND(":",$B4590)-1))*2+VALUE(MID($B4590,FIND(":",$B4590)+1,2))/30,"")))</f>
        <v/>
      </c>
      <c r="G4590" s="12">
        <f>IF($E4590="","",IF(WEEKDAY($E4590,2)&lt;6,1,0))</f>
        <v/>
      </c>
      <c r="H4590" s="12">
        <f>IF(OR($E4590="",$F4590=""),"",IF(AND($G4590=1,$F4590&gt;='Working Hours'!$C$8,$F4590&lt;'Working Hours'!$C$9),1,0))</f>
        <v/>
      </c>
    </row>
    <row r="4591">
      <c r="A4591" s="11" t="n"/>
      <c r="B4591" s="11" t="n"/>
      <c r="C4591" s="11" t="n"/>
      <c r="E4591" s="12">
        <f>IF($A4591="","",IF(ISNUMBER($A4591),$A4591,IFERROR(DATEVALUE($A4591),"")))</f>
        <v/>
      </c>
      <c r="F4591" s="12">
        <f>IF($B4591="","",IF(ISNUMBER($B4591),HOUR($B4591)*2+MINUTE($B4591)/30,IFERROR(VALUE(LEFT($B4591,FIND(":",$B4591)-1))*2+VALUE(MID($B4591,FIND(":",$B4591)+1,2))/30,"")))</f>
        <v/>
      </c>
      <c r="G4591" s="12">
        <f>IF($E4591="","",IF(WEEKDAY($E4591,2)&lt;6,1,0))</f>
        <v/>
      </c>
      <c r="H4591" s="12">
        <f>IF(OR($E4591="",$F4591=""),"",IF(AND($G4591=1,$F4591&gt;='Working Hours'!$C$8,$F4591&lt;'Working Hours'!$C$9),1,0))</f>
        <v/>
      </c>
    </row>
    <row r="4592">
      <c r="A4592" s="11" t="n"/>
      <c r="B4592" s="11" t="n"/>
      <c r="C4592" s="11" t="n"/>
      <c r="E4592" s="12">
        <f>IF($A4592="","",IF(ISNUMBER($A4592),$A4592,IFERROR(DATEVALUE($A4592),"")))</f>
        <v/>
      </c>
      <c r="F4592" s="12">
        <f>IF($B4592="","",IF(ISNUMBER($B4592),HOUR($B4592)*2+MINUTE($B4592)/30,IFERROR(VALUE(LEFT($B4592,FIND(":",$B4592)-1))*2+VALUE(MID($B4592,FIND(":",$B4592)+1,2))/30,"")))</f>
        <v/>
      </c>
      <c r="G4592" s="12">
        <f>IF($E4592="","",IF(WEEKDAY($E4592,2)&lt;6,1,0))</f>
        <v/>
      </c>
      <c r="H4592" s="12">
        <f>IF(OR($E4592="",$F4592=""),"",IF(AND($G4592=1,$F4592&gt;='Working Hours'!$C$8,$F4592&lt;'Working Hours'!$C$9),1,0))</f>
        <v/>
      </c>
    </row>
    <row r="4593">
      <c r="A4593" s="11" t="n"/>
      <c r="B4593" s="11" t="n"/>
      <c r="C4593" s="11" t="n"/>
      <c r="E4593" s="12">
        <f>IF($A4593="","",IF(ISNUMBER($A4593),$A4593,IFERROR(DATEVALUE($A4593),"")))</f>
        <v/>
      </c>
      <c r="F4593" s="12">
        <f>IF($B4593="","",IF(ISNUMBER($B4593),HOUR($B4593)*2+MINUTE($B4593)/30,IFERROR(VALUE(LEFT($B4593,FIND(":",$B4593)-1))*2+VALUE(MID($B4593,FIND(":",$B4593)+1,2))/30,"")))</f>
        <v/>
      </c>
      <c r="G4593" s="12">
        <f>IF($E4593="","",IF(WEEKDAY($E4593,2)&lt;6,1,0))</f>
        <v/>
      </c>
      <c r="H4593" s="12">
        <f>IF(OR($E4593="",$F4593=""),"",IF(AND($G4593=1,$F4593&gt;='Working Hours'!$C$8,$F4593&lt;'Working Hours'!$C$9),1,0))</f>
        <v/>
      </c>
    </row>
    <row r="4594">
      <c r="A4594" s="11" t="n"/>
      <c r="B4594" s="11" t="n"/>
      <c r="C4594" s="11" t="n"/>
      <c r="E4594" s="12">
        <f>IF($A4594="","",IF(ISNUMBER($A4594),$A4594,IFERROR(DATEVALUE($A4594),"")))</f>
        <v/>
      </c>
      <c r="F4594" s="12">
        <f>IF($B4594="","",IF(ISNUMBER($B4594),HOUR($B4594)*2+MINUTE($B4594)/30,IFERROR(VALUE(LEFT($B4594,FIND(":",$B4594)-1))*2+VALUE(MID($B4594,FIND(":",$B4594)+1,2))/30,"")))</f>
        <v/>
      </c>
      <c r="G4594" s="12">
        <f>IF($E4594="","",IF(WEEKDAY($E4594,2)&lt;6,1,0))</f>
        <v/>
      </c>
      <c r="H4594" s="12">
        <f>IF(OR($E4594="",$F4594=""),"",IF(AND($G4594=1,$F4594&gt;='Working Hours'!$C$8,$F4594&lt;'Working Hours'!$C$9),1,0))</f>
        <v/>
      </c>
    </row>
    <row r="4595">
      <c r="A4595" s="11" t="n"/>
      <c r="B4595" s="11" t="n"/>
      <c r="C4595" s="11" t="n"/>
      <c r="E4595" s="12">
        <f>IF($A4595="","",IF(ISNUMBER($A4595),$A4595,IFERROR(DATEVALUE($A4595),"")))</f>
        <v/>
      </c>
      <c r="F4595" s="12">
        <f>IF($B4595="","",IF(ISNUMBER($B4595),HOUR($B4595)*2+MINUTE($B4595)/30,IFERROR(VALUE(LEFT($B4595,FIND(":",$B4595)-1))*2+VALUE(MID($B4595,FIND(":",$B4595)+1,2))/30,"")))</f>
        <v/>
      </c>
      <c r="G4595" s="12">
        <f>IF($E4595="","",IF(WEEKDAY($E4595,2)&lt;6,1,0))</f>
        <v/>
      </c>
      <c r="H4595" s="12">
        <f>IF(OR($E4595="",$F4595=""),"",IF(AND($G4595=1,$F4595&gt;='Working Hours'!$C$8,$F4595&lt;'Working Hours'!$C$9),1,0))</f>
        <v/>
      </c>
    </row>
    <row r="4596">
      <c r="A4596" s="11" t="n"/>
      <c r="B4596" s="11" t="n"/>
      <c r="C4596" s="11" t="n"/>
      <c r="E4596" s="12">
        <f>IF($A4596="","",IF(ISNUMBER($A4596),$A4596,IFERROR(DATEVALUE($A4596),"")))</f>
        <v/>
      </c>
      <c r="F4596" s="12">
        <f>IF($B4596="","",IF(ISNUMBER($B4596),HOUR($B4596)*2+MINUTE($B4596)/30,IFERROR(VALUE(LEFT($B4596,FIND(":",$B4596)-1))*2+VALUE(MID($B4596,FIND(":",$B4596)+1,2))/30,"")))</f>
        <v/>
      </c>
      <c r="G4596" s="12">
        <f>IF($E4596="","",IF(WEEKDAY($E4596,2)&lt;6,1,0))</f>
        <v/>
      </c>
      <c r="H4596" s="12">
        <f>IF(OR($E4596="",$F4596=""),"",IF(AND($G4596=1,$F4596&gt;='Working Hours'!$C$8,$F4596&lt;'Working Hours'!$C$9),1,0))</f>
        <v/>
      </c>
    </row>
    <row r="4597">
      <c r="A4597" s="11" t="n"/>
      <c r="B4597" s="11" t="n"/>
      <c r="C4597" s="11" t="n"/>
      <c r="E4597" s="12">
        <f>IF($A4597="","",IF(ISNUMBER($A4597),$A4597,IFERROR(DATEVALUE($A4597),"")))</f>
        <v/>
      </c>
      <c r="F4597" s="12">
        <f>IF($B4597="","",IF(ISNUMBER($B4597),HOUR($B4597)*2+MINUTE($B4597)/30,IFERROR(VALUE(LEFT($B4597,FIND(":",$B4597)-1))*2+VALUE(MID($B4597,FIND(":",$B4597)+1,2))/30,"")))</f>
        <v/>
      </c>
      <c r="G4597" s="12">
        <f>IF($E4597="","",IF(WEEKDAY($E4597,2)&lt;6,1,0))</f>
        <v/>
      </c>
      <c r="H4597" s="12">
        <f>IF(OR($E4597="",$F4597=""),"",IF(AND($G4597=1,$F4597&gt;='Working Hours'!$C$8,$F4597&lt;'Working Hours'!$C$9),1,0))</f>
        <v/>
      </c>
    </row>
    <row r="4598">
      <c r="A4598" s="11" t="n"/>
      <c r="B4598" s="11" t="n"/>
      <c r="C4598" s="11" t="n"/>
      <c r="E4598" s="12">
        <f>IF($A4598="","",IF(ISNUMBER($A4598),$A4598,IFERROR(DATEVALUE($A4598),"")))</f>
        <v/>
      </c>
      <c r="F4598" s="12">
        <f>IF($B4598="","",IF(ISNUMBER($B4598),HOUR($B4598)*2+MINUTE($B4598)/30,IFERROR(VALUE(LEFT($B4598,FIND(":",$B4598)-1))*2+VALUE(MID($B4598,FIND(":",$B4598)+1,2))/30,"")))</f>
        <v/>
      </c>
      <c r="G4598" s="12">
        <f>IF($E4598="","",IF(WEEKDAY($E4598,2)&lt;6,1,0))</f>
        <v/>
      </c>
      <c r="H4598" s="12">
        <f>IF(OR($E4598="",$F4598=""),"",IF(AND($G4598=1,$F4598&gt;='Working Hours'!$C$8,$F4598&lt;'Working Hours'!$C$9),1,0))</f>
        <v/>
      </c>
    </row>
    <row r="4599">
      <c r="A4599" s="11" t="n"/>
      <c r="B4599" s="11" t="n"/>
      <c r="C4599" s="11" t="n"/>
      <c r="E4599" s="12">
        <f>IF($A4599="","",IF(ISNUMBER($A4599),$A4599,IFERROR(DATEVALUE($A4599),"")))</f>
        <v/>
      </c>
      <c r="F4599" s="12">
        <f>IF($B4599="","",IF(ISNUMBER($B4599),HOUR($B4599)*2+MINUTE($B4599)/30,IFERROR(VALUE(LEFT($B4599,FIND(":",$B4599)-1))*2+VALUE(MID($B4599,FIND(":",$B4599)+1,2))/30,"")))</f>
        <v/>
      </c>
      <c r="G4599" s="12">
        <f>IF($E4599="","",IF(WEEKDAY($E4599,2)&lt;6,1,0))</f>
        <v/>
      </c>
      <c r="H4599" s="12">
        <f>IF(OR($E4599="",$F4599=""),"",IF(AND($G4599=1,$F4599&gt;='Working Hours'!$C$8,$F4599&lt;'Working Hours'!$C$9),1,0))</f>
        <v/>
      </c>
    </row>
    <row r="4600">
      <c r="A4600" s="11" t="n"/>
      <c r="B4600" s="11" t="n"/>
      <c r="C4600" s="11" t="n"/>
      <c r="E4600" s="12">
        <f>IF($A4600="","",IF(ISNUMBER($A4600),$A4600,IFERROR(DATEVALUE($A4600),"")))</f>
        <v/>
      </c>
      <c r="F4600" s="12">
        <f>IF($B4600="","",IF(ISNUMBER($B4600),HOUR($B4600)*2+MINUTE($B4600)/30,IFERROR(VALUE(LEFT($B4600,FIND(":",$B4600)-1))*2+VALUE(MID($B4600,FIND(":",$B4600)+1,2))/30,"")))</f>
        <v/>
      </c>
      <c r="G4600" s="12">
        <f>IF($E4600="","",IF(WEEKDAY($E4600,2)&lt;6,1,0))</f>
        <v/>
      </c>
      <c r="H4600" s="12">
        <f>IF(OR($E4600="",$F4600=""),"",IF(AND($G4600=1,$F4600&gt;='Working Hours'!$C$8,$F4600&lt;'Working Hours'!$C$9),1,0))</f>
        <v/>
      </c>
    </row>
    <row r="4601">
      <c r="A4601" s="11" t="n"/>
      <c r="B4601" s="11" t="n"/>
      <c r="C4601" s="11" t="n"/>
      <c r="E4601" s="12">
        <f>IF($A4601="","",IF(ISNUMBER($A4601),$A4601,IFERROR(DATEVALUE($A4601),"")))</f>
        <v/>
      </c>
      <c r="F4601" s="12">
        <f>IF($B4601="","",IF(ISNUMBER($B4601),HOUR($B4601)*2+MINUTE($B4601)/30,IFERROR(VALUE(LEFT($B4601,FIND(":",$B4601)-1))*2+VALUE(MID($B4601,FIND(":",$B4601)+1,2))/30,"")))</f>
        <v/>
      </c>
      <c r="G4601" s="12">
        <f>IF($E4601="","",IF(WEEKDAY($E4601,2)&lt;6,1,0))</f>
        <v/>
      </c>
      <c r="H4601" s="12">
        <f>IF(OR($E4601="",$F4601=""),"",IF(AND($G4601=1,$F4601&gt;='Working Hours'!$C$8,$F4601&lt;'Working Hours'!$C$9),1,0))</f>
        <v/>
      </c>
    </row>
    <row r="4602">
      <c r="A4602" s="11" t="n"/>
      <c r="B4602" s="11" t="n"/>
      <c r="C4602" s="11" t="n"/>
      <c r="E4602" s="12">
        <f>IF($A4602="","",IF(ISNUMBER($A4602),$A4602,IFERROR(DATEVALUE($A4602),"")))</f>
        <v/>
      </c>
      <c r="F4602" s="12">
        <f>IF($B4602="","",IF(ISNUMBER($B4602),HOUR($B4602)*2+MINUTE($B4602)/30,IFERROR(VALUE(LEFT($B4602,FIND(":",$B4602)-1))*2+VALUE(MID($B4602,FIND(":",$B4602)+1,2))/30,"")))</f>
        <v/>
      </c>
      <c r="G4602" s="12">
        <f>IF($E4602="","",IF(WEEKDAY($E4602,2)&lt;6,1,0))</f>
        <v/>
      </c>
      <c r="H4602" s="12">
        <f>IF(OR($E4602="",$F4602=""),"",IF(AND($G4602=1,$F4602&gt;='Working Hours'!$C$8,$F4602&lt;'Working Hours'!$C$9),1,0))</f>
        <v/>
      </c>
    </row>
    <row r="4603">
      <c r="A4603" s="11" t="n"/>
      <c r="B4603" s="11" t="n"/>
      <c r="C4603" s="11" t="n"/>
      <c r="E4603" s="12">
        <f>IF($A4603="","",IF(ISNUMBER($A4603),$A4603,IFERROR(DATEVALUE($A4603),"")))</f>
        <v/>
      </c>
      <c r="F4603" s="12">
        <f>IF($B4603="","",IF(ISNUMBER($B4603),HOUR($B4603)*2+MINUTE($B4603)/30,IFERROR(VALUE(LEFT($B4603,FIND(":",$B4603)-1))*2+VALUE(MID($B4603,FIND(":",$B4603)+1,2))/30,"")))</f>
        <v/>
      </c>
      <c r="G4603" s="12">
        <f>IF($E4603="","",IF(WEEKDAY($E4603,2)&lt;6,1,0))</f>
        <v/>
      </c>
      <c r="H4603" s="12">
        <f>IF(OR($E4603="",$F4603=""),"",IF(AND($G4603=1,$F4603&gt;='Working Hours'!$C$8,$F4603&lt;'Working Hours'!$C$9),1,0))</f>
        <v/>
      </c>
    </row>
    <row r="4604">
      <c r="A4604" s="11" t="n"/>
      <c r="B4604" s="11" t="n"/>
      <c r="C4604" s="11" t="n"/>
      <c r="E4604" s="12">
        <f>IF($A4604="","",IF(ISNUMBER($A4604),$A4604,IFERROR(DATEVALUE($A4604),"")))</f>
        <v/>
      </c>
      <c r="F4604" s="12">
        <f>IF($B4604="","",IF(ISNUMBER($B4604),HOUR($B4604)*2+MINUTE($B4604)/30,IFERROR(VALUE(LEFT($B4604,FIND(":",$B4604)-1))*2+VALUE(MID($B4604,FIND(":",$B4604)+1,2))/30,"")))</f>
        <v/>
      </c>
      <c r="G4604" s="12">
        <f>IF($E4604="","",IF(WEEKDAY($E4604,2)&lt;6,1,0))</f>
        <v/>
      </c>
      <c r="H4604" s="12">
        <f>IF(OR($E4604="",$F4604=""),"",IF(AND($G4604=1,$F4604&gt;='Working Hours'!$C$8,$F4604&lt;'Working Hours'!$C$9),1,0))</f>
        <v/>
      </c>
    </row>
    <row r="4605">
      <c r="A4605" s="11" t="n"/>
      <c r="B4605" s="11" t="n"/>
      <c r="C4605" s="11" t="n"/>
      <c r="E4605" s="12">
        <f>IF($A4605="","",IF(ISNUMBER($A4605),$A4605,IFERROR(DATEVALUE($A4605),"")))</f>
        <v/>
      </c>
      <c r="F4605" s="12">
        <f>IF($B4605="","",IF(ISNUMBER($B4605),HOUR($B4605)*2+MINUTE($B4605)/30,IFERROR(VALUE(LEFT($B4605,FIND(":",$B4605)-1))*2+VALUE(MID($B4605,FIND(":",$B4605)+1,2))/30,"")))</f>
        <v/>
      </c>
      <c r="G4605" s="12">
        <f>IF($E4605="","",IF(WEEKDAY($E4605,2)&lt;6,1,0))</f>
        <v/>
      </c>
      <c r="H4605" s="12">
        <f>IF(OR($E4605="",$F4605=""),"",IF(AND($G4605=1,$F4605&gt;='Working Hours'!$C$8,$F4605&lt;'Working Hours'!$C$9),1,0))</f>
        <v/>
      </c>
    </row>
    <row r="4606">
      <c r="A4606" s="11" t="n"/>
      <c r="B4606" s="11" t="n"/>
      <c r="C4606" s="11" t="n"/>
      <c r="E4606" s="12">
        <f>IF($A4606="","",IF(ISNUMBER($A4606),$A4606,IFERROR(DATEVALUE($A4606),"")))</f>
        <v/>
      </c>
      <c r="F4606" s="12">
        <f>IF($B4606="","",IF(ISNUMBER($B4606),HOUR($B4606)*2+MINUTE($B4606)/30,IFERROR(VALUE(LEFT($B4606,FIND(":",$B4606)-1))*2+VALUE(MID($B4606,FIND(":",$B4606)+1,2))/30,"")))</f>
        <v/>
      </c>
      <c r="G4606" s="12">
        <f>IF($E4606="","",IF(WEEKDAY($E4606,2)&lt;6,1,0))</f>
        <v/>
      </c>
      <c r="H4606" s="12">
        <f>IF(OR($E4606="",$F4606=""),"",IF(AND($G4606=1,$F4606&gt;='Working Hours'!$C$8,$F4606&lt;'Working Hours'!$C$9),1,0))</f>
        <v/>
      </c>
    </row>
    <row r="4607">
      <c r="A4607" s="11" t="n"/>
      <c r="B4607" s="11" t="n"/>
      <c r="C4607" s="11" t="n"/>
      <c r="E4607" s="12">
        <f>IF($A4607="","",IF(ISNUMBER($A4607),$A4607,IFERROR(DATEVALUE($A4607),"")))</f>
        <v/>
      </c>
      <c r="F4607" s="12">
        <f>IF($B4607="","",IF(ISNUMBER($B4607),HOUR($B4607)*2+MINUTE($B4607)/30,IFERROR(VALUE(LEFT($B4607,FIND(":",$B4607)-1))*2+VALUE(MID($B4607,FIND(":",$B4607)+1,2))/30,"")))</f>
        <v/>
      </c>
      <c r="G4607" s="12">
        <f>IF($E4607="","",IF(WEEKDAY($E4607,2)&lt;6,1,0))</f>
        <v/>
      </c>
      <c r="H4607" s="12">
        <f>IF(OR($E4607="",$F4607=""),"",IF(AND($G4607=1,$F4607&gt;='Working Hours'!$C$8,$F4607&lt;'Working Hours'!$C$9),1,0))</f>
        <v/>
      </c>
    </row>
    <row r="4608">
      <c r="A4608" s="11" t="n"/>
      <c r="B4608" s="11" t="n"/>
      <c r="C4608" s="11" t="n"/>
      <c r="E4608" s="12">
        <f>IF($A4608="","",IF(ISNUMBER($A4608),$A4608,IFERROR(DATEVALUE($A4608),"")))</f>
        <v/>
      </c>
      <c r="F4608" s="12">
        <f>IF($B4608="","",IF(ISNUMBER($B4608),HOUR($B4608)*2+MINUTE($B4608)/30,IFERROR(VALUE(LEFT($B4608,FIND(":",$B4608)-1))*2+VALUE(MID($B4608,FIND(":",$B4608)+1,2))/30,"")))</f>
        <v/>
      </c>
      <c r="G4608" s="12">
        <f>IF($E4608="","",IF(WEEKDAY($E4608,2)&lt;6,1,0))</f>
        <v/>
      </c>
      <c r="H4608" s="12">
        <f>IF(OR($E4608="",$F4608=""),"",IF(AND($G4608=1,$F4608&gt;='Working Hours'!$C$8,$F4608&lt;'Working Hours'!$C$9),1,0))</f>
        <v/>
      </c>
    </row>
    <row r="4609">
      <c r="A4609" s="11" t="n"/>
      <c r="B4609" s="11" t="n"/>
      <c r="C4609" s="11" t="n"/>
      <c r="E4609" s="12">
        <f>IF($A4609="","",IF(ISNUMBER($A4609),$A4609,IFERROR(DATEVALUE($A4609),"")))</f>
        <v/>
      </c>
      <c r="F4609" s="12">
        <f>IF($B4609="","",IF(ISNUMBER($B4609),HOUR($B4609)*2+MINUTE($B4609)/30,IFERROR(VALUE(LEFT($B4609,FIND(":",$B4609)-1))*2+VALUE(MID($B4609,FIND(":",$B4609)+1,2))/30,"")))</f>
        <v/>
      </c>
      <c r="G4609" s="12">
        <f>IF($E4609="","",IF(WEEKDAY($E4609,2)&lt;6,1,0))</f>
        <v/>
      </c>
      <c r="H4609" s="12">
        <f>IF(OR($E4609="",$F4609=""),"",IF(AND($G4609=1,$F4609&gt;='Working Hours'!$C$8,$F4609&lt;'Working Hours'!$C$9),1,0))</f>
        <v/>
      </c>
    </row>
    <row r="4610">
      <c r="A4610" s="11" t="n"/>
      <c r="B4610" s="11" t="n"/>
      <c r="C4610" s="11" t="n"/>
      <c r="E4610" s="12">
        <f>IF($A4610="","",IF(ISNUMBER($A4610),$A4610,IFERROR(DATEVALUE($A4610),"")))</f>
        <v/>
      </c>
      <c r="F4610" s="12">
        <f>IF($B4610="","",IF(ISNUMBER($B4610),HOUR($B4610)*2+MINUTE($B4610)/30,IFERROR(VALUE(LEFT($B4610,FIND(":",$B4610)-1))*2+VALUE(MID($B4610,FIND(":",$B4610)+1,2))/30,"")))</f>
        <v/>
      </c>
      <c r="G4610" s="12">
        <f>IF($E4610="","",IF(WEEKDAY($E4610,2)&lt;6,1,0))</f>
        <v/>
      </c>
      <c r="H4610" s="12">
        <f>IF(OR($E4610="",$F4610=""),"",IF(AND($G4610=1,$F4610&gt;='Working Hours'!$C$8,$F4610&lt;'Working Hours'!$C$9),1,0))</f>
        <v/>
      </c>
    </row>
    <row r="4611">
      <c r="A4611" s="11" t="n"/>
      <c r="B4611" s="11" t="n"/>
      <c r="C4611" s="11" t="n"/>
      <c r="E4611" s="12">
        <f>IF($A4611="","",IF(ISNUMBER($A4611),$A4611,IFERROR(DATEVALUE($A4611),"")))</f>
        <v/>
      </c>
      <c r="F4611" s="12">
        <f>IF($B4611="","",IF(ISNUMBER($B4611),HOUR($B4611)*2+MINUTE($B4611)/30,IFERROR(VALUE(LEFT($B4611,FIND(":",$B4611)-1))*2+VALUE(MID($B4611,FIND(":",$B4611)+1,2))/30,"")))</f>
        <v/>
      </c>
      <c r="G4611" s="12">
        <f>IF($E4611="","",IF(WEEKDAY($E4611,2)&lt;6,1,0))</f>
        <v/>
      </c>
      <c r="H4611" s="12">
        <f>IF(OR($E4611="",$F4611=""),"",IF(AND($G4611=1,$F4611&gt;='Working Hours'!$C$8,$F4611&lt;'Working Hours'!$C$9),1,0))</f>
        <v/>
      </c>
    </row>
    <row r="4612">
      <c r="A4612" s="11" t="n"/>
      <c r="B4612" s="11" t="n"/>
      <c r="C4612" s="11" t="n"/>
      <c r="E4612" s="12">
        <f>IF($A4612="","",IF(ISNUMBER($A4612),$A4612,IFERROR(DATEVALUE($A4612),"")))</f>
        <v/>
      </c>
      <c r="F4612" s="12">
        <f>IF($B4612="","",IF(ISNUMBER($B4612),HOUR($B4612)*2+MINUTE($B4612)/30,IFERROR(VALUE(LEFT($B4612,FIND(":",$B4612)-1))*2+VALUE(MID($B4612,FIND(":",$B4612)+1,2))/30,"")))</f>
        <v/>
      </c>
      <c r="G4612" s="12">
        <f>IF($E4612="","",IF(WEEKDAY($E4612,2)&lt;6,1,0))</f>
        <v/>
      </c>
      <c r="H4612" s="12">
        <f>IF(OR($E4612="",$F4612=""),"",IF(AND($G4612=1,$F4612&gt;='Working Hours'!$C$8,$F4612&lt;'Working Hours'!$C$9),1,0))</f>
        <v/>
      </c>
    </row>
    <row r="4613">
      <c r="A4613" s="11" t="n"/>
      <c r="B4613" s="11" t="n"/>
      <c r="C4613" s="11" t="n"/>
      <c r="E4613" s="12">
        <f>IF($A4613="","",IF(ISNUMBER($A4613),$A4613,IFERROR(DATEVALUE($A4613),"")))</f>
        <v/>
      </c>
      <c r="F4613" s="12">
        <f>IF($B4613="","",IF(ISNUMBER($B4613),HOUR($B4613)*2+MINUTE($B4613)/30,IFERROR(VALUE(LEFT($B4613,FIND(":",$B4613)-1))*2+VALUE(MID($B4613,FIND(":",$B4613)+1,2))/30,"")))</f>
        <v/>
      </c>
      <c r="G4613" s="12">
        <f>IF($E4613="","",IF(WEEKDAY($E4613,2)&lt;6,1,0))</f>
        <v/>
      </c>
      <c r="H4613" s="12">
        <f>IF(OR($E4613="",$F4613=""),"",IF(AND($G4613=1,$F4613&gt;='Working Hours'!$C$8,$F4613&lt;'Working Hours'!$C$9),1,0))</f>
        <v/>
      </c>
    </row>
    <row r="4614">
      <c r="A4614" s="11" t="n"/>
      <c r="B4614" s="11" t="n"/>
      <c r="C4614" s="11" t="n"/>
      <c r="E4614" s="12">
        <f>IF($A4614="","",IF(ISNUMBER($A4614),$A4614,IFERROR(DATEVALUE($A4614),"")))</f>
        <v/>
      </c>
      <c r="F4614" s="12">
        <f>IF($B4614="","",IF(ISNUMBER($B4614),HOUR($B4614)*2+MINUTE($B4614)/30,IFERROR(VALUE(LEFT($B4614,FIND(":",$B4614)-1))*2+VALUE(MID($B4614,FIND(":",$B4614)+1,2))/30,"")))</f>
        <v/>
      </c>
      <c r="G4614" s="12">
        <f>IF($E4614="","",IF(WEEKDAY($E4614,2)&lt;6,1,0))</f>
        <v/>
      </c>
      <c r="H4614" s="12">
        <f>IF(OR($E4614="",$F4614=""),"",IF(AND($G4614=1,$F4614&gt;='Working Hours'!$C$8,$F4614&lt;'Working Hours'!$C$9),1,0))</f>
        <v/>
      </c>
    </row>
    <row r="4615">
      <c r="A4615" s="11" t="n"/>
      <c r="B4615" s="11" t="n"/>
      <c r="C4615" s="11" t="n"/>
      <c r="E4615" s="12">
        <f>IF($A4615="","",IF(ISNUMBER($A4615),$A4615,IFERROR(DATEVALUE($A4615),"")))</f>
        <v/>
      </c>
      <c r="F4615" s="12">
        <f>IF($B4615="","",IF(ISNUMBER($B4615),HOUR($B4615)*2+MINUTE($B4615)/30,IFERROR(VALUE(LEFT($B4615,FIND(":",$B4615)-1))*2+VALUE(MID($B4615,FIND(":",$B4615)+1,2))/30,"")))</f>
        <v/>
      </c>
      <c r="G4615" s="12">
        <f>IF($E4615="","",IF(WEEKDAY($E4615,2)&lt;6,1,0))</f>
        <v/>
      </c>
      <c r="H4615" s="12">
        <f>IF(OR($E4615="",$F4615=""),"",IF(AND($G4615=1,$F4615&gt;='Working Hours'!$C$8,$F4615&lt;'Working Hours'!$C$9),1,0))</f>
        <v/>
      </c>
    </row>
    <row r="4616">
      <c r="A4616" s="11" t="n"/>
      <c r="B4616" s="11" t="n"/>
      <c r="C4616" s="11" t="n"/>
      <c r="E4616" s="12">
        <f>IF($A4616="","",IF(ISNUMBER($A4616),$A4616,IFERROR(DATEVALUE($A4616),"")))</f>
        <v/>
      </c>
      <c r="F4616" s="12">
        <f>IF($B4616="","",IF(ISNUMBER($B4616),HOUR($B4616)*2+MINUTE($B4616)/30,IFERROR(VALUE(LEFT($B4616,FIND(":",$B4616)-1))*2+VALUE(MID($B4616,FIND(":",$B4616)+1,2))/30,"")))</f>
        <v/>
      </c>
      <c r="G4616" s="12">
        <f>IF($E4616="","",IF(WEEKDAY($E4616,2)&lt;6,1,0))</f>
        <v/>
      </c>
      <c r="H4616" s="12">
        <f>IF(OR($E4616="",$F4616=""),"",IF(AND($G4616=1,$F4616&gt;='Working Hours'!$C$8,$F4616&lt;'Working Hours'!$C$9),1,0))</f>
        <v/>
      </c>
    </row>
    <row r="4617">
      <c r="A4617" s="11" t="n"/>
      <c r="B4617" s="11" t="n"/>
      <c r="C4617" s="11" t="n"/>
      <c r="E4617" s="12">
        <f>IF($A4617="","",IF(ISNUMBER($A4617),$A4617,IFERROR(DATEVALUE($A4617),"")))</f>
        <v/>
      </c>
      <c r="F4617" s="12">
        <f>IF($B4617="","",IF(ISNUMBER($B4617),HOUR($B4617)*2+MINUTE($B4617)/30,IFERROR(VALUE(LEFT($B4617,FIND(":",$B4617)-1))*2+VALUE(MID($B4617,FIND(":",$B4617)+1,2))/30,"")))</f>
        <v/>
      </c>
      <c r="G4617" s="12">
        <f>IF($E4617="","",IF(WEEKDAY($E4617,2)&lt;6,1,0))</f>
        <v/>
      </c>
      <c r="H4617" s="12">
        <f>IF(OR($E4617="",$F4617=""),"",IF(AND($G4617=1,$F4617&gt;='Working Hours'!$C$8,$F4617&lt;'Working Hours'!$C$9),1,0))</f>
        <v/>
      </c>
    </row>
    <row r="4618">
      <c r="A4618" s="11" t="n"/>
      <c r="B4618" s="11" t="n"/>
      <c r="C4618" s="11" t="n"/>
      <c r="E4618" s="12">
        <f>IF($A4618="","",IF(ISNUMBER($A4618),$A4618,IFERROR(DATEVALUE($A4618),"")))</f>
        <v/>
      </c>
      <c r="F4618" s="12">
        <f>IF($B4618="","",IF(ISNUMBER($B4618),HOUR($B4618)*2+MINUTE($B4618)/30,IFERROR(VALUE(LEFT($B4618,FIND(":",$B4618)-1))*2+VALUE(MID($B4618,FIND(":",$B4618)+1,2))/30,"")))</f>
        <v/>
      </c>
      <c r="G4618" s="12">
        <f>IF($E4618="","",IF(WEEKDAY($E4618,2)&lt;6,1,0))</f>
        <v/>
      </c>
      <c r="H4618" s="12">
        <f>IF(OR($E4618="",$F4618=""),"",IF(AND($G4618=1,$F4618&gt;='Working Hours'!$C$8,$F4618&lt;'Working Hours'!$C$9),1,0))</f>
        <v/>
      </c>
    </row>
    <row r="4619">
      <c r="A4619" s="11" t="n"/>
      <c r="B4619" s="11" t="n"/>
      <c r="C4619" s="11" t="n"/>
      <c r="E4619" s="12">
        <f>IF($A4619="","",IF(ISNUMBER($A4619),$A4619,IFERROR(DATEVALUE($A4619),"")))</f>
        <v/>
      </c>
      <c r="F4619" s="12">
        <f>IF($B4619="","",IF(ISNUMBER($B4619),HOUR($B4619)*2+MINUTE($B4619)/30,IFERROR(VALUE(LEFT($B4619,FIND(":",$B4619)-1))*2+VALUE(MID($B4619,FIND(":",$B4619)+1,2))/30,"")))</f>
        <v/>
      </c>
      <c r="G4619" s="12">
        <f>IF($E4619="","",IF(WEEKDAY($E4619,2)&lt;6,1,0))</f>
        <v/>
      </c>
      <c r="H4619" s="12">
        <f>IF(OR($E4619="",$F4619=""),"",IF(AND($G4619=1,$F4619&gt;='Working Hours'!$C$8,$F4619&lt;'Working Hours'!$C$9),1,0))</f>
        <v/>
      </c>
    </row>
    <row r="4620">
      <c r="A4620" s="11" t="n"/>
      <c r="B4620" s="11" t="n"/>
      <c r="C4620" s="11" t="n"/>
      <c r="E4620" s="12">
        <f>IF($A4620="","",IF(ISNUMBER($A4620),$A4620,IFERROR(DATEVALUE($A4620),"")))</f>
        <v/>
      </c>
      <c r="F4620" s="12">
        <f>IF($B4620="","",IF(ISNUMBER($B4620),HOUR($B4620)*2+MINUTE($B4620)/30,IFERROR(VALUE(LEFT($B4620,FIND(":",$B4620)-1))*2+VALUE(MID($B4620,FIND(":",$B4620)+1,2))/30,"")))</f>
        <v/>
      </c>
      <c r="G4620" s="12">
        <f>IF($E4620="","",IF(WEEKDAY($E4620,2)&lt;6,1,0))</f>
        <v/>
      </c>
      <c r="H4620" s="12">
        <f>IF(OR($E4620="",$F4620=""),"",IF(AND($G4620=1,$F4620&gt;='Working Hours'!$C$8,$F4620&lt;'Working Hours'!$C$9),1,0))</f>
        <v/>
      </c>
    </row>
    <row r="4621">
      <c r="A4621" s="11" t="n"/>
      <c r="B4621" s="11" t="n"/>
      <c r="C4621" s="11" t="n"/>
      <c r="E4621" s="12">
        <f>IF($A4621="","",IF(ISNUMBER($A4621),$A4621,IFERROR(DATEVALUE($A4621),"")))</f>
        <v/>
      </c>
      <c r="F4621" s="12">
        <f>IF($B4621="","",IF(ISNUMBER($B4621),HOUR($B4621)*2+MINUTE($B4621)/30,IFERROR(VALUE(LEFT($B4621,FIND(":",$B4621)-1))*2+VALUE(MID($B4621,FIND(":",$B4621)+1,2))/30,"")))</f>
        <v/>
      </c>
      <c r="G4621" s="12">
        <f>IF($E4621="","",IF(WEEKDAY($E4621,2)&lt;6,1,0))</f>
        <v/>
      </c>
      <c r="H4621" s="12">
        <f>IF(OR($E4621="",$F4621=""),"",IF(AND($G4621=1,$F4621&gt;='Working Hours'!$C$8,$F4621&lt;'Working Hours'!$C$9),1,0))</f>
        <v/>
      </c>
    </row>
    <row r="4622">
      <c r="A4622" s="11" t="n"/>
      <c r="B4622" s="11" t="n"/>
      <c r="C4622" s="11" t="n"/>
      <c r="E4622" s="12">
        <f>IF($A4622="","",IF(ISNUMBER($A4622),$A4622,IFERROR(DATEVALUE($A4622),"")))</f>
        <v/>
      </c>
      <c r="F4622" s="12">
        <f>IF($B4622="","",IF(ISNUMBER($B4622),HOUR($B4622)*2+MINUTE($B4622)/30,IFERROR(VALUE(LEFT($B4622,FIND(":",$B4622)-1))*2+VALUE(MID($B4622,FIND(":",$B4622)+1,2))/30,"")))</f>
        <v/>
      </c>
      <c r="G4622" s="12">
        <f>IF($E4622="","",IF(WEEKDAY($E4622,2)&lt;6,1,0))</f>
        <v/>
      </c>
      <c r="H4622" s="12">
        <f>IF(OR($E4622="",$F4622=""),"",IF(AND($G4622=1,$F4622&gt;='Working Hours'!$C$8,$F4622&lt;'Working Hours'!$C$9),1,0))</f>
        <v/>
      </c>
    </row>
    <row r="4623">
      <c r="A4623" s="11" t="n"/>
      <c r="B4623" s="11" t="n"/>
      <c r="C4623" s="11" t="n"/>
      <c r="E4623" s="12">
        <f>IF($A4623="","",IF(ISNUMBER($A4623),$A4623,IFERROR(DATEVALUE($A4623),"")))</f>
        <v/>
      </c>
      <c r="F4623" s="12">
        <f>IF($B4623="","",IF(ISNUMBER($B4623),HOUR($B4623)*2+MINUTE($B4623)/30,IFERROR(VALUE(LEFT($B4623,FIND(":",$B4623)-1))*2+VALUE(MID($B4623,FIND(":",$B4623)+1,2))/30,"")))</f>
        <v/>
      </c>
      <c r="G4623" s="12">
        <f>IF($E4623="","",IF(WEEKDAY($E4623,2)&lt;6,1,0))</f>
        <v/>
      </c>
      <c r="H4623" s="12">
        <f>IF(OR($E4623="",$F4623=""),"",IF(AND($G4623=1,$F4623&gt;='Working Hours'!$C$8,$F4623&lt;'Working Hours'!$C$9),1,0))</f>
        <v/>
      </c>
    </row>
    <row r="4624">
      <c r="A4624" s="11" t="n"/>
      <c r="B4624" s="11" t="n"/>
      <c r="C4624" s="11" t="n"/>
      <c r="E4624" s="12">
        <f>IF($A4624="","",IF(ISNUMBER($A4624),$A4624,IFERROR(DATEVALUE($A4624),"")))</f>
        <v/>
      </c>
      <c r="F4624" s="12">
        <f>IF($B4624="","",IF(ISNUMBER($B4624),HOUR($B4624)*2+MINUTE($B4624)/30,IFERROR(VALUE(LEFT($B4624,FIND(":",$B4624)-1))*2+VALUE(MID($B4624,FIND(":",$B4624)+1,2))/30,"")))</f>
        <v/>
      </c>
      <c r="G4624" s="12">
        <f>IF($E4624="","",IF(WEEKDAY($E4624,2)&lt;6,1,0))</f>
        <v/>
      </c>
      <c r="H4624" s="12">
        <f>IF(OR($E4624="",$F4624=""),"",IF(AND($G4624=1,$F4624&gt;='Working Hours'!$C$8,$F4624&lt;'Working Hours'!$C$9),1,0))</f>
        <v/>
      </c>
    </row>
    <row r="4625">
      <c r="A4625" s="11" t="n"/>
      <c r="B4625" s="11" t="n"/>
      <c r="C4625" s="11" t="n"/>
      <c r="E4625" s="12">
        <f>IF($A4625="","",IF(ISNUMBER($A4625),$A4625,IFERROR(DATEVALUE($A4625),"")))</f>
        <v/>
      </c>
      <c r="F4625" s="12">
        <f>IF($B4625="","",IF(ISNUMBER($B4625),HOUR($B4625)*2+MINUTE($B4625)/30,IFERROR(VALUE(LEFT($B4625,FIND(":",$B4625)-1))*2+VALUE(MID($B4625,FIND(":",$B4625)+1,2))/30,"")))</f>
        <v/>
      </c>
      <c r="G4625" s="12">
        <f>IF($E4625="","",IF(WEEKDAY($E4625,2)&lt;6,1,0))</f>
        <v/>
      </c>
      <c r="H4625" s="12">
        <f>IF(OR($E4625="",$F4625=""),"",IF(AND($G4625=1,$F4625&gt;='Working Hours'!$C$8,$F4625&lt;'Working Hours'!$C$9),1,0))</f>
        <v/>
      </c>
    </row>
    <row r="4626">
      <c r="A4626" s="11" t="n"/>
      <c r="B4626" s="11" t="n"/>
      <c r="C4626" s="11" t="n"/>
      <c r="E4626" s="12">
        <f>IF($A4626="","",IF(ISNUMBER($A4626),$A4626,IFERROR(DATEVALUE($A4626),"")))</f>
        <v/>
      </c>
      <c r="F4626" s="12">
        <f>IF($B4626="","",IF(ISNUMBER($B4626),HOUR($B4626)*2+MINUTE($B4626)/30,IFERROR(VALUE(LEFT($B4626,FIND(":",$B4626)-1))*2+VALUE(MID($B4626,FIND(":",$B4626)+1,2))/30,"")))</f>
        <v/>
      </c>
      <c r="G4626" s="12">
        <f>IF($E4626="","",IF(WEEKDAY($E4626,2)&lt;6,1,0))</f>
        <v/>
      </c>
      <c r="H4626" s="12">
        <f>IF(OR($E4626="",$F4626=""),"",IF(AND($G4626=1,$F4626&gt;='Working Hours'!$C$8,$F4626&lt;'Working Hours'!$C$9),1,0))</f>
        <v/>
      </c>
    </row>
    <row r="4627">
      <c r="A4627" s="11" t="n"/>
      <c r="B4627" s="11" t="n"/>
      <c r="C4627" s="11" t="n"/>
      <c r="E4627" s="12">
        <f>IF($A4627="","",IF(ISNUMBER($A4627),$A4627,IFERROR(DATEVALUE($A4627),"")))</f>
        <v/>
      </c>
      <c r="F4627" s="12">
        <f>IF($B4627="","",IF(ISNUMBER($B4627),HOUR($B4627)*2+MINUTE($B4627)/30,IFERROR(VALUE(LEFT($B4627,FIND(":",$B4627)-1))*2+VALUE(MID($B4627,FIND(":",$B4627)+1,2))/30,"")))</f>
        <v/>
      </c>
      <c r="G4627" s="12">
        <f>IF($E4627="","",IF(WEEKDAY($E4627,2)&lt;6,1,0))</f>
        <v/>
      </c>
      <c r="H4627" s="12">
        <f>IF(OR($E4627="",$F4627=""),"",IF(AND($G4627=1,$F4627&gt;='Working Hours'!$C$8,$F4627&lt;'Working Hours'!$C$9),1,0))</f>
        <v/>
      </c>
    </row>
    <row r="4628">
      <c r="A4628" s="11" t="n"/>
      <c r="B4628" s="11" t="n"/>
      <c r="C4628" s="11" t="n"/>
      <c r="E4628" s="12">
        <f>IF($A4628="","",IF(ISNUMBER($A4628),$A4628,IFERROR(DATEVALUE($A4628),"")))</f>
        <v/>
      </c>
      <c r="F4628" s="12">
        <f>IF($B4628="","",IF(ISNUMBER($B4628),HOUR($B4628)*2+MINUTE($B4628)/30,IFERROR(VALUE(LEFT($B4628,FIND(":",$B4628)-1))*2+VALUE(MID($B4628,FIND(":",$B4628)+1,2))/30,"")))</f>
        <v/>
      </c>
      <c r="G4628" s="12">
        <f>IF($E4628="","",IF(WEEKDAY($E4628,2)&lt;6,1,0))</f>
        <v/>
      </c>
      <c r="H4628" s="12">
        <f>IF(OR($E4628="",$F4628=""),"",IF(AND($G4628=1,$F4628&gt;='Working Hours'!$C$8,$F4628&lt;'Working Hours'!$C$9),1,0))</f>
        <v/>
      </c>
    </row>
    <row r="4629">
      <c r="A4629" s="11" t="n"/>
      <c r="B4629" s="11" t="n"/>
      <c r="C4629" s="11" t="n"/>
      <c r="E4629" s="12">
        <f>IF($A4629="","",IF(ISNUMBER($A4629),$A4629,IFERROR(DATEVALUE($A4629),"")))</f>
        <v/>
      </c>
      <c r="F4629" s="12">
        <f>IF($B4629="","",IF(ISNUMBER($B4629),HOUR($B4629)*2+MINUTE($B4629)/30,IFERROR(VALUE(LEFT($B4629,FIND(":",$B4629)-1))*2+VALUE(MID($B4629,FIND(":",$B4629)+1,2))/30,"")))</f>
        <v/>
      </c>
      <c r="G4629" s="12">
        <f>IF($E4629="","",IF(WEEKDAY($E4629,2)&lt;6,1,0))</f>
        <v/>
      </c>
      <c r="H4629" s="12">
        <f>IF(OR($E4629="",$F4629=""),"",IF(AND($G4629=1,$F4629&gt;='Working Hours'!$C$8,$F4629&lt;'Working Hours'!$C$9),1,0))</f>
        <v/>
      </c>
    </row>
    <row r="4630">
      <c r="A4630" s="11" t="n"/>
      <c r="B4630" s="11" t="n"/>
      <c r="C4630" s="11" t="n"/>
      <c r="E4630" s="12">
        <f>IF($A4630="","",IF(ISNUMBER($A4630),$A4630,IFERROR(DATEVALUE($A4630),"")))</f>
        <v/>
      </c>
      <c r="F4630" s="12">
        <f>IF($B4630="","",IF(ISNUMBER($B4630),HOUR($B4630)*2+MINUTE($B4630)/30,IFERROR(VALUE(LEFT($B4630,FIND(":",$B4630)-1))*2+VALUE(MID($B4630,FIND(":",$B4630)+1,2))/30,"")))</f>
        <v/>
      </c>
      <c r="G4630" s="12">
        <f>IF($E4630="","",IF(WEEKDAY($E4630,2)&lt;6,1,0))</f>
        <v/>
      </c>
      <c r="H4630" s="12">
        <f>IF(OR($E4630="",$F4630=""),"",IF(AND($G4630=1,$F4630&gt;='Working Hours'!$C$8,$F4630&lt;'Working Hours'!$C$9),1,0))</f>
        <v/>
      </c>
    </row>
    <row r="4631">
      <c r="A4631" s="11" t="n"/>
      <c r="B4631" s="11" t="n"/>
      <c r="C4631" s="11" t="n"/>
      <c r="E4631" s="12">
        <f>IF($A4631="","",IF(ISNUMBER($A4631),$A4631,IFERROR(DATEVALUE($A4631),"")))</f>
        <v/>
      </c>
      <c r="F4631" s="12">
        <f>IF($B4631="","",IF(ISNUMBER($B4631),HOUR($B4631)*2+MINUTE($B4631)/30,IFERROR(VALUE(LEFT($B4631,FIND(":",$B4631)-1))*2+VALUE(MID($B4631,FIND(":",$B4631)+1,2))/30,"")))</f>
        <v/>
      </c>
      <c r="G4631" s="12">
        <f>IF($E4631="","",IF(WEEKDAY($E4631,2)&lt;6,1,0))</f>
        <v/>
      </c>
      <c r="H4631" s="12">
        <f>IF(OR($E4631="",$F4631=""),"",IF(AND($G4631=1,$F4631&gt;='Working Hours'!$C$8,$F4631&lt;'Working Hours'!$C$9),1,0))</f>
        <v/>
      </c>
    </row>
    <row r="4632">
      <c r="A4632" s="11" t="n"/>
      <c r="B4632" s="11" t="n"/>
      <c r="C4632" s="11" t="n"/>
      <c r="E4632" s="12">
        <f>IF($A4632="","",IF(ISNUMBER($A4632),$A4632,IFERROR(DATEVALUE($A4632),"")))</f>
        <v/>
      </c>
      <c r="F4632" s="12">
        <f>IF($B4632="","",IF(ISNUMBER($B4632),HOUR($B4632)*2+MINUTE($B4632)/30,IFERROR(VALUE(LEFT($B4632,FIND(":",$B4632)-1))*2+VALUE(MID($B4632,FIND(":",$B4632)+1,2))/30,"")))</f>
        <v/>
      </c>
      <c r="G4632" s="12">
        <f>IF($E4632="","",IF(WEEKDAY($E4632,2)&lt;6,1,0))</f>
        <v/>
      </c>
      <c r="H4632" s="12">
        <f>IF(OR($E4632="",$F4632=""),"",IF(AND($G4632=1,$F4632&gt;='Working Hours'!$C$8,$F4632&lt;'Working Hours'!$C$9),1,0))</f>
        <v/>
      </c>
    </row>
    <row r="4633">
      <c r="A4633" s="11" t="n"/>
      <c r="B4633" s="11" t="n"/>
      <c r="C4633" s="11" t="n"/>
      <c r="E4633" s="12">
        <f>IF($A4633="","",IF(ISNUMBER($A4633),$A4633,IFERROR(DATEVALUE($A4633),"")))</f>
        <v/>
      </c>
      <c r="F4633" s="12">
        <f>IF($B4633="","",IF(ISNUMBER($B4633),HOUR($B4633)*2+MINUTE($B4633)/30,IFERROR(VALUE(LEFT($B4633,FIND(":",$B4633)-1))*2+VALUE(MID($B4633,FIND(":",$B4633)+1,2))/30,"")))</f>
        <v/>
      </c>
      <c r="G4633" s="12">
        <f>IF($E4633="","",IF(WEEKDAY($E4633,2)&lt;6,1,0))</f>
        <v/>
      </c>
      <c r="H4633" s="12">
        <f>IF(OR($E4633="",$F4633=""),"",IF(AND($G4633=1,$F4633&gt;='Working Hours'!$C$8,$F4633&lt;'Working Hours'!$C$9),1,0))</f>
        <v/>
      </c>
    </row>
    <row r="4634">
      <c r="A4634" s="11" t="n"/>
      <c r="B4634" s="11" t="n"/>
      <c r="C4634" s="11" t="n"/>
      <c r="E4634" s="12">
        <f>IF($A4634="","",IF(ISNUMBER($A4634),$A4634,IFERROR(DATEVALUE($A4634),"")))</f>
        <v/>
      </c>
      <c r="F4634" s="12">
        <f>IF($B4634="","",IF(ISNUMBER($B4634),HOUR($B4634)*2+MINUTE($B4634)/30,IFERROR(VALUE(LEFT($B4634,FIND(":",$B4634)-1))*2+VALUE(MID($B4634,FIND(":",$B4634)+1,2))/30,"")))</f>
        <v/>
      </c>
      <c r="G4634" s="12">
        <f>IF($E4634="","",IF(WEEKDAY($E4634,2)&lt;6,1,0))</f>
        <v/>
      </c>
      <c r="H4634" s="12">
        <f>IF(OR($E4634="",$F4634=""),"",IF(AND($G4634=1,$F4634&gt;='Working Hours'!$C$8,$F4634&lt;'Working Hours'!$C$9),1,0))</f>
        <v/>
      </c>
    </row>
    <row r="4635">
      <c r="A4635" s="11" t="n"/>
      <c r="B4635" s="11" t="n"/>
      <c r="C4635" s="11" t="n"/>
      <c r="E4635" s="12">
        <f>IF($A4635="","",IF(ISNUMBER($A4635),$A4635,IFERROR(DATEVALUE($A4635),"")))</f>
        <v/>
      </c>
      <c r="F4635" s="12">
        <f>IF($B4635="","",IF(ISNUMBER($B4635),HOUR($B4635)*2+MINUTE($B4635)/30,IFERROR(VALUE(LEFT($B4635,FIND(":",$B4635)-1))*2+VALUE(MID($B4635,FIND(":",$B4635)+1,2))/30,"")))</f>
        <v/>
      </c>
      <c r="G4635" s="12">
        <f>IF($E4635="","",IF(WEEKDAY($E4635,2)&lt;6,1,0))</f>
        <v/>
      </c>
      <c r="H4635" s="12">
        <f>IF(OR($E4635="",$F4635=""),"",IF(AND($G4635=1,$F4635&gt;='Working Hours'!$C$8,$F4635&lt;'Working Hours'!$C$9),1,0))</f>
        <v/>
      </c>
    </row>
    <row r="4636">
      <c r="A4636" s="11" t="n"/>
      <c r="B4636" s="11" t="n"/>
      <c r="C4636" s="11" t="n"/>
      <c r="E4636" s="12">
        <f>IF($A4636="","",IF(ISNUMBER($A4636),$A4636,IFERROR(DATEVALUE($A4636),"")))</f>
        <v/>
      </c>
      <c r="F4636" s="12">
        <f>IF($B4636="","",IF(ISNUMBER($B4636),HOUR($B4636)*2+MINUTE($B4636)/30,IFERROR(VALUE(LEFT($B4636,FIND(":",$B4636)-1))*2+VALUE(MID($B4636,FIND(":",$B4636)+1,2))/30,"")))</f>
        <v/>
      </c>
      <c r="G4636" s="12">
        <f>IF($E4636="","",IF(WEEKDAY($E4636,2)&lt;6,1,0))</f>
        <v/>
      </c>
      <c r="H4636" s="12">
        <f>IF(OR($E4636="",$F4636=""),"",IF(AND($G4636=1,$F4636&gt;='Working Hours'!$C$8,$F4636&lt;'Working Hours'!$C$9),1,0))</f>
        <v/>
      </c>
    </row>
    <row r="4637">
      <c r="A4637" s="11" t="n"/>
      <c r="B4637" s="11" t="n"/>
      <c r="C4637" s="11" t="n"/>
      <c r="E4637" s="12">
        <f>IF($A4637="","",IF(ISNUMBER($A4637),$A4637,IFERROR(DATEVALUE($A4637),"")))</f>
        <v/>
      </c>
      <c r="F4637" s="12">
        <f>IF($B4637="","",IF(ISNUMBER($B4637),HOUR($B4637)*2+MINUTE($B4637)/30,IFERROR(VALUE(LEFT($B4637,FIND(":",$B4637)-1))*2+VALUE(MID($B4637,FIND(":",$B4637)+1,2))/30,"")))</f>
        <v/>
      </c>
      <c r="G4637" s="12">
        <f>IF($E4637="","",IF(WEEKDAY($E4637,2)&lt;6,1,0))</f>
        <v/>
      </c>
      <c r="H4637" s="12">
        <f>IF(OR($E4637="",$F4637=""),"",IF(AND($G4637=1,$F4637&gt;='Working Hours'!$C$8,$F4637&lt;'Working Hours'!$C$9),1,0))</f>
        <v/>
      </c>
    </row>
    <row r="4638">
      <c r="A4638" s="11" t="n"/>
      <c r="B4638" s="11" t="n"/>
      <c r="C4638" s="11" t="n"/>
      <c r="E4638" s="12">
        <f>IF($A4638="","",IF(ISNUMBER($A4638),$A4638,IFERROR(DATEVALUE($A4638),"")))</f>
        <v/>
      </c>
      <c r="F4638" s="12">
        <f>IF($B4638="","",IF(ISNUMBER($B4638),HOUR($B4638)*2+MINUTE($B4638)/30,IFERROR(VALUE(LEFT($B4638,FIND(":",$B4638)-1))*2+VALUE(MID($B4638,FIND(":",$B4638)+1,2))/30,"")))</f>
        <v/>
      </c>
      <c r="G4638" s="12">
        <f>IF($E4638="","",IF(WEEKDAY($E4638,2)&lt;6,1,0))</f>
        <v/>
      </c>
      <c r="H4638" s="12">
        <f>IF(OR($E4638="",$F4638=""),"",IF(AND($G4638=1,$F4638&gt;='Working Hours'!$C$8,$F4638&lt;'Working Hours'!$C$9),1,0))</f>
        <v/>
      </c>
    </row>
    <row r="4639">
      <c r="A4639" s="11" t="n"/>
      <c r="B4639" s="11" t="n"/>
      <c r="C4639" s="11" t="n"/>
      <c r="E4639" s="12">
        <f>IF($A4639="","",IF(ISNUMBER($A4639),$A4639,IFERROR(DATEVALUE($A4639),"")))</f>
        <v/>
      </c>
      <c r="F4639" s="12">
        <f>IF($B4639="","",IF(ISNUMBER($B4639),HOUR($B4639)*2+MINUTE($B4639)/30,IFERROR(VALUE(LEFT($B4639,FIND(":",$B4639)-1))*2+VALUE(MID($B4639,FIND(":",$B4639)+1,2))/30,"")))</f>
        <v/>
      </c>
      <c r="G4639" s="12">
        <f>IF($E4639="","",IF(WEEKDAY($E4639,2)&lt;6,1,0))</f>
        <v/>
      </c>
      <c r="H4639" s="12">
        <f>IF(OR($E4639="",$F4639=""),"",IF(AND($G4639=1,$F4639&gt;='Working Hours'!$C$8,$F4639&lt;'Working Hours'!$C$9),1,0))</f>
        <v/>
      </c>
    </row>
    <row r="4640">
      <c r="A4640" s="11" t="n"/>
      <c r="B4640" s="11" t="n"/>
      <c r="C4640" s="11" t="n"/>
      <c r="E4640" s="12">
        <f>IF($A4640="","",IF(ISNUMBER($A4640),$A4640,IFERROR(DATEVALUE($A4640),"")))</f>
        <v/>
      </c>
      <c r="F4640" s="12">
        <f>IF($B4640="","",IF(ISNUMBER($B4640),HOUR($B4640)*2+MINUTE($B4640)/30,IFERROR(VALUE(LEFT($B4640,FIND(":",$B4640)-1))*2+VALUE(MID($B4640,FIND(":",$B4640)+1,2))/30,"")))</f>
        <v/>
      </c>
      <c r="G4640" s="12">
        <f>IF($E4640="","",IF(WEEKDAY($E4640,2)&lt;6,1,0))</f>
        <v/>
      </c>
      <c r="H4640" s="12">
        <f>IF(OR($E4640="",$F4640=""),"",IF(AND($G4640=1,$F4640&gt;='Working Hours'!$C$8,$F4640&lt;'Working Hours'!$C$9),1,0))</f>
        <v/>
      </c>
    </row>
    <row r="4641">
      <c r="A4641" s="11" t="n"/>
      <c r="B4641" s="11" t="n"/>
      <c r="C4641" s="11" t="n"/>
      <c r="E4641" s="12">
        <f>IF($A4641="","",IF(ISNUMBER($A4641),$A4641,IFERROR(DATEVALUE($A4641),"")))</f>
        <v/>
      </c>
      <c r="F4641" s="12">
        <f>IF($B4641="","",IF(ISNUMBER($B4641),HOUR($B4641)*2+MINUTE($B4641)/30,IFERROR(VALUE(LEFT($B4641,FIND(":",$B4641)-1))*2+VALUE(MID($B4641,FIND(":",$B4641)+1,2))/30,"")))</f>
        <v/>
      </c>
      <c r="G4641" s="12">
        <f>IF($E4641="","",IF(WEEKDAY($E4641,2)&lt;6,1,0))</f>
        <v/>
      </c>
      <c r="H4641" s="12">
        <f>IF(OR($E4641="",$F4641=""),"",IF(AND($G4641=1,$F4641&gt;='Working Hours'!$C$8,$F4641&lt;'Working Hours'!$C$9),1,0))</f>
        <v/>
      </c>
    </row>
    <row r="4642">
      <c r="A4642" s="11" t="n"/>
      <c r="B4642" s="11" t="n"/>
      <c r="C4642" s="11" t="n"/>
      <c r="E4642" s="12">
        <f>IF($A4642="","",IF(ISNUMBER($A4642),$A4642,IFERROR(DATEVALUE($A4642),"")))</f>
        <v/>
      </c>
      <c r="F4642" s="12">
        <f>IF($B4642="","",IF(ISNUMBER($B4642),HOUR($B4642)*2+MINUTE($B4642)/30,IFERROR(VALUE(LEFT($B4642,FIND(":",$B4642)-1))*2+VALUE(MID($B4642,FIND(":",$B4642)+1,2))/30,"")))</f>
        <v/>
      </c>
      <c r="G4642" s="12">
        <f>IF($E4642="","",IF(WEEKDAY($E4642,2)&lt;6,1,0))</f>
        <v/>
      </c>
      <c r="H4642" s="12">
        <f>IF(OR($E4642="",$F4642=""),"",IF(AND($G4642=1,$F4642&gt;='Working Hours'!$C$8,$F4642&lt;'Working Hours'!$C$9),1,0))</f>
        <v/>
      </c>
    </row>
    <row r="4643">
      <c r="A4643" s="11" t="n"/>
      <c r="B4643" s="11" t="n"/>
      <c r="C4643" s="11" t="n"/>
      <c r="E4643" s="12">
        <f>IF($A4643="","",IF(ISNUMBER($A4643),$A4643,IFERROR(DATEVALUE($A4643),"")))</f>
        <v/>
      </c>
      <c r="F4643" s="12">
        <f>IF($B4643="","",IF(ISNUMBER($B4643),HOUR($B4643)*2+MINUTE($B4643)/30,IFERROR(VALUE(LEFT($B4643,FIND(":",$B4643)-1))*2+VALUE(MID($B4643,FIND(":",$B4643)+1,2))/30,"")))</f>
        <v/>
      </c>
      <c r="G4643" s="12">
        <f>IF($E4643="","",IF(WEEKDAY($E4643,2)&lt;6,1,0))</f>
        <v/>
      </c>
      <c r="H4643" s="12">
        <f>IF(OR($E4643="",$F4643=""),"",IF(AND($G4643=1,$F4643&gt;='Working Hours'!$C$8,$F4643&lt;'Working Hours'!$C$9),1,0))</f>
        <v/>
      </c>
    </row>
    <row r="4644">
      <c r="A4644" s="11" t="n"/>
      <c r="B4644" s="11" t="n"/>
      <c r="C4644" s="11" t="n"/>
      <c r="E4644" s="12">
        <f>IF($A4644="","",IF(ISNUMBER($A4644),$A4644,IFERROR(DATEVALUE($A4644),"")))</f>
        <v/>
      </c>
      <c r="F4644" s="12">
        <f>IF($B4644="","",IF(ISNUMBER($B4644),HOUR($B4644)*2+MINUTE($B4644)/30,IFERROR(VALUE(LEFT($B4644,FIND(":",$B4644)-1))*2+VALUE(MID($B4644,FIND(":",$B4644)+1,2))/30,"")))</f>
        <v/>
      </c>
      <c r="G4644" s="12">
        <f>IF($E4644="","",IF(WEEKDAY($E4644,2)&lt;6,1,0))</f>
        <v/>
      </c>
      <c r="H4644" s="12">
        <f>IF(OR($E4644="",$F4644=""),"",IF(AND($G4644=1,$F4644&gt;='Working Hours'!$C$8,$F4644&lt;'Working Hours'!$C$9),1,0))</f>
        <v/>
      </c>
    </row>
    <row r="4645">
      <c r="A4645" s="11" t="n"/>
      <c r="B4645" s="11" t="n"/>
      <c r="C4645" s="11" t="n"/>
      <c r="E4645" s="12">
        <f>IF($A4645="","",IF(ISNUMBER($A4645),$A4645,IFERROR(DATEVALUE($A4645),"")))</f>
        <v/>
      </c>
      <c r="F4645" s="12">
        <f>IF($B4645="","",IF(ISNUMBER($B4645),HOUR($B4645)*2+MINUTE($B4645)/30,IFERROR(VALUE(LEFT($B4645,FIND(":",$B4645)-1))*2+VALUE(MID($B4645,FIND(":",$B4645)+1,2))/30,"")))</f>
        <v/>
      </c>
      <c r="G4645" s="12">
        <f>IF($E4645="","",IF(WEEKDAY($E4645,2)&lt;6,1,0))</f>
        <v/>
      </c>
      <c r="H4645" s="12">
        <f>IF(OR($E4645="",$F4645=""),"",IF(AND($G4645=1,$F4645&gt;='Working Hours'!$C$8,$F4645&lt;'Working Hours'!$C$9),1,0))</f>
        <v/>
      </c>
    </row>
    <row r="4646">
      <c r="A4646" s="11" t="n"/>
      <c r="B4646" s="11" t="n"/>
      <c r="C4646" s="11" t="n"/>
      <c r="E4646" s="12">
        <f>IF($A4646="","",IF(ISNUMBER($A4646),$A4646,IFERROR(DATEVALUE($A4646),"")))</f>
        <v/>
      </c>
      <c r="F4646" s="12">
        <f>IF($B4646="","",IF(ISNUMBER($B4646),HOUR($B4646)*2+MINUTE($B4646)/30,IFERROR(VALUE(LEFT($B4646,FIND(":",$B4646)-1))*2+VALUE(MID($B4646,FIND(":",$B4646)+1,2))/30,"")))</f>
        <v/>
      </c>
      <c r="G4646" s="12">
        <f>IF($E4646="","",IF(WEEKDAY($E4646,2)&lt;6,1,0))</f>
        <v/>
      </c>
      <c r="H4646" s="12">
        <f>IF(OR($E4646="",$F4646=""),"",IF(AND($G4646=1,$F4646&gt;='Working Hours'!$C$8,$F4646&lt;'Working Hours'!$C$9),1,0))</f>
        <v/>
      </c>
    </row>
    <row r="4647">
      <c r="A4647" s="11" t="n"/>
      <c r="B4647" s="11" t="n"/>
      <c r="C4647" s="11" t="n"/>
      <c r="E4647" s="12">
        <f>IF($A4647="","",IF(ISNUMBER($A4647),$A4647,IFERROR(DATEVALUE($A4647),"")))</f>
        <v/>
      </c>
      <c r="F4647" s="12">
        <f>IF($B4647="","",IF(ISNUMBER($B4647),HOUR($B4647)*2+MINUTE($B4647)/30,IFERROR(VALUE(LEFT($B4647,FIND(":",$B4647)-1))*2+VALUE(MID($B4647,FIND(":",$B4647)+1,2))/30,"")))</f>
        <v/>
      </c>
      <c r="G4647" s="12">
        <f>IF($E4647="","",IF(WEEKDAY($E4647,2)&lt;6,1,0))</f>
        <v/>
      </c>
      <c r="H4647" s="12">
        <f>IF(OR($E4647="",$F4647=""),"",IF(AND($G4647=1,$F4647&gt;='Working Hours'!$C$8,$F4647&lt;'Working Hours'!$C$9),1,0))</f>
        <v/>
      </c>
    </row>
    <row r="4648">
      <c r="A4648" s="11" t="n"/>
      <c r="B4648" s="11" t="n"/>
      <c r="C4648" s="11" t="n"/>
      <c r="E4648" s="12">
        <f>IF($A4648="","",IF(ISNUMBER($A4648),$A4648,IFERROR(DATEVALUE($A4648),"")))</f>
        <v/>
      </c>
      <c r="F4648" s="12">
        <f>IF($B4648="","",IF(ISNUMBER($B4648),HOUR($B4648)*2+MINUTE($B4648)/30,IFERROR(VALUE(LEFT($B4648,FIND(":",$B4648)-1))*2+VALUE(MID($B4648,FIND(":",$B4648)+1,2))/30,"")))</f>
        <v/>
      </c>
      <c r="G4648" s="12">
        <f>IF($E4648="","",IF(WEEKDAY($E4648,2)&lt;6,1,0))</f>
        <v/>
      </c>
      <c r="H4648" s="12">
        <f>IF(OR($E4648="",$F4648=""),"",IF(AND($G4648=1,$F4648&gt;='Working Hours'!$C$8,$F4648&lt;'Working Hours'!$C$9),1,0))</f>
        <v/>
      </c>
    </row>
    <row r="4649">
      <c r="A4649" s="11" t="n"/>
      <c r="B4649" s="11" t="n"/>
      <c r="C4649" s="11" t="n"/>
      <c r="E4649" s="12">
        <f>IF($A4649="","",IF(ISNUMBER($A4649),$A4649,IFERROR(DATEVALUE($A4649),"")))</f>
        <v/>
      </c>
      <c r="F4649" s="12">
        <f>IF($B4649="","",IF(ISNUMBER($B4649),HOUR($B4649)*2+MINUTE($B4649)/30,IFERROR(VALUE(LEFT($B4649,FIND(":",$B4649)-1))*2+VALUE(MID($B4649,FIND(":",$B4649)+1,2))/30,"")))</f>
        <v/>
      </c>
      <c r="G4649" s="12">
        <f>IF($E4649="","",IF(WEEKDAY($E4649,2)&lt;6,1,0))</f>
        <v/>
      </c>
      <c r="H4649" s="12">
        <f>IF(OR($E4649="",$F4649=""),"",IF(AND($G4649=1,$F4649&gt;='Working Hours'!$C$8,$F4649&lt;'Working Hours'!$C$9),1,0))</f>
        <v/>
      </c>
    </row>
    <row r="4650">
      <c r="A4650" s="11" t="n"/>
      <c r="B4650" s="11" t="n"/>
      <c r="C4650" s="11" t="n"/>
      <c r="E4650" s="12">
        <f>IF($A4650="","",IF(ISNUMBER($A4650),$A4650,IFERROR(DATEVALUE($A4650),"")))</f>
        <v/>
      </c>
      <c r="F4650" s="12">
        <f>IF($B4650="","",IF(ISNUMBER($B4650),HOUR($B4650)*2+MINUTE($B4650)/30,IFERROR(VALUE(LEFT($B4650,FIND(":",$B4650)-1))*2+VALUE(MID($B4650,FIND(":",$B4650)+1,2))/30,"")))</f>
        <v/>
      </c>
      <c r="G4650" s="12">
        <f>IF($E4650="","",IF(WEEKDAY($E4650,2)&lt;6,1,0))</f>
        <v/>
      </c>
      <c r="H4650" s="12">
        <f>IF(OR($E4650="",$F4650=""),"",IF(AND($G4650=1,$F4650&gt;='Working Hours'!$C$8,$F4650&lt;'Working Hours'!$C$9),1,0))</f>
        <v/>
      </c>
    </row>
    <row r="4651">
      <c r="A4651" s="11" t="n"/>
      <c r="B4651" s="11" t="n"/>
      <c r="C4651" s="11" t="n"/>
      <c r="E4651" s="12">
        <f>IF($A4651="","",IF(ISNUMBER($A4651),$A4651,IFERROR(DATEVALUE($A4651),"")))</f>
        <v/>
      </c>
      <c r="F4651" s="12">
        <f>IF($B4651="","",IF(ISNUMBER($B4651),HOUR($B4651)*2+MINUTE($B4651)/30,IFERROR(VALUE(LEFT($B4651,FIND(":",$B4651)-1))*2+VALUE(MID($B4651,FIND(":",$B4651)+1,2))/30,"")))</f>
        <v/>
      </c>
      <c r="G4651" s="12">
        <f>IF($E4651="","",IF(WEEKDAY($E4651,2)&lt;6,1,0))</f>
        <v/>
      </c>
      <c r="H4651" s="12">
        <f>IF(OR($E4651="",$F4651=""),"",IF(AND($G4651=1,$F4651&gt;='Working Hours'!$C$8,$F4651&lt;'Working Hours'!$C$9),1,0))</f>
        <v/>
      </c>
    </row>
    <row r="4652">
      <c r="A4652" s="11" t="n"/>
      <c r="B4652" s="11" t="n"/>
      <c r="C4652" s="11" t="n"/>
      <c r="E4652" s="12">
        <f>IF($A4652="","",IF(ISNUMBER($A4652),$A4652,IFERROR(DATEVALUE($A4652),"")))</f>
        <v/>
      </c>
      <c r="F4652" s="12">
        <f>IF($B4652="","",IF(ISNUMBER($B4652),HOUR($B4652)*2+MINUTE($B4652)/30,IFERROR(VALUE(LEFT($B4652,FIND(":",$B4652)-1))*2+VALUE(MID($B4652,FIND(":",$B4652)+1,2))/30,"")))</f>
        <v/>
      </c>
      <c r="G4652" s="12">
        <f>IF($E4652="","",IF(WEEKDAY($E4652,2)&lt;6,1,0))</f>
        <v/>
      </c>
      <c r="H4652" s="12">
        <f>IF(OR($E4652="",$F4652=""),"",IF(AND($G4652=1,$F4652&gt;='Working Hours'!$C$8,$F4652&lt;'Working Hours'!$C$9),1,0))</f>
        <v/>
      </c>
    </row>
    <row r="4653">
      <c r="A4653" s="11" t="n"/>
      <c r="B4653" s="11" t="n"/>
      <c r="C4653" s="11" t="n"/>
      <c r="E4653" s="12">
        <f>IF($A4653="","",IF(ISNUMBER($A4653),$A4653,IFERROR(DATEVALUE($A4653),"")))</f>
        <v/>
      </c>
      <c r="F4653" s="12">
        <f>IF($B4653="","",IF(ISNUMBER($B4653),HOUR($B4653)*2+MINUTE($B4653)/30,IFERROR(VALUE(LEFT($B4653,FIND(":",$B4653)-1))*2+VALUE(MID($B4653,FIND(":",$B4653)+1,2))/30,"")))</f>
        <v/>
      </c>
      <c r="G4653" s="12">
        <f>IF($E4653="","",IF(WEEKDAY($E4653,2)&lt;6,1,0))</f>
        <v/>
      </c>
      <c r="H4653" s="12">
        <f>IF(OR($E4653="",$F4653=""),"",IF(AND($G4653=1,$F4653&gt;='Working Hours'!$C$8,$F4653&lt;'Working Hours'!$C$9),1,0))</f>
        <v/>
      </c>
    </row>
    <row r="4654">
      <c r="A4654" s="11" t="n"/>
      <c r="B4654" s="11" t="n"/>
      <c r="C4654" s="11" t="n"/>
      <c r="E4654" s="12">
        <f>IF($A4654="","",IF(ISNUMBER($A4654),$A4654,IFERROR(DATEVALUE($A4654),"")))</f>
        <v/>
      </c>
      <c r="F4654" s="12">
        <f>IF($B4654="","",IF(ISNUMBER($B4654),HOUR($B4654)*2+MINUTE($B4654)/30,IFERROR(VALUE(LEFT($B4654,FIND(":",$B4654)-1))*2+VALUE(MID($B4654,FIND(":",$B4654)+1,2))/30,"")))</f>
        <v/>
      </c>
      <c r="G4654" s="12">
        <f>IF($E4654="","",IF(WEEKDAY($E4654,2)&lt;6,1,0))</f>
        <v/>
      </c>
      <c r="H4654" s="12">
        <f>IF(OR($E4654="",$F4654=""),"",IF(AND($G4654=1,$F4654&gt;='Working Hours'!$C$8,$F4654&lt;'Working Hours'!$C$9),1,0))</f>
        <v/>
      </c>
    </row>
    <row r="4655">
      <c r="A4655" s="11" t="n"/>
      <c r="B4655" s="11" t="n"/>
      <c r="C4655" s="11" t="n"/>
      <c r="E4655" s="12">
        <f>IF($A4655="","",IF(ISNUMBER($A4655),$A4655,IFERROR(DATEVALUE($A4655),"")))</f>
        <v/>
      </c>
      <c r="F4655" s="12">
        <f>IF($B4655="","",IF(ISNUMBER($B4655),HOUR($B4655)*2+MINUTE($B4655)/30,IFERROR(VALUE(LEFT($B4655,FIND(":",$B4655)-1))*2+VALUE(MID($B4655,FIND(":",$B4655)+1,2))/30,"")))</f>
        <v/>
      </c>
      <c r="G4655" s="12">
        <f>IF($E4655="","",IF(WEEKDAY($E4655,2)&lt;6,1,0))</f>
        <v/>
      </c>
      <c r="H4655" s="12">
        <f>IF(OR($E4655="",$F4655=""),"",IF(AND($G4655=1,$F4655&gt;='Working Hours'!$C$8,$F4655&lt;'Working Hours'!$C$9),1,0))</f>
        <v/>
      </c>
    </row>
    <row r="4656">
      <c r="A4656" s="11" t="n"/>
      <c r="B4656" s="11" t="n"/>
      <c r="C4656" s="11" t="n"/>
      <c r="E4656" s="12">
        <f>IF($A4656="","",IF(ISNUMBER($A4656),$A4656,IFERROR(DATEVALUE($A4656),"")))</f>
        <v/>
      </c>
      <c r="F4656" s="12">
        <f>IF($B4656="","",IF(ISNUMBER($B4656),HOUR($B4656)*2+MINUTE($B4656)/30,IFERROR(VALUE(LEFT($B4656,FIND(":",$B4656)-1))*2+VALUE(MID($B4656,FIND(":",$B4656)+1,2))/30,"")))</f>
        <v/>
      </c>
      <c r="G4656" s="12">
        <f>IF($E4656="","",IF(WEEKDAY($E4656,2)&lt;6,1,0))</f>
        <v/>
      </c>
      <c r="H4656" s="12">
        <f>IF(OR($E4656="",$F4656=""),"",IF(AND($G4656=1,$F4656&gt;='Working Hours'!$C$8,$F4656&lt;'Working Hours'!$C$9),1,0))</f>
        <v/>
      </c>
    </row>
    <row r="4657">
      <c r="A4657" s="11" t="n"/>
      <c r="B4657" s="11" t="n"/>
      <c r="C4657" s="11" t="n"/>
      <c r="E4657" s="12">
        <f>IF($A4657="","",IF(ISNUMBER($A4657),$A4657,IFERROR(DATEVALUE($A4657),"")))</f>
        <v/>
      </c>
      <c r="F4657" s="12">
        <f>IF($B4657="","",IF(ISNUMBER($B4657),HOUR($B4657)*2+MINUTE($B4657)/30,IFERROR(VALUE(LEFT($B4657,FIND(":",$B4657)-1))*2+VALUE(MID($B4657,FIND(":",$B4657)+1,2))/30,"")))</f>
        <v/>
      </c>
      <c r="G4657" s="12">
        <f>IF($E4657="","",IF(WEEKDAY($E4657,2)&lt;6,1,0))</f>
        <v/>
      </c>
      <c r="H4657" s="12">
        <f>IF(OR($E4657="",$F4657=""),"",IF(AND($G4657=1,$F4657&gt;='Working Hours'!$C$8,$F4657&lt;'Working Hours'!$C$9),1,0))</f>
        <v/>
      </c>
    </row>
    <row r="4658">
      <c r="A4658" s="11" t="n"/>
      <c r="B4658" s="11" t="n"/>
      <c r="C4658" s="11" t="n"/>
      <c r="E4658" s="12">
        <f>IF($A4658="","",IF(ISNUMBER($A4658),$A4658,IFERROR(DATEVALUE($A4658),"")))</f>
        <v/>
      </c>
      <c r="F4658" s="12">
        <f>IF($B4658="","",IF(ISNUMBER($B4658),HOUR($B4658)*2+MINUTE($B4658)/30,IFERROR(VALUE(LEFT($B4658,FIND(":",$B4658)-1))*2+VALUE(MID($B4658,FIND(":",$B4658)+1,2))/30,"")))</f>
        <v/>
      </c>
      <c r="G4658" s="12">
        <f>IF($E4658="","",IF(WEEKDAY($E4658,2)&lt;6,1,0))</f>
        <v/>
      </c>
      <c r="H4658" s="12">
        <f>IF(OR($E4658="",$F4658=""),"",IF(AND($G4658=1,$F4658&gt;='Working Hours'!$C$8,$F4658&lt;'Working Hours'!$C$9),1,0))</f>
        <v/>
      </c>
    </row>
    <row r="4659">
      <c r="A4659" s="11" t="n"/>
      <c r="B4659" s="11" t="n"/>
      <c r="C4659" s="11" t="n"/>
      <c r="E4659" s="12">
        <f>IF($A4659="","",IF(ISNUMBER($A4659),$A4659,IFERROR(DATEVALUE($A4659),"")))</f>
        <v/>
      </c>
      <c r="F4659" s="12">
        <f>IF($B4659="","",IF(ISNUMBER($B4659),HOUR($B4659)*2+MINUTE($B4659)/30,IFERROR(VALUE(LEFT($B4659,FIND(":",$B4659)-1))*2+VALUE(MID($B4659,FIND(":",$B4659)+1,2))/30,"")))</f>
        <v/>
      </c>
      <c r="G4659" s="12">
        <f>IF($E4659="","",IF(WEEKDAY($E4659,2)&lt;6,1,0))</f>
        <v/>
      </c>
      <c r="H4659" s="12">
        <f>IF(OR($E4659="",$F4659=""),"",IF(AND($G4659=1,$F4659&gt;='Working Hours'!$C$8,$F4659&lt;'Working Hours'!$C$9),1,0))</f>
        <v/>
      </c>
    </row>
    <row r="4660">
      <c r="A4660" s="11" t="n"/>
      <c r="B4660" s="11" t="n"/>
      <c r="C4660" s="11" t="n"/>
      <c r="E4660" s="12">
        <f>IF($A4660="","",IF(ISNUMBER($A4660),$A4660,IFERROR(DATEVALUE($A4660),"")))</f>
        <v/>
      </c>
      <c r="F4660" s="12">
        <f>IF($B4660="","",IF(ISNUMBER($B4660),HOUR($B4660)*2+MINUTE($B4660)/30,IFERROR(VALUE(LEFT($B4660,FIND(":",$B4660)-1))*2+VALUE(MID($B4660,FIND(":",$B4660)+1,2))/30,"")))</f>
        <v/>
      </c>
      <c r="G4660" s="12">
        <f>IF($E4660="","",IF(WEEKDAY($E4660,2)&lt;6,1,0))</f>
        <v/>
      </c>
      <c r="H4660" s="12">
        <f>IF(OR($E4660="",$F4660=""),"",IF(AND($G4660=1,$F4660&gt;='Working Hours'!$C$8,$F4660&lt;'Working Hours'!$C$9),1,0))</f>
        <v/>
      </c>
    </row>
    <row r="4661">
      <c r="A4661" s="11" t="n"/>
      <c r="B4661" s="11" t="n"/>
      <c r="C4661" s="11" t="n"/>
      <c r="E4661" s="12">
        <f>IF($A4661="","",IF(ISNUMBER($A4661),$A4661,IFERROR(DATEVALUE($A4661),"")))</f>
        <v/>
      </c>
      <c r="F4661" s="12">
        <f>IF($B4661="","",IF(ISNUMBER($B4661),HOUR($B4661)*2+MINUTE($B4661)/30,IFERROR(VALUE(LEFT($B4661,FIND(":",$B4661)-1))*2+VALUE(MID($B4661,FIND(":",$B4661)+1,2))/30,"")))</f>
        <v/>
      </c>
      <c r="G4661" s="12">
        <f>IF($E4661="","",IF(WEEKDAY($E4661,2)&lt;6,1,0))</f>
        <v/>
      </c>
      <c r="H4661" s="12">
        <f>IF(OR($E4661="",$F4661=""),"",IF(AND($G4661=1,$F4661&gt;='Working Hours'!$C$8,$F4661&lt;'Working Hours'!$C$9),1,0))</f>
        <v/>
      </c>
    </row>
    <row r="4662">
      <c r="A4662" s="11" t="n"/>
      <c r="B4662" s="11" t="n"/>
      <c r="C4662" s="11" t="n"/>
      <c r="E4662" s="12">
        <f>IF($A4662="","",IF(ISNUMBER($A4662),$A4662,IFERROR(DATEVALUE($A4662),"")))</f>
        <v/>
      </c>
      <c r="F4662" s="12">
        <f>IF($B4662="","",IF(ISNUMBER($B4662),HOUR($B4662)*2+MINUTE($B4662)/30,IFERROR(VALUE(LEFT($B4662,FIND(":",$B4662)-1))*2+VALUE(MID($B4662,FIND(":",$B4662)+1,2))/30,"")))</f>
        <v/>
      </c>
      <c r="G4662" s="12">
        <f>IF($E4662="","",IF(WEEKDAY($E4662,2)&lt;6,1,0))</f>
        <v/>
      </c>
      <c r="H4662" s="12">
        <f>IF(OR($E4662="",$F4662=""),"",IF(AND($G4662=1,$F4662&gt;='Working Hours'!$C$8,$F4662&lt;'Working Hours'!$C$9),1,0))</f>
        <v/>
      </c>
    </row>
    <row r="4663">
      <c r="A4663" s="11" t="n"/>
      <c r="B4663" s="11" t="n"/>
      <c r="C4663" s="11" t="n"/>
      <c r="E4663" s="12">
        <f>IF($A4663="","",IF(ISNUMBER($A4663),$A4663,IFERROR(DATEVALUE($A4663),"")))</f>
        <v/>
      </c>
      <c r="F4663" s="12">
        <f>IF($B4663="","",IF(ISNUMBER($B4663),HOUR($B4663)*2+MINUTE($B4663)/30,IFERROR(VALUE(LEFT($B4663,FIND(":",$B4663)-1))*2+VALUE(MID($B4663,FIND(":",$B4663)+1,2))/30,"")))</f>
        <v/>
      </c>
      <c r="G4663" s="12">
        <f>IF($E4663="","",IF(WEEKDAY($E4663,2)&lt;6,1,0))</f>
        <v/>
      </c>
      <c r="H4663" s="12">
        <f>IF(OR($E4663="",$F4663=""),"",IF(AND($G4663=1,$F4663&gt;='Working Hours'!$C$8,$F4663&lt;'Working Hours'!$C$9),1,0))</f>
        <v/>
      </c>
    </row>
    <row r="4664">
      <c r="A4664" s="11" t="n"/>
      <c r="B4664" s="11" t="n"/>
      <c r="C4664" s="11" t="n"/>
      <c r="E4664" s="12">
        <f>IF($A4664="","",IF(ISNUMBER($A4664),$A4664,IFERROR(DATEVALUE($A4664),"")))</f>
        <v/>
      </c>
      <c r="F4664" s="12">
        <f>IF($B4664="","",IF(ISNUMBER($B4664),HOUR($B4664)*2+MINUTE($B4664)/30,IFERROR(VALUE(LEFT($B4664,FIND(":",$B4664)-1))*2+VALUE(MID($B4664,FIND(":",$B4664)+1,2))/30,"")))</f>
        <v/>
      </c>
      <c r="G4664" s="12">
        <f>IF($E4664="","",IF(WEEKDAY($E4664,2)&lt;6,1,0))</f>
        <v/>
      </c>
      <c r="H4664" s="12">
        <f>IF(OR($E4664="",$F4664=""),"",IF(AND($G4664=1,$F4664&gt;='Working Hours'!$C$8,$F4664&lt;'Working Hours'!$C$9),1,0))</f>
        <v/>
      </c>
    </row>
    <row r="4665">
      <c r="A4665" s="11" t="n"/>
      <c r="B4665" s="11" t="n"/>
      <c r="C4665" s="11" t="n"/>
      <c r="E4665" s="12">
        <f>IF($A4665="","",IF(ISNUMBER($A4665),$A4665,IFERROR(DATEVALUE($A4665),"")))</f>
        <v/>
      </c>
      <c r="F4665" s="12">
        <f>IF($B4665="","",IF(ISNUMBER($B4665),HOUR($B4665)*2+MINUTE($B4665)/30,IFERROR(VALUE(LEFT($B4665,FIND(":",$B4665)-1))*2+VALUE(MID($B4665,FIND(":",$B4665)+1,2))/30,"")))</f>
        <v/>
      </c>
      <c r="G4665" s="12">
        <f>IF($E4665="","",IF(WEEKDAY($E4665,2)&lt;6,1,0))</f>
        <v/>
      </c>
      <c r="H4665" s="12">
        <f>IF(OR($E4665="",$F4665=""),"",IF(AND($G4665=1,$F4665&gt;='Working Hours'!$C$8,$F4665&lt;'Working Hours'!$C$9),1,0))</f>
        <v/>
      </c>
    </row>
    <row r="4666">
      <c r="A4666" s="11" t="n"/>
      <c r="B4666" s="11" t="n"/>
      <c r="C4666" s="11" t="n"/>
      <c r="E4666" s="12">
        <f>IF($A4666="","",IF(ISNUMBER($A4666),$A4666,IFERROR(DATEVALUE($A4666),"")))</f>
        <v/>
      </c>
      <c r="F4666" s="12">
        <f>IF($B4666="","",IF(ISNUMBER($B4666),HOUR($B4666)*2+MINUTE($B4666)/30,IFERROR(VALUE(LEFT($B4666,FIND(":",$B4666)-1))*2+VALUE(MID($B4666,FIND(":",$B4666)+1,2))/30,"")))</f>
        <v/>
      </c>
      <c r="G4666" s="12">
        <f>IF($E4666="","",IF(WEEKDAY($E4666,2)&lt;6,1,0))</f>
        <v/>
      </c>
      <c r="H4666" s="12">
        <f>IF(OR($E4666="",$F4666=""),"",IF(AND($G4666=1,$F4666&gt;='Working Hours'!$C$8,$F4666&lt;'Working Hours'!$C$9),1,0))</f>
        <v/>
      </c>
    </row>
    <row r="4667">
      <c r="A4667" s="11" t="n"/>
      <c r="B4667" s="11" t="n"/>
      <c r="C4667" s="11" t="n"/>
      <c r="E4667" s="12">
        <f>IF($A4667="","",IF(ISNUMBER($A4667),$A4667,IFERROR(DATEVALUE($A4667),"")))</f>
        <v/>
      </c>
      <c r="F4667" s="12">
        <f>IF($B4667="","",IF(ISNUMBER($B4667),HOUR($B4667)*2+MINUTE($B4667)/30,IFERROR(VALUE(LEFT($B4667,FIND(":",$B4667)-1))*2+VALUE(MID($B4667,FIND(":",$B4667)+1,2))/30,"")))</f>
        <v/>
      </c>
      <c r="G4667" s="12">
        <f>IF($E4667="","",IF(WEEKDAY($E4667,2)&lt;6,1,0))</f>
        <v/>
      </c>
      <c r="H4667" s="12">
        <f>IF(OR($E4667="",$F4667=""),"",IF(AND($G4667=1,$F4667&gt;='Working Hours'!$C$8,$F4667&lt;'Working Hours'!$C$9),1,0))</f>
        <v/>
      </c>
    </row>
    <row r="4668">
      <c r="A4668" s="11" t="n"/>
      <c r="B4668" s="11" t="n"/>
      <c r="C4668" s="11" t="n"/>
      <c r="E4668" s="12">
        <f>IF($A4668="","",IF(ISNUMBER($A4668),$A4668,IFERROR(DATEVALUE($A4668),"")))</f>
        <v/>
      </c>
      <c r="F4668" s="12">
        <f>IF($B4668="","",IF(ISNUMBER($B4668),HOUR($B4668)*2+MINUTE($B4668)/30,IFERROR(VALUE(LEFT($B4668,FIND(":",$B4668)-1))*2+VALUE(MID($B4668,FIND(":",$B4668)+1,2))/30,"")))</f>
        <v/>
      </c>
      <c r="G4668" s="12">
        <f>IF($E4668="","",IF(WEEKDAY($E4668,2)&lt;6,1,0))</f>
        <v/>
      </c>
      <c r="H4668" s="12">
        <f>IF(OR($E4668="",$F4668=""),"",IF(AND($G4668=1,$F4668&gt;='Working Hours'!$C$8,$F4668&lt;'Working Hours'!$C$9),1,0))</f>
        <v/>
      </c>
    </row>
    <row r="4669">
      <c r="A4669" s="11" t="n"/>
      <c r="B4669" s="11" t="n"/>
      <c r="C4669" s="11" t="n"/>
      <c r="E4669" s="12">
        <f>IF($A4669="","",IF(ISNUMBER($A4669),$A4669,IFERROR(DATEVALUE($A4669),"")))</f>
        <v/>
      </c>
      <c r="F4669" s="12">
        <f>IF($B4669="","",IF(ISNUMBER($B4669),HOUR($B4669)*2+MINUTE($B4669)/30,IFERROR(VALUE(LEFT($B4669,FIND(":",$B4669)-1))*2+VALUE(MID($B4669,FIND(":",$B4669)+1,2))/30,"")))</f>
        <v/>
      </c>
      <c r="G4669" s="12">
        <f>IF($E4669="","",IF(WEEKDAY($E4669,2)&lt;6,1,0))</f>
        <v/>
      </c>
      <c r="H4669" s="12">
        <f>IF(OR($E4669="",$F4669=""),"",IF(AND($G4669=1,$F4669&gt;='Working Hours'!$C$8,$F4669&lt;'Working Hours'!$C$9),1,0))</f>
        <v/>
      </c>
    </row>
    <row r="4670">
      <c r="A4670" s="11" t="n"/>
      <c r="B4670" s="11" t="n"/>
      <c r="C4670" s="11" t="n"/>
      <c r="E4670" s="12">
        <f>IF($A4670="","",IF(ISNUMBER($A4670),$A4670,IFERROR(DATEVALUE($A4670),"")))</f>
        <v/>
      </c>
      <c r="F4670" s="12">
        <f>IF($B4670="","",IF(ISNUMBER($B4670),HOUR($B4670)*2+MINUTE($B4670)/30,IFERROR(VALUE(LEFT($B4670,FIND(":",$B4670)-1))*2+VALUE(MID($B4670,FIND(":",$B4670)+1,2))/30,"")))</f>
        <v/>
      </c>
      <c r="G4670" s="12">
        <f>IF($E4670="","",IF(WEEKDAY($E4670,2)&lt;6,1,0))</f>
        <v/>
      </c>
      <c r="H4670" s="12">
        <f>IF(OR($E4670="",$F4670=""),"",IF(AND($G4670=1,$F4670&gt;='Working Hours'!$C$8,$F4670&lt;'Working Hours'!$C$9),1,0))</f>
        <v/>
      </c>
    </row>
    <row r="4671">
      <c r="A4671" s="11" t="n"/>
      <c r="B4671" s="11" t="n"/>
      <c r="C4671" s="11" t="n"/>
      <c r="E4671" s="12">
        <f>IF($A4671="","",IF(ISNUMBER($A4671),$A4671,IFERROR(DATEVALUE($A4671),"")))</f>
        <v/>
      </c>
      <c r="F4671" s="12">
        <f>IF($B4671="","",IF(ISNUMBER($B4671),HOUR($B4671)*2+MINUTE($B4671)/30,IFERROR(VALUE(LEFT($B4671,FIND(":",$B4671)-1))*2+VALUE(MID($B4671,FIND(":",$B4671)+1,2))/30,"")))</f>
        <v/>
      </c>
      <c r="G4671" s="12">
        <f>IF($E4671="","",IF(WEEKDAY($E4671,2)&lt;6,1,0))</f>
        <v/>
      </c>
      <c r="H4671" s="12">
        <f>IF(OR($E4671="",$F4671=""),"",IF(AND($G4671=1,$F4671&gt;='Working Hours'!$C$8,$F4671&lt;'Working Hours'!$C$9),1,0))</f>
        <v/>
      </c>
    </row>
    <row r="4672">
      <c r="A4672" s="11" t="n"/>
      <c r="B4672" s="11" t="n"/>
      <c r="C4672" s="11" t="n"/>
      <c r="E4672" s="12">
        <f>IF($A4672="","",IF(ISNUMBER($A4672),$A4672,IFERROR(DATEVALUE($A4672),"")))</f>
        <v/>
      </c>
      <c r="F4672" s="12">
        <f>IF($B4672="","",IF(ISNUMBER($B4672),HOUR($B4672)*2+MINUTE($B4672)/30,IFERROR(VALUE(LEFT($B4672,FIND(":",$B4672)-1))*2+VALUE(MID($B4672,FIND(":",$B4672)+1,2))/30,"")))</f>
        <v/>
      </c>
      <c r="G4672" s="12">
        <f>IF($E4672="","",IF(WEEKDAY($E4672,2)&lt;6,1,0))</f>
        <v/>
      </c>
      <c r="H4672" s="12">
        <f>IF(OR($E4672="",$F4672=""),"",IF(AND($G4672=1,$F4672&gt;='Working Hours'!$C$8,$F4672&lt;'Working Hours'!$C$9),1,0))</f>
        <v/>
      </c>
    </row>
    <row r="4673">
      <c r="A4673" s="11" t="n"/>
      <c r="B4673" s="11" t="n"/>
      <c r="C4673" s="11" t="n"/>
      <c r="E4673" s="12">
        <f>IF($A4673="","",IF(ISNUMBER($A4673),$A4673,IFERROR(DATEVALUE($A4673),"")))</f>
        <v/>
      </c>
      <c r="F4673" s="12">
        <f>IF($B4673="","",IF(ISNUMBER($B4673),HOUR($B4673)*2+MINUTE($B4673)/30,IFERROR(VALUE(LEFT($B4673,FIND(":",$B4673)-1))*2+VALUE(MID($B4673,FIND(":",$B4673)+1,2))/30,"")))</f>
        <v/>
      </c>
      <c r="G4673" s="12">
        <f>IF($E4673="","",IF(WEEKDAY($E4673,2)&lt;6,1,0))</f>
        <v/>
      </c>
      <c r="H4673" s="12">
        <f>IF(OR($E4673="",$F4673=""),"",IF(AND($G4673=1,$F4673&gt;='Working Hours'!$C$8,$F4673&lt;'Working Hours'!$C$9),1,0))</f>
        <v/>
      </c>
    </row>
    <row r="4674">
      <c r="A4674" s="11" t="n"/>
      <c r="B4674" s="11" t="n"/>
      <c r="C4674" s="11" t="n"/>
      <c r="E4674" s="12">
        <f>IF($A4674="","",IF(ISNUMBER($A4674),$A4674,IFERROR(DATEVALUE($A4674),"")))</f>
        <v/>
      </c>
      <c r="F4674" s="12">
        <f>IF($B4674="","",IF(ISNUMBER($B4674),HOUR($B4674)*2+MINUTE($B4674)/30,IFERROR(VALUE(LEFT($B4674,FIND(":",$B4674)-1))*2+VALUE(MID($B4674,FIND(":",$B4674)+1,2))/30,"")))</f>
        <v/>
      </c>
      <c r="G4674" s="12">
        <f>IF($E4674="","",IF(WEEKDAY($E4674,2)&lt;6,1,0))</f>
        <v/>
      </c>
      <c r="H4674" s="12">
        <f>IF(OR($E4674="",$F4674=""),"",IF(AND($G4674=1,$F4674&gt;='Working Hours'!$C$8,$F4674&lt;'Working Hours'!$C$9),1,0))</f>
        <v/>
      </c>
    </row>
    <row r="4675">
      <c r="A4675" s="11" t="n"/>
      <c r="B4675" s="11" t="n"/>
      <c r="C4675" s="11" t="n"/>
      <c r="E4675" s="12">
        <f>IF($A4675="","",IF(ISNUMBER($A4675),$A4675,IFERROR(DATEVALUE($A4675),"")))</f>
        <v/>
      </c>
      <c r="F4675" s="12">
        <f>IF($B4675="","",IF(ISNUMBER($B4675),HOUR($B4675)*2+MINUTE($B4675)/30,IFERROR(VALUE(LEFT($B4675,FIND(":",$B4675)-1))*2+VALUE(MID($B4675,FIND(":",$B4675)+1,2))/30,"")))</f>
        <v/>
      </c>
      <c r="G4675" s="12">
        <f>IF($E4675="","",IF(WEEKDAY($E4675,2)&lt;6,1,0))</f>
        <v/>
      </c>
      <c r="H4675" s="12">
        <f>IF(OR($E4675="",$F4675=""),"",IF(AND($G4675=1,$F4675&gt;='Working Hours'!$C$8,$F4675&lt;'Working Hours'!$C$9),1,0))</f>
        <v/>
      </c>
    </row>
    <row r="4676">
      <c r="A4676" s="11" t="n"/>
      <c r="B4676" s="11" t="n"/>
      <c r="C4676" s="11" t="n"/>
      <c r="E4676" s="12">
        <f>IF($A4676="","",IF(ISNUMBER($A4676),$A4676,IFERROR(DATEVALUE($A4676),"")))</f>
        <v/>
      </c>
      <c r="F4676" s="12">
        <f>IF($B4676="","",IF(ISNUMBER($B4676),HOUR($B4676)*2+MINUTE($B4676)/30,IFERROR(VALUE(LEFT($B4676,FIND(":",$B4676)-1))*2+VALUE(MID($B4676,FIND(":",$B4676)+1,2))/30,"")))</f>
        <v/>
      </c>
      <c r="G4676" s="12">
        <f>IF($E4676="","",IF(WEEKDAY($E4676,2)&lt;6,1,0))</f>
        <v/>
      </c>
      <c r="H4676" s="12">
        <f>IF(OR($E4676="",$F4676=""),"",IF(AND($G4676=1,$F4676&gt;='Working Hours'!$C$8,$F4676&lt;'Working Hours'!$C$9),1,0))</f>
        <v/>
      </c>
    </row>
    <row r="4677">
      <c r="A4677" s="11" t="n"/>
      <c r="B4677" s="11" t="n"/>
      <c r="C4677" s="11" t="n"/>
      <c r="E4677" s="12">
        <f>IF($A4677="","",IF(ISNUMBER($A4677),$A4677,IFERROR(DATEVALUE($A4677),"")))</f>
        <v/>
      </c>
      <c r="F4677" s="12">
        <f>IF($B4677="","",IF(ISNUMBER($B4677),HOUR($B4677)*2+MINUTE($B4677)/30,IFERROR(VALUE(LEFT($B4677,FIND(":",$B4677)-1))*2+VALUE(MID($B4677,FIND(":",$B4677)+1,2))/30,"")))</f>
        <v/>
      </c>
      <c r="G4677" s="12">
        <f>IF($E4677="","",IF(WEEKDAY($E4677,2)&lt;6,1,0))</f>
        <v/>
      </c>
      <c r="H4677" s="12">
        <f>IF(OR($E4677="",$F4677=""),"",IF(AND($G4677=1,$F4677&gt;='Working Hours'!$C$8,$F4677&lt;'Working Hours'!$C$9),1,0))</f>
        <v/>
      </c>
    </row>
    <row r="4678">
      <c r="A4678" s="11" t="n"/>
      <c r="B4678" s="11" t="n"/>
      <c r="C4678" s="11" t="n"/>
      <c r="E4678" s="12">
        <f>IF($A4678="","",IF(ISNUMBER($A4678),$A4678,IFERROR(DATEVALUE($A4678),"")))</f>
        <v/>
      </c>
      <c r="F4678" s="12">
        <f>IF($B4678="","",IF(ISNUMBER($B4678),HOUR($B4678)*2+MINUTE($B4678)/30,IFERROR(VALUE(LEFT($B4678,FIND(":",$B4678)-1))*2+VALUE(MID($B4678,FIND(":",$B4678)+1,2))/30,"")))</f>
        <v/>
      </c>
      <c r="G4678" s="12">
        <f>IF($E4678="","",IF(WEEKDAY($E4678,2)&lt;6,1,0))</f>
        <v/>
      </c>
      <c r="H4678" s="12">
        <f>IF(OR($E4678="",$F4678=""),"",IF(AND($G4678=1,$F4678&gt;='Working Hours'!$C$8,$F4678&lt;'Working Hours'!$C$9),1,0))</f>
        <v/>
      </c>
    </row>
    <row r="4679">
      <c r="A4679" s="11" t="n"/>
      <c r="B4679" s="11" t="n"/>
      <c r="C4679" s="11" t="n"/>
      <c r="E4679" s="12">
        <f>IF($A4679="","",IF(ISNUMBER($A4679),$A4679,IFERROR(DATEVALUE($A4679),"")))</f>
        <v/>
      </c>
      <c r="F4679" s="12">
        <f>IF($B4679="","",IF(ISNUMBER($B4679),HOUR($B4679)*2+MINUTE($B4679)/30,IFERROR(VALUE(LEFT($B4679,FIND(":",$B4679)-1))*2+VALUE(MID($B4679,FIND(":",$B4679)+1,2))/30,"")))</f>
        <v/>
      </c>
      <c r="G4679" s="12">
        <f>IF($E4679="","",IF(WEEKDAY($E4679,2)&lt;6,1,0))</f>
        <v/>
      </c>
      <c r="H4679" s="12">
        <f>IF(OR($E4679="",$F4679=""),"",IF(AND($G4679=1,$F4679&gt;='Working Hours'!$C$8,$F4679&lt;'Working Hours'!$C$9),1,0))</f>
        <v/>
      </c>
    </row>
    <row r="4680">
      <c r="A4680" s="11" t="n"/>
      <c r="B4680" s="11" t="n"/>
      <c r="C4680" s="11" t="n"/>
      <c r="E4680" s="12">
        <f>IF($A4680="","",IF(ISNUMBER($A4680),$A4680,IFERROR(DATEVALUE($A4680),"")))</f>
        <v/>
      </c>
      <c r="F4680" s="12">
        <f>IF($B4680="","",IF(ISNUMBER($B4680),HOUR($B4680)*2+MINUTE($B4680)/30,IFERROR(VALUE(LEFT($B4680,FIND(":",$B4680)-1))*2+VALUE(MID($B4680,FIND(":",$B4680)+1,2))/30,"")))</f>
        <v/>
      </c>
      <c r="G4680" s="12">
        <f>IF($E4680="","",IF(WEEKDAY($E4680,2)&lt;6,1,0))</f>
        <v/>
      </c>
      <c r="H4680" s="12">
        <f>IF(OR($E4680="",$F4680=""),"",IF(AND($G4680=1,$F4680&gt;='Working Hours'!$C$8,$F4680&lt;'Working Hours'!$C$9),1,0))</f>
        <v/>
      </c>
    </row>
    <row r="4681">
      <c r="A4681" s="11" t="n"/>
      <c r="B4681" s="11" t="n"/>
      <c r="C4681" s="11" t="n"/>
      <c r="E4681" s="12">
        <f>IF($A4681="","",IF(ISNUMBER($A4681),$A4681,IFERROR(DATEVALUE($A4681),"")))</f>
        <v/>
      </c>
      <c r="F4681" s="12">
        <f>IF($B4681="","",IF(ISNUMBER($B4681),HOUR($B4681)*2+MINUTE($B4681)/30,IFERROR(VALUE(LEFT($B4681,FIND(":",$B4681)-1))*2+VALUE(MID($B4681,FIND(":",$B4681)+1,2))/30,"")))</f>
        <v/>
      </c>
      <c r="G4681" s="12">
        <f>IF($E4681="","",IF(WEEKDAY($E4681,2)&lt;6,1,0))</f>
        <v/>
      </c>
      <c r="H4681" s="12">
        <f>IF(OR($E4681="",$F4681=""),"",IF(AND($G4681=1,$F4681&gt;='Working Hours'!$C$8,$F4681&lt;'Working Hours'!$C$9),1,0))</f>
        <v/>
      </c>
    </row>
    <row r="4682">
      <c r="A4682" s="11" t="n"/>
      <c r="B4682" s="11" t="n"/>
      <c r="C4682" s="11" t="n"/>
      <c r="E4682" s="12">
        <f>IF($A4682="","",IF(ISNUMBER($A4682),$A4682,IFERROR(DATEVALUE($A4682),"")))</f>
        <v/>
      </c>
      <c r="F4682" s="12">
        <f>IF($B4682="","",IF(ISNUMBER($B4682),HOUR($B4682)*2+MINUTE($B4682)/30,IFERROR(VALUE(LEFT($B4682,FIND(":",$B4682)-1))*2+VALUE(MID($B4682,FIND(":",$B4682)+1,2))/30,"")))</f>
        <v/>
      </c>
      <c r="G4682" s="12">
        <f>IF($E4682="","",IF(WEEKDAY($E4682,2)&lt;6,1,0))</f>
        <v/>
      </c>
      <c r="H4682" s="12">
        <f>IF(OR($E4682="",$F4682=""),"",IF(AND($G4682=1,$F4682&gt;='Working Hours'!$C$8,$F4682&lt;'Working Hours'!$C$9),1,0))</f>
        <v/>
      </c>
    </row>
    <row r="4683">
      <c r="A4683" s="11" t="n"/>
      <c r="B4683" s="11" t="n"/>
      <c r="C4683" s="11" t="n"/>
      <c r="E4683" s="12">
        <f>IF($A4683="","",IF(ISNUMBER($A4683),$A4683,IFERROR(DATEVALUE($A4683),"")))</f>
        <v/>
      </c>
      <c r="F4683" s="12">
        <f>IF($B4683="","",IF(ISNUMBER($B4683),HOUR($B4683)*2+MINUTE($B4683)/30,IFERROR(VALUE(LEFT($B4683,FIND(":",$B4683)-1))*2+VALUE(MID($B4683,FIND(":",$B4683)+1,2))/30,"")))</f>
        <v/>
      </c>
      <c r="G4683" s="12">
        <f>IF($E4683="","",IF(WEEKDAY($E4683,2)&lt;6,1,0))</f>
        <v/>
      </c>
      <c r="H4683" s="12">
        <f>IF(OR($E4683="",$F4683=""),"",IF(AND($G4683=1,$F4683&gt;='Working Hours'!$C$8,$F4683&lt;'Working Hours'!$C$9),1,0))</f>
        <v/>
      </c>
    </row>
    <row r="4684">
      <c r="A4684" s="11" t="n"/>
      <c r="B4684" s="11" t="n"/>
      <c r="C4684" s="11" t="n"/>
      <c r="E4684" s="12">
        <f>IF($A4684="","",IF(ISNUMBER($A4684),$A4684,IFERROR(DATEVALUE($A4684),"")))</f>
        <v/>
      </c>
      <c r="F4684" s="12">
        <f>IF($B4684="","",IF(ISNUMBER($B4684),HOUR($B4684)*2+MINUTE($B4684)/30,IFERROR(VALUE(LEFT($B4684,FIND(":",$B4684)-1))*2+VALUE(MID($B4684,FIND(":",$B4684)+1,2))/30,"")))</f>
        <v/>
      </c>
      <c r="G4684" s="12">
        <f>IF($E4684="","",IF(WEEKDAY($E4684,2)&lt;6,1,0))</f>
        <v/>
      </c>
      <c r="H4684" s="12">
        <f>IF(OR($E4684="",$F4684=""),"",IF(AND($G4684=1,$F4684&gt;='Working Hours'!$C$8,$F4684&lt;'Working Hours'!$C$9),1,0))</f>
        <v/>
      </c>
    </row>
    <row r="4685">
      <c r="A4685" s="11" t="n"/>
      <c r="B4685" s="11" t="n"/>
      <c r="C4685" s="11" t="n"/>
      <c r="E4685" s="12">
        <f>IF($A4685="","",IF(ISNUMBER($A4685),$A4685,IFERROR(DATEVALUE($A4685),"")))</f>
        <v/>
      </c>
      <c r="F4685" s="12">
        <f>IF($B4685="","",IF(ISNUMBER($B4685),HOUR($B4685)*2+MINUTE($B4685)/30,IFERROR(VALUE(LEFT($B4685,FIND(":",$B4685)-1))*2+VALUE(MID($B4685,FIND(":",$B4685)+1,2))/30,"")))</f>
        <v/>
      </c>
      <c r="G4685" s="12">
        <f>IF($E4685="","",IF(WEEKDAY($E4685,2)&lt;6,1,0))</f>
        <v/>
      </c>
      <c r="H4685" s="12">
        <f>IF(OR($E4685="",$F4685=""),"",IF(AND($G4685=1,$F4685&gt;='Working Hours'!$C$8,$F4685&lt;'Working Hours'!$C$9),1,0))</f>
        <v/>
      </c>
    </row>
    <row r="4686">
      <c r="A4686" s="11" t="n"/>
      <c r="B4686" s="11" t="n"/>
      <c r="C4686" s="11" t="n"/>
      <c r="E4686" s="12">
        <f>IF($A4686="","",IF(ISNUMBER($A4686),$A4686,IFERROR(DATEVALUE($A4686),"")))</f>
        <v/>
      </c>
      <c r="F4686" s="12">
        <f>IF($B4686="","",IF(ISNUMBER($B4686),HOUR($B4686)*2+MINUTE($B4686)/30,IFERROR(VALUE(LEFT($B4686,FIND(":",$B4686)-1))*2+VALUE(MID($B4686,FIND(":",$B4686)+1,2))/30,"")))</f>
        <v/>
      </c>
      <c r="G4686" s="12">
        <f>IF($E4686="","",IF(WEEKDAY($E4686,2)&lt;6,1,0))</f>
        <v/>
      </c>
      <c r="H4686" s="12">
        <f>IF(OR($E4686="",$F4686=""),"",IF(AND($G4686=1,$F4686&gt;='Working Hours'!$C$8,$F4686&lt;'Working Hours'!$C$9),1,0))</f>
        <v/>
      </c>
    </row>
    <row r="4687">
      <c r="A4687" s="11" t="n"/>
      <c r="B4687" s="11" t="n"/>
      <c r="C4687" s="11" t="n"/>
      <c r="E4687" s="12">
        <f>IF($A4687="","",IF(ISNUMBER($A4687),$A4687,IFERROR(DATEVALUE($A4687),"")))</f>
        <v/>
      </c>
      <c r="F4687" s="12">
        <f>IF($B4687="","",IF(ISNUMBER($B4687),HOUR($B4687)*2+MINUTE($B4687)/30,IFERROR(VALUE(LEFT($B4687,FIND(":",$B4687)-1))*2+VALUE(MID($B4687,FIND(":",$B4687)+1,2))/30,"")))</f>
        <v/>
      </c>
      <c r="G4687" s="12">
        <f>IF($E4687="","",IF(WEEKDAY($E4687,2)&lt;6,1,0))</f>
        <v/>
      </c>
      <c r="H4687" s="12">
        <f>IF(OR($E4687="",$F4687=""),"",IF(AND($G4687=1,$F4687&gt;='Working Hours'!$C$8,$F4687&lt;'Working Hours'!$C$9),1,0))</f>
        <v/>
      </c>
    </row>
    <row r="4688">
      <c r="A4688" s="11" t="n"/>
      <c r="B4688" s="11" t="n"/>
      <c r="C4688" s="11" t="n"/>
      <c r="E4688" s="12">
        <f>IF($A4688="","",IF(ISNUMBER($A4688),$A4688,IFERROR(DATEVALUE($A4688),"")))</f>
        <v/>
      </c>
      <c r="F4688" s="12">
        <f>IF($B4688="","",IF(ISNUMBER($B4688),HOUR($B4688)*2+MINUTE($B4688)/30,IFERROR(VALUE(LEFT($B4688,FIND(":",$B4688)-1))*2+VALUE(MID($B4688,FIND(":",$B4688)+1,2))/30,"")))</f>
        <v/>
      </c>
      <c r="G4688" s="12">
        <f>IF($E4688="","",IF(WEEKDAY($E4688,2)&lt;6,1,0))</f>
        <v/>
      </c>
      <c r="H4688" s="12">
        <f>IF(OR($E4688="",$F4688=""),"",IF(AND($G4688=1,$F4688&gt;='Working Hours'!$C$8,$F4688&lt;'Working Hours'!$C$9),1,0))</f>
        <v/>
      </c>
    </row>
    <row r="4689">
      <c r="A4689" s="11" t="n"/>
      <c r="B4689" s="11" t="n"/>
      <c r="C4689" s="11" t="n"/>
      <c r="E4689" s="12">
        <f>IF($A4689="","",IF(ISNUMBER($A4689),$A4689,IFERROR(DATEVALUE($A4689),"")))</f>
        <v/>
      </c>
      <c r="F4689" s="12">
        <f>IF($B4689="","",IF(ISNUMBER($B4689),HOUR($B4689)*2+MINUTE($B4689)/30,IFERROR(VALUE(LEFT($B4689,FIND(":",$B4689)-1))*2+VALUE(MID($B4689,FIND(":",$B4689)+1,2))/30,"")))</f>
        <v/>
      </c>
      <c r="G4689" s="12">
        <f>IF($E4689="","",IF(WEEKDAY($E4689,2)&lt;6,1,0))</f>
        <v/>
      </c>
      <c r="H4689" s="12">
        <f>IF(OR($E4689="",$F4689=""),"",IF(AND($G4689=1,$F4689&gt;='Working Hours'!$C$8,$F4689&lt;'Working Hours'!$C$9),1,0))</f>
        <v/>
      </c>
    </row>
    <row r="4690">
      <c r="A4690" s="11" t="n"/>
      <c r="B4690" s="11" t="n"/>
      <c r="C4690" s="11" t="n"/>
      <c r="E4690" s="12">
        <f>IF($A4690="","",IF(ISNUMBER($A4690),$A4690,IFERROR(DATEVALUE($A4690),"")))</f>
        <v/>
      </c>
      <c r="F4690" s="12">
        <f>IF($B4690="","",IF(ISNUMBER($B4690),HOUR($B4690)*2+MINUTE($B4690)/30,IFERROR(VALUE(LEFT($B4690,FIND(":",$B4690)-1))*2+VALUE(MID($B4690,FIND(":",$B4690)+1,2))/30,"")))</f>
        <v/>
      </c>
      <c r="G4690" s="12">
        <f>IF($E4690="","",IF(WEEKDAY($E4690,2)&lt;6,1,0))</f>
        <v/>
      </c>
      <c r="H4690" s="12">
        <f>IF(OR($E4690="",$F4690=""),"",IF(AND($G4690=1,$F4690&gt;='Working Hours'!$C$8,$F4690&lt;'Working Hours'!$C$9),1,0))</f>
        <v/>
      </c>
    </row>
    <row r="4691">
      <c r="A4691" s="11" t="n"/>
      <c r="B4691" s="11" t="n"/>
      <c r="C4691" s="11" t="n"/>
      <c r="E4691" s="12">
        <f>IF($A4691="","",IF(ISNUMBER($A4691),$A4691,IFERROR(DATEVALUE($A4691),"")))</f>
        <v/>
      </c>
      <c r="F4691" s="12">
        <f>IF($B4691="","",IF(ISNUMBER($B4691),HOUR($B4691)*2+MINUTE($B4691)/30,IFERROR(VALUE(LEFT($B4691,FIND(":",$B4691)-1))*2+VALUE(MID($B4691,FIND(":",$B4691)+1,2))/30,"")))</f>
        <v/>
      </c>
      <c r="G4691" s="12">
        <f>IF($E4691="","",IF(WEEKDAY($E4691,2)&lt;6,1,0))</f>
        <v/>
      </c>
      <c r="H4691" s="12">
        <f>IF(OR($E4691="",$F4691=""),"",IF(AND($G4691=1,$F4691&gt;='Working Hours'!$C$8,$F4691&lt;'Working Hours'!$C$9),1,0))</f>
        <v/>
      </c>
    </row>
    <row r="4692">
      <c r="A4692" s="11" t="n"/>
      <c r="B4692" s="11" t="n"/>
      <c r="C4692" s="11" t="n"/>
      <c r="E4692" s="12">
        <f>IF($A4692="","",IF(ISNUMBER($A4692),$A4692,IFERROR(DATEVALUE($A4692),"")))</f>
        <v/>
      </c>
      <c r="F4692" s="12">
        <f>IF($B4692="","",IF(ISNUMBER($B4692),HOUR($B4692)*2+MINUTE($B4692)/30,IFERROR(VALUE(LEFT($B4692,FIND(":",$B4692)-1))*2+VALUE(MID($B4692,FIND(":",$B4692)+1,2))/30,"")))</f>
        <v/>
      </c>
      <c r="G4692" s="12">
        <f>IF($E4692="","",IF(WEEKDAY($E4692,2)&lt;6,1,0))</f>
        <v/>
      </c>
      <c r="H4692" s="12">
        <f>IF(OR($E4692="",$F4692=""),"",IF(AND($G4692=1,$F4692&gt;='Working Hours'!$C$8,$F4692&lt;'Working Hours'!$C$9),1,0))</f>
        <v/>
      </c>
    </row>
    <row r="4693">
      <c r="A4693" s="11" t="n"/>
      <c r="B4693" s="11" t="n"/>
      <c r="C4693" s="11" t="n"/>
      <c r="E4693" s="12">
        <f>IF($A4693="","",IF(ISNUMBER($A4693),$A4693,IFERROR(DATEVALUE($A4693),"")))</f>
        <v/>
      </c>
      <c r="F4693" s="12">
        <f>IF($B4693="","",IF(ISNUMBER($B4693),HOUR($B4693)*2+MINUTE($B4693)/30,IFERROR(VALUE(LEFT($B4693,FIND(":",$B4693)-1))*2+VALUE(MID($B4693,FIND(":",$B4693)+1,2))/30,"")))</f>
        <v/>
      </c>
      <c r="G4693" s="12">
        <f>IF($E4693="","",IF(WEEKDAY($E4693,2)&lt;6,1,0))</f>
        <v/>
      </c>
      <c r="H4693" s="12">
        <f>IF(OR($E4693="",$F4693=""),"",IF(AND($G4693=1,$F4693&gt;='Working Hours'!$C$8,$F4693&lt;'Working Hours'!$C$9),1,0))</f>
        <v/>
      </c>
    </row>
    <row r="4694">
      <c r="A4694" s="11" t="n"/>
      <c r="B4694" s="11" t="n"/>
      <c r="C4694" s="11" t="n"/>
      <c r="E4694" s="12">
        <f>IF($A4694="","",IF(ISNUMBER($A4694),$A4694,IFERROR(DATEVALUE($A4694),"")))</f>
        <v/>
      </c>
      <c r="F4694" s="12">
        <f>IF($B4694="","",IF(ISNUMBER($B4694),HOUR($B4694)*2+MINUTE($B4694)/30,IFERROR(VALUE(LEFT($B4694,FIND(":",$B4694)-1))*2+VALUE(MID($B4694,FIND(":",$B4694)+1,2))/30,"")))</f>
        <v/>
      </c>
      <c r="G4694" s="12">
        <f>IF($E4694="","",IF(WEEKDAY($E4694,2)&lt;6,1,0))</f>
        <v/>
      </c>
      <c r="H4694" s="12">
        <f>IF(OR($E4694="",$F4694=""),"",IF(AND($G4694=1,$F4694&gt;='Working Hours'!$C$8,$F4694&lt;'Working Hours'!$C$9),1,0))</f>
        <v/>
      </c>
    </row>
    <row r="4695">
      <c r="A4695" s="11" t="n"/>
      <c r="B4695" s="11" t="n"/>
      <c r="C4695" s="11" t="n"/>
      <c r="E4695" s="12">
        <f>IF($A4695="","",IF(ISNUMBER($A4695),$A4695,IFERROR(DATEVALUE($A4695),"")))</f>
        <v/>
      </c>
      <c r="F4695" s="12">
        <f>IF($B4695="","",IF(ISNUMBER($B4695),HOUR($B4695)*2+MINUTE($B4695)/30,IFERROR(VALUE(LEFT($B4695,FIND(":",$B4695)-1))*2+VALUE(MID($B4695,FIND(":",$B4695)+1,2))/30,"")))</f>
        <v/>
      </c>
      <c r="G4695" s="12">
        <f>IF($E4695="","",IF(WEEKDAY($E4695,2)&lt;6,1,0))</f>
        <v/>
      </c>
      <c r="H4695" s="12">
        <f>IF(OR($E4695="",$F4695=""),"",IF(AND($G4695=1,$F4695&gt;='Working Hours'!$C$8,$F4695&lt;'Working Hours'!$C$9),1,0))</f>
        <v/>
      </c>
    </row>
    <row r="4696">
      <c r="A4696" s="11" t="n"/>
      <c r="B4696" s="11" t="n"/>
      <c r="C4696" s="11" t="n"/>
      <c r="E4696" s="12">
        <f>IF($A4696="","",IF(ISNUMBER($A4696),$A4696,IFERROR(DATEVALUE($A4696),"")))</f>
        <v/>
      </c>
      <c r="F4696" s="12">
        <f>IF($B4696="","",IF(ISNUMBER($B4696),HOUR($B4696)*2+MINUTE($B4696)/30,IFERROR(VALUE(LEFT($B4696,FIND(":",$B4696)-1))*2+VALUE(MID($B4696,FIND(":",$B4696)+1,2))/30,"")))</f>
        <v/>
      </c>
      <c r="G4696" s="12">
        <f>IF($E4696="","",IF(WEEKDAY($E4696,2)&lt;6,1,0))</f>
        <v/>
      </c>
      <c r="H4696" s="12">
        <f>IF(OR($E4696="",$F4696=""),"",IF(AND($G4696=1,$F4696&gt;='Working Hours'!$C$8,$F4696&lt;'Working Hours'!$C$9),1,0))</f>
        <v/>
      </c>
    </row>
    <row r="4697">
      <c r="A4697" s="11" t="n"/>
      <c r="B4697" s="11" t="n"/>
      <c r="C4697" s="11" t="n"/>
      <c r="E4697" s="12">
        <f>IF($A4697="","",IF(ISNUMBER($A4697),$A4697,IFERROR(DATEVALUE($A4697),"")))</f>
        <v/>
      </c>
      <c r="F4697" s="12">
        <f>IF($B4697="","",IF(ISNUMBER($B4697),HOUR($B4697)*2+MINUTE($B4697)/30,IFERROR(VALUE(LEFT($B4697,FIND(":",$B4697)-1))*2+VALUE(MID($B4697,FIND(":",$B4697)+1,2))/30,"")))</f>
        <v/>
      </c>
      <c r="G4697" s="12">
        <f>IF($E4697="","",IF(WEEKDAY($E4697,2)&lt;6,1,0))</f>
        <v/>
      </c>
      <c r="H4697" s="12">
        <f>IF(OR($E4697="",$F4697=""),"",IF(AND($G4697=1,$F4697&gt;='Working Hours'!$C$8,$F4697&lt;'Working Hours'!$C$9),1,0))</f>
        <v/>
      </c>
    </row>
    <row r="4698">
      <c r="A4698" s="11" t="n"/>
      <c r="B4698" s="11" t="n"/>
      <c r="C4698" s="11" t="n"/>
      <c r="E4698" s="12">
        <f>IF($A4698="","",IF(ISNUMBER($A4698),$A4698,IFERROR(DATEVALUE($A4698),"")))</f>
        <v/>
      </c>
      <c r="F4698" s="12">
        <f>IF($B4698="","",IF(ISNUMBER($B4698),HOUR($B4698)*2+MINUTE($B4698)/30,IFERROR(VALUE(LEFT($B4698,FIND(":",$B4698)-1))*2+VALUE(MID($B4698,FIND(":",$B4698)+1,2))/30,"")))</f>
        <v/>
      </c>
      <c r="G4698" s="12">
        <f>IF($E4698="","",IF(WEEKDAY($E4698,2)&lt;6,1,0))</f>
        <v/>
      </c>
      <c r="H4698" s="12">
        <f>IF(OR($E4698="",$F4698=""),"",IF(AND($G4698=1,$F4698&gt;='Working Hours'!$C$8,$F4698&lt;'Working Hours'!$C$9),1,0))</f>
        <v/>
      </c>
    </row>
    <row r="4699">
      <c r="A4699" s="11" t="n"/>
      <c r="B4699" s="11" t="n"/>
      <c r="C4699" s="11" t="n"/>
      <c r="E4699" s="12">
        <f>IF($A4699="","",IF(ISNUMBER($A4699),$A4699,IFERROR(DATEVALUE($A4699),"")))</f>
        <v/>
      </c>
      <c r="F4699" s="12">
        <f>IF($B4699="","",IF(ISNUMBER($B4699),HOUR($B4699)*2+MINUTE($B4699)/30,IFERROR(VALUE(LEFT($B4699,FIND(":",$B4699)-1))*2+VALUE(MID($B4699,FIND(":",$B4699)+1,2))/30,"")))</f>
        <v/>
      </c>
      <c r="G4699" s="12">
        <f>IF($E4699="","",IF(WEEKDAY($E4699,2)&lt;6,1,0))</f>
        <v/>
      </c>
      <c r="H4699" s="12">
        <f>IF(OR($E4699="",$F4699=""),"",IF(AND($G4699=1,$F4699&gt;='Working Hours'!$C$8,$F4699&lt;'Working Hours'!$C$9),1,0))</f>
        <v/>
      </c>
    </row>
    <row r="4700">
      <c r="A4700" s="11" t="n"/>
      <c r="B4700" s="11" t="n"/>
      <c r="C4700" s="11" t="n"/>
      <c r="E4700" s="12">
        <f>IF($A4700="","",IF(ISNUMBER($A4700),$A4700,IFERROR(DATEVALUE($A4700),"")))</f>
        <v/>
      </c>
      <c r="F4700" s="12">
        <f>IF($B4700="","",IF(ISNUMBER($B4700),HOUR($B4700)*2+MINUTE($B4700)/30,IFERROR(VALUE(LEFT($B4700,FIND(":",$B4700)-1))*2+VALUE(MID($B4700,FIND(":",$B4700)+1,2))/30,"")))</f>
        <v/>
      </c>
      <c r="G4700" s="12">
        <f>IF($E4700="","",IF(WEEKDAY($E4700,2)&lt;6,1,0))</f>
        <v/>
      </c>
      <c r="H4700" s="12">
        <f>IF(OR($E4700="",$F4700=""),"",IF(AND($G4700=1,$F4700&gt;='Working Hours'!$C$8,$F4700&lt;'Working Hours'!$C$9),1,0))</f>
        <v/>
      </c>
    </row>
    <row r="4701">
      <c r="A4701" s="11" t="n"/>
      <c r="B4701" s="11" t="n"/>
      <c r="C4701" s="11" t="n"/>
      <c r="E4701" s="12">
        <f>IF($A4701="","",IF(ISNUMBER($A4701),$A4701,IFERROR(DATEVALUE($A4701),"")))</f>
        <v/>
      </c>
      <c r="F4701" s="12">
        <f>IF($B4701="","",IF(ISNUMBER($B4701),HOUR($B4701)*2+MINUTE($B4701)/30,IFERROR(VALUE(LEFT($B4701,FIND(":",$B4701)-1))*2+VALUE(MID($B4701,FIND(":",$B4701)+1,2))/30,"")))</f>
        <v/>
      </c>
      <c r="G4701" s="12">
        <f>IF($E4701="","",IF(WEEKDAY($E4701,2)&lt;6,1,0))</f>
        <v/>
      </c>
      <c r="H4701" s="12">
        <f>IF(OR($E4701="",$F4701=""),"",IF(AND($G4701=1,$F4701&gt;='Working Hours'!$C$8,$F4701&lt;'Working Hours'!$C$9),1,0))</f>
        <v/>
      </c>
    </row>
    <row r="4702">
      <c r="A4702" s="11" t="n"/>
      <c r="B4702" s="11" t="n"/>
      <c r="C4702" s="11" t="n"/>
      <c r="E4702" s="12">
        <f>IF($A4702="","",IF(ISNUMBER($A4702),$A4702,IFERROR(DATEVALUE($A4702),"")))</f>
        <v/>
      </c>
      <c r="F4702" s="12">
        <f>IF($B4702="","",IF(ISNUMBER($B4702),HOUR($B4702)*2+MINUTE($B4702)/30,IFERROR(VALUE(LEFT($B4702,FIND(":",$B4702)-1))*2+VALUE(MID($B4702,FIND(":",$B4702)+1,2))/30,"")))</f>
        <v/>
      </c>
      <c r="G4702" s="12">
        <f>IF($E4702="","",IF(WEEKDAY($E4702,2)&lt;6,1,0))</f>
        <v/>
      </c>
      <c r="H4702" s="12">
        <f>IF(OR($E4702="",$F4702=""),"",IF(AND($G4702=1,$F4702&gt;='Working Hours'!$C$8,$F4702&lt;'Working Hours'!$C$9),1,0))</f>
        <v/>
      </c>
    </row>
    <row r="4703">
      <c r="A4703" s="11" t="n"/>
      <c r="B4703" s="11" t="n"/>
      <c r="C4703" s="11" t="n"/>
      <c r="E4703" s="12">
        <f>IF($A4703="","",IF(ISNUMBER($A4703),$A4703,IFERROR(DATEVALUE($A4703),"")))</f>
        <v/>
      </c>
      <c r="F4703" s="12">
        <f>IF($B4703="","",IF(ISNUMBER($B4703),HOUR($B4703)*2+MINUTE($B4703)/30,IFERROR(VALUE(LEFT($B4703,FIND(":",$B4703)-1))*2+VALUE(MID($B4703,FIND(":",$B4703)+1,2))/30,"")))</f>
        <v/>
      </c>
      <c r="G4703" s="12">
        <f>IF($E4703="","",IF(WEEKDAY($E4703,2)&lt;6,1,0))</f>
        <v/>
      </c>
      <c r="H4703" s="12">
        <f>IF(OR($E4703="",$F4703=""),"",IF(AND($G4703=1,$F4703&gt;='Working Hours'!$C$8,$F4703&lt;'Working Hours'!$C$9),1,0))</f>
        <v/>
      </c>
    </row>
    <row r="4704">
      <c r="A4704" s="11" t="n"/>
      <c r="B4704" s="11" t="n"/>
      <c r="C4704" s="11" t="n"/>
      <c r="E4704" s="12">
        <f>IF($A4704="","",IF(ISNUMBER($A4704),$A4704,IFERROR(DATEVALUE($A4704),"")))</f>
        <v/>
      </c>
      <c r="F4704" s="12">
        <f>IF($B4704="","",IF(ISNUMBER($B4704),HOUR($B4704)*2+MINUTE($B4704)/30,IFERROR(VALUE(LEFT($B4704,FIND(":",$B4704)-1))*2+VALUE(MID($B4704,FIND(":",$B4704)+1,2))/30,"")))</f>
        <v/>
      </c>
      <c r="G4704" s="12">
        <f>IF($E4704="","",IF(WEEKDAY($E4704,2)&lt;6,1,0))</f>
        <v/>
      </c>
      <c r="H4704" s="12">
        <f>IF(OR($E4704="",$F4704=""),"",IF(AND($G4704=1,$F4704&gt;='Working Hours'!$C$8,$F4704&lt;'Working Hours'!$C$9),1,0))</f>
        <v/>
      </c>
    </row>
    <row r="4705">
      <c r="A4705" s="11" t="n"/>
      <c r="B4705" s="11" t="n"/>
      <c r="C4705" s="11" t="n"/>
      <c r="E4705" s="12">
        <f>IF($A4705="","",IF(ISNUMBER($A4705),$A4705,IFERROR(DATEVALUE($A4705),"")))</f>
        <v/>
      </c>
      <c r="F4705" s="12">
        <f>IF($B4705="","",IF(ISNUMBER($B4705),HOUR($B4705)*2+MINUTE($B4705)/30,IFERROR(VALUE(LEFT($B4705,FIND(":",$B4705)-1))*2+VALUE(MID($B4705,FIND(":",$B4705)+1,2))/30,"")))</f>
        <v/>
      </c>
      <c r="G4705" s="12">
        <f>IF($E4705="","",IF(WEEKDAY($E4705,2)&lt;6,1,0))</f>
        <v/>
      </c>
      <c r="H4705" s="12">
        <f>IF(OR($E4705="",$F4705=""),"",IF(AND($G4705=1,$F4705&gt;='Working Hours'!$C$8,$F4705&lt;'Working Hours'!$C$9),1,0))</f>
        <v/>
      </c>
    </row>
    <row r="4706">
      <c r="A4706" s="11" t="n"/>
      <c r="B4706" s="11" t="n"/>
      <c r="C4706" s="11" t="n"/>
      <c r="E4706" s="12">
        <f>IF($A4706="","",IF(ISNUMBER($A4706),$A4706,IFERROR(DATEVALUE($A4706),"")))</f>
        <v/>
      </c>
      <c r="F4706" s="12">
        <f>IF($B4706="","",IF(ISNUMBER($B4706),HOUR($B4706)*2+MINUTE($B4706)/30,IFERROR(VALUE(LEFT($B4706,FIND(":",$B4706)-1))*2+VALUE(MID($B4706,FIND(":",$B4706)+1,2))/30,"")))</f>
        <v/>
      </c>
      <c r="G4706" s="12">
        <f>IF($E4706="","",IF(WEEKDAY($E4706,2)&lt;6,1,0))</f>
        <v/>
      </c>
      <c r="H4706" s="12">
        <f>IF(OR($E4706="",$F4706=""),"",IF(AND($G4706=1,$F4706&gt;='Working Hours'!$C$8,$F4706&lt;'Working Hours'!$C$9),1,0))</f>
        <v/>
      </c>
    </row>
    <row r="4707">
      <c r="A4707" s="11" t="n"/>
      <c r="B4707" s="11" t="n"/>
      <c r="C4707" s="11" t="n"/>
      <c r="E4707" s="12">
        <f>IF($A4707="","",IF(ISNUMBER($A4707),$A4707,IFERROR(DATEVALUE($A4707),"")))</f>
        <v/>
      </c>
      <c r="F4707" s="12">
        <f>IF($B4707="","",IF(ISNUMBER($B4707),HOUR($B4707)*2+MINUTE($B4707)/30,IFERROR(VALUE(LEFT($B4707,FIND(":",$B4707)-1))*2+VALUE(MID($B4707,FIND(":",$B4707)+1,2))/30,"")))</f>
        <v/>
      </c>
      <c r="G4707" s="12">
        <f>IF($E4707="","",IF(WEEKDAY($E4707,2)&lt;6,1,0))</f>
        <v/>
      </c>
      <c r="H4707" s="12">
        <f>IF(OR($E4707="",$F4707=""),"",IF(AND($G4707=1,$F4707&gt;='Working Hours'!$C$8,$F4707&lt;'Working Hours'!$C$9),1,0))</f>
        <v/>
      </c>
    </row>
    <row r="4708">
      <c r="A4708" s="11" t="n"/>
      <c r="B4708" s="11" t="n"/>
      <c r="C4708" s="11" t="n"/>
      <c r="E4708" s="12">
        <f>IF($A4708="","",IF(ISNUMBER($A4708),$A4708,IFERROR(DATEVALUE($A4708),"")))</f>
        <v/>
      </c>
      <c r="F4708" s="12">
        <f>IF($B4708="","",IF(ISNUMBER($B4708),HOUR($B4708)*2+MINUTE($B4708)/30,IFERROR(VALUE(LEFT($B4708,FIND(":",$B4708)-1))*2+VALUE(MID($B4708,FIND(":",$B4708)+1,2))/30,"")))</f>
        <v/>
      </c>
      <c r="G4708" s="12">
        <f>IF($E4708="","",IF(WEEKDAY($E4708,2)&lt;6,1,0))</f>
        <v/>
      </c>
      <c r="H4708" s="12">
        <f>IF(OR($E4708="",$F4708=""),"",IF(AND($G4708=1,$F4708&gt;='Working Hours'!$C$8,$F4708&lt;'Working Hours'!$C$9),1,0))</f>
        <v/>
      </c>
    </row>
    <row r="4709">
      <c r="A4709" s="11" t="n"/>
      <c r="B4709" s="11" t="n"/>
      <c r="C4709" s="11" t="n"/>
      <c r="E4709" s="12">
        <f>IF($A4709="","",IF(ISNUMBER($A4709),$A4709,IFERROR(DATEVALUE($A4709),"")))</f>
        <v/>
      </c>
      <c r="F4709" s="12">
        <f>IF($B4709="","",IF(ISNUMBER($B4709),HOUR($B4709)*2+MINUTE($B4709)/30,IFERROR(VALUE(LEFT($B4709,FIND(":",$B4709)-1))*2+VALUE(MID($B4709,FIND(":",$B4709)+1,2))/30,"")))</f>
        <v/>
      </c>
      <c r="G4709" s="12">
        <f>IF($E4709="","",IF(WEEKDAY($E4709,2)&lt;6,1,0))</f>
        <v/>
      </c>
      <c r="H4709" s="12">
        <f>IF(OR($E4709="",$F4709=""),"",IF(AND($G4709=1,$F4709&gt;='Working Hours'!$C$8,$F4709&lt;'Working Hours'!$C$9),1,0))</f>
        <v/>
      </c>
    </row>
    <row r="4710">
      <c r="A4710" s="11" t="n"/>
      <c r="B4710" s="11" t="n"/>
      <c r="C4710" s="11" t="n"/>
      <c r="E4710" s="12">
        <f>IF($A4710="","",IF(ISNUMBER($A4710),$A4710,IFERROR(DATEVALUE($A4710),"")))</f>
        <v/>
      </c>
      <c r="F4710" s="12">
        <f>IF($B4710="","",IF(ISNUMBER($B4710),HOUR($B4710)*2+MINUTE($B4710)/30,IFERROR(VALUE(LEFT($B4710,FIND(":",$B4710)-1))*2+VALUE(MID($B4710,FIND(":",$B4710)+1,2))/30,"")))</f>
        <v/>
      </c>
      <c r="G4710" s="12">
        <f>IF($E4710="","",IF(WEEKDAY($E4710,2)&lt;6,1,0))</f>
        <v/>
      </c>
      <c r="H4710" s="12">
        <f>IF(OR($E4710="",$F4710=""),"",IF(AND($G4710=1,$F4710&gt;='Working Hours'!$C$8,$F4710&lt;'Working Hours'!$C$9),1,0))</f>
        <v/>
      </c>
    </row>
    <row r="4711">
      <c r="A4711" s="11" t="n"/>
      <c r="B4711" s="11" t="n"/>
      <c r="C4711" s="11" t="n"/>
      <c r="E4711" s="12">
        <f>IF($A4711="","",IF(ISNUMBER($A4711),$A4711,IFERROR(DATEVALUE($A4711),"")))</f>
        <v/>
      </c>
      <c r="F4711" s="12">
        <f>IF($B4711="","",IF(ISNUMBER($B4711),HOUR($B4711)*2+MINUTE($B4711)/30,IFERROR(VALUE(LEFT($B4711,FIND(":",$B4711)-1))*2+VALUE(MID($B4711,FIND(":",$B4711)+1,2))/30,"")))</f>
        <v/>
      </c>
      <c r="G4711" s="12">
        <f>IF($E4711="","",IF(WEEKDAY($E4711,2)&lt;6,1,0))</f>
        <v/>
      </c>
      <c r="H4711" s="12">
        <f>IF(OR($E4711="",$F4711=""),"",IF(AND($G4711=1,$F4711&gt;='Working Hours'!$C$8,$F4711&lt;'Working Hours'!$C$9),1,0))</f>
        <v/>
      </c>
    </row>
    <row r="4712">
      <c r="A4712" s="11" t="n"/>
      <c r="B4712" s="11" t="n"/>
      <c r="C4712" s="11" t="n"/>
      <c r="E4712" s="12">
        <f>IF($A4712="","",IF(ISNUMBER($A4712),$A4712,IFERROR(DATEVALUE($A4712),"")))</f>
        <v/>
      </c>
      <c r="F4712" s="12">
        <f>IF($B4712="","",IF(ISNUMBER($B4712),HOUR($B4712)*2+MINUTE($B4712)/30,IFERROR(VALUE(LEFT($B4712,FIND(":",$B4712)-1))*2+VALUE(MID($B4712,FIND(":",$B4712)+1,2))/30,"")))</f>
        <v/>
      </c>
      <c r="G4712" s="12">
        <f>IF($E4712="","",IF(WEEKDAY($E4712,2)&lt;6,1,0))</f>
        <v/>
      </c>
      <c r="H4712" s="12">
        <f>IF(OR($E4712="",$F4712=""),"",IF(AND($G4712=1,$F4712&gt;='Working Hours'!$C$8,$F4712&lt;'Working Hours'!$C$9),1,0))</f>
        <v/>
      </c>
    </row>
    <row r="4713">
      <c r="A4713" s="11" t="n"/>
      <c r="B4713" s="11" t="n"/>
      <c r="C4713" s="11" t="n"/>
      <c r="E4713" s="12">
        <f>IF($A4713="","",IF(ISNUMBER($A4713),$A4713,IFERROR(DATEVALUE($A4713),"")))</f>
        <v/>
      </c>
      <c r="F4713" s="12">
        <f>IF($B4713="","",IF(ISNUMBER($B4713),HOUR($B4713)*2+MINUTE($B4713)/30,IFERROR(VALUE(LEFT($B4713,FIND(":",$B4713)-1))*2+VALUE(MID($B4713,FIND(":",$B4713)+1,2))/30,"")))</f>
        <v/>
      </c>
      <c r="G4713" s="12">
        <f>IF($E4713="","",IF(WEEKDAY($E4713,2)&lt;6,1,0))</f>
        <v/>
      </c>
      <c r="H4713" s="12">
        <f>IF(OR($E4713="",$F4713=""),"",IF(AND($G4713=1,$F4713&gt;='Working Hours'!$C$8,$F4713&lt;'Working Hours'!$C$9),1,0))</f>
        <v/>
      </c>
    </row>
    <row r="4714">
      <c r="A4714" s="11" t="n"/>
      <c r="B4714" s="11" t="n"/>
      <c r="C4714" s="11" t="n"/>
      <c r="E4714" s="12">
        <f>IF($A4714="","",IF(ISNUMBER($A4714),$A4714,IFERROR(DATEVALUE($A4714),"")))</f>
        <v/>
      </c>
      <c r="F4714" s="12">
        <f>IF($B4714="","",IF(ISNUMBER($B4714),HOUR($B4714)*2+MINUTE($B4714)/30,IFERROR(VALUE(LEFT($B4714,FIND(":",$B4714)-1))*2+VALUE(MID($B4714,FIND(":",$B4714)+1,2))/30,"")))</f>
        <v/>
      </c>
      <c r="G4714" s="12">
        <f>IF($E4714="","",IF(WEEKDAY($E4714,2)&lt;6,1,0))</f>
        <v/>
      </c>
      <c r="H4714" s="12">
        <f>IF(OR($E4714="",$F4714=""),"",IF(AND($G4714=1,$F4714&gt;='Working Hours'!$C$8,$F4714&lt;'Working Hours'!$C$9),1,0))</f>
        <v/>
      </c>
    </row>
    <row r="4715">
      <c r="A4715" s="11" t="n"/>
      <c r="B4715" s="11" t="n"/>
      <c r="C4715" s="11" t="n"/>
      <c r="E4715" s="12">
        <f>IF($A4715="","",IF(ISNUMBER($A4715),$A4715,IFERROR(DATEVALUE($A4715),"")))</f>
        <v/>
      </c>
      <c r="F4715" s="12">
        <f>IF($B4715="","",IF(ISNUMBER($B4715),HOUR($B4715)*2+MINUTE($B4715)/30,IFERROR(VALUE(LEFT($B4715,FIND(":",$B4715)-1))*2+VALUE(MID($B4715,FIND(":",$B4715)+1,2))/30,"")))</f>
        <v/>
      </c>
      <c r="G4715" s="12">
        <f>IF($E4715="","",IF(WEEKDAY($E4715,2)&lt;6,1,0))</f>
        <v/>
      </c>
      <c r="H4715" s="12">
        <f>IF(OR($E4715="",$F4715=""),"",IF(AND($G4715=1,$F4715&gt;='Working Hours'!$C$8,$F4715&lt;'Working Hours'!$C$9),1,0))</f>
        <v/>
      </c>
    </row>
    <row r="4716">
      <c r="A4716" s="11" t="n"/>
      <c r="B4716" s="11" t="n"/>
      <c r="C4716" s="11" t="n"/>
      <c r="E4716" s="12">
        <f>IF($A4716="","",IF(ISNUMBER($A4716),$A4716,IFERROR(DATEVALUE($A4716),"")))</f>
        <v/>
      </c>
      <c r="F4716" s="12">
        <f>IF($B4716="","",IF(ISNUMBER($B4716),HOUR($B4716)*2+MINUTE($B4716)/30,IFERROR(VALUE(LEFT($B4716,FIND(":",$B4716)-1))*2+VALUE(MID($B4716,FIND(":",$B4716)+1,2))/30,"")))</f>
        <v/>
      </c>
      <c r="G4716" s="12">
        <f>IF($E4716="","",IF(WEEKDAY($E4716,2)&lt;6,1,0))</f>
        <v/>
      </c>
      <c r="H4716" s="12">
        <f>IF(OR($E4716="",$F4716=""),"",IF(AND($G4716=1,$F4716&gt;='Working Hours'!$C$8,$F4716&lt;'Working Hours'!$C$9),1,0))</f>
        <v/>
      </c>
    </row>
    <row r="4717">
      <c r="A4717" s="11" t="n"/>
      <c r="B4717" s="11" t="n"/>
      <c r="C4717" s="11" t="n"/>
      <c r="E4717" s="12">
        <f>IF($A4717="","",IF(ISNUMBER($A4717),$A4717,IFERROR(DATEVALUE($A4717),"")))</f>
        <v/>
      </c>
      <c r="F4717" s="12">
        <f>IF($B4717="","",IF(ISNUMBER($B4717),HOUR($B4717)*2+MINUTE($B4717)/30,IFERROR(VALUE(LEFT($B4717,FIND(":",$B4717)-1))*2+VALUE(MID($B4717,FIND(":",$B4717)+1,2))/30,"")))</f>
        <v/>
      </c>
      <c r="G4717" s="12">
        <f>IF($E4717="","",IF(WEEKDAY($E4717,2)&lt;6,1,0))</f>
        <v/>
      </c>
      <c r="H4717" s="12">
        <f>IF(OR($E4717="",$F4717=""),"",IF(AND($G4717=1,$F4717&gt;='Working Hours'!$C$8,$F4717&lt;'Working Hours'!$C$9),1,0))</f>
        <v/>
      </c>
    </row>
    <row r="4718">
      <c r="A4718" s="11" t="n"/>
      <c r="B4718" s="11" t="n"/>
      <c r="C4718" s="11" t="n"/>
      <c r="E4718" s="12">
        <f>IF($A4718="","",IF(ISNUMBER($A4718),$A4718,IFERROR(DATEVALUE($A4718),"")))</f>
        <v/>
      </c>
      <c r="F4718" s="12">
        <f>IF($B4718="","",IF(ISNUMBER($B4718),HOUR($B4718)*2+MINUTE($B4718)/30,IFERROR(VALUE(LEFT($B4718,FIND(":",$B4718)-1))*2+VALUE(MID($B4718,FIND(":",$B4718)+1,2))/30,"")))</f>
        <v/>
      </c>
      <c r="G4718" s="12">
        <f>IF($E4718="","",IF(WEEKDAY($E4718,2)&lt;6,1,0))</f>
        <v/>
      </c>
      <c r="H4718" s="12">
        <f>IF(OR($E4718="",$F4718=""),"",IF(AND($G4718=1,$F4718&gt;='Working Hours'!$C$8,$F4718&lt;'Working Hours'!$C$9),1,0))</f>
        <v/>
      </c>
    </row>
    <row r="4719">
      <c r="A4719" s="11" t="n"/>
      <c r="B4719" s="11" t="n"/>
      <c r="C4719" s="11" t="n"/>
      <c r="E4719" s="12">
        <f>IF($A4719="","",IF(ISNUMBER($A4719),$A4719,IFERROR(DATEVALUE($A4719),"")))</f>
        <v/>
      </c>
      <c r="F4719" s="12">
        <f>IF($B4719="","",IF(ISNUMBER($B4719),HOUR($B4719)*2+MINUTE($B4719)/30,IFERROR(VALUE(LEFT($B4719,FIND(":",$B4719)-1))*2+VALUE(MID($B4719,FIND(":",$B4719)+1,2))/30,"")))</f>
        <v/>
      </c>
      <c r="G4719" s="12">
        <f>IF($E4719="","",IF(WEEKDAY($E4719,2)&lt;6,1,0))</f>
        <v/>
      </c>
      <c r="H4719" s="12">
        <f>IF(OR($E4719="",$F4719=""),"",IF(AND($G4719=1,$F4719&gt;='Working Hours'!$C$8,$F4719&lt;'Working Hours'!$C$9),1,0))</f>
        <v/>
      </c>
    </row>
    <row r="4720">
      <c r="A4720" s="11" t="n"/>
      <c r="B4720" s="11" t="n"/>
      <c r="C4720" s="11" t="n"/>
      <c r="E4720" s="12">
        <f>IF($A4720="","",IF(ISNUMBER($A4720),$A4720,IFERROR(DATEVALUE($A4720),"")))</f>
        <v/>
      </c>
      <c r="F4720" s="12">
        <f>IF($B4720="","",IF(ISNUMBER($B4720),HOUR($B4720)*2+MINUTE($B4720)/30,IFERROR(VALUE(LEFT($B4720,FIND(":",$B4720)-1))*2+VALUE(MID($B4720,FIND(":",$B4720)+1,2))/30,"")))</f>
        <v/>
      </c>
      <c r="G4720" s="12">
        <f>IF($E4720="","",IF(WEEKDAY($E4720,2)&lt;6,1,0))</f>
        <v/>
      </c>
      <c r="H4720" s="12">
        <f>IF(OR($E4720="",$F4720=""),"",IF(AND($G4720=1,$F4720&gt;='Working Hours'!$C$8,$F4720&lt;'Working Hours'!$C$9),1,0))</f>
        <v/>
      </c>
    </row>
    <row r="4721">
      <c r="A4721" s="11" t="n"/>
      <c r="B4721" s="11" t="n"/>
      <c r="C4721" s="11" t="n"/>
      <c r="E4721" s="12">
        <f>IF($A4721="","",IF(ISNUMBER($A4721),$A4721,IFERROR(DATEVALUE($A4721),"")))</f>
        <v/>
      </c>
      <c r="F4721" s="12">
        <f>IF($B4721="","",IF(ISNUMBER($B4721),HOUR($B4721)*2+MINUTE($B4721)/30,IFERROR(VALUE(LEFT($B4721,FIND(":",$B4721)-1))*2+VALUE(MID($B4721,FIND(":",$B4721)+1,2))/30,"")))</f>
        <v/>
      </c>
      <c r="G4721" s="12">
        <f>IF($E4721="","",IF(WEEKDAY($E4721,2)&lt;6,1,0))</f>
        <v/>
      </c>
      <c r="H4721" s="12">
        <f>IF(OR($E4721="",$F4721=""),"",IF(AND($G4721=1,$F4721&gt;='Working Hours'!$C$8,$F4721&lt;'Working Hours'!$C$9),1,0))</f>
        <v/>
      </c>
    </row>
    <row r="4722">
      <c r="A4722" s="11" t="n"/>
      <c r="B4722" s="11" t="n"/>
      <c r="C4722" s="11" t="n"/>
      <c r="E4722" s="12">
        <f>IF($A4722="","",IF(ISNUMBER($A4722),$A4722,IFERROR(DATEVALUE($A4722),"")))</f>
        <v/>
      </c>
      <c r="F4722" s="12">
        <f>IF($B4722="","",IF(ISNUMBER($B4722),HOUR($B4722)*2+MINUTE($B4722)/30,IFERROR(VALUE(LEFT($B4722,FIND(":",$B4722)-1))*2+VALUE(MID($B4722,FIND(":",$B4722)+1,2))/30,"")))</f>
        <v/>
      </c>
      <c r="G4722" s="12">
        <f>IF($E4722="","",IF(WEEKDAY($E4722,2)&lt;6,1,0))</f>
        <v/>
      </c>
      <c r="H4722" s="12">
        <f>IF(OR($E4722="",$F4722=""),"",IF(AND($G4722=1,$F4722&gt;='Working Hours'!$C$8,$F4722&lt;'Working Hours'!$C$9),1,0))</f>
        <v/>
      </c>
    </row>
    <row r="4723">
      <c r="A4723" s="11" t="n"/>
      <c r="B4723" s="11" t="n"/>
      <c r="C4723" s="11" t="n"/>
      <c r="E4723" s="12">
        <f>IF($A4723="","",IF(ISNUMBER($A4723),$A4723,IFERROR(DATEVALUE($A4723),"")))</f>
        <v/>
      </c>
      <c r="F4723" s="12">
        <f>IF($B4723="","",IF(ISNUMBER($B4723),HOUR($B4723)*2+MINUTE($B4723)/30,IFERROR(VALUE(LEFT($B4723,FIND(":",$B4723)-1))*2+VALUE(MID($B4723,FIND(":",$B4723)+1,2))/30,"")))</f>
        <v/>
      </c>
      <c r="G4723" s="12">
        <f>IF($E4723="","",IF(WEEKDAY($E4723,2)&lt;6,1,0))</f>
        <v/>
      </c>
      <c r="H4723" s="12">
        <f>IF(OR($E4723="",$F4723=""),"",IF(AND($G4723=1,$F4723&gt;='Working Hours'!$C$8,$F4723&lt;'Working Hours'!$C$9),1,0))</f>
        <v/>
      </c>
    </row>
    <row r="4724">
      <c r="A4724" s="11" t="n"/>
      <c r="B4724" s="11" t="n"/>
      <c r="C4724" s="11" t="n"/>
      <c r="E4724" s="12">
        <f>IF($A4724="","",IF(ISNUMBER($A4724),$A4724,IFERROR(DATEVALUE($A4724),"")))</f>
        <v/>
      </c>
      <c r="F4724" s="12">
        <f>IF($B4724="","",IF(ISNUMBER($B4724),HOUR($B4724)*2+MINUTE($B4724)/30,IFERROR(VALUE(LEFT($B4724,FIND(":",$B4724)-1))*2+VALUE(MID($B4724,FIND(":",$B4724)+1,2))/30,"")))</f>
        <v/>
      </c>
      <c r="G4724" s="12">
        <f>IF($E4724="","",IF(WEEKDAY($E4724,2)&lt;6,1,0))</f>
        <v/>
      </c>
      <c r="H4724" s="12">
        <f>IF(OR($E4724="",$F4724=""),"",IF(AND($G4724=1,$F4724&gt;='Working Hours'!$C$8,$F4724&lt;'Working Hours'!$C$9),1,0))</f>
        <v/>
      </c>
    </row>
    <row r="4725">
      <c r="A4725" s="11" t="n"/>
      <c r="B4725" s="11" t="n"/>
      <c r="C4725" s="11" t="n"/>
      <c r="E4725" s="12">
        <f>IF($A4725="","",IF(ISNUMBER($A4725),$A4725,IFERROR(DATEVALUE($A4725),"")))</f>
        <v/>
      </c>
      <c r="F4725" s="12">
        <f>IF($B4725="","",IF(ISNUMBER($B4725),HOUR($B4725)*2+MINUTE($B4725)/30,IFERROR(VALUE(LEFT($B4725,FIND(":",$B4725)-1))*2+VALUE(MID($B4725,FIND(":",$B4725)+1,2))/30,"")))</f>
        <v/>
      </c>
      <c r="G4725" s="12">
        <f>IF($E4725="","",IF(WEEKDAY($E4725,2)&lt;6,1,0))</f>
        <v/>
      </c>
      <c r="H4725" s="12">
        <f>IF(OR($E4725="",$F4725=""),"",IF(AND($G4725=1,$F4725&gt;='Working Hours'!$C$8,$F4725&lt;'Working Hours'!$C$9),1,0))</f>
        <v/>
      </c>
    </row>
    <row r="4726">
      <c r="A4726" s="11" t="n"/>
      <c r="B4726" s="11" t="n"/>
      <c r="C4726" s="11" t="n"/>
      <c r="E4726" s="12">
        <f>IF($A4726="","",IF(ISNUMBER($A4726),$A4726,IFERROR(DATEVALUE($A4726),"")))</f>
        <v/>
      </c>
      <c r="F4726" s="12">
        <f>IF($B4726="","",IF(ISNUMBER($B4726),HOUR($B4726)*2+MINUTE($B4726)/30,IFERROR(VALUE(LEFT($B4726,FIND(":",$B4726)-1))*2+VALUE(MID($B4726,FIND(":",$B4726)+1,2))/30,"")))</f>
        <v/>
      </c>
      <c r="G4726" s="12">
        <f>IF($E4726="","",IF(WEEKDAY($E4726,2)&lt;6,1,0))</f>
        <v/>
      </c>
      <c r="H4726" s="12">
        <f>IF(OR($E4726="",$F4726=""),"",IF(AND($G4726=1,$F4726&gt;='Working Hours'!$C$8,$F4726&lt;'Working Hours'!$C$9),1,0))</f>
        <v/>
      </c>
    </row>
    <row r="4727">
      <c r="A4727" s="11" t="n"/>
      <c r="B4727" s="11" t="n"/>
      <c r="C4727" s="11" t="n"/>
      <c r="E4727" s="12">
        <f>IF($A4727="","",IF(ISNUMBER($A4727),$A4727,IFERROR(DATEVALUE($A4727),"")))</f>
        <v/>
      </c>
      <c r="F4727" s="12">
        <f>IF($B4727="","",IF(ISNUMBER($B4727),HOUR($B4727)*2+MINUTE($B4727)/30,IFERROR(VALUE(LEFT($B4727,FIND(":",$B4727)-1))*2+VALUE(MID($B4727,FIND(":",$B4727)+1,2))/30,"")))</f>
        <v/>
      </c>
      <c r="G4727" s="12">
        <f>IF($E4727="","",IF(WEEKDAY($E4727,2)&lt;6,1,0))</f>
        <v/>
      </c>
      <c r="H4727" s="12">
        <f>IF(OR($E4727="",$F4727=""),"",IF(AND($G4727=1,$F4727&gt;='Working Hours'!$C$8,$F4727&lt;'Working Hours'!$C$9),1,0))</f>
        <v/>
      </c>
    </row>
    <row r="4728">
      <c r="A4728" s="11" t="n"/>
      <c r="B4728" s="11" t="n"/>
      <c r="C4728" s="11" t="n"/>
      <c r="E4728" s="12">
        <f>IF($A4728="","",IF(ISNUMBER($A4728),$A4728,IFERROR(DATEVALUE($A4728),"")))</f>
        <v/>
      </c>
      <c r="F4728" s="12">
        <f>IF($B4728="","",IF(ISNUMBER($B4728),HOUR($B4728)*2+MINUTE($B4728)/30,IFERROR(VALUE(LEFT($B4728,FIND(":",$B4728)-1))*2+VALUE(MID($B4728,FIND(":",$B4728)+1,2))/30,"")))</f>
        <v/>
      </c>
      <c r="G4728" s="12">
        <f>IF($E4728="","",IF(WEEKDAY($E4728,2)&lt;6,1,0))</f>
        <v/>
      </c>
      <c r="H4728" s="12">
        <f>IF(OR($E4728="",$F4728=""),"",IF(AND($G4728=1,$F4728&gt;='Working Hours'!$C$8,$F4728&lt;'Working Hours'!$C$9),1,0))</f>
        <v/>
      </c>
    </row>
    <row r="4729">
      <c r="A4729" s="11" t="n"/>
      <c r="B4729" s="11" t="n"/>
      <c r="C4729" s="11" t="n"/>
      <c r="E4729" s="12">
        <f>IF($A4729="","",IF(ISNUMBER($A4729),$A4729,IFERROR(DATEVALUE($A4729),"")))</f>
        <v/>
      </c>
      <c r="F4729" s="12">
        <f>IF($B4729="","",IF(ISNUMBER($B4729),HOUR($B4729)*2+MINUTE($B4729)/30,IFERROR(VALUE(LEFT($B4729,FIND(":",$B4729)-1))*2+VALUE(MID($B4729,FIND(":",$B4729)+1,2))/30,"")))</f>
        <v/>
      </c>
      <c r="G4729" s="12">
        <f>IF($E4729="","",IF(WEEKDAY($E4729,2)&lt;6,1,0))</f>
        <v/>
      </c>
      <c r="H4729" s="12">
        <f>IF(OR($E4729="",$F4729=""),"",IF(AND($G4729=1,$F4729&gt;='Working Hours'!$C$8,$F4729&lt;'Working Hours'!$C$9),1,0))</f>
        <v/>
      </c>
    </row>
    <row r="4730">
      <c r="A4730" s="11" t="n"/>
      <c r="B4730" s="11" t="n"/>
      <c r="C4730" s="11" t="n"/>
      <c r="E4730" s="12">
        <f>IF($A4730="","",IF(ISNUMBER($A4730),$A4730,IFERROR(DATEVALUE($A4730),"")))</f>
        <v/>
      </c>
      <c r="F4730" s="12">
        <f>IF($B4730="","",IF(ISNUMBER($B4730),HOUR($B4730)*2+MINUTE($B4730)/30,IFERROR(VALUE(LEFT($B4730,FIND(":",$B4730)-1))*2+VALUE(MID($B4730,FIND(":",$B4730)+1,2))/30,"")))</f>
        <v/>
      </c>
      <c r="G4730" s="12">
        <f>IF($E4730="","",IF(WEEKDAY($E4730,2)&lt;6,1,0))</f>
        <v/>
      </c>
      <c r="H4730" s="12">
        <f>IF(OR($E4730="",$F4730=""),"",IF(AND($G4730=1,$F4730&gt;='Working Hours'!$C$8,$F4730&lt;'Working Hours'!$C$9),1,0))</f>
        <v/>
      </c>
    </row>
    <row r="4731">
      <c r="A4731" s="11" t="n"/>
      <c r="B4731" s="11" t="n"/>
      <c r="C4731" s="11" t="n"/>
      <c r="E4731" s="12">
        <f>IF($A4731="","",IF(ISNUMBER($A4731),$A4731,IFERROR(DATEVALUE($A4731),"")))</f>
        <v/>
      </c>
      <c r="F4731" s="12">
        <f>IF($B4731="","",IF(ISNUMBER($B4731),HOUR($B4731)*2+MINUTE($B4731)/30,IFERROR(VALUE(LEFT($B4731,FIND(":",$B4731)-1))*2+VALUE(MID($B4731,FIND(":",$B4731)+1,2))/30,"")))</f>
        <v/>
      </c>
      <c r="G4731" s="12">
        <f>IF($E4731="","",IF(WEEKDAY($E4731,2)&lt;6,1,0))</f>
        <v/>
      </c>
      <c r="H4731" s="12">
        <f>IF(OR($E4731="",$F4731=""),"",IF(AND($G4731=1,$F4731&gt;='Working Hours'!$C$8,$F4731&lt;'Working Hours'!$C$9),1,0))</f>
        <v/>
      </c>
    </row>
    <row r="4732">
      <c r="A4732" s="11" t="n"/>
      <c r="B4732" s="11" t="n"/>
      <c r="C4732" s="11" t="n"/>
      <c r="E4732" s="12">
        <f>IF($A4732="","",IF(ISNUMBER($A4732),$A4732,IFERROR(DATEVALUE($A4732),"")))</f>
        <v/>
      </c>
      <c r="F4732" s="12">
        <f>IF($B4732="","",IF(ISNUMBER($B4732),HOUR($B4732)*2+MINUTE($B4732)/30,IFERROR(VALUE(LEFT($B4732,FIND(":",$B4732)-1))*2+VALUE(MID($B4732,FIND(":",$B4732)+1,2))/30,"")))</f>
        <v/>
      </c>
      <c r="G4732" s="12">
        <f>IF($E4732="","",IF(WEEKDAY($E4732,2)&lt;6,1,0))</f>
        <v/>
      </c>
      <c r="H4732" s="12">
        <f>IF(OR($E4732="",$F4732=""),"",IF(AND($G4732=1,$F4732&gt;='Working Hours'!$C$8,$F4732&lt;'Working Hours'!$C$9),1,0))</f>
        <v/>
      </c>
    </row>
    <row r="4733">
      <c r="A4733" s="11" t="n"/>
      <c r="B4733" s="11" t="n"/>
      <c r="C4733" s="11" t="n"/>
      <c r="E4733" s="12">
        <f>IF($A4733="","",IF(ISNUMBER($A4733),$A4733,IFERROR(DATEVALUE($A4733),"")))</f>
        <v/>
      </c>
      <c r="F4733" s="12">
        <f>IF($B4733="","",IF(ISNUMBER($B4733),HOUR($B4733)*2+MINUTE($B4733)/30,IFERROR(VALUE(LEFT($B4733,FIND(":",$B4733)-1))*2+VALUE(MID($B4733,FIND(":",$B4733)+1,2))/30,"")))</f>
        <v/>
      </c>
      <c r="G4733" s="12">
        <f>IF($E4733="","",IF(WEEKDAY($E4733,2)&lt;6,1,0))</f>
        <v/>
      </c>
      <c r="H4733" s="12">
        <f>IF(OR($E4733="",$F4733=""),"",IF(AND($G4733=1,$F4733&gt;='Working Hours'!$C$8,$F4733&lt;'Working Hours'!$C$9),1,0))</f>
        <v/>
      </c>
    </row>
    <row r="4734">
      <c r="A4734" s="11" t="n"/>
      <c r="B4734" s="11" t="n"/>
      <c r="C4734" s="11" t="n"/>
      <c r="E4734" s="12">
        <f>IF($A4734="","",IF(ISNUMBER($A4734),$A4734,IFERROR(DATEVALUE($A4734),"")))</f>
        <v/>
      </c>
      <c r="F4734" s="12">
        <f>IF($B4734="","",IF(ISNUMBER($B4734),HOUR($B4734)*2+MINUTE($B4734)/30,IFERROR(VALUE(LEFT($B4734,FIND(":",$B4734)-1))*2+VALUE(MID($B4734,FIND(":",$B4734)+1,2))/30,"")))</f>
        <v/>
      </c>
      <c r="G4734" s="12">
        <f>IF($E4734="","",IF(WEEKDAY($E4734,2)&lt;6,1,0))</f>
        <v/>
      </c>
      <c r="H4734" s="12">
        <f>IF(OR($E4734="",$F4734=""),"",IF(AND($G4734=1,$F4734&gt;='Working Hours'!$C$8,$F4734&lt;'Working Hours'!$C$9),1,0))</f>
        <v/>
      </c>
    </row>
    <row r="4735">
      <c r="A4735" s="11" t="n"/>
      <c r="B4735" s="11" t="n"/>
      <c r="C4735" s="11" t="n"/>
      <c r="E4735" s="12">
        <f>IF($A4735="","",IF(ISNUMBER($A4735),$A4735,IFERROR(DATEVALUE($A4735),"")))</f>
        <v/>
      </c>
      <c r="F4735" s="12">
        <f>IF($B4735="","",IF(ISNUMBER($B4735),HOUR($B4735)*2+MINUTE($B4735)/30,IFERROR(VALUE(LEFT($B4735,FIND(":",$B4735)-1))*2+VALUE(MID($B4735,FIND(":",$B4735)+1,2))/30,"")))</f>
        <v/>
      </c>
      <c r="G4735" s="12">
        <f>IF($E4735="","",IF(WEEKDAY($E4735,2)&lt;6,1,0))</f>
        <v/>
      </c>
      <c r="H4735" s="12">
        <f>IF(OR($E4735="",$F4735=""),"",IF(AND($G4735=1,$F4735&gt;='Working Hours'!$C$8,$F4735&lt;'Working Hours'!$C$9),1,0))</f>
        <v/>
      </c>
    </row>
    <row r="4736">
      <c r="A4736" s="11" t="n"/>
      <c r="B4736" s="11" t="n"/>
      <c r="C4736" s="11" t="n"/>
      <c r="E4736" s="12">
        <f>IF($A4736="","",IF(ISNUMBER($A4736),$A4736,IFERROR(DATEVALUE($A4736),"")))</f>
        <v/>
      </c>
      <c r="F4736" s="12">
        <f>IF($B4736="","",IF(ISNUMBER($B4736),HOUR($B4736)*2+MINUTE($B4736)/30,IFERROR(VALUE(LEFT($B4736,FIND(":",$B4736)-1))*2+VALUE(MID($B4736,FIND(":",$B4736)+1,2))/30,"")))</f>
        <v/>
      </c>
      <c r="G4736" s="12">
        <f>IF($E4736="","",IF(WEEKDAY($E4736,2)&lt;6,1,0))</f>
        <v/>
      </c>
      <c r="H4736" s="12">
        <f>IF(OR($E4736="",$F4736=""),"",IF(AND($G4736=1,$F4736&gt;='Working Hours'!$C$8,$F4736&lt;'Working Hours'!$C$9),1,0))</f>
        <v/>
      </c>
    </row>
    <row r="4737">
      <c r="A4737" s="11" t="n"/>
      <c r="B4737" s="11" t="n"/>
      <c r="C4737" s="11" t="n"/>
      <c r="E4737" s="12">
        <f>IF($A4737="","",IF(ISNUMBER($A4737),$A4737,IFERROR(DATEVALUE($A4737),"")))</f>
        <v/>
      </c>
      <c r="F4737" s="12">
        <f>IF($B4737="","",IF(ISNUMBER($B4737),HOUR($B4737)*2+MINUTE($B4737)/30,IFERROR(VALUE(LEFT($B4737,FIND(":",$B4737)-1))*2+VALUE(MID($B4737,FIND(":",$B4737)+1,2))/30,"")))</f>
        <v/>
      </c>
      <c r="G4737" s="12">
        <f>IF($E4737="","",IF(WEEKDAY($E4737,2)&lt;6,1,0))</f>
        <v/>
      </c>
      <c r="H4737" s="12">
        <f>IF(OR($E4737="",$F4737=""),"",IF(AND($G4737=1,$F4737&gt;='Working Hours'!$C$8,$F4737&lt;'Working Hours'!$C$9),1,0))</f>
        <v/>
      </c>
    </row>
    <row r="4738">
      <c r="A4738" s="11" t="n"/>
      <c r="B4738" s="11" t="n"/>
      <c r="C4738" s="11" t="n"/>
      <c r="E4738" s="12">
        <f>IF($A4738="","",IF(ISNUMBER($A4738),$A4738,IFERROR(DATEVALUE($A4738),"")))</f>
        <v/>
      </c>
      <c r="F4738" s="12">
        <f>IF($B4738="","",IF(ISNUMBER($B4738),HOUR($B4738)*2+MINUTE($B4738)/30,IFERROR(VALUE(LEFT($B4738,FIND(":",$B4738)-1))*2+VALUE(MID($B4738,FIND(":",$B4738)+1,2))/30,"")))</f>
        <v/>
      </c>
      <c r="G4738" s="12">
        <f>IF($E4738="","",IF(WEEKDAY($E4738,2)&lt;6,1,0))</f>
        <v/>
      </c>
      <c r="H4738" s="12">
        <f>IF(OR($E4738="",$F4738=""),"",IF(AND($G4738=1,$F4738&gt;='Working Hours'!$C$8,$F4738&lt;'Working Hours'!$C$9),1,0))</f>
        <v/>
      </c>
    </row>
    <row r="4739">
      <c r="A4739" s="11" t="n"/>
      <c r="B4739" s="11" t="n"/>
      <c r="C4739" s="11" t="n"/>
      <c r="E4739" s="12">
        <f>IF($A4739="","",IF(ISNUMBER($A4739),$A4739,IFERROR(DATEVALUE($A4739),"")))</f>
        <v/>
      </c>
      <c r="F4739" s="12">
        <f>IF($B4739="","",IF(ISNUMBER($B4739),HOUR($B4739)*2+MINUTE($B4739)/30,IFERROR(VALUE(LEFT($B4739,FIND(":",$B4739)-1))*2+VALUE(MID($B4739,FIND(":",$B4739)+1,2))/30,"")))</f>
        <v/>
      </c>
      <c r="G4739" s="12">
        <f>IF($E4739="","",IF(WEEKDAY($E4739,2)&lt;6,1,0))</f>
        <v/>
      </c>
      <c r="H4739" s="12">
        <f>IF(OR($E4739="",$F4739=""),"",IF(AND($G4739=1,$F4739&gt;='Working Hours'!$C$8,$F4739&lt;'Working Hours'!$C$9),1,0))</f>
        <v/>
      </c>
    </row>
    <row r="4740">
      <c r="A4740" s="11" t="n"/>
      <c r="B4740" s="11" t="n"/>
      <c r="C4740" s="11" t="n"/>
      <c r="E4740" s="12">
        <f>IF($A4740="","",IF(ISNUMBER($A4740),$A4740,IFERROR(DATEVALUE($A4740),"")))</f>
        <v/>
      </c>
      <c r="F4740" s="12">
        <f>IF($B4740="","",IF(ISNUMBER($B4740),HOUR($B4740)*2+MINUTE($B4740)/30,IFERROR(VALUE(LEFT($B4740,FIND(":",$B4740)-1))*2+VALUE(MID($B4740,FIND(":",$B4740)+1,2))/30,"")))</f>
        <v/>
      </c>
      <c r="G4740" s="12">
        <f>IF($E4740="","",IF(WEEKDAY($E4740,2)&lt;6,1,0))</f>
        <v/>
      </c>
      <c r="H4740" s="12">
        <f>IF(OR($E4740="",$F4740=""),"",IF(AND($G4740=1,$F4740&gt;='Working Hours'!$C$8,$F4740&lt;'Working Hours'!$C$9),1,0))</f>
        <v/>
      </c>
    </row>
    <row r="4741">
      <c r="A4741" s="11" t="n"/>
      <c r="B4741" s="11" t="n"/>
      <c r="C4741" s="11" t="n"/>
      <c r="E4741" s="12">
        <f>IF($A4741="","",IF(ISNUMBER($A4741),$A4741,IFERROR(DATEVALUE($A4741),"")))</f>
        <v/>
      </c>
      <c r="F4741" s="12">
        <f>IF($B4741="","",IF(ISNUMBER($B4741),HOUR($B4741)*2+MINUTE($B4741)/30,IFERROR(VALUE(LEFT($B4741,FIND(":",$B4741)-1))*2+VALUE(MID($B4741,FIND(":",$B4741)+1,2))/30,"")))</f>
        <v/>
      </c>
      <c r="G4741" s="12">
        <f>IF($E4741="","",IF(WEEKDAY($E4741,2)&lt;6,1,0))</f>
        <v/>
      </c>
      <c r="H4741" s="12">
        <f>IF(OR($E4741="",$F4741=""),"",IF(AND($G4741=1,$F4741&gt;='Working Hours'!$C$8,$F4741&lt;'Working Hours'!$C$9),1,0))</f>
        <v/>
      </c>
    </row>
    <row r="4742">
      <c r="A4742" s="11" t="n"/>
      <c r="B4742" s="11" t="n"/>
      <c r="C4742" s="11" t="n"/>
      <c r="E4742" s="12">
        <f>IF($A4742="","",IF(ISNUMBER($A4742),$A4742,IFERROR(DATEVALUE($A4742),"")))</f>
        <v/>
      </c>
      <c r="F4742" s="12">
        <f>IF($B4742="","",IF(ISNUMBER($B4742),HOUR($B4742)*2+MINUTE($B4742)/30,IFERROR(VALUE(LEFT($B4742,FIND(":",$B4742)-1))*2+VALUE(MID($B4742,FIND(":",$B4742)+1,2))/30,"")))</f>
        <v/>
      </c>
      <c r="G4742" s="12">
        <f>IF($E4742="","",IF(WEEKDAY($E4742,2)&lt;6,1,0))</f>
        <v/>
      </c>
      <c r="H4742" s="12">
        <f>IF(OR($E4742="",$F4742=""),"",IF(AND($G4742=1,$F4742&gt;='Working Hours'!$C$8,$F4742&lt;'Working Hours'!$C$9),1,0))</f>
        <v/>
      </c>
    </row>
    <row r="4743">
      <c r="A4743" s="11" t="n"/>
      <c r="B4743" s="11" t="n"/>
      <c r="C4743" s="11" t="n"/>
      <c r="E4743" s="12">
        <f>IF($A4743="","",IF(ISNUMBER($A4743),$A4743,IFERROR(DATEVALUE($A4743),"")))</f>
        <v/>
      </c>
      <c r="F4743" s="12">
        <f>IF($B4743="","",IF(ISNUMBER($B4743),HOUR($B4743)*2+MINUTE($B4743)/30,IFERROR(VALUE(LEFT($B4743,FIND(":",$B4743)-1))*2+VALUE(MID($B4743,FIND(":",$B4743)+1,2))/30,"")))</f>
        <v/>
      </c>
      <c r="G4743" s="12">
        <f>IF($E4743="","",IF(WEEKDAY($E4743,2)&lt;6,1,0))</f>
        <v/>
      </c>
      <c r="H4743" s="12">
        <f>IF(OR($E4743="",$F4743=""),"",IF(AND($G4743=1,$F4743&gt;='Working Hours'!$C$8,$F4743&lt;'Working Hours'!$C$9),1,0))</f>
        <v/>
      </c>
    </row>
    <row r="4744">
      <c r="A4744" s="11" t="n"/>
      <c r="B4744" s="11" t="n"/>
      <c r="C4744" s="11" t="n"/>
      <c r="E4744" s="12">
        <f>IF($A4744="","",IF(ISNUMBER($A4744),$A4744,IFERROR(DATEVALUE($A4744),"")))</f>
        <v/>
      </c>
      <c r="F4744" s="12">
        <f>IF($B4744="","",IF(ISNUMBER($B4744),HOUR($B4744)*2+MINUTE($B4744)/30,IFERROR(VALUE(LEFT($B4744,FIND(":",$B4744)-1))*2+VALUE(MID($B4744,FIND(":",$B4744)+1,2))/30,"")))</f>
        <v/>
      </c>
      <c r="G4744" s="12">
        <f>IF($E4744="","",IF(WEEKDAY($E4744,2)&lt;6,1,0))</f>
        <v/>
      </c>
      <c r="H4744" s="12">
        <f>IF(OR($E4744="",$F4744=""),"",IF(AND($G4744=1,$F4744&gt;='Working Hours'!$C$8,$F4744&lt;'Working Hours'!$C$9),1,0))</f>
        <v/>
      </c>
    </row>
    <row r="4745">
      <c r="A4745" s="11" t="n"/>
      <c r="B4745" s="11" t="n"/>
      <c r="C4745" s="11" t="n"/>
      <c r="E4745" s="12">
        <f>IF($A4745="","",IF(ISNUMBER($A4745),$A4745,IFERROR(DATEVALUE($A4745),"")))</f>
        <v/>
      </c>
      <c r="F4745" s="12">
        <f>IF($B4745="","",IF(ISNUMBER($B4745),HOUR($B4745)*2+MINUTE($B4745)/30,IFERROR(VALUE(LEFT($B4745,FIND(":",$B4745)-1))*2+VALUE(MID($B4745,FIND(":",$B4745)+1,2))/30,"")))</f>
        <v/>
      </c>
      <c r="G4745" s="12">
        <f>IF($E4745="","",IF(WEEKDAY($E4745,2)&lt;6,1,0))</f>
        <v/>
      </c>
      <c r="H4745" s="12">
        <f>IF(OR($E4745="",$F4745=""),"",IF(AND($G4745=1,$F4745&gt;='Working Hours'!$C$8,$F4745&lt;'Working Hours'!$C$9),1,0))</f>
        <v/>
      </c>
    </row>
    <row r="4746">
      <c r="A4746" s="11" t="n"/>
      <c r="B4746" s="11" t="n"/>
      <c r="C4746" s="11" t="n"/>
      <c r="E4746" s="12">
        <f>IF($A4746="","",IF(ISNUMBER($A4746),$A4746,IFERROR(DATEVALUE($A4746),"")))</f>
        <v/>
      </c>
      <c r="F4746" s="12">
        <f>IF($B4746="","",IF(ISNUMBER($B4746),HOUR($B4746)*2+MINUTE($B4746)/30,IFERROR(VALUE(LEFT($B4746,FIND(":",$B4746)-1))*2+VALUE(MID($B4746,FIND(":",$B4746)+1,2))/30,"")))</f>
        <v/>
      </c>
      <c r="G4746" s="12">
        <f>IF($E4746="","",IF(WEEKDAY($E4746,2)&lt;6,1,0))</f>
        <v/>
      </c>
      <c r="H4746" s="12">
        <f>IF(OR($E4746="",$F4746=""),"",IF(AND($G4746=1,$F4746&gt;='Working Hours'!$C$8,$F4746&lt;'Working Hours'!$C$9),1,0))</f>
        <v/>
      </c>
    </row>
    <row r="4747">
      <c r="A4747" s="11" t="n"/>
      <c r="B4747" s="11" t="n"/>
      <c r="C4747" s="11" t="n"/>
      <c r="E4747" s="12">
        <f>IF($A4747="","",IF(ISNUMBER($A4747),$A4747,IFERROR(DATEVALUE($A4747),"")))</f>
        <v/>
      </c>
      <c r="F4747" s="12">
        <f>IF($B4747="","",IF(ISNUMBER($B4747),HOUR($B4747)*2+MINUTE($B4747)/30,IFERROR(VALUE(LEFT($B4747,FIND(":",$B4747)-1))*2+VALUE(MID($B4747,FIND(":",$B4747)+1,2))/30,"")))</f>
        <v/>
      </c>
      <c r="G4747" s="12">
        <f>IF($E4747="","",IF(WEEKDAY($E4747,2)&lt;6,1,0))</f>
        <v/>
      </c>
      <c r="H4747" s="12">
        <f>IF(OR($E4747="",$F4747=""),"",IF(AND($G4747=1,$F4747&gt;='Working Hours'!$C$8,$F4747&lt;'Working Hours'!$C$9),1,0))</f>
        <v/>
      </c>
    </row>
    <row r="4748">
      <c r="A4748" s="11" t="n"/>
      <c r="B4748" s="11" t="n"/>
      <c r="C4748" s="11" t="n"/>
      <c r="E4748" s="12">
        <f>IF($A4748="","",IF(ISNUMBER($A4748),$A4748,IFERROR(DATEVALUE($A4748),"")))</f>
        <v/>
      </c>
      <c r="F4748" s="12">
        <f>IF($B4748="","",IF(ISNUMBER($B4748),HOUR($B4748)*2+MINUTE($B4748)/30,IFERROR(VALUE(LEFT($B4748,FIND(":",$B4748)-1))*2+VALUE(MID($B4748,FIND(":",$B4748)+1,2))/30,"")))</f>
        <v/>
      </c>
      <c r="G4748" s="12">
        <f>IF($E4748="","",IF(WEEKDAY($E4748,2)&lt;6,1,0))</f>
        <v/>
      </c>
      <c r="H4748" s="12">
        <f>IF(OR($E4748="",$F4748=""),"",IF(AND($G4748=1,$F4748&gt;='Working Hours'!$C$8,$F4748&lt;'Working Hours'!$C$9),1,0))</f>
        <v/>
      </c>
    </row>
    <row r="4749">
      <c r="A4749" s="11" t="n"/>
      <c r="B4749" s="11" t="n"/>
      <c r="C4749" s="11" t="n"/>
      <c r="E4749" s="12">
        <f>IF($A4749="","",IF(ISNUMBER($A4749),$A4749,IFERROR(DATEVALUE($A4749),"")))</f>
        <v/>
      </c>
      <c r="F4749" s="12">
        <f>IF($B4749="","",IF(ISNUMBER($B4749),HOUR($B4749)*2+MINUTE($B4749)/30,IFERROR(VALUE(LEFT($B4749,FIND(":",$B4749)-1))*2+VALUE(MID($B4749,FIND(":",$B4749)+1,2))/30,"")))</f>
        <v/>
      </c>
      <c r="G4749" s="12">
        <f>IF($E4749="","",IF(WEEKDAY($E4749,2)&lt;6,1,0))</f>
        <v/>
      </c>
      <c r="H4749" s="12">
        <f>IF(OR($E4749="",$F4749=""),"",IF(AND($G4749=1,$F4749&gt;='Working Hours'!$C$8,$F4749&lt;'Working Hours'!$C$9),1,0))</f>
        <v/>
      </c>
    </row>
    <row r="4750">
      <c r="A4750" s="11" t="n"/>
      <c r="B4750" s="11" t="n"/>
      <c r="C4750" s="11" t="n"/>
      <c r="E4750" s="12">
        <f>IF($A4750="","",IF(ISNUMBER($A4750),$A4750,IFERROR(DATEVALUE($A4750),"")))</f>
        <v/>
      </c>
      <c r="F4750" s="12">
        <f>IF($B4750="","",IF(ISNUMBER($B4750),HOUR($B4750)*2+MINUTE($B4750)/30,IFERROR(VALUE(LEFT($B4750,FIND(":",$B4750)-1))*2+VALUE(MID($B4750,FIND(":",$B4750)+1,2))/30,"")))</f>
        <v/>
      </c>
      <c r="G4750" s="12">
        <f>IF($E4750="","",IF(WEEKDAY($E4750,2)&lt;6,1,0))</f>
        <v/>
      </c>
      <c r="H4750" s="12">
        <f>IF(OR($E4750="",$F4750=""),"",IF(AND($G4750=1,$F4750&gt;='Working Hours'!$C$8,$F4750&lt;'Working Hours'!$C$9),1,0))</f>
        <v/>
      </c>
    </row>
    <row r="4751">
      <c r="A4751" s="11" t="n"/>
      <c r="B4751" s="11" t="n"/>
      <c r="C4751" s="11" t="n"/>
      <c r="E4751" s="12">
        <f>IF($A4751="","",IF(ISNUMBER($A4751),$A4751,IFERROR(DATEVALUE($A4751),"")))</f>
        <v/>
      </c>
      <c r="F4751" s="12">
        <f>IF($B4751="","",IF(ISNUMBER($B4751),HOUR($B4751)*2+MINUTE($B4751)/30,IFERROR(VALUE(LEFT($B4751,FIND(":",$B4751)-1))*2+VALUE(MID($B4751,FIND(":",$B4751)+1,2))/30,"")))</f>
        <v/>
      </c>
      <c r="G4751" s="12">
        <f>IF($E4751="","",IF(WEEKDAY($E4751,2)&lt;6,1,0))</f>
        <v/>
      </c>
      <c r="H4751" s="12">
        <f>IF(OR($E4751="",$F4751=""),"",IF(AND($G4751=1,$F4751&gt;='Working Hours'!$C$8,$F4751&lt;'Working Hours'!$C$9),1,0))</f>
        <v/>
      </c>
    </row>
    <row r="4752">
      <c r="A4752" s="11" t="n"/>
      <c r="B4752" s="11" t="n"/>
      <c r="C4752" s="11" t="n"/>
      <c r="E4752" s="12">
        <f>IF($A4752="","",IF(ISNUMBER($A4752),$A4752,IFERROR(DATEVALUE($A4752),"")))</f>
        <v/>
      </c>
      <c r="F4752" s="12">
        <f>IF($B4752="","",IF(ISNUMBER($B4752),HOUR($B4752)*2+MINUTE($B4752)/30,IFERROR(VALUE(LEFT($B4752,FIND(":",$B4752)-1))*2+VALUE(MID($B4752,FIND(":",$B4752)+1,2))/30,"")))</f>
        <v/>
      </c>
      <c r="G4752" s="12">
        <f>IF($E4752="","",IF(WEEKDAY($E4752,2)&lt;6,1,0))</f>
        <v/>
      </c>
      <c r="H4752" s="12">
        <f>IF(OR($E4752="",$F4752=""),"",IF(AND($G4752=1,$F4752&gt;='Working Hours'!$C$8,$F4752&lt;'Working Hours'!$C$9),1,0))</f>
        <v/>
      </c>
    </row>
    <row r="4753">
      <c r="A4753" s="11" t="n"/>
      <c r="B4753" s="11" t="n"/>
      <c r="C4753" s="11" t="n"/>
      <c r="E4753" s="12">
        <f>IF($A4753="","",IF(ISNUMBER($A4753),$A4753,IFERROR(DATEVALUE($A4753),"")))</f>
        <v/>
      </c>
      <c r="F4753" s="12">
        <f>IF($B4753="","",IF(ISNUMBER($B4753),HOUR($B4753)*2+MINUTE($B4753)/30,IFERROR(VALUE(LEFT($B4753,FIND(":",$B4753)-1))*2+VALUE(MID($B4753,FIND(":",$B4753)+1,2))/30,"")))</f>
        <v/>
      </c>
      <c r="G4753" s="12">
        <f>IF($E4753="","",IF(WEEKDAY($E4753,2)&lt;6,1,0))</f>
        <v/>
      </c>
      <c r="H4753" s="12">
        <f>IF(OR($E4753="",$F4753=""),"",IF(AND($G4753=1,$F4753&gt;='Working Hours'!$C$8,$F4753&lt;'Working Hours'!$C$9),1,0))</f>
        <v/>
      </c>
    </row>
    <row r="4754">
      <c r="A4754" s="11" t="n"/>
      <c r="B4754" s="11" t="n"/>
      <c r="C4754" s="11" t="n"/>
      <c r="E4754" s="12">
        <f>IF($A4754="","",IF(ISNUMBER($A4754),$A4754,IFERROR(DATEVALUE($A4754),"")))</f>
        <v/>
      </c>
      <c r="F4754" s="12">
        <f>IF($B4754="","",IF(ISNUMBER($B4754),HOUR($B4754)*2+MINUTE($B4754)/30,IFERROR(VALUE(LEFT($B4754,FIND(":",$B4754)-1))*2+VALUE(MID($B4754,FIND(":",$B4754)+1,2))/30,"")))</f>
        <v/>
      </c>
      <c r="G4754" s="12">
        <f>IF($E4754="","",IF(WEEKDAY($E4754,2)&lt;6,1,0))</f>
        <v/>
      </c>
      <c r="H4754" s="12">
        <f>IF(OR($E4754="",$F4754=""),"",IF(AND($G4754=1,$F4754&gt;='Working Hours'!$C$8,$F4754&lt;'Working Hours'!$C$9),1,0))</f>
        <v/>
      </c>
    </row>
    <row r="4755">
      <c r="A4755" s="11" t="n"/>
      <c r="B4755" s="11" t="n"/>
      <c r="C4755" s="11" t="n"/>
      <c r="E4755" s="12">
        <f>IF($A4755="","",IF(ISNUMBER($A4755),$A4755,IFERROR(DATEVALUE($A4755),"")))</f>
        <v/>
      </c>
      <c r="F4755" s="12">
        <f>IF($B4755="","",IF(ISNUMBER($B4755),HOUR($B4755)*2+MINUTE($B4755)/30,IFERROR(VALUE(LEFT($B4755,FIND(":",$B4755)-1))*2+VALUE(MID($B4755,FIND(":",$B4755)+1,2))/30,"")))</f>
        <v/>
      </c>
      <c r="G4755" s="12">
        <f>IF($E4755="","",IF(WEEKDAY($E4755,2)&lt;6,1,0))</f>
        <v/>
      </c>
      <c r="H4755" s="12">
        <f>IF(OR($E4755="",$F4755=""),"",IF(AND($G4755=1,$F4755&gt;='Working Hours'!$C$8,$F4755&lt;'Working Hours'!$C$9),1,0))</f>
        <v/>
      </c>
    </row>
    <row r="4756">
      <c r="A4756" s="11" t="n"/>
      <c r="B4756" s="11" t="n"/>
      <c r="C4756" s="11" t="n"/>
      <c r="E4756" s="12">
        <f>IF($A4756="","",IF(ISNUMBER($A4756),$A4756,IFERROR(DATEVALUE($A4756),"")))</f>
        <v/>
      </c>
      <c r="F4756" s="12">
        <f>IF($B4756="","",IF(ISNUMBER($B4756),HOUR($B4756)*2+MINUTE($B4756)/30,IFERROR(VALUE(LEFT($B4756,FIND(":",$B4756)-1))*2+VALUE(MID($B4756,FIND(":",$B4756)+1,2))/30,"")))</f>
        <v/>
      </c>
      <c r="G4756" s="12">
        <f>IF($E4756="","",IF(WEEKDAY($E4756,2)&lt;6,1,0))</f>
        <v/>
      </c>
      <c r="H4756" s="12">
        <f>IF(OR($E4756="",$F4756=""),"",IF(AND($G4756=1,$F4756&gt;='Working Hours'!$C$8,$F4756&lt;'Working Hours'!$C$9),1,0))</f>
        <v/>
      </c>
    </row>
    <row r="4757">
      <c r="A4757" s="11" t="n"/>
      <c r="B4757" s="11" t="n"/>
      <c r="C4757" s="11" t="n"/>
      <c r="E4757" s="12">
        <f>IF($A4757="","",IF(ISNUMBER($A4757),$A4757,IFERROR(DATEVALUE($A4757),"")))</f>
        <v/>
      </c>
      <c r="F4757" s="12">
        <f>IF($B4757="","",IF(ISNUMBER($B4757),HOUR($B4757)*2+MINUTE($B4757)/30,IFERROR(VALUE(LEFT($B4757,FIND(":",$B4757)-1))*2+VALUE(MID($B4757,FIND(":",$B4757)+1,2))/30,"")))</f>
        <v/>
      </c>
      <c r="G4757" s="12">
        <f>IF($E4757="","",IF(WEEKDAY($E4757,2)&lt;6,1,0))</f>
        <v/>
      </c>
      <c r="H4757" s="12">
        <f>IF(OR($E4757="",$F4757=""),"",IF(AND($G4757=1,$F4757&gt;='Working Hours'!$C$8,$F4757&lt;'Working Hours'!$C$9),1,0))</f>
        <v/>
      </c>
    </row>
    <row r="4758">
      <c r="A4758" s="11" t="n"/>
      <c r="B4758" s="11" t="n"/>
      <c r="C4758" s="11" t="n"/>
      <c r="E4758" s="12">
        <f>IF($A4758="","",IF(ISNUMBER($A4758),$A4758,IFERROR(DATEVALUE($A4758),"")))</f>
        <v/>
      </c>
      <c r="F4758" s="12">
        <f>IF($B4758="","",IF(ISNUMBER($B4758),HOUR($B4758)*2+MINUTE($B4758)/30,IFERROR(VALUE(LEFT($B4758,FIND(":",$B4758)-1))*2+VALUE(MID($B4758,FIND(":",$B4758)+1,2))/30,"")))</f>
        <v/>
      </c>
      <c r="G4758" s="12">
        <f>IF($E4758="","",IF(WEEKDAY($E4758,2)&lt;6,1,0))</f>
        <v/>
      </c>
      <c r="H4758" s="12">
        <f>IF(OR($E4758="",$F4758=""),"",IF(AND($G4758=1,$F4758&gt;='Working Hours'!$C$8,$F4758&lt;'Working Hours'!$C$9),1,0))</f>
        <v/>
      </c>
    </row>
    <row r="4759">
      <c r="A4759" s="11" t="n"/>
      <c r="B4759" s="11" t="n"/>
      <c r="C4759" s="11" t="n"/>
      <c r="E4759" s="12">
        <f>IF($A4759="","",IF(ISNUMBER($A4759),$A4759,IFERROR(DATEVALUE($A4759),"")))</f>
        <v/>
      </c>
      <c r="F4759" s="12">
        <f>IF($B4759="","",IF(ISNUMBER($B4759),HOUR($B4759)*2+MINUTE($B4759)/30,IFERROR(VALUE(LEFT($B4759,FIND(":",$B4759)-1))*2+VALUE(MID($B4759,FIND(":",$B4759)+1,2))/30,"")))</f>
        <v/>
      </c>
      <c r="G4759" s="12">
        <f>IF($E4759="","",IF(WEEKDAY($E4759,2)&lt;6,1,0))</f>
        <v/>
      </c>
      <c r="H4759" s="12">
        <f>IF(OR($E4759="",$F4759=""),"",IF(AND($G4759=1,$F4759&gt;='Working Hours'!$C$8,$F4759&lt;'Working Hours'!$C$9),1,0))</f>
        <v/>
      </c>
    </row>
    <row r="4760">
      <c r="A4760" s="11" t="n"/>
      <c r="B4760" s="11" t="n"/>
      <c r="C4760" s="11" t="n"/>
      <c r="E4760" s="12">
        <f>IF($A4760="","",IF(ISNUMBER($A4760),$A4760,IFERROR(DATEVALUE($A4760),"")))</f>
        <v/>
      </c>
      <c r="F4760" s="12">
        <f>IF($B4760="","",IF(ISNUMBER($B4760),HOUR($B4760)*2+MINUTE($B4760)/30,IFERROR(VALUE(LEFT($B4760,FIND(":",$B4760)-1))*2+VALUE(MID($B4760,FIND(":",$B4760)+1,2))/30,"")))</f>
        <v/>
      </c>
      <c r="G4760" s="12">
        <f>IF($E4760="","",IF(WEEKDAY($E4760,2)&lt;6,1,0))</f>
        <v/>
      </c>
      <c r="H4760" s="12">
        <f>IF(OR($E4760="",$F4760=""),"",IF(AND($G4760=1,$F4760&gt;='Working Hours'!$C$8,$F4760&lt;'Working Hours'!$C$9),1,0))</f>
        <v/>
      </c>
    </row>
    <row r="4761">
      <c r="A4761" s="11" t="n"/>
      <c r="B4761" s="11" t="n"/>
      <c r="C4761" s="11" t="n"/>
      <c r="E4761" s="12">
        <f>IF($A4761="","",IF(ISNUMBER($A4761),$A4761,IFERROR(DATEVALUE($A4761),"")))</f>
        <v/>
      </c>
      <c r="F4761" s="12">
        <f>IF($B4761="","",IF(ISNUMBER($B4761),HOUR($B4761)*2+MINUTE($B4761)/30,IFERROR(VALUE(LEFT($B4761,FIND(":",$B4761)-1))*2+VALUE(MID($B4761,FIND(":",$B4761)+1,2))/30,"")))</f>
        <v/>
      </c>
      <c r="G4761" s="12">
        <f>IF($E4761="","",IF(WEEKDAY($E4761,2)&lt;6,1,0))</f>
        <v/>
      </c>
      <c r="H4761" s="12">
        <f>IF(OR($E4761="",$F4761=""),"",IF(AND($G4761=1,$F4761&gt;='Working Hours'!$C$8,$F4761&lt;'Working Hours'!$C$9),1,0))</f>
        <v/>
      </c>
    </row>
    <row r="4762">
      <c r="A4762" s="11" t="n"/>
      <c r="B4762" s="11" t="n"/>
      <c r="C4762" s="11" t="n"/>
      <c r="E4762" s="12">
        <f>IF($A4762="","",IF(ISNUMBER($A4762),$A4762,IFERROR(DATEVALUE($A4762),"")))</f>
        <v/>
      </c>
      <c r="F4762" s="12">
        <f>IF($B4762="","",IF(ISNUMBER($B4762),HOUR($B4762)*2+MINUTE($B4762)/30,IFERROR(VALUE(LEFT($B4762,FIND(":",$B4762)-1))*2+VALUE(MID($B4762,FIND(":",$B4762)+1,2))/30,"")))</f>
        <v/>
      </c>
      <c r="G4762" s="12">
        <f>IF($E4762="","",IF(WEEKDAY($E4762,2)&lt;6,1,0))</f>
        <v/>
      </c>
      <c r="H4762" s="12">
        <f>IF(OR($E4762="",$F4762=""),"",IF(AND($G4762=1,$F4762&gt;='Working Hours'!$C$8,$F4762&lt;'Working Hours'!$C$9),1,0))</f>
        <v/>
      </c>
    </row>
    <row r="4763">
      <c r="A4763" s="11" t="n"/>
      <c r="B4763" s="11" t="n"/>
      <c r="C4763" s="11" t="n"/>
      <c r="E4763" s="12">
        <f>IF($A4763="","",IF(ISNUMBER($A4763),$A4763,IFERROR(DATEVALUE($A4763),"")))</f>
        <v/>
      </c>
      <c r="F4763" s="12">
        <f>IF($B4763="","",IF(ISNUMBER($B4763),HOUR($B4763)*2+MINUTE($B4763)/30,IFERROR(VALUE(LEFT($B4763,FIND(":",$B4763)-1))*2+VALUE(MID($B4763,FIND(":",$B4763)+1,2))/30,"")))</f>
        <v/>
      </c>
      <c r="G4763" s="12">
        <f>IF($E4763="","",IF(WEEKDAY($E4763,2)&lt;6,1,0))</f>
        <v/>
      </c>
      <c r="H4763" s="12">
        <f>IF(OR($E4763="",$F4763=""),"",IF(AND($G4763=1,$F4763&gt;='Working Hours'!$C$8,$F4763&lt;'Working Hours'!$C$9),1,0))</f>
        <v/>
      </c>
    </row>
    <row r="4764">
      <c r="A4764" s="11" t="n"/>
      <c r="B4764" s="11" t="n"/>
      <c r="C4764" s="11" t="n"/>
      <c r="E4764" s="12">
        <f>IF($A4764="","",IF(ISNUMBER($A4764),$A4764,IFERROR(DATEVALUE($A4764),"")))</f>
        <v/>
      </c>
      <c r="F4764" s="12">
        <f>IF($B4764="","",IF(ISNUMBER($B4764),HOUR($B4764)*2+MINUTE($B4764)/30,IFERROR(VALUE(LEFT($B4764,FIND(":",$B4764)-1))*2+VALUE(MID($B4764,FIND(":",$B4764)+1,2))/30,"")))</f>
        <v/>
      </c>
      <c r="G4764" s="12">
        <f>IF($E4764="","",IF(WEEKDAY($E4764,2)&lt;6,1,0))</f>
        <v/>
      </c>
      <c r="H4764" s="12">
        <f>IF(OR($E4764="",$F4764=""),"",IF(AND($G4764=1,$F4764&gt;='Working Hours'!$C$8,$F4764&lt;'Working Hours'!$C$9),1,0))</f>
        <v/>
      </c>
    </row>
    <row r="4765">
      <c r="A4765" s="11" t="n"/>
      <c r="B4765" s="11" t="n"/>
      <c r="C4765" s="11" t="n"/>
      <c r="E4765" s="12">
        <f>IF($A4765="","",IF(ISNUMBER($A4765),$A4765,IFERROR(DATEVALUE($A4765),"")))</f>
        <v/>
      </c>
      <c r="F4765" s="12">
        <f>IF($B4765="","",IF(ISNUMBER($B4765),HOUR($B4765)*2+MINUTE($B4765)/30,IFERROR(VALUE(LEFT($B4765,FIND(":",$B4765)-1))*2+VALUE(MID($B4765,FIND(":",$B4765)+1,2))/30,"")))</f>
        <v/>
      </c>
      <c r="G4765" s="12">
        <f>IF($E4765="","",IF(WEEKDAY($E4765,2)&lt;6,1,0))</f>
        <v/>
      </c>
      <c r="H4765" s="12">
        <f>IF(OR($E4765="",$F4765=""),"",IF(AND($G4765=1,$F4765&gt;='Working Hours'!$C$8,$F4765&lt;'Working Hours'!$C$9),1,0))</f>
        <v/>
      </c>
    </row>
    <row r="4766">
      <c r="A4766" s="11" t="n"/>
      <c r="B4766" s="11" t="n"/>
      <c r="C4766" s="11" t="n"/>
      <c r="E4766" s="12">
        <f>IF($A4766="","",IF(ISNUMBER($A4766),$A4766,IFERROR(DATEVALUE($A4766),"")))</f>
        <v/>
      </c>
      <c r="F4766" s="12">
        <f>IF($B4766="","",IF(ISNUMBER($B4766),HOUR($B4766)*2+MINUTE($B4766)/30,IFERROR(VALUE(LEFT($B4766,FIND(":",$B4766)-1))*2+VALUE(MID($B4766,FIND(":",$B4766)+1,2))/30,"")))</f>
        <v/>
      </c>
      <c r="G4766" s="12">
        <f>IF($E4766="","",IF(WEEKDAY($E4766,2)&lt;6,1,0))</f>
        <v/>
      </c>
      <c r="H4766" s="12">
        <f>IF(OR($E4766="",$F4766=""),"",IF(AND($G4766=1,$F4766&gt;='Working Hours'!$C$8,$F4766&lt;'Working Hours'!$C$9),1,0))</f>
        <v/>
      </c>
    </row>
    <row r="4767">
      <c r="A4767" s="11" t="n"/>
      <c r="B4767" s="11" t="n"/>
      <c r="C4767" s="11" t="n"/>
      <c r="E4767" s="12">
        <f>IF($A4767="","",IF(ISNUMBER($A4767),$A4767,IFERROR(DATEVALUE($A4767),"")))</f>
        <v/>
      </c>
      <c r="F4767" s="12">
        <f>IF($B4767="","",IF(ISNUMBER($B4767),HOUR($B4767)*2+MINUTE($B4767)/30,IFERROR(VALUE(LEFT($B4767,FIND(":",$B4767)-1))*2+VALUE(MID($B4767,FIND(":",$B4767)+1,2))/30,"")))</f>
        <v/>
      </c>
      <c r="G4767" s="12">
        <f>IF($E4767="","",IF(WEEKDAY($E4767,2)&lt;6,1,0))</f>
        <v/>
      </c>
      <c r="H4767" s="12">
        <f>IF(OR($E4767="",$F4767=""),"",IF(AND($G4767=1,$F4767&gt;='Working Hours'!$C$8,$F4767&lt;'Working Hours'!$C$9),1,0))</f>
        <v/>
      </c>
    </row>
    <row r="4768">
      <c r="A4768" s="11" t="n"/>
      <c r="B4768" s="11" t="n"/>
      <c r="C4768" s="11" t="n"/>
      <c r="E4768" s="12">
        <f>IF($A4768="","",IF(ISNUMBER($A4768),$A4768,IFERROR(DATEVALUE($A4768),"")))</f>
        <v/>
      </c>
      <c r="F4768" s="12">
        <f>IF($B4768="","",IF(ISNUMBER($B4768),HOUR($B4768)*2+MINUTE($B4768)/30,IFERROR(VALUE(LEFT($B4768,FIND(":",$B4768)-1))*2+VALUE(MID($B4768,FIND(":",$B4768)+1,2))/30,"")))</f>
        <v/>
      </c>
      <c r="G4768" s="12">
        <f>IF($E4768="","",IF(WEEKDAY($E4768,2)&lt;6,1,0))</f>
        <v/>
      </c>
      <c r="H4768" s="12">
        <f>IF(OR($E4768="",$F4768=""),"",IF(AND($G4768=1,$F4768&gt;='Working Hours'!$C$8,$F4768&lt;'Working Hours'!$C$9),1,0))</f>
        <v/>
      </c>
    </row>
    <row r="4769">
      <c r="A4769" s="11" t="n"/>
      <c r="B4769" s="11" t="n"/>
      <c r="C4769" s="11" t="n"/>
      <c r="E4769" s="12">
        <f>IF($A4769="","",IF(ISNUMBER($A4769),$A4769,IFERROR(DATEVALUE($A4769),"")))</f>
        <v/>
      </c>
      <c r="F4769" s="12">
        <f>IF($B4769="","",IF(ISNUMBER($B4769),HOUR($B4769)*2+MINUTE($B4769)/30,IFERROR(VALUE(LEFT($B4769,FIND(":",$B4769)-1))*2+VALUE(MID($B4769,FIND(":",$B4769)+1,2))/30,"")))</f>
        <v/>
      </c>
      <c r="G4769" s="12">
        <f>IF($E4769="","",IF(WEEKDAY($E4769,2)&lt;6,1,0))</f>
        <v/>
      </c>
      <c r="H4769" s="12">
        <f>IF(OR($E4769="",$F4769=""),"",IF(AND($G4769=1,$F4769&gt;='Working Hours'!$C$8,$F4769&lt;'Working Hours'!$C$9),1,0))</f>
        <v/>
      </c>
    </row>
    <row r="4770">
      <c r="A4770" s="11" t="n"/>
      <c r="B4770" s="11" t="n"/>
      <c r="C4770" s="11" t="n"/>
      <c r="E4770" s="12">
        <f>IF($A4770="","",IF(ISNUMBER($A4770),$A4770,IFERROR(DATEVALUE($A4770),"")))</f>
        <v/>
      </c>
      <c r="F4770" s="12">
        <f>IF($B4770="","",IF(ISNUMBER($B4770),HOUR($B4770)*2+MINUTE($B4770)/30,IFERROR(VALUE(LEFT($B4770,FIND(":",$B4770)-1))*2+VALUE(MID($B4770,FIND(":",$B4770)+1,2))/30,"")))</f>
        <v/>
      </c>
      <c r="G4770" s="12">
        <f>IF($E4770="","",IF(WEEKDAY($E4770,2)&lt;6,1,0))</f>
        <v/>
      </c>
      <c r="H4770" s="12">
        <f>IF(OR($E4770="",$F4770=""),"",IF(AND($G4770=1,$F4770&gt;='Working Hours'!$C$8,$F4770&lt;'Working Hours'!$C$9),1,0))</f>
        <v/>
      </c>
    </row>
    <row r="4771">
      <c r="A4771" s="11" t="n"/>
      <c r="B4771" s="11" t="n"/>
      <c r="C4771" s="11" t="n"/>
      <c r="E4771" s="12">
        <f>IF($A4771="","",IF(ISNUMBER($A4771),$A4771,IFERROR(DATEVALUE($A4771),"")))</f>
        <v/>
      </c>
      <c r="F4771" s="12">
        <f>IF($B4771="","",IF(ISNUMBER($B4771),HOUR($B4771)*2+MINUTE($B4771)/30,IFERROR(VALUE(LEFT($B4771,FIND(":",$B4771)-1))*2+VALUE(MID($B4771,FIND(":",$B4771)+1,2))/30,"")))</f>
        <v/>
      </c>
      <c r="G4771" s="12">
        <f>IF($E4771="","",IF(WEEKDAY($E4771,2)&lt;6,1,0))</f>
        <v/>
      </c>
      <c r="H4771" s="12">
        <f>IF(OR($E4771="",$F4771=""),"",IF(AND($G4771=1,$F4771&gt;='Working Hours'!$C$8,$F4771&lt;'Working Hours'!$C$9),1,0))</f>
        <v/>
      </c>
    </row>
    <row r="4772">
      <c r="A4772" s="11" t="n"/>
      <c r="B4772" s="11" t="n"/>
      <c r="C4772" s="11" t="n"/>
      <c r="E4772" s="12">
        <f>IF($A4772="","",IF(ISNUMBER($A4772),$A4772,IFERROR(DATEVALUE($A4772),"")))</f>
        <v/>
      </c>
      <c r="F4772" s="12">
        <f>IF($B4772="","",IF(ISNUMBER($B4772),HOUR($B4772)*2+MINUTE($B4772)/30,IFERROR(VALUE(LEFT($B4772,FIND(":",$B4772)-1))*2+VALUE(MID($B4772,FIND(":",$B4772)+1,2))/30,"")))</f>
        <v/>
      </c>
      <c r="G4772" s="12">
        <f>IF($E4772="","",IF(WEEKDAY($E4772,2)&lt;6,1,0))</f>
        <v/>
      </c>
      <c r="H4772" s="12">
        <f>IF(OR($E4772="",$F4772=""),"",IF(AND($G4772=1,$F4772&gt;='Working Hours'!$C$8,$F4772&lt;'Working Hours'!$C$9),1,0))</f>
        <v/>
      </c>
    </row>
    <row r="4773">
      <c r="A4773" s="11" t="n"/>
      <c r="B4773" s="11" t="n"/>
      <c r="C4773" s="11" t="n"/>
      <c r="E4773" s="12">
        <f>IF($A4773="","",IF(ISNUMBER($A4773),$A4773,IFERROR(DATEVALUE($A4773),"")))</f>
        <v/>
      </c>
      <c r="F4773" s="12">
        <f>IF($B4773="","",IF(ISNUMBER($B4773),HOUR($B4773)*2+MINUTE($B4773)/30,IFERROR(VALUE(LEFT($B4773,FIND(":",$B4773)-1))*2+VALUE(MID($B4773,FIND(":",$B4773)+1,2))/30,"")))</f>
        <v/>
      </c>
      <c r="G4773" s="12">
        <f>IF($E4773="","",IF(WEEKDAY($E4773,2)&lt;6,1,0))</f>
        <v/>
      </c>
      <c r="H4773" s="12">
        <f>IF(OR($E4773="",$F4773=""),"",IF(AND($G4773=1,$F4773&gt;='Working Hours'!$C$8,$F4773&lt;'Working Hours'!$C$9),1,0))</f>
        <v/>
      </c>
    </row>
    <row r="4774">
      <c r="A4774" s="11" t="n"/>
      <c r="B4774" s="11" t="n"/>
      <c r="C4774" s="11" t="n"/>
      <c r="E4774" s="12">
        <f>IF($A4774="","",IF(ISNUMBER($A4774),$A4774,IFERROR(DATEVALUE($A4774),"")))</f>
        <v/>
      </c>
      <c r="F4774" s="12">
        <f>IF($B4774="","",IF(ISNUMBER($B4774),HOUR($B4774)*2+MINUTE($B4774)/30,IFERROR(VALUE(LEFT($B4774,FIND(":",$B4774)-1))*2+VALUE(MID($B4774,FIND(":",$B4774)+1,2))/30,"")))</f>
        <v/>
      </c>
      <c r="G4774" s="12">
        <f>IF($E4774="","",IF(WEEKDAY($E4774,2)&lt;6,1,0))</f>
        <v/>
      </c>
      <c r="H4774" s="12">
        <f>IF(OR($E4774="",$F4774=""),"",IF(AND($G4774=1,$F4774&gt;='Working Hours'!$C$8,$F4774&lt;'Working Hours'!$C$9),1,0))</f>
        <v/>
      </c>
    </row>
    <row r="4775">
      <c r="A4775" s="11" t="n"/>
      <c r="B4775" s="11" t="n"/>
      <c r="C4775" s="11" t="n"/>
      <c r="E4775" s="12">
        <f>IF($A4775="","",IF(ISNUMBER($A4775),$A4775,IFERROR(DATEVALUE($A4775),"")))</f>
        <v/>
      </c>
      <c r="F4775" s="12">
        <f>IF($B4775="","",IF(ISNUMBER($B4775),HOUR($B4775)*2+MINUTE($B4775)/30,IFERROR(VALUE(LEFT($B4775,FIND(":",$B4775)-1))*2+VALUE(MID($B4775,FIND(":",$B4775)+1,2))/30,"")))</f>
        <v/>
      </c>
      <c r="G4775" s="12">
        <f>IF($E4775="","",IF(WEEKDAY($E4775,2)&lt;6,1,0))</f>
        <v/>
      </c>
      <c r="H4775" s="12">
        <f>IF(OR($E4775="",$F4775=""),"",IF(AND($G4775=1,$F4775&gt;='Working Hours'!$C$8,$F4775&lt;'Working Hours'!$C$9),1,0))</f>
        <v/>
      </c>
    </row>
    <row r="4776">
      <c r="A4776" s="11" t="n"/>
      <c r="B4776" s="11" t="n"/>
      <c r="C4776" s="11" t="n"/>
      <c r="E4776" s="12">
        <f>IF($A4776="","",IF(ISNUMBER($A4776),$A4776,IFERROR(DATEVALUE($A4776),"")))</f>
        <v/>
      </c>
      <c r="F4776" s="12">
        <f>IF($B4776="","",IF(ISNUMBER($B4776),HOUR($B4776)*2+MINUTE($B4776)/30,IFERROR(VALUE(LEFT($B4776,FIND(":",$B4776)-1))*2+VALUE(MID($B4776,FIND(":",$B4776)+1,2))/30,"")))</f>
        <v/>
      </c>
      <c r="G4776" s="12">
        <f>IF($E4776="","",IF(WEEKDAY($E4776,2)&lt;6,1,0))</f>
        <v/>
      </c>
      <c r="H4776" s="12">
        <f>IF(OR($E4776="",$F4776=""),"",IF(AND($G4776=1,$F4776&gt;='Working Hours'!$C$8,$F4776&lt;'Working Hours'!$C$9),1,0))</f>
        <v/>
      </c>
    </row>
    <row r="4777">
      <c r="A4777" s="11" t="n"/>
      <c r="B4777" s="11" t="n"/>
      <c r="C4777" s="11" t="n"/>
      <c r="E4777" s="12">
        <f>IF($A4777="","",IF(ISNUMBER($A4777),$A4777,IFERROR(DATEVALUE($A4777),"")))</f>
        <v/>
      </c>
      <c r="F4777" s="12">
        <f>IF($B4777="","",IF(ISNUMBER($B4777),HOUR($B4777)*2+MINUTE($B4777)/30,IFERROR(VALUE(LEFT($B4777,FIND(":",$B4777)-1))*2+VALUE(MID($B4777,FIND(":",$B4777)+1,2))/30,"")))</f>
        <v/>
      </c>
      <c r="G4777" s="12">
        <f>IF($E4777="","",IF(WEEKDAY($E4777,2)&lt;6,1,0))</f>
        <v/>
      </c>
      <c r="H4777" s="12">
        <f>IF(OR($E4777="",$F4777=""),"",IF(AND($G4777=1,$F4777&gt;='Working Hours'!$C$8,$F4777&lt;'Working Hours'!$C$9),1,0))</f>
        <v/>
      </c>
    </row>
    <row r="4778">
      <c r="A4778" s="11" t="n"/>
      <c r="B4778" s="11" t="n"/>
      <c r="C4778" s="11" t="n"/>
      <c r="E4778" s="12">
        <f>IF($A4778="","",IF(ISNUMBER($A4778),$A4778,IFERROR(DATEVALUE($A4778),"")))</f>
        <v/>
      </c>
      <c r="F4778" s="12">
        <f>IF($B4778="","",IF(ISNUMBER($B4778),HOUR($B4778)*2+MINUTE($B4778)/30,IFERROR(VALUE(LEFT($B4778,FIND(":",$B4778)-1))*2+VALUE(MID($B4778,FIND(":",$B4778)+1,2))/30,"")))</f>
        <v/>
      </c>
      <c r="G4778" s="12">
        <f>IF($E4778="","",IF(WEEKDAY($E4778,2)&lt;6,1,0))</f>
        <v/>
      </c>
      <c r="H4778" s="12">
        <f>IF(OR($E4778="",$F4778=""),"",IF(AND($G4778=1,$F4778&gt;='Working Hours'!$C$8,$F4778&lt;'Working Hours'!$C$9),1,0))</f>
        <v/>
      </c>
    </row>
    <row r="4779">
      <c r="A4779" s="11" t="n"/>
      <c r="B4779" s="11" t="n"/>
      <c r="C4779" s="11" t="n"/>
      <c r="E4779" s="12">
        <f>IF($A4779="","",IF(ISNUMBER($A4779),$A4779,IFERROR(DATEVALUE($A4779),"")))</f>
        <v/>
      </c>
      <c r="F4779" s="12">
        <f>IF($B4779="","",IF(ISNUMBER($B4779),HOUR($B4779)*2+MINUTE($B4779)/30,IFERROR(VALUE(LEFT($B4779,FIND(":",$B4779)-1))*2+VALUE(MID($B4779,FIND(":",$B4779)+1,2))/30,"")))</f>
        <v/>
      </c>
      <c r="G4779" s="12">
        <f>IF($E4779="","",IF(WEEKDAY($E4779,2)&lt;6,1,0))</f>
        <v/>
      </c>
      <c r="H4779" s="12">
        <f>IF(OR($E4779="",$F4779=""),"",IF(AND($G4779=1,$F4779&gt;='Working Hours'!$C$8,$F4779&lt;'Working Hours'!$C$9),1,0))</f>
        <v/>
      </c>
    </row>
    <row r="4780">
      <c r="A4780" s="11" t="n"/>
      <c r="B4780" s="11" t="n"/>
      <c r="C4780" s="11" t="n"/>
      <c r="E4780" s="12">
        <f>IF($A4780="","",IF(ISNUMBER($A4780),$A4780,IFERROR(DATEVALUE($A4780),"")))</f>
        <v/>
      </c>
      <c r="F4780" s="12">
        <f>IF($B4780="","",IF(ISNUMBER($B4780),HOUR($B4780)*2+MINUTE($B4780)/30,IFERROR(VALUE(LEFT($B4780,FIND(":",$B4780)-1))*2+VALUE(MID($B4780,FIND(":",$B4780)+1,2))/30,"")))</f>
        <v/>
      </c>
      <c r="G4780" s="12">
        <f>IF($E4780="","",IF(WEEKDAY($E4780,2)&lt;6,1,0))</f>
        <v/>
      </c>
      <c r="H4780" s="12">
        <f>IF(OR($E4780="",$F4780=""),"",IF(AND($G4780=1,$F4780&gt;='Working Hours'!$C$8,$F4780&lt;'Working Hours'!$C$9),1,0))</f>
        <v/>
      </c>
    </row>
    <row r="4781">
      <c r="A4781" s="11" t="n"/>
      <c r="B4781" s="11" t="n"/>
      <c r="C4781" s="11" t="n"/>
      <c r="E4781" s="12">
        <f>IF($A4781="","",IF(ISNUMBER($A4781),$A4781,IFERROR(DATEVALUE($A4781),"")))</f>
        <v/>
      </c>
      <c r="F4781" s="12">
        <f>IF($B4781="","",IF(ISNUMBER($B4781),HOUR($B4781)*2+MINUTE($B4781)/30,IFERROR(VALUE(LEFT($B4781,FIND(":",$B4781)-1))*2+VALUE(MID($B4781,FIND(":",$B4781)+1,2))/30,"")))</f>
        <v/>
      </c>
      <c r="G4781" s="12">
        <f>IF($E4781="","",IF(WEEKDAY($E4781,2)&lt;6,1,0))</f>
        <v/>
      </c>
      <c r="H4781" s="12">
        <f>IF(OR($E4781="",$F4781=""),"",IF(AND($G4781=1,$F4781&gt;='Working Hours'!$C$8,$F4781&lt;'Working Hours'!$C$9),1,0))</f>
        <v/>
      </c>
    </row>
    <row r="4782">
      <c r="A4782" s="11" t="n"/>
      <c r="B4782" s="11" t="n"/>
      <c r="C4782" s="11" t="n"/>
      <c r="E4782" s="12">
        <f>IF($A4782="","",IF(ISNUMBER($A4782),$A4782,IFERROR(DATEVALUE($A4782),"")))</f>
        <v/>
      </c>
      <c r="F4782" s="12">
        <f>IF($B4782="","",IF(ISNUMBER($B4782),HOUR($B4782)*2+MINUTE($B4782)/30,IFERROR(VALUE(LEFT($B4782,FIND(":",$B4782)-1))*2+VALUE(MID($B4782,FIND(":",$B4782)+1,2))/30,"")))</f>
        <v/>
      </c>
      <c r="G4782" s="12">
        <f>IF($E4782="","",IF(WEEKDAY($E4782,2)&lt;6,1,0))</f>
        <v/>
      </c>
      <c r="H4782" s="12">
        <f>IF(OR($E4782="",$F4782=""),"",IF(AND($G4782=1,$F4782&gt;='Working Hours'!$C$8,$F4782&lt;'Working Hours'!$C$9),1,0))</f>
        <v/>
      </c>
    </row>
    <row r="4783">
      <c r="A4783" s="11" t="n"/>
      <c r="B4783" s="11" t="n"/>
      <c r="C4783" s="11" t="n"/>
      <c r="E4783" s="12">
        <f>IF($A4783="","",IF(ISNUMBER($A4783),$A4783,IFERROR(DATEVALUE($A4783),"")))</f>
        <v/>
      </c>
      <c r="F4783" s="12">
        <f>IF($B4783="","",IF(ISNUMBER($B4783),HOUR($B4783)*2+MINUTE($B4783)/30,IFERROR(VALUE(LEFT($B4783,FIND(":",$B4783)-1))*2+VALUE(MID($B4783,FIND(":",$B4783)+1,2))/30,"")))</f>
        <v/>
      </c>
      <c r="G4783" s="12">
        <f>IF($E4783="","",IF(WEEKDAY($E4783,2)&lt;6,1,0))</f>
        <v/>
      </c>
      <c r="H4783" s="12">
        <f>IF(OR($E4783="",$F4783=""),"",IF(AND($G4783=1,$F4783&gt;='Working Hours'!$C$8,$F4783&lt;'Working Hours'!$C$9),1,0))</f>
        <v/>
      </c>
    </row>
    <row r="4784">
      <c r="A4784" s="11" t="n"/>
      <c r="B4784" s="11" t="n"/>
      <c r="C4784" s="11" t="n"/>
      <c r="E4784" s="12">
        <f>IF($A4784="","",IF(ISNUMBER($A4784),$A4784,IFERROR(DATEVALUE($A4784),"")))</f>
        <v/>
      </c>
      <c r="F4784" s="12">
        <f>IF($B4784="","",IF(ISNUMBER($B4784),HOUR($B4784)*2+MINUTE($B4784)/30,IFERROR(VALUE(LEFT($B4784,FIND(":",$B4784)-1))*2+VALUE(MID($B4784,FIND(":",$B4784)+1,2))/30,"")))</f>
        <v/>
      </c>
      <c r="G4784" s="12">
        <f>IF($E4784="","",IF(WEEKDAY($E4784,2)&lt;6,1,0))</f>
        <v/>
      </c>
      <c r="H4784" s="12">
        <f>IF(OR($E4784="",$F4784=""),"",IF(AND($G4784=1,$F4784&gt;='Working Hours'!$C$8,$F4784&lt;'Working Hours'!$C$9),1,0))</f>
        <v/>
      </c>
    </row>
    <row r="4785">
      <c r="A4785" s="11" t="n"/>
      <c r="B4785" s="11" t="n"/>
      <c r="C4785" s="11" t="n"/>
      <c r="E4785" s="12">
        <f>IF($A4785="","",IF(ISNUMBER($A4785),$A4785,IFERROR(DATEVALUE($A4785),"")))</f>
        <v/>
      </c>
      <c r="F4785" s="12">
        <f>IF($B4785="","",IF(ISNUMBER($B4785),HOUR($B4785)*2+MINUTE($B4785)/30,IFERROR(VALUE(LEFT($B4785,FIND(":",$B4785)-1))*2+VALUE(MID($B4785,FIND(":",$B4785)+1,2))/30,"")))</f>
        <v/>
      </c>
      <c r="G4785" s="12">
        <f>IF($E4785="","",IF(WEEKDAY($E4785,2)&lt;6,1,0))</f>
        <v/>
      </c>
      <c r="H4785" s="12">
        <f>IF(OR($E4785="",$F4785=""),"",IF(AND($G4785=1,$F4785&gt;='Working Hours'!$C$8,$F4785&lt;'Working Hours'!$C$9),1,0))</f>
        <v/>
      </c>
    </row>
    <row r="4786">
      <c r="A4786" s="11" t="n"/>
      <c r="B4786" s="11" t="n"/>
      <c r="C4786" s="11" t="n"/>
      <c r="E4786" s="12">
        <f>IF($A4786="","",IF(ISNUMBER($A4786),$A4786,IFERROR(DATEVALUE($A4786),"")))</f>
        <v/>
      </c>
      <c r="F4786" s="12">
        <f>IF($B4786="","",IF(ISNUMBER($B4786),HOUR($B4786)*2+MINUTE($B4786)/30,IFERROR(VALUE(LEFT($B4786,FIND(":",$B4786)-1))*2+VALUE(MID($B4786,FIND(":",$B4786)+1,2))/30,"")))</f>
        <v/>
      </c>
      <c r="G4786" s="12">
        <f>IF($E4786="","",IF(WEEKDAY($E4786,2)&lt;6,1,0))</f>
        <v/>
      </c>
      <c r="H4786" s="12">
        <f>IF(OR($E4786="",$F4786=""),"",IF(AND($G4786=1,$F4786&gt;='Working Hours'!$C$8,$F4786&lt;'Working Hours'!$C$9),1,0))</f>
        <v/>
      </c>
    </row>
    <row r="4787">
      <c r="A4787" s="11" t="n"/>
      <c r="B4787" s="11" t="n"/>
      <c r="C4787" s="11" t="n"/>
      <c r="E4787" s="12">
        <f>IF($A4787="","",IF(ISNUMBER($A4787),$A4787,IFERROR(DATEVALUE($A4787),"")))</f>
        <v/>
      </c>
      <c r="F4787" s="12">
        <f>IF($B4787="","",IF(ISNUMBER($B4787),HOUR($B4787)*2+MINUTE($B4787)/30,IFERROR(VALUE(LEFT($B4787,FIND(":",$B4787)-1))*2+VALUE(MID($B4787,FIND(":",$B4787)+1,2))/30,"")))</f>
        <v/>
      </c>
      <c r="G4787" s="12">
        <f>IF($E4787="","",IF(WEEKDAY($E4787,2)&lt;6,1,0))</f>
        <v/>
      </c>
      <c r="H4787" s="12">
        <f>IF(OR($E4787="",$F4787=""),"",IF(AND($G4787=1,$F4787&gt;='Working Hours'!$C$8,$F4787&lt;'Working Hours'!$C$9),1,0))</f>
        <v/>
      </c>
    </row>
    <row r="4788">
      <c r="A4788" s="11" t="n"/>
      <c r="B4788" s="11" t="n"/>
      <c r="C4788" s="11" t="n"/>
      <c r="E4788" s="12">
        <f>IF($A4788="","",IF(ISNUMBER($A4788),$A4788,IFERROR(DATEVALUE($A4788),"")))</f>
        <v/>
      </c>
      <c r="F4788" s="12">
        <f>IF($B4788="","",IF(ISNUMBER($B4788),HOUR($B4788)*2+MINUTE($B4788)/30,IFERROR(VALUE(LEFT($B4788,FIND(":",$B4788)-1))*2+VALUE(MID($B4788,FIND(":",$B4788)+1,2))/30,"")))</f>
        <v/>
      </c>
      <c r="G4788" s="12">
        <f>IF($E4788="","",IF(WEEKDAY($E4788,2)&lt;6,1,0))</f>
        <v/>
      </c>
      <c r="H4788" s="12">
        <f>IF(OR($E4788="",$F4788=""),"",IF(AND($G4788=1,$F4788&gt;='Working Hours'!$C$8,$F4788&lt;'Working Hours'!$C$9),1,0))</f>
        <v/>
      </c>
    </row>
    <row r="4789">
      <c r="A4789" s="11" t="n"/>
      <c r="B4789" s="11" t="n"/>
      <c r="C4789" s="11" t="n"/>
      <c r="E4789" s="12">
        <f>IF($A4789="","",IF(ISNUMBER($A4789),$A4789,IFERROR(DATEVALUE($A4789),"")))</f>
        <v/>
      </c>
      <c r="F4789" s="12">
        <f>IF($B4789="","",IF(ISNUMBER($B4789),HOUR($B4789)*2+MINUTE($B4789)/30,IFERROR(VALUE(LEFT($B4789,FIND(":",$B4789)-1))*2+VALUE(MID($B4789,FIND(":",$B4789)+1,2))/30,"")))</f>
        <v/>
      </c>
      <c r="G4789" s="12">
        <f>IF($E4789="","",IF(WEEKDAY($E4789,2)&lt;6,1,0))</f>
        <v/>
      </c>
      <c r="H4789" s="12">
        <f>IF(OR($E4789="",$F4789=""),"",IF(AND($G4789=1,$F4789&gt;='Working Hours'!$C$8,$F4789&lt;'Working Hours'!$C$9),1,0))</f>
        <v/>
      </c>
    </row>
    <row r="4790">
      <c r="A4790" s="11" t="n"/>
      <c r="B4790" s="11" t="n"/>
      <c r="C4790" s="11" t="n"/>
      <c r="E4790" s="12">
        <f>IF($A4790="","",IF(ISNUMBER($A4790),$A4790,IFERROR(DATEVALUE($A4790),"")))</f>
        <v/>
      </c>
      <c r="F4790" s="12">
        <f>IF($B4790="","",IF(ISNUMBER($B4790),HOUR($B4790)*2+MINUTE($B4790)/30,IFERROR(VALUE(LEFT($B4790,FIND(":",$B4790)-1))*2+VALUE(MID($B4790,FIND(":",$B4790)+1,2))/30,"")))</f>
        <v/>
      </c>
      <c r="G4790" s="12">
        <f>IF($E4790="","",IF(WEEKDAY($E4790,2)&lt;6,1,0))</f>
        <v/>
      </c>
      <c r="H4790" s="12">
        <f>IF(OR($E4790="",$F4790=""),"",IF(AND($G4790=1,$F4790&gt;='Working Hours'!$C$8,$F4790&lt;'Working Hours'!$C$9),1,0))</f>
        <v/>
      </c>
    </row>
    <row r="4791">
      <c r="A4791" s="11" t="n"/>
      <c r="B4791" s="11" t="n"/>
      <c r="C4791" s="11" t="n"/>
      <c r="E4791" s="12">
        <f>IF($A4791="","",IF(ISNUMBER($A4791),$A4791,IFERROR(DATEVALUE($A4791),"")))</f>
        <v/>
      </c>
      <c r="F4791" s="12">
        <f>IF($B4791="","",IF(ISNUMBER($B4791),HOUR($B4791)*2+MINUTE($B4791)/30,IFERROR(VALUE(LEFT($B4791,FIND(":",$B4791)-1))*2+VALUE(MID($B4791,FIND(":",$B4791)+1,2))/30,"")))</f>
        <v/>
      </c>
      <c r="G4791" s="12">
        <f>IF($E4791="","",IF(WEEKDAY($E4791,2)&lt;6,1,0))</f>
        <v/>
      </c>
      <c r="H4791" s="12">
        <f>IF(OR($E4791="",$F4791=""),"",IF(AND($G4791=1,$F4791&gt;='Working Hours'!$C$8,$F4791&lt;'Working Hours'!$C$9),1,0))</f>
        <v/>
      </c>
    </row>
    <row r="4792">
      <c r="A4792" s="11" t="n"/>
      <c r="B4792" s="11" t="n"/>
      <c r="C4792" s="11" t="n"/>
      <c r="E4792" s="12">
        <f>IF($A4792="","",IF(ISNUMBER($A4792),$A4792,IFERROR(DATEVALUE($A4792),"")))</f>
        <v/>
      </c>
      <c r="F4792" s="12">
        <f>IF($B4792="","",IF(ISNUMBER($B4792),HOUR($B4792)*2+MINUTE($B4792)/30,IFERROR(VALUE(LEFT($B4792,FIND(":",$B4792)-1))*2+VALUE(MID($B4792,FIND(":",$B4792)+1,2))/30,"")))</f>
        <v/>
      </c>
      <c r="G4792" s="12">
        <f>IF($E4792="","",IF(WEEKDAY($E4792,2)&lt;6,1,0))</f>
        <v/>
      </c>
      <c r="H4792" s="12">
        <f>IF(OR($E4792="",$F4792=""),"",IF(AND($G4792=1,$F4792&gt;='Working Hours'!$C$8,$F4792&lt;'Working Hours'!$C$9),1,0))</f>
        <v/>
      </c>
    </row>
    <row r="4793">
      <c r="A4793" s="11" t="n"/>
      <c r="B4793" s="11" t="n"/>
      <c r="C4793" s="11" t="n"/>
      <c r="E4793" s="12">
        <f>IF($A4793="","",IF(ISNUMBER($A4793),$A4793,IFERROR(DATEVALUE($A4793),"")))</f>
        <v/>
      </c>
      <c r="F4793" s="12">
        <f>IF($B4793="","",IF(ISNUMBER($B4793),HOUR($B4793)*2+MINUTE($B4793)/30,IFERROR(VALUE(LEFT($B4793,FIND(":",$B4793)-1))*2+VALUE(MID($B4793,FIND(":",$B4793)+1,2))/30,"")))</f>
        <v/>
      </c>
      <c r="G4793" s="12">
        <f>IF($E4793="","",IF(WEEKDAY($E4793,2)&lt;6,1,0))</f>
        <v/>
      </c>
      <c r="H4793" s="12">
        <f>IF(OR($E4793="",$F4793=""),"",IF(AND($G4793=1,$F4793&gt;='Working Hours'!$C$8,$F4793&lt;'Working Hours'!$C$9),1,0))</f>
        <v/>
      </c>
    </row>
    <row r="4794">
      <c r="A4794" s="11" t="n"/>
      <c r="B4794" s="11" t="n"/>
      <c r="C4794" s="11" t="n"/>
      <c r="E4794" s="12">
        <f>IF($A4794="","",IF(ISNUMBER($A4794),$A4794,IFERROR(DATEVALUE($A4794),"")))</f>
        <v/>
      </c>
      <c r="F4794" s="12">
        <f>IF($B4794="","",IF(ISNUMBER($B4794),HOUR($B4794)*2+MINUTE($B4794)/30,IFERROR(VALUE(LEFT($B4794,FIND(":",$B4794)-1))*2+VALUE(MID($B4794,FIND(":",$B4794)+1,2))/30,"")))</f>
        <v/>
      </c>
      <c r="G4794" s="12">
        <f>IF($E4794="","",IF(WEEKDAY($E4794,2)&lt;6,1,0))</f>
        <v/>
      </c>
      <c r="H4794" s="12">
        <f>IF(OR($E4794="",$F4794=""),"",IF(AND($G4794=1,$F4794&gt;='Working Hours'!$C$8,$F4794&lt;'Working Hours'!$C$9),1,0))</f>
        <v/>
      </c>
    </row>
    <row r="4795">
      <c r="A4795" s="11" t="n"/>
      <c r="B4795" s="11" t="n"/>
      <c r="C4795" s="11" t="n"/>
      <c r="E4795" s="12">
        <f>IF($A4795="","",IF(ISNUMBER($A4795),$A4795,IFERROR(DATEVALUE($A4795),"")))</f>
        <v/>
      </c>
      <c r="F4795" s="12">
        <f>IF($B4795="","",IF(ISNUMBER($B4795),HOUR($B4795)*2+MINUTE($B4795)/30,IFERROR(VALUE(LEFT($B4795,FIND(":",$B4795)-1))*2+VALUE(MID($B4795,FIND(":",$B4795)+1,2))/30,"")))</f>
        <v/>
      </c>
      <c r="G4795" s="12">
        <f>IF($E4795="","",IF(WEEKDAY($E4795,2)&lt;6,1,0))</f>
        <v/>
      </c>
      <c r="H4795" s="12">
        <f>IF(OR($E4795="",$F4795=""),"",IF(AND($G4795=1,$F4795&gt;='Working Hours'!$C$8,$F4795&lt;'Working Hours'!$C$9),1,0))</f>
        <v/>
      </c>
    </row>
    <row r="4796">
      <c r="A4796" s="11" t="n"/>
      <c r="B4796" s="11" t="n"/>
      <c r="C4796" s="11" t="n"/>
      <c r="E4796" s="12">
        <f>IF($A4796="","",IF(ISNUMBER($A4796),$A4796,IFERROR(DATEVALUE($A4796),"")))</f>
        <v/>
      </c>
      <c r="F4796" s="12">
        <f>IF($B4796="","",IF(ISNUMBER($B4796),HOUR($B4796)*2+MINUTE($B4796)/30,IFERROR(VALUE(LEFT($B4796,FIND(":",$B4796)-1))*2+VALUE(MID($B4796,FIND(":",$B4796)+1,2))/30,"")))</f>
        <v/>
      </c>
      <c r="G4796" s="12">
        <f>IF($E4796="","",IF(WEEKDAY($E4796,2)&lt;6,1,0))</f>
        <v/>
      </c>
      <c r="H4796" s="12">
        <f>IF(OR($E4796="",$F4796=""),"",IF(AND($G4796=1,$F4796&gt;='Working Hours'!$C$8,$F4796&lt;'Working Hours'!$C$9),1,0))</f>
        <v/>
      </c>
    </row>
    <row r="4797">
      <c r="A4797" s="11" t="n"/>
      <c r="B4797" s="11" t="n"/>
      <c r="C4797" s="11" t="n"/>
      <c r="E4797" s="12">
        <f>IF($A4797="","",IF(ISNUMBER($A4797),$A4797,IFERROR(DATEVALUE($A4797),"")))</f>
        <v/>
      </c>
      <c r="F4797" s="12">
        <f>IF($B4797="","",IF(ISNUMBER($B4797),HOUR($B4797)*2+MINUTE($B4797)/30,IFERROR(VALUE(LEFT($B4797,FIND(":",$B4797)-1))*2+VALUE(MID($B4797,FIND(":",$B4797)+1,2))/30,"")))</f>
        <v/>
      </c>
      <c r="G4797" s="12">
        <f>IF($E4797="","",IF(WEEKDAY($E4797,2)&lt;6,1,0))</f>
        <v/>
      </c>
      <c r="H4797" s="12">
        <f>IF(OR($E4797="",$F4797=""),"",IF(AND($G4797=1,$F4797&gt;='Working Hours'!$C$8,$F4797&lt;'Working Hours'!$C$9),1,0))</f>
        <v/>
      </c>
    </row>
    <row r="4798">
      <c r="A4798" s="11" t="n"/>
      <c r="B4798" s="11" t="n"/>
      <c r="C4798" s="11" t="n"/>
      <c r="E4798" s="12">
        <f>IF($A4798="","",IF(ISNUMBER($A4798),$A4798,IFERROR(DATEVALUE($A4798),"")))</f>
        <v/>
      </c>
      <c r="F4798" s="12">
        <f>IF($B4798="","",IF(ISNUMBER($B4798),HOUR($B4798)*2+MINUTE($B4798)/30,IFERROR(VALUE(LEFT($B4798,FIND(":",$B4798)-1))*2+VALUE(MID($B4798,FIND(":",$B4798)+1,2))/30,"")))</f>
        <v/>
      </c>
      <c r="G4798" s="12">
        <f>IF($E4798="","",IF(WEEKDAY($E4798,2)&lt;6,1,0))</f>
        <v/>
      </c>
      <c r="H4798" s="12">
        <f>IF(OR($E4798="",$F4798=""),"",IF(AND($G4798=1,$F4798&gt;='Working Hours'!$C$8,$F4798&lt;'Working Hours'!$C$9),1,0))</f>
        <v/>
      </c>
    </row>
    <row r="4799">
      <c r="A4799" s="11" t="n"/>
      <c r="B4799" s="11" t="n"/>
      <c r="C4799" s="11" t="n"/>
      <c r="E4799" s="12">
        <f>IF($A4799="","",IF(ISNUMBER($A4799),$A4799,IFERROR(DATEVALUE($A4799),"")))</f>
        <v/>
      </c>
      <c r="F4799" s="12">
        <f>IF($B4799="","",IF(ISNUMBER($B4799),HOUR($B4799)*2+MINUTE($B4799)/30,IFERROR(VALUE(LEFT($B4799,FIND(":",$B4799)-1))*2+VALUE(MID($B4799,FIND(":",$B4799)+1,2))/30,"")))</f>
        <v/>
      </c>
      <c r="G4799" s="12">
        <f>IF($E4799="","",IF(WEEKDAY($E4799,2)&lt;6,1,0))</f>
        <v/>
      </c>
      <c r="H4799" s="12">
        <f>IF(OR($E4799="",$F4799=""),"",IF(AND($G4799=1,$F4799&gt;='Working Hours'!$C$8,$F4799&lt;'Working Hours'!$C$9),1,0))</f>
        <v/>
      </c>
    </row>
    <row r="4800">
      <c r="A4800" s="11" t="n"/>
      <c r="B4800" s="11" t="n"/>
      <c r="C4800" s="11" t="n"/>
      <c r="E4800" s="12">
        <f>IF($A4800="","",IF(ISNUMBER($A4800),$A4800,IFERROR(DATEVALUE($A4800),"")))</f>
        <v/>
      </c>
      <c r="F4800" s="12">
        <f>IF($B4800="","",IF(ISNUMBER($B4800),HOUR($B4800)*2+MINUTE($B4800)/30,IFERROR(VALUE(LEFT($B4800,FIND(":",$B4800)-1))*2+VALUE(MID($B4800,FIND(":",$B4800)+1,2))/30,"")))</f>
        <v/>
      </c>
      <c r="G4800" s="12">
        <f>IF($E4800="","",IF(WEEKDAY($E4800,2)&lt;6,1,0))</f>
        <v/>
      </c>
      <c r="H4800" s="12">
        <f>IF(OR($E4800="",$F4800=""),"",IF(AND($G4800=1,$F4800&gt;='Working Hours'!$C$8,$F4800&lt;'Working Hours'!$C$9),1,0))</f>
        <v/>
      </c>
    </row>
    <row r="4801">
      <c r="A4801" s="11" t="n"/>
      <c r="B4801" s="11" t="n"/>
      <c r="C4801" s="11" t="n"/>
      <c r="E4801" s="12">
        <f>IF($A4801="","",IF(ISNUMBER($A4801),$A4801,IFERROR(DATEVALUE($A4801),"")))</f>
        <v/>
      </c>
      <c r="F4801" s="12">
        <f>IF($B4801="","",IF(ISNUMBER($B4801),HOUR($B4801)*2+MINUTE($B4801)/30,IFERROR(VALUE(LEFT($B4801,FIND(":",$B4801)-1))*2+VALUE(MID($B4801,FIND(":",$B4801)+1,2))/30,"")))</f>
        <v/>
      </c>
      <c r="G4801" s="12">
        <f>IF($E4801="","",IF(WEEKDAY($E4801,2)&lt;6,1,0))</f>
        <v/>
      </c>
      <c r="H4801" s="12">
        <f>IF(OR($E4801="",$F4801=""),"",IF(AND($G4801=1,$F4801&gt;='Working Hours'!$C$8,$F4801&lt;'Working Hours'!$C$9),1,0))</f>
        <v/>
      </c>
    </row>
    <row r="4802">
      <c r="A4802" s="11" t="n"/>
      <c r="B4802" s="11" t="n"/>
      <c r="C4802" s="11" t="n"/>
      <c r="E4802" s="12">
        <f>IF($A4802="","",IF(ISNUMBER($A4802),$A4802,IFERROR(DATEVALUE($A4802),"")))</f>
        <v/>
      </c>
      <c r="F4802" s="12">
        <f>IF($B4802="","",IF(ISNUMBER($B4802),HOUR($B4802)*2+MINUTE($B4802)/30,IFERROR(VALUE(LEFT($B4802,FIND(":",$B4802)-1))*2+VALUE(MID($B4802,FIND(":",$B4802)+1,2))/30,"")))</f>
        <v/>
      </c>
      <c r="G4802" s="12">
        <f>IF($E4802="","",IF(WEEKDAY($E4802,2)&lt;6,1,0))</f>
        <v/>
      </c>
      <c r="H4802" s="12">
        <f>IF(OR($E4802="",$F4802=""),"",IF(AND($G4802=1,$F4802&gt;='Working Hours'!$C$8,$F4802&lt;'Working Hours'!$C$9),1,0))</f>
        <v/>
      </c>
    </row>
    <row r="4803">
      <c r="A4803" s="11" t="n"/>
      <c r="B4803" s="11" t="n"/>
      <c r="C4803" s="11" t="n"/>
      <c r="E4803" s="12">
        <f>IF($A4803="","",IF(ISNUMBER($A4803),$A4803,IFERROR(DATEVALUE($A4803),"")))</f>
        <v/>
      </c>
      <c r="F4803" s="12">
        <f>IF($B4803="","",IF(ISNUMBER($B4803),HOUR($B4803)*2+MINUTE($B4803)/30,IFERROR(VALUE(LEFT($B4803,FIND(":",$B4803)-1))*2+VALUE(MID($B4803,FIND(":",$B4803)+1,2))/30,"")))</f>
        <v/>
      </c>
      <c r="G4803" s="12">
        <f>IF($E4803="","",IF(WEEKDAY($E4803,2)&lt;6,1,0))</f>
        <v/>
      </c>
      <c r="H4803" s="12">
        <f>IF(OR($E4803="",$F4803=""),"",IF(AND($G4803=1,$F4803&gt;='Working Hours'!$C$8,$F4803&lt;'Working Hours'!$C$9),1,0))</f>
        <v/>
      </c>
    </row>
    <row r="4804">
      <c r="A4804" s="11" t="n"/>
      <c r="B4804" s="11" t="n"/>
      <c r="C4804" s="11" t="n"/>
      <c r="E4804" s="12">
        <f>IF($A4804="","",IF(ISNUMBER($A4804),$A4804,IFERROR(DATEVALUE($A4804),"")))</f>
        <v/>
      </c>
      <c r="F4804" s="12">
        <f>IF($B4804="","",IF(ISNUMBER($B4804),HOUR($B4804)*2+MINUTE($B4804)/30,IFERROR(VALUE(LEFT($B4804,FIND(":",$B4804)-1))*2+VALUE(MID($B4804,FIND(":",$B4804)+1,2))/30,"")))</f>
        <v/>
      </c>
      <c r="G4804" s="12">
        <f>IF($E4804="","",IF(WEEKDAY($E4804,2)&lt;6,1,0))</f>
        <v/>
      </c>
      <c r="H4804" s="12">
        <f>IF(OR($E4804="",$F4804=""),"",IF(AND($G4804=1,$F4804&gt;='Working Hours'!$C$8,$F4804&lt;'Working Hours'!$C$9),1,0))</f>
        <v/>
      </c>
    </row>
    <row r="4805">
      <c r="A4805" s="11" t="n"/>
      <c r="B4805" s="11" t="n"/>
      <c r="C4805" s="11" t="n"/>
      <c r="E4805" s="12">
        <f>IF($A4805="","",IF(ISNUMBER($A4805),$A4805,IFERROR(DATEVALUE($A4805),"")))</f>
        <v/>
      </c>
      <c r="F4805" s="12">
        <f>IF($B4805="","",IF(ISNUMBER($B4805),HOUR($B4805)*2+MINUTE($B4805)/30,IFERROR(VALUE(LEFT($B4805,FIND(":",$B4805)-1))*2+VALUE(MID($B4805,FIND(":",$B4805)+1,2))/30,"")))</f>
        <v/>
      </c>
      <c r="G4805" s="12">
        <f>IF($E4805="","",IF(WEEKDAY($E4805,2)&lt;6,1,0))</f>
        <v/>
      </c>
      <c r="H4805" s="12">
        <f>IF(OR($E4805="",$F4805=""),"",IF(AND($G4805=1,$F4805&gt;='Working Hours'!$C$8,$F4805&lt;'Working Hours'!$C$9),1,0))</f>
        <v/>
      </c>
    </row>
    <row r="4806">
      <c r="A4806" s="11" t="n"/>
      <c r="B4806" s="11" t="n"/>
      <c r="C4806" s="11" t="n"/>
      <c r="E4806" s="12">
        <f>IF($A4806="","",IF(ISNUMBER($A4806),$A4806,IFERROR(DATEVALUE($A4806),"")))</f>
        <v/>
      </c>
      <c r="F4806" s="12">
        <f>IF($B4806="","",IF(ISNUMBER($B4806),HOUR($B4806)*2+MINUTE($B4806)/30,IFERROR(VALUE(LEFT($B4806,FIND(":",$B4806)-1))*2+VALUE(MID($B4806,FIND(":",$B4806)+1,2))/30,"")))</f>
        <v/>
      </c>
      <c r="G4806" s="12">
        <f>IF($E4806="","",IF(WEEKDAY($E4806,2)&lt;6,1,0))</f>
        <v/>
      </c>
      <c r="H4806" s="12">
        <f>IF(OR($E4806="",$F4806=""),"",IF(AND($G4806=1,$F4806&gt;='Working Hours'!$C$8,$F4806&lt;'Working Hours'!$C$9),1,0))</f>
        <v/>
      </c>
    </row>
    <row r="4807">
      <c r="A4807" s="11" t="n"/>
      <c r="B4807" s="11" t="n"/>
      <c r="C4807" s="11" t="n"/>
      <c r="E4807" s="12">
        <f>IF($A4807="","",IF(ISNUMBER($A4807),$A4807,IFERROR(DATEVALUE($A4807),"")))</f>
        <v/>
      </c>
      <c r="F4807" s="12">
        <f>IF($B4807="","",IF(ISNUMBER($B4807),HOUR($B4807)*2+MINUTE($B4807)/30,IFERROR(VALUE(LEFT($B4807,FIND(":",$B4807)-1))*2+VALUE(MID($B4807,FIND(":",$B4807)+1,2))/30,"")))</f>
        <v/>
      </c>
      <c r="G4807" s="12">
        <f>IF($E4807="","",IF(WEEKDAY($E4807,2)&lt;6,1,0))</f>
        <v/>
      </c>
      <c r="H4807" s="12">
        <f>IF(OR($E4807="",$F4807=""),"",IF(AND($G4807=1,$F4807&gt;='Working Hours'!$C$8,$F4807&lt;'Working Hours'!$C$9),1,0))</f>
        <v/>
      </c>
    </row>
    <row r="4808">
      <c r="A4808" s="11" t="n"/>
      <c r="B4808" s="11" t="n"/>
      <c r="C4808" s="11" t="n"/>
      <c r="E4808" s="12">
        <f>IF($A4808="","",IF(ISNUMBER($A4808),$A4808,IFERROR(DATEVALUE($A4808),"")))</f>
        <v/>
      </c>
      <c r="F4808" s="12">
        <f>IF($B4808="","",IF(ISNUMBER($B4808),HOUR($B4808)*2+MINUTE($B4808)/30,IFERROR(VALUE(LEFT($B4808,FIND(":",$B4808)-1))*2+VALUE(MID($B4808,FIND(":",$B4808)+1,2))/30,"")))</f>
        <v/>
      </c>
      <c r="G4808" s="12">
        <f>IF($E4808="","",IF(WEEKDAY($E4808,2)&lt;6,1,0))</f>
        <v/>
      </c>
      <c r="H4808" s="12">
        <f>IF(OR($E4808="",$F4808=""),"",IF(AND($G4808=1,$F4808&gt;='Working Hours'!$C$8,$F4808&lt;'Working Hours'!$C$9),1,0))</f>
        <v/>
      </c>
    </row>
    <row r="4809">
      <c r="A4809" s="11" t="n"/>
      <c r="B4809" s="11" t="n"/>
      <c r="C4809" s="11" t="n"/>
      <c r="E4809" s="12">
        <f>IF($A4809="","",IF(ISNUMBER($A4809),$A4809,IFERROR(DATEVALUE($A4809),"")))</f>
        <v/>
      </c>
      <c r="F4809" s="12">
        <f>IF($B4809="","",IF(ISNUMBER($B4809),HOUR($B4809)*2+MINUTE($B4809)/30,IFERROR(VALUE(LEFT($B4809,FIND(":",$B4809)-1))*2+VALUE(MID($B4809,FIND(":",$B4809)+1,2))/30,"")))</f>
        <v/>
      </c>
      <c r="G4809" s="12">
        <f>IF($E4809="","",IF(WEEKDAY($E4809,2)&lt;6,1,0))</f>
        <v/>
      </c>
      <c r="H4809" s="12">
        <f>IF(OR($E4809="",$F4809=""),"",IF(AND($G4809=1,$F4809&gt;='Working Hours'!$C$8,$F4809&lt;'Working Hours'!$C$9),1,0))</f>
        <v/>
      </c>
    </row>
    <row r="4810">
      <c r="A4810" s="11" t="n"/>
      <c r="B4810" s="11" t="n"/>
      <c r="C4810" s="11" t="n"/>
      <c r="E4810" s="12">
        <f>IF($A4810="","",IF(ISNUMBER($A4810),$A4810,IFERROR(DATEVALUE($A4810),"")))</f>
        <v/>
      </c>
      <c r="F4810" s="12">
        <f>IF($B4810="","",IF(ISNUMBER($B4810),HOUR($B4810)*2+MINUTE($B4810)/30,IFERROR(VALUE(LEFT($B4810,FIND(":",$B4810)-1))*2+VALUE(MID($B4810,FIND(":",$B4810)+1,2))/30,"")))</f>
        <v/>
      </c>
      <c r="G4810" s="12">
        <f>IF($E4810="","",IF(WEEKDAY($E4810,2)&lt;6,1,0))</f>
        <v/>
      </c>
      <c r="H4810" s="12">
        <f>IF(OR($E4810="",$F4810=""),"",IF(AND($G4810=1,$F4810&gt;='Working Hours'!$C$8,$F4810&lt;'Working Hours'!$C$9),1,0))</f>
        <v/>
      </c>
    </row>
    <row r="4811">
      <c r="A4811" s="11" t="n"/>
      <c r="B4811" s="11" t="n"/>
      <c r="C4811" s="11" t="n"/>
      <c r="E4811" s="12">
        <f>IF($A4811="","",IF(ISNUMBER($A4811),$A4811,IFERROR(DATEVALUE($A4811),"")))</f>
        <v/>
      </c>
      <c r="F4811" s="12">
        <f>IF($B4811="","",IF(ISNUMBER($B4811),HOUR($B4811)*2+MINUTE($B4811)/30,IFERROR(VALUE(LEFT($B4811,FIND(":",$B4811)-1))*2+VALUE(MID($B4811,FIND(":",$B4811)+1,2))/30,"")))</f>
        <v/>
      </c>
      <c r="G4811" s="12">
        <f>IF($E4811="","",IF(WEEKDAY($E4811,2)&lt;6,1,0))</f>
        <v/>
      </c>
      <c r="H4811" s="12">
        <f>IF(OR($E4811="",$F4811=""),"",IF(AND($G4811=1,$F4811&gt;='Working Hours'!$C$8,$F4811&lt;'Working Hours'!$C$9),1,0))</f>
        <v/>
      </c>
    </row>
    <row r="4812">
      <c r="A4812" s="11" t="n"/>
      <c r="B4812" s="11" t="n"/>
      <c r="C4812" s="11" t="n"/>
      <c r="E4812" s="12">
        <f>IF($A4812="","",IF(ISNUMBER($A4812),$A4812,IFERROR(DATEVALUE($A4812),"")))</f>
        <v/>
      </c>
      <c r="F4812" s="12">
        <f>IF($B4812="","",IF(ISNUMBER($B4812),HOUR($B4812)*2+MINUTE($B4812)/30,IFERROR(VALUE(LEFT($B4812,FIND(":",$B4812)-1))*2+VALUE(MID($B4812,FIND(":",$B4812)+1,2))/30,"")))</f>
        <v/>
      </c>
      <c r="G4812" s="12">
        <f>IF($E4812="","",IF(WEEKDAY($E4812,2)&lt;6,1,0))</f>
        <v/>
      </c>
      <c r="H4812" s="12">
        <f>IF(OR($E4812="",$F4812=""),"",IF(AND($G4812=1,$F4812&gt;='Working Hours'!$C$8,$F4812&lt;'Working Hours'!$C$9),1,0))</f>
        <v/>
      </c>
    </row>
    <row r="4813">
      <c r="A4813" s="11" t="n"/>
      <c r="B4813" s="11" t="n"/>
      <c r="C4813" s="11" t="n"/>
      <c r="E4813" s="12">
        <f>IF($A4813="","",IF(ISNUMBER($A4813),$A4813,IFERROR(DATEVALUE($A4813),"")))</f>
        <v/>
      </c>
      <c r="F4813" s="12">
        <f>IF($B4813="","",IF(ISNUMBER($B4813),HOUR($B4813)*2+MINUTE($B4813)/30,IFERROR(VALUE(LEFT($B4813,FIND(":",$B4813)-1))*2+VALUE(MID($B4813,FIND(":",$B4813)+1,2))/30,"")))</f>
        <v/>
      </c>
      <c r="G4813" s="12">
        <f>IF($E4813="","",IF(WEEKDAY($E4813,2)&lt;6,1,0))</f>
        <v/>
      </c>
      <c r="H4813" s="12">
        <f>IF(OR($E4813="",$F4813=""),"",IF(AND($G4813=1,$F4813&gt;='Working Hours'!$C$8,$F4813&lt;'Working Hours'!$C$9),1,0))</f>
        <v/>
      </c>
    </row>
    <row r="4814">
      <c r="A4814" s="11" t="n"/>
      <c r="B4814" s="11" t="n"/>
      <c r="C4814" s="11" t="n"/>
      <c r="E4814" s="12">
        <f>IF($A4814="","",IF(ISNUMBER($A4814),$A4814,IFERROR(DATEVALUE($A4814),"")))</f>
        <v/>
      </c>
      <c r="F4814" s="12">
        <f>IF($B4814="","",IF(ISNUMBER($B4814),HOUR($B4814)*2+MINUTE($B4814)/30,IFERROR(VALUE(LEFT($B4814,FIND(":",$B4814)-1))*2+VALUE(MID($B4814,FIND(":",$B4814)+1,2))/30,"")))</f>
        <v/>
      </c>
      <c r="G4814" s="12">
        <f>IF($E4814="","",IF(WEEKDAY($E4814,2)&lt;6,1,0))</f>
        <v/>
      </c>
      <c r="H4814" s="12">
        <f>IF(OR($E4814="",$F4814=""),"",IF(AND($G4814=1,$F4814&gt;='Working Hours'!$C$8,$F4814&lt;'Working Hours'!$C$9),1,0))</f>
        <v/>
      </c>
    </row>
    <row r="4815">
      <c r="A4815" s="11" t="n"/>
      <c r="B4815" s="11" t="n"/>
      <c r="C4815" s="11" t="n"/>
      <c r="E4815" s="12">
        <f>IF($A4815="","",IF(ISNUMBER($A4815),$A4815,IFERROR(DATEVALUE($A4815),"")))</f>
        <v/>
      </c>
      <c r="F4815" s="12">
        <f>IF($B4815="","",IF(ISNUMBER($B4815),HOUR($B4815)*2+MINUTE($B4815)/30,IFERROR(VALUE(LEFT($B4815,FIND(":",$B4815)-1))*2+VALUE(MID($B4815,FIND(":",$B4815)+1,2))/30,"")))</f>
        <v/>
      </c>
      <c r="G4815" s="12">
        <f>IF($E4815="","",IF(WEEKDAY($E4815,2)&lt;6,1,0))</f>
        <v/>
      </c>
      <c r="H4815" s="12">
        <f>IF(OR($E4815="",$F4815=""),"",IF(AND($G4815=1,$F4815&gt;='Working Hours'!$C$8,$F4815&lt;'Working Hours'!$C$9),1,0))</f>
        <v/>
      </c>
    </row>
    <row r="4816">
      <c r="A4816" s="11" t="n"/>
      <c r="B4816" s="11" t="n"/>
      <c r="C4816" s="11" t="n"/>
      <c r="E4816" s="12">
        <f>IF($A4816="","",IF(ISNUMBER($A4816),$A4816,IFERROR(DATEVALUE($A4816),"")))</f>
        <v/>
      </c>
      <c r="F4816" s="12">
        <f>IF($B4816="","",IF(ISNUMBER($B4816),HOUR($B4816)*2+MINUTE($B4816)/30,IFERROR(VALUE(LEFT($B4816,FIND(":",$B4816)-1))*2+VALUE(MID($B4816,FIND(":",$B4816)+1,2))/30,"")))</f>
        <v/>
      </c>
      <c r="G4816" s="12">
        <f>IF($E4816="","",IF(WEEKDAY($E4816,2)&lt;6,1,0))</f>
        <v/>
      </c>
      <c r="H4816" s="12">
        <f>IF(OR($E4816="",$F4816=""),"",IF(AND($G4816=1,$F4816&gt;='Working Hours'!$C$8,$F4816&lt;'Working Hours'!$C$9),1,0))</f>
        <v/>
      </c>
    </row>
    <row r="4817">
      <c r="A4817" s="11" t="n"/>
      <c r="B4817" s="11" t="n"/>
      <c r="C4817" s="11" t="n"/>
      <c r="E4817" s="12">
        <f>IF($A4817="","",IF(ISNUMBER($A4817),$A4817,IFERROR(DATEVALUE($A4817),"")))</f>
        <v/>
      </c>
      <c r="F4817" s="12">
        <f>IF($B4817="","",IF(ISNUMBER($B4817),HOUR($B4817)*2+MINUTE($B4817)/30,IFERROR(VALUE(LEFT($B4817,FIND(":",$B4817)-1))*2+VALUE(MID($B4817,FIND(":",$B4817)+1,2))/30,"")))</f>
        <v/>
      </c>
      <c r="G4817" s="12">
        <f>IF($E4817="","",IF(WEEKDAY($E4817,2)&lt;6,1,0))</f>
        <v/>
      </c>
      <c r="H4817" s="12">
        <f>IF(OR($E4817="",$F4817=""),"",IF(AND($G4817=1,$F4817&gt;='Working Hours'!$C$8,$F4817&lt;'Working Hours'!$C$9),1,0))</f>
        <v/>
      </c>
    </row>
    <row r="4818">
      <c r="A4818" s="11" t="n"/>
      <c r="B4818" s="11" t="n"/>
      <c r="C4818" s="11" t="n"/>
      <c r="E4818" s="12">
        <f>IF($A4818="","",IF(ISNUMBER($A4818),$A4818,IFERROR(DATEVALUE($A4818),"")))</f>
        <v/>
      </c>
      <c r="F4818" s="12">
        <f>IF($B4818="","",IF(ISNUMBER($B4818),HOUR($B4818)*2+MINUTE($B4818)/30,IFERROR(VALUE(LEFT($B4818,FIND(":",$B4818)-1))*2+VALUE(MID($B4818,FIND(":",$B4818)+1,2))/30,"")))</f>
        <v/>
      </c>
      <c r="G4818" s="12">
        <f>IF($E4818="","",IF(WEEKDAY($E4818,2)&lt;6,1,0))</f>
        <v/>
      </c>
      <c r="H4818" s="12">
        <f>IF(OR($E4818="",$F4818=""),"",IF(AND($G4818=1,$F4818&gt;='Working Hours'!$C$8,$F4818&lt;'Working Hours'!$C$9),1,0))</f>
        <v/>
      </c>
    </row>
    <row r="4819">
      <c r="A4819" s="11" t="n"/>
      <c r="B4819" s="11" t="n"/>
      <c r="C4819" s="11" t="n"/>
      <c r="E4819" s="12">
        <f>IF($A4819="","",IF(ISNUMBER($A4819),$A4819,IFERROR(DATEVALUE($A4819),"")))</f>
        <v/>
      </c>
      <c r="F4819" s="12">
        <f>IF($B4819="","",IF(ISNUMBER($B4819),HOUR($B4819)*2+MINUTE($B4819)/30,IFERROR(VALUE(LEFT($B4819,FIND(":",$B4819)-1))*2+VALUE(MID($B4819,FIND(":",$B4819)+1,2))/30,"")))</f>
        <v/>
      </c>
      <c r="G4819" s="12">
        <f>IF($E4819="","",IF(WEEKDAY($E4819,2)&lt;6,1,0))</f>
        <v/>
      </c>
      <c r="H4819" s="12">
        <f>IF(OR($E4819="",$F4819=""),"",IF(AND($G4819=1,$F4819&gt;='Working Hours'!$C$8,$F4819&lt;'Working Hours'!$C$9),1,0))</f>
        <v/>
      </c>
    </row>
    <row r="4820">
      <c r="A4820" s="11" t="n"/>
      <c r="B4820" s="11" t="n"/>
      <c r="C4820" s="11" t="n"/>
      <c r="E4820" s="12">
        <f>IF($A4820="","",IF(ISNUMBER($A4820),$A4820,IFERROR(DATEVALUE($A4820),"")))</f>
        <v/>
      </c>
      <c r="F4820" s="12">
        <f>IF($B4820="","",IF(ISNUMBER($B4820),HOUR($B4820)*2+MINUTE($B4820)/30,IFERROR(VALUE(LEFT($B4820,FIND(":",$B4820)-1))*2+VALUE(MID($B4820,FIND(":",$B4820)+1,2))/30,"")))</f>
        <v/>
      </c>
      <c r="G4820" s="12">
        <f>IF($E4820="","",IF(WEEKDAY($E4820,2)&lt;6,1,0))</f>
        <v/>
      </c>
      <c r="H4820" s="12">
        <f>IF(OR($E4820="",$F4820=""),"",IF(AND($G4820=1,$F4820&gt;='Working Hours'!$C$8,$F4820&lt;'Working Hours'!$C$9),1,0))</f>
        <v/>
      </c>
    </row>
    <row r="4821">
      <c r="A4821" s="11" t="n"/>
      <c r="B4821" s="11" t="n"/>
      <c r="C4821" s="11" t="n"/>
      <c r="E4821" s="12">
        <f>IF($A4821="","",IF(ISNUMBER($A4821),$A4821,IFERROR(DATEVALUE($A4821),"")))</f>
        <v/>
      </c>
      <c r="F4821" s="12">
        <f>IF($B4821="","",IF(ISNUMBER($B4821),HOUR($B4821)*2+MINUTE($B4821)/30,IFERROR(VALUE(LEFT($B4821,FIND(":",$B4821)-1))*2+VALUE(MID($B4821,FIND(":",$B4821)+1,2))/30,"")))</f>
        <v/>
      </c>
      <c r="G4821" s="12">
        <f>IF($E4821="","",IF(WEEKDAY($E4821,2)&lt;6,1,0))</f>
        <v/>
      </c>
      <c r="H4821" s="12">
        <f>IF(OR($E4821="",$F4821=""),"",IF(AND($G4821=1,$F4821&gt;='Working Hours'!$C$8,$F4821&lt;'Working Hours'!$C$9),1,0))</f>
        <v/>
      </c>
    </row>
    <row r="4822">
      <c r="A4822" s="11" t="n"/>
      <c r="B4822" s="11" t="n"/>
      <c r="C4822" s="11" t="n"/>
      <c r="E4822" s="12">
        <f>IF($A4822="","",IF(ISNUMBER($A4822),$A4822,IFERROR(DATEVALUE($A4822),"")))</f>
        <v/>
      </c>
      <c r="F4822" s="12">
        <f>IF($B4822="","",IF(ISNUMBER($B4822),HOUR($B4822)*2+MINUTE($B4822)/30,IFERROR(VALUE(LEFT($B4822,FIND(":",$B4822)-1))*2+VALUE(MID($B4822,FIND(":",$B4822)+1,2))/30,"")))</f>
        <v/>
      </c>
      <c r="G4822" s="12">
        <f>IF($E4822="","",IF(WEEKDAY($E4822,2)&lt;6,1,0))</f>
        <v/>
      </c>
      <c r="H4822" s="12">
        <f>IF(OR($E4822="",$F4822=""),"",IF(AND($G4822=1,$F4822&gt;='Working Hours'!$C$8,$F4822&lt;'Working Hours'!$C$9),1,0))</f>
        <v/>
      </c>
    </row>
    <row r="4823">
      <c r="A4823" s="11" t="n"/>
      <c r="B4823" s="11" t="n"/>
      <c r="C4823" s="11" t="n"/>
      <c r="E4823" s="12">
        <f>IF($A4823="","",IF(ISNUMBER($A4823),$A4823,IFERROR(DATEVALUE($A4823),"")))</f>
        <v/>
      </c>
      <c r="F4823" s="12">
        <f>IF($B4823="","",IF(ISNUMBER($B4823),HOUR($B4823)*2+MINUTE($B4823)/30,IFERROR(VALUE(LEFT($B4823,FIND(":",$B4823)-1))*2+VALUE(MID($B4823,FIND(":",$B4823)+1,2))/30,"")))</f>
        <v/>
      </c>
      <c r="G4823" s="12">
        <f>IF($E4823="","",IF(WEEKDAY($E4823,2)&lt;6,1,0))</f>
        <v/>
      </c>
      <c r="H4823" s="12">
        <f>IF(OR($E4823="",$F4823=""),"",IF(AND($G4823=1,$F4823&gt;='Working Hours'!$C$8,$F4823&lt;'Working Hours'!$C$9),1,0))</f>
        <v/>
      </c>
    </row>
    <row r="4824">
      <c r="A4824" s="11" t="n"/>
      <c r="B4824" s="11" t="n"/>
      <c r="C4824" s="11" t="n"/>
      <c r="E4824" s="12">
        <f>IF($A4824="","",IF(ISNUMBER($A4824),$A4824,IFERROR(DATEVALUE($A4824),"")))</f>
        <v/>
      </c>
      <c r="F4824" s="12">
        <f>IF($B4824="","",IF(ISNUMBER($B4824),HOUR($B4824)*2+MINUTE($B4824)/30,IFERROR(VALUE(LEFT($B4824,FIND(":",$B4824)-1))*2+VALUE(MID($B4824,FIND(":",$B4824)+1,2))/30,"")))</f>
        <v/>
      </c>
      <c r="G4824" s="12">
        <f>IF($E4824="","",IF(WEEKDAY($E4824,2)&lt;6,1,0))</f>
        <v/>
      </c>
      <c r="H4824" s="12">
        <f>IF(OR($E4824="",$F4824=""),"",IF(AND($G4824=1,$F4824&gt;='Working Hours'!$C$8,$F4824&lt;'Working Hours'!$C$9),1,0))</f>
        <v/>
      </c>
    </row>
    <row r="4825">
      <c r="A4825" s="11" t="n"/>
      <c r="B4825" s="11" t="n"/>
      <c r="C4825" s="11" t="n"/>
      <c r="E4825" s="12">
        <f>IF($A4825="","",IF(ISNUMBER($A4825),$A4825,IFERROR(DATEVALUE($A4825),"")))</f>
        <v/>
      </c>
      <c r="F4825" s="12">
        <f>IF($B4825="","",IF(ISNUMBER($B4825),HOUR($B4825)*2+MINUTE($B4825)/30,IFERROR(VALUE(LEFT($B4825,FIND(":",$B4825)-1))*2+VALUE(MID($B4825,FIND(":",$B4825)+1,2))/30,"")))</f>
        <v/>
      </c>
      <c r="G4825" s="12">
        <f>IF($E4825="","",IF(WEEKDAY($E4825,2)&lt;6,1,0))</f>
        <v/>
      </c>
      <c r="H4825" s="12">
        <f>IF(OR($E4825="",$F4825=""),"",IF(AND($G4825=1,$F4825&gt;='Working Hours'!$C$8,$F4825&lt;'Working Hours'!$C$9),1,0))</f>
        <v/>
      </c>
    </row>
    <row r="4826">
      <c r="A4826" s="11" t="n"/>
      <c r="B4826" s="11" t="n"/>
      <c r="C4826" s="11" t="n"/>
      <c r="E4826" s="12">
        <f>IF($A4826="","",IF(ISNUMBER($A4826),$A4826,IFERROR(DATEVALUE($A4826),"")))</f>
        <v/>
      </c>
      <c r="F4826" s="12">
        <f>IF($B4826="","",IF(ISNUMBER($B4826),HOUR($B4826)*2+MINUTE($B4826)/30,IFERROR(VALUE(LEFT($B4826,FIND(":",$B4826)-1))*2+VALUE(MID($B4826,FIND(":",$B4826)+1,2))/30,"")))</f>
        <v/>
      </c>
      <c r="G4826" s="12">
        <f>IF($E4826="","",IF(WEEKDAY($E4826,2)&lt;6,1,0))</f>
        <v/>
      </c>
      <c r="H4826" s="12">
        <f>IF(OR($E4826="",$F4826=""),"",IF(AND($G4826=1,$F4826&gt;='Working Hours'!$C$8,$F4826&lt;'Working Hours'!$C$9),1,0))</f>
        <v/>
      </c>
    </row>
    <row r="4827">
      <c r="A4827" s="11" t="n"/>
      <c r="B4827" s="11" t="n"/>
      <c r="C4827" s="11" t="n"/>
      <c r="E4827" s="12">
        <f>IF($A4827="","",IF(ISNUMBER($A4827),$A4827,IFERROR(DATEVALUE($A4827),"")))</f>
        <v/>
      </c>
      <c r="F4827" s="12">
        <f>IF($B4827="","",IF(ISNUMBER($B4827),HOUR($B4827)*2+MINUTE($B4827)/30,IFERROR(VALUE(LEFT($B4827,FIND(":",$B4827)-1))*2+VALUE(MID($B4827,FIND(":",$B4827)+1,2))/30,"")))</f>
        <v/>
      </c>
      <c r="G4827" s="12">
        <f>IF($E4827="","",IF(WEEKDAY($E4827,2)&lt;6,1,0))</f>
        <v/>
      </c>
      <c r="H4827" s="12">
        <f>IF(OR($E4827="",$F4827=""),"",IF(AND($G4827=1,$F4827&gt;='Working Hours'!$C$8,$F4827&lt;'Working Hours'!$C$9),1,0))</f>
        <v/>
      </c>
    </row>
    <row r="4828">
      <c r="A4828" s="11" t="n"/>
      <c r="B4828" s="11" t="n"/>
      <c r="C4828" s="11" t="n"/>
      <c r="E4828" s="12">
        <f>IF($A4828="","",IF(ISNUMBER($A4828),$A4828,IFERROR(DATEVALUE($A4828),"")))</f>
        <v/>
      </c>
      <c r="F4828" s="12">
        <f>IF($B4828="","",IF(ISNUMBER($B4828),HOUR($B4828)*2+MINUTE($B4828)/30,IFERROR(VALUE(LEFT($B4828,FIND(":",$B4828)-1))*2+VALUE(MID($B4828,FIND(":",$B4828)+1,2))/30,"")))</f>
        <v/>
      </c>
      <c r="G4828" s="12">
        <f>IF($E4828="","",IF(WEEKDAY($E4828,2)&lt;6,1,0))</f>
        <v/>
      </c>
      <c r="H4828" s="12">
        <f>IF(OR($E4828="",$F4828=""),"",IF(AND($G4828=1,$F4828&gt;='Working Hours'!$C$8,$F4828&lt;'Working Hours'!$C$9),1,0))</f>
        <v/>
      </c>
    </row>
    <row r="4829">
      <c r="A4829" s="11" t="n"/>
      <c r="B4829" s="11" t="n"/>
      <c r="C4829" s="11" t="n"/>
      <c r="E4829" s="12">
        <f>IF($A4829="","",IF(ISNUMBER($A4829),$A4829,IFERROR(DATEVALUE($A4829),"")))</f>
        <v/>
      </c>
      <c r="F4829" s="12">
        <f>IF($B4829="","",IF(ISNUMBER($B4829),HOUR($B4829)*2+MINUTE($B4829)/30,IFERROR(VALUE(LEFT($B4829,FIND(":",$B4829)-1))*2+VALUE(MID($B4829,FIND(":",$B4829)+1,2))/30,"")))</f>
        <v/>
      </c>
      <c r="G4829" s="12">
        <f>IF($E4829="","",IF(WEEKDAY($E4829,2)&lt;6,1,0))</f>
        <v/>
      </c>
      <c r="H4829" s="12">
        <f>IF(OR($E4829="",$F4829=""),"",IF(AND($G4829=1,$F4829&gt;='Working Hours'!$C$8,$F4829&lt;'Working Hours'!$C$9),1,0))</f>
        <v/>
      </c>
    </row>
    <row r="4830">
      <c r="A4830" s="11" t="n"/>
      <c r="B4830" s="11" t="n"/>
      <c r="C4830" s="11" t="n"/>
      <c r="E4830" s="12">
        <f>IF($A4830="","",IF(ISNUMBER($A4830),$A4830,IFERROR(DATEVALUE($A4830),"")))</f>
        <v/>
      </c>
      <c r="F4830" s="12">
        <f>IF($B4830="","",IF(ISNUMBER($B4830),HOUR($B4830)*2+MINUTE($B4830)/30,IFERROR(VALUE(LEFT($B4830,FIND(":",$B4830)-1))*2+VALUE(MID($B4830,FIND(":",$B4830)+1,2))/30,"")))</f>
        <v/>
      </c>
      <c r="G4830" s="12">
        <f>IF($E4830="","",IF(WEEKDAY($E4830,2)&lt;6,1,0))</f>
        <v/>
      </c>
      <c r="H4830" s="12">
        <f>IF(OR($E4830="",$F4830=""),"",IF(AND($G4830=1,$F4830&gt;='Working Hours'!$C$8,$F4830&lt;'Working Hours'!$C$9),1,0))</f>
        <v/>
      </c>
    </row>
    <row r="4831">
      <c r="A4831" s="11" t="n"/>
      <c r="B4831" s="11" t="n"/>
      <c r="C4831" s="11" t="n"/>
      <c r="E4831" s="12">
        <f>IF($A4831="","",IF(ISNUMBER($A4831),$A4831,IFERROR(DATEVALUE($A4831),"")))</f>
        <v/>
      </c>
      <c r="F4831" s="12">
        <f>IF($B4831="","",IF(ISNUMBER($B4831),HOUR($B4831)*2+MINUTE($B4831)/30,IFERROR(VALUE(LEFT($B4831,FIND(":",$B4831)-1))*2+VALUE(MID($B4831,FIND(":",$B4831)+1,2))/30,"")))</f>
        <v/>
      </c>
      <c r="G4831" s="12">
        <f>IF($E4831="","",IF(WEEKDAY($E4831,2)&lt;6,1,0))</f>
        <v/>
      </c>
      <c r="H4831" s="12">
        <f>IF(OR($E4831="",$F4831=""),"",IF(AND($G4831=1,$F4831&gt;='Working Hours'!$C$8,$F4831&lt;'Working Hours'!$C$9),1,0))</f>
        <v/>
      </c>
    </row>
    <row r="4832">
      <c r="A4832" s="11" t="n"/>
      <c r="B4832" s="11" t="n"/>
      <c r="C4832" s="11" t="n"/>
      <c r="E4832" s="12">
        <f>IF($A4832="","",IF(ISNUMBER($A4832),$A4832,IFERROR(DATEVALUE($A4832),"")))</f>
        <v/>
      </c>
      <c r="F4832" s="12">
        <f>IF($B4832="","",IF(ISNUMBER($B4832),HOUR($B4832)*2+MINUTE($B4832)/30,IFERROR(VALUE(LEFT($B4832,FIND(":",$B4832)-1))*2+VALUE(MID($B4832,FIND(":",$B4832)+1,2))/30,"")))</f>
        <v/>
      </c>
      <c r="G4832" s="12">
        <f>IF($E4832="","",IF(WEEKDAY($E4832,2)&lt;6,1,0))</f>
        <v/>
      </c>
      <c r="H4832" s="12">
        <f>IF(OR($E4832="",$F4832=""),"",IF(AND($G4832=1,$F4832&gt;='Working Hours'!$C$8,$F4832&lt;'Working Hours'!$C$9),1,0))</f>
        <v/>
      </c>
    </row>
    <row r="4833">
      <c r="A4833" s="11" t="n"/>
      <c r="B4833" s="11" t="n"/>
      <c r="C4833" s="11" t="n"/>
      <c r="E4833" s="12">
        <f>IF($A4833="","",IF(ISNUMBER($A4833),$A4833,IFERROR(DATEVALUE($A4833),"")))</f>
        <v/>
      </c>
      <c r="F4833" s="12">
        <f>IF($B4833="","",IF(ISNUMBER($B4833),HOUR($B4833)*2+MINUTE($B4833)/30,IFERROR(VALUE(LEFT($B4833,FIND(":",$B4833)-1))*2+VALUE(MID($B4833,FIND(":",$B4833)+1,2))/30,"")))</f>
        <v/>
      </c>
      <c r="G4833" s="12">
        <f>IF($E4833="","",IF(WEEKDAY($E4833,2)&lt;6,1,0))</f>
        <v/>
      </c>
      <c r="H4833" s="12">
        <f>IF(OR($E4833="",$F4833=""),"",IF(AND($G4833=1,$F4833&gt;='Working Hours'!$C$8,$F4833&lt;'Working Hours'!$C$9),1,0))</f>
        <v/>
      </c>
    </row>
    <row r="4834">
      <c r="A4834" s="11" t="n"/>
      <c r="B4834" s="11" t="n"/>
      <c r="C4834" s="11" t="n"/>
      <c r="E4834" s="12">
        <f>IF($A4834="","",IF(ISNUMBER($A4834),$A4834,IFERROR(DATEVALUE($A4834),"")))</f>
        <v/>
      </c>
      <c r="F4834" s="12">
        <f>IF($B4834="","",IF(ISNUMBER($B4834),HOUR($B4834)*2+MINUTE($B4834)/30,IFERROR(VALUE(LEFT($B4834,FIND(":",$B4834)-1))*2+VALUE(MID($B4834,FIND(":",$B4834)+1,2))/30,"")))</f>
        <v/>
      </c>
      <c r="G4834" s="12">
        <f>IF($E4834="","",IF(WEEKDAY($E4834,2)&lt;6,1,0))</f>
        <v/>
      </c>
      <c r="H4834" s="12">
        <f>IF(OR($E4834="",$F4834=""),"",IF(AND($G4834=1,$F4834&gt;='Working Hours'!$C$8,$F4834&lt;'Working Hours'!$C$9),1,0))</f>
        <v/>
      </c>
    </row>
    <row r="4835">
      <c r="A4835" s="11" t="n"/>
      <c r="B4835" s="11" t="n"/>
      <c r="C4835" s="11" t="n"/>
      <c r="E4835" s="12">
        <f>IF($A4835="","",IF(ISNUMBER($A4835),$A4835,IFERROR(DATEVALUE($A4835),"")))</f>
        <v/>
      </c>
      <c r="F4835" s="12">
        <f>IF($B4835="","",IF(ISNUMBER($B4835),HOUR($B4835)*2+MINUTE($B4835)/30,IFERROR(VALUE(LEFT($B4835,FIND(":",$B4835)-1))*2+VALUE(MID($B4835,FIND(":",$B4835)+1,2))/30,"")))</f>
        <v/>
      </c>
      <c r="G4835" s="12">
        <f>IF($E4835="","",IF(WEEKDAY($E4835,2)&lt;6,1,0))</f>
        <v/>
      </c>
      <c r="H4835" s="12">
        <f>IF(OR($E4835="",$F4835=""),"",IF(AND($G4835=1,$F4835&gt;='Working Hours'!$C$8,$F4835&lt;'Working Hours'!$C$9),1,0))</f>
        <v/>
      </c>
    </row>
    <row r="4836">
      <c r="A4836" s="11" t="n"/>
      <c r="B4836" s="11" t="n"/>
      <c r="C4836" s="11" t="n"/>
      <c r="E4836" s="12">
        <f>IF($A4836="","",IF(ISNUMBER($A4836),$A4836,IFERROR(DATEVALUE($A4836),"")))</f>
        <v/>
      </c>
      <c r="F4836" s="12">
        <f>IF($B4836="","",IF(ISNUMBER($B4836),HOUR($B4836)*2+MINUTE($B4836)/30,IFERROR(VALUE(LEFT($B4836,FIND(":",$B4836)-1))*2+VALUE(MID($B4836,FIND(":",$B4836)+1,2))/30,"")))</f>
        <v/>
      </c>
      <c r="G4836" s="12">
        <f>IF($E4836="","",IF(WEEKDAY($E4836,2)&lt;6,1,0))</f>
        <v/>
      </c>
      <c r="H4836" s="12">
        <f>IF(OR($E4836="",$F4836=""),"",IF(AND($G4836=1,$F4836&gt;='Working Hours'!$C$8,$F4836&lt;'Working Hours'!$C$9),1,0))</f>
        <v/>
      </c>
    </row>
    <row r="4837">
      <c r="A4837" s="11" t="n"/>
      <c r="B4837" s="11" t="n"/>
      <c r="C4837" s="11" t="n"/>
      <c r="E4837" s="12">
        <f>IF($A4837="","",IF(ISNUMBER($A4837),$A4837,IFERROR(DATEVALUE($A4837),"")))</f>
        <v/>
      </c>
      <c r="F4837" s="12">
        <f>IF($B4837="","",IF(ISNUMBER($B4837),HOUR($B4837)*2+MINUTE($B4837)/30,IFERROR(VALUE(LEFT($B4837,FIND(":",$B4837)-1))*2+VALUE(MID($B4837,FIND(":",$B4837)+1,2))/30,"")))</f>
        <v/>
      </c>
      <c r="G4837" s="12">
        <f>IF($E4837="","",IF(WEEKDAY($E4837,2)&lt;6,1,0))</f>
        <v/>
      </c>
      <c r="H4837" s="12">
        <f>IF(OR($E4837="",$F4837=""),"",IF(AND($G4837=1,$F4837&gt;='Working Hours'!$C$8,$F4837&lt;'Working Hours'!$C$9),1,0))</f>
        <v/>
      </c>
    </row>
    <row r="4838">
      <c r="A4838" s="11" t="n"/>
      <c r="B4838" s="11" t="n"/>
      <c r="C4838" s="11" t="n"/>
      <c r="E4838" s="12">
        <f>IF($A4838="","",IF(ISNUMBER($A4838),$A4838,IFERROR(DATEVALUE($A4838),"")))</f>
        <v/>
      </c>
      <c r="F4838" s="12">
        <f>IF($B4838="","",IF(ISNUMBER($B4838),HOUR($B4838)*2+MINUTE($B4838)/30,IFERROR(VALUE(LEFT($B4838,FIND(":",$B4838)-1))*2+VALUE(MID($B4838,FIND(":",$B4838)+1,2))/30,"")))</f>
        <v/>
      </c>
      <c r="G4838" s="12">
        <f>IF($E4838="","",IF(WEEKDAY($E4838,2)&lt;6,1,0))</f>
        <v/>
      </c>
      <c r="H4838" s="12">
        <f>IF(OR($E4838="",$F4838=""),"",IF(AND($G4838=1,$F4838&gt;='Working Hours'!$C$8,$F4838&lt;'Working Hours'!$C$9),1,0))</f>
        <v/>
      </c>
    </row>
    <row r="4839">
      <c r="A4839" s="11" t="n"/>
      <c r="B4839" s="11" t="n"/>
      <c r="C4839" s="11" t="n"/>
      <c r="E4839" s="12">
        <f>IF($A4839="","",IF(ISNUMBER($A4839),$A4839,IFERROR(DATEVALUE($A4839),"")))</f>
        <v/>
      </c>
      <c r="F4839" s="12">
        <f>IF($B4839="","",IF(ISNUMBER($B4839),HOUR($B4839)*2+MINUTE($B4839)/30,IFERROR(VALUE(LEFT($B4839,FIND(":",$B4839)-1))*2+VALUE(MID($B4839,FIND(":",$B4839)+1,2))/30,"")))</f>
        <v/>
      </c>
      <c r="G4839" s="12">
        <f>IF($E4839="","",IF(WEEKDAY($E4839,2)&lt;6,1,0))</f>
        <v/>
      </c>
      <c r="H4839" s="12">
        <f>IF(OR($E4839="",$F4839=""),"",IF(AND($G4839=1,$F4839&gt;='Working Hours'!$C$8,$F4839&lt;'Working Hours'!$C$9),1,0))</f>
        <v/>
      </c>
    </row>
    <row r="4840">
      <c r="A4840" s="11" t="n"/>
      <c r="B4840" s="11" t="n"/>
      <c r="C4840" s="11" t="n"/>
      <c r="E4840" s="12">
        <f>IF($A4840="","",IF(ISNUMBER($A4840),$A4840,IFERROR(DATEVALUE($A4840),"")))</f>
        <v/>
      </c>
      <c r="F4840" s="12">
        <f>IF($B4840="","",IF(ISNUMBER($B4840),HOUR($B4840)*2+MINUTE($B4840)/30,IFERROR(VALUE(LEFT($B4840,FIND(":",$B4840)-1))*2+VALUE(MID($B4840,FIND(":",$B4840)+1,2))/30,"")))</f>
        <v/>
      </c>
      <c r="G4840" s="12">
        <f>IF($E4840="","",IF(WEEKDAY($E4840,2)&lt;6,1,0))</f>
        <v/>
      </c>
      <c r="H4840" s="12">
        <f>IF(OR($E4840="",$F4840=""),"",IF(AND($G4840=1,$F4840&gt;='Working Hours'!$C$8,$F4840&lt;'Working Hours'!$C$9),1,0))</f>
        <v/>
      </c>
    </row>
    <row r="4841">
      <c r="A4841" s="11" t="n"/>
      <c r="B4841" s="11" t="n"/>
      <c r="C4841" s="11" t="n"/>
      <c r="E4841" s="12">
        <f>IF($A4841="","",IF(ISNUMBER($A4841),$A4841,IFERROR(DATEVALUE($A4841),"")))</f>
        <v/>
      </c>
      <c r="F4841" s="12">
        <f>IF($B4841="","",IF(ISNUMBER($B4841),HOUR($B4841)*2+MINUTE($B4841)/30,IFERROR(VALUE(LEFT($B4841,FIND(":",$B4841)-1))*2+VALUE(MID($B4841,FIND(":",$B4841)+1,2))/30,"")))</f>
        <v/>
      </c>
      <c r="G4841" s="12">
        <f>IF($E4841="","",IF(WEEKDAY($E4841,2)&lt;6,1,0))</f>
        <v/>
      </c>
      <c r="H4841" s="12">
        <f>IF(OR($E4841="",$F4841=""),"",IF(AND($G4841=1,$F4841&gt;='Working Hours'!$C$8,$F4841&lt;'Working Hours'!$C$9),1,0))</f>
        <v/>
      </c>
    </row>
    <row r="4842">
      <c r="A4842" s="11" t="n"/>
      <c r="B4842" s="11" t="n"/>
      <c r="C4842" s="11" t="n"/>
      <c r="E4842" s="12">
        <f>IF($A4842="","",IF(ISNUMBER($A4842),$A4842,IFERROR(DATEVALUE($A4842),"")))</f>
        <v/>
      </c>
      <c r="F4842" s="12">
        <f>IF($B4842="","",IF(ISNUMBER($B4842),HOUR($B4842)*2+MINUTE($B4842)/30,IFERROR(VALUE(LEFT($B4842,FIND(":",$B4842)-1))*2+VALUE(MID($B4842,FIND(":",$B4842)+1,2))/30,"")))</f>
        <v/>
      </c>
      <c r="G4842" s="12">
        <f>IF($E4842="","",IF(WEEKDAY($E4842,2)&lt;6,1,0))</f>
        <v/>
      </c>
      <c r="H4842" s="12">
        <f>IF(OR($E4842="",$F4842=""),"",IF(AND($G4842=1,$F4842&gt;='Working Hours'!$C$8,$F4842&lt;'Working Hours'!$C$9),1,0))</f>
        <v/>
      </c>
    </row>
    <row r="4843">
      <c r="A4843" s="11" t="n"/>
      <c r="B4843" s="11" t="n"/>
      <c r="C4843" s="11" t="n"/>
      <c r="E4843" s="12">
        <f>IF($A4843="","",IF(ISNUMBER($A4843),$A4843,IFERROR(DATEVALUE($A4843),"")))</f>
        <v/>
      </c>
      <c r="F4843" s="12">
        <f>IF($B4843="","",IF(ISNUMBER($B4843),HOUR($B4843)*2+MINUTE($B4843)/30,IFERROR(VALUE(LEFT($B4843,FIND(":",$B4843)-1))*2+VALUE(MID($B4843,FIND(":",$B4843)+1,2))/30,"")))</f>
        <v/>
      </c>
      <c r="G4843" s="12">
        <f>IF($E4843="","",IF(WEEKDAY($E4843,2)&lt;6,1,0))</f>
        <v/>
      </c>
      <c r="H4843" s="12">
        <f>IF(OR($E4843="",$F4843=""),"",IF(AND($G4843=1,$F4843&gt;='Working Hours'!$C$8,$F4843&lt;'Working Hours'!$C$9),1,0))</f>
        <v/>
      </c>
    </row>
    <row r="4844">
      <c r="A4844" s="11" t="n"/>
      <c r="B4844" s="11" t="n"/>
      <c r="C4844" s="11" t="n"/>
      <c r="E4844" s="12">
        <f>IF($A4844="","",IF(ISNUMBER($A4844),$A4844,IFERROR(DATEVALUE($A4844),"")))</f>
        <v/>
      </c>
      <c r="F4844" s="12">
        <f>IF($B4844="","",IF(ISNUMBER($B4844),HOUR($B4844)*2+MINUTE($B4844)/30,IFERROR(VALUE(LEFT($B4844,FIND(":",$B4844)-1))*2+VALUE(MID($B4844,FIND(":",$B4844)+1,2))/30,"")))</f>
        <v/>
      </c>
      <c r="G4844" s="12">
        <f>IF($E4844="","",IF(WEEKDAY($E4844,2)&lt;6,1,0))</f>
        <v/>
      </c>
      <c r="H4844" s="12">
        <f>IF(OR($E4844="",$F4844=""),"",IF(AND($G4844=1,$F4844&gt;='Working Hours'!$C$8,$F4844&lt;'Working Hours'!$C$9),1,0))</f>
        <v/>
      </c>
    </row>
    <row r="4845">
      <c r="A4845" s="11" t="n"/>
      <c r="B4845" s="11" t="n"/>
      <c r="C4845" s="11" t="n"/>
      <c r="E4845" s="12">
        <f>IF($A4845="","",IF(ISNUMBER($A4845),$A4845,IFERROR(DATEVALUE($A4845),"")))</f>
        <v/>
      </c>
      <c r="F4845" s="12">
        <f>IF($B4845="","",IF(ISNUMBER($B4845),HOUR($B4845)*2+MINUTE($B4845)/30,IFERROR(VALUE(LEFT($B4845,FIND(":",$B4845)-1))*2+VALUE(MID($B4845,FIND(":",$B4845)+1,2))/30,"")))</f>
        <v/>
      </c>
      <c r="G4845" s="12">
        <f>IF($E4845="","",IF(WEEKDAY($E4845,2)&lt;6,1,0))</f>
        <v/>
      </c>
      <c r="H4845" s="12">
        <f>IF(OR($E4845="",$F4845=""),"",IF(AND($G4845=1,$F4845&gt;='Working Hours'!$C$8,$F4845&lt;'Working Hours'!$C$9),1,0))</f>
        <v/>
      </c>
    </row>
    <row r="4846">
      <c r="A4846" s="11" t="n"/>
      <c r="B4846" s="11" t="n"/>
      <c r="C4846" s="11" t="n"/>
      <c r="E4846" s="12">
        <f>IF($A4846="","",IF(ISNUMBER($A4846),$A4846,IFERROR(DATEVALUE($A4846),"")))</f>
        <v/>
      </c>
      <c r="F4846" s="12">
        <f>IF($B4846="","",IF(ISNUMBER($B4846),HOUR($B4846)*2+MINUTE($B4846)/30,IFERROR(VALUE(LEFT($B4846,FIND(":",$B4846)-1))*2+VALUE(MID($B4846,FIND(":",$B4846)+1,2))/30,"")))</f>
        <v/>
      </c>
      <c r="G4846" s="12">
        <f>IF($E4846="","",IF(WEEKDAY($E4846,2)&lt;6,1,0))</f>
        <v/>
      </c>
      <c r="H4846" s="12">
        <f>IF(OR($E4846="",$F4846=""),"",IF(AND($G4846=1,$F4846&gt;='Working Hours'!$C$8,$F4846&lt;'Working Hours'!$C$9),1,0))</f>
        <v/>
      </c>
    </row>
    <row r="4847">
      <c r="A4847" s="11" t="n"/>
      <c r="B4847" s="11" t="n"/>
      <c r="C4847" s="11" t="n"/>
      <c r="E4847" s="12">
        <f>IF($A4847="","",IF(ISNUMBER($A4847),$A4847,IFERROR(DATEVALUE($A4847),"")))</f>
        <v/>
      </c>
      <c r="F4847" s="12">
        <f>IF($B4847="","",IF(ISNUMBER($B4847),HOUR($B4847)*2+MINUTE($B4847)/30,IFERROR(VALUE(LEFT($B4847,FIND(":",$B4847)-1))*2+VALUE(MID($B4847,FIND(":",$B4847)+1,2))/30,"")))</f>
        <v/>
      </c>
      <c r="G4847" s="12">
        <f>IF($E4847="","",IF(WEEKDAY($E4847,2)&lt;6,1,0))</f>
        <v/>
      </c>
      <c r="H4847" s="12">
        <f>IF(OR($E4847="",$F4847=""),"",IF(AND($G4847=1,$F4847&gt;='Working Hours'!$C$8,$F4847&lt;'Working Hours'!$C$9),1,0))</f>
        <v/>
      </c>
    </row>
    <row r="4848">
      <c r="A4848" s="11" t="n"/>
      <c r="B4848" s="11" t="n"/>
      <c r="C4848" s="11" t="n"/>
      <c r="E4848" s="12">
        <f>IF($A4848="","",IF(ISNUMBER($A4848),$A4848,IFERROR(DATEVALUE($A4848),"")))</f>
        <v/>
      </c>
      <c r="F4848" s="12">
        <f>IF($B4848="","",IF(ISNUMBER($B4848),HOUR($B4848)*2+MINUTE($B4848)/30,IFERROR(VALUE(LEFT($B4848,FIND(":",$B4848)-1))*2+VALUE(MID($B4848,FIND(":",$B4848)+1,2))/30,"")))</f>
        <v/>
      </c>
      <c r="G4848" s="12">
        <f>IF($E4848="","",IF(WEEKDAY($E4848,2)&lt;6,1,0))</f>
        <v/>
      </c>
      <c r="H4848" s="12">
        <f>IF(OR($E4848="",$F4848=""),"",IF(AND($G4848=1,$F4848&gt;='Working Hours'!$C$8,$F4848&lt;'Working Hours'!$C$9),1,0))</f>
        <v/>
      </c>
    </row>
    <row r="4849">
      <c r="A4849" s="11" t="n"/>
      <c r="B4849" s="11" t="n"/>
      <c r="C4849" s="11" t="n"/>
      <c r="E4849" s="12">
        <f>IF($A4849="","",IF(ISNUMBER($A4849),$A4849,IFERROR(DATEVALUE($A4849),"")))</f>
        <v/>
      </c>
      <c r="F4849" s="12">
        <f>IF($B4849="","",IF(ISNUMBER($B4849),HOUR($B4849)*2+MINUTE($B4849)/30,IFERROR(VALUE(LEFT($B4849,FIND(":",$B4849)-1))*2+VALUE(MID($B4849,FIND(":",$B4849)+1,2))/30,"")))</f>
        <v/>
      </c>
      <c r="G4849" s="12">
        <f>IF($E4849="","",IF(WEEKDAY($E4849,2)&lt;6,1,0))</f>
        <v/>
      </c>
      <c r="H4849" s="12">
        <f>IF(OR($E4849="",$F4849=""),"",IF(AND($G4849=1,$F4849&gt;='Working Hours'!$C$8,$F4849&lt;'Working Hours'!$C$9),1,0))</f>
        <v/>
      </c>
    </row>
    <row r="4850">
      <c r="A4850" s="11" t="n"/>
      <c r="B4850" s="11" t="n"/>
      <c r="C4850" s="11" t="n"/>
      <c r="E4850" s="12">
        <f>IF($A4850="","",IF(ISNUMBER($A4850),$A4850,IFERROR(DATEVALUE($A4850),"")))</f>
        <v/>
      </c>
      <c r="F4850" s="12">
        <f>IF($B4850="","",IF(ISNUMBER($B4850),HOUR($B4850)*2+MINUTE($B4850)/30,IFERROR(VALUE(LEFT($B4850,FIND(":",$B4850)-1))*2+VALUE(MID($B4850,FIND(":",$B4850)+1,2))/30,"")))</f>
        <v/>
      </c>
      <c r="G4850" s="12">
        <f>IF($E4850="","",IF(WEEKDAY($E4850,2)&lt;6,1,0))</f>
        <v/>
      </c>
      <c r="H4850" s="12">
        <f>IF(OR($E4850="",$F4850=""),"",IF(AND($G4850=1,$F4850&gt;='Working Hours'!$C$8,$F4850&lt;'Working Hours'!$C$9),1,0))</f>
        <v/>
      </c>
    </row>
    <row r="4851">
      <c r="A4851" s="11" t="n"/>
      <c r="B4851" s="11" t="n"/>
      <c r="C4851" s="11" t="n"/>
      <c r="E4851" s="12">
        <f>IF($A4851="","",IF(ISNUMBER($A4851),$A4851,IFERROR(DATEVALUE($A4851),"")))</f>
        <v/>
      </c>
      <c r="F4851" s="12">
        <f>IF($B4851="","",IF(ISNUMBER($B4851),HOUR($B4851)*2+MINUTE($B4851)/30,IFERROR(VALUE(LEFT($B4851,FIND(":",$B4851)-1))*2+VALUE(MID($B4851,FIND(":",$B4851)+1,2))/30,"")))</f>
        <v/>
      </c>
      <c r="G4851" s="12">
        <f>IF($E4851="","",IF(WEEKDAY($E4851,2)&lt;6,1,0))</f>
        <v/>
      </c>
      <c r="H4851" s="12">
        <f>IF(OR($E4851="",$F4851=""),"",IF(AND($G4851=1,$F4851&gt;='Working Hours'!$C$8,$F4851&lt;'Working Hours'!$C$9),1,0))</f>
        <v/>
      </c>
    </row>
    <row r="4852">
      <c r="A4852" s="11" t="n"/>
      <c r="B4852" s="11" t="n"/>
      <c r="C4852" s="11" t="n"/>
      <c r="E4852" s="12">
        <f>IF($A4852="","",IF(ISNUMBER($A4852),$A4852,IFERROR(DATEVALUE($A4852),"")))</f>
        <v/>
      </c>
      <c r="F4852" s="12">
        <f>IF($B4852="","",IF(ISNUMBER($B4852),HOUR($B4852)*2+MINUTE($B4852)/30,IFERROR(VALUE(LEFT($B4852,FIND(":",$B4852)-1))*2+VALUE(MID($B4852,FIND(":",$B4852)+1,2))/30,"")))</f>
        <v/>
      </c>
      <c r="G4852" s="12">
        <f>IF($E4852="","",IF(WEEKDAY($E4852,2)&lt;6,1,0))</f>
        <v/>
      </c>
      <c r="H4852" s="12">
        <f>IF(OR($E4852="",$F4852=""),"",IF(AND($G4852=1,$F4852&gt;='Working Hours'!$C$8,$F4852&lt;'Working Hours'!$C$9),1,0))</f>
        <v/>
      </c>
    </row>
    <row r="4853">
      <c r="A4853" s="11" t="n"/>
      <c r="B4853" s="11" t="n"/>
      <c r="C4853" s="11" t="n"/>
      <c r="E4853" s="12">
        <f>IF($A4853="","",IF(ISNUMBER($A4853),$A4853,IFERROR(DATEVALUE($A4853),"")))</f>
        <v/>
      </c>
      <c r="F4853" s="12">
        <f>IF($B4853="","",IF(ISNUMBER($B4853),HOUR($B4853)*2+MINUTE($B4853)/30,IFERROR(VALUE(LEFT($B4853,FIND(":",$B4853)-1))*2+VALUE(MID($B4853,FIND(":",$B4853)+1,2))/30,"")))</f>
        <v/>
      </c>
      <c r="G4853" s="12">
        <f>IF($E4853="","",IF(WEEKDAY($E4853,2)&lt;6,1,0))</f>
        <v/>
      </c>
      <c r="H4853" s="12">
        <f>IF(OR($E4853="",$F4853=""),"",IF(AND($G4853=1,$F4853&gt;='Working Hours'!$C$8,$F4853&lt;'Working Hours'!$C$9),1,0))</f>
        <v/>
      </c>
    </row>
    <row r="4854">
      <c r="A4854" s="11" t="n"/>
      <c r="B4854" s="11" t="n"/>
      <c r="C4854" s="11" t="n"/>
      <c r="E4854" s="12">
        <f>IF($A4854="","",IF(ISNUMBER($A4854),$A4854,IFERROR(DATEVALUE($A4854),"")))</f>
        <v/>
      </c>
      <c r="F4854" s="12">
        <f>IF($B4854="","",IF(ISNUMBER($B4854),HOUR($B4854)*2+MINUTE($B4854)/30,IFERROR(VALUE(LEFT($B4854,FIND(":",$B4854)-1))*2+VALUE(MID($B4854,FIND(":",$B4854)+1,2))/30,"")))</f>
        <v/>
      </c>
      <c r="G4854" s="12">
        <f>IF($E4854="","",IF(WEEKDAY($E4854,2)&lt;6,1,0))</f>
        <v/>
      </c>
      <c r="H4854" s="12">
        <f>IF(OR($E4854="",$F4854=""),"",IF(AND($G4854=1,$F4854&gt;='Working Hours'!$C$8,$F4854&lt;'Working Hours'!$C$9),1,0))</f>
        <v/>
      </c>
    </row>
    <row r="4855">
      <c r="A4855" s="11" t="n"/>
      <c r="B4855" s="11" t="n"/>
      <c r="C4855" s="11" t="n"/>
      <c r="E4855" s="12">
        <f>IF($A4855="","",IF(ISNUMBER($A4855),$A4855,IFERROR(DATEVALUE($A4855),"")))</f>
        <v/>
      </c>
      <c r="F4855" s="12">
        <f>IF($B4855="","",IF(ISNUMBER($B4855),HOUR($B4855)*2+MINUTE($B4855)/30,IFERROR(VALUE(LEFT($B4855,FIND(":",$B4855)-1))*2+VALUE(MID($B4855,FIND(":",$B4855)+1,2))/30,"")))</f>
        <v/>
      </c>
      <c r="G4855" s="12">
        <f>IF($E4855="","",IF(WEEKDAY($E4855,2)&lt;6,1,0))</f>
        <v/>
      </c>
      <c r="H4855" s="12">
        <f>IF(OR($E4855="",$F4855=""),"",IF(AND($G4855=1,$F4855&gt;='Working Hours'!$C$8,$F4855&lt;'Working Hours'!$C$9),1,0))</f>
        <v/>
      </c>
    </row>
    <row r="4856">
      <c r="A4856" s="11" t="n"/>
      <c r="B4856" s="11" t="n"/>
      <c r="C4856" s="11" t="n"/>
      <c r="E4856" s="12">
        <f>IF($A4856="","",IF(ISNUMBER($A4856),$A4856,IFERROR(DATEVALUE($A4856),"")))</f>
        <v/>
      </c>
      <c r="F4856" s="12">
        <f>IF($B4856="","",IF(ISNUMBER($B4856),HOUR($B4856)*2+MINUTE($B4856)/30,IFERROR(VALUE(LEFT($B4856,FIND(":",$B4856)-1))*2+VALUE(MID($B4856,FIND(":",$B4856)+1,2))/30,"")))</f>
        <v/>
      </c>
      <c r="G4856" s="12">
        <f>IF($E4856="","",IF(WEEKDAY($E4856,2)&lt;6,1,0))</f>
        <v/>
      </c>
      <c r="H4856" s="12">
        <f>IF(OR($E4856="",$F4856=""),"",IF(AND($G4856=1,$F4856&gt;='Working Hours'!$C$8,$F4856&lt;'Working Hours'!$C$9),1,0))</f>
        <v/>
      </c>
    </row>
    <row r="4857">
      <c r="A4857" s="11" t="n"/>
      <c r="B4857" s="11" t="n"/>
      <c r="C4857" s="11" t="n"/>
      <c r="E4857" s="12">
        <f>IF($A4857="","",IF(ISNUMBER($A4857),$A4857,IFERROR(DATEVALUE($A4857),"")))</f>
        <v/>
      </c>
      <c r="F4857" s="12">
        <f>IF($B4857="","",IF(ISNUMBER($B4857),HOUR($B4857)*2+MINUTE($B4857)/30,IFERROR(VALUE(LEFT($B4857,FIND(":",$B4857)-1))*2+VALUE(MID($B4857,FIND(":",$B4857)+1,2))/30,"")))</f>
        <v/>
      </c>
      <c r="G4857" s="12">
        <f>IF($E4857="","",IF(WEEKDAY($E4857,2)&lt;6,1,0))</f>
        <v/>
      </c>
      <c r="H4857" s="12">
        <f>IF(OR($E4857="",$F4857=""),"",IF(AND($G4857=1,$F4857&gt;='Working Hours'!$C$8,$F4857&lt;'Working Hours'!$C$9),1,0))</f>
        <v/>
      </c>
    </row>
    <row r="4858">
      <c r="A4858" s="11" t="n"/>
      <c r="B4858" s="11" t="n"/>
      <c r="C4858" s="11" t="n"/>
      <c r="E4858" s="12">
        <f>IF($A4858="","",IF(ISNUMBER($A4858),$A4858,IFERROR(DATEVALUE($A4858),"")))</f>
        <v/>
      </c>
      <c r="F4858" s="12">
        <f>IF($B4858="","",IF(ISNUMBER($B4858),HOUR($B4858)*2+MINUTE($B4858)/30,IFERROR(VALUE(LEFT($B4858,FIND(":",$B4858)-1))*2+VALUE(MID($B4858,FIND(":",$B4858)+1,2))/30,"")))</f>
        <v/>
      </c>
      <c r="G4858" s="12">
        <f>IF($E4858="","",IF(WEEKDAY($E4858,2)&lt;6,1,0))</f>
        <v/>
      </c>
      <c r="H4858" s="12">
        <f>IF(OR($E4858="",$F4858=""),"",IF(AND($G4858=1,$F4858&gt;='Working Hours'!$C$8,$F4858&lt;'Working Hours'!$C$9),1,0))</f>
        <v/>
      </c>
    </row>
    <row r="4859">
      <c r="A4859" s="11" t="n"/>
      <c r="B4859" s="11" t="n"/>
      <c r="C4859" s="11" t="n"/>
      <c r="E4859" s="12">
        <f>IF($A4859="","",IF(ISNUMBER($A4859),$A4859,IFERROR(DATEVALUE($A4859),"")))</f>
        <v/>
      </c>
      <c r="F4859" s="12">
        <f>IF($B4859="","",IF(ISNUMBER($B4859),HOUR($B4859)*2+MINUTE($B4859)/30,IFERROR(VALUE(LEFT($B4859,FIND(":",$B4859)-1))*2+VALUE(MID($B4859,FIND(":",$B4859)+1,2))/30,"")))</f>
        <v/>
      </c>
      <c r="G4859" s="12">
        <f>IF($E4859="","",IF(WEEKDAY($E4859,2)&lt;6,1,0))</f>
        <v/>
      </c>
      <c r="H4859" s="12">
        <f>IF(OR($E4859="",$F4859=""),"",IF(AND($G4859=1,$F4859&gt;='Working Hours'!$C$8,$F4859&lt;'Working Hours'!$C$9),1,0))</f>
        <v/>
      </c>
    </row>
    <row r="4860">
      <c r="A4860" s="11" t="n"/>
      <c r="B4860" s="11" t="n"/>
      <c r="C4860" s="11" t="n"/>
      <c r="E4860" s="12">
        <f>IF($A4860="","",IF(ISNUMBER($A4860),$A4860,IFERROR(DATEVALUE($A4860),"")))</f>
        <v/>
      </c>
      <c r="F4860" s="12">
        <f>IF($B4860="","",IF(ISNUMBER($B4860),HOUR($B4860)*2+MINUTE($B4860)/30,IFERROR(VALUE(LEFT($B4860,FIND(":",$B4860)-1))*2+VALUE(MID($B4860,FIND(":",$B4860)+1,2))/30,"")))</f>
        <v/>
      </c>
      <c r="G4860" s="12">
        <f>IF($E4860="","",IF(WEEKDAY($E4860,2)&lt;6,1,0))</f>
        <v/>
      </c>
      <c r="H4860" s="12">
        <f>IF(OR($E4860="",$F4860=""),"",IF(AND($G4860=1,$F4860&gt;='Working Hours'!$C$8,$F4860&lt;'Working Hours'!$C$9),1,0))</f>
        <v/>
      </c>
    </row>
    <row r="4861">
      <c r="A4861" s="11" t="n"/>
      <c r="B4861" s="11" t="n"/>
      <c r="C4861" s="11" t="n"/>
      <c r="E4861" s="12">
        <f>IF($A4861="","",IF(ISNUMBER($A4861),$A4861,IFERROR(DATEVALUE($A4861),"")))</f>
        <v/>
      </c>
      <c r="F4861" s="12">
        <f>IF($B4861="","",IF(ISNUMBER($B4861),HOUR($B4861)*2+MINUTE($B4861)/30,IFERROR(VALUE(LEFT($B4861,FIND(":",$B4861)-1))*2+VALUE(MID($B4861,FIND(":",$B4861)+1,2))/30,"")))</f>
        <v/>
      </c>
      <c r="G4861" s="12">
        <f>IF($E4861="","",IF(WEEKDAY($E4861,2)&lt;6,1,0))</f>
        <v/>
      </c>
      <c r="H4861" s="12">
        <f>IF(OR($E4861="",$F4861=""),"",IF(AND($G4861=1,$F4861&gt;='Working Hours'!$C$8,$F4861&lt;'Working Hours'!$C$9),1,0))</f>
        <v/>
      </c>
    </row>
    <row r="4862">
      <c r="A4862" s="11" t="n"/>
      <c r="B4862" s="11" t="n"/>
      <c r="C4862" s="11" t="n"/>
      <c r="E4862" s="12">
        <f>IF($A4862="","",IF(ISNUMBER($A4862),$A4862,IFERROR(DATEVALUE($A4862),"")))</f>
        <v/>
      </c>
      <c r="F4862" s="12">
        <f>IF($B4862="","",IF(ISNUMBER($B4862),HOUR($B4862)*2+MINUTE($B4862)/30,IFERROR(VALUE(LEFT($B4862,FIND(":",$B4862)-1))*2+VALUE(MID($B4862,FIND(":",$B4862)+1,2))/30,"")))</f>
        <v/>
      </c>
      <c r="G4862" s="12">
        <f>IF($E4862="","",IF(WEEKDAY($E4862,2)&lt;6,1,0))</f>
        <v/>
      </c>
      <c r="H4862" s="12">
        <f>IF(OR($E4862="",$F4862=""),"",IF(AND($G4862=1,$F4862&gt;='Working Hours'!$C$8,$F4862&lt;'Working Hours'!$C$9),1,0))</f>
        <v/>
      </c>
    </row>
    <row r="4863">
      <c r="A4863" s="11" t="n"/>
      <c r="B4863" s="11" t="n"/>
      <c r="C4863" s="11" t="n"/>
      <c r="E4863" s="12">
        <f>IF($A4863="","",IF(ISNUMBER($A4863),$A4863,IFERROR(DATEVALUE($A4863),"")))</f>
        <v/>
      </c>
      <c r="F4863" s="12">
        <f>IF($B4863="","",IF(ISNUMBER($B4863),HOUR($B4863)*2+MINUTE($B4863)/30,IFERROR(VALUE(LEFT($B4863,FIND(":",$B4863)-1))*2+VALUE(MID($B4863,FIND(":",$B4863)+1,2))/30,"")))</f>
        <v/>
      </c>
      <c r="G4863" s="12">
        <f>IF($E4863="","",IF(WEEKDAY($E4863,2)&lt;6,1,0))</f>
        <v/>
      </c>
      <c r="H4863" s="12">
        <f>IF(OR($E4863="",$F4863=""),"",IF(AND($G4863=1,$F4863&gt;='Working Hours'!$C$8,$F4863&lt;'Working Hours'!$C$9),1,0))</f>
        <v/>
      </c>
    </row>
    <row r="4864">
      <c r="A4864" s="11" t="n"/>
      <c r="B4864" s="11" t="n"/>
      <c r="C4864" s="11" t="n"/>
      <c r="E4864" s="12">
        <f>IF($A4864="","",IF(ISNUMBER($A4864),$A4864,IFERROR(DATEVALUE($A4864),"")))</f>
        <v/>
      </c>
      <c r="F4864" s="12">
        <f>IF($B4864="","",IF(ISNUMBER($B4864),HOUR($B4864)*2+MINUTE($B4864)/30,IFERROR(VALUE(LEFT($B4864,FIND(":",$B4864)-1))*2+VALUE(MID($B4864,FIND(":",$B4864)+1,2))/30,"")))</f>
        <v/>
      </c>
      <c r="G4864" s="12">
        <f>IF($E4864="","",IF(WEEKDAY($E4864,2)&lt;6,1,0))</f>
        <v/>
      </c>
      <c r="H4864" s="12">
        <f>IF(OR($E4864="",$F4864=""),"",IF(AND($G4864=1,$F4864&gt;='Working Hours'!$C$8,$F4864&lt;'Working Hours'!$C$9),1,0))</f>
        <v/>
      </c>
    </row>
    <row r="4865">
      <c r="A4865" s="11" t="n"/>
      <c r="B4865" s="11" t="n"/>
      <c r="C4865" s="11" t="n"/>
      <c r="E4865" s="12">
        <f>IF($A4865="","",IF(ISNUMBER($A4865),$A4865,IFERROR(DATEVALUE($A4865),"")))</f>
        <v/>
      </c>
      <c r="F4865" s="12">
        <f>IF($B4865="","",IF(ISNUMBER($B4865),HOUR($B4865)*2+MINUTE($B4865)/30,IFERROR(VALUE(LEFT($B4865,FIND(":",$B4865)-1))*2+VALUE(MID($B4865,FIND(":",$B4865)+1,2))/30,"")))</f>
        <v/>
      </c>
      <c r="G4865" s="12">
        <f>IF($E4865="","",IF(WEEKDAY($E4865,2)&lt;6,1,0))</f>
        <v/>
      </c>
      <c r="H4865" s="12">
        <f>IF(OR($E4865="",$F4865=""),"",IF(AND($G4865=1,$F4865&gt;='Working Hours'!$C$8,$F4865&lt;'Working Hours'!$C$9),1,0))</f>
        <v/>
      </c>
    </row>
    <row r="4866">
      <c r="A4866" s="11" t="n"/>
      <c r="B4866" s="11" t="n"/>
      <c r="C4866" s="11" t="n"/>
      <c r="E4866" s="12">
        <f>IF($A4866="","",IF(ISNUMBER($A4866),$A4866,IFERROR(DATEVALUE($A4866),"")))</f>
        <v/>
      </c>
      <c r="F4866" s="12">
        <f>IF($B4866="","",IF(ISNUMBER($B4866),HOUR($B4866)*2+MINUTE($B4866)/30,IFERROR(VALUE(LEFT($B4866,FIND(":",$B4866)-1))*2+VALUE(MID($B4866,FIND(":",$B4866)+1,2))/30,"")))</f>
        <v/>
      </c>
      <c r="G4866" s="12">
        <f>IF($E4866="","",IF(WEEKDAY($E4866,2)&lt;6,1,0))</f>
        <v/>
      </c>
      <c r="H4866" s="12">
        <f>IF(OR($E4866="",$F4866=""),"",IF(AND($G4866=1,$F4866&gt;='Working Hours'!$C$8,$F4866&lt;'Working Hours'!$C$9),1,0))</f>
        <v/>
      </c>
    </row>
    <row r="4867">
      <c r="A4867" s="11" t="n"/>
      <c r="B4867" s="11" t="n"/>
      <c r="C4867" s="11" t="n"/>
      <c r="E4867" s="12">
        <f>IF($A4867="","",IF(ISNUMBER($A4867),$A4867,IFERROR(DATEVALUE($A4867),"")))</f>
        <v/>
      </c>
      <c r="F4867" s="12">
        <f>IF($B4867="","",IF(ISNUMBER($B4867),HOUR($B4867)*2+MINUTE($B4867)/30,IFERROR(VALUE(LEFT($B4867,FIND(":",$B4867)-1))*2+VALUE(MID($B4867,FIND(":",$B4867)+1,2))/30,"")))</f>
        <v/>
      </c>
      <c r="G4867" s="12">
        <f>IF($E4867="","",IF(WEEKDAY($E4867,2)&lt;6,1,0))</f>
        <v/>
      </c>
      <c r="H4867" s="12">
        <f>IF(OR($E4867="",$F4867=""),"",IF(AND($G4867=1,$F4867&gt;='Working Hours'!$C$8,$F4867&lt;'Working Hours'!$C$9),1,0))</f>
        <v/>
      </c>
    </row>
    <row r="4868">
      <c r="A4868" s="11" t="n"/>
      <c r="B4868" s="11" t="n"/>
      <c r="C4868" s="11" t="n"/>
      <c r="E4868" s="12">
        <f>IF($A4868="","",IF(ISNUMBER($A4868),$A4868,IFERROR(DATEVALUE($A4868),"")))</f>
        <v/>
      </c>
      <c r="F4868" s="12">
        <f>IF($B4868="","",IF(ISNUMBER($B4868),HOUR($B4868)*2+MINUTE($B4868)/30,IFERROR(VALUE(LEFT($B4868,FIND(":",$B4868)-1))*2+VALUE(MID($B4868,FIND(":",$B4868)+1,2))/30,"")))</f>
        <v/>
      </c>
      <c r="G4868" s="12">
        <f>IF($E4868="","",IF(WEEKDAY($E4868,2)&lt;6,1,0))</f>
        <v/>
      </c>
      <c r="H4868" s="12">
        <f>IF(OR($E4868="",$F4868=""),"",IF(AND($G4868=1,$F4868&gt;='Working Hours'!$C$8,$F4868&lt;'Working Hours'!$C$9),1,0))</f>
        <v/>
      </c>
    </row>
    <row r="4869">
      <c r="A4869" s="11" t="n"/>
      <c r="B4869" s="11" t="n"/>
      <c r="C4869" s="11" t="n"/>
      <c r="E4869" s="12">
        <f>IF($A4869="","",IF(ISNUMBER($A4869),$A4869,IFERROR(DATEVALUE($A4869),"")))</f>
        <v/>
      </c>
      <c r="F4869" s="12">
        <f>IF($B4869="","",IF(ISNUMBER($B4869),HOUR($B4869)*2+MINUTE($B4869)/30,IFERROR(VALUE(LEFT($B4869,FIND(":",$B4869)-1))*2+VALUE(MID($B4869,FIND(":",$B4869)+1,2))/30,"")))</f>
        <v/>
      </c>
      <c r="G4869" s="12">
        <f>IF($E4869="","",IF(WEEKDAY($E4869,2)&lt;6,1,0))</f>
        <v/>
      </c>
      <c r="H4869" s="12">
        <f>IF(OR($E4869="",$F4869=""),"",IF(AND($G4869=1,$F4869&gt;='Working Hours'!$C$8,$F4869&lt;'Working Hours'!$C$9),1,0))</f>
        <v/>
      </c>
    </row>
    <row r="4870">
      <c r="A4870" s="11" t="n"/>
      <c r="B4870" s="11" t="n"/>
      <c r="C4870" s="11" t="n"/>
      <c r="E4870" s="12">
        <f>IF($A4870="","",IF(ISNUMBER($A4870),$A4870,IFERROR(DATEVALUE($A4870),"")))</f>
        <v/>
      </c>
      <c r="F4870" s="12">
        <f>IF($B4870="","",IF(ISNUMBER($B4870),HOUR($B4870)*2+MINUTE($B4870)/30,IFERROR(VALUE(LEFT($B4870,FIND(":",$B4870)-1))*2+VALUE(MID($B4870,FIND(":",$B4870)+1,2))/30,"")))</f>
        <v/>
      </c>
      <c r="G4870" s="12">
        <f>IF($E4870="","",IF(WEEKDAY($E4870,2)&lt;6,1,0))</f>
        <v/>
      </c>
      <c r="H4870" s="12">
        <f>IF(OR($E4870="",$F4870=""),"",IF(AND($G4870=1,$F4870&gt;='Working Hours'!$C$8,$F4870&lt;'Working Hours'!$C$9),1,0))</f>
        <v/>
      </c>
    </row>
    <row r="4871">
      <c r="A4871" s="11" t="n"/>
      <c r="B4871" s="11" t="n"/>
      <c r="C4871" s="11" t="n"/>
      <c r="E4871" s="12">
        <f>IF($A4871="","",IF(ISNUMBER($A4871),$A4871,IFERROR(DATEVALUE($A4871),"")))</f>
        <v/>
      </c>
      <c r="F4871" s="12">
        <f>IF($B4871="","",IF(ISNUMBER($B4871),HOUR($B4871)*2+MINUTE($B4871)/30,IFERROR(VALUE(LEFT($B4871,FIND(":",$B4871)-1))*2+VALUE(MID($B4871,FIND(":",$B4871)+1,2))/30,"")))</f>
        <v/>
      </c>
      <c r="G4871" s="12">
        <f>IF($E4871="","",IF(WEEKDAY($E4871,2)&lt;6,1,0))</f>
        <v/>
      </c>
      <c r="H4871" s="12">
        <f>IF(OR($E4871="",$F4871=""),"",IF(AND($G4871=1,$F4871&gt;='Working Hours'!$C$8,$F4871&lt;'Working Hours'!$C$9),1,0))</f>
        <v/>
      </c>
    </row>
    <row r="4872">
      <c r="A4872" s="11" t="n"/>
      <c r="B4872" s="11" t="n"/>
      <c r="C4872" s="11" t="n"/>
      <c r="E4872" s="12">
        <f>IF($A4872="","",IF(ISNUMBER($A4872),$A4872,IFERROR(DATEVALUE($A4872),"")))</f>
        <v/>
      </c>
      <c r="F4872" s="12">
        <f>IF($B4872="","",IF(ISNUMBER($B4872),HOUR($B4872)*2+MINUTE($B4872)/30,IFERROR(VALUE(LEFT($B4872,FIND(":",$B4872)-1))*2+VALUE(MID($B4872,FIND(":",$B4872)+1,2))/30,"")))</f>
        <v/>
      </c>
      <c r="G4872" s="12">
        <f>IF($E4872="","",IF(WEEKDAY($E4872,2)&lt;6,1,0))</f>
        <v/>
      </c>
      <c r="H4872" s="12">
        <f>IF(OR($E4872="",$F4872=""),"",IF(AND($G4872=1,$F4872&gt;='Working Hours'!$C$8,$F4872&lt;'Working Hours'!$C$9),1,0))</f>
        <v/>
      </c>
    </row>
    <row r="4873">
      <c r="A4873" s="11" t="n"/>
      <c r="B4873" s="11" t="n"/>
      <c r="C4873" s="11" t="n"/>
      <c r="E4873" s="12">
        <f>IF($A4873="","",IF(ISNUMBER($A4873),$A4873,IFERROR(DATEVALUE($A4873),"")))</f>
        <v/>
      </c>
      <c r="F4873" s="12">
        <f>IF($B4873="","",IF(ISNUMBER($B4873),HOUR($B4873)*2+MINUTE($B4873)/30,IFERROR(VALUE(LEFT($B4873,FIND(":",$B4873)-1))*2+VALUE(MID($B4873,FIND(":",$B4873)+1,2))/30,"")))</f>
        <v/>
      </c>
      <c r="G4873" s="12">
        <f>IF($E4873="","",IF(WEEKDAY($E4873,2)&lt;6,1,0))</f>
        <v/>
      </c>
      <c r="H4873" s="12">
        <f>IF(OR($E4873="",$F4873=""),"",IF(AND($G4873=1,$F4873&gt;='Working Hours'!$C$8,$F4873&lt;'Working Hours'!$C$9),1,0))</f>
        <v/>
      </c>
    </row>
    <row r="4874">
      <c r="A4874" s="11" t="n"/>
      <c r="B4874" s="11" t="n"/>
      <c r="C4874" s="11" t="n"/>
      <c r="E4874" s="12">
        <f>IF($A4874="","",IF(ISNUMBER($A4874),$A4874,IFERROR(DATEVALUE($A4874),"")))</f>
        <v/>
      </c>
      <c r="F4874" s="12">
        <f>IF($B4874="","",IF(ISNUMBER($B4874),HOUR($B4874)*2+MINUTE($B4874)/30,IFERROR(VALUE(LEFT($B4874,FIND(":",$B4874)-1))*2+VALUE(MID($B4874,FIND(":",$B4874)+1,2))/30,"")))</f>
        <v/>
      </c>
      <c r="G4874" s="12">
        <f>IF($E4874="","",IF(WEEKDAY($E4874,2)&lt;6,1,0))</f>
        <v/>
      </c>
      <c r="H4874" s="12">
        <f>IF(OR($E4874="",$F4874=""),"",IF(AND($G4874=1,$F4874&gt;='Working Hours'!$C$8,$F4874&lt;'Working Hours'!$C$9),1,0))</f>
        <v/>
      </c>
    </row>
    <row r="4875">
      <c r="A4875" s="11" t="n"/>
      <c r="B4875" s="11" t="n"/>
      <c r="C4875" s="11" t="n"/>
      <c r="E4875" s="12">
        <f>IF($A4875="","",IF(ISNUMBER($A4875),$A4875,IFERROR(DATEVALUE($A4875),"")))</f>
        <v/>
      </c>
      <c r="F4875" s="12">
        <f>IF($B4875="","",IF(ISNUMBER($B4875),HOUR($B4875)*2+MINUTE($B4875)/30,IFERROR(VALUE(LEFT($B4875,FIND(":",$B4875)-1))*2+VALUE(MID($B4875,FIND(":",$B4875)+1,2))/30,"")))</f>
        <v/>
      </c>
      <c r="G4875" s="12">
        <f>IF($E4875="","",IF(WEEKDAY($E4875,2)&lt;6,1,0))</f>
        <v/>
      </c>
      <c r="H4875" s="12">
        <f>IF(OR($E4875="",$F4875=""),"",IF(AND($G4875=1,$F4875&gt;='Working Hours'!$C$8,$F4875&lt;'Working Hours'!$C$9),1,0))</f>
        <v/>
      </c>
    </row>
    <row r="4876">
      <c r="A4876" s="11" t="n"/>
      <c r="B4876" s="11" t="n"/>
      <c r="C4876" s="11" t="n"/>
      <c r="E4876" s="12">
        <f>IF($A4876="","",IF(ISNUMBER($A4876),$A4876,IFERROR(DATEVALUE($A4876),"")))</f>
        <v/>
      </c>
      <c r="F4876" s="12">
        <f>IF($B4876="","",IF(ISNUMBER($B4876),HOUR($B4876)*2+MINUTE($B4876)/30,IFERROR(VALUE(LEFT($B4876,FIND(":",$B4876)-1))*2+VALUE(MID($B4876,FIND(":",$B4876)+1,2))/30,"")))</f>
        <v/>
      </c>
      <c r="G4876" s="12">
        <f>IF($E4876="","",IF(WEEKDAY($E4876,2)&lt;6,1,0))</f>
        <v/>
      </c>
      <c r="H4876" s="12">
        <f>IF(OR($E4876="",$F4876=""),"",IF(AND($G4876=1,$F4876&gt;='Working Hours'!$C$8,$F4876&lt;'Working Hours'!$C$9),1,0))</f>
        <v/>
      </c>
    </row>
    <row r="4877">
      <c r="A4877" s="11" t="n"/>
      <c r="B4877" s="11" t="n"/>
      <c r="C4877" s="11" t="n"/>
      <c r="E4877" s="12">
        <f>IF($A4877="","",IF(ISNUMBER($A4877),$A4877,IFERROR(DATEVALUE($A4877),"")))</f>
        <v/>
      </c>
      <c r="F4877" s="12">
        <f>IF($B4877="","",IF(ISNUMBER($B4877),HOUR($B4877)*2+MINUTE($B4877)/30,IFERROR(VALUE(LEFT($B4877,FIND(":",$B4877)-1))*2+VALUE(MID($B4877,FIND(":",$B4877)+1,2))/30,"")))</f>
        <v/>
      </c>
      <c r="G4877" s="12">
        <f>IF($E4877="","",IF(WEEKDAY($E4877,2)&lt;6,1,0))</f>
        <v/>
      </c>
      <c r="H4877" s="12">
        <f>IF(OR($E4877="",$F4877=""),"",IF(AND($G4877=1,$F4877&gt;='Working Hours'!$C$8,$F4877&lt;'Working Hours'!$C$9),1,0))</f>
        <v/>
      </c>
    </row>
    <row r="4878">
      <c r="A4878" s="11" t="n"/>
      <c r="B4878" s="11" t="n"/>
      <c r="C4878" s="11" t="n"/>
      <c r="E4878" s="12">
        <f>IF($A4878="","",IF(ISNUMBER($A4878),$A4878,IFERROR(DATEVALUE($A4878),"")))</f>
        <v/>
      </c>
      <c r="F4878" s="12">
        <f>IF($B4878="","",IF(ISNUMBER($B4878),HOUR($B4878)*2+MINUTE($B4878)/30,IFERROR(VALUE(LEFT($B4878,FIND(":",$B4878)-1))*2+VALUE(MID($B4878,FIND(":",$B4878)+1,2))/30,"")))</f>
        <v/>
      </c>
      <c r="G4878" s="12">
        <f>IF($E4878="","",IF(WEEKDAY($E4878,2)&lt;6,1,0))</f>
        <v/>
      </c>
      <c r="H4878" s="12">
        <f>IF(OR($E4878="",$F4878=""),"",IF(AND($G4878=1,$F4878&gt;='Working Hours'!$C$8,$F4878&lt;'Working Hours'!$C$9),1,0))</f>
        <v/>
      </c>
    </row>
    <row r="4879">
      <c r="A4879" s="11" t="n"/>
      <c r="B4879" s="11" t="n"/>
      <c r="C4879" s="11" t="n"/>
      <c r="E4879" s="12">
        <f>IF($A4879="","",IF(ISNUMBER($A4879),$A4879,IFERROR(DATEVALUE($A4879),"")))</f>
        <v/>
      </c>
      <c r="F4879" s="12">
        <f>IF($B4879="","",IF(ISNUMBER($B4879),HOUR($B4879)*2+MINUTE($B4879)/30,IFERROR(VALUE(LEFT($B4879,FIND(":",$B4879)-1))*2+VALUE(MID($B4879,FIND(":",$B4879)+1,2))/30,"")))</f>
        <v/>
      </c>
      <c r="G4879" s="12">
        <f>IF($E4879="","",IF(WEEKDAY($E4879,2)&lt;6,1,0))</f>
        <v/>
      </c>
      <c r="H4879" s="12">
        <f>IF(OR($E4879="",$F4879=""),"",IF(AND($G4879=1,$F4879&gt;='Working Hours'!$C$8,$F4879&lt;'Working Hours'!$C$9),1,0))</f>
        <v/>
      </c>
    </row>
    <row r="4880">
      <c r="A4880" s="11" t="n"/>
      <c r="B4880" s="11" t="n"/>
      <c r="C4880" s="11" t="n"/>
      <c r="E4880" s="12">
        <f>IF($A4880="","",IF(ISNUMBER($A4880),$A4880,IFERROR(DATEVALUE($A4880),"")))</f>
        <v/>
      </c>
      <c r="F4880" s="12">
        <f>IF($B4880="","",IF(ISNUMBER($B4880),HOUR($B4880)*2+MINUTE($B4880)/30,IFERROR(VALUE(LEFT($B4880,FIND(":",$B4880)-1))*2+VALUE(MID($B4880,FIND(":",$B4880)+1,2))/30,"")))</f>
        <v/>
      </c>
      <c r="G4880" s="12">
        <f>IF($E4880="","",IF(WEEKDAY($E4880,2)&lt;6,1,0))</f>
        <v/>
      </c>
      <c r="H4880" s="12">
        <f>IF(OR($E4880="",$F4880=""),"",IF(AND($G4880=1,$F4880&gt;='Working Hours'!$C$8,$F4880&lt;'Working Hours'!$C$9),1,0))</f>
        <v/>
      </c>
    </row>
    <row r="4881">
      <c r="A4881" s="11" t="n"/>
      <c r="B4881" s="11" t="n"/>
      <c r="C4881" s="11" t="n"/>
      <c r="E4881" s="12">
        <f>IF($A4881="","",IF(ISNUMBER($A4881),$A4881,IFERROR(DATEVALUE($A4881),"")))</f>
        <v/>
      </c>
      <c r="F4881" s="12">
        <f>IF($B4881="","",IF(ISNUMBER($B4881),HOUR($B4881)*2+MINUTE($B4881)/30,IFERROR(VALUE(LEFT($B4881,FIND(":",$B4881)-1))*2+VALUE(MID($B4881,FIND(":",$B4881)+1,2))/30,"")))</f>
        <v/>
      </c>
      <c r="G4881" s="12">
        <f>IF($E4881="","",IF(WEEKDAY($E4881,2)&lt;6,1,0))</f>
        <v/>
      </c>
      <c r="H4881" s="12">
        <f>IF(OR($E4881="",$F4881=""),"",IF(AND($G4881=1,$F4881&gt;='Working Hours'!$C$8,$F4881&lt;'Working Hours'!$C$9),1,0))</f>
        <v/>
      </c>
    </row>
    <row r="4882">
      <c r="A4882" s="11" t="n"/>
      <c r="B4882" s="11" t="n"/>
      <c r="C4882" s="11" t="n"/>
      <c r="E4882" s="12">
        <f>IF($A4882="","",IF(ISNUMBER($A4882),$A4882,IFERROR(DATEVALUE($A4882),"")))</f>
        <v/>
      </c>
      <c r="F4882" s="12">
        <f>IF($B4882="","",IF(ISNUMBER($B4882),HOUR($B4882)*2+MINUTE($B4882)/30,IFERROR(VALUE(LEFT($B4882,FIND(":",$B4882)-1))*2+VALUE(MID($B4882,FIND(":",$B4882)+1,2))/30,"")))</f>
        <v/>
      </c>
      <c r="G4882" s="12">
        <f>IF($E4882="","",IF(WEEKDAY($E4882,2)&lt;6,1,0))</f>
        <v/>
      </c>
      <c r="H4882" s="12">
        <f>IF(OR($E4882="",$F4882=""),"",IF(AND($G4882=1,$F4882&gt;='Working Hours'!$C$8,$F4882&lt;'Working Hours'!$C$9),1,0))</f>
        <v/>
      </c>
    </row>
    <row r="4883">
      <c r="A4883" s="11" t="n"/>
      <c r="B4883" s="11" t="n"/>
      <c r="C4883" s="11" t="n"/>
      <c r="E4883" s="12">
        <f>IF($A4883="","",IF(ISNUMBER($A4883),$A4883,IFERROR(DATEVALUE($A4883),"")))</f>
        <v/>
      </c>
      <c r="F4883" s="12">
        <f>IF($B4883="","",IF(ISNUMBER($B4883),HOUR($B4883)*2+MINUTE($B4883)/30,IFERROR(VALUE(LEFT($B4883,FIND(":",$B4883)-1))*2+VALUE(MID($B4883,FIND(":",$B4883)+1,2))/30,"")))</f>
        <v/>
      </c>
      <c r="G4883" s="12">
        <f>IF($E4883="","",IF(WEEKDAY($E4883,2)&lt;6,1,0))</f>
        <v/>
      </c>
      <c r="H4883" s="12">
        <f>IF(OR($E4883="",$F4883=""),"",IF(AND($G4883=1,$F4883&gt;='Working Hours'!$C$8,$F4883&lt;'Working Hours'!$C$9),1,0))</f>
        <v/>
      </c>
    </row>
    <row r="4884">
      <c r="A4884" s="11" t="n"/>
      <c r="B4884" s="11" t="n"/>
      <c r="C4884" s="11" t="n"/>
      <c r="E4884" s="12">
        <f>IF($A4884="","",IF(ISNUMBER($A4884),$A4884,IFERROR(DATEVALUE($A4884),"")))</f>
        <v/>
      </c>
      <c r="F4884" s="12">
        <f>IF($B4884="","",IF(ISNUMBER($B4884),HOUR($B4884)*2+MINUTE($B4884)/30,IFERROR(VALUE(LEFT($B4884,FIND(":",$B4884)-1))*2+VALUE(MID($B4884,FIND(":",$B4884)+1,2))/30,"")))</f>
        <v/>
      </c>
      <c r="G4884" s="12">
        <f>IF($E4884="","",IF(WEEKDAY($E4884,2)&lt;6,1,0))</f>
        <v/>
      </c>
      <c r="H4884" s="12">
        <f>IF(OR($E4884="",$F4884=""),"",IF(AND($G4884=1,$F4884&gt;='Working Hours'!$C$8,$F4884&lt;'Working Hours'!$C$9),1,0))</f>
        <v/>
      </c>
    </row>
    <row r="4885">
      <c r="A4885" s="11" t="n"/>
      <c r="B4885" s="11" t="n"/>
      <c r="C4885" s="11" t="n"/>
      <c r="E4885" s="12">
        <f>IF($A4885="","",IF(ISNUMBER($A4885),$A4885,IFERROR(DATEVALUE($A4885),"")))</f>
        <v/>
      </c>
      <c r="F4885" s="12">
        <f>IF($B4885="","",IF(ISNUMBER($B4885),HOUR($B4885)*2+MINUTE($B4885)/30,IFERROR(VALUE(LEFT($B4885,FIND(":",$B4885)-1))*2+VALUE(MID($B4885,FIND(":",$B4885)+1,2))/30,"")))</f>
        <v/>
      </c>
      <c r="G4885" s="12">
        <f>IF($E4885="","",IF(WEEKDAY($E4885,2)&lt;6,1,0))</f>
        <v/>
      </c>
      <c r="H4885" s="12">
        <f>IF(OR($E4885="",$F4885=""),"",IF(AND($G4885=1,$F4885&gt;='Working Hours'!$C$8,$F4885&lt;'Working Hours'!$C$9),1,0))</f>
        <v/>
      </c>
    </row>
    <row r="4886">
      <c r="A4886" s="11" t="n"/>
      <c r="B4886" s="11" t="n"/>
      <c r="C4886" s="11" t="n"/>
      <c r="E4886" s="12">
        <f>IF($A4886="","",IF(ISNUMBER($A4886),$A4886,IFERROR(DATEVALUE($A4886),"")))</f>
        <v/>
      </c>
      <c r="F4886" s="12">
        <f>IF($B4886="","",IF(ISNUMBER($B4886),HOUR($B4886)*2+MINUTE($B4886)/30,IFERROR(VALUE(LEFT($B4886,FIND(":",$B4886)-1))*2+VALUE(MID($B4886,FIND(":",$B4886)+1,2))/30,"")))</f>
        <v/>
      </c>
      <c r="G4886" s="12">
        <f>IF($E4886="","",IF(WEEKDAY($E4886,2)&lt;6,1,0))</f>
        <v/>
      </c>
      <c r="H4886" s="12">
        <f>IF(OR($E4886="",$F4886=""),"",IF(AND($G4886=1,$F4886&gt;='Working Hours'!$C$8,$F4886&lt;'Working Hours'!$C$9),1,0))</f>
        <v/>
      </c>
    </row>
    <row r="4887">
      <c r="A4887" s="11" t="n"/>
      <c r="B4887" s="11" t="n"/>
      <c r="C4887" s="11" t="n"/>
      <c r="E4887" s="12">
        <f>IF($A4887="","",IF(ISNUMBER($A4887),$A4887,IFERROR(DATEVALUE($A4887),"")))</f>
        <v/>
      </c>
      <c r="F4887" s="12">
        <f>IF($B4887="","",IF(ISNUMBER($B4887),HOUR($B4887)*2+MINUTE($B4887)/30,IFERROR(VALUE(LEFT($B4887,FIND(":",$B4887)-1))*2+VALUE(MID($B4887,FIND(":",$B4887)+1,2))/30,"")))</f>
        <v/>
      </c>
      <c r="G4887" s="12">
        <f>IF($E4887="","",IF(WEEKDAY($E4887,2)&lt;6,1,0))</f>
        <v/>
      </c>
      <c r="H4887" s="12">
        <f>IF(OR($E4887="",$F4887=""),"",IF(AND($G4887=1,$F4887&gt;='Working Hours'!$C$8,$F4887&lt;'Working Hours'!$C$9),1,0))</f>
        <v/>
      </c>
    </row>
    <row r="4888">
      <c r="A4888" s="11" t="n"/>
      <c r="B4888" s="11" t="n"/>
      <c r="C4888" s="11" t="n"/>
      <c r="E4888" s="12">
        <f>IF($A4888="","",IF(ISNUMBER($A4888),$A4888,IFERROR(DATEVALUE($A4888),"")))</f>
        <v/>
      </c>
      <c r="F4888" s="12">
        <f>IF($B4888="","",IF(ISNUMBER($B4888),HOUR($B4888)*2+MINUTE($B4888)/30,IFERROR(VALUE(LEFT($B4888,FIND(":",$B4888)-1))*2+VALUE(MID($B4888,FIND(":",$B4888)+1,2))/30,"")))</f>
        <v/>
      </c>
      <c r="G4888" s="12">
        <f>IF($E4888="","",IF(WEEKDAY($E4888,2)&lt;6,1,0))</f>
        <v/>
      </c>
      <c r="H4888" s="12">
        <f>IF(OR($E4888="",$F4888=""),"",IF(AND($G4888=1,$F4888&gt;='Working Hours'!$C$8,$F4888&lt;'Working Hours'!$C$9),1,0))</f>
        <v/>
      </c>
    </row>
    <row r="4889">
      <c r="A4889" s="11" t="n"/>
      <c r="B4889" s="11" t="n"/>
      <c r="C4889" s="11" t="n"/>
      <c r="E4889" s="12">
        <f>IF($A4889="","",IF(ISNUMBER($A4889),$A4889,IFERROR(DATEVALUE($A4889),"")))</f>
        <v/>
      </c>
      <c r="F4889" s="12">
        <f>IF($B4889="","",IF(ISNUMBER($B4889),HOUR($B4889)*2+MINUTE($B4889)/30,IFERROR(VALUE(LEFT($B4889,FIND(":",$B4889)-1))*2+VALUE(MID($B4889,FIND(":",$B4889)+1,2))/30,"")))</f>
        <v/>
      </c>
      <c r="G4889" s="12">
        <f>IF($E4889="","",IF(WEEKDAY($E4889,2)&lt;6,1,0))</f>
        <v/>
      </c>
      <c r="H4889" s="12">
        <f>IF(OR($E4889="",$F4889=""),"",IF(AND($G4889=1,$F4889&gt;='Working Hours'!$C$8,$F4889&lt;'Working Hours'!$C$9),1,0))</f>
        <v/>
      </c>
    </row>
    <row r="4890">
      <c r="A4890" s="11" t="n"/>
      <c r="B4890" s="11" t="n"/>
      <c r="C4890" s="11" t="n"/>
      <c r="E4890" s="12">
        <f>IF($A4890="","",IF(ISNUMBER($A4890),$A4890,IFERROR(DATEVALUE($A4890),"")))</f>
        <v/>
      </c>
      <c r="F4890" s="12">
        <f>IF($B4890="","",IF(ISNUMBER($B4890),HOUR($B4890)*2+MINUTE($B4890)/30,IFERROR(VALUE(LEFT($B4890,FIND(":",$B4890)-1))*2+VALUE(MID($B4890,FIND(":",$B4890)+1,2))/30,"")))</f>
        <v/>
      </c>
      <c r="G4890" s="12">
        <f>IF($E4890="","",IF(WEEKDAY($E4890,2)&lt;6,1,0))</f>
        <v/>
      </c>
      <c r="H4890" s="12">
        <f>IF(OR($E4890="",$F4890=""),"",IF(AND($G4890=1,$F4890&gt;='Working Hours'!$C$8,$F4890&lt;'Working Hours'!$C$9),1,0))</f>
        <v/>
      </c>
    </row>
    <row r="4891">
      <c r="A4891" s="11" t="n"/>
      <c r="B4891" s="11" t="n"/>
      <c r="C4891" s="11" t="n"/>
      <c r="E4891" s="12">
        <f>IF($A4891="","",IF(ISNUMBER($A4891),$A4891,IFERROR(DATEVALUE($A4891),"")))</f>
        <v/>
      </c>
      <c r="F4891" s="12">
        <f>IF($B4891="","",IF(ISNUMBER($B4891),HOUR($B4891)*2+MINUTE($B4891)/30,IFERROR(VALUE(LEFT($B4891,FIND(":",$B4891)-1))*2+VALUE(MID($B4891,FIND(":",$B4891)+1,2))/30,"")))</f>
        <v/>
      </c>
      <c r="G4891" s="12">
        <f>IF($E4891="","",IF(WEEKDAY($E4891,2)&lt;6,1,0))</f>
        <v/>
      </c>
      <c r="H4891" s="12">
        <f>IF(OR($E4891="",$F4891=""),"",IF(AND($G4891=1,$F4891&gt;='Working Hours'!$C$8,$F4891&lt;'Working Hours'!$C$9),1,0))</f>
        <v/>
      </c>
    </row>
    <row r="4892">
      <c r="A4892" s="11" t="n"/>
      <c r="B4892" s="11" t="n"/>
      <c r="C4892" s="11" t="n"/>
      <c r="E4892" s="12">
        <f>IF($A4892="","",IF(ISNUMBER($A4892),$A4892,IFERROR(DATEVALUE($A4892),"")))</f>
        <v/>
      </c>
      <c r="F4892" s="12">
        <f>IF($B4892="","",IF(ISNUMBER($B4892),HOUR($B4892)*2+MINUTE($B4892)/30,IFERROR(VALUE(LEFT($B4892,FIND(":",$B4892)-1))*2+VALUE(MID($B4892,FIND(":",$B4892)+1,2))/30,"")))</f>
        <v/>
      </c>
      <c r="G4892" s="12">
        <f>IF($E4892="","",IF(WEEKDAY($E4892,2)&lt;6,1,0))</f>
        <v/>
      </c>
      <c r="H4892" s="12">
        <f>IF(OR($E4892="",$F4892=""),"",IF(AND($G4892=1,$F4892&gt;='Working Hours'!$C$8,$F4892&lt;'Working Hours'!$C$9),1,0))</f>
        <v/>
      </c>
    </row>
    <row r="4893">
      <c r="A4893" s="11" t="n"/>
      <c r="B4893" s="11" t="n"/>
      <c r="C4893" s="11" t="n"/>
      <c r="E4893" s="12">
        <f>IF($A4893="","",IF(ISNUMBER($A4893),$A4893,IFERROR(DATEVALUE($A4893),"")))</f>
        <v/>
      </c>
      <c r="F4893" s="12">
        <f>IF($B4893="","",IF(ISNUMBER($B4893),HOUR($B4893)*2+MINUTE($B4893)/30,IFERROR(VALUE(LEFT($B4893,FIND(":",$B4893)-1))*2+VALUE(MID($B4893,FIND(":",$B4893)+1,2))/30,"")))</f>
        <v/>
      </c>
      <c r="G4893" s="12">
        <f>IF($E4893="","",IF(WEEKDAY($E4893,2)&lt;6,1,0))</f>
        <v/>
      </c>
      <c r="H4893" s="12">
        <f>IF(OR($E4893="",$F4893=""),"",IF(AND($G4893=1,$F4893&gt;='Working Hours'!$C$8,$F4893&lt;'Working Hours'!$C$9),1,0))</f>
        <v/>
      </c>
    </row>
    <row r="4894">
      <c r="A4894" s="11" t="n"/>
      <c r="B4894" s="11" t="n"/>
      <c r="C4894" s="11" t="n"/>
      <c r="E4894" s="12">
        <f>IF($A4894="","",IF(ISNUMBER($A4894),$A4894,IFERROR(DATEVALUE($A4894),"")))</f>
        <v/>
      </c>
      <c r="F4894" s="12">
        <f>IF($B4894="","",IF(ISNUMBER($B4894),HOUR($B4894)*2+MINUTE($B4894)/30,IFERROR(VALUE(LEFT($B4894,FIND(":",$B4894)-1))*2+VALUE(MID($B4894,FIND(":",$B4894)+1,2))/30,"")))</f>
        <v/>
      </c>
      <c r="G4894" s="12">
        <f>IF($E4894="","",IF(WEEKDAY($E4894,2)&lt;6,1,0))</f>
        <v/>
      </c>
      <c r="H4894" s="12">
        <f>IF(OR($E4894="",$F4894=""),"",IF(AND($G4894=1,$F4894&gt;='Working Hours'!$C$8,$F4894&lt;'Working Hours'!$C$9),1,0))</f>
        <v/>
      </c>
    </row>
    <row r="4895">
      <c r="A4895" s="11" t="n"/>
      <c r="B4895" s="11" t="n"/>
      <c r="C4895" s="11" t="n"/>
      <c r="E4895" s="12">
        <f>IF($A4895="","",IF(ISNUMBER($A4895),$A4895,IFERROR(DATEVALUE($A4895),"")))</f>
        <v/>
      </c>
      <c r="F4895" s="12">
        <f>IF($B4895="","",IF(ISNUMBER($B4895),HOUR($B4895)*2+MINUTE($B4895)/30,IFERROR(VALUE(LEFT($B4895,FIND(":",$B4895)-1))*2+VALUE(MID($B4895,FIND(":",$B4895)+1,2))/30,"")))</f>
        <v/>
      </c>
      <c r="G4895" s="12">
        <f>IF($E4895="","",IF(WEEKDAY($E4895,2)&lt;6,1,0))</f>
        <v/>
      </c>
      <c r="H4895" s="12">
        <f>IF(OR($E4895="",$F4895=""),"",IF(AND($G4895=1,$F4895&gt;='Working Hours'!$C$8,$F4895&lt;'Working Hours'!$C$9),1,0))</f>
        <v/>
      </c>
    </row>
    <row r="4896">
      <c r="A4896" s="11" t="n"/>
      <c r="B4896" s="11" t="n"/>
      <c r="C4896" s="11" t="n"/>
      <c r="E4896" s="12">
        <f>IF($A4896="","",IF(ISNUMBER($A4896),$A4896,IFERROR(DATEVALUE($A4896),"")))</f>
        <v/>
      </c>
      <c r="F4896" s="12">
        <f>IF($B4896="","",IF(ISNUMBER($B4896),HOUR($B4896)*2+MINUTE($B4896)/30,IFERROR(VALUE(LEFT($B4896,FIND(":",$B4896)-1))*2+VALUE(MID($B4896,FIND(":",$B4896)+1,2))/30,"")))</f>
        <v/>
      </c>
      <c r="G4896" s="12">
        <f>IF($E4896="","",IF(WEEKDAY($E4896,2)&lt;6,1,0))</f>
        <v/>
      </c>
      <c r="H4896" s="12">
        <f>IF(OR($E4896="",$F4896=""),"",IF(AND($G4896=1,$F4896&gt;='Working Hours'!$C$8,$F4896&lt;'Working Hours'!$C$9),1,0))</f>
        <v/>
      </c>
    </row>
    <row r="4897">
      <c r="A4897" s="11" t="n"/>
      <c r="B4897" s="11" t="n"/>
      <c r="C4897" s="11" t="n"/>
      <c r="E4897" s="12">
        <f>IF($A4897="","",IF(ISNUMBER($A4897),$A4897,IFERROR(DATEVALUE($A4897),"")))</f>
        <v/>
      </c>
      <c r="F4897" s="12">
        <f>IF($B4897="","",IF(ISNUMBER($B4897),HOUR($B4897)*2+MINUTE($B4897)/30,IFERROR(VALUE(LEFT($B4897,FIND(":",$B4897)-1))*2+VALUE(MID($B4897,FIND(":",$B4897)+1,2))/30,"")))</f>
        <v/>
      </c>
      <c r="G4897" s="12">
        <f>IF($E4897="","",IF(WEEKDAY($E4897,2)&lt;6,1,0))</f>
        <v/>
      </c>
      <c r="H4897" s="12">
        <f>IF(OR($E4897="",$F4897=""),"",IF(AND($G4897=1,$F4897&gt;='Working Hours'!$C$8,$F4897&lt;'Working Hours'!$C$9),1,0))</f>
        <v/>
      </c>
    </row>
    <row r="4898">
      <c r="A4898" s="11" t="n"/>
      <c r="B4898" s="11" t="n"/>
      <c r="C4898" s="11" t="n"/>
      <c r="E4898" s="12">
        <f>IF($A4898="","",IF(ISNUMBER($A4898),$A4898,IFERROR(DATEVALUE($A4898),"")))</f>
        <v/>
      </c>
      <c r="F4898" s="12">
        <f>IF($B4898="","",IF(ISNUMBER($B4898),HOUR($B4898)*2+MINUTE($B4898)/30,IFERROR(VALUE(LEFT($B4898,FIND(":",$B4898)-1))*2+VALUE(MID($B4898,FIND(":",$B4898)+1,2))/30,"")))</f>
        <v/>
      </c>
      <c r="G4898" s="12">
        <f>IF($E4898="","",IF(WEEKDAY($E4898,2)&lt;6,1,0))</f>
        <v/>
      </c>
      <c r="H4898" s="12">
        <f>IF(OR($E4898="",$F4898=""),"",IF(AND($G4898=1,$F4898&gt;='Working Hours'!$C$8,$F4898&lt;'Working Hours'!$C$9),1,0))</f>
        <v/>
      </c>
    </row>
    <row r="4899">
      <c r="A4899" s="11" t="n"/>
      <c r="B4899" s="11" t="n"/>
      <c r="C4899" s="11" t="n"/>
      <c r="E4899" s="12">
        <f>IF($A4899="","",IF(ISNUMBER($A4899),$A4899,IFERROR(DATEVALUE($A4899),"")))</f>
        <v/>
      </c>
      <c r="F4899" s="12">
        <f>IF($B4899="","",IF(ISNUMBER($B4899),HOUR($B4899)*2+MINUTE($B4899)/30,IFERROR(VALUE(LEFT($B4899,FIND(":",$B4899)-1))*2+VALUE(MID($B4899,FIND(":",$B4899)+1,2))/30,"")))</f>
        <v/>
      </c>
      <c r="G4899" s="12">
        <f>IF($E4899="","",IF(WEEKDAY($E4899,2)&lt;6,1,0))</f>
        <v/>
      </c>
      <c r="H4899" s="12">
        <f>IF(OR($E4899="",$F4899=""),"",IF(AND($G4899=1,$F4899&gt;='Working Hours'!$C$8,$F4899&lt;'Working Hours'!$C$9),1,0))</f>
        <v/>
      </c>
    </row>
    <row r="4900">
      <c r="A4900" s="11" t="n"/>
      <c r="B4900" s="11" t="n"/>
      <c r="C4900" s="11" t="n"/>
      <c r="E4900" s="12">
        <f>IF($A4900="","",IF(ISNUMBER($A4900),$A4900,IFERROR(DATEVALUE($A4900),"")))</f>
        <v/>
      </c>
      <c r="F4900" s="12">
        <f>IF($B4900="","",IF(ISNUMBER($B4900),HOUR($B4900)*2+MINUTE($B4900)/30,IFERROR(VALUE(LEFT($B4900,FIND(":",$B4900)-1))*2+VALUE(MID($B4900,FIND(":",$B4900)+1,2))/30,"")))</f>
        <v/>
      </c>
      <c r="G4900" s="12">
        <f>IF($E4900="","",IF(WEEKDAY($E4900,2)&lt;6,1,0))</f>
        <v/>
      </c>
      <c r="H4900" s="12">
        <f>IF(OR($E4900="",$F4900=""),"",IF(AND($G4900=1,$F4900&gt;='Working Hours'!$C$8,$F4900&lt;'Working Hours'!$C$9),1,0))</f>
        <v/>
      </c>
    </row>
    <row r="4901">
      <c r="A4901" s="11" t="n"/>
      <c r="B4901" s="11" t="n"/>
      <c r="C4901" s="11" t="n"/>
      <c r="E4901" s="12">
        <f>IF($A4901="","",IF(ISNUMBER($A4901),$A4901,IFERROR(DATEVALUE($A4901),"")))</f>
        <v/>
      </c>
      <c r="F4901" s="12">
        <f>IF($B4901="","",IF(ISNUMBER($B4901),HOUR($B4901)*2+MINUTE($B4901)/30,IFERROR(VALUE(LEFT($B4901,FIND(":",$B4901)-1))*2+VALUE(MID($B4901,FIND(":",$B4901)+1,2))/30,"")))</f>
        <v/>
      </c>
      <c r="G4901" s="12">
        <f>IF($E4901="","",IF(WEEKDAY($E4901,2)&lt;6,1,0))</f>
        <v/>
      </c>
      <c r="H4901" s="12">
        <f>IF(OR($E4901="",$F4901=""),"",IF(AND($G4901=1,$F4901&gt;='Working Hours'!$C$8,$F4901&lt;'Working Hours'!$C$9),1,0))</f>
        <v/>
      </c>
    </row>
    <row r="4902">
      <c r="A4902" s="11" t="n"/>
      <c r="B4902" s="11" t="n"/>
      <c r="C4902" s="11" t="n"/>
      <c r="E4902" s="12">
        <f>IF($A4902="","",IF(ISNUMBER($A4902),$A4902,IFERROR(DATEVALUE($A4902),"")))</f>
        <v/>
      </c>
      <c r="F4902" s="12">
        <f>IF($B4902="","",IF(ISNUMBER($B4902),HOUR($B4902)*2+MINUTE($B4902)/30,IFERROR(VALUE(LEFT($B4902,FIND(":",$B4902)-1))*2+VALUE(MID($B4902,FIND(":",$B4902)+1,2))/30,"")))</f>
        <v/>
      </c>
      <c r="G4902" s="12">
        <f>IF($E4902="","",IF(WEEKDAY($E4902,2)&lt;6,1,0))</f>
        <v/>
      </c>
      <c r="H4902" s="12">
        <f>IF(OR($E4902="",$F4902=""),"",IF(AND($G4902=1,$F4902&gt;='Working Hours'!$C$8,$F4902&lt;'Working Hours'!$C$9),1,0))</f>
        <v/>
      </c>
    </row>
    <row r="4903">
      <c r="A4903" s="11" t="n"/>
      <c r="B4903" s="11" t="n"/>
      <c r="C4903" s="11" t="n"/>
      <c r="E4903" s="12">
        <f>IF($A4903="","",IF(ISNUMBER($A4903),$A4903,IFERROR(DATEVALUE($A4903),"")))</f>
        <v/>
      </c>
      <c r="F4903" s="12">
        <f>IF($B4903="","",IF(ISNUMBER($B4903),HOUR($B4903)*2+MINUTE($B4903)/30,IFERROR(VALUE(LEFT($B4903,FIND(":",$B4903)-1))*2+VALUE(MID($B4903,FIND(":",$B4903)+1,2))/30,"")))</f>
        <v/>
      </c>
      <c r="G4903" s="12">
        <f>IF($E4903="","",IF(WEEKDAY($E4903,2)&lt;6,1,0))</f>
        <v/>
      </c>
      <c r="H4903" s="12">
        <f>IF(OR($E4903="",$F4903=""),"",IF(AND($G4903=1,$F4903&gt;='Working Hours'!$C$8,$F4903&lt;'Working Hours'!$C$9),1,0))</f>
        <v/>
      </c>
    </row>
    <row r="4904">
      <c r="A4904" s="11" t="n"/>
      <c r="B4904" s="11" t="n"/>
      <c r="C4904" s="11" t="n"/>
      <c r="E4904" s="12">
        <f>IF($A4904="","",IF(ISNUMBER($A4904),$A4904,IFERROR(DATEVALUE($A4904),"")))</f>
        <v/>
      </c>
      <c r="F4904" s="12">
        <f>IF($B4904="","",IF(ISNUMBER($B4904),HOUR($B4904)*2+MINUTE($B4904)/30,IFERROR(VALUE(LEFT($B4904,FIND(":",$B4904)-1))*2+VALUE(MID($B4904,FIND(":",$B4904)+1,2))/30,"")))</f>
        <v/>
      </c>
      <c r="G4904" s="12">
        <f>IF($E4904="","",IF(WEEKDAY($E4904,2)&lt;6,1,0))</f>
        <v/>
      </c>
      <c r="H4904" s="12">
        <f>IF(OR($E4904="",$F4904=""),"",IF(AND($G4904=1,$F4904&gt;='Working Hours'!$C$8,$F4904&lt;'Working Hours'!$C$9),1,0))</f>
        <v/>
      </c>
    </row>
    <row r="4905">
      <c r="A4905" s="11" t="n"/>
      <c r="B4905" s="11" t="n"/>
      <c r="C4905" s="11" t="n"/>
      <c r="E4905" s="12">
        <f>IF($A4905="","",IF(ISNUMBER($A4905),$A4905,IFERROR(DATEVALUE($A4905),"")))</f>
        <v/>
      </c>
      <c r="F4905" s="12">
        <f>IF($B4905="","",IF(ISNUMBER($B4905),HOUR($B4905)*2+MINUTE($B4905)/30,IFERROR(VALUE(LEFT($B4905,FIND(":",$B4905)-1))*2+VALUE(MID($B4905,FIND(":",$B4905)+1,2))/30,"")))</f>
        <v/>
      </c>
      <c r="G4905" s="12">
        <f>IF($E4905="","",IF(WEEKDAY($E4905,2)&lt;6,1,0))</f>
        <v/>
      </c>
      <c r="H4905" s="12">
        <f>IF(OR($E4905="",$F4905=""),"",IF(AND($G4905=1,$F4905&gt;='Working Hours'!$C$8,$F4905&lt;'Working Hours'!$C$9),1,0))</f>
        <v/>
      </c>
    </row>
    <row r="4906">
      <c r="A4906" s="11" t="n"/>
      <c r="B4906" s="11" t="n"/>
      <c r="C4906" s="11" t="n"/>
      <c r="E4906" s="12">
        <f>IF($A4906="","",IF(ISNUMBER($A4906),$A4906,IFERROR(DATEVALUE($A4906),"")))</f>
        <v/>
      </c>
      <c r="F4906" s="12">
        <f>IF($B4906="","",IF(ISNUMBER($B4906),HOUR($B4906)*2+MINUTE($B4906)/30,IFERROR(VALUE(LEFT($B4906,FIND(":",$B4906)-1))*2+VALUE(MID($B4906,FIND(":",$B4906)+1,2))/30,"")))</f>
        <v/>
      </c>
      <c r="G4906" s="12">
        <f>IF($E4906="","",IF(WEEKDAY($E4906,2)&lt;6,1,0))</f>
        <v/>
      </c>
      <c r="H4906" s="12">
        <f>IF(OR($E4906="",$F4906=""),"",IF(AND($G4906=1,$F4906&gt;='Working Hours'!$C$8,$F4906&lt;'Working Hours'!$C$9),1,0))</f>
        <v/>
      </c>
    </row>
    <row r="4907">
      <c r="A4907" s="11" t="n"/>
      <c r="B4907" s="11" t="n"/>
      <c r="C4907" s="11" t="n"/>
      <c r="E4907" s="12">
        <f>IF($A4907="","",IF(ISNUMBER($A4907),$A4907,IFERROR(DATEVALUE($A4907),"")))</f>
        <v/>
      </c>
      <c r="F4907" s="12">
        <f>IF($B4907="","",IF(ISNUMBER($B4907),HOUR($B4907)*2+MINUTE($B4907)/30,IFERROR(VALUE(LEFT($B4907,FIND(":",$B4907)-1))*2+VALUE(MID($B4907,FIND(":",$B4907)+1,2))/30,"")))</f>
        <v/>
      </c>
      <c r="G4907" s="12">
        <f>IF($E4907="","",IF(WEEKDAY($E4907,2)&lt;6,1,0))</f>
        <v/>
      </c>
      <c r="H4907" s="12">
        <f>IF(OR($E4907="",$F4907=""),"",IF(AND($G4907=1,$F4907&gt;='Working Hours'!$C$8,$F4907&lt;'Working Hours'!$C$9),1,0))</f>
        <v/>
      </c>
    </row>
    <row r="4908">
      <c r="A4908" s="11" t="n"/>
      <c r="B4908" s="11" t="n"/>
      <c r="C4908" s="11" t="n"/>
      <c r="E4908" s="12">
        <f>IF($A4908="","",IF(ISNUMBER($A4908),$A4908,IFERROR(DATEVALUE($A4908),"")))</f>
        <v/>
      </c>
      <c r="F4908" s="12">
        <f>IF($B4908="","",IF(ISNUMBER($B4908),HOUR($B4908)*2+MINUTE($B4908)/30,IFERROR(VALUE(LEFT($B4908,FIND(":",$B4908)-1))*2+VALUE(MID($B4908,FIND(":",$B4908)+1,2))/30,"")))</f>
        <v/>
      </c>
      <c r="G4908" s="12">
        <f>IF($E4908="","",IF(WEEKDAY($E4908,2)&lt;6,1,0))</f>
        <v/>
      </c>
      <c r="H4908" s="12">
        <f>IF(OR($E4908="",$F4908=""),"",IF(AND($G4908=1,$F4908&gt;='Working Hours'!$C$8,$F4908&lt;'Working Hours'!$C$9),1,0))</f>
        <v/>
      </c>
    </row>
    <row r="4909">
      <c r="A4909" s="11" t="n"/>
      <c r="B4909" s="11" t="n"/>
      <c r="C4909" s="11" t="n"/>
      <c r="E4909" s="12">
        <f>IF($A4909="","",IF(ISNUMBER($A4909),$A4909,IFERROR(DATEVALUE($A4909),"")))</f>
        <v/>
      </c>
      <c r="F4909" s="12">
        <f>IF($B4909="","",IF(ISNUMBER($B4909),HOUR($B4909)*2+MINUTE($B4909)/30,IFERROR(VALUE(LEFT($B4909,FIND(":",$B4909)-1))*2+VALUE(MID($B4909,FIND(":",$B4909)+1,2))/30,"")))</f>
        <v/>
      </c>
      <c r="G4909" s="12">
        <f>IF($E4909="","",IF(WEEKDAY($E4909,2)&lt;6,1,0))</f>
        <v/>
      </c>
      <c r="H4909" s="12">
        <f>IF(OR($E4909="",$F4909=""),"",IF(AND($G4909=1,$F4909&gt;='Working Hours'!$C$8,$F4909&lt;'Working Hours'!$C$9),1,0))</f>
        <v/>
      </c>
    </row>
    <row r="4910">
      <c r="A4910" s="11" t="n"/>
      <c r="B4910" s="11" t="n"/>
      <c r="C4910" s="11" t="n"/>
      <c r="E4910" s="12">
        <f>IF($A4910="","",IF(ISNUMBER($A4910),$A4910,IFERROR(DATEVALUE($A4910),"")))</f>
        <v/>
      </c>
      <c r="F4910" s="12">
        <f>IF($B4910="","",IF(ISNUMBER($B4910),HOUR($B4910)*2+MINUTE($B4910)/30,IFERROR(VALUE(LEFT($B4910,FIND(":",$B4910)-1))*2+VALUE(MID($B4910,FIND(":",$B4910)+1,2))/30,"")))</f>
        <v/>
      </c>
      <c r="G4910" s="12">
        <f>IF($E4910="","",IF(WEEKDAY($E4910,2)&lt;6,1,0))</f>
        <v/>
      </c>
      <c r="H4910" s="12">
        <f>IF(OR($E4910="",$F4910=""),"",IF(AND($G4910=1,$F4910&gt;='Working Hours'!$C$8,$F4910&lt;'Working Hours'!$C$9),1,0))</f>
        <v/>
      </c>
    </row>
    <row r="4911">
      <c r="A4911" s="11" t="n"/>
      <c r="B4911" s="11" t="n"/>
      <c r="C4911" s="11" t="n"/>
      <c r="E4911" s="12">
        <f>IF($A4911="","",IF(ISNUMBER($A4911),$A4911,IFERROR(DATEVALUE($A4911),"")))</f>
        <v/>
      </c>
      <c r="F4911" s="12">
        <f>IF($B4911="","",IF(ISNUMBER($B4911),HOUR($B4911)*2+MINUTE($B4911)/30,IFERROR(VALUE(LEFT($B4911,FIND(":",$B4911)-1))*2+VALUE(MID($B4911,FIND(":",$B4911)+1,2))/30,"")))</f>
        <v/>
      </c>
      <c r="G4911" s="12">
        <f>IF($E4911="","",IF(WEEKDAY($E4911,2)&lt;6,1,0))</f>
        <v/>
      </c>
      <c r="H4911" s="12">
        <f>IF(OR($E4911="",$F4911=""),"",IF(AND($G4911=1,$F4911&gt;='Working Hours'!$C$8,$F4911&lt;'Working Hours'!$C$9),1,0))</f>
        <v/>
      </c>
    </row>
    <row r="4912">
      <c r="A4912" s="11" t="n"/>
      <c r="B4912" s="11" t="n"/>
      <c r="C4912" s="11" t="n"/>
      <c r="E4912" s="12">
        <f>IF($A4912="","",IF(ISNUMBER($A4912),$A4912,IFERROR(DATEVALUE($A4912),"")))</f>
        <v/>
      </c>
      <c r="F4912" s="12">
        <f>IF($B4912="","",IF(ISNUMBER($B4912),HOUR($B4912)*2+MINUTE($B4912)/30,IFERROR(VALUE(LEFT($B4912,FIND(":",$B4912)-1))*2+VALUE(MID($B4912,FIND(":",$B4912)+1,2))/30,"")))</f>
        <v/>
      </c>
      <c r="G4912" s="12">
        <f>IF($E4912="","",IF(WEEKDAY($E4912,2)&lt;6,1,0))</f>
        <v/>
      </c>
      <c r="H4912" s="12">
        <f>IF(OR($E4912="",$F4912=""),"",IF(AND($G4912=1,$F4912&gt;='Working Hours'!$C$8,$F4912&lt;'Working Hours'!$C$9),1,0))</f>
        <v/>
      </c>
    </row>
    <row r="4913">
      <c r="A4913" s="11" t="n"/>
      <c r="B4913" s="11" t="n"/>
      <c r="C4913" s="11" t="n"/>
      <c r="E4913" s="12">
        <f>IF($A4913="","",IF(ISNUMBER($A4913),$A4913,IFERROR(DATEVALUE($A4913),"")))</f>
        <v/>
      </c>
      <c r="F4913" s="12">
        <f>IF($B4913="","",IF(ISNUMBER($B4913),HOUR($B4913)*2+MINUTE($B4913)/30,IFERROR(VALUE(LEFT($B4913,FIND(":",$B4913)-1))*2+VALUE(MID($B4913,FIND(":",$B4913)+1,2))/30,"")))</f>
        <v/>
      </c>
      <c r="G4913" s="12">
        <f>IF($E4913="","",IF(WEEKDAY($E4913,2)&lt;6,1,0))</f>
        <v/>
      </c>
      <c r="H4913" s="12">
        <f>IF(OR($E4913="",$F4913=""),"",IF(AND($G4913=1,$F4913&gt;='Working Hours'!$C$8,$F4913&lt;'Working Hours'!$C$9),1,0))</f>
        <v/>
      </c>
    </row>
    <row r="4914">
      <c r="A4914" s="11" t="n"/>
      <c r="B4914" s="11" t="n"/>
      <c r="C4914" s="11" t="n"/>
      <c r="E4914" s="12">
        <f>IF($A4914="","",IF(ISNUMBER($A4914),$A4914,IFERROR(DATEVALUE($A4914),"")))</f>
        <v/>
      </c>
      <c r="F4914" s="12">
        <f>IF($B4914="","",IF(ISNUMBER($B4914),HOUR($B4914)*2+MINUTE($B4914)/30,IFERROR(VALUE(LEFT($B4914,FIND(":",$B4914)-1))*2+VALUE(MID($B4914,FIND(":",$B4914)+1,2))/30,"")))</f>
        <v/>
      </c>
      <c r="G4914" s="12">
        <f>IF($E4914="","",IF(WEEKDAY($E4914,2)&lt;6,1,0))</f>
        <v/>
      </c>
      <c r="H4914" s="12">
        <f>IF(OR($E4914="",$F4914=""),"",IF(AND($G4914=1,$F4914&gt;='Working Hours'!$C$8,$F4914&lt;'Working Hours'!$C$9),1,0))</f>
        <v/>
      </c>
    </row>
    <row r="4915">
      <c r="A4915" s="11" t="n"/>
      <c r="B4915" s="11" t="n"/>
      <c r="C4915" s="11" t="n"/>
      <c r="E4915" s="12">
        <f>IF($A4915="","",IF(ISNUMBER($A4915),$A4915,IFERROR(DATEVALUE($A4915),"")))</f>
        <v/>
      </c>
      <c r="F4915" s="12">
        <f>IF($B4915="","",IF(ISNUMBER($B4915),HOUR($B4915)*2+MINUTE($B4915)/30,IFERROR(VALUE(LEFT($B4915,FIND(":",$B4915)-1))*2+VALUE(MID($B4915,FIND(":",$B4915)+1,2))/30,"")))</f>
        <v/>
      </c>
      <c r="G4915" s="12">
        <f>IF($E4915="","",IF(WEEKDAY($E4915,2)&lt;6,1,0))</f>
        <v/>
      </c>
      <c r="H4915" s="12">
        <f>IF(OR($E4915="",$F4915=""),"",IF(AND($G4915=1,$F4915&gt;='Working Hours'!$C$8,$F4915&lt;'Working Hours'!$C$9),1,0))</f>
        <v/>
      </c>
    </row>
    <row r="4916">
      <c r="A4916" s="11" t="n"/>
      <c r="B4916" s="11" t="n"/>
      <c r="C4916" s="11" t="n"/>
      <c r="E4916" s="12">
        <f>IF($A4916="","",IF(ISNUMBER($A4916),$A4916,IFERROR(DATEVALUE($A4916),"")))</f>
        <v/>
      </c>
      <c r="F4916" s="12">
        <f>IF($B4916="","",IF(ISNUMBER($B4916),HOUR($B4916)*2+MINUTE($B4916)/30,IFERROR(VALUE(LEFT($B4916,FIND(":",$B4916)-1))*2+VALUE(MID($B4916,FIND(":",$B4916)+1,2))/30,"")))</f>
        <v/>
      </c>
      <c r="G4916" s="12">
        <f>IF($E4916="","",IF(WEEKDAY($E4916,2)&lt;6,1,0))</f>
        <v/>
      </c>
      <c r="H4916" s="12">
        <f>IF(OR($E4916="",$F4916=""),"",IF(AND($G4916=1,$F4916&gt;='Working Hours'!$C$8,$F4916&lt;'Working Hours'!$C$9),1,0))</f>
        <v/>
      </c>
    </row>
    <row r="4917">
      <c r="A4917" s="11" t="n"/>
      <c r="B4917" s="11" t="n"/>
      <c r="C4917" s="11" t="n"/>
      <c r="E4917" s="12">
        <f>IF($A4917="","",IF(ISNUMBER($A4917),$A4917,IFERROR(DATEVALUE($A4917),"")))</f>
        <v/>
      </c>
      <c r="F4917" s="12">
        <f>IF($B4917="","",IF(ISNUMBER($B4917),HOUR($B4917)*2+MINUTE($B4917)/30,IFERROR(VALUE(LEFT($B4917,FIND(":",$B4917)-1))*2+VALUE(MID($B4917,FIND(":",$B4917)+1,2))/30,"")))</f>
        <v/>
      </c>
      <c r="G4917" s="12">
        <f>IF($E4917="","",IF(WEEKDAY($E4917,2)&lt;6,1,0))</f>
        <v/>
      </c>
      <c r="H4917" s="12">
        <f>IF(OR($E4917="",$F4917=""),"",IF(AND($G4917=1,$F4917&gt;='Working Hours'!$C$8,$F4917&lt;'Working Hours'!$C$9),1,0))</f>
        <v/>
      </c>
    </row>
    <row r="4918">
      <c r="A4918" s="11" t="n"/>
      <c r="B4918" s="11" t="n"/>
      <c r="C4918" s="11" t="n"/>
      <c r="E4918" s="12">
        <f>IF($A4918="","",IF(ISNUMBER($A4918),$A4918,IFERROR(DATEVALUE($A4918),"")))</f>
        <v/>
      </c>
      <c r="F4918" s="12">
        <f>IF($B4918="","",IF(ISNUMBER($B4918),HOUR($B4918)*2+MINUTE($B4918)/30,IFERROR(VALUE(LEFT($B4918,FIND(":",$B4918)-1))*2+VALUE(MID($B4918,FIND(":",$B4918)+1,2))/30,"")))</f>
        <v/>
      </c>
      <c r="G4918" s="12">
        <f>IF($E4918="","",IF(WEEKDAY($E4918,2)&lt;6,1,0))</f>
        <v/>
      </c>
      <c r="H4918" s="12">
        <f>IF(OR($E4918="",$F4918=""),"",IF(AND($G4918=1,$F4918&gt;='Working Hours'!$C$8,$F4918&lt;'Working Hours'!$C$9),1,0))</f>
        <v/>
      </c>
    </row>
    <row r="4919">
      <c r="A4919" s="11" t="n"/>
      <c r="B4919" s="11" t="n"/>
      <c r="C4919" s="11" t="n"/>
      <c r="E4919" s="12">
        <f>IF($A4919="","",IF(ISNUMBER($A4919),$A4919,IFERROR(DATEVALUE($A4919),"")))</f>
        <v/>
      </c>
      <c r="F4919" s="12">
        <f>IF($B4919="","",IF(ISNUMBER($B4919),HOUR($B4919)*2+MINUTE($B4919)/30,IFERROR(VALUE(LEFT($B4919,FIND(":",$B4919)-1))*2+VALUE(MID($B4919,FIND(":",$B4919)+1,2))/30,"")))</f>
        <v/>
      </c>
      <c r="G4919" s="12">
        <f>IF($E4919="","",IF(WEEKDAY($E4919,2)&lt;6,1,0))</f>
        <v/>
      </c>
      <c r="H4919" s="12">
        <f>IF(OR($E4919="",$F4919=""),"",IF(AND($G4919=1,$F4919&gt;='Working Hours'!$C$8,$F4919&lt;'Working Hours'!$C$9),1,0))</f>
        <v/>
      </c>
    </row>
    <row r="4920">
      <c r="A4920" s="11" t="n"/>
      <c r="B4920" s="11" t="n"/>
      <c r="C4920" s="11" t="n"/>
      <c r="E4920" s="12">
        <f>IF($A4920="","",IF(ISNUMBER($A4920),$A4920,IFERROR(DATEVALUE($A4920),"")))</f>
        <v/>
      </c>
      <c r="F4920" s="12">
        <f>IF($B4920="","",IF(ISNUMBER($B4920),HOUR($B4920)*2+MINUTE($B4920)/30,IFERROR(VALUE(LEFT($B4920,FIND(":",$B4920)-1))*2+VALUE(MID($B4920,FIND(":",$B4920)+1,2))/30,"")))</f>
        <v/>
      </c>
      <c r="G4920" s="12">
        <f>IF($E4920="","",IF(WEEKDAY($E4920,2)&lt;6,1,0))</f>
        <v/>
      </c>
      <c r="H4920" s="12">
        <f>IF(OR($E4920="",$F4920=""),"",IF(AND($G4920=1,$F4920&gt;='Working Hours'!$C$8,$F4920&lt;'Working Hours'!$C$9),1,0))</f>
        <v/>
      </c>
    </row>
    <row r="4921">
      <c r="A4921" s="11" t="n"/>
      <c r="B4921" s="11" t="n"/>
      <c r="C4921" s="11" t="n"/>
      <c r="E4921" s="12">
        <f>IF($A4921="","",IF(ISNUMBER($A4921),$A4921,IFERROR(DATEVALUE($A4921),"")))</f>
        <v/>
      </c>
      <c r="F4921" s="12">
        <f>IF($B4921="","",IF(ISNUMBER($B4921),HOUR($B4921)*2+MINUTE($B4921)/30,IFERROR(VALUE(LEFT($B4921,FIND(":",$B4921)-1))*2+VALUE(MID($B4921,FIND(":",$B4921)+1,2))/30,"")))</f>
        <v/>
      </c>
      <c r="G4921" s="12">
        <f>IF($E4921="","",IF(WEEKDAY($E4921,2)&lt;6,1,0))</f>
        <v/>
      </c>
      <c r="H4921" s="12">
        <f>IF(OR($E4921="",$F4921=""),"",IF(AND($G4921=1,$F4921&gt;='Working Hours'!$C$8,$F4921&lt;'Working Hours'!$C$9),1,0))</f>
        <v/>
      </c>
    </row>
    <row r="4922">
      <c r="A4922" s="11" t="n"/>
      <c r="B4922" s="11" t="n"/>
      <c r="C4922" s="11" t="n"/>
      <c r="E4922" s="12">
        <f>IF($A4922="","",IF(ISNUMBER($A4922),$A4922,IFERROR(DATEVALUE($A4922),"")))</f>
        <v/>
      </c>
      <c r="F4922" s="12">
        <f>IF($B4922="","",IF(ISNUMBER($B4922),HOUR($B4922)*2+MINUTE($B4922)/30,IFERROR(VALUE(LEFT($B4922,FIND(":",$B4922)-1))*2+VALUE(MID($B4922,FIND(":",$B4922)+1,2))/30,"")))</f>
        <v/>
      </c>
      <c r="G4922" s="12">
        <f>IF($E4922="","",IF(WEEKDAY($E4922,2)&lt;6,1,0))</f>
        <v/>
      </c>
      <c r="H4922" s="12">
        <f>IF(OR($E4922="",$F4922=""),"",IF(AND($G4922=1,$F4922&gt;='Working Hours'!$C$8,$F4922&lt;'Working Hours'!$C$9),1,0))</f>
        <v/>
      </c>
    </row>
    <row r="4923">
      <c r="A4923" s="11" t="n"/>
      <c r="B4923" s="11" t="n"/>
      <c r="C4923" s="11" t="n"/>
      <c r="E4923" s="12">
        <f>IF($A4923="","",IF(ISNUMBER($A4923),$A4923,IFERROR(DATEVALUE($A4923),"")))</f>
        <v/>
      </c>
      <c r="F4923" s="12">
        <f>IF($B4923="","",IF(ISNUMBER($B4923),HOUR($B4923)*2+MINUTE($B4923)/30,IFERROR(VALUE(LEFT($B4923,FIND(":",$B4923)-1))*2+VALUE(MID($B4923,FIND(":",$B4923)+1,2))/30,"")))</f>
        <v/>
      </c>
      <c r="G4923" s="12">
        <f>IF($E4923="","",IF(WEEKDAY($E4923,2)&lt;6,1,0))</f>
        <v/>
      </c>
      <c r="H4923" s="12">
        <f>IF(OR($E4923="",$F4923=""),"",IF(AND($G4923=1,$F4923&gt;='Working Hours'!$C$8,$F4923&lt;'Working Hours'!$C$9),1,0))</f>
        <v/>
      </c>
    </row>
    <row r="4924">
      <c r="A4924" s="11" t="n"/>
      <c r="B4924" s="11" t="n"/>
      <c r="C4924" s="11" t="n"/>
      <c r="E4924" s="12">
        <f>IF($A4924="","",IF(ISNUMBER($A4924),$A4924,IFERROR(DATEVALUE($A4924),"")))</f>
        <v/>
      </c>
      <c r="F4924" s="12">
        <f>IF($B4924="","",IF(ISNUMBER($B4924),HOUR($B4924)*2+MINUTE($B4924)/30,IFERROR(VALUE(LEFT($B4924,FIND(":",$B4924)-1))*2+VALUE(MID($B4924,FIND(":",$B4924)+1,2))/30,"")))</f>
        <v/>
      </c>
      <c r="G4924" s="12">
        <f>IF($E4924="","",IF(WEEKDAY($E4924,2)&lt;6,1,0))</f>
        <v/>
      </c>
      <c r="H4924" s="12">
        <f>IF(OR($E4924="",$F4924=""),"",IF(AND($G4924=1,$F4924&gt;='Working Hours'!$C$8,$F4924&lt;'Working Hours'!$C$9),1,0))</f>
        <v/>
      </c>
    </row>
    <row r="4925">
      <c r="A4925" s="11" t="n"/>
      <c r="B4925" s="11" t="n"/>
      <c r="C4925" s="11" t="n"/>
      <c r="E4925" s="12">
        <f>IF($A4925="","",IF(ISNUMBER($A4925),$A4925,IFERROR(DATEVALUE($A4925),"")))</f>
        <v/>
      </c>
      <c r="F4925" s="12">
        <f>IF($B4925="","",IF(ISNUMBER($B4925),HOUR($B4925)*2+MINUTE($B4925)/30,IFERROR(VALUE(LEFT($B4925,FIND(":",$B4925)-1))*2+VALUE(MID($B4925,FIND(":",$B4925)+1,2))/30,"")))</f>
        <v/>
      </c>
      <c r="G4925" s="12">
        <f>IF($E4925="","",IF(WEEKDAY($E4925,2)&lt;6,1,0))</f>
        <v/>
      </c>
      <c r="H4925" s="12">
        <f>IF(OR($E4925="",$F4925=""),"",IF(AND($G4925=1,$F4925&gt;='Working Hours'!$C$8,$F4925&lt;'Working Hours'!$C$9),1,0))</f>
        <v/>
      </c>
    </row>
    <row r="4926">
      <c r="A4926" s="11" t="n"/>
      <c r="B4926" s="11" t="n"/>
      <c r="C4926" s="11" t="n"/>
      <c r="E4926" s="12">
        <f>IF($A4926="","",IF(ISNUMBER($A4926),$A4926,IFERROR(DATEVALUE($A4926),"")))</f>
        <v/>
      </c>
      <c r="F4926" s="12">
        <f>IF($B4926="","",IF(ISNUMBER($B4926),HOUR($B4926)*2+MINUTE($B4926)/30,IFERROR(VALUE(LEFT($B4926,FIND(":",$B4926)-1))*2+VALUE(MID($B4926,FIND(":",$B4926)+1,2))/30,"")))</f>
        <v/>
      </c>
      <c r="G4926" s="12">
        <f>IF($E4926="","",IF(WEEKDAY($E4926,2)&lt;6,1,0))</f>
        <v/>
      </c>
      <c r="H4926" s="12">
        <f>IF(OR($E4926="",$F4926=""),"",IF(AND($G4926=1,$F4926&gt;='Working Hours'!$C$8,$F4926&lt;'Working Hours'!$C$9),1,0))</f>
        <v/>
      </c>
    </row>
    <row r="4927">
      <c r="A4927" s="11" t="n"/>
      <c r="B4927" s="11" t="n"/>
      <c r="C4927" s="11" t="n"/>
      <c r="E4927" s="12">
        <f>IF($A4927="","",IF(ISNUMBER($A4927),$A4927,IFERROR(DATEVALUE($A4927),"")))</f>
        <v/>
      </c>
      <c r="F4927" s="12">
        <f>IF($B4927="","",IF(ISNUMBER($B4927),HOUR($B4927)*2+MINUTE($B4927)/30,IFERROR(VALUE(LEFT($B4927,FIND(":",$B4927)-1))*2+VALUE(MID($B4927,FIND(":",$B4927)+1,2))/30,"")))</f>
        <v/>
      </c>
      <c r="G4927" s="12">
        <f>IF($E4927="","",IF(WEEKDAY($E4927,2)&lt;6,1,0))</f>
        <v/>
      </c>
      <c r="H4927" s="12">
        <f>IF(OR($E4927="",$F4927=""),"",IF(AND($G4927=1,$F4927&gt;='Working Hours'!$C$8,$F4927&lt;'Working Hours'!$C$9),1,0))</f>
        <v/>
      </c>
    </row>
    <row r="4928">
      <c r="A4928" s="11" t="n"/>
      <c r="B4928" s="11" t="n"/>
      <c r="C4928" s="11" t="n"/>
      <c r="E4928" s="12">
        <f>IF($A4928="","",IF(ISNUMBER($A4928),$A4928,IFERROR(DATEVALUE($A4928),"")))</f>
        <v/>
      </c>
      <c r="F4928" s="12">
        <f>IF($B4928="","",IF(ISNUMBER($B4928),HOUR($B4928)*2+MINUTE($B4928)/30,IFERROR(VALUE(LEFT($B4928,FIND(":",$B4928)-1))*2+VALUE(MID($B4928,FIND(":",$B4928)+1,2))/30,"")))</f>
        <v/>
      </c>
      <c r="G4928" s="12">
        <f>IF($E4928="","",IF(WEEKDAY($E4928,2)&lt;6,1,0))</f>
        <v/>
      </c>
      <c r="H4928" s="12">
        <f>IF(OR($E4928="",$F4928=""),"",IF(AND($G4928=1,$F4928&gt;='Working Hours'!$C$8,$F4928&lt;'Working Hours'!$C$9),1,0))</f>
        <v/>
      </c>
    </row>
    <row r="4929">
      <c r="A4929" s="11" t="n"/>
      <c r="B4929" s="11" t="n"/>
      <c r="C4929" s="11" t="n"/>
      <c r="E4929" s="12">
        <f>IF($A4929="","",IF(ISNUMBER($A4929),$A4929,IFERROR(DATEVALUE($A4929),"")))</f>
        <v/>
      </c>
      <c r="F4929" s="12">
        <f>IF($B4929="","",IF(ISNUMBER($B4929),HOUR($B4929)*2+MINUTE($B4929)/30,IFERROR(VALUE(LEFT($B4929,FIND(":",$B4929)-1))*2+VALUE(MID($B4929,FIND(":",$B4929)+1,2))/30,"")))</f>
        <v/>
      </c>
      <c r="G4929" s="12">
        <f>IF($E4929="","",IF(WEEKDAY($E4929,2)&lt;6,1,0))</f>
        <v/>
      </c>
      <c r="H4929" s="12">
        <f>IF(OR($E4929="",$F4929=""),"",IF(AND($G4929=1,$F4929&gt;='Working Hours'!$C$8,$F4929&lt;'Working Hours'!$C$9),1,0))</f>
        <v/>
      </c>
    </row>
    <row r="4930">
      <c r="A4930" s="11" t="n"/>
      <c r="B4930" s="11" t="n"/>
      <c r="C4930" s="11" t="n"/>
      <c r="E4930" s="12">
        <f>IF($A4930="","",IF(ISNUMBER($A4930),$A4930,IFERROR(DATEVALUE($A4930),"")))</f>
        <v/>
      </c>
      <c r="F4930" s="12">
        <f>IF($B4930="","",IF(ISNUMBER($B4930),HOUR($B4930)*2+MINUTE($B4930)/30,IFERROR(VALUE(LEFT($B4930,FIND(":",$B4930)-1))*2+VALUE(MID($B4930,FIND(":",$B4930)+1,2))/30,"")))</f>
        <v/>
      </c>
      <c r="G4930" s="12">
        <f>IF($E4930="","",IF(WEEKDAY($E4930,2)&lt;6,1,0))</f>
        <v/>
      </c>
      <c r="H4930" s="12">
        <f>IF(OR($E4930="",$F4930=""),"",IF(AND($G4930=1,$F4930&gt;='Working Hours'!$C$8,$F4930&lt;'Working Hours'!$C$9),1,0))</f>
        <v/>
      </c>
    </row>
    <row r="4931">
      <c r="A4931" s="11" t="n"/>
      <c r="B4931" s="11" t="n"/>
      <c r="C4931" s="11" t="n"/>
      <c r="E4931" s="12">
        <f>IF($A4931="","",IF(ISNUMBER($A4931),$A4931,IFERROR(DATEVALUE($A4931),"")))</f>
        <v/>
      </c>
      <c r="F4931" s="12">
        <f>IF($B4931="","",IF(ISNUMBER($B4931),HOUR($B4931)*2+MINUTE($B4931)/30,IFERROR(VALUE(LEFT($B4931,FIND(":",$B4931)-1))*2+VALUE(MID($B4931,FIND(":",$B4931)+1,2))/30,"")))</f>
        <v/>
      </c>
      <c r="G4931" s="12">
        <f>IF($E4931="","",IF(WEEKDAY($E4931,2)&lt;6,1,0))</f>
        <v/>
      </c>
      <c r="H4931" s="12">
        <f>IF(OR($E4931="",$F4931=""),"",IF(AND($G4931=1,$F4931&gt;='Working Hours'!$C$8,$F4931&lt;'Working Hours'!$C$9),1,0))</f>
        <v/>
      </c>
    </row>
    <row r="4932">
      <c r="A4932" s="11" t="n"/>
      <c r="B4932" s="11" t="n"/>
      <c r="C4932" s="11" t="n"/>
      <c r="E4932" s="12">
        <f>IF($A4932="","",IF(ISNUMBER($A4932),$A4932,IFERROR(DATEVALUE($A4932),"")))</f>
        <v/>
      </c>
      <c r="F4932" s="12">
        <f>IF($B4932="","",IF(ISNUMBER($B4932),HOUR($B4932)*2+MINUTE($B4932)/30,IFERROR(VALUE(LEFT($B4932,FIND(":",$B4932)-1))*2+VALUE(MID($B4932,FIND(":",$B4932)+1,2))/30,"")))</f>
        <v/>
      </c>
      <c r="G4932" s="12">
        <f>IF($E4932="","",IF(WEEKDAY($E4932,2)&lt;6,1,0))</f>
        <v/>
      </c>
      <c r="H4932" s="12">
        <f>IF(OR($E4932="",$F4932=""),"",IF(AND($G4932=1,$F4932&gt;='Working Hours'!$C$8,$F4932&lt;'Working Hours'!$C$9),1,0))</f>
        <v/>
      </c>
    </row>
    <row r="4933">
      <c r="A4933" s="11" t="n"/>
      <c r="B4933" s="11" t="n"/>
      <c r="C4933" s="11" t="n"/>
      <c r="E4933" s="12">
        <f>IF($A4933="","",IF(ISNUMBER($A4933),$A4933,IFERROR(DATEVALUE($A4933),"")))</f>
        <v/>
      </c>
      <c r="F4933" s="12">
        <f>IF($B4933="","",IF(ISNUMBER($B4933),HOUR($B4933)*2+MINUTE($B4933)/30,IFERROR(VALUE(LEFT($B4933,FIND(":",$B4933)-1))*2+VALUE(MID($B4933,FIND(":",$B4933)+1,2))/30,"")))</f>
        <v/>
      </c>
      <c r="G4933" s="12">
        <f>IF($E4933="","",IF(WEEKDAY($E4933,2)&lt;6,1,0))</f>
        <v/>
      </c>
      <c r="H4933" s="12">
        <f>IF(OR($E4933="",$F4933=""),"",IF(AND($G4933=1,$F4933&gt;='Working Hours'!$C$8,$F4933&lt;'Working Hours'!$C$9),1,0))</f>
        <v/>
      </c>
    </row>
    <row r="4934">
      <c r="A4934" s="11" t="n"/>
      <c r="B4934" s="11" t="n"/>
      <c r="C4934" s="11" t="n"/>
      <c r="E4934" s="12">
        <f>IF($A4934="","",IF(ISNUMBER($A4934),$A4934,IFERROR(DATEVALUE($A4934),"")))</f>
        <v/>
      </c>
      <c r="F4934" s="12">
        <f>IF($B4934="","",IF(ISNUMBER($B4934),HOUR($B4934)*2+MINUTE($B4934)/30,IFERROR(VALUE(LEFT($B4934,FIND(":",$B4934)-1))*2+VALUE(MID($B4934,FIND(":",$B4934)+1,2))/30,"")))</f>
        <v/>
      </c>
      <c r="G4934" s="12">
        <f>IF($E4934="","",IF(WEEKDAY($E4934,2)&lt;6,1,0))</f>
        <v/>
      </c>
      <c r="H4934" s="12">
        <f>IF(OR($E4934="",$F4934=""),"",IF(AND($G4934=1,$F4934&gt;='Working Hours'!$C$8,$F4934&lt;'Working Hours'!$C$9),1,0))</f>
        <v/>
      </c>
    </row>
    <row r="4935">
      <c r="A4935" s="11" t="n"/>
      <c r="B4935" s="11" t="n"/>
      <c r="C4935" s="11" t="n"/>
      <c r="E4935" s="12">
        <f>IF($A4935="","",IF(ISNUMBER($A4935),$A4935,IFERROR(DATEVALUE($A4935),"")))</f>
        <v/>
      </c>
      <c r="F4935" s="12">
        <f>IF($B4935="","",IF(ISNUMBER($B4935),HOUR($B4935)*2+MINUTE($B4935)/30,IFERROR(VALUE(LEFT($B4935,FIND(":",$B4935)-1))*2+VALUE(MID($B4935,FIND(":",$B4935)+1,2))/30,"")))</f>
        <v/>
      </c>
      <c r="G4935" s="12">
        <f>IF($E4935="","",IF(WEEKDAY($E4935,2)&lt;6,1,0))</f>
        <v/>
      </c>
      <c r="H4935" s="12">
        <f>IF(OR($E4935="",$F4935=""),"",IF(AND($G4935=1,$F4935&gt;='Working Hours'!$C$8,$F4935&lt;'Working Hours'!$C$9),1,0))</f>
        <v/>
      </c>
    </row>
    <row r="4936">
      <c r="A4936" s="11" t="n"/>
      <c r="B4936" s="11" t="n"/>
      <c r="C4936" s="11" t="n"/>
      <c r="E4936" s="12">
        <f>IF($A4936="","",IF(ISNUMBER($A4936),$A4936,IFERROR(DATEVALUE($A4936),"")))</f>
        <v/>
      </c>
      <c r="F4936" s="12">
        <f>IF($B4936="","",IF(ISNUMBER($B4936),HOUR($B4936)*2+MINUTE($B4936)/30,IFERROR(VALUE(LEFT($B4936,FIND(":",$B4936)-1))*2+VALUE(MID($B4936,FIND(":",$B4936)+1,2))/30,"")))</f>
        <v/>
      </c>
      <c r="G4936" s="12">
        <f>IF($E4936="","",IF(WEEKDAY($E4936,2)&lt;6,1,0))</f>
        <v/>
      </c>
      <c r="H4936" s="12">
        <f>IF(OR($E4936="",$F4936=""),"",IF(AND($G4936=1,$F4936&gt;='Working Hours'!$C$8,$F4936&lt;'Working Hours'!$C$9),1,0))</f>
        <v/>
      </c>
    </row>
    <row r="4937">
      <c r="A4937" s="11" t="n"/>
      <c r="B4937" s="11" t="n"/>
      <c r="C4937" s="11" t="n"/>
      <c r="E4937" s="12">
        <f>IF($A4937="","",IF(ISNUMBER($A4937),$A4937,IFERROR(DATEVALUE($A4937),"")))</f>
        <v/>
      </c>
      <c r="F4937" s="12">
        <f>IF($B4937="","",IF(ISNUMBER($B4937),HOUR($B4937)*2+MINUTE($B4937)/30,IFERROR(VALUE(LEFT($B4937,FIND(":",$B4937)-1))*2+VALUE(MID($B4937,FIND(":",$B4937)+1,2))/30,"")))</f>
        <v/>
      </c>
      <c r="G4937" s="12">
        <f>IF($E4937="","",IF(WEEKDAY($E4937,2)&lt;6,1,0))</f>
        <v/>
      </c>
      <c r="H4937" s="12">
        <f>IF(OR($E4937="",$F4937=""),"",IF(AND($G4937=1,$F4937&gt;='Working Hours'!$C$8,$F4937&lt;'Working Hours'!$C$9),1,0))</f>
        <v/>
      </c>
    </row>
    <row r="4938">
      <c r="A4938" s="11" t="n"/>
      <c r="B4938" s="11" t="n"/>
      <c r="C4938" s="11" t="n"/>
      <c r="E4938" s="12">
        <f>IF($A4938="","",IF(ISNUMBER($A4938),$A4938,IFERROR(DATEVALUE($A4938),"")))</f>
        <v/>
      </c>
      <c r="F4938" s="12">
        <f>IF($B4938="","",IF(ISNUMBER($B4938),HOUR($B4938)*2+MINUTE($B4938)/30,IFERROR(VALUE(LEFT($B4938,FIND(":",$B4938)-1))*2+VALUE(MID($B4938,FIND(":",$B4938)+1,2))/30,"")))</f>
        <v/>
      </c>
      <c r="G4938" s="12">
        <f>IF($E4938="","",IF(WEEKDAY($E4938,2)&lt;6,1,0))</f>
        <v/>
      </c>
      <c r="H4938" s="12">
        <f>IF(OR($E4938="",$F4938=""),"",IF(AND($G4938=1,$F4938&gt;='Working Hours'!$C$8,$F4938&lt;'Working Hours'!$C$9),1,0))</f>
        <v/>
      </c>
    </row>
    <row r="4939">
      <c r="A4939" s="11" t="n"/>
      <c r="B4939" s="11" t="n"/>
      <c r="C4939" s="11" t="n"/>
      <c r="E4939" s="12">
        <f>IF($A4939="","",IF(ISNUMBER($A4939),$A4939,IFERROR(DATEVALUE($A4939),"")))</f>
        <v/>
      </c>
      <c r="F4939" s="12">
        <f>IF($B4939="","",IF(ISNUMBER($B4939),HOUR($B4939)*2+MINUTE($B4939)/30,IFERROR(VALUE(LEFT($B4939,FIND(":",$B4939)-1))*2+VALUE(MID($B4939,FIND(":",$B4939)+1,2))/30,"")))</f>
        <v/>
      </c>
      <c r="G4939" s="12">
        <f>IF($E4939="","",IF(WEEKDAY($E4939,2)&lt;6,1,0))</f>
        <v/>
      </c>
      <c r="H4939" s="12">
        <f>IF(OR($E4939="",$F4939=""),"",IF(AND($G4939=1,$F4939&gt;='Working Hours'!$C$8,$F4939&lt;'Working Hours'!$C$9),1,0))</f>
        <v/>
      </c>
    </row>
    <row r="4940">
      <c r="A4940" s="11" t="n"/>
      <c r="B4940" s="11" t="n"/>
      <c r="C4940" s="11" t="n"/>
      <c r="E4940" s="12">
        <f>IF($A4940="","",IF(ISNUMBER($A4940),$A4940,IFERROR(DATEVALUE($A4940),"")))</f>
        <v/>
      </c>
      <c r="F4940" s="12">
        <f>IF($B4940="","",IF(ISNUMBER($B4940),HOUR($B4940)*2+MINUTE($B4940)/30,IFERROR(VALUE(LEFT($B4940,FIND(":",$B4940)-1))*2+VALUE(MID($B4940,FIND(":",$B4940)+1,2))/30,"")))</f>
        <v/>
      </c>
      <c r="G4940" s="12">
        <f>IF($E4940="","",IF(WEEKDAY($E4940,2)&lt;6,1,0))</f>
        <v/>
      </c>
      <c r="H4940" s="12">
        <f>IF(OR($E4940="",$F4940=""),"",IF(AND($G4940=1,$F4940&gt;='Working Hours'!$C$8,$F4940&lt;'Working Hours'!$C$9),1,0))</f>
        <v/>
      </c>
    </row>
    <row r="4941">
      <c r="A4941" s="11" t="n"/>
      <c r="B4941" s="11" t="n"/>
      <c r="C4941" s="11" t="n"/>
      <c r="E4941" s="12">
        <f>IF($A4941="","",IF(ISNUMBER($A4941),$A4941,IFERROR(DATEVALUE($A4941),"")))</f>
        <v/>
      </c>
      <c r="F4941" s="12">
        <f>IF($B4941="","",IF(ISNUMBER($B4941),HOUR($B4941)*2+MINUTE($B4941)/30,IFERROR(VALUE(LEFT($B4941,FIND(":",$B4941)-1))*2+VALUE(MID($B4941,FIND(":",$B4941)+1,2))/30,"")))</f>
        <v/>
      </c>
      <c r="G4941" s="12">
        <f>IF($E4941="","",IF(WEEKDAY($E4941,2)&lt;6,1,0))</f>
        <v/>
      </c>
      <c r="H4941" s="12">
        <f>IF(OR($E4941="",$F4941=""),"",IF(AND($G4941=1,$F4941&gt;='Working Hours'!$C$8,$F4941&lt;'Working Hours'!$C$9),1,0))</f>
        <v/>
      </c>
    </row>
    <row r="4942">
      <c r="A4942" s="11" t="n"/>
      <c r="B4942" s="11" t="n"/>
      <c r="C4942" s="11" t="n"/>
      <c r="E4942" s="12">
        <f>IF($A4942="","",IF(ISNUMBER($A4942),$A4942,IFERROR(DATEVALUE($A4942),"")))</f>
        <v/>
      </c>
      <c r="F4942" s="12">
        <f>IF($B4942="","",IF(ISNUMBER($B4942),HOUR($B4942)*2+MINUTE($B4942)/30,IFERROR(VALUE(LEFT($B4942,FIND(":",$B4942)-1))*2+VALUE(MID($B4942,FIND(":",$B4942)+1,2))/30,"")))</f>
        <v/>
      </c>
      <c r="G4942" s="12">
        <f>IF($E4942="","",IF(WEEKDAY($E4942,2)&lt;6,1,0))</f>
        <v/>
      </c>
      <c r="H4942" s="12">
        <f>IF(OR($E4942="",$F4942=""),"",IF(AND($G4942=1,$F4942&gt;='Working Hours'!$C$8,$F4942&lt;'Working Hours'!$C$9),1,0))</f>
        <v/>
      </c>
    </row>
    <row r="4943">
      <c r="A4943" s="11" t="n"/>
      <c r="B4943" s="11" t="n"/>
      <c r="C4943" s="11" t="n"/>
      <c r="E4943" s="12">
        <f>IF($A4943="","",IF(ISNUMBER($A4943),$A4943,IFERROR(DATEVALUE($A4943),"")))</f>
        <v/>
      </c>
      <c r="F4943" s="12">
        <f>IF($B4943="","",IF(ISNUMBER($B4943),HOUR($B4943)*2+MINUTE($B4943)/30,IFERROR(VALUE(LEFT($B4943,FIND(":",$B4943)-1))*2+VALUE(MID($B4943,FIND(":",$B4943)+1,2))/30,"")))</f>
        <v/>
      </c>
      <c r="G4943" s="12">
        <f>IF($E4943="","",IF(WEEKDAY($E4943,2)&lt;6,1,0))</f>
        <v/>
      </c>
      <c r="H4943" s="12">
        <f>IF(OR($E4943="",$F4943=""),"",IF(AND($G4943=1,$F4943&gt;='Working Hours'!$C$8,$F4943&lt;'Working Hours'!$C$9),1,0))</f>
        <v/>
      </c>
    </row>
    <row r="4944">
      <c r="A4944" s="11" t="n"/>
      <c r="B4944" s="11" t="n"/>
      <c r="C4944" s="11" t="n"/>
      <c r="E4944" s="12">
        <f>IF($A4944="","",IF(ISNUMBER($A4944),$A4944,IFERROR(DATEVALUE($A4944),"")))</f>
        <v/>
      </c>
      <c r="F4944" s="12">
        <f>IF($B4944="","",IF(ISNUMBER($B4944),HOUR($B4944)*2+MINUTE($B4944)/30,IFERROR(VALUE(LEFT($B4944,FIND(":",$B4944)-1))*2+VALUE(MID($B4944,FIND(":",$B4944)+1,2))/30,"")))</f>
        <v/>
      </c>
      <c r="G4944" s="12">
        <f>IF($E4944="","",IF(WEEKDAY($E4944,2)&lt;6,1,0))</f>
        <v/>
      </c>
      <c r="H4944" s="12">
        <f>IF(OR($E4944="",$F4944=""),"",IF(AND($G4944=1,$F4944&gt;='Working Hours'!$C$8,$F4944&lt;'Working Hours'!$C$9),1,0))</f>
        <v/>
      </c>
    </row>
    <row r="4945">
      <c r="A4945" s="11" t="n"/>
      <c r="B4945" s="11" t="n"/>
      <c r="C4945" s="11" t="n"/>
      <c r="E4945" s="12">
        <f>IF($A4945="","",IF(ISNUMBER($A4945),$A4945,IFERROR(DATEVALUE($A4945),"")))</f>
        <v/>
      </c>
      <c r="F4945" s="12">
        <f>IF($B4945="","",IF(ISNUMBER($B4945),HOUR($B4945)*2+MINUTE($B4945)/30,IFERROR(VALUE(LEFT($B4945,FIND(":",$B4945)-1))*2+VALUE(MID($B4945,FIND(":",$B4945)+1,2))/30,"")))</f>
        <v/>
      </c>
      <c r="G4945" s="12">
        <f>IF($E4945="","",IF(WEEKDAY($E4945,2)&lt;6,1,0))</f>
        <v/>
      </c>
      <c r="H4945" s="12">
        <f>IF(OR($E4945="",$F4945=""),"",IF(AND($G4945=1,$F4945&gt;='Working Hours'!$C$8,$F4945&lt;'Working Hours'!$C$9),1,0))</f>
        <v/>
      </c>
    </row>
    <row r="4946">
      <c r="A4946" s="11" t="n"/>
      <c r="B4946" s="11" t="n"/>
      <c r="C4946" s="11" t="n"/>
      <c r="E4946" s="12">
        <f>IF($A4946="","",IF(ISNUMBER($A4946),$A4946,IFERROR(DATEVALUE($A4946),"")))</f>
        <v/>
      </c>
      <c r="F4946" s="12">
        <f>IF($B4946="","",IF(ISNUMBER($B4946),HOUR($B4946)*2+MINUTE($B4946)/30,IFERROR(VALUE(LEFT($B4946,FIND(":",$B4946)-1))*2+VALUE(MID($B4946,FIND(":",$B4946)+1,2))/30,"")))</f>
        <v/>
      </c>
      <c r="G4946" s="12">
        <f>IF($E4946="","",IF(WEEKDAY($E4946,2)&lt;6,1,0))</f>
        <v/>
      </c>
      <c r="H4946" s="12">
        <f>IF(OR($E4946="",$F4946=""),"",IF(AND($G4946=1,$F4946&gt;='Working Hours'!$C$8,$F4946&lt;'Working Hours'!$C$9),1,0))</f>
        <v/>
      </c>
    </row>
    <row r="4947">
      <c r="A4947" s="11" t="n"/>
      <c r="B4947" s="11" t="n"/>
      <c r="C4947" s="11" t="n"/>
      <c r="E4947" s="12">
        <f>IF($A4947="","",IF(ISNUMBER($A4947),$A4947,IFERROR(DATEVALUE($A4947),"")))</f>
        <v/>
      </c>
      <c r="F4947" s="12">
        <f>IF($B4947="","",IF(ISNUMBER($B4947),HOUR($B4947)*2+MINUTE($B4947)/30,IFERROR(VALUE(LEFT($B4947,FIND(":",$B4947)-1))*2+VALUE(MID($B4947,FIND(":",$B4947)+1,2))/30,"")))</f>
        <v/>
      </c>
      <c r="G4947" s="12">
        <f>IF($E4947="","",IF(WEEKDAY($E4947,2)&lt;6,1,0))</f>
        <v/>
      </c>
      <c r="H4947" s="12">
        <f>IF(OR($E4947="",$F4947=""),"",IF(AND($G4947=1,$F4947&gt;='Working Hours'!$C$8,$F4947&lt;'Working Hours'!$C$9),1,0))</f>
        <v/>
      </c>
    </row>
    <row r="4948">
      <c r="A4948" s="11" t="n"/>
      <c r="B4948" s="11" t="n"/>
      <c r="C4948" s="11" t="n"/>
      <c r="E4948" s="12">
        <f>IF($A4948="","",IF(ISNUMBER($A4948),$A4948,IFERROR(DATEVALUE($A4948),"")))</f>
        <v/>
      </c>
      <c r="F4948" s="12">
        <f>IF($B4948="","",IF(ISNUMBER($B4948),HOUR($B4948)*2+MINUTE($B4948)/30,IFERROR(VALUE(LEFT($B4948,FIND(":",$B4948)-1))*2+VALUE(MID($B4948,FIND(":",$B4948)+1,2))/30,"")))</f>
        <v/>
      </c>
      <c r="G4948" s="12">
        <f>IF($E4948="","",IF(WEEKDAY($E4948,2)&lt;6,1,0))</f>
        <v/>
      </c>
      <c r="H4948" s="12">
        <f>IF(OR($E4948="",$F4948=""),"",IF(AND($G4948=1,$F4948&gt;='Working Hours'!$C$8,$F4948&lt;'Working Hours'!$C$9),1,0))</f>
        <v/>
      </c>
    </row>
    <row r="4949">
      <c r="A4949" s="11" t="n"/>
      <c r="B4949" s="11" t="n"/>
      <c r="C4949" s="11" t="n"/>
      <c r="E4949" s="12">
        <f>IF($A4949="","",IF(ISNUMBER($A4949),$A4949,IFERROR(DATEVALUE($A4949),"")))</f>
        <v/>
      </c>
      <c r="F4949" s="12">
        <f>IF($B4949="","",IF(ISNUMBER($B4949),HOUR($B4949)*2+MINUTE($B4949)/30,IFERROR(VALUE(LEFT($B4949,FIND(":",$B4949)-1))*2+VALUE(MID($B4949,FIND(":",$B4949)+1,2))/30,"")))</f>
        <v/>
      </c>
      <c r="G4949" s="12">
        <f>IF($E4949="","",IF(WEEKDAY($E4949,2)&lt;6,1,0))</f>
        <v/>
      </c>
      <c r="H4949" s="12">
        <f>IF(OR($E4949="",$F4949=""),"",IF(AND($G4949=1,$F4949&gt;='Working Hours'!$C$8,$F4949&lt;'Working Hours'!$C$9),1,0))</f>
        <v/>
      </c>
    </row>
    <row r="4950">
      <c r="A4950" s="11" t="n"/>
      <c r="B4950" s="11" t="n"/>
      <c r="C4950" s="11" t="n"/>
      <c r="E4950" s="12">
        <f>IF($A4950="","",IF(ISNUMBER($A4950),$A4950,IFERROR(DATEVALUE($A4950),"")))</f>
        <v/>
      </c>
      <c r="F4950" s="12">
        <f>IF($B4950="","",IF(ISNUMBER($B4950),HOUR($B4950)*2+MINUTE($B4950)/30,IFERROR(VALUE(LEFT($B4950,FIND(":",$B4950)-1))*2+VALUE(MID($B4950,FIND(":",$B4950)+1,2))/30,"")))</f>
        <v/>
      </c>
      <c r="G4950" s="12">
        <f>IF($E4950="","",IF(WEEKDAY($E4950,2)&lt;6,1,0))</f>
        <v/>
      </c>
      <c r="H4950" s="12">
        <f>IF(OR($E4950="",$F4950=""),"",IF(AND($G4950=1,$F4950&gt;='Working Hours'!$C$8,$F4950&lt;'Working Hours'!$C$9),1,0))</f>
        <v/>
      </c>
    </row>
    <row r="4951">
      <c r="A4951" s="11" t="n"/>
      <c r="B4951" s="11" t="n"/>
      <c r="C4951" s="11" t="n"/>
      <c r="E4951" s="12">
        <f>IF($A4951="","",IF(ISNUMBER($A4951),$A4951,IFERROR(DATEVALUE($A4951),"")))</f>
        <v/>
      </c>
      <c r="F4951" s="12">
        <f>IF($B4951="","",IF(ISNUMBER($B4951),HOUR($B4951)*2+MINUTE($B4951)/30,IFERROR(VALUE(LEFT($B4951,FIND(":",$B4951)-1))*2+VALUE(MID($B4951,FIND(":",$B4951)+1,2))/30,"")))</f>
        <v/>
      </c>
      <c r="G4951" s="12">
        <f>IF($E4951="","",IF(WEEKDAY($E4951,2)&lt;6,1,0))</f>
        <v/>
      </c>
      <c r="H4951" s="12">
        <f>IF(OR($E4951="",$F4951=""),"",IF(AND($G4951=1,$F4951&gt;='Working Hours'!$C$8,$F4951&lt;'Working Hours'!$C$9),1,0))</f>
        <v/>
      </c>
    </row>
    <row r="4952">
      <c r="A4952" s="11" t="n"/>
      <c r="B4952" s="11" t="n"/>
      <c r="C4952" s="11" t="n"/>
      <c r="E4952" s="12">
        <f>IF($A4952="","",IF(ISNUMBER($A4952),$A4952,IFERROR(DATEVALUE($A4952),"")))</f>
        <v/>
      </c>
      <c r="F4952" s="12">
        <f>IF($B4952="","",IF(ISNUMBER($B4952),HOUR($B4952)*2+MINUTE($B4952)/30,IFERROR(VALUE(LEFT($B4952,FIND(":",$B4952)-1))*2+VALUE(MID($B4952,FIND(":",$B4952)+1,2))/30,"")))</f>
        <v/>
      </c>
      <c r="G4952" s="12">
        <f>IF($E4952="","",IF(WEEKDAY($E4952,2)&lt;6,1,0))</f>
        <v/>
      </c>
      <c r="H4952" s="12">
        <f>IF(OR($E4952="",$F4952=""),"",IF(AND($G4952=1,$F4952&gt;='Working Hours'!$C$8,$F4952&lt;'Working Hours'!$C$9),1,0))</f>
        <v/>
      </c>
    </row>
    <row r="4953">
      <c r="A4953" s="11" t="n"/>
      <c r="B4953" s="11" t="n"/>
      <c r="C4953" s="11" t="n"/>
      <c r="E4953" s="12">
        <f>IF($A4953="","",IF(ISNUMBER($A4953),$A4953,IFERROR(DATEVALUE($A4953),"")))</f>
        <v/>
      </c>
      <c r="F4953" s="12">
        <f>IF($B4953="","",IF(ISNUMBER($B4953),HOUR($B4953)*2+MINUTE($B4953)/30,IFERROR(VALUE(LEFT($B4953,FIND(":",$B4953)-1))*2+VALUE(MID($B4953,FIND(":",$B4953)+1,2))/30,"")))</f>
        <v/>
      </c>
      <c r="G4953" s="12">
        <f>IF($E4953="","",IF(WEEKDAY($E4953,2)&lt;6,1,0))</f>
        <v/>
      </c>
      <c r="H4953" s="12">
        <f>IF(OR($E4953="",$F4953=""),"",IF(AND($G4953=1,$F4953&gt;='Working Hours'!$C$8,$F4953&lt;'Working Hours'!$C$9),1,0))</f>
        <v/>
      </c>
    </row>
    <row r="4954">
      <c r="A4954" s="11" t="n"/>
      <c r="B4954" s="11" t="n"/>
      <c r="C4954" s="11" t="n"/>
      <c r="E4954" s="12">
        <f>IF($A4954="","",IF(ISNUMBER($A4954),$A4954,IFERROR(DATEVALUE($A4954),"")))</f>
        <v/>
      </c>
      <c r="F4954" s="12">
        <f>IF($B4954="","",IF(ISNUMBER($B4954),HOUR($B4954)*2+MINUTE($B4954)/30,IFERROR(VALUE(LEFT($B4954,FIND(":",$B4954)-1))*2+VALUE(MID($B4954,FIND(":",$B4954)+1,2))/30,"")))</f>
        <v/>
      </c>
      <c r="G4954" s="12">
        <f>IF($E4954="","",IF(WEEKDAY($E4954,2)&lt;6,1,0))</f>
        <v/>
      </c>
      <c r="H4954" s="12">
        <f>IF(OR($E4954="",$F4954=""),"",IF(AND($G4954=1,$F4954&gt;='Working Hours'!$C$8,$F4954&lt;'Working Hours'!$C$9),1,0))</f>
        <v/>
      </c>
    </row>
    <row r="4955">
      <c r="A4955" s="11" t="n"/>
      <c r="B4955" s="11" t="n"/>
      <c r="C4955" s="11" t="n"/>
      <c r="E4955" s="12">
        <f>IF($A4955="","",IF(ISNUMBER($A4955),$A4955,IFERROR(DATEVALUE($A4955),"")))</f>
        <v/>
      </c>
      <c r="F4955" s="12">
        <f>IF($B4955="","",IF(ISNUMBER($B4955),HOUR($B4955)*2+MINUTE($B4955)/30,IFERROR(VALUE(LEFT($B4955,FIND(":",$B4955)-1))*2+VALUE(MID($B4955,FIND(":",$B4955)+1,2))/30,"")))</f>
        <v/>
      </c>
      <c r="G4955" s="12">
        <f>IF($E4955="","",IF(WEEKDAY($E4955,2)&lt;6,1,0))</f>
        <v/>
      </c>
      <c r="H4955" s="12">
        <f>IF(OR($E4955="",$F4955=""),"",IF(AND($G4955=1,$F4955&gt;='Working Hours'!$C$8,$F4955&lt;'Working Hours'!$C$9),1,0))</f>
        <v/>
      </c>
    </row>
    <row r="4956">
      <c r="A4956" s="11" t="n"/>
      <c r="B4956" s="11" t="n"/>
      <c r="C4956" s="11" t="n"/>
      <c r="E4956" s="12">
        <f>IF($A4956="","",IF(ISNUMBER($A4956),$A4956,IFERROR(DATEVALUE($A4956),"")))</f>
        <v/>
      </c>
      <c r="F4956" s="12">
        <f>IF($B4956="","",IF(ISNUMBER($B4956),HOUR($B4956)*2+MINUTE($B4956)/30,IFERROR(VALUE(LEFT($B4956,FIND(":",$B4956)-1))*2+VALUE(MID($B4956,FIND(":",$B4956)+1,2))/30,"")))</f>
        <v/>
      </c>
      <c r="G4956" s="12">
        <f>IF($E4956="","",IF(WEEKDAY($E4956,2)&lt;6,1,0))</f>
        <v/>
      </c>
      <c r="H4956" s="12">
        <f>IF(OR($E4956="",$F4956=""),"",IF(AND($G4956=1,$F4956&gt;='Working Hours'!$C$8,$F4956&lt;'Working Hours'!$C$9),1,0))</f>
        <v/>
      </c>
    </row>
    <row r="4957">
      <c r="A4957" s="11" t="n"/>
      <c r="B4957" s="11" t="n"/>
      <c r="C4957" s="11" t="n"/>
      <c r="E4957" s="12">
        <f>IF($A4957="","",IF(ISNUMBER($A4957),$A4957,IFERROR(DATEVALUE($A4957),"")))</f>
        <v/>
      </c>
      <c r="F4957" s="12">
        <f>IF($B4957="","",IF(ISNUMBER($B4957),HOUR($B4957)*2+MINUTE($B4957)/30,IFERROR(VALUE(LEFT($B4957,FIND(":",$B4957)-1))*2+VALUE(MID($B4957,FIND(":",$B4957)+1,2))/30,"")))</f>
        <v/>
      </c>
      <c r="G4957" s="12">
        <f>IF($E4957="","",IF(WEEKDAY($E4957,2)&lt;6,1,0))</f>
        <v/>
      </c>
      <c r="H4957" s="12">
        <f>IF(OR($E4957="",$F4957=""),"",IF(AND($G4957=1,$F4957&gt;='Working Hours'!$C$8,$F4957&lt;'Working Hours'!$C$9),1,0))</f>
        <v/>
      </c>
    </row>
    <row r="4958">
      <c r="A4958" s="11" t="n"/>
      <c r="B4958" s="11" t="n"/>
      <c r="C4958" s="11" t="n"/>
      <c r="E4958" s="12">
        <f>IF($A4958="","",IF(ISNUMBER($A4958),$A4958,IFERROR(DATEVALUE($A4958),"")))</f>
        <v/>
      </c>
      <c r="F4958" s="12">
        <f>IF($B4958="","",IF(ISNUMBER($B4958),HOUR($B4958)*2+MINUTE($B4958)/30,IFERROR(VALUE(LEFT($B4958,FIND(":",$B4958)-1))*2+VALUE(MID($B4958,FIND(":",$B4958)+1,2))/30,"")))</f>
        <v/>
      </c>
      <c r="G4958" s="12">
        <f>IF($E4958="","",IF(WEEKDAY($E4958,2)&lt;6,1,0))</f>
        <v/>
      </c>
      <c r="H4958" s="12">
        <f>IF(OR($E4958="",$F4958=""),"",IF(AND($G4958=1,$F4958&gt;='Working Hours'!$C$8,$F4958&lt;'Working Hours'!$C$9),1,0))</f>
        <v/>
      </c>
    </row>
    <row r="4959">
      <c r="A4959" s="11" t="n"/>
      <c r="B4959" s="11" t="n"/>
      <c r="C4959" s="11" t="n"/>
      <c r="E4959" s="12">
        <f>IF($A4959="","",IF(ISNUMBER($A4959),$A4959,IFERROR(DATEVALUE($A4959),"")))</f>
        <v/>
      </c>
      <c r="F4959" s="12">
        <f>IF($B4959="","",IF(ISNUMBER($B4959),HOUR($B4959)*2+MINUTE($B4959)/30,IFERROR(VALUE(LEFT($B4959,FIND(":",$B4959)-1))*2+VALUE(MID($B4959,FIND(":",$B4959)+1,2))/30,"")))</f>
        <v/>
      </c>
      <c r="G4959" s="12">
        <f>IF($E4959="","",IF(WEEKDAY($E4959,2)&lt;6,1,0))</f>
        <v/>
      </c>
      <c r="H4959" s="12">
        <f>IF(OR($E4959="",$F4959=""),"",IF(AND($G4959=1,$F4959&gt;='Working Hours'!$C$8,$F4959&lt;'Working Hours'!$C$9),1,0))</f>
        <v/>
      </c>
    </row>
    <row r="4960">
      <c r="A4960" s="11" t="n"/>
      <c r="B4960" s="11" t="n"/>
      <c r="C4960" s="11" t="n"/>
      <c r="E4960" s="12">
        <f>IF($A4960="","",IF(ISNUMBER($A4960),$A4960,IFERROR(DATEVALUE($A4960),"")))</f>
        <v/>
      </c>
      <c r="F4960" s="12">
        <f>IF($B4960="","",IF(ISNUMBER($B4960),HOUR($B4960)*2+MINUTE($B4960)/30,IFERROR(VALUE(LEFT($B4960,FIND(":",$B4960)-1))*2+VALUE(MID($B4960,FIND(":",$B4960)+1,2))/30,"")))</f>
        <v/>
      </c>
      <c r="G4960" s="12">
        <f>IF($E4960="","",IF(WEEKDAY($E4960,2)&lt;6,1,0))</f>
        <v/>
      </c>
      <c r="H4960" s="12">
        <f>IF(OR($E4960="",$F4960=""),"",IF(AND($G4960=1,$F4960&gt;='Working Hours'!$C$8,$F4960&lt;'Working Hours'!$C$9),1,0))</f>
        <v/>
      </c>
    </row>
    <row r="4961">
      <c r="A4961" s="11" t="n"/>
      <c r="B4961" s="11" t="n"/>
      <c r="C4961" s="11" t="n"/>
      <c r="E4961" s="12">
        <f>IF($A4961="","",IF(ISNUMBER($A4961),$A4961,IFERROR(DATEVALUE($A4961),"")))</f>
        <v/>
      </c>
      <c r="F4961" s="12">
        <f>IF($B4961="","",IF(ISNUMBER($B4961),HOUR($B4961)*2+MINUTE($B4961)/30,IFERROR(VALUE(LEFT($B4961,FIND(":",$B4961)-1))*2+VALUE(MID($B4961,FIND(":",$B4961)+1,2))/30,"")))</f>
        <v/>
      </c>
      <c r="G4961" s="12">
        <f>IF($E4961="","",IF(WEEKDAY($E4961,2)&lt;6,1,0))</f>
        <v/>
      </c>
      <c r="H4961" s="12">
        <f>IF(OR($E4961="",$F4961=""),"",IF(AND($G4961=1,$F4961&gt;='Working Hours'!$C$8,$F4961&lt;'Working Hours'!$C$9),1,0))</f>
        <v/>
      </c>
    </row>
    <row r="4962">
      <c r="A4962" s="11" t="n"/>
      <c r="B4962" s="11" t="n"/>
      <c r="C4962" s="11" t="n"/>
      <c r="E4962" s="12">
        <f>IF($A4962="","",IF(ISNUMBER($A4962),$A4962,IFERROR(DATEVALUE($A4962),"")))</f>
        <v/>
      </c>
      <c r="F4962" s="12">
        <f>IF($B4962="","",IF(ISNUMBER($B4962),HOUR($B4962)*2+MINUTE($B4962)/30,IFERROR(VALUE(LEFT($B4962,FIND(":",$B4962)-1))*2+VALUE(MID($B4962,FIND(":",$B4962)+1,2))/30,"")))</f>
        <v/>
      </c>
      <c r="G4962" s="12">
        <f>IF($E4962="","",IF(WEEKDAY($E4962,2)&lt;6,1,0))</f>
        <v/>
      </c>
      <c r="H4962" s="12">
        <f>IF(OR($E4962="",$F4962=""),"",IF(AND($G4962=1,$F4962&gt;='Working Hours'!$C$8,$F4962&lt;'Working Hours'!$C$9),1,0))</f>
        <v/>
      </c>
    </row>
    <row r="4963">
      <c r="A4963" s="11" t="n"/>
      <c r="B4963" s="11" t="n"/>
      <c r="C4963" s="11" t="n"/>
      <c r="E4963" s="12">
        <f>IF($A4963="","",IF(ISNUMBER($A4963),$A4963,IFERROR(DATEVALUE($A4963),"")))</f>
        <v/>
      </c>
      <c r="F4963" s="12">
        <f>IF($B4963="","",IF(ISNUMBER($B4963),HOUR($B4963)*2+MINUTE($B4963)/30,IFERROR(VALUE(LEFT($B4963,FIND(":",$B4963)-1))*2+VALUE(MID($B4963,FIND(":",$B4963)+1,2))/30,"")))</f>
        <v/>
      </c>
      <c r="G4963" s="12">
        <f>IF($E4963="","",IF(WEEKDAY($E4963,2)&lt;6,1,0))</f>
        <v/>
      </c>
      <c r="H4963" s="12">
        <f>IF(OR($E4963="",$F4963=""),"",IF(AND($G4963=1,$F4963&gt;='Working Hours'!$C$8,$F4963&lt;'Working Hours'!$C$9),1,0))</f>
        <v/>
      </c>
    </row>
    <row r="4964">
      <c r="A4964" s="11" t="n"/>
      <c r="B4964" s="11" t="n"/>
      <c r="C4964" s="11" t="n"/>
      <c r="E4964" s="12">
        <f>IF($A4964="","",IF(ISNUMBER($A4964),$A4964,IFERROR(DATEVALUE($A4964),"")))</f>
        <v/>
      </c>
      <c r="F4964" s="12">
        <f>IF($B4964="","",IF(ISNUMBER($B4964),HOUR($B4964)*2+MINUTE($B4964)/30,IFERROR(VALUE(LEFT($B4964,FIND(":",$B4964)-1))*2+VALUE(MID($B4964,FIND(":",$B4964)+1,2))/30,"")))</f>
        <v/>
      </c>
      <c r="G4964" s="12">
        <f>IF($E4964="","",IF(WEEKDAY($E4964,2)&lt;6,1,0))</f>
        <v/>
      </c>
      <c r="H4964" s="12">
        <f>IF(OR($E4964="",$F4964=""),"",IF(AND($G4964=1,$F4964&gt;='Working Hours'!$C$8,$F4964&lt;'Working Hours'!$C$9),1,0))</f>
        <v/>
      </c>
    </row>
    <row r="4965">
      <c r="A4965" s="11" t="n"/>
      <c r="B4965" s="11" t="n"/>
      <c r="C4965" s="11" t="n"/>
      <c r="E4965" s="12">
        <f>IF($A4965="","",IF(ISNUMBER($A4965),$A4965,IFERROR(DATEVALUE($A4965),"")))</f>
        <v/>
      </c>
      <c r="F4965" s="12">
        <f>IF($B4965="","",IF(ISNUMBER($B4965),HOUR($B4965)*2+MINUTE($B4965)/30,IFERROR(VALUE(LEFT($B4965,FIND(":",$B4965)-1))*2+VALUE(MID($B4965,FIND(":",$B4965)+1,2))/30,"")))</f>
        <v/>
      </c>
      <c r="G4965" s="12">
        <f>IF($E4965="","",IF(WEEKDAY($E4965,2)&lt;6,1,0))</f>
        <v/>
      </c>
      <c r="H4965" s="12">
        <f>IF(OR($E4965="",$F4965=""),"",IF(AND($G4965=1,$F4965&gt;='Working Hours'!$C$8,$F4965&lt;'Working Hours'!$C$9),1,0))</f>
        <v/>
      </c>
    </row>
    <row r="4966">
      <c r="A4966" s="11" t="n"/>
      <c r="B4966" s="11" t="n"/>
      <c r="C4966" s="11" t="n"/>
      <c r="E4966" s="12">
        <f>IF($A4966="","",IF(ISNUMBER($A4966),$A4966,IFERROR(DATEVALUE($A4966),"")))</f>
        <v/>
      </c>
      <c r="F4966" s="12">
        <f>IF($B4966="","",IF(ISNUMBER($B4966),HOUR($B4966)*2+MINUTE($B4966)/30,IFERROR(VALUE(LEFT($B4966,FIND(":",$B4966)-1))*2+VALUE(MID($B4966,FIND(":",$B4966)+1,2))/30,"")))</f>
        <v/>
      </c>
      <c r="G4966" s="12">
        <f>IF($E4966="","",IF(WEEKDAY($E4966,2)&lt;6,1,0))</f>
        <v/>
      </c>
      <c r="H4966" s="12">
        <f>IF(OR($E4966="",$F4966=""),"",IF(AND($G4966=1,$F4966&gt;='Working Hours'!$C$8,$F4966&lt;'Working Hours'!$C$9),1,0))</f>
        <v/>
      </c>
    </row>
    <row r="4967">
      <c r="A4967" s="11" t="n"/>
      <c r="B4967" s="11" t="n"/>
      <c r="C4967" s="11" t="n"/>
      <c r="E4967" s="12">
        <f>IF($A4967="","",IF(ISNUMBER($A4967),$A4967,IFERROR(DATEVALUE($A4967),"")))</f>
        <v/>
      </c>
      <c r="F4967" s="12">
        <f>IF($B4967="","",IF(ISNUMBER($B4967),HOUR($B4967)*2+MINUTE($B4967)/30,IFERROR(VALUE(LEFT($B4967,FIND(":",$B4967)-1))*2+VALUE(MID($B4967,FIND(":",$B4967)+1,2))/30,"")))</f>
        <v/>
      </c>
      <c r="G4967" s="12">
        <f>IF($E4967="","",IF(WEEKDAY($E4967,2)&lt;6,1,0))</f>
        <v/>
      </c>
      <c r="H4967" s="12">
        <f>IF(OR($E4967="",$F4967=""),"",IF(AND($G4967=1,$F4967&gt;='Working Hours'!$C$8,$F4967&lt;'Working Hours'!$C$9),1,0))</f>
        <v/>
      </c>
    </row>
    <row r="4968">
      <c r="A4968" s="11" t="n"/>
      <c r="B4968" s="11" t="n"/>
      <c r="C4968" s="11" t="n"/>
      <c r="E4968" s="12">
        <f>IF($A4968="","",IF(ISNUMBER($A4968),$A4968,IFERROR(DATEVALUE($A4968),"")))</f>
        <v/>
      </c>
      <c r="F4968" s="12">
        <f>IF($B4968="","",IF(ISNUMBER($B4968),HOUR($B4968)*2+MINUTE($B4968)/30,IFERROR(VALUE(LEFT($B4968,FIND(":",$B4968)-1))*2+VALUE(MID($B4968,FIND(":",$B4968)+1,2))/30,"")))</f>
        <v/>
      </c>
      <c r="G4968" s="12">
        <f>IF($E4968="","",IF(WEEKDAY($E4968,2)&lt;6,1,0))</f>
        <v/>
      </c>
      <c r="H4968" s="12">
        <f>IF(OR($E4968="",$F4968=""),"",IF(AND($G4968=1,$F4968&gt;='Working Hours'!$C$8,$F4968&lt;'Working Hours'!$C$9),1,0))</f>
        <v/>
      </c>
    </row>
    <row r="4969">
      <c r="A4969" s="11" t="n"/>
      <c r="B4969" s="11" t="n"/>
      <c r="C4969" s="11" t="n"/>
      <c r="E4969" s="12">
        <f>IF($A4969="","",IF(ISNUMBER($A4969),$A4969,IFERROR(DATEVALUE($A4969),"")))</f>
        <v/>
      </c>
      <c r="F4969" s="12">
        <f>IF($B4969="","",IF(ISNUMBER($B4969),HOUR($B4969)*2+MINUTE($B4969)/30,IFERROR(VALUE(LEFT($B4969,FIND(":",$B4969)-1))*2+VALUE(MID($B4969,FIND(":",$B4969)+1,2))/30,"")))</f>
        <v/>
      </c>
      <c r="G4969" s="12">
        <f>IF($E4969="","",IF(WEEKDAY($E4969,2)&lt;6,1,0))</f>
        <v/>
      </c>
      <c r="H4969" s="12">
        <f>IF(OR($E4969="",$F4969=""),"",IF(AND($G4969=1,$F4969&gt;='Working Hours'!$C$8,$F4969&lt;'Working Hours'!$C$9),1,0))</f>
        <v/>
      </c>
    </row>
    <row r="4970">
      <c r="A4970" s="11" t="n"/>
      <c r="B4970" s="11" t="n"/>
      <c r="C4970" s="11" t="n"/>
      <c r="E4970" s="12">
        <f>IF($A4970="","",IF(ISNUMBER($A4970),$A4970,IFERROR(DATEVALUE($A4970),"")))</f>
        <v/>
      </c>
      <c r="F4970" s="12">
        <f>IF($B4970="","",IF(ISNUMBER($B4970),HOUR($B4970)*2+MINUTE($B4970)/30,IFERROR(VALUE(LEFT($B4970,FIND(":",$B4970)-1))*2+VALUE(MID($B4970,FIND(":",$B4970)+1,2))/30,"")))</f>
        <v/>
      </c>
      <c r="G4970" s="12">
        <f>IF($E4970="","",IF(WEEKDAY($E4970,2)&lt;6,1,0))</f>
        <v/>
      </c>
      <c r="H4970" s="12">
        <f>IF(OR($E4970="",$F4970=""),"",IF(AND($G4970=1,$F4970&gt;='Working Hours'!$C$8,$F4970&lt;'Working Hours'!$C$9),1,0))</f>
        <v/>
      </c>
    </row>
    <row r="4971">
      <c r="A4971" s="11" t="n"/>
      <c r="B4971" s="11" t="n"/>
      <c r="C4971" s="11" t="n"/>
      <c r="E4971" s="12">
        <f>IF($A4971="","",IF(ISNUMBER($A4971),$A4971,IFERROR(DATEVALUE($A4971),"")))</f>
        <v/>
      </c>
      <c r="F4971" s="12">
        <f>IF($B4971="","",IF(ISNUMBER($B4971),HOUR($B4971)*2+MINUTE($B4971)/30,IFERROR(VALUE(LEFT($B4971,FIND(":",$B4971)-1))*2+VALUE(MID($B4971,FIND(":",$B4971)+1,2))/30,"")))</f>
        <v/>
      </c>
      <c r="G4971" s="12">
        <f>IF($E4971="","",IF(WEEKDAY($E4971,2)&lt;6,1,0))</f>
        <v/>
      </c>
      <c r="H4971" s="12">
        <f>IF(OR($E4971="",$F4971=""),"",IF(AND($G4971=1,$F4971&gt;='Working Hours'!$C$8,$F4971&lt;'Working Hours'!$C$9),1,0))</f>
        <v/>
      </c>
    </row>
    <row r="4972">
      <c r="A4972" s="11" t="n"/>
      <c r="B4972" s="11" t="n"/>
      <c r="C4972" s="11" t="n"/>
      <c r="E4972" s="12">
        <f>IF($A4972="","",IF(ISNUMBER($A4972),$A4972,IFERROR(DATEVALUE($A4972),"")))</f>
        <v/>
      </c>
      <c r="F4972" s="12">
        <f>IF($B4972="","",IF(ISNUMBER($B4972),HOUR($B4972)*2+MINUTE($B4972)/30,IFERROR(VALUE(LEFT($B4972,FIND(":",$B4972)-1))*2+VALUE(MID($B4972,FIND(":",$B4972)+1,2))/30,"")))</f>
        <v/>
      </c>
      <c r="G4972" s="12">
        <f>IF($E4972="","",IF(WEEKDAY($E4972,2)&lt;6,1,0))</f>
        <v/>
      </c>
      <c r="H4972" s="12">
        <f>IF(OR($E4972="",$F4972=""),"",IF(AND($G4972=1,$F4972&gt;='Working Hours'!$C$8,$F4972&lt;'Working Hours'!$C$9),1,0))</f>
        <v/>
      </c>
    </row>
    <row r="4973">
      <c r="A4973" s="11" t="n"/>
      <c r="B4973" s="11" t="n"/>
      <c r="C4973" s="11" t="n"/>
      <c r="E4973" s="12">
        <f>IF($A4973="","",IF(ISNUMBER($A4973),$A4973,IFERROR(DATEVALUE($A4973),"")))</f>
        <v/>
      </c>
      <c r="F4973" s="12">
        <f>IF($B4973="","",IF(ISNUMBER($B4973),HOUR($B4973)*2+MINUTE($B4973)/30,IFERROR(VALUE(LEFT($B4973,FIND(":",$B4973)-1))*2+VALUE(MID($B4973,FIND(":",$B4973)+1,2))/30,"")))</f>
        <v/>
      </c>
      <c r="G4973" s="12">
        <f>IF($E4973="","",IF(WEEKDAY($E4973,2)&lt;6,1,0))</f>
        <v/>
      </c>
      <c r="H4973" s="12">
        <f>IF(OR($E4973="",$F4973=""),"",IF(AND($G4973=1,$F4973&gt;='Working Hours'!$C$8,$F4973&lt;'Working Hours'!$C$9),1,0))</f>
        <v/>
      </c>
    </row>
    <row r="4974">
      <c r="A4974" s="11" t="n"/>
      <c r="B4974" s="11" t="n"/>
      <c r="C4974" s="11" t="n"/>
      <c r="E4974" s="12">
        <f>IF($A4974="","",IF(ISNUMBER($A4974),$A4974,IFERROR(DATEVALUE($A4974),"")))</f>
        <v/>
      </c>
      <c r="F4974" s="12">
        <f>IF($B4974="","",IF(ISNUMBER($B4974),HOUR($B4974)*2+MINUTE($B4974)/30,IFERROR(VALUE(LEFT($B4974,FIND(":",$B4974)-1))*2+VALUE(MID($B4974,FIND(":",$B4974)+1,2))/30,"")))</f>
        <v/>
      </c>
      <c r="G4974" s="12">
        <f>IF($E4974="","",IF(WEEKDAY($E4974,2)&lt;6,1,0))</f>
        <v/>
      </c>
      <c r="H4974" s="12">
        <f>IF(OR($E4974="",$F4974=""),"",IF(AND($G4974=1,$F4974&gt;='Working Hours'!$C$8,$F4974&lt;'Working Hours'!$C$9),1,0))</f>
        <v/>
      </c>
    </row>
    <row r="4975">
      <c r="A4975" s="11" t="n"/>
      <c r="B4975" s="11" t="n"/>
      <c r="C4975" s="11" t="n"/>
      <c r="E4975" s="12">
        <f>IF($A4975="","",IF(ISNUMBER($A4975),$A4975,IFERROR(DATEVALUE($A4975),"")))</f>
        <v/>
      </c>
      <c r="F4975" s="12">
        <f>IF($B4975="","",IF(ISNUMBER($B4975),HOUR($B4975)*2+MINUTE($B4975)/30,IFERROR(VALUE(LEFT($B4975,FIND(":",$B4975)-1))*2+VALUE(MID($B4975,FIND(":",$B4975)+1,2))/30,"")))</f>
        <v/>
      </c>
      <c r="G4975" s="12">
        <f>IF($E4975="","",IF(WEEKDAY($E4975,2)&lt;6,1,0))</f>
        <v/>
      </c>
      <c r="H4975" s="12">
        <f>IF(OR($E4975="",$F4975=""),"",IF(AND($G4975=1,$F4975&gt;='Working Hours'!$C$8,$F4975&lt;'Working Hours'!$C$9),1,0))</f>
        <v/>
      </c>
    </row>
    <row r="4976">
      <c r="A4976" s="11" t="n"/>
      <c r="B4976" s="11" t="n"/>
      <c r="C4976" s="11" t="n"/>
      <c r="E4976" s="12">
        <f>IF($A4976="","",IF(ISNUMBER($A4976),$A4976,IFERROR(DATEVALUE($A4976),"")))</f>
        <v/>
      </c>
      <c r="F4976" s="12">
        <f>IF($B4976="","",IF(ISNUMBER($B4976),HOUR($B4976)*2+MINUTE($B4976)/30,IFERROR(VALUE(LEFT($B4976,FIND(":",$B4976)-1))*2+VALUE(MID($B4976,FIND(":",$B4976)+1,2))/30,"")))</f>
        <v/>
      </c>
      <c r="G4976" s="12">
        <f>IF($E4976="","",IF(WEEKDAY($E4976,2)&lt;6,1,0))</f>
        <v/>
      </c>
      <c r="H4976" s="12">
        <f>IF(OR($E4976="",$F4976=""),"",IF(AND($G4976=1,$F4976&gt;='Working Hours'!$C$8,$F4976&lt;'Working Hours'!$C$9),1,0))</f>
        <v/>
      </c>
    </row>
    <row r="4977">
      <c r="A4977" s="11" t="n"/>
      <c r="B4977" s="11" t="n"/>
      <c r="C4977" s="11" t="n"/>
      <c r="E4977" s="12">
        <f>IF($A4977="","",IF(ISNUMBER($A4977),$A4977,IFERROR(DATEVALUE($A4977),"")))</f>
        <v/>
      </c>
      <c r="F4977" s="12">
        <f>IF($B4977="","",IF(ISNUMBER($B4977),HOUR($B4977)*2+MINUTE($B4977)/30,IFERROR(VALUE(LEFT($B4977,FIND(":",$B4977)-1))*2+VALUE(MID($B4977,FIND(":",$B4977)+1,2))/30,"")))</f>
        <v/>
      </c>
      <c r="G4977" s="12">
        <f>IF($E4977="","",IF(WEEKDAY($E4977,2)&lt;6,1,0))</f>
        <v/>
      </c>
      <c r="H4977" s="12">
        <f>IF(OR($E4977="",$F4977=""),"",IF(AND($G4977=1,$F4977&gt;='Working Hours'!$C$8,$F4977&lt;'Working Hours'!$C$9),1,0))</f>
        <v/>
      </c>
    </row>
    <row r="4978">
      <c r="A4978" s="11" t="n"/>
      <c r="B4978" s="11" t="n"/>
      <c r="C4978" s="11" t="n"/>
      <c r="E4978" s="12">
        <f>IF($A4978="","",IF(ISNUMBER($A4978),$A4978,IFERROR(DATEVALUE($A4978),"")))</f>
        <v/>
      </c>
      <c r="F4978" s="12">
        <f>IF($B4978="","",IF(ISNUMBER($B4978),HOUR($B4978)*2+MINUTE($B4978)/30,IFERROR(VALUE(LEFT($B4978,FIND(":",$B4978)-1))*2+VALUE(MID($B4978,FIND(":",$B4978)+1,2))/30,"")))</f>
        <v/>
      </c>
      <c r="G4978" s="12">
        <f>IF($E4978="","",IF(WEEKDAY($E4978,2)&lt;6,1,0))</f>
        <v/>
      </c>
      <c r="H4978" s="12">
        <f>IF(OR($E4978="",$F4978=""),"",IF(AND($G4978=1,$F4978&gt;='Working Hours'!$C$8,$F4978&lt;'Working Hours'!$C$9),1,0))</f>
        <v/>
      </c>
    </row>
    <row r="4979">
      <c r="A4979" s="11" t="n"/>
      <c r="B4979" s="11" t="n"/>
      <c r="C4979" s="11" t="n"/>
      <c r="E4979" s="12">
        <f>IF($A4979="","",IF(ISNUMBER($A4979),$A4979,IFERROR(DATEVALUE($A4979),"")))</f>
        <v/>
      </c>
      <c r="F4979" s="12">
        <f>IF($B4979="","",IF(ISNUMBER($B4979),HOUR($B4979)*2+MINUTE($B4979)/30,IFERROR(VALUE(LEFT($B4979,FIND(":",$B4979)-1))*2+VALUE(MID($B4979,FIND(":",$B4979)+1,2))/30,"")))</f>
        <v/>
      </c>
      <c r="G4979" s="12">
        <f>IF($E4979="","",IF(WEEKDAY($E4979,2)&lt;6,1,0))</f>
        <v/>
      </c>
      <c r="H4979" s="12">
        <f>IF(OR($E4979="",$F4979=""),"",IF(AND($G4979=1,$F4979&gt;='Working Hours'!$C$8,$F4979&lt;'Working Hours'!$C$9),1,0))</f>
        <v/>
      </c>
    </row>
    <row r="4980">
      <c r="A4980" s="11" t="n"/>
      <c r="B4980" s="11" t="n"/>
      <c r="C4980" s="11" t="n"/>
      <c r="E4980" s="12">
        <f>IF($A4980="","",IF(ISNUMBER($A4980),$A4980,IFERROR(DATEVALUE($A4980),"")))</f>
        <v/>
      </c>
      <c r="F4980" s="12">
        <f>IF($B4980="","",IF(ISNUMBER($B4980),HOUR($B4980)*2+MINUTE($B4980)/30,IFERROR(VALUE(LEFT($B4980,FIND(":",$B4980)-1))*2+VALUE(MID($B4980,FIND(":",$B4980)+1,2))/30,"")))</f>
        <v/>
      </c>
      <c r="G4980" s="12">
        <f>IF($E4980="","",IF(WEEKDAY($E4980,2)&lt;6,1,0))</f>
        <v/>
      </c>
      <c r="H4980" s="12">
        <f>IF(OR($E4980="",$F4980=""),"",IF(AND($G4980=1,$F4980&gt;='Working Hours'!$C$8,$F4980&lt;'Working Hours'!$C$9),1,0))</f>
        <v/>
      </c>
    </row>
    <row r="4981">
      <c r="A4981" s="11" t="n"/>
      <c r="B4981" s="11" t="n"/>
      <c r="C4981" s="11" t="n"/>
      <c r="E4981" s="12">
        <f>IF($A4981="","",IF(ISNUMBER($A4981),$A4981,IFERROR(DATEVALUE($A4981),"")))</f>
        <v/>
      </c>
      <c r="F4981" s="12">
        <f>IF($B4981="","",IF(ISNUMBER($B4981),HOUR($B4981)*2+MINUTE($B4981)/30,IFERROR(VALUE(LEFT($B4981,FIND(":",$B4981)-1))*2+VALUE(MID($B4981,FIND(":",$B4981)+1,2))/30,"")))</f>
        <v/>
      </c>
      <c r="G4981" s="12">
        <f>IF($E4981="","",IF(WEEKDAY($E4981,2)&lt;6,1,0))</f>
        <v/>
      </c>
      <c r="H4981" s="12">
        <f>IF(OR($E4981="",$F4981=""),"",IF(AND($G4981=1,$F4981&gt;='Working Hours'!$C$8,$F4981&lt;'Working Hours'!$C$9),1,0))</f>
        <v/>
      </c>
    </row>
    <row r="4982">
      <c r="A4982" s="11" t="n"/>
      <c r="B4982" s="11" t="n"/>
      <c r="C4982" s="11" t="n"/>
      <c r="E4982" s="12">
        <f>IF($A4982="","",IF(ISNUMBER($A4982),$A4982,IFERROR(DATEVALUE($A4982),"")))</f>
        <v/>
      </c>
      <c r="F4982" s="12">
        <f>IF($B4982="","",IF(ISNUMBER($B4982),HOUR($B4982)*2+MINUTE($B4982)/30,IFERROR(VALUE(LEFT($B4982,FIND(":",$B4982)-1))*2+VALUE(MID($B4982,FIND(":",$B4982)+1,2))/30,"")))</f>
        <v/>
      </c>
      <c r="G4982" s="12">
        <f>IF($E4982="","",IF(WEEKDAY($E4982,2)&lt;6,1,0))</f>
        <v/>
      </c>
      <c r="H4982" s="12">
        <f>IF(OR($E4982="",$F4982=""),"",IF(AND($G4982=1,$F4982&gt;='Working Hours'!$C$8,$F4982&lt;'Working Hours'!$C$9),1,0))</f>
        <v/>
      </c>
    </row>
    <row r="4983">
      <c r="A4983" s="11" t="n"/>
      <c r="B4983" s="11" t="n"/>
      <c r="C4983" s="11" t="n"/>
      <c r="E4983" s="12">
        <f>IF($A4983="","",IF(ISNUMBER($A4983),$A4983,IFERROR(DATEVALUE($A4983),"")))</f>
        <v/>
      </c>
      <c r="F4983" s="12">
        <f>IF($B4983="","",IF(ISNUMBER($B4983),HOUR($B4983)*2+MINUTE($B4983)/30,IFERROR(VALUE(LEFT($B4983,FIND(":",$B4983)-1))*2+VALUE(MID($B4983,FIND(":",$B4983)+1,2))/30,"")))</f>
        <v/>
      </c>
      <c r="G4983" s="12">
        <f>IF($E4983="","",IF(WEEKDAY($E4983,2)&lt;6,1,0))</f>
        <v/>
      </c>
      <c r="H4983" s="12">
        <f>IF(OR($E4983="",$F4983=""),"",IF(AND($G4983=1,$F4983&gt;='Working Hours'!$C$8,$F4983&lt;'Working Hours'!$C$9),1,0))</f>
        <v/>
      </c>
    </row>
    <row r="4984">
      <c r="A4984" s="11" t="n"/>
      <c r="B4984" s="11" t="n"/>
      <c r="C4984" s="11" t="n"/>
      <c r="E4984" s="12">
        <f>IF($A4984="","",IF(ISNUMBER($A4984),$A4984,IFERROR(DATEVALUE($A4984),"")))</f>
        <v/>
      </c>
      <c r="F4984" s="12">
        <f>IF($B4984="","",IF(ISNUMBER($B4984),HOUR($B4984)*2+MINUTE($B4984)/30,IFERROR(VALUE(LEFT($B4984,FIND(":",$B4984)-1))*2+VALUE(MID($B4984,FIND(":",$B4984)+1,2))/30,"")))</f>
        <v/>
      </c>
      <c r="G4984" s="12">
        <f>IF($E4984="","",IF(WEEKDAY($E4984,2)&lt;6,1,0))</f>
        <v/>
      </c>
      <c r="H4984" s="12">
        <f>IF(OR($E4984="",$F4984=""),"",IF(AND($G4984=1,$F4984&gt;='Working Hours'!$C$8,$F4984&lt;'Working Hours'!$C$9),1,0))</f>
        <v/>
      </c>
    </row>
    <row r="4985">
      <c r="A4985" s="11" t="n"/>
      <c r="B4985" s="11" t="n"/>
      <c r="C4985" s="11" t="n"/>
      <c r="E4985" s="12">
        <f>IF($A4985="","",IF(ISNUMBER($A4985),$A4985,IFERROR(DATEVALUE($A4985),"")))</f>
        <v/>
      </c>
      <c r="F4985" s="12">
        <f>IF($B4985="","",IF(ISNUMBER($B4985),HOUR($B4985)*2+MINUTE($B4985)/30,IFERROR(VALUE(LEFT($B4985,FIND(":",$B4985)-1))*2+VALUE(MID($B4985,FIND(":",$B4985)+1,2))/30,"")))</f>
        <v/>
      </c>
      <c r="G4985" s="12">
        <f>IF($E4985="","",IF(WEEKDAY($E4985,2)&lt;6,1,0))</f>
        <v/>
      </c>
      <c r="H4985" s="12">
        <f>IF(OR($E4985="",$F4985=""),"",IF(AND($G4985=1,$F4985&gt;='Working Hours'!$C$8,$F4985&lt;'Working Hours'!$C$9),1,0))</f>
        <v/>
      </c>
    </row>
    <row r="4986">
      <c r="A4986" s="11" t="n"/>
      <c r="B4986" s="11" t="n"/>
      <c r="C4986" s="11" t="n"/>
      <c r="E4986" s="12">
        <f>IF($A4986="","",IF(ISNUMBER($A4986),$A4986,IFERROR(DATEVALUE($A4986),"")))</f>
        <v/>
      </c>
      <c r="F4986" s="12">
        <f>IF($B4986="","",IF(ISNUMBER($B4986),HOUR($B4986)*2+MINUTE($B4986)/30,IFERROR(VALUE(LEFT($B4986,FIND(":",$B4986)-1))*2+VALUE(MID($B4986,FIND(":",$B4986)+1,2))/30,"")))</f>
        <v/>
      </c>
      <c r="G4986" s="12">
        <f>IF($E4986="","",IF(WEEKDAY($E4986,2)&lt;6,1,0))</f>
        <v/>
      </c>
      <c r="H4986" s="12">
        <f>IF(OR($E4986="",$F4986=""),"",IF(AND($G4986=1,$F4986&gt;='Working Hours'!$C$8,$F4986&lt;'Working Hours'!$C$9),1,0))</f>
        <v/>
      </c>
    </row>
    <row r="4987">
      <c r="A4987" s="11" t="n"/>
      <c r="B4987" s="11" t="n"/>
      <c r="C4987" s="11" t="n"/>
      <c r="E4987" s="12">
        <f>IF($A4987="","",IF(ISNUMBER($A4987),$A4987,IFERROR(DATEVALUE($A4987),"")))</f>
        <v/>
      </c>
      <c r="F4987" s="12">
        <f>IF($B4987="","",IF(ISNUMBER($B4987),HOUR($B4987)*2+MINUTE($B4987)/30,IFERROR(VALUE(LEFT($B4987,FIND(":",$B4987)-1))*2+VALUE(MID($B4987,FIND(":",$B4987)+1,2))/30,"")))</f>
        <v/>
      </c>
      <c r="G4987" s="12">
        <f>IF($E4987="","",IF(WEEKDAY($E4987,2)&lt;6,1,0))</f>
        <v/>
      </c>
      <c r="H4987" s="12">
        <f>IF(OR($E4987="",$F4987=""),"",IF(AND($G4987=1,$F4987&gt;='Working Hours'!$C$8,$F4987&lt;'Working Hours'!$C$9),1,0))</f>
        <v/>
      </c>
    </row>
    <row r="4988">
      <c r="A4988" s="11" t="n"/>
      <c r="B4988" s="11" t="n"/>
      <c r="C4988" s="11" t="n"/>
      <c r="E4988" s="12">
        <f>IF($A4988="","",IF(ISNUMBER($A4988),$A4988,IFERROR(DATEVALUE($A4988),"")))</f>
        <v/>
      </c>
      <c r="F4988" s="12">
        <f>IF($B4988="","",IF(ISNUMBER($B4988),HOUR($B4988)*2+MINUTE($B4988)/30,IFERROR(VALUE(LEFT($B4988,FIND(":",$B4988)-1))*2+VALUE(MID($B4988,FIND(":",$B4988)+1,2))/30,"")))</f>
        <v/>
      </c>
      <c r="G4988" s="12">
        <f>IF($E4988="","",IF(WEEKDAY($E4988,2)&lt;6,1,0))</f>
        <v/>
      </c>
      <c r="H4988" s="12">
        <f>IF(OR($E4988="",$F4988=""),"",IF(AND($G4988=1,$F4988&gt;='Working Hours'!$C$8,$F4988&lt;'Working Hours'!$C$9),1,0))</f>
        <v/>
      </c>
    </row>
    <row r="4989">
      <c r="A4989" s="11" t="n"/>
      <c r="B4989" s="11" t="n"/>
      <c r="C4989" s="11" t="n"/>
      <c r="E4989" s="12">
        <f>IF($A4989="","",IF(ISNUMBER($A4989),$A4989,IFERROR(DATEVALUE($A4989),"")))</f>
        <v/>
      </c>
      <c r="F4989" s="12">
        <f>IF($B4989="","",IF(ISNUMBER($B4989),HOUR($B4989)*2+MINUTE($B4989)/30,IFERROR(VALUE(LEFT($B4989,FIND(":",$B4989)-1))*2+VALUE(MID($B4989,FIND(":",$B4989)+1,2))/30,"")))</f>
        <v/>
      </c>
      <c r="G4989" s="12">
        <f>IF($E4989="","",IF(WEEKDAY($E4989,2)&lt;6,1,0))</f>
        <v/>
      </c>
      <c r="H4989" s="12">
        <f>IF(OR($E4989="",$F4989=""),"",IF(AND($G4989=1,$F4989&gt;='Working Hours'!$C$8,$F4989&lt;'Working Hours'!$C$9),1,0))</f>
        <v/>
      </c>
    </row>
    <row r="4990">
      <c r="A4990" s="11" t="n"/>
      <c r="B4990" s="11" t="n"/>
      <c r="C4990" s="11" t="n"/>
      <c r="E4990" s="12">
        <f>IF($A4990="","",IF(ISNUMBER($A4990),$A4990,IFERROR(DATEVALUE($A4990),"")))</f>
        <v/>
      </c>
      <c r="F4990" s="12">
        <f>IF($B4990="","",IF(ISNUMBER($B4990),HOUR($B4990)*2+MINUTE($B4990)/30,IFERROR(VALUE(LEFT($B4990,FIND(":",$B4990)-1))*2+VALUE(MID($B4990,FIND(":",$B4990)+1,2))/30,"")))</f>
        <v/>
      </c>
      <c r="G4990" s="12">
        <f>IF($E4990="","",IF(WEEKDAY($E4990,2)&lt;6,1,0))</f>
        <v/>
      </c>
      <c r="H4990" s="12">
        <f>IF(OR($E4990="",$F4990=""),"",IF(AND($G4990=1,$F4990&gt;='Working Hours'!$C$8,$F4990&lt;'Working Hours'!$C$9),1,0))</f>
        <v/>
      </c>
    </row>
    <row r="4991">
      <c r="A4991" s="11" t="n"/>
      <c r="B4991" s="11" t="n"/>
      <c r="C4991" s="11" t="n"/>
      <c r="E4991" s="12">
        <f>IF($A4991="","",IF(ISNUMBER($A4991),$A4991,IFERROR(DATEVALUE($A4991),"")))</f>
        <v/>
      </c>
      <c r="F4991" s="12">
        <f>IF($B4991="","",IF(ISNUMBER($B4991),HOUR($B4991)*2+MINUTE($B4991)/30,IFERROR(VALUE(LEFT($B4991,FIND(":",$B4991)-1))*2+VALUE(MID($B4991,FIND(":",$B4991)+1,2))/30,"")))</f>
        <v/>
      </c>
      <c r="G4991" s="12">
        <f>IF($E4991="","",IF(WEEKDAY($E4991,2)&lt;6,1,0))</f>
        <v/>
      </c>
      <c r="H4991" s="12">
        <f>IF(OR($E4991="",$F4991=""),"",IF(AND($G4991=1,$F4991&gt;='Working Hours'!$C$8,$F4991&lt;'Working Hours'!$C$9),1,0))</f>
        <v/>
      </c>
    </row>
    <row r="4992">
      <c r="A4992" s="11" t="n"/>
      <c r="B4992" s="11" t="n"/>
      <c r="C4992" s="11" t="n"/>
      <c r="E4992" s="12">
        <f>IF($A4992="","",IF(ISNUMBER($A4992),$A4992,IFERROR(DATEVALUE($A4992),"")))</f>
        <v/>
      </c>
      <c r="F4992" s="12">
        <f>IF($B4992="","",IF(ISNUMBER($B4992),HOUR($B4992)*2+MINUTE($B4992)/30,IFERROR(VALUE(LEFT($B4992,FIND(":",$B4992)-1))*2+VALUE(MID($B4992,FIND(":",$B4992)+1,2))/30,"")))</f>
        <v/>
      </c>
      <c r="G4992" s="12">
        <f>IF($E4992="","",IF(WEEKDAY($E4992,2)&lt;6,1,0))</f>
        <v/>
      </c>
      <c r="H4992" s="12">
        <f>IF(OR($E4992="",$F4992=""),"",IF(AND($G4992=1,$F4992&gt;='Working Hours'!$C$8,$F4992&lt;'Working Hours'!$C$9),1,0))</f>
        <v/>
      </c>
    </row>
    <row r="4993">
      <c r="A4993" s="11" t="n"/>
      <c r="B4993" s="11" t="n"/>
      <c r="C4993" s="11" t="n"/>
      <c r="E4993" s="12">
        <f>IF($A4993="","",IF(ISNUMBER($A4993),$A4993,IFERROR(DATEVALUE($A4993),"")))</f>
        <v/>
      </c>
      <c r="F4993" s="12">
        <f>IF($B4993="","",IF(ISNUMBER($B4993),HOUR($B4993)*2+MINUTE($B4993)/30,IFERROR(VALUE(LEFT($B4993,FIND(":",$B4993)-1))*2+VALUE(MID($B4993,FIND(":",$B4993)+1,2))/30,"")))</f>
        <v/>
      </c>
      <c r="G4993" s="12">
        <f>IF($E4993="","",IF(WEEKDAY($E4993,2)&lt;6,1,0))</f>
        <v/>
      </c>
      <c r="H4993" s="12">
        <f>IF(OR($E4993="",$F4993=""),"",IF(AND($G4993=1,$F4993&gt;='Working Hours'!$C$8,$F4993&lt;'Working Hours'!$C$9),1,0))</f>
        <v/>
      </c>
    </row>
    <row r="4994">
      <c r="A4994" s="11" t="n"/>
      <c r="B4994" s="11" t="n"/>
      <c r="C4994" s="11" t="n"/>
      <c r="E4994" s="12">
        <f>IF($A4994="","",IF(ISNUMBER($A4994),$A4994,IFERROR(DATEVALUE($A4994),"")))</f>
        <v/>
      </c>
      <c r="F4994" s="12">
        <f>IF($B4994="","",IF(ISNUMBER($B4994),HOUR($B4994)*2+MINUTE($B4994)/30,IFERROR(VALUE(LEFT($B4994,FIND(":",$B4994)-1))*2+VALUE(MID($B4994,FIND(":",$B4994)+1,2))/30,"")))</f>
        <v/>
      </c>
      <c r="G4994" s="12">
        <f>IF($E4994="","",IF(WEEKDAY($E4994,2)&lt;6,1,0))</f>
        <v/>
      </c>
      <c r="H4994" s="12">
        <f>IF(OR($E4994="",$F4994=""),"",IF(AND($G4994=1,$F4994&gt;='Working Hours'!$C$8,$F4994&lt;'Working Hours'!$C$9),1,0))</f>
        <v/>
      </c>
    </row>
    <row r="4995">
      <c r="A4995" s="11" t="n"/>
      <c r="B4995" s="11" t="n"/>
      <c r="C4995" s="11" t="n"/>
      <c r="E4995" s="12">
        <f>IF($A4995="","",IF(ISNUMBER($A4995),$A4995,IFERROR(DATEVALUE($A4995),"")))</f>
        <v/>
      </c>
      <c r="F4995" s="12">
        <f>IF($B4995="","",IF(ISNUMBER($B4995),HOUR($B4995)*2+MINUTE($B4995)/30,IFERROR(VALUE(LEFT($B4995,FIND(":",$B4995)-1))*2+VALUE(MID($B4995,FIND(":",$B4995)+1,2))/30,"")))</f>
        <v/>
      </c>
      <c r="G4995" s="12">
        <f>IF($E4995="","",IF(WEEKDAY($E4995,2)&lt;6,1,0))</f>
        <v/>
      </c>
      <c r="H4995" s="12">
        <f>IF(OR($E4995="",$F4995=""),"",IF(AND($G4995=1,$F4995&gt;='Working Hours'!$C$8,$F4995&lt;'Working Hours'!$C$9),1,0))</f>
        <v/>
      </c>
    </row>
    <row r="4996">
      <c r="A4996" s="11" t="n"/>
      <c r="B4996" s="11" t="n"/>
      <c r="C4996" s="11" t="n"/>
      <c r="E4996" s="12">
        <f>IF($A4996="","",IF(ISNUMBER($A4996),$A4996,IFERROR(DATEVALUE($A4996),"")))</f>
        <v/>
      </c>
      <c r="F4996" s="12">
        <f>IF($B4996="","",IF(ISNUMBER($B4996),HOUR($B4996)*2+MINUTE($B4996)/30,IFERROR(VALUE(LEFT($B4996,FIND(":",$B4996)-1))*2+VALUE(MID($B4996,FIND(":",$B4996)+1,2))/30,"")))</f>
        <v/>
      </c>
      <c r="G4996" s="12">
        <f>IF($E4996="","",IF(WEEKDAY($E4996,2)&lt;6,1,0))</f>
        <v/>
      </c>
      <c r="H4996" s="12">
        <f>IF(OR($E4996="",$F4996=""),"",IF(AND($G4996=1,$F4996&gt;='Working Hours'!$C$8,$F4996&lt;'Working Hours'!$C$9),1,0))</f>
        <v/>
      </c>
    </row>
    <row r="4997">
      <c r="A4997" s="11" t="n"/>
      <c r="B4997" s="11" t="n"/>
      <c r="C4997" s="11" t="n"/>
      <c r="E4997" s="12">
        <f>IF($A4997="","",IF(ISNUMBER($A4997),$A4997,IFERROR(DATEVALUE($A4997),"")))</f>
        <v/>
      </c>
      <c r="F4997" s="12">
        <f>IF($B4997="","",IF(ISNUMBER($B4997),HOUR($B4997)*2+MINUTE($B4997)/30,IFERROR(VALUE(LEFT($B4997,FIND(":",$B4997)-1))*2+VALUE(MID($B4997,FIND(":",$B4997)+1,2))/30,"")))</f>
        <v/>
      </c>
      <c r="G4997" s="12">
        <f>IF($E4997="","",IF(WEEKDAY($E4997,2)&lt;6,1,0))</f>
        <v/>
      </c>
      <c r="H4997" s="12">
        <f>IF(OR($E4997="",$F4997=""),"",IF(AND($G4997=1,$F4997&gt;='Working Hours'!$C$8,$F4997&lt;'Working Hours'!$C$9),1,0))</f>
        <v/>
      </c>
    </row>
    <row r="4998">
      <c r="A4998" s="11" t="n"/>
      <c r="B4998" s="11" t="n"/>
      <c r="C4998" s="11" t="n"/>
      <c r="E4998" s="12">
        <f>IF($A4998="","",IF(ISNUMBER($A4998),$A4998,IFERROR(DATEVALUE($A4998),"")))</f>
        <v/>
      </c>
      <c r="F4998" s="12">
        <f>IF($B4998="","",IF(ISNUMBER($B4998),HOUR($B4998)*2+MINUTE($B4998)/30,IFERROR(VALUE(LEFT($B4998,FIND(":",$B4998)-1))*2+VALUE(MID($B4998,FIND(":",$B4998)+1,2))/30,"")))</f>
        <v/>
      </c>
      <c r="G4998" s="12">
        <f>IF($E4998="","",IF(WEEKDAY($E4998,2)&lt;6,1,0))</f>
        <v/>
      </c>
      <c r="H4998" s="12">
        <f>IF(OR($E4998="",$F4998=""),"",IF(AND($G4998=1,$F4998&gt;='Working Hours'!$C$8,$F4998&lt;'Working Hours'!$C$9),1,0))</f>
        <v/>
      </c>
    </row>
    <row r="4999">
      <c r="A4999" s="11" t="n"/>
      <c r="B4999" s="11" t="n"/>
      <c r="C4999" s="11" t="n"/>
      <c r="E4999" s="12">
        <f>IF($A4999="","",IF(ISNUMBER($A4999),$A4999,IFERROR(DATEVALUE($A4999),"")))</f>
        <v/>
      </c>
      <c r="F4999" s="12">
        <f>IF($B4999="","",IF(ISNUMBER($B4999),HOUR($B4999)*2+MINUTE($B4999)/30,IFERROR(VALUE(LEFT($B4999,FIND(":",$B4999)-1))*2+VALUE(MID($B4999,FIND(":",$B4999)+1,2))/30,"")))</f>
        <v/>
      </c>
      <c r="G4999" s="12">
        <f>IF($E4999="","",IF(WEEKDAY($E4999,2)&lt;6,1,0))</f>
        <v/>
      </c>
      <c r="H4999" s="12">
        <f>IF(OR($E4999="",$F4999=""),"",IF(AND($G4999=1,$F4999&gt;='Working Hours'!$C$8,$F4999&lt;'Working Hours'!$C$9),1,0))</f>
        <v/>
      </c>
    </row>
    <row r="5000">
      <c r="A5000" s="11" t="n"/>
      <c r="B5000" s="11" t="n"/>
      <c r="C5000" s="11" t="n"/>
      <c r="E5000" s="12">
        <f>IF($A5000="","",IF(ISNUMBER($A5000),$A5000,IFERROR(DATEVALUE($A5000),"")))</f>
        <v/>
      </c>
      <c r="F5000" s="12">
        <f>IF($B5000="","",IF(ISNUMBER($B5000),HOUR($B5000)*2+MINUTE($B5000)/30,IFERROR(VALUE(LEFT($B5000,FIND(":",$B5000)-1))*2+VALUE(MID($B5000,FIND(":",$B5000)+1,2))/30,"")))</f>
        <v/>
      </c>
      <c r="G5000" s="12">
        <f>IF($E5000="","",IF(WEEKDAY($E5000,2)&lt;6,1,0))</f>
        <v/>
      </c>
      <c r="H5000" s="12">
        <f>IF(OR($E5000="",$F5000=""),"",IF(AND($G5000=1,$F5000&gt;='Working Hours'!$C$8,$F5000&lt;'Working Hours'!$C$9),1,0))</f>
        <v/>
      </c>
    </row>
    <row r="5001">
      <c r="A5001" s="11" t="n"/>
      <c r="B5001" s="11" t="n"/>
      <c r="C5001" s="11" t="n"/>
      <c r="E5001" s="12">
        <f>IF($A5001="","",IF(ISNUMBER($A5001),$A5001,IFERROR(DATEVALUE($A5001),"")))</f>
        <v/>
      </c>
      <c r="F5001" s="12">
        <f>IF($B5001="","",IF(ISNUMBER($B5001),HOUR($B5001)*2+MINUTE($B5001)/30,IFERROR(VALUE(LEFT($B5001,FIND(":",$B5001)-1))*2+VALUE(MID($B5001,FIND(":",$B5001)+1,2))/30,"")))</f>
        <v/>
      </c>
      <c r="G5001" s="12">
        <f>IF($E5001="","",IF(WEEKDAY($E5001,2)&lt;6,1,0))</f>
        <v/>
      </c>
      <c r="H5001" s="12">
        <f>IF(OR($E5001="",$F5001=""),"",IF(AND($G5001=1,$F5001&gt;='Working Hours'!$C$8,$F5001&lt;'Working Hours'!$C$9),1,0))</f>
        <v/>
      </c>
    </row>
    <row r="5002">
      <c r="A5002" s="11" t="n"/>
      <c r="B5002" s="11" t="n"/>
      <c r="C5002" s="11" t="n"/>
      <c r="E5002" s="12">
        <f>IF($A5002="","",IF(ISNUMBER($A5002),$A5002,IFERROR(DATEVALUE($A5002),"")))</f>
        <v/>
      </c>
      <c r="F5002" s="12">
        <f>IF($B5002="","",IF(ISNUMBER($B5002),HOUR($B5002)*2+MINUTE($B5002)/30,IFERROR(VALUE(LEFT($B5002,FIND(":",$B5002)-1))*2+VALUE(MID($B5002,FIND(":",$B5002)+1,2))/30,"")))</f>
        <v/>
      </c>
      <c r="G5002" s="12">
        <f>IF($E5002="","",IF(WEEKDAY($E5002,2)&lt;6,1,0))</f>
        <v/>
      </c>
      <c r="H5002" s="12">
        <f>IF(OR($E5002="",$F5002=""),"",IF(AND($G5002=1,$F5002&gt;='Working Hours'!$C$8,$F5002&lt;'Working Hours'!$C$9),1,0))</f>
        <v/>
      </c>
    </row>
    <row r="5003">
      <c r="A5003" s="11" t="n"/>
      <c r="B5003" s="11" t="n"/>
      <c r="C5003" s="11" t="n"/>
      <c r="E5003" s="12">
        <f>IF($A5003="","",IF(ISNUMBER($A5003),$A5003,IFERROR(DATEVALUE($A5003),"")))</f>
        <v/>
      </c>
      <c r="F5003" s="12">
        <f>IF($B5003="","",IF(ISNUMBER($B5003),HOUR($B5003)*2+MINUTE($B5003)/30,IFERROR(VALUE(LEFT($B5003,FIND(":",$B5003)-1))*2+VALUE(MID($B5003,FIND(":",$B5003)+1,2))/30,"")))</f>
        <v/>
      </c>
      <c r="G5003" s="12">
        <f>IF($E5003="","",IF(WEEKDAY($E5003,2)&lt;6,1,0))</f>
        <v/>
      </c>
      <c r="H5003" s="12">
        <f>IF(OR($E5003="",$F5003=""),"",IF(AND($G5003=1,$F5003&gt;='Working Hours'!$C$8,$F5003&lt;'Working Hours'!$C$9),1,0))</f>
        <v/>
      </c>
    </row>
    <row r="5004">
      <c r="A5004" s="11" t="n"/>
      <c r="B5004" s="11" t="n"/>
      <c r="C5004" s="11" t="n"/>
      <c r="E5004" s="12">
        <f>IF($A5004="","",IF(ISNUMBER($A5004),$A5004,IFERROR(DATEVALUE($A5004),"")))</f>
        <v/>
      </c>
      <c r="F5004" s="12">
        <f>IF($B5004="","",IF(ISNUMBER($B5004),HOUR($B5004)*2+MINUTE($B5004)/30,IFERROR(VALUE(LEFT($B5004,FIND(":",$B5004)-1))*2+VALUE(MID($B5004,FIND(":",$B5004)+1,2))/30,"")))</f>
        <v/>
      </c>
      <c r="G5004" s="12">
        <f>IF($E5004="","",IF(WEEKDAY($E5004,2)&lt;6,1,0))</f>
        <v/>
      </c>
      <c r="H5004" s="12">
        <f>IF(OR($E5004="",$F5004=""),"",IF(AND($G5004=1,$F5004&gt;='Working Hours'!$C$8,$F5004&lt;'Working Hours'!$C$9),1,0))</f>
        <v/>
      </c>
    </row>
    <row r="5005">
      <c r="A5005" s="11" t="n"/>
      <c r="B5005" s="11" t="n"/>
      <c r="C5005" s="11" t="n"/>
      <c r="E5005" s="12">
        <f>IF($A5005="","",IF(ISNUMBER($A5005),$A5005,IFERROR(DATEVALUE($A5005),"")))</f>
        <v/>
      </c>
      <c r="F5005" s="12">
        <f>IF($B5005="","",IF(ISNUMBER($B5005),HOUR($B5005)*2+MINUTE($B5005)/30,IFERROR(VALUE(LEFT($B5005,FIND(":",$B5005)-1))*2+VALUE(MID($B5005,FIND(":",$B5005)+1,2))/30,"")))</f>
        <v/>
      </c>
      <c r="G5005" s="12">
        <f>IF($E5005="","",IF(WEEKDAY($E5005,2)&lt;6,1,0))</f>
        <v/>
      </c>
      <c r="H5005" s="12">
        <f>IF(OR($E5005="",$F5005=""),"",IF(AND($G5005=1,$F5005&gt;='Working Hours'!$C$8,$F5005&lt;'Working Hours'!$C$9),1,0))</f>
        <v/>
      </c>
    </row>
    <row r="5006">
      <c r="A5006" s="11" t="n"/>
      <c r="B5006" s="11" t="n"/>
      <c r="C5006" s="11" t="n"/>
      <c r="E5006" s="12">
        <f>IF($A5006="","",IF(ISNUMBER($A5006),$A5006,IFERROR(DATEVALUE($A5006),"")))</f>
        <v/>
      </c>
      <c r="F5006" s="12">
        <f>IF($B5006="","",IF(ISNUMBER($B5006),HOUR($B5006)*2+MINUTE($B5006)/30,IFERROR(VALUE(LEFT($B5006,FIND(":",$B5006)-1))*2+VALUE(MID($B5006,FIND(":",$B5006)+1,2))/30,"")))</f>
        <v/>
      </c>
      <c r="G5006" s="12">
        <f>IF($E5006="","",IF(WEEKDAY($E5006,2)&lt;6,1,0))</f>
        <v/>
      </c>
      <c r="H5006" s="12">
        <f>IF(OR($E5006="",$F5006=""),"",IF(AND($G5006=1,$F5006&gt;='Working Hours'!$C$8,$F5006&lt;'Working Hours'!$C$9),1,0))</f>
        <v/>
      </c>
    </row>
    <row r="5007">
      <c r="A5007" s="11" t="n"/>
      <c r="B5007" s="11" t="n"/>
      <c r="C5007" s="11" t="n"/>
      <c r="E5007" s="12">
        <f>IF($A5007="","",IF(ISNUMBER($A5007),$A5007,IFERROR(DATEVALUE($A5007),"")))</f>
        <v/>
      </c>
      <c r="F5007" s="12">
        <f>IF($B5007="","",IF(ISNUMBER($B5007),HOUR($B5007)*2+MINUTE($B5007)/30,IFERROR(VALUE(LEFT($B5007,FIND(":",$B5007)-1))*2+VALUE(MID($B5007,FIND(":",$B5007)+1,2))/30,"")))</f>
        <v/>
      </c>
      <c r="G5007" s="12">
        <f>IF($E5007="","",IF(WEEKDAY($E5007,2)&lt;6,1,0))</f>
        <v/>
      </c>
      <c r="H5007" s="12">
        <f>IF(OR($E5007="",$F5007=""),"",IF(AND($G5007=1,$F5007&gt;='Working Hours'!$C$8,$F5007&lt;'Working Hours'!$C$9),1,0))</f>
        <v/>
      </c>
    </row>
    <row r="5008">
      <c r="A5008" s="11" t="n"/>
      <c r="B5008" s="11" t="n"/>
      <c r="C5008" s="11" t="n"/>
      <c r="E5008" s="12">
        <f>IF($A5008="","",IF(ISNUMBER($A5008),$A5008,IFERROR(DATEVALUE($A5008),"")))</f>
        <v/>
      </c>
      <c r="F5008" s="12">
        <f>IF($B5008="","",IF(ISNUMBER($B5008),HOUR($B5008)*2+MINUTE($B5008)/30,IFERROR(VALUE(LEFT($B5008,FIND(":",$B5008)-1))*2+VALUE(MID($B5008,FIND(":",$B5008)+1,2))/30,"")))</f>
        <v/>
      </c>
      <c r="G5008" s="12">
        <f>IF($E5008="","",IF(WEEKDAY($E5008,2)&lt;6,1,0))</f>
        <v/>
      </c>
      <c r="H5008" s="12">
        <f>IF(OR($E5008="",$F5008=""),"",IF(AND($G5008=1,$F5008&gt;='Working Hours'!$C$8,$F5008&lt;'Working Hours'!$C$9),1,0))</f>
        <v/>
      </c>
    </row>
    <row r="5009">
      <c r="A5009" s="11" t="n"/>
      <c r="B5009" s="11" t="n"/>
      <c r="C5009" s="11" t="n"/>
      <c r="E5009" s="12">
        <f>IF($A5009="","",IF(ISNUMBER($A5009),$A5009,IFERROR(DATEVALUE($A5009),"")))</f>
        <v/>
      </c>
      <c r="F5009" s="12">
        <f>IF($B5009="","",IF(ISNUMBER($B5009),HOUR($B5009)*2+MINUTE($B5009)/30,IFERROR(VALUE(LEFT($B5009,FIND(":",$B5009)-1))*2+VALUE(MID($B5009,FIND(":",$B5009)+1,2))/30,"")))</f>
        <v/>
      </c>
      <c r="G5009" s="12">
        <f>IF($E5009="","",IF(WEEKDAY($E5009,2)&lt;6,1,0))</f>
        <v/>
      </c>
      <c r="H5009" s="12">
        <f>IF(OR($E5009="",$F5009=""),"",IF(AND($G5009=1,$F5009&gt;='Working Hours'!$C$8,$F5009&lt;'Working Hours'!$C$9),1,0))</f>
        <v/>
      </c>
    </row>
    <row r="5010">
      <c r="A5010" s="11" t="n"/>
      <c r="B5010" s="11" t="n"/>
      <c r="C5010" s="11" t="n"/>
      <c r="E5010" s="12">
        <f>IF($A5010="","",IF(ISNUMBER($A5010),$A5010,IFERROR(DATEVALUE($A5010),"")))</f>
        <v/>
      </c>
      <c r="F5010" s="12">
        <f>IF($B5010="","",IF(ISNUMBER($B5010),HOUR($B5010)*2+MINUTE($B5010)/30,IFERROR(VALUE(LEFT($B5010,FIND(":",$B5010)-1))*2+VALUE(MID($B5010,FIND(":",$B5010)+1,2))/30,"")))</f>
        <v/>
      </c>
      <c r="G5010" s="12">
        <f>IF($E5010="","",IF(WEEKDAY($E5010,2)&lt;6,1,0))</f>
        <v/>
      </c>
      <c r="H5010" s="12">
        <f>IF(OR($E5010="",$F5010=""),"",IF(AND($G5010=1,$F5010&gt;='Working Hours'!$C$8,$F5010&lt;'Working Hours'!$C$9),1,0))</f>
        <v/>
      </c>
    </row>
    <row r="5011">
      <c r="A5011" s="11" t="n"/>
      <c r="B5011" s="11" t="n"/>
      <c r="C5011" s="11" t="n"/>
      <c r="E5011" s="12">
        <f>IF($A5011="","",IF(ISNUMBER($A5011),$A5011,IFERROR(DATEVALUE($A5011),"")))</f>
        <v/>
      </c>
      <c r="F5011" s="12">
        <f>IF($B5011="","",IF(ISNUMBER($B5011),HOUR($B5011)*2+MINUTE($B5011)/30,IFERROR(VALUE(LEFT($B5011,FIND(":",$B5011)-1))*2+VALUE(MID($B5011,FIND(":",$B5011)+1,2))/30,"")))</f>
        <v/>
      </c>
      <c r="G5011" s="12">
        <f>IF($E5011="","",IF(WEEKDAY($E5011,2)&lt;6,1,0))</f>
        <v/>
      </c>
      <c r="H5011" s="12">
        <f>IF(OR($E5011="",$F5011=""),"",IF(AND($G5011=1,$F5011&gt;='Working Hours'!$C$8,$F5011&lt;'Working Hours'!$C$9),1,0))</f>
        <v/>
      </c>
    </row>
    <row r="5012">
      <c r="A5012" s="11" t="n"/>
      <c r="B5012" s="11" t="n"/>
      <c r="C5012" s="11" t="n"/>
      <c r="E5012" s="12">
        <f>IF($A5012="","",IF(ISNUMBER($A5012),$A5012,IFERROR(DATEVALUE($A5012),"")))</f>
        <v/>
      </c>
      <c r="F5012" s="12">
        <f>IF($B5012="","",IF(ISNUMBER($B5012),HOUR($B5012)*2+MINUTE($B5012)/30,IFERROR(VALUE(LEFT($B5012,FIND(":",$B5012)-1))*2+VALUE(MID($B5012,FIND(":",$B5012)+1,2))/30,"")))</f>
        <v/>
      </c>
      <c r="G5012" s="12">
        <f>IF($E5012="","",IF(WEEKDAY($E5012,2)&lt;6,1,0))</f>
        <v/>
      </c>
      <c r="H5012" s="12">
        <f>IF(OR($E5012="",$F5012=""),"",IF(AND($G5012=1,$F5012&gt;='Working Hours'!$C$8,$F5012&lt;'Working Hours'!$C$9),1,0))</f>
        <v/>
      </c>
    </row>
    <row r="5013">
      <c r="A5013" s="11" t="n"/>
      <c r="B5013" s="11" t="n"/>
      <c r="C5013" s="11" t="n"/>
      <c r="E5013" s="12">
        <f>IF($A5013="","",IF(ISNUMBER($A5013),$A5013,IFERROR(DATEVALUE($A5013),"")))</f>
        <v/>
      </c>
      <c r="F5013" s="12">
        <f>IF($B5013="","",IF(ISNUMBER($B5013),HOUR($B5013)*2+MINUTE($B5013)/30,IFERROR(VALUE(LEFT($B5013,FIND(":",$B5013)-1))*2+VALUE(MID($B5013,FIND(":",$B5013)+1,2))/30,"")))</f>
        <v/>
      </c>
      <c r="G5013" s="12">
        <f>IF($E5013="","",IF(WEEKDAY($E5013,2)&lt;6,1,0))</f>
        <v/>
      </c>
      <c r="H5013" s="12">
        <f>IF(OR($E5013="",$F5013=""),"",IF(AND($G5013=1,$F5013&gt;='Working Hours'!$C$8,$F5013&lt;'Working Hours'!$C$9),1,0))</f>
        <v/>
      </c>
    </row>
    <row r="5014">
      <c r="A5014" s="11" t="n"/>
      <c r="B5014" s="11" t="n"/>
      <c r="C5014" s="11" t="n"/>
      <c r="E5014" s="12">
        <f>IF($A5014="","",IF(ISNUMBER($A5014),$A5014,IFERROR(DATEVALUE($A5014),"")))</f>
        <v/>
      </c>
      <c r="F5014" s="12">
        <f>IF($B5014="","",IF(ISNUMBER($B5014),HOUR($B5014)*2+MINUTE($B5014)/30,IFERROR(VALUE(LEFT($B5014,FIND(":",$B5014)-1))*2+VALUE(MID($B5014,FIND(":",$B5014)+1,2))/30,"")))</f>
        <v/>
      </c>
      <c r="G5014" s="12">
        <f>IF($E5014="","",IF(WEEKDAY($E5014,2)&lt;6,1,0))</f>
        <v/>
      </c>
      <c r="H5014" s="12">
        <f>IF(OR($E5014="",$F5014=""),"",IF(AND($G5014=1,$F5014&gt;='Working Hours'!$C$8,$F5014&lt;'Working Hours'!$C$9),1,0))</f>
        <v/>
      </c>
    </row>
    <row r="5015">
      <c r="A5015" s="11" t="n"/>
      <c r="B5015" s="11" t="n"/>
      <c r="C5015" s="11" t="n"/>
      <c r="E5015" s="12">
        <f>IF($A5015="","",IF(ISNUMBER($A5015),$A5015,IFERROR(DATEVALUE($A5015),"")))</f>
        <v/>
      </c>
      <c r="F5015" s="12">
        <f>IF($B5015="","",IF(ISNUMBER($B5015),HOUR($B5015)*2+MINUTE($B5015)/30,IFERROR(VALUE(LEFT($B5015,FIND(":",$B5015)-1))*2+VALUE(MID($B5015,FIND(":",$B5015)+1,2))/30,"")))</f>
        <v/>
      </c>
      <c r="G5015" s="12">
        <f>IF($E5015="","",IF(WEEKDAY($E5015,2)&lt;6,1,0))</f>
        <v/>
      </c>
      <c r="H5015" s="12">
        <f>IF(OR($E5015="",$F5015=""),"",IF(AND($G5015=1,$F5015&gt;='Working Hours'!$C$8,$F5015&lt;'Working Hours'!$C$9),1,0))</f>
        <v/>
      </c>
    </row>
    <row r="5016">
      <c r="A5016" s="11" t="n"/>
      <c r="B5016" s="11" t="n"/>
      <c r="C5016" s="11" t="n"/>
      <c r="E5016" s="12">
        <f>IF($A5016="","",IF(ISNUMBER($A5016),$A5016,IFERROR(DATEVALUE($A5016),"")))</f>
        <v/>
      </c>
      <c r="F5016" s="12">
        <f>IF($B5016="","",IF(ISNUMBER($B5016),HOUR($B5016)*2+MINUTE($B5016)/30,IFERROR(VALUE(LEFT($B5016,FIND(":",$B5016)-1))*2+VALUE(MID($B5016,FIND(":",$B5016)+1,2))/30,"")))</f>
        <v/>
      </c>
      <c r="G5016" s="12">
        <f>IF($E5016="","",IF(WEEKDAY($E5016,2)&lt;6,1,0))</f>
        <v/>
      </c>
      <c r="H5016" s="12">
        <f>IF(OR($E5016="",$F5016=""),"",IF(AND($G5016=1,$F5016&gt;='Working Hours'!$C$8,$F5016&lt;'Working Hours'!$C$9),1,0))</f>
        <v/>
      </c>
    </row>
    <row r="5017">
      <c r="A5017" s="11" t="n"/>
      <c r="B5017" s="11" t="n"/>
      <c r="C5017" s="11" t="n"/>
      <c r="E5017" s="12">
        <f>IF($A5017="","",IF(ISNUMBER($A5017),$A5017,IFERROR(DATEVALUE($A5017),"")))</f>
        <v/>
      </c>
      <c r="F5017" s="12">
        <f>IF($B5017="","",IF(ISNUMBER($B5017),HOUR($B5017)*2+MINUTE($B5017)/30,IFERROR(VALUE(LEFT($B5017,FIND(":",$B5017)-1))*2+VALUE(MID($B5017,FIND(":",$B5017)+1,2))/30,"")))</f>
        <v/>
      </c>
      <c r="G5017" s="12">
        <f>IF($E5017="","",IF(WEEKDAY($E5017,2)&lt;6,1,0))</f>
        <v/>
      </c>
      <c r="H5017" s="12">
        <f>IF(OR($E5017="",$F5017=""),"",IF(AND($G5017=1,$F5017&gt;='Working Hours'!$C$8,$F5017&lt;'Working Hours'!$C$9),1,0))</f>
        <v/>
      </c>
    </row>
    <row r="5018">
      <c r="A5018" s="11" t="n"/>
      <c r="B5018" s="11" t="n"/>
      <c r="C5018" s="11" t="n"/>
      <c r="E5018" s="12">
        <f>IF($A5018="","",IF(ISNUMBER($A5018),$A5018,IFERROR(DATEVALUE($A5018),"")))</f>
        <v/>
      </c>
      <c r="F5018" s="12">
        <f>IF($B5018="","",IF(ISNUMBER($B5018),HOUR($B5018)*2+MINUTE($B5018)/30,IFERROR(VALUE(LEFT($B5018,FIND(":",$B5018)-1))*2+VALUE(MID($B5018,FIND(":",$B5018)+1,2))/30,"")))</f>
        <v/>
      </c>
      <c r="G5018" s="12">
        <f>IF($E5018="","",IF(WEEKDAY($E5018,2)&lt;6,1,0))</f>
        <v/>
      </c>
      <c r="H5018" s="12">
        <f>IF(OR($E5018="",$F5018=""),"",IF(AND($G5018=1,$F5018&gt;='Working Hours'!$C$8,$F5018&lt;'Working Hours'!$C$9),1,0))</f>
        <v/>
      </c>
    </row>
    <row r="5019">
      <c r="A5019" s="11" t="n"/>
      <c r="B5019" s="11" t="n"/>
      <c r="C5019" s="11" t="n"/>
      <c r="E5019" s="12">
        <f>IF($A5019="","",IF(ISNUMBER($A5019),$A5019,IFERROR(DATEVALUE($A5019),"")))</f>
        <v/>
      </c>
      <c r="F5019" s="12">
        <f>IF($B5019="","",IF(ISNUMBER($B5019),HOUR($B5019)*2+MINUTE($B5019)/30,IFERROR(VALUE(LEFT($B5019,FIND(":",$B5019)-1))*2+VALUE(MID($B5019,FIND(":",$B5019)+1,2))/30,"")))</f>
        <v/>
      </c>
      <c r="G5019" s="12">
        <f>IF($E5019="","",IF(WEEKDAY($E5019,2)&lt;6,1,0))</f>
        <v/>
      </c>
      <c r="H5019" s="12">
        <f>IF(OR($E5019="",$F5019=""),"",IF(AND($G5019=1,$F5019&gt;='Working Hours'!$C$8,$F5019&lt;'Working Hours'!$C$9),1,0))</f>
        <v/>
      </c>
    </row>
    <row r="5020">
      <c r="A5020" s="11" t="n"/>
      <c r="B5020" s="11" t="n"/>
      <c r="C5020" s="11" t="n"/>
      <c r="E5020" s="12">
        <f>IF($A5020="","",IF(ISNUMBER($A5020),$A5020,IFERROR(DATEVALUE($A5020),"")))</f>
        <v/>
      </c>
      <c r="F5020" s="12">
        <f>IF($B5020="","",IF(ISNUMBER($B5020),HOUR($B5020)*2+MINUTE($B5020)/30,IFERROR(VALUE(LEFT($B5020,FIND(":",$B5020)-1))*2+VALUE(MID($B5020,FIND(":",$B5020)+1,2))/30,"")))</f>
        <v/>
      </c>
      <c r="G5020" s="12">
        <f>IF($E5020="","",IF(WEEKDAY($E5020,2)&lt;6,1,0))</f>
        <v/>
      </c>
      <c r="H5020" s="12">
        <f>IF(OR($E5020="",$F5020=""),"",IF(AND($G5020=1,$F5020&gt;='Working Hours'!$C$8,$F5020&lt;'Working Hours'!$C$9),1,0))</f>
        <v/>
      </c>
    </row>
    <row r="5021">
      <c r="A5021" s="11" t="n"/>
      <c r="B5021" s="11" t="n"/>
      <c r="C5021" s="11" t="n"/>
      <c r="E5021" s="12">
        <f>IF($A5021="","",IF(ISNUMBER($A5021),$A5021,IFERROR(DATEVALUE($A5021),"")))</f>
        <v/>
      </c>
      <c r="F5021" s="12">
        <f>IF($B5021="","",IF(ISNUMBER($B5021),HOUR($B5021)*2+MINUTE($B5021)/30,IFERROR(VALUE(LEFT($B5021,FIND(":",$B5021)-1))*2+VALUE(MID($B5021,FIND(":",$B5021)+1,2))/30,"")))</f>
        <v/>
      </c>
      <c r="G5021" s="12">
        <f>IF($E5021="","",IF(WEEKDAY($E5021,2)&lt;6,1,0))</f>
        <v/>
      </c>
      <c r="H5021" s="12">
        <f>IF(OR($E5021="",$F5021=""),"",IF(AND($G5021=1,$F5021&gt;='Working Hours'!$C$8,$F5021&lt;'Working Hours'!$C$9),1,0))</f>
        <v/>
      </c>
    </row>
    <row r="5022">
      <c r="A5022" s="11" t="n"/>
      <c r="B5022" s="11" t="n"/>
      <c r="C5022" s="11" t="n"/>
      <c r="E5022" s="12">
        <f>IF($A5022="","",IF(ISNUMBER($A5022),$A5022,IFERROR(DATEVALUE($A5022),"")))</f>
        <v/>
      </c>
      <c r="F5022" s="12">
        <f>IF($B5022="","",IF(ISNUMBER($B5022),HOUR($B5022)*2+MINUTE($B5022)/30,IFERROR(VALUE(LEFT($B5022,FIND(":",$B5022)-1))*2+VALUE(MID($B5022,FIND(":",$B5022)+1,2))/30,"")))</f>
        <v/>
      </c>
      <c r="G5022" s="12">
        <f>IF($E5022="","",IF(WEEKDAY($E5022,2)&lt;6,1,0))</f>
        <v/>
      </c>
      <c r="H5022" s="12">
        <f>IF(OR($E5022="",$F5022=""),"",IF(AND($G5022=1,$F5022&gt;='Working Hours'!$C$8,$F5022&lt;'Working Hours'!$C$9),1,0))</f>
        <v/>
      </c>
    </row>
    <row r="5023">
      <c r="A5023" s="11" t="n"/>
      <c r="B5023" s="11" t="n"/>
      <c r="C5023" s="11" t="n"/>
      <c r="E5023" s="12">
        <f>IF($A5023="","",IF(ISNUMBER($A5023),$A5023,IFERROR(DATEVALUE($A5023),"")))</f>
        <v/>
      </c>
      <c r="F5023" s="12">
        <f>IF($B5023="","",IF(ISNUMBER($B5023),HOUR($B5023)*2+MINUTE($B5023)/30,IFERROR(VALUE(LEFT($B5023,FIND(":",$B5023)-1))*2+VALUE(MID($B5023,FIND(":",$B5023)+1,2))/30,"")))</f>
        <v/>
      </c>
      <c r="G5023" s="12">
        <f>IF($E5023="","",IF(WEEKDAY($E5023,2)&lt;6,1,0))</f>
        <v/>
      </c>
      <c r="H5023" s="12">
        <f>IF(OR($E5023="",$F5023=""),"",IF(AND($G5023=1,$F5023&gt;='Working Hours'!$C$8,$F5023&lt;'Working Hours'!$C$9),1,0))</f>
        <v/>
      </c>
    </row>
    <row r="5024">
      <c r="A5024" s="11" t="n"/>
      <c r="B5024" s="11" t="n"/>
      <c r="C5024" s="11" t="n"/>
      <c r="E5024" s="12">
        <f>IF($A5024="","",IF(ISNUMBER($A5024),$A5024,IFERROR(DATEVALUE($A5024),"")))</f>
        <v/>
      </c>
      <c r="F5024" s="12">
        <f>IF($B5024="","",IF(ISNUMBER($B5024),HOUR($B5024)*2+MINUTE($B5024)/30,IFERROR(VALUE(LEFT($B5024,FIND(":",$B5024)-1))*2+VALUE(MID($B5024,FIND(":",$B5024)+1,2))/30,"")))</f>
        <v/>
      </c>
      <c r="G5024" s="12">
        <f>IF($E5024="","",IF(WEEKDAY($E5024,2)&lt;6,1,0))</f>
        <v/>
      </c>
      <c r="H5024" s="12">
        <f>IF(OR($E5024="",$F5024=""),"",IF(AND($G5024=1,$F5024&gt;='Working Hours'!$C$8,$F5024&lt;'Working Hours'!$C$9),1,0))</f>
        <v/>
      </c>
    </row>
    <row r="5025">
      <c r="A5025" s="11" t="n"/>
      <c r="B5025" s="11" t="n"/>
      <c r="C5025" s="11" t="n"/>
      <c r="E5025" s="12">
        <f>IF($A5025="","",IF(ISNUMBER($A5025),$A5025,IFERROR(DATEVALUE($A5025),"")))</f>
        <v/>
      </c>
      <c r="F5025" s="12">
        <f>IF($B5025="","",IF(ISNUMBER($B5025),HOUR($B5025)*2+MINUTE($B5025)/30,IFERROR(VALUE(LEFT($B5025,FIND(":",$B5025)-1))*2+VALUE(MID($B5025,FIND(":",$B5025)+1,2))/30,"")))</f>
        <v/>
      </c>
      <c r="G5025" s="12">
        <f>IF($E5025="","",IF(WEEKDAY($E5025,2)&lt;6,1,0))</f>
        <v/>
      </c>
      <c r="H5025" s="12">
        <f>IF(OR($E5025="",$F5025=""),"",IF(AND($G5025=1,$F5025&gt;='Working Hours'!$C$8,$F5025&lt;'Working Hours'!$C$9),1,0))</f>
        <v/>
      </c>
    </row>
    <row r="5026">
      <c r="A5026" s="11" t="n"/>
      <c r="B5026" s="11" t="n"/>
      <c r="C5026" s="11" t="n"/>
      <c r="E5026" s="12">
        <f>IF($A5026="","",IF(ISNUMBER($A5026),$A5026,IFERROR(DATEVALUE($A5026),"")))</f>
        <v/>
      </c>
      <c r="F5026" s="12">
        <f>IF($B5026="","",IF(ISNUMBER($B5026),HOUR($B5026)*2+MINUTE($B5026)/30,IFERROR(VALUE(LEFT($B5026,FIND(":",$B5026)-1))*2+VALUE(MID($B5026,FIND(":",$B5026)+1,2))/30,"")))</f>
        <v/>
      </c>
      <c r="G5026" s="12">
        <f>IF($E5026="","",IF(WEEKDAY($E5026,2)&lt;6,1,0))</f>
        <v/>
      </c>
      <c r="H5026" s="12">
        <f>IF(OR($E5026="",$F5026=""),"",IF(AND($G5026=1,$F5026&gt;='Working Hours'!$C$8,$F5026&lt;'Working Hours'!$C$9),1,0))</f>
        <v/>
      </c>
    </row>
    <row r="5027">
      <c r="A5027" s="11" t="n"/>
      <c r="B5027" s="11" t="n"/>
      <c r="C5027" s="11" t="n"/>
      <c r="E5027" s="12">
        <f>IF($A5027="","",IF(ISNUMBER($A5027),$A5027,IFERROR(DATEVALUE($A5027),"")))</f>
        <v/>
      </c>
      <c r="F5027" s="12">
        <f>IF($B5027="","",IF(ISNUMBER($B5027),HOUR($B5027)*2+MINUTE($B5027)/30,IFERROR(VALUE(LEFT($B5027,FIND(":",$B5027)-1))*2+VALUE(MID($B5027,FIND(":",$B5027)+1,2))/30,"")))</f>
        <v/>
      </c>
      <c r="G5027" s="12">
        <f>IF($E5027="","",IF(WEEKDAY($E5027,2)&lt;6,1,0))</f>
        <v/>
      </c>
      <c r="H5027" s="12">
        <f>IF(OR($E5027="",$F5027=""),"",IF(AND($G5027=1,$F5027&gt;='Working Hours'!$C$8,$F5027&lt;'Working Hours'!$C$9),1,0))</f>
        <v/>
      </c>
    </row>
    <row r="5028">
      <c r="A5028" s="11" t="n"/>
      <c r="B5028" s="11" t="n"/>
      <c r="C5028" s="11" t="n"/>
      <c r="E5028" s="12">
        <f>IF($A5028="","",IF(ISNUMBER($A5028),$A5028,IFERROR(DATEVALUE($A5028),"")))</f>
        <v/>
      </c>
      <c r="F5028" s="12">
        <f>IF($B5028="","",IF(ISNUMBER($B5028),HOUR($B5028)*2+MINUTE($B5028)/30,IFERROR(VALUE(LEFT($B5028,FIND(":",$B5028)-1))*2+VALUE(MID($B5028,FIND(":",$B5028)+1,2))/30,"")))</f>
        <v/>
      </c>
      <c r="G5028" s="12">
        <f>IF($E5028="","",IF(WEEKDAY($E5028,2)&lt;6,1,0))</f>
        <v/>
      </c>
      <c r="H5028" s="12">
        <f>IF(OR($E5028="",$F5028=""),"",IF(AND($G5028=1,$F5028&gt;='Working Hours'!$C$8,$F5028&lt;'Working Hours'!$C$9),1,0))</f>
        <v/>
      </c>
    </row>
    <row r="5029">
      <c r="A5029" s="11" t="n"/>
      <c r="B5029" s="11" t="n"/>
      <c r="C5029" s="11" t="n"/>
      <c r="E5029" s="12">
        <f>IF($A5029="","",IF(ISNUMBER($A5029),$A5029,IFERROR(DATEVALUE($A5029),"")))</f>
        <v/>
      </c>
      <c r="F5029" s="12">
        <f>IF($B5029="","",IF(ISNUMBER($B5029),HOUR($B5029)*2+MINUTE($B5029)/30,IFERROR(VALUE(LEFT($B5029,FIND(":",$B5029)-1))*2+VALUE(MID($B5029,FIND(":",$B5029)+1,2))/30,"")))</f>
        <v/>
      </c>
      <c r="G5029" s="12">
        <f>IF($E5029="","",IF(WEEKDAY($E5029,2)&lt;6,1,0))</f>
        <v/>
      </c>
      <c r="H5029" s="12">
        <f>IF(OR($E5029="",$F5029=""),"",IF(AND($G5029=1,$F5029&gt;='Working Hours'!$C$8,$F5029&lt;'Working Hours'!$C$9),1,0))</f>
        <v/>
      </c>
    </row>
    <row r="5030">
      <c r="A5030" s="11" t="n"/>
      <c r="B5030" s="11" t="n"/>
      <c r="C5030" s="11" t="n"/>
      <c r="E5030" s="12">
        <f>IF($A5030="","",IF(ISNUMBER($A5030),$A5030,IFERROR(DATEVALUE($A5030),"")))</f>
        <v/>
      </c>
      <c r="F5030" s="12">
        <f>IF($B5030="","",IF(ISNUMBER($B5030),HOUR($B5030)*2+MINUTE($B5030)/30,IFERROR(VALUE(LEFT($B5030,FIND(":",$B5030)-1))*2+VALUE(MID($B5030,FIND(":",$B5030)+1,2))/30,"")))</f>
        <v/>
      </c>
      <c r="G5030" s="12">
        <f>IF($E5030="","",IF(WEEKDAY($E5030,2)&lt;6,1,0))</f>
        <v/>
      </c>
      <c r="H5030" s="12">
        <f>IF(OR($E5030="",$F5030=""),"",IF(AND($G5030=1,$F5030&gt;='Working Hours'!$C$8,$F5030&lt;'Working Hours'!$C$9),1,0))</f>
        <v/>
      </c>
    </row>
    <row r="5031">
      <c r="A5031" s="11" t="n"/>
      <c r="B5031" s="11" t="n"/>
      <c r="C5031" s="11" t="n"/>
      <c r="E5031" s="12">
        <f>IF($A5031="","",IF(ISNUMBER($A5031),$A5031,IFERROR(DATEVALUE($A5031),"")))</f>
        <v/>
      </c>
      <c r="F5031" s="12">
        <f>IF($B5031="","",IF(ISNUMBER($B5031),HOUR($B5031)*2+MINUTE($B5031)/30,IFERROR(VALUE(LEFT($B5031,FIND(":",$B5031)-1))*2+VALUE(MID($B5031,FIND(":",$B5031)+1,2))/30,"")))</f>
        <v/>
      </c>
      <c r="G5031" s="12">
        <f>IF($E5031="","",IF(WEEKDAY($E5031,2)&lt;6,1,0))</f>
        <v/>
      </c>
      <c r="H5031" s="12">
        <f>IF(OR($E5031="",$F5031=""),"",IF(AND($G5031=1,$F5031&gt;='Working Hours'!$C$8,$F5031&lt;'Working Hours'!$C$9),1,0))</f>
        <v/>
      </c>
    </row>
    <row r="5032">
      <c r="A5032" s="11" t="n"/>
      <c r="B5032" s="11" t="n"/>
      <c r="C5032" s="11" t="n"/>
      <c r="E5032" s="12">
        <f>IF($A5032="","",IF(ISNUMBER($A5032),$A5032,IFERROR(DATEVALUE($A5032),"")))</f>
        <v/>
      </c>
      <c r="F5032" s="12">
        <f>IF($B5032="","",IF(ISNUMBER($B5032),HOUR($B5032)*2+MINUTE($B5032)/30,IFERROR(VALUE(LEFT($B5032,FIND(":",$B5032)-1))*2+VALUE(MID($B5032,FIND(":",$B5032)+1,2))/30,"")))</f>
        <v/>
      </c>
      <c r="G5032" s="12">
        <f>IF($E5032="","",IF(WEEKDAY($E5032,2)&lt;6,1,0))</f>
        <v/>
      </c>
      <c r="H5032" s="12">
        <f>IF(OR($E5032="",$F5032=""),"",IF(AND($G5032=1,$F5032&gt;='Working Hours'!$C$8,$F5032&lt;'Working Hours'!$C$9),1,0))</f>
        <v/>
      </c>
    </row>
    <row r="5033">
      <c r="A5033" s="11" t="n"/>
      <c r="B5033" s="11" t="n"/>
      <c r="C5033" s="11" t="n"/>
      <c r="E5033" s="12">
        <f>IF($A5033="","",IF(ISNUMBER($A5033),$A5033,IFERROR(DATEVALUE($A5033),"")))</f>
        <v/>
      </c>
      <c r="F5033" s="12">
        <f>IF($B5033="","",IF(ISNUMBER($B5033),HOUR($B5033)*2+MINUTE($B5033)/30,IFERROR(VALUE(LEFT($B5033,FIND(":",$B5033)-1))*2+VALUE(MID($B5033,FIND(":",$B5033)+1,2))/30,"")))</f>
        <v/>
      </c>
      <c r="G5033" s="12">
        <f>IF($E5033="","",IF(WEEKDAY($E5033,2)&lt;6,1,0))</f>
        <v/>
      </c>
      <c r="H5033" s="12">
        <f>IF(OR($E5033="",$F5033=""),"",IF(AND($G5033=1,$F5033&gt;='Working Hours'!$C$8,$F5033&lt;'Working Hours'!$C$9),1,0))</f>
        <v/>
      </c>
    </row>
    <row r="5034">
      <c r="A5034" s="11" t="n"/>
      <c r="B5034" s="11" t="n"/>
      <c r="C5034" s="11" t="n"/>
      <c r="E5034" s="12">
        <f>IF($A5034="","",IF(ISNUMBER($A5034),$A5034,IFERROR(DATEVALUE($A5034),"")))</f>
        <v/>
      </c>
      <c r="F5034" s="12">
        <f>IF($B5034="","",IF(ISNUMBER($B5034),HOUR($B5034)*2+MINUTE($B5034)/30,IFERROR(VALUE(LEFT($B5034,FIND(":",$B5034)-1))*2+VALUE(MID($B5034,FIND(":",$B5034)+1,2))/30,"")))</f>
        <v/>
      </c>
      <c r="G5034" s="12">
        <f>IF($E5034="","",IF(WEEKDAY($E5034,2)&lt;6,1,0))</f>
        <v/>
      </c>
      <c r="H5034" s="12">
        <f>IF(OR($E5034="",$F5034=""),"",IF(AND($G5034=1,$F5034&gt;='Working Hours'!$C$8,$F5034&lt;'Working Hours'!$C$9),1,0))</f>
        <v/>
      </c>
    </row>
    <row r="5035">
      <c r="A5035" s="11" t="n"/>
      <c r="B5035" s="11" t="n"/>
      <c r="C5035" s="11" t="n"/>
      <c r="E5035" s="12">
        <f>IF($A5035="","",IF(ISNUMBER($A5035),$A5035,IFERROR(DATEVALUE($A5035),"")))</f>
        <v/>
      </c>
      <c r="F5035" s="12">
        <f>IF($B5035="","",IF(ISNUMBER($B5035),HOUR($B5035)*2+MINUTE($B5035)/30,IFERROR(VALUE(LEFT($B5035,FIND(":",$B5035)-1))*2+VALUE(MID($B5035,FIND(":",$B5035)+1,2))/30,"")))</f>
        <v/>
      </c>
      <c r="G5035" s="12">
        <f>IF($E5035="","",IF(WEEKDAY($E5035,2)&lt;6,1,0))</f>
        <v/>
      </c>
      <c r="H5035" s="12">
        <f>IF(OR($E5035="",$F5035=""),"",IF(AND($G5035=1,$F5035&gt;='Working Hours'!$C$8,$F5035&lt;'Working Hours'!$C$9),1,0))</f>
        <v/>
      </c>
    </row>
    <row r="5036">
      <c r="A5036" s="11" t="n"/>
      <c r="B5036" s="11" t="n"/>
      <c r="C5036" s="11" t="n"/>
      <c r="E5036" s="12">
        <f>IF($A5036="","",IF(ISNUMBER($A5036),$A5036,IFERROR(DATEVALUE($A5036),"")))</f>
        <v/>
      </c>
      <c r="F5036" s="12">
        <f>IF($B5036="","",IF(ISNUMBER($B5036),HOUR($B5036)*2+MINUTE($B5036)/30,IFERROR(VALUE(LEFT($B5036,FIND(":",$B5036)-1))*2+VALUE(MID($B5036,FIND(":",$B5036)+1,2))/30,"")))</f>
        <v/>
      </c>
      <c r="G5036" s="12">
        <f>IF($E5036="","",IF(WEEKDAY($E5036,2)&lt;6,1,0))</f>
        <v/>
      </c>
      <c r="H5036" s="12">
        <f>IF(OR($E5036="",$F5036=""),"",IF(AND($G5036=1,$F5036&gt;='Working Hours'!$C$8,$F5036&lt;'Working Hours'!$C$9),1,0))</f>
        <v/>
      </c>
    </row>
    <row r="5037">
      <c r="A5037" s="11" t="n"/>
      <c r="B5037" s="11" t="n"/>
      <c r="C5037" s="11" t="n"/>
      <c r="E5037" s="12">
        <f>IF($A5037="","",IF(ISNUMBER($A5037),$A5037,IFERROR(DATEVALUE($A5037),"")))</f>
        <v/>
      </c>
      <c r="F5037" s="12">
        <f>IF($B5037="","",IF(ISNUMBER($B5037),HOUR($B5037)*2+MINUTE($B5037)/30,IFERROR(VALUE(LEFT($B5037,FIND(":",$B5037)-1))*2+VALUE(MID($B5037,FIND(":",$B5037)+1,2))/30,"")))</f>
        <v/>
      </c>
      <c r="G5037" s="12">
        <f>IF($E5037="","",IF(WEEKDAY($E5037,2)&lt;6,1,0))</f>
        <v/>
      </c>
      <c r="H5037" s="12">
        <f>IF(OR($E5037="",$F5037=""),"",IF(AND($G5037=1,$F5037&gt;='Working Hours'!$C$8,$F5037&lt;'Working Hours'!$C$9),1,0))</f>
        <v/>
      </c>
    </row>
    <row r="5038">
      <c r="A5038" s="11" t="n"/>
      <c r="B5038" s="11" t="n"/>
      <c r="C5038" s="11" t="n"/>
      <c r="E5038" s="12">
        <f>IF($A5038="","",IF(ISNUMBER($A5038),$A5038,IFERROR(DATEVALUE($A5038),"")))</f>
        <v/>
      </c>
      <c r="F5038" s="12">
        <f>IF($B5038="","",IF(ISNUMBER($B5038),HOUR($B5038)*2+MINUTE($B5038)/30,IFERROR(VALUE(LEFT($B5038,FIND(":",$B5038)-1))*2+VALUE(MID($B5038,FIND(":",$B5038)+1,2))/30,"")))</f>
        <v/>
      </c>
      <c r="G5038" s="12">
        <f>IF($E5038="","",IF(WEEKDAY($E5038,2)&lt;6,1,0))</f>
        <v/>
      </c>
      <c r="H5038" s="12">
        <f>IF(OR($E5038="",$F5038=""),"",IF(AND($G5038=1,$F5038&gt;='Working Hours'!$C$8,$F5038&lt;'Working Hours'!$C$9),1,0))</f>
        <v/>
      </c>
    </row>
    <row r="5039">
      <c r="A5039" s="11" t="n"/>
      <c r="B5039" s="11" t="n"/>
      <c r="C5039" s="11" t="n"/>
      <c r="E5039" s="12">
        <f>IF($A5039="","",IF(ISNUMBER($A5039),$A5039,IFERROR(DATEVALUE($A5039),"")))</f>
        <v/>
      </c>
      <c r="F5039" s="12">
        <f>IF($B5039="","",IF(ISNUMBER($B5039),HOUR($B5039)*2+MINUTE($B5039)/30,IFERROR(VALUE(LEFT($B5039,FIND(":",$B5039)-1))*2+VALUE(MID($B5039,FIND(":",$B5039)+1,2))/30,"")))</f>
        <v/>
      </c>
      <c r="G5039" s="12">
        <f>IF($E5039="","",IF(WEEKDAY($E5039,2)&lt;6,1,0))</f>
        <v/>
      </c>
      <c r="H5039" s="12">
        <f>IF(OR($E5039="",$F5039=""),"",IF(AND($G5039=1,$F5039&gt;='Working Hours'!$C$8,$F5039&lt;'Working Hours'!$C$9),1,0))</f>
        <v/>
      </c>
    </row>
    <row r="5040">
      <c r="A5040" s="11" t="n"/>
      <c r="B5040" s="11" t="n"/>
      <c r="C5040" s="11" t="n"/>
      <c r="E5040" s="12">
        <f>IF($A5040="","",IF(ISNUMBER($A5040),$A5040,IFERROR(DATEVALUE($A5040),"")))</f>
        <v/>
      </c>
      <c r="F5040" s="12">
        <f>IF($B5040="","",IF(ISNUMBER($B5040),HOUR($B5040)*2+MINUTE($B5040)/30,IFERROR(VALUE(LEFT($B5040,FIND(":",$B5040)-1))*2+VALUE(MID($B5040,FIND(":",$B5040)+1,2))/30,"")))</f>
        <v/>
      </c>
      <c r="G5040" s="12">
        <f>IF($E5040="","",IF(WEEKDAY($E5040,2)&lt;6,1,0))</f>
        <v/>
      </c>
      <c r="H5040" s="12">
        <f>IF(OR($E5040="",$F5040=""),"",IF(AND($G5040=1,$F5040&gt;='Working Hours'!$C$8,$F5040&lt;'Working Hours'!$C$9),1,0))</f>
        <v/>
      </c>
    </row>
    <row r="5041">
      <c r="A5041" s="11" t="n"/>
      <c r="B5041" s="11" t="n"/>
      <c r="C5041" s="11" t="n"/>
      <c r="E5041" s="12">
        <f>IF($A5041="","",IF(ISNUMBER($A5041),$A5041,IFERROR(DATEVALUE($A5041),"")))</f>
        <v/>
      </c>
      <c r="F5041" s="12">
        <f>IF($B5041="","",IF(ISNUMBER($B5041),HOUR($B5041)*2+MINUTE($B5041)/30,IFERROR(VALUE(LEFT($B5041,FIND(":",$B5041)-1))*2+VALUE(MID($B5041,FIND(":",$B5041)+1,2))/30,"")))</f>
        <v/>
      </c>
      <c r="G5041" s="12">
        <f>IF($E5041="","",IF(WEEKDAY($E5041,2)&lt;6,1,0))</f>
        <v/>
      </c>
      <c r="H5041" s="12">
        <f>IF(OR($E5041="",$F5041=""),"",IF(AND($G5041=1,$F5041&gt;='Working Hours'!$C$8,$F5041&lt;'Working Hours'!$C$9),1,0))</f>
        <v/>
      </c>
    </row>
    <row r="5042">
      <c r="A5042" s="11" t="n"/>
      <c r="B5042" s="11" t="n"/>
      <c r="C5042" s="11" t="n"/>
      <c r="E5042" s="12">
        <f>IF($A5042="","",IF(ISNUMBER($A5042),$A5042,IFERROR(DATEVALUE($A5042),"")))</f>
        <v/>
      </c>
      <c r="F5042" s="12">
        <f>IF($B5042="","",IF(ISNUMBER($B5042),HOUR($B5042)*2+MINUTE($B5042)/30,IFERROR(VALUE(LEFT($B5042,FIND(":",$B5042)-1))*2+VALUE(MID($B5042,FIND(":",$B5042)+1,2))/30,"")))</f>
        <v/>
      </c>
      <c r="G5042" s="12">
        <f>IF($E5042="","",IF(WEEKDAY($E5042,2)&lt;6,1,0))</f>
        <v/>
      </c>
      <c r="H5042" s="12">
        <f>IF(OR($E5042="",$F5042=""),"",IF(AND($G5042=1,$F5042&gt;='Working Hours'!$C$8,$F5042&lt;'Working Hours'!$C$9),1,0))</f>
        <v/>
      </c>
    </row>
    <row r="5043">
      <c r="A5043" s="11" t="n"/>
      <c r="B5043" s="11" t="n"/>
      <c r="C5043" s="11" t="n"/>
      <c r="E5043" s="12">
        <f>IF($A5043="","",IF(ISNUMBER($A5043),$A5043,IFERROR(DATEVALUE($A5043),"")))</f>
        <v/>
      </c>
      <c r="F5043" s="12">
        <f>IF($B5043="","",IF(ISNUMBER($B5043),HOUR($B5043)*2+MINUTE($B5043)/30,IFERROR(VALUE(LEFT($B5043,FIND(":",$B5043)-1))*2+VALUE(MID($B5043,FIND(":",$B5043)+1,2))/30,"")))</f>
        <v/>
      </c>
      <c r="G5043" s="12">
        <f>IF($E5043="","",IF(WEEKDAY($E5043,2)&lt;6,1,0))</f>
        <v/>
      </c>
      <c r="H5043" s="12">
        <f>IF(OR($E5043="",$F5043=""),"",IF(AND($G5043=1,$F5043&gt;='Working Hours'!$C$8,$F5043&lt;'Working Hours'!$C$9),1,0))</f>
        <v/>
      </c>
    </row>
    <row r="5044">
      <c r="A5044" s="11" t="n"/>
      <c r="B5044" s="11" t="n"/>
      <c r="C5044" s="11" t="n"/>
      <c r="E5044" s="12">
        <f>IF($A5044="","",IF(ISNUMBER($A5044),$A5044,IFERROR(DATEVALUE($A5044),"")))</f>
        <v/>
      </c>
      <c r="F5044" s="12">
        <f>IF($B5044="","",IF(ISNUMBER($B5044),HOUR($B5044)*2+MINUTE($B5044)/30,IFERROR(VALUE(LEFT($B5044,FIND(":",$B5044)-1))*2+VALUE(MID($B5044,FIND(":",$B5044)+1,2))/30,"")))</f>
        <v/>
      </c>
      <c r="G5044" s="12">
        <f>IF($E5044="","",IF(WEEKDAY($E5044,2)&lt;6,1,0))</f>
        <v/>
      </c>
      <c r="H5044" s="12">
        <f>IF(OR($E5044="",$F5044=""),"",IF(AND($G5044=1,$F5044&gt;='Working Hours'!$C$8,$F5044&lt;'Working Hours'!$C$9),1,0))</f>
        <v/>
      </c>
    </row>
    <row r="5045">
      <c r="A5045" s="11" t="n"/>
      <c r="B5045" s="11" t="n"/>
      <c r="C5045" s="11" t="n"/>
      <c r="E5045" s="12">
        <f>IF($A5045="","",IF(ISNUMBER($A5045),$A5045,IFERROR(DATEVALUE($A5045),"")))</f>
        <v/>
      </c>
      <c r="F5045" s="12">
        <f>IF($B5045="","",IF(ISNUMBER($B5045),HOUR($B5045)*2+MINUTE($B5045)/30,IFERROR(VALUE(LEFT($B5045,FIND(":",$B5045)-1))*2+VALUE(MID($B5045,FIND(":",$B5045)+1,2))/30,"")))</f>
        <v/>
      </c>
      <c r="G5045" s="12">
        <f>IF($E5045="","",IF(WEEKDAY($E5045,2)&lt;6,1,0))</f>
        <v/>
      </c>
      <c r="H5045" s="12">
        <f>IF(OR($E5045="",$F5045=""),"",IF(AND($G5045=1,$F5045&gt;='Working Hours'!$C$8,$F5045&lt;'Working Hours'!$C$9),1,0))</f>
        <v/>
      </c>
    </row>
    <row r="5046">
      <c r="A5046" s="11" t="n"/>
      <c r="B5046" s="11" t="n"/>
      <c r="C5046" s="11" t="n"/>
      <c r="E5046" s="12">
        <f>IF($A5046="","",IF(ISNUMBER($A5046),$A5046,IFERROR(DATEVALUE($A5046),"")))</f>
        <v/>
      </c>
      <c r="F5046" s="12">
        <f>IF($B5046="","",IF(ISNUMBER($B5046),HOUR($B5046)*2+MINUTE($B5046)/30,IFERROR(VALUE(LEFT($B5046,FIND(":",$B5046)-1))*2+VALUE(MID($B5046,FIND(":",$B5046)+1,2))/30,"")))</f>
        <v/>
      </c>
      <c r="G5046" s="12">
        <f>IF($E5046="","",IF(WEEKDAY($E5046,2)&lt;6,1,0))</f>
        <v/>
      </c>
      <c r="H5046" s="12">
        <f>IF(OR($E5046="",$F5046=""),"",IF(AND($G5046=1,$F5046&gt;='Working Hours'!$C$8,$F5046&lt;'Working Hours'!$C$9),1,0))</f>
        <v/>
      </c>
    </row>
    <row r="5047">
      <c r="A5047" s="11" t="n"/>
      <c r="B5047" s="11" t="n"/>
      <c r="C5047" s="11" t="n"/>
      <c r="E5047" s="12">
        <f>IF($A5047="","",IF(ISNUMBER($A5047),$A5047,IFERROR(DATEVALUE($A5047),"")))</f>
        <v/>
      </c>
      <c r="F5047" s="12">
        <f>IF($B5047="","",IF(ISNUMBER($B5047),HOUR($B5047)*2+MINUTE($B5047)/30,IFERROR(VALUE(LEFT($B5047,FIND(":",$B5047)-1))*2+VALUE(MID($B5047,FIND(":",$B5047)+1,2))/30,"")))</f>
        <v/>
      </c>
      <c r="G5047" s="12">
        <f>IF($E5047="","",IF(WEEKDAY($E5047,2)&lt;6,1,0))</f>
        <v/>
      </c>
      <c r="H5047" s="12">
        <f>IF(OR($E5047="",$F5047=""),"",IF(AND($G5047=1,$F5047&gt;='Working Hours'!$C$8,$F5047&lt;'Working Hours'!$C$9),1,0))</f>
        <v/>
      </c>
    </row>
    <row r="5048">
      <c r="A5048" s="11" t="n"/>
      <c r="B5048" s="11" t="n"/>
      <c r="C5048" s="11" t="n"/>
      <c r="E5048" s="12">
        <f>IF($A5048="","",IF(ISNUMBER($A5048),$A5048,IFERROR(DATEVALUE($A5048),"")))</f>
        <v/>
      </c>
      <c r="F5048" s="12">
        <f>IF($B5048="","",IF(ISNUMBER($B5048),HOUR($B5048)*2+MINUTE($B5048)/30,IFERROR(VALUE(LEFT($B5048,FIND(":",$B5048)-1))*2+VALUE(MID($B5048,FIND(":",$B5048)+1,2))/30,"")))</f>
        <v/>
      </c>
      <c r="G5048" s="12">
        <f>IF($E5048="","",IF(WEEKDAY($E5048,2)&lt;6,1,0))</f>
        <v/>
      </c>
      <c r="H5048" s="12">
        <f>IF(OR($E5048="",$F5048=""),"",IF(AND($G5048=1,$F5048&gt;='Working Hours'!$C$8,$F5048&lt;'Working Hours'!$C$9),1,0))</f>
        <v/>
      </c>
    </row>
    <row r="5049">
      <c r="A5049" s="11" t="n"/>
      <c r="B5049" s="11" t="n"/>
      <c r="C5049" s="11" t="n"/>
      <c r="E5049" s="12">
        <f>IF($A5049="","",IF(ISNUMBER($A5049),$A5049,IFERROR(DATEVALUE($A5049),"")))</f>
        <v/>
      </c>
      <c r="F5049" s="12">
        <f>IF($B5049="","",IF(ISNUMBER($B5049),HOUR($B5049)*2+MINUTE($B5049)/30,IFERROR(VALUE(LEFT($B5049,FIND(":",$B5049)-1))*2+VALUE(MID($B5049,FIND(":",$B5049)+1,2))/30,"")))</f>
        <v/>
      </c>
      <c r="G5049" s="12">
        <f>IF($E5049="","",IF(WEEKDAY($E5049,2)&lt;6,1,0))</f>
        <v/>
      </c>
      <c r="H5049" s="12">
        <f>IF(OR($E5049="",$F5049=""),"",IF(AND($G5049=1,$F5049&gt;='Working Hours'!$C$8,$F5049&lt;'Working Hours'!$C$9),1,0))</f>
        <v/>
      </c>
    </row>
    <row r="5050">
      <c r="A5050" s="11" t="n"/>
      <c r="B5050" s="11" t="n"/>
      <c r="C5050" s="11" t="n"/>
      <c r="E5050" s="12">
        <f>IF($A5050="","",IF(ISNUMBER($A5050),$A5050,IFERROR(DATEVALUE($A5050),"")))</f>
        <v/>
      </c>
      <c r="F5050" s="12">
        <f>IF($B5050="","",IF(ISNUMBER($B5050),HOUR($B5050)*2+MINUTE($B5050)/30,IFERROR(VALUE(LEFT($B5050,FIND(":",$B5050)-1))*2+VALUE(MID($B5050,FIND(":",$B5050)+1,2))/30,"")))</f>
        <v/>
      </c>
      <c r="G5050" s="12">
        <f>IF($E5050="","",IF(WEEKDAY($E5050,2)&lt;6,1,0))</f>
        <v/>
      </c>
      <c r="H5050" s="12">
        <f>IF(OR($E5050="",$F5050=""),"",IF(AND($G5050=1,$F5050&gt;='Working Hours'!$C$8,$F5050&lt;'Working Hours'!$C$9),1,0))</f>
        <v/>
      </c>
    </row>
    <row r="5051">
      <c r="A5051" s="11" t="n"/>
      <c r="B5051" s="11" t="n"/>
      <c r="C5051" s="11" t="n"/>
      <c r="E5051" s="12">
        <f>IF($A5051="","",IF(ISNUMBER($A5051),$A5051,IFERROR(DATEVALUE($A5051),"")))</f>
        <v/>
      </c>
      <c r="F5051" s="12">
        <f>IF($B5051="","",IF(ISNUMBER($B5051),HOUR($B5051)*2+MINUTE($B5051)/30,IFERROR(VALUE(LEFT($B5051,FIND(":",$B5051)-1))*2+VALUE(MID($B5051,FIND(":",$B5051)+1,2))/30,"")))</f>
        <v/>
      </c>
      <c r="G5051" s="12">
        <f>IF($E5051="","",IF(WEEKDAY($E5051,2)&lt;6,1,0))</f>
        <v/>
      </c>
      <c r="H5051" s="12">
        <f>IF(OR($E5051="",$F5051=""),"",IF(AND($G5051=1,$F5051&gt;='Working Hours'!$C$8,$F5051&lt;'Working Hours'!$C$9),1,0))</f>
        <v/>
      </c>
    </row>
    <row r="5052">
      <c r="A5052" s="11" t="n"/>
      <c r="B5052" s="11" t="n"/>
      <c r="C5052" s="11" t="n"/>
      <c r="E5052" s="12">
        <f>IF($A5052="","",IF(ISNUMBER($A5052),$A5052,IFERROR(DATEVALUE($A5052),"")))</f>
        <v/>
      </c>
      <c r="F5052" s="12">
        <f>IF($B5052="","",IF(ISNUMBER($B5052),HOUR($B5052)*2+MINUTE($B5052)/30,IFERROR(VALUE(LEFT($B5052,FIND(":",$B5052)-1))*2+VALUE(MID($B5052,FIND(":",$B5052)+1,2))/30,"")))</f>
        <v/>
      </c>
      <c r="G5052" s="12">
        <f>IF($E5052="","",IF(WEEKDAY($E5052,2)&lt;6,1,0))</f>
        <v/>
      </c>
      <c r="H5052" s="12">
        <f>IF(OR($E5052="",$F5052=""),"",IF(AND($G5052=1,$F5052&gt;='Working Hours'!$C$8,$F5052&lt;'Working Hours'!$C$9),1,0))</f>
        <v/>
      </c>
    </row>
    <row r="5053">
      <c r="A5053" s="11" t="n"/>
      <c r="B5053" s="11" t="n"/>
      <c r="C5053" s="11" t="n"/>
      <c r="E5053" s="12">
        <f>IF($A5053="","",IF(ISNUMBER($A5053),$A5053,IFERROR(DATEVALUE($A5053),"")))</f>
        <v/>
      </c>
      <c r="F5053" s="12">
        <f>IF($B5053="","",IF(ISNUMBER($B5053),HOUR($B5053)*2+MINUTE($B5053)/30,IFERROR(VALUE(LEFT($B5053,FIND(":",$B5053)-1))*2+VALUE(MID($B5053,FIND(":",$B5053)+1,2))/30,"")))</f>
        <v/>
      </c>
      <c r="G5053" s="12">
        <f>IF($E5053="","",IF(WEEKDAY($E5053,2)&lt;6,1,0))</f>
        <v/>
      </c>
      <c r="H5053" s="12">
        <f>IF(OR($E5053="",$F5053=""),"",IF(AND($G5053=1,$F5053&gt;='Working Hours'!$C$8,$F5053&lt;'Working Hours'!$C$9),1,0))</f>
        <v/>
      </c>
    </row>
    <row r="5054">
      <c r="A5054" s="11" t="n"/>
      <c r="B5054" s="11" t="n"/>
      <c r="C5054" s="11" t="n"/>
      <c r="E5054" s="12">
        <f>IF($A5054="","",IF(ISNUMBER($A5054),$A5054,IFERROR(DATEVALUE($A5054),"")))</f>
        <v/>
      </c>
      <c r="F5054" s="12">
        <f>IF($B5054="","",IF(ISNUMBER($B5054),HOUR($B5054)*2+MINUTE($B5054)/30,IFERROR(VALUE(LEFT($B5054,FIND(":",$B5054)-1))*2+VALUE(MID($B5054,FIND(":",$B5054)+1,2))/30,"")))</f>
        <v/>
      </c>
      <c r="G5054" s="12">
        <f>IF($E5054="","",IF(WEEKDAY($E5054,2)&lt;6,1,0))</f>
        <v/>
      </c>
      <c r="H5054" s="12">
        <f>IF(OR($E5054="",$F5054=""),"",IF(AND($G5054=1,$F5054&gt;='Working Hours'!$C$8,$F5054&lt;'Working Hours'!$C$9),1,0))</f>
        <v/>
      </c>
    </row>
    <row r="5055">
      <c r="A5055" s="11" t="n"/>
      <c r="B5055" s="11" t="n"/>
      <c r="C5055" s="11" t="n"/>
      <c r="E5055" s="12">
        <f>IF($A5055="","",IF(ISNUMBER($A5055),$A5055,IFERROR(DATEVALUE($A5055),"")))</f>
        <v/>
      </c>
      <c r="F5055" s="12">
        <f>IF($B5055="","",IF(ISNUMBER($B5055),HOUR($B5055)*2+MINUTE($B5055)/30,IFERROR(VALUE(LEFT($B5055,FIND(":",$B5055)-1))*2+VALUE(MID($B5055,FIND(":",$B5055)+1,2))/30,"")))</f>
        <v/>
      </c>
      <c r="G5055" s="12">
        <f>IF($E5055="","",IF(WEEKDAY($E5055,2)&lt;6,1,0))</f>
        <v/>
      </c>
      <c r="H5055" s="12">
        <f>IF(OR($E5055="",$F5055=""),"",IF(AND($G5055=1,$F5055&gt;='Working Hours'!$C$8,$F5055&lt;'Working Hours'!$C$9),1,0))</f>
        <v/>
      </c>
    </row>
    <row r="5056">
      <c r="A5056" s="11" t="n"/>
      <c r="B5056" s="11" t="n"/>
      <c r="C5056" s="11" t="n"/>
      <c r="E5056" s="12">
        <f>IF($A5056="","",IF(ISNUMBER($A5056),$A5056,IFERROR(DATEVALUE($A5056),"")))</f>
        <v/>
      </c>
      <c r="F5056" s="12">
        <f>IF($B5056="","",IF(ISNUMBER($B5056),HOUR($B5056)*2+MINUTE($B5056)/30,IFERROR(VALUE(LEFT($B5056,FIND(":",$B5056)-1))*2+VALUE(MID($B5056,FIND(":",$B5056)+1,2))/30,"")))</f>
        <v/>
      </c>
      <c r="G5056" s="12">
        <f>IF($E5056="","",IF(WEEKDAY($E5056,2)&lt;6,1,0))</f>
        <v/>
      </c>
      <c r="H5056" s="12">
        <f>IF(OR($E5056="",$F5056=""),"",IF(AND($G5056=1,$F5056&gt;='Working Hours'!$C$8,$F5056&lt;'Working Hours'!$C$9),1,0))</f>
        <v/>
      </c>
    </row>
    <row r="5057">
      <c r="A5057" s="11" t="n"/>
      <c r="B5057" s="11" t="n"/>
      <c r="C5057" s="11" t="n"/>
      <c r="E5057" s="12">
        <f>IF($A5057="","",IF(ISNUMBER($A5057),$A5057,IFERROR(DATEVALUE($A5057),"")))</f>
        <v/>
      </c>
      <c r="F5057" s="12">
        <f>IF($B5057="","",IF(ISNUMBER($B5057),HOUR($B5057)*2+MINUTE($B5057)/30,IFERROR(VALUE(LEFT($B5057,FIND(":",$B5057)-1))*2+VALUE(MID($B5057,FIND(":",$B5057)+1,2))/30,"")))</f>
        <v/>
      </c>
      <c r="G5057" s="12">
        <f>IF($E5057="","",IF(WEEKDAY($E5057,2)&lt;6,1,0))</f>
        <v/>
      </c>
      <c r="H5057" s="12">
        <f>IF(OR($E5057="",$F5057=""),"",IF(AND($G5057=1,$F5057&gt;='Working Hours'!$C$8,$F5057&lt;'Working Hours'!$C$9),1,0))</f>
        <v/>
      </c>
    </row>
    <row r="5058">
      <c r="A5058" s="11" t="n"/>
      <c r="B5058" s="11" t="n"/>
      <c r="C5058" s="11" t="n"/>
      <c r="E5058" s="12">
        <f>IF($A5058="","",IF(ISNUMBER($A5058),$A5058,IFERROR(DATEVALUE($A5058),"")))</f>
        <v/>
      </c>
      <c r="F5058" s="12">
        <f>IF($B5058="","",IF(ISNUMBER($B5058),HOUR($B5058)*2+MINUTE($B5058)/30,IFERROR(VALUE(LEFT($B5058,FIND(":",$B5058)-1))*2+VALUE(MID($B5058,FIND(":",$B5058)+1,2))/30,"")))</f>
        <v/>
      </c>
      <c r="G5058" s="12">
        <f>IF($E5058="","",IF(WEEKDAY($E5058,2)&lt;6,1,0))</f>
        <v/>
      </c>
      <c r="H5058" s="12">
        <f>IF(OR($E5058="",$F5058=""),"",IF(AND($G5058=1,$F5058&gt;='Working Hours'!$C$8,$F5058&lt;'Working Hours'!$C$9),1,0))</f>
        <v/>
      </c>
    </row>
    <row r="5059">
      <c r="A5059" s="11" t="n"/>
      <c r="B5059" s="11" t="n"/>
      <c r="C5059" s="11" t="n"/>
      <c r="E5059" s="12">
        <f>IF($A5059="","",IF(ISNUMBER($A5059),$A5059,IFERROR(DATEVALUE($A5059),"")))</f>
        <v/>
      </c>
      <c r="F5059" s="12">
        <f>IF($B5059="","",IF(ISNUMBER($B5059),HOUR($B5059)*2+MINUTE($B5059)/30,IFERROR(VALUE(LEFT($B5059,FIND(":",$B5059)-1))*2+VALUE(MID($B5059,FIND(":",$B5059)+1,2))/30,"")))</f>
        <v/>
      </c>
      <c r="G5059" s="12">
        <f>IF($E5059="","",IF(WEEKDAY($E5059,2)&lt;6,1,0))</f>
        <v/>
      </c>
      <c r="H5059" s="12">
        <f>IF(OR($E5059="",$F5059=""),"",IF(AND($G5059=1,$F5059&gt;='Working Hours'!$C$8,$F5059&lt;'Working Hours'!$C$9),1,0))</f>
        <v/>
      </c>
    </row>
    <row r="5060">
      <c r="A5060" s="11" t="n"/>
      <c r="B5060" s="11" t="n"/>
      <c r="C5060" s="11" t="n"/>
      <c r="E5060" s="12">
        <f>IF($A5060="","",IF(ISNUMBER($A5060),$A5060,IFERROR(DATEVALUE($A5060),"")))</f>
        <v/>
      </c>
      <c r="F5060" s="12">
        <f>IF($B5060="","",IF(ISNUMBER($B5060),HOUR($B5060)*2+MINUTE($B5060)/30,IFERROR(VALUE(LEFT($B5060,FIND(":",$B5060)-1))*2+VALUE(MID($B5060,FIND(":",$B5060)+1,2))/30,"")))</f>
        <v/>
      </c>
      <c r="G5060" s="12">
        <f>IF($E5060="","",IF(WEEKDAY($E5060,2)&lt;6,1,0))</f>
        <v/>
      </c>
      <c r="H5060" s="12">
        <f>IF(OR($E5060="",$F5060=""),"",IF(AND($G5060=1,$F5060&gt;='Working Hours'!$C$8,$F5060&lt;'Working Hours'!$C$9),1,0))</f>
        <v/>
      </c>
    </row>
    <row r="5061">
      <c r="A5061" s="11" t="n"/>
      <c r="B5061" s="11" t="n"/>
      <c r="C5061" s="11" t="n"/>
      <c r="E5061" s="12">
        <f>IF($A5061="","",IF(ISNUMBER($A5061),$A5061,IFERROR(DATEVALUE($A5061),"")))</f>
        <v/>
      </c>
      <c r="F5061" s="12">
        <f>IF($B5061="","",IF(ISNUMBER($B5061),HOUR($B5061)*2+MINUTE($B5061)/30,IFERROR(VALUE(LEFT($B5061,FIND(":",$B5061)-1))*2+VALUE(MID($B5061,FIND(":",$B5061)+1,2))/30,"")))</f>
        <v/>
      </c>
      <c r="G5061" s="12">
        <f>IF($E5061="","",IF(WEEKDAY($E5061,2)&lt;6,1,0))</f>
        <v/>
      </c>
      <c r="H5061" s="12">
        <f>IF(OR($E5061="",$F5061=""),"",IF(AND($G5061=1,$F5061&gt;='Working Hours'!$C$8,$F5061&lt;'Working Hours'!$C$9),1,0))</f>
        <v/>
      </c>
    </row>
    <row r="5062">
      <c r="A5062" s="11" t="n"/>
      <c r="B5062" s="11" t="n"/>
      <c r="C5062" s="11" t="n"/>
      <c r="E5062" s="12">
        <f>IF($A5062="","",IF(ISNUMBER($A5062),$A5062,IFERROR(DATEVALUE($A5062),"")))</f>
        <v/>
      </c>
      <c r="F5062" s="12">
        <f>IF($B5062="","",IF(ISNUMBER($B5062),HOUR($B5062)*2+MINUTE($B5062)/30,IFERROR(VALUE(LEFT($B5062,FIND(":",$B5062)-1))*2+VALUE(MID($B5062,FIND(":",$B5062)+1,2))/30,"")))</f>
        <v/>
      </c>
      <c r="G5062" s="12">
        <f>IF($E5062="","",IF(WEEKDAY($E5062,2)&lt;6,1,0))</f>
        <v/>
      </c>
      <c r="H5062" s="12">
        <f>IF(OR($E5062="",$F5062=""),"",IF(AND($G5062=1,$F5062&gt;='Working Hours'!$C$8,$F5062&lt;'Working Hours'!$C$9),1,0))</f>
        <v/>
      </c>
    </row>
    <row r="5063">
      <c r="A5063" s="11" t="n"/>
      <c r="B5063" s="11" t="n"/>
      <c r="C5063" s="11" t="n"/>
      <c r="E5063" s="12">
        <f>IF($A5063="","",IF(ISNUMBER($A5063),$A5063,IFERROR(DATEVALUE($A5063),"")))</f>
        <v/>
      </c>
      <c r="F5063" s="12">
        <f>IF($B5063="","",IF(ISNUMBER($B5063),HOUR($B5063)*2+MINUTE($B5063)/30,IFERROR(VALUE(LEFT($B5063,FIND(":",$B5063)-1))*2+VALUE(MID($B5063,FIND(":",$B5063)+1,2))/30,"")))</f>
        <v/>
      </c>
      <c r="G5063" s="12">
        <f>IF($E5063="","",IF(WEEKDAY($E5063,2)&lt;6,1,0))</f>
        <v/>
      </c>
      <c r="H5063" s="12">
        <f>IF(OR($E5063="",$F5063=""),"",IF(AND($G5063=1,$F5063&gt;='Working Hours'!$C$8,$F5063&lt;'Working Hours'!$C$9),1,0))</f>
        <v/>
      </c>
    </row>
    <row r="5064">
      <c r="A5064" s="11" t="n"/>
      <c r="B5064" s="11" t="n"/>
      <c r="C5064" s="11" t="n"/>
      <c r="E5064" s="12">
        <f>IF($A5064="","",IF(ISNUMBER($A5064),$A5064,IFERROR(DATEVALUE($A5064),"")))</f>
        <v/>
      </c>
      <c r="F5064" s="12">
        <f>IF($B5064="","",IF(ISNUMBER($B5064),HOUR($B5064)*2+MINUTE($B5064)/30,IFERROR(VALUE(LEFT($B5064,FIND(":",$B5064)-1))*2+VALUE(MID($B5064,FIND(":",$B5064)+1,2))/30,"")))</f>
        <v/>
      </c>
      <c r="G5064" s="12">
        <f>IF($E5064="","",IF(WEEKDAY($E5064,2)&lt;6,1,0))</f>
        <v/>
      </c>
      <c r="H5064" s="12">
        <f>IF(OR($E5064="",$F5064=""),"",IF(AND($G5064=1,$F5064&gt;='Working Hours'!$C$8,$F5064&lt;'Working Hours'!$C$9),1,0))</f>
        <v/>
      </c>
    </row>
    <row r="5065">
      <c r="A5065" s="11" t="n"/>
      <c r="B5065" s="11" t="n"/>
      <c r="C5065" s="11" t="n"/>
      <c r="E5065" s="12">
        <f>IF($A5065="","",IF(ISNUMBER($A5065),$A5065,IFERROR(DATEVALUE($A5065),"")))</f>
        <v/>
      </c>
      <c r="F5065" s="12">
        <f>IF($B5065="","",IF(ISNUMBER($B5065),HOUR($B5065)*2+MINUTE($B5065)/30,IFERROR(VALUE(LEFT($B5065,FIND(":",$B5065)-1))*2+VALUE(MID($B5065,FIND(":",$B5065)+1,2))/30,"")))</f>
        <v/>
      </c>
      <c r="G5065" s="12">
        <f>IF($E5065="","",IF(WEEKDAY($E5065,2)&lt;6,1,0))</f>
        <v/>
      </c>
      <c r="H5065" s="12">
        <f>IF(OR($E5065="",$F5065=""),"",IF(AND($G5065=1,$F5065&gt;='Working Hours'!$C$8,$F5065&lt;'Working Hours'!$C$9),1,0))</f>
        <v/>
      </c>
    </row>
    <row r="5066">
      <c r="A5066" s="11" t="n"/>
      <c r="B5066" s="11" t="n"/>
      <c r="C5066" s="11" t="n"/>
      <c r="E5066" s="12">
        <f>IF($A5066="","",IF(ISNUMBER($A5066),$A5066,IFERROR(DATEVALUE($A5066),"")))</f>
        <v/>
      </c>
      <c r="F5066" s="12">
        <f>IF($B5066="","",IF(ISNUMBER($B5066),HOUR($B5066)*2+MINUTE($B5066)/30,IFERROR(VALUE(LEFT($B5066,FIND(":",$B5066)-1))*2+VALUE(MID($B5066,FIND(":",$B5066)+1,2))/30,"")))</f>
        <v/>
      </c>
      <c r="G5066" s="12">
        <f>IF($E5066="","",IF(WEEKDAY($E5066,2)&lt;6,1,0))</f>
        <v/>
      </c>
      <c r="H5066" s="12">
        <f>IF(OR($E5066="",$F5066=""),"",IF(AND($G5066=1,$F5066&gt;='Working Hours'!$C$8,$F5066&lt;'Working Hours'!$C$9),1,0))</f>
        <v/>
      </c>
    </row>
    <row r="5067">
      <c r="A5067" s="11" t="n"/>
      <c r="B5067" s="11" t="n"/>
      <c r="C5067" s="11" t="n"/>
      <c r="E5067" s="12">
        <f>IF($A5067="","",IF(ISNUMBER($A5067),$A5067,IFERROR(DATEVALUE($A5067),"")))</f>
        <v/>
      </c>
      <c r="F5067" s="12">
        <f>IF($B5067="","",IF(ISNUMBER($B5067),HOUR($B5067)*2+MINUTE($B5067)/30,IFERROR(VALUE(LEFT($B5067,FIND(":",$B5067)-1))*2+VALUE(MID($B5067,FIND(":",$B5067)+1,2))/30,"")))</f>
        <v/>
      </c>
      <c r="G5067" s="12">
        <f>IF($E5067="","",IF(WEEKDAY($E5067,2)&lt;6,1,0))</f>
        <v/>
      </c>
      <c r="H5067" s="12">
        <f>IF(OR($E5067="",$F5067=""),"",IF(AND($G5067=1,$F5067&gt;='Working Hours'!$C$8,$F5067&lt;'Working Hours'!$C$9),1,0))</f>
        <v/>
      </c>
    </row>
    <row r="5068">
      <c r="A5068" s="11" t="n"/>
      <c r="B5068" s="11" t="n"/>
      <c r="C5068" s="11" t="n"/>
      <c r="E5068" s="12">
        <f>IF($A5068="","",IF(ISNUMBER($A5068),$A5068,IFERROR(DATEVALUE($A5068),"")))</f>
        <v/>
      </c>
      <c r="F5068" s="12">
        <f>IF($B5068="","",IF(ISNUMBER($B5068),HOUR($B5068)*2+MINUTE($B5068)/30,IFERROR(VALUE(LEFT($B5068,FIND(":",$B5068)-1))*2+VALUE(MID($B5068,FIND(":",$B5068)+1,2))/30,"")))</f>
        <v/>
      </c>
      <c r="G5068" s="12">
        <f>IF($E5068="","",IF(WEEKDAY($E5068,2)&lt;6,1,0))</f>
        <v/>
      </c>
      <c r="H5068" s="12">
        <f>IF(OR($E5068="",$F5068=""),"",IF(AND($G5068=1,$F5068&gt;='Working Hours'!$C$8,$F5068&lt;'Working Hours'!$C$9),1,0))</f>
        <v/>
      </c>
    </row>
    <row r="5069">
      <c r="A5069" s="11" t="n"/>
      <c r="B5069" s="11" t="n"/>
      <c r="C5069" s="11" t="n"/>
      <c r="E5069" s="12">
        <f>IF($A5069="","",IF(ISNUMBER($A5069),$A5069,IFERROR(DATEVALUE($A5069),"")))</f>
        <v/>
      </c>
      <c r="F5069" s="12">
        <f>IF($B5069="","",IF(ISNUMBER($B5069),HOUR($B5069)*2+MINUTE($B5069)/30,IFERROR(VALUE(LEFT($B5069,FIND(":",$B5069)-1))*2+VALUE(MID($B5069,FIND(":",$B5069)+1,2))/30,"")))</f>
        <v/>
      </c>
      <c r="G5069" s="12">
        <f>IF($E5069="","",IF(WEEKDAY($E5069,2)&lt;6,1,0))</f>
        <v/>
      </c>
      <c r="H5069" s="12">
        <f>IF(OR($E5069="",$F5069=""),"",IF(AND($G5069=1,$F5069&gt;='Working Hours'!$C$8,$F5069&lt;'Working Hours'!$C$9),1,0))</f>
        <v/>
      </c>
    </row>
    <row r="5070">
      <c r="A5070" s="11" t="n"/>
      <c r="B5070" s="11" t="n"/>
      <c r="C5070" s="11" t="n"/>
      <c r="E5070" s="12">
        <f>IF($A5070="","",IF(ISNUMBER($A5070),$A5070,IFERROR(DATEVALUE($A5070),"")))</f>
        <v/>
      </c>
      <c r="F5070" s="12">
        <f>IF($B5070="","",IF(ISNUMBER($B5070),HOUR($B5070)*2+MINUTE($B5070)/30,IFERROR(VALUE(LEFT($B5070,FIND(":",$B5070)-1))*2+VALUE(MID($B5070,FIND(":",$B5070)+1,2))/30,"")))</f>
        <v/>
      </c>
      <c r="G5070" s="12">
        <f>IF($E5070="","",IF(WEEKDAY($E5070,2)&lt;6,1,0))</f>
        <v/>
      </c>
      <c r="H5070" s="12">
        <f>IF(OR($E5070="",$F5070=""),"",IF(AND($G5070=1,$F5070&gt;='Working Hours'!$C$8,$F5070&lt;'Working Hours'!$C$9),1,0))</f>
        <v/>
      </c>
    </row>
    <row r="5071">
      <c r="A5071" s="11" t="n"/>
      <c r="B5071" s="11" t="n"/>
      <c r="C5071" s="11" t="n"/>
      <c r="E5071" s="12">
        <f>IF($A5071="","",IF(ISNUMBER($A5071),$A5071,IFERROR(DATEVALUE($A5071),"")))</f>
        <v/>
      </c>
      <c r="F5071" s="12">
        <f>IF($B5071="","",IF(ISNUMBER($B5071),HOUR($B5071)*2+MINUTE($B5071)/30,IFERROR(VALUE(LEFT($B5071,FIND(":",$B5071)-1))*2+VALUE(MID($B5071,FIND(":",$B5071)+1,2))/30,"")))</f>
        <v/>
      </c>
      <c r="G5071" s="12">
        <f>IF($E5071="","",IF(WEEKDAY($E5071,2)&lt;6,1,0))</f>
        <v/>
      </c>
      <c r="H5071" s="12">
        <f>IF(OR($E5071="",$F5071=""),"",IF(AND($G5071=1,$F5071&gt;='Working Hours'!$C$8,$F5071&lt;'Working Hours'!$C$9),1,0))</f>
        <v/>
      </c>
    </row>
    <row r="5072">
      <c r="A5072" s="11" t="n"/>
      <c r="B5072" s="11" t="n"/>
      <c r="C5072" s="11" t="n"/>
      <c r="E5072" s="12">
        <f>IF($A5072="","",IF(ISNUMBER($A5072),$A5072,IFERROR(DATEVALUE($A5072),"")))</f>
        <v/>
      </c>
      <c r="F5072" s="12">
        <f>IF($B5072="","",IF(ISNUMBER($B5072),HOUR($B5072)*2+MINUTE($B5072)/30,IFERROR(VALUE(LEFT($B5072,FIND(":",$B5072)-1))*2+VALUE(MID($B5072,FIND(":",$B5072)+1,2))/30,"")))</f>
        <v/>
      </c>
      <c r="G5072" s="12">
        <f>IF($E5072="","",IF(WEEKDAY($E5072,2)&lt;6,1,0))</f>
        <v/>
      </c>
      <c r="H5072" s="12">
        <f>IF(OR($E5072="",$F5072=""),"",IF(AND($G5072=1,$F5072&gt;='Working Hours'!$C$8,$F5072&lt;'Working Hours'!$C$9),1,0))</f>
        <v/>
      </c>
    </row>
    <row r="5073">
      <c r="A5073" s="11" t="n"/>
      <c r="B5073" s="11" t="n"/>
      <c r="C5073" s="11" t="n"/>
      <c r="E5073" s="12">
        <f>IF($A5073="","",IF(ISNUMBER($A5073),$A5073,IFERROR(DATEVALUE($A5073),"")))</f>
        <v/>
      </c>
      <c r="F5073" s="12">
        <f>IF($B5073="","",IF(ISNUMBER($B5073),HOUR($B5073)*2+MINUTE($B5073)/30,IFERROR(VALUE(LEFT($B5073,FIND(":",$B5073)-1))*2+VALUE(MID($B5073,FIND(":",$B5073)+1,2))/30,"")))</f>
        <v/>
      </c>
      <c r="G5073" s="12">
        <f>IF($E5073="","",IF(WEEKDAY($E5073,2)&lt;6,1,0))</f>
        <v/>
      </c>
      <c r="H5073" s="12">
        <f>IF(OR($E5073="",$F5073=""),"",IF(AND($G5073=1,$F5073&gt;='Working Hours'!$C$8,$F5073&lt;'Working Hours'!$C$9),1,0))</f>
        <v/>
      </c>
    </row>
    <row r="5074">
      <c r="A5074" s="11" t="n"/>
      <c r="B5074" s="11" t="n"/>
      <c r="C5074" s="11" t="n"/>
      <c r="E5074" s="12">
        <f>IF($A5074="","",IF(ISNUMBER($A5074),$A5074,IFERROR(DATEVALUE($A5074),"")))</f>
        <v/>
      </c>
      <c r="F5074" s="12">
        <f>IF($B5074="","",IF(ISNUMBER($B5074),HOUR($B5074)*2+MINUTE($B5074)/30,IFERROR(VALUE(LEFT($B5074,FIND(":",$B5074)-1))*2+VALUE(MID($B5074,FIND(":",$B5074)+1,2))/30,"")))</f>
        <v/>
      </c>
      <c r="G5074" s="12">
        <f>IF($E5074="","",IF(WEEKDAY($E5074,2)&lt;6,1,0))</f>
        <v/>
      </c>
      <c r="H5074" s="12">
        <f>IF(OR($E5074="",$F5074=""),"",IF(AND($G5074=1,$F5074&gt;='Working Hours'!$C$8,$F5074&lt;'Working Hours'!$C$9),1,0))</f>
        <v/>
      </c>
    </row>
    <row r="5075">
      <c r="A5075" s="11" t="n"/>
      <c r="B5075" s="11" t="n"/>
      <c r="C5075" s="11" t="n"/>
      <c r="E5075" s="12">
        <f>IF($A5075="","",IF(ISNUMBER($A5075),$A5075,IFERROR(DATEVALUE($A5075),"")))</f>
        <v/>
      </c>
      <c r="F5075" s="12">
        <f>IF($B5075="","",IF(ISNUMBER($B5075),HOUR($B5075)*2+MINUTE($B5075)/30,IFERROR(VALUE(LEFT($B5075,FIND(":",$B5075)-1))*2+VALUE(MID($B5075,FIND(":",$B5075)+1,2))/30,"")))</f>
        <v/>
      </c>
      <c r="G5075" s="12">
        <f>IF($E5075="","",IF(WEEKDAY($E5075,2)&lt;6,1,0))</f>
        <v/>
      </c>
      <c r="H5075" s="12">
        <f>IF(OR($E5075="",$F5075=""),"",IF(AND($G5075=1,$F5075&gt;='Working Hours'!$C$8,$F5075&lt;'Working Hours'!$C$9),1,0))</f>
        <v/>
      </c>
    </row>
    <row r="5076">
      <c r="A5076" s="11" t="n"/>
      <c r="B5076" s="11" t="n"/>
      <c r="C5076" s="11" t="n"/>
      <c r="E5076" s="12">
        <f>IF($A5076="","",IF(ISNUMBER($A5076),$A5076,IFERROR(DATEVALUE($A5076),"")))</f>
        <v/>
      </c>
      <c r="F5076" s="12">
        <f>IF($B5076="","",IF(ISNUMBER($B5076),HOUR($B5076)*2+MINUTE($B5076)/30,IFERROR(VALUE(LEFT($B5076,FIND(":",$B5076)-1))*2+VALUE(MID($B5076,FIND(":",$B5076)+1,2))/30,"")))</f>
        <v/>
      </c>
      <c r="G5076" s="12">
        <f>IF($E5076="","",IF(WEEKDAY($E5076,2)&lt;6,1,0))</f>
        <v/>
      </c>
      <c r="H5076" s="12">
        <f>IF(OR($E5076="",$F5076=""),"",IF(AND($G5076=1,$F5076&gt;='Working Hours'!$C$8,$F5076&lt;'Working Hours'!$C$9),1,0))</f>
        <v/>
      </c>
    </row>
    <row r="5077">
      <c r="A5077" s="11" t="n"/>
      <c r="B5077" s="11" t="n"/>
      <c r="C5077" s="11" t="n"/>
      <c r="E5077" s="12">
        <f>IF($A5077="","",IF(ISNUMBER($A5077),$A5077,IFERROR(DATEVALUE($A5077),"")))</f>
        <v/>
      </c>
      <c r="F5077" s="12">
        <f>IF($B5077="","",IF(ISNUMBER($B5077),HOUR($B5077)*2+MINUTE($B5077)/30,IFERROR(VALUE(LEFT($B5077,FIND(":",$B5077)-1))*2+VALUE(MID($B5077,FIND(":",$B5077)+1,2))/30,"")))</f>
        <v/>
      </c>
      <c r="G5077" s="12">
        <f>IF($E5077="","",IF(WEEKDAY($E5077,2)&lt;6,1,0))</f>
        <v/>
      </c>
      <c r="H5077" s="12">
        <f>IF(OR($E5077="",$F5077=""),"",IF(AND($G5077=1,$F5077&gt;='Working Hours'!$C$8,$F5077&lt;'Working Hours'!$C$9),1,0))</f>
        <v/>
      </c>
    </row>
    <row r="5078">
      <c r="A5078" s="11" t="n"/>
      <c r="B5078" s="11" t="n"/>
      <c r="C5078" s="11" t="n"/>
      <c r="E5078" s="12">
        <f>IF($A5078="","",IF(ISNUMBER($A5078),$A5078,IFERROR(DATEVALUE($A5078),"")))</f>
        <v/>
      </c>
      <c r="F5078" s="12">
        <f>IF($B5078="","",IF(ISNUMBER($B5078),HOUR($B5078)*2+MINUTE($B5078)/30,IFERROR(VALUE(LEFT($B5078,FIND(":",$B5078)-1))*2+VALUE(MID($B5078,FIND(":",$B5078)+1,2))/30,"")))</f>
        <v/>
      </c>
      <c r="G5078" s="12">
        <f>IF($E5078="","",IF(WEEKDAY($E5078,2)&lt;6,1,0))</f>
        <v/>
      </c>
      <c r="H5078" s="12">
        <f>IF(OR($E5078="",$F5078=""),"",IF(AND($G5078=1,$F5078&gt;='Working Hours'!$C$8,$F5078&lt;'Working Hours'!$C$9),1,0))</f>
        <v/>
      </c>
    </row>
    <row r="5079">
      <c r="A5079" s="11" t="n"/>
      <c r="B5079" s="11" t="n"/>
      <c r="C5079" s="11" t="n"/>
      <c r="E5079" s="12">
        <f>IF($A5079="","",IF(ISNUMBER($A5079),$A5079,IFERROR(DATEVALUE($A5079),"")))</f>
        <v/>
      </c>
      <c r="F5079" s="12">
        <f>IF($B5079="","",IF(ISNUMBER($B5079),HOUR($B5079)*2+MINUTE($B5079)/30,IFERROR(VALUE(LEFT($B5079,FIND(":",$B5079)-1))*2+VALUE(MID($B5079,FIND(":",$B5079)+1,2))/30,"")))</f>
        <v/>
      </c>
      <c r="G5079" s="12">
        <f>IF($E5079="","",IF(WEEKDAY($E5079,2)&lt;6,1,0))</f>
        <v/>
      </c>
      <c r="H5079" s="12">
        <f>IF(OR($E5079="",$F5079=""),"",IF(AND($G5079=1,$F5079&gt;='Working Hours'!$C$8,$F5079&lt;'Working Hours'!$C$9),1,0))</f>
        <v/>
      </c>
    </row>
    <row r="5080">
      <c r="A5080" s="11" t="n"/>
      <c r="B5080" s="11" t="n"/>
      <c r="C5080" s="11" t="n"/>
      <c r="E5080" s="12">
        <f>IF($A5080="","",IF(ISNUMBER($A5080),$A5080,IFERROR(DATEVALUE($A5080),"")))</f>
        <v/>
      </c>
      <c r="F5080" s="12">
        <f>IF($B5080="","",IF(ISNUMBER($B5080),HOUR($B5080)*2+MINUTE($B5080)/30,IFERROR(VALUE(LEFT($B5080,FIND(":",$B5080)-1))*2+VALUE(MID($B5080,FIND(":",$B5080)+1,2))/30,"")))</f>
        <v/>
      </c>
      <c r="G5080" s="12">
        <f>IF($E5080="","",IF(WEEKDAY($E5080,2)&lt;6,1,0))</f>
        <v/>
      </c>
      <c r="H5080" s="12">
        <f>IF(OR($E5080="",$F5080=""),"",IF(AND($G5080=1,$F5080&gt;='Working Hours'!$C$8,$F5080&lt;'Working Hours'!$C$9),1,0))</f>
        <v/>
      </c>
    </row>
    <row r="5081">
      <c r="A5081" s="11" t="n"/>
      <c r="B5081" s="11" t="n"/>
      <c r="C5081" s="11" t="n"/>
      <c r="E5081" s="12">
        <f>IF($A5081="","",IF(ISNUMBER($A5081),$A5081,IFERROR(DATEVALUE($A5081),"")))</f>
        <v/>
      </c>
      <c r="F5081" s="12">
        <f>IF($B5081="","",IF(ISNUMBER($B5081),HOUR($B5081)*2+MINUTE($B5081)/30,IFERROR(VALUE(LEFT($B5081,FIND(":",$B5081)-1))*2+VALUE(MID($B5081,FIND(":",$B5081)+1,2))/30,"")))</f>
        <v/>
      </c>
      <c r="G5081" s="12">
        <f>IF($E5081="","",IF(WEEKDAY($E5081,2)&lt;6,1,0))</f>
        <v/>
      </c>
      <c r="H5081" s="12">
        <f>IF(OR($E5081="",$F5081=""),"",IF(AND($G5081=1,$F5081&gt;='Working Hours'!$C$8,$F5081&lt;'Working Hours'!$C$9),1,0))</f>
        <v/>
      </c>
    </row>
    <row r="5082">
      <c r="A5082" s="11" t="n"/>
      <c r="B5082" s="11" t="n"/>
      <c r="C5082" s="11" t="n"/>
      <c r="E5082" s="12">
        <f>IF($A5082="","",IF(ISNUMBER($A5082),$A5082,IFERROR(DATEVALUE($A5082),"")))</f>
        <v/>
      </c>
      <c r="F5082" s="12">
        <f>IF($B5082="","",IF(ISNUMBER($B5082),HOUR($B5082)*2+MINUTE($B5082)/30,IFERROR(VALUE(LEFT($B5082,FIND(":",$B5082)-1))*2+VALUE(MID($B5082,FIND(":",$B5082)+1,2))/30,"")))</f>
        <v/>
      </c>
      <c r="G5082" s="12">
        <f>IF($E5082="","",IF(WEEKDAY($E5082,2)&lt;6,1,0))</f>
        <v/>
      </c>
      <c r="H5082" s="12">
        <f>IF(OR($E5082="",$F5082=""),"",IF(AND($G5082=1,$F5082&gt;='Working Hours'!$C$8,$F5082&lt;'Working Hours'!$C$9),1,0))</f>
        <v/>
      </c>
    </row>
    <row r="5083">
      <c r="A5083" s="11" t="n"/>
      <c r="B5083" s="11" t="n"/>
      <c r="C5083" s="11" t="n"/>
      <c r="E5083" s="12">
        <f>IF($A5083="","",IF(ISNUMBER($A5083),$A5083,IFERROR(DATEVALUE($A5083),"")))</f>
        <v/>
      </c>
      <c r="F5083" s="12">
        <f>IF($B5083="","",IF(ISNUMBER($B5083),HOUR($B5083)*2+MINUTE($B5083)/30,IFERROR(VALUE(LEFT($B5083,FIND(":",$B5083)-1))*2+VALUE(MID($B5083,FIND(":",$B5083)+1,2))/30,"")))</f>
        <v/>
      </c>
      <c r="G5083" s="12">
        <f>IF($E5083="","",IF(WEEKDAY($E5083,2)&lt;6,1,0))</f>
        <v/>
      </c>
      <c r="H5083" s="12">
        <f>IF(OR($E5083="",$F5083=""),"",IF(AND($G5083=1,$F5083&gt;='Working Hours'!$C$8,$F5083&lt;'Working Hours'!$C$9),1,0))</f>
        <v/>
      </c>
    </row>
    <row r="5084">
      <c r="A5084" s="11" t="n"/>
      <c r="B5084" s="11" t="n"/>
      <c r="C5084" s="11" t="n"/>
      <c r="E5084" s="12">
        <f>IF($A5084="","",IF(ISNUMBER($A5084),$A5084,IFERROR(DATEVALUE($A5084),"")))</f>
        <v/>
      </c>
      <c r="F5084" s="12">
        <f>IF($B5084="","",IF(ISNUMBER($B5084),HOUR($B5084)*2+MINUTE($B5084)/30,IFERROR(VALUE(LEFT($B5084,FIND(":",$B5084)-1))*2+VALUE(MID($B5084,FIND(":",$B5084)+1,2))/30,"")))</f>
        <v/>
      </c>
      <c r="G5084" s="12">
        <f>IF($E5084="","",IF(WEEKDAY($E5084,2)&lt;6,1,0))</f>
        <v/>
      </c>
      <c r="H5084" s="12">
        <f>IF(OR($E5084="",$F5084=""),"",IF(AND($G5084=1,$F5084&gt;='Working Hours'!$C$8,$F5084&lt;'Working Hours'!$C$9),1,0))</f>
        <v/>
      </c>
    </row>
    <row r="5085">
      <c r="A5085" s="11" t="n"/>
      <c r="B5085" s="11" t="n"/>
      <c r="C5085" s="11" t="n"/>
      <c r="E5085" s="12">
        <f>IF($A5085="","",IF(ISNUMBER($A5085),$A5085,IFERROR(DATEVALUE($A5085),"")))</f>
        <v/>
      </c>
      <c r="F5085" s="12">
        <f>IF($B5085="","",IF(ISNUMBER($B5085),HOUR($B5085)*2+MINUTE($B5085)/30,IFERROR(VALUE(LEFT($B5085,FIND(":",$B5085)-1))*2+VALUE(MID($B5085,FIND(":",$B5085)+1,2))/30,"")))</f>
        <v/>
      </c>
      <c r="G5085" s="12">
        <f>IF($E5085="","",IF(WEEKDAY($E5085,2)&lt;6,1,0))</f>
        <v/>
      </c>
      <c r="H5085" s="12">
        <f>IF(OR($E5085="",$F5085=""),"",IF(AND($G5085=1,$F5085&gt;='Working Hours'!$C$8,$F5085&lt;'Working Hours'!$C$9),1,0))</f>
        <v/>
      </c>
    </row>
    <row r="5086">
      <c r="A5086" s="11" t="n"/>
      <c r="B5086" s="11" t="n"/>
      <c r="C5086" s="11" t="n"/>
      <c r="E5086" s="12">
        <f>IF($A5086="","",IF(ISNUMBER($A5086),$A5086,IFERROR(DATEVALUE($A5086),"")))</f>
        <v/>
      </c>
      <c r="F5086" s="12">
        <f>IF($B5086="","",IF(ISNUMBER($B5086),HOUR($B5086)*2+MINUTE($B5086)/30,IFERROR(VALUE(LEFT($B5086,FIND(":",$B5086)-1))*2+VALUE(MID($B5086,FIND(":",$B5086)+1,2))/30,"")))</f>
        <v/>
      </c>
      <c r="G5086" s="12">
        <f>IF($E5086="","",IF(WEEKDAY($E5086,2)&lt;6,1,0))</f>
        <v/>
      </c>
      <c r="H5086" s="12">
        <f>IF(OR($E5086="",$F5086=""),"",IF(AND($G5086=1,$F5086&gt;='Working Hours'!$C$8,$F5086&lt;'Working Hours'!$C$9),1,0))</f>
        <v/>
      </c>
    </row>
    <row r="5087">
      <c r="A5087" s="11" t="n"/>
      <c r="B5087" s="11" t="n"/>
      <c r="C5087" s="11" t="n"/>
      <c r="E5087" s="12">
        <f>IF($A5087="","",IF(ISNUMBER($A5087),$A5087,IFERROR(DATEVALUE($A5087),"")))</f>
        <v/>
      </c>
      <c r="F5087" s="12">
        <f>IF($B5087="","",IF(ISNUMBER($B5087),HOUR($B5087)*2+MINUTE($B5087)/30,IFERROR(VALUE(LEFT($B5087,FIND(":",$B5087)-1))*2+VALUE(MID($B5087,FIND(":",$B5087)+1,2))/30,"")))</f>
        <v/>
      </c>
      <c r="G5087" s="12">
        <f>IF($E5087="","",IF(WEEKDAY($E5087,2)&lt;6,1,0))</f>
        <v/>
      </c>
      <c r="H5087" s="12">
        <f>IF(OR($E5087="",$F5087=""),"",IF(AND($G5087=1,$F5087&gt;='Working Hours'!$C$8,$F5087&lt;'Working Hours'!$C$9),1,0))</f>
        <v/>
      </c>
    </row>
    <row r="5088">
      <c r="A5088" s="11" t="n"/>
      <c r="B5088" s="11" t="n"/>
      <c r="C5088" s="11" t="n"/>
      <c r="E5088" s="12">
        <f>IF($A5088="","",IF(ISNUMBER($A5088),$A5088,IFERROR(DATEVALUE($A5088),"")))</f>
        <v/>
      </c>
      <c r="F5088" s="12">
        <f>IF($B5088="","",IF(ISNUMBER($B5088),HOUR($B5088)*2+MINUTE($B5088)/30,IFERROR(VALUE(LEFT($B5088,FIND(":",$B5088)-1))*2+VALUE(MID($B5088,FIND(":",$B5088)+1,2))/30,"")))</f>
        <v/>
      </c>
      <c r="G5088" s="12">
        <f>IF($E5088="","",IF(WEEKDAY($E5088,2)&lt;6,1,0))</f>
        <v/>
      </c>
      <c r="H5088" s="12">
        <f>IF(OR($E5088="",$F5088=""),"",IF(AND($G5088=1,$F5088&gt;='Working Hours'!$C$8,$F5088&lt;'Working Hours'!$C$9),1,0))</f>
        <v/>
      </c>
    </row>
    <row r="5089">
      <c r="A5089" s="11" t="n"/>
      <c r="B5089" s="11" t="n"/>
      <c r="C5089" s="11" t="n"/>
      <c r="E5089" s="12">
        <f>IF($A5089="","",IF(ISNUMBER($A5089),$A5089,IFERROR(DATEVALUE($A5089),"")))</f>
        <v/>
      </c>
      <c r="F5089" s="12">
        <f>IF($B5089="","",IF(ISNUMBER($B5089),HOUR($B5089)*2+MINUTE($B5089)/30,IFERROR(VALUE(LEFT($B5089,FIND(":",$B5089)-1))*2+VALUE(MID($B5089,FIND(":",$B5089)+1,2))/30,"")))</f>
        <v/>
      </c>
      <c r="G5089" s="12">
        <f>IF($E5089="","",IF(WEEKDAY($E5089,2)&lt;6,1,0))</f>
        <v/>
      </c>
      <c r="H5089" s="12">
        <f>IF(OR($E5089="",$F5089=""),"",IF(AND($G5089=1,$F5089&gt;='Working Hours'!$C$8,$F5089&lt;'Working Hours'!$C$9),1,0))</f>
        <v/>
      </c>
    </row>
    <row r="5090">
      <c r="A5090" s="11" t="n"/>
      <c r="B5090" s="11" t="n"/>
      <c r="C5090" s="11" t="n"/>
      <c r="E5090" s="12">
        <f>IF($A5090="","",IF(ISNUMBER($A5090),$A5090,IFERROR(DATEVALUE($A5090),"")))</f>
        <v/>
      </c>
      <c r="F5090" s="12">
        <f>IF($B5090="","",IF(ISNUMBER($B5090),HOUR($B5090)*2+MINUTE($B5090)/30,IFERROR(VALUE(LEFT($B5090,FIND(":",$B5090)-1))*2+VALUE(MID($B5090,FIND(":",$B5090)+1,2))/30,"")))</f>
        <v/>
      </c>
      <c r="G5090" s="12">
        <f>IF($E5090="","",IF(WEEKDAY($E5090,2)&lt;6,1,0))</f>
        <v/>
      </c>
      <c r="H5090" s="12">
        <f>IF(OR($E5090="",$F5090=""),"",IF(AND($G5090=1,$F5090&gt;='Working Hours'!$C$8,$F5090&lt;'Working Hours'!$C$9),1,0))</f>
        <v/>
      </c>
    </row>
    <row r="5091">
      <c r="A5091" s="11" t="n"/>
      <c r="B5091" s="11" t="n"/>
      <c r="C5091" s="11" t="n"/>
      <c r="E5091" s="12">
        <f>IF($A5091="","",IF(ISNUMBER($A5091),$A5091,IFERROR(DATEVALUE($A5091),"")))</f>
        <v/>
      </c>
      <c r="F5091" s="12">
        <f>IF($B5091="","",IF(ISNUMBER($B5091),HOUR($B5091)*2+MINUTE($B5091)/30,IFERROR(VALUE(LEFT($B5091,FIND(":",$B5091)-1))*2+VALUE(MID($B5091,FIND(":",$B5091)+1,2))/30,"")))</f>
        <v/>
      </c>
      <c r="G5091" s="12">
        <f>IF($E5091="","",IF(WEEKDAY($E5091,2)&lt;6,1,0))</f>
        <v/>
      </c>
      <c r="H5091" s="12">
        <f>IF(OR($E5091="",$F5091=""),"",IF(AND($G5091=1,$F5091&gt;='Working Hours'!$C$8,$F5091&lt;'Working Hours'!$C$9),1,0))</f>
        <v/>
      </c>
    </row>
    <row r="5092">
      <c r="A5092" s="11" t="n"/>
      <c r="B5092" s="11" t="n"/>
      <c r="C5092" s="11" t="n"/>
      <c r="E5092" s="12">
        <f>IF($A5092="","",IF(ISNUMBER($A5092),$A5092,IFERROR(DATEVALUE($A5092),"")))</f>
        <v/>
      </c>
      <c r="F5092" s="12">
        <f>IF($B5092="","",IF(ISNUMBER($B5092),HOUR($B5092)*2+MINUTE($B5092)/30,IFERROR(VALUE(LEFT($B5092,FIND(":",$B5092)-1))*2+VALUE(MID($B5092,FIND(":",$B5092)+1,2))/30,"")))</f>
        <v/>
      </c>
      <c r="G5092" s="12">
        <f>IF($E5092="","",IF(WEEKDAY($E5092,2)&lt;6,1,0))</f>
        <v/>
      </c>
      <c r="H5092" s="12">
        <f>IF(OR($E5092="",$F5092=""),"",IF(AND($G5092=1,$F5092&gt;='Working Hours'!$C$8,$F5092&lt;'Working Hours'!$C$9),1,0))</f>
        <v/>
      </c>
    </row>
    <row r="5093">
      <c r="A5093" s="11" t="n"/>
      <c r="B5093" s="11" t="n"/>
      <c r="C5093" s="11" t="n"/>
      <c r="E5093" s="12">
        <f>IF($A5093="","",IF(ISNUMBER($A5093),$A5093,IFERROR(DATEVALUE($A5093),"")))</f>
        <v/>
      </c>
      <c r="F5093" s="12">
        <f>IF($B5093="","",IF(ISNUMBER($B5093),HOUR($B5093)*2+MINUTE($B5093)/30,IFERROR(VALUE(LEFT($B5093,FIND(":",$B5093)-1))*2+VALUE(MID($B5093,FIND(":",$B5093)+1,2))/30,"")))</f>
        <v/>
      </c>
      <c r="G5093" s="12">
        <f>IF($E5093="","",IF(WEEKDAY($E5093,2)&lt;6,1,0))</f>
        <v/>
      </c>
      <c r="H5093" s="12">
        <f>IF(OR($E5093="",$F5093=""),"",IF(AND($G5093=1,$F5093&gt;='Working Hours'!$C$8,$F5093&lt;'Working Hours'!$C$9),1,0))</f>
        <v/>
      </c>
    </row>
    <row r="5094">
      <c r="A5094" s="11" t="n"/>
      <c r="B5094" s="11" t="n"/>
      <c r="C5094" s="11" t="n"/>
      <c r="E5094" s="12">
        <f>IF($A5094="","",IF(ISNUMBER($A5094),$A5094,IFERROR(DATEVALUE($A5094),"")))</f>
        <v/>
      </c>
      <c r="F5094" s="12">
        <f>IF($B5094="","",IF(ISNUMBER($B5094),HOUR($B5094)*2+MINUTE($B5094)/30,IFERROR(VALUE(LEFT($B5094,FIND(":",$B5094)-1))*2+VALUE(MID($B5094,FIND(":",$B5094)+1,2))/30,"")))</f>
        <v/>
      </c>
      <c r="G5094" s="12">
        <f>IF($E5094="","",IF(WEEKDAY($E5094,2)&lt;6,1,0))</f>
        <v/>
      </c>
      <c r="H5094" s="12">
        <f>IF(OR($E5094="",$F5094=""),"",IF(AND($G5094=1,$F5094&gt;='Working Hours'!$C$8,$F5094&lt;'Working Hours'!$C$9),1,0))</f>
        <v/>
      </c>
    </row>
    <row r="5095">
      <c r="A5095" s="11" t="n"/>
      <c r="B5095" s="11" t="n"/>
      <c r="C5095" s="11" t="n"/>
      <c r="E5095" s="12">
        <f>IF($A5095="","",IF(ISNUMBER($A5095),$A5095,IFERROR(DATEVALUE($A5095),"")))</f>
        <v/>
      </c>
      <c r="F5095" s="12">
        <f>IF($B5095="","",IF(ISNUMBER($B5095),HOUR($B5095)*2+MINUTE($B5095)/30,IFERROR(VALUE(LEFT($B5095,FIND(":",$B5095)-1))*2+VALUE(MID($B5095,FIND(":",$B5095)+1,2))/30,"")))</f>
        <v/>
      </c>
      <c r="G5095" s="12">
        <f>IF($E5095="","",IF(WEEKDAY($E5095,2)&lt;6,1,0))</f>
        <v/>
      </c>
      <c r="H5095" s="12">
        <f>IF(OR($E5095="",$F5095=""),"",IF(AND($G5095=1,$F5095&gt;='Working Hours'!$C$8,$F5095&lt;'Working Hours'!$C$9),1,0))</f>
        <v/>
      </c>
    </row>
    <row r="5096">
      <c r="A5096" s="11" t="n"/>
      <c r="B5096" s="11" t="n"/>
      <c r="C5096" s="11" t="n"/>
      <c r="E5096" s="12">
        <f>IF($A5096="","",IF(ISNUMBER($A5096),$A5096,IFERROR(DATEVALUE($A5096),"")))</f>
        <v/>
      </c>
      <c r="F5096" s="12">
        <f>IF($B5096="","",IF(ISNUMBER($B5096),HOUR($B5096)*2+MINUTE($B5096)/30,IFERROR(VALUE(LEFT($B5096,FIND(":",$B5096)-1))*2+VALUE(MID($B5096,FIND(":",$B5096)+1,2))/30,"")))</f>
        <v/>
      </c>
      <c r="G5096" s="12">
        <f>IF($E5096="","",IF(WEEKDAY($E5096,2)&lt;6,1,0))</f>
        <v/>
      </c>
      <c r="H5096" s="12">
        <f>IF(OR($E5096="",$F5096=""),"",IF(AND($G5096=1,$F5096&gt;='Working Hours'!$C$8,$F5096&lt;'Working Hours'!$C$9),1,0))</f>
        <v/>
      </c>
    </row>
    <row r="5097">
      <c r="A5097" s="11" t="n"/>
      <c r="B5097" s="11" t="n"/>
      <c r="C5097" s="11" t="n"/>
      <c r="E5097" s="12">
        <f>IF($A5097="","",IF(ISNUMBER($A5097),$A5097,IFERROR(DATEVALUE($A5097),"")))</f>
        <v/>
      </c>
      <c r="F5097" s="12">
        <f>IF($B5097="","",IF(ISNUMBER($B5097),HOUR($B5097)*2+MINUTE($B5097)/30,IFERROR(VALUE(LEFT($B5097,FIND(":",$B5097)-1))*2+VALUE(MID($B5097,FIND(":",$B5097)+1,2))/30,"")))</f>
        <v/>
      </c>
      <c r="G5097" s="12">
        <f>IF($E5097="","",IF(WEEKDAY($E5097,2)&lt;6,1,0))</f>
        <v/>
      </c>
      <c r="H5097" s="12">
        <f>IF(OR($E5097="",$F5097=""),"",IF(AND($G5097=1,$F5097&gt;='Working Hours'!$C$8,$F5097&lt;'Working Hours'!$C$9),1,0))</f>
        <v/>
      </c>
    </row>
    <row r="5098">
      <c r="A5098" s="11" t="n"/>
      <c r="B5098" s="11" t="n"/>
      <c r="C5098" s="11" t="n"/>
      <c r="E5098" s="12">
        <f>IF($A5098="","",IF(ISNUMBER($A5098),$A5098,IFERROR(DATEVALUE($A5098),"")))</f>
        <v/>
      </c>
      <c r="F5098" s="12">
        <f>IF($B5098="","",IF(ISNUMBER($B5098),HOUR($B5098)*2+MINUTE($B5098)/30,IFERROR(VALUE(LEFT($B5098,FIND(":",$B5098)-1))*2+VALUE(MID($B5098,FIND(":",$B5098)+1,2))/30,"")))</f>
        <v/>
      </c>
      <c r="G5098" s="12">
        <f>IF($E5098="","",IF(WEEKDAY($E5098,2)&lt;6,1,0))</f>
        <v/>
      </c>
      <c r="H5098" s="12">
        <f>IF(OR($E5098="",$F5098=""),"",IF(AND($G5098=1,$F5098&gt;='Working Hours'!$C$8,$F5098&lt;'Working Hours'!$C$9),1,0))</f>
        <v/>
      </c>
    </row>
    <row r="5099">
      <c r="A5099" s="11" t="n"/>
      <c r="B5099" s="11" t="n"/>
      <c r="C5099" s="11" t="n"/>
      <c r="E5099" s="12">
        <f>IF($A5099="","",IF(ISNUMBER($A5099),$A5099,IFERROR(DATEVALUE($A5099),"")))</f>
        <v/>
      </c>
      <c r="F5099" s="12">
        <f>IF($B5099="","",IF(ISNUMBER($B5099),HOUR($B5099)*2+MINUTE($B5099)/30,IFERROR(VALUE(LEFT($B5099,FIND(":",$B5099)-1))*2+VALUE(MID($B5099,FIND(":",$B5099)+1,2))/30,"")))</f>
        <v/>
      </c>
      <c r="G5099" s="12">
        <f>IF($E5099="","",IF(WEEKDAY($E5099,2)&lt;6,1,0))</f>
        <v/>
      </c>
      <c r="H5099" s="12">
        <f>IF(OR($E5099="",$F5099=""),"",IF(AND($G5099=1,$F5099&gt;='Working Hours'!$C$8,$F5099&lt;'Working Hours'!$C$9),1,0))</f>
        <v/>
      </c>
    </row>
    <row r="5100">
      <c r="A5100" s="11" t="n"/>
      <c r="B5100" s="11" t="n"/>
      <c r="C5100" s="11" t="n"/>
      <c r="E5100" s="12">
        <f>IF($A5100="","",IF(ISNUMBER($A5100),$A5100,IFERROR(DATEVALUE($A5100),"")))</f>
        <v/>
      </c>
      <c r="F5100" s="12">
        <f>IF($B5100="","",IF(ISNUMBER($B5100),HOUR($B5100)*2+MINUTE($B5100)/30,IFERROR(VALUE(LEFT($B5100,FIND(":",$B5100)-1))*2+VALUE(MID($B5100,FIND(":",$B5100)+1,2))/30,"")))</f>
        <v/>
      </c>
      <c r="G5100" s="12">
        <f>IF($E5100="","",IF(WEEKDAY($E5100,2)&lt;6,1,0))</f>
        <v/>
      </c>
      <c r="H5100" s="12">
        <f>IF(OR($E5100="",$F5100=""),"",IF(AND($G5100=1,$F5100&gt;='Working Hours'!$C$8,$F5100&lt;'Working Hours'!$C$9),1,0))</f>
        <v/>
      </c>
    </row>
    <row r="5101">
      <c r="A5101" s="11" t="n"/>
      <c r="B5101" s="11" t="n"/>
      <c r="C5101" s="11" t="n"/>
      <c r="E5101" s="12">
        <f>IF($A5101="","",IF(ISNUMBER($A5101),$A5101,IFERROR(DATEVALUE($A5101),"")))</f>
        <v/>
      </c>
      <c r="F5101" s="12">
        <f>IF($B5101="","",IF(ISNUMBER($B5101),HOUR($B5101)*2+MINUTE($B5101)/30,IFERROR(VALUE(LEFT($B5101,FIND(":",$B5101)-1))*2+VALUE(MID($B5101,FIND(":",$B5101)+1,2))/30,"")))</f>
        <v/>
      </c>
      <c r="G5101" s="12">
        <f>IF($E5101="","",IF(WEEKDAY($E5101,2)&lt;6,1,0))</f>
        <v/>
      </c>
      <c r="H5101" s="12">
        <f>IF(OR($E5101="",$F5101=""),"",IF(AND($G5101=1,$F5101&gt;='Working Hours'!$C$8,$F5101&lt;'Working Hours'!$C$9),1,0))</f>
        <v/>
      </c>
    </row>
    <row r="5102">
      <c r="A5102" s="11" t="n"/>
      <c r="B5102" s="11" t="n"/>
      <c r="C5102" s="11" t="n"/>
      <c r="E5102" s="12">
        <f>IF($A5102="","",IF(ISNUMBER($A5102),$A5102,IFERROR(DATEVALUE($A5102),"")))</f>
        <v/>
      </c>
      <c r="F5102" s="12">
        <f>IF($B5102="","",IF(ISNUMBER($B5102),HOUR($B5102)*2+MINUTE($B5102)/30,IFERROR(VALUE(LEFT($B5102,FIND(":",$B5102)-1))*2+VALUE(MID($B5102,FIND(":",$B5102)+1,2))/30,"")))</f>
        <v/>
      </c>
      <c r="G5102" s="12">
        <f>IF($E5102="","",IF(WEEKDAY($E5102,2)&lt;6,1,0))</f>
        <v/>
      </c>
      <c r="H5102" s="12">
        <f>IF(OR($E5102="",$F5102=""),"",IF(AND($G5102=1,$F5102&gt;='Working Hours'!$C$8,$F5102&lt;'Working Hours'!$C$9),1,0))</f>
        <v/>
      </c>
    </row>
    <row r="5103">
      <c r="A5103" s="11" t="n"/>
      <c r="B5103" s="11" t="n"/>
      <c r="C5103" s="11" t="n"/>
      <c r="E5103" s="12">
        <f>IF($A5103="","",IF(ISNUMBER($A5103),$A5103,IFERROR(DATEVALUE($A5103),"")))</f>
        <v/>
      </c>
      <c r="F5103" s="12">
        <f>IF($B5103="","",IF(ISNUMBER($B5103),HOUR($B5103)*2+MINUTE($B5103)/30,IFERROR(VALUE(LEFT($B5103,FIND(":",$B5103)-1))*2+VALUE(MID($B5103,FIND(":",$B5103)+1,2))/30,"")))</f>
        <v/>
      </c>
      <c r="G5103" s="12">
        <f>IF($E5103="","",IF(WEEKDAY($E5103,2)&lt;6,1,0))</f>
        <v/>
      </c>
      <c r="H5103" s="12">
        <f>IF(OR($E5103="",$F5103=""),"",IF(AND($G5103=1,$F5103&gt;='Working Hours'!$C$8,$F5103&lt;'Working Hours'!$C$9),1,0))</f>
        <v/>
      </c>
    </row>
    <row r="5104">
      <c r="A5104" s="11" t="n"/>
      <c r="B5104" s="11" t="n"/>
      <c r="C5104" s="11" t="n"/>
      <c r="E5104" s="12">
        <f>IF($A5104="","",IF(ISNUMBER($A5104),$A5104,IFERROR(DATEVALUE($A5104),"")))</f>
        <v/>
      </c>
      <c r="F5104" s="12">
        <f>IF($B5104="","",IF(ISNUMBER($B5104),HOUR($B5104)*2+MINUTE($B5104)/30,IFERROR(VALUE(LEFT($B5104,FIND(":",$B5104)-1))*2+VALUE(MID($B5104,FIND(":",$B5104)+1,2))/30,"")))</f>
        <v/>
      </c>
      <c r="G5104" s="12">
        <f>IF($E5104="","",IF(WEEKDAY($E5104,2)&lt;6,1,0))</f>
        <v/>
      </c>
      <c r="H5104" s="12">
        <f>IF(OR($E5104="",$F5104=""),"",IF(AND($G5104=1,$F5104&gt;='Working Hours'!$C$8,$F5104&lt;'Working Hours'!$C$9),1,0))</f>
        <v/>
      </c>
    </row>
    <row r="5105">
      <c r="A5105" s="11" t="n"/>
      <c r="B5105" s="11" t="n"/>
      <c r="C5105" s="11" t="n"/>
      <c r="E5105" s="12">
        <f>IF($A5105="","",IF(ISNUMBER($A5105),$A5105,IFERROR(DATEVALUE($A5105),"")))</f>
        <v/>
      </c>
      <c r="F5105" s="12">
        <f>IF($B5105="","",IF(ISNUMBER($B5105),HOUR($B5105)*2+MINUTE($B5105)/30,IFERROR(VALUE(LEFT($B5105,FIND(":",$B5105)-1))*2+VALUE(MID($B5105,FIND(":",$B5105)+1,2))/30,"")))</f>
        <v/>
      </c>
      <c r="G5105" s="12">
        <f>IF($E5105="","",IF(WEEKDAY($E5105,2)&lt;6,1,0))</f>
        <v/>
      </c>
      <c r="H5105" s="12">
        <f>IF(OR($E5105="",$F5105=""),"",IF(AND($G5105=1,$F5105&gt;='Working Hours'!$C$8,$F5105&lt;'Working Hours'!$C$9),1,0))</f>
        <v/>
      </c>
    </row>
    <row r="5106">
      <c r="A5106" s="11" t="n"/>
      <c r="B5106" s="11" t="n"/>
      <c r="C5106" s="11" t="n"/>
      <c r="E5106" s="12">
        <f>IF($A5106="","",IF(ISNUMBER($A5106),$A5106,IFERROR(DATEVALUE($A5106),"")))</f>
        <v/>
      </c>
      <c r="F5106" s="12">
        <f>IF($B5106="","",IF(ISNUMBER($B5106),HOUR($B5106)*2+MINUTE($B5106)/30,IFERROR(VALUE(LEFT($B5106,FIND(":",$B5106)-1))*2+VALUE(MID($B5106,FIND(":",$B5106)+1,2))/30,"")))</f>
        <v/>
      </c>
      <c r="G5106" s="12">
        <f>IF($E5106="","",IF(WEEKDAY($E5106,2)&lt;6,1,0))</f>
        <v/>
      </c>
      <c r="H5106" s="12">
        <f>IF(OR($E5106="",$F5106=""),"",IF(AND($G5106=1,$F5106&gt;='Working Hours'!$C$8,$F5106&lt;'Working Hours'!$C$9),1,0))</f>
        <v/>
      </c>
    </row>
    <row r="5107">
      <c r="A5107" s="11" t="n"/>
      <c r="B5107" s="11" t="n"/>
      <c r="C5107" s="11" t="n"/>
      <c r="E5107" s="12">
        <f>IF($A5107="","",IF(ISNUMBER($A5107),$A5107,IFERROR(DATEVALUE($A5107),"")))</f>
        <v/>
      </c>
      <c r="F5107" s="12">
        <f>IF($B5107="","",IF(ISNUMBER($B5107),HOUR($B5107)*2+MINUTE($B5107)/30,IFERROR(VALUE(LEFT($B5107,FIND(":",$B5107)-1))*2+VALUE(MID($B5107,FIND(":",$B5107)+1,2))/30,"")))</f>
        <v/>
      </c>
      <c r="G5107" s="12">
        <f>IF($E5107="","",IF(WEEKDAY($E5107,2)&lt;6,1,0))</f>
        <v/>
      </c>
      <c r="H5107" s="12">
        <f>IF(OR($E5107="",$F5107=""),"",IF(AND($G5107=1,$F5107&gt;='Working Hours'!$C$8,$F5107&lt;'Working Hours'!$C$9),1,0))</f>
        <v/>
      </c>
    </row>
    <row r="5108">
      <c r="A5108" s="11" t="n"/>
      <c r="B5108" s="11" t="n"/>
      <c r="C5108" s="11" t="n"/>
      <c r="E5108" s="12">
        <f>IF($A5108="","",IF(ISNUMBER($A5108),$A5108,IFERROR(DATEVALUE($A5108),"")))</f>
        <v/>
      </c>
      <c r="F5108" s="12">
        <f>IF($B5108="","",IF(ISNUMBER($B5108),HOUR($B5108)*2+MINUTE($B5108)/30,IFERROR(VALUE(LEFT($B5108,FIND(":",$B5108)-1))*2+VALUE(MID($B5108,FIND(":",$B5108)+1,2))/30,"")))</f>
        <v/>
      </c>
      <c r="G5108" s="12">
        <f>IF($E5108="","",IF(WEEKDAY($E5108,2)&lt;6,1,0))</f>
        <v/>
      </c>
      <c r="H5108" s="12">
        <f>IF(OR($E5108="",$F5108=""),"",IF(AND($G5108=1,$F5108&gt;='Working Hours'!$C$8,$F5108&lt;'Working Hours'!$C$9),1,0))</f>
        <v/>
      </c>
    </row>
    <row r="5109">
      <c r="A5109" s="11" t="n"/>
      <c r="B5109" s="11" t="n"/>
      <c r="C5109" s="11" t="n"/>
      <c r="E5109" s="12">
        <f>IF($A5109="","",IF(ISNUMBER($A5109),$A5109,IFERROR(DATEVALUE($A5109),"")))</f>
        <v/>
      </c>
      <c r="F5109" s="12">
        <f>IF($B5109="","",IF(ISNUMBER($B5109),HOUR($B5109)*2+MINUTE($B5109)/30,IFERROR(VALUE(LEFT($B5109,FIND(":",$B5109)-1))*2+VALUE(MID($B5109,FIND(":",$B5109)+1,2))/30,"")))</f>
        <v/>
      </c>
      <c r="G5109" s="12">
        <f>IF($E5109="","",IF(WEEKDAY($E5109,2)&lt;6,1,0))</f>
        <v/>
      </c>
      <c r="H5109" s="12">
        <f>IF(OR($E5109="",$F5109=""),"",IF(AND($G5109=1,$F5109&gt;='Working Hours'!$C$8,$F5109&lt;'Working Hours'!$C$9),1,0))</f>
        <v/>
      </c>
    </row>
    <row r="5110">
      <c r="A5110" s="11" t="n"/>
      <c r="B5110" s="11" t="n"/>
      <c r="C5110" s="11" t="n"/>
      <c r="E5110" s="12">
        <f>IF($A5110="","",IF(ISNUMBER($A5110),$A5110,IFERROR(DATEVALUE($A5110),"")))</f>
        <v/>
      </c>
      <c r="F5110" s="12">
        <f>IF($B5110="","",IF(ISNUMBER($B5110),HOUR($B5110)*2+MINUTE($B5110)/30,IFERROR(VALUE(LEFT($B5110,FIND(":",$B5110)-1))*2+VALUE(MID($B5110,FIND(":",$B5110)+1,2))/30,"")))</f>
        <v/>
      </c>
      <c r="G5110" s="12">
        <f>IF($E5110="","",IF(WEEKDAY($E5110,2)&lt;6,1,0))</f>
        <v/>
      </c>
      <c r="H5110" s="12">
        <f>IF(OR($E5110="",$F5110=""),"",IF(AND($G5110=1,$F5110&gt;='Working Hours'!$C$8,$F5110&lt;'Working Hours'!$C$9),1,0))</f>
        <v/>
      </c>
    </row>
    <row r="5111">
      <c r="A5111" s="11" t="n"/>
      <c r="B5111" s="11" t="n"/>
      <c r="C5111" s="11" t="n"/>
      <c r="E5111" s="12">
        <f>IF($A5111="","",IF(ISNUMBER($A5111),$A5111,IFERROR(DATEVALUE($A5111),"")))</f>
        <v/>
      </c>
      <c r="F5111" s="12">
        <f>IF($B5111="","",IF(ISNUMBER($B5111),HOUR($B5111)*2+MINUTE($B5111)/30,IFERROR(VALUE(LEFT($B5111,FIND(":",$B5111)-1))*2+VALUE(MID($B5111,FIND(":",$B5111)+1,2))/30,"")))</f>
        <v/>
      </c>
      <c r="G5111" s="12">
        <f>IF($E5111="","",IF(WEEKDAY($E5111,2)&lt;6,1,0))</f>
        <v/>
      </c>
      <c r="H5111" s="12">
        <f>IF(OR($E5111="",$F5111=""),"",IF(AND($G5111=1,$F5111&gt;='Working Hours'!$C$8,$F5111&lt;'Working Hours'!$C$9),1,0))</f>
        <v/>
      </c>
    </row>
    <row r="5112">
      <c r="A5112" s="11" t="n"/>
      <c r="B5112" s="11" t="n"/>
      <c r="C5112" s="11" t="n"/>
      <c r="E5112" s="12">
        <f>IF($A5112="","",IF(ISNUMBER($A5112),$A5112,IFERROR(DATEVALUE($A5112),"")))</f>
        <v/>
      </c>
      <c r="F5112" s="12">
        <f>IF($B5112="","",IF(ISNUMBER($B5112),HOUR($B5112)*2+MINUTE($B5112)/30,IFERROR(VALUE(LEFT($B5112,FIND(":",$B5112)-1))*2+VALUE(MID($B5112,FIND(":",$B5112)+1,2))/30,"")))</f>
        <v/>
      </c>
      <c r="G5112" s="12">
        <f>IF($E5112="","",IF(WEEKDAY($E5112,2)&lt;6,1,0))</f>
        <v/>
      </c>
      <c r="H5112" s="12">
        <f>IF(OR($E5112="",$F5112=""),"",IF(AND($G5112=1,$F5112&gt;='Working Hours'!$C$8,$F5112&lt;'Working Hours'!$C$9),1,0))</f>
        <v/>
      </c>
    </row>
    <row r="5113">
      <c r="A5113" s="11" t="n"/>
      <c r="B5113" s="11" t="n"/>
      <c r="C5113" s="11" t="n"/>
      <c r="E5113" s="12">
        <f>IF($A5113="","",IF(ISNUMBER($A5113),$A5113,IFERROR(DATEVALUE($A5113),"")))</f>
        <v/>
      </c>
      <c r="F5113" s="12">
        <f>IF($B5113="","",IF(ISNUMBER($B5113),HOUR($B5113)*2+MINUTE($B5113)/30,IFERROR(VALUE(LEFT($B5113,FIND(":",$B5113)-1))*2+VALUE(MID($B5113,FIND(":",$B5113)+1,2))/30,"")))</f>
        <v/>
      </c>
      <c r="G5113" s="12">
        <f>IF($E5113="","",IF(WEEKDAY($E5113,2)&lt;6,1,0))</f>
        <v/>
      </c>
      <c r="H5113" s="12">
        <f>IF(OR($E5113="",$F5113=""),"",IF(AND($G5113=1,$F5113&gt;='Working Hours'!$C$8,$F5113&lt;'Working Hours'!$C$9),1,0))</f>
        <v/>
      </c>
    </row>
    <row r="5114">
      <c r="A5114" s="11" t="n"/>
      <c r="B5114" s="11" t="n"/>
      <c r="C5114" s="11" t="n"/>
      <c r="E5114" s="12">
        <f>IF($A5114="","",IF(ISNUMBER($A5114),$A5114,IFERROR(DATEVALUE($A5114),"")))</f>
        <v/>
      </c>
      <c r="F5114" s="12">
        <f>IF($B5114="","",IF(ISNUMBER($B5114),HOUR($B5114)*2+MINUTE($B5114)/30,IFERROR(VALUE(LEFT($B5114,FIND(":",$B5114)-1))*2+VALUE(MID($B5114,FIND(":",$B5114)+1,2))/30,"")))</f>
        <v/>
      </c>
      <c r="G5114" s="12">
        <f>IF($E5114="","",IF(WEEKDAY($E5114,2)&lt;6,1,0))</f>
        <v/>
      </c>
      <c r="H5114" s="12">
        <f>IF(OR($E5114="",$F5114=""),"",IF(AND($G5114=1,$F5114&gt;='Working Hours'!$C$8,$F5114&lt;'Working Hours'!$C$9),1,0))</f>
        <v/>
      </c>
    </row>
    <row r="5115">
      <c r="A5115" s="11" t="n"/>
      <c r="B5115" s="11" t="n"/>
      <c r="C5115" s="11" t="n"/>
      <c r="E5115" s="12">
        <f>IF($A5115="","",IF(ISNUMBER($A5115),$A5115,IFERROR(DATEVALUE($A5115),"")))</f>
        <v/>
      </c>
      <c r="F5115" s="12">
        <f>IF($B5115="","",IF(ISNUMBER($B5115),HOUR($B5115)*2+MINUTE($B5115)/30,IFERROR(VALUE(LEFT($B5115,FIND(":",$B5115)-1))*2+VALUE(MID($B5115,FIND(":",$B5115)+1,2))/30,"")))</f>
        <v/>
      </c>
      <c r="G5115" s="12">
        <f>IF($E5115="","",IF(WEEKDAY($E5115,2)&lt;6,1,0))</f>
        <v/>
      </c>
      <c r="H5115" s="12">
        <f>IF(OR($E5115="",$F5115=""),"",IF(AND($G5115=1,$F5115&gt;='Working Hours'!$C$8,$F5115&lt;'Working Hours'!$C$9),1,0))</f>
        <v/>
      </c>
    </row>
    <row r="5116">
      <c r="A5116" s="11" t="n"/>
      <c r="B5116" s="11" t="n"/>
      <c r="C5116" s="11" t="n"/>
      <c r="E5116" s="12">
        <f>IF($A5116="","",IF(ISNUMBER($A5116),$A5116,IFERROR(DATEVALUE($A5116),"")))</f>
        <v/>
      </c>
      <c r="F5116" s="12">
        <f>IF($B5116="","",IF(ISNUMBER($B5116),HOUR($B5116)*2+MINUTE($B5116)/30,IFERROR(VALUE(LEFT($B5116,FIND(":",$B5116)-1))*2+VALUE(MID($B5116,FIND(":",$B5116)+1,2))/30,"")))</f>
        <v/>
      </c>
      <c r="G5116" s="12">
        <f>IF($E5116="","",IF(WEEKDAY($E5116,2)&lt;6,1,0))</f>
        <v/>
      </c>
      <c r="H5116" s="12">
        <f>IF(OR($E5116="",$F5116=""),"",IF(AND($G5116=1,$F5116&gt;='Working Hours'!$C$8,$F5116&lt;'Working Hours'!$C$9),1,0))</f>
        <v/>
      </c>
    </row>
    <row r="5117">
      <c r="A5117" s="11" t="n"/>
      <c r="B5117" s="11" t="n"/>
      <c r="C5117" s="11" t="n"/>
      <c r="E5117" s="12">
        <f>IF($A5117="","",IF(ISNUMBER($A5117),$A5117,IFERROR(DATEVALUE($A5117),"")))</f>
        <v/>
      </c>
      <c r="F5117" s="12">
        <f>IF($B5117="","",IF(ISNUMBER($B5117),HOUR($B5117)*2+MINUTE($B5117)/30,IFERROR(VALUE(LEFT($B5117,FIND(":",$B5117)-1))*2+VALUE(MID($B5117,FIND(":",$B5117)+1,2))/30,"")))</f>
        <v/>
      </c>
      <c r="G5117" s="12">
        <f>IF($E5117="","",IF(WEEKDAY($E5117,2)&lt;6,1,0))</f>
        <v/>
      </c>
      <c r="H5117" s="12">
        <f>IF(OR($E5117="",$F5117=""),"",IF(AND($G5117=1,$F5117&gt;='Working Hours'!$C$8,$F5117&lt;'Working Hours'!$C$9),1,0))</f>
        <v/>
      </c>
    </row>
    <row r="5118">
      <c r="A5118" s="11" t="n"/>
      <c r="B5118" s="11" t="n"/>
      <c r="C5118" s="11" t="n"/>
      <c r="E5118" s="12">
        <f>IF($A5118="","",IF(ISNUMBER($A5118),$A5118,IFERROR(DATEVALUE($A5118),"")))</f>
        <v/>
      </c>
      <c r="F5118" s="12">
        <f>IF($B5118="","",IF(ISNUMBER($B5118),HOUR($B5118)*2+MINUTE($B5118)/30,IFERROR(VALUE(LEFT($B5118,FIND(":",$B5118)-1))*2+VALUE(MID($B5118,FIND(":",$B5118)+1,2))/30,"")))</f>
        <v/>
      </c>
      <c r="G5118" s="12">
        <f>IF($E5118="","",IF(WEEKDAY($E5118,2)&lt;6,1,0))</f>
        <v/>
      </c>
      <c r="H5118" s="12">
        <f>IF(OR($E5118="",$F5118=""),"",IF(AND($G5118=1,$F5118&gt;='Working Hours'!$C$8,$F5118&lt;'Working Hours'!$C$9),1,0))</f>
        <v/>
      </c>
    </row>
    <row r="5119">
      <c r="A5119" s="11" t="n"/>
      <c r="B5119" s="11" t="n"/>
      <c r="C5119" s="11" t="n"/>
      <c r="E5119" s="12">
        <f>IF($A5119="","",IF(ISNUMBER($A5119),$A5119,IFERROR(DATEVALUE($A5119),"")))</f>
        <v/>
      </c>
      <c r="F5119" s="12">
        <f>IF($B5119="","",IF(ISNUMBER($B5119),HOUR($B5119)*2+MINUTE($B5119)/30,IFERROR(VALUE(LEFT($B5119,FIND(":",$B5119)-1))*2+VALUE(MID($B5119,FIND(":",$B5119)+1,2))/30,"")))</f>
        <v/>
      </c>
      <c r="G5119" s="12">
        <f>IF($E5119="","",IF(WEEKDAY($E5119,2)&lt;6,1,0))</f>
        <v/>
      </c>
      <c r="H5119" s="12">
        <f>IF(OR($E5119="",$F5119=""),"",IF(AND($G5119=1,$F5119&gt;='Working Hours'!$C$8,$F5119&lt;'Working Hours'!$C$9),1,0))</f>
        <v/>
      </c>
    </row>
    <row r="5120">
      <c r="A5120" s="11" t="n"/>
      <c r="B5120" s="11" t="n"/>
      <c r="C5120" s="11" t="n"/>
      <c r="E5120" s="12">
        <f>IF($A5120="","",IF(ISNUMBER($A5120),$A5120,IFERROR(DATEVALUE($A5120),"")))</f>
        <v/>
      </c>
      <c r="F5120" s="12">
        <f>IF($B5120="","",IF(ISNUMBER($B5120),HOUR($B5120)*2+MINUTE($B5120)/30,IFERROR(VALUE(LEFT($B5120,FIND(":",$B5120)-1))*2+VALUE(MID($B5120,FIND(":",$B5120)+1,2))/30,"")))</f>
        <v/>
      </c>
      <c r="G5120" s="12">
        <f>IF($E5120="","",IF(WEEKDAY($E5120,2)&lt;6,1,0))</f>
        <v/>
      </c>
      <c r="H5120" s="12">
        <f>IF(OR($E5120="",$F5120=""),"",IF(AND($G5120=1,$F5120&gt;='Working Hours'!$C$8,$F5120&lt;'Working Hours'!$C$9),1,0))</f>
        <v/>
      </c>
    </row>
    <row r="5121">
      <c r="A5121" s="11" t="n"/>
      <c r="B5121" s="11" t="n"/>
      <c r="C5121" s="11" t="n"/>
      <c r="E5121" s="12">
        <f>IF($A5121="","",IF(ISNUMBER($A5121),$A5121,IFERROR(DATEVALUE($A5121),"")))</f>
        <v/>
      </c>
      <c r="F5121" s="12">
        <f>IF($B5121="","",IF(ISNUMBER($B5121),HOUR($B5121)*2+MINUTE($B5121)/30,IFERROR(VALUE(LEFT($B5121,FIND(":",$B5121)-1))*2+VALUE(MID($B5121,FIND(":",$B5121)+1,2))/30,"")))</f>
        <v/>
      </c>
      <c r="G5121" s="12">
        <f>IF($E5121="","",IF(WEEKDAY($E5121,2)&lt;6,1,0))</f>
        <v/>
      </c>
      <c r="H5121" s="12">
        <f>IF(OR($E5121="",$F5121=""),"",IF(AND($G5121=1,$F5121&gt;='Working Hours'!$C$8,$F5121&lt;'Working Hours'!$C$9),1,0))</f>
        <v/>
      </c>
    </row>
    <row r="5122">
      <c r="A5122" s="11" t="n"/>
      <c r="B5122" s="11" t="n"/>
      <c r="C5122" s="11" t="n"/>
      <c r="E5122" s="12">
        <f>IF($A5122="","",IF(ISNUMBER($A5122),$A5122,IFERROR(DATEVALUE($A5122),"")))</f>
        <v/>
      </c>
      <c r="F5122" s="12">
        <f>IF($B5122="","",IF(ISNUMBER($B5122),HOUR($B5122)*2+MINUTE($B5122)/30,IFERROR(VALUE(LEFT($B5122,FIND(":",$B5122)-1))*2+VALUE(MID($B5122,FIND(":",$B5122)+1,2))/30,"")))</f>
        <v/>
      </c>
      <c r="G5122" s="12">
        <f>IF($E5122="","",IF(WEEKDAY($E5122,2)&lt;6,1,0))</f>
        <v/>
      </c>
      <c r="H5122" s="12">
        <f>IF(OR($E5122="",$F5122=""),"",IF(AND($G5122=1,$F5122&gt;='Working Hours'!$C$8,$F5122&lt;'Working Hours'!$C$9),1,0))</f>
        <v/>
      </c>
    </row>
    <row r="5123">
      <c r="A5123" s="11" t="n"/>
      <c r="B5123" s="11" t="n"/>
      <c r="C5123" s="11" t="n"/>
      <c r="E5123" s="12">
        <f>IF($A5123="","",IF(ISNUMBER($A5123),$A5123,IFERROR(DATEVALUE($A5123),"")))</f>
        <v/>
      </c>
      <c r="F5123" s="12">
        <f>IF($B5123="","",IF(ISNUMBER($B5123),HOUR($B5123)*2+MINUTE($B5123)/30,IFERROR(VALUE(LEFT($B5123,FIND(":",$B5123)-1))*2+VALUE(MID($B5123,FIND(":",$B5123)+1,2))/30,"")))</f>
        <v/>
      </c>
      <c r="G5123" s="12">
        <f>IF($E5123="","",IF(WEEKDAY($E5123,2)&lt;6,1,0))</f>
        <v/>
      </c>
      <c r="H5123" s="12">
        <f>IF(OR($E5123="",$F5123=""),"",IF(AND($G5123=1,$F5123&gt;='Working Hours'!$C$8,$F5123&lt;'Working Hours'!$C$9),1,0))</f>
        <v/>
      </c>
    </row>
    <row r="5124">
      <c r="A5124" s="11" t="n"/>
      <c r="B5124" s="11" t="n"/>
      <c r="C5124" s="11" t="n"/>
      <c r="E5124" s="12">
        <f>IF($A5124="","",IF(ISNUMBER($A5124),$A5124,IFERROR(DATEVALUE($A5124),"")))</f>
        <v/>
      </c>
      <c r="F5124" s="12">
        <f>IF($B5124="","",IF(ISNUMBER($B5124),HOUR($B5124)*2+MINUTE($B5124)/30,IFERROR(VALUE(LEFT($B5124,FIND(":",$B5124)-1))*2+VALUE(MID($B5124,FIND(":",$B5124)+1,2))/30,"")))</f>
        <v/>
      </c>
      <c r="G5124" s="12">
        <f>IF($E5124="","",IF(WEEKDAY($E5124,2)&lt;6,1,0))</f>
        <v/>
      </c>
      <c r="H5124" s="12">
        <f>IF(OR($E5124="",$F5124=""),"",IF(AND($G5124=1,$F5124&gt;='Working Hours'!$C$8,$F5124&lt;'Working Hours'!$C$9),1,0))</f>
        <v/>
      </c>
    </row>
    <row r="5125">
      <c r="A5125" s="11" t="n"/>
      <c r="B5125" s="11" t="n"/>
      <c r="C5125" s="11" t="n"/>
      <c r="E5125" s="12">
        <f>IF($A5125="","",IF(ISNUMBER($A5125),$A5125,IFERROR(DATEVALUE($A5125),"")))</f>
        <v/>
      </c>
      <c r="F5125" s="12">
        <f>IF($B5125="","",IF(ISNUMBER($B5125),HOUR($B5125)*2+MINUTE($B5125)/30,IFERROR(VALUE(LEFT($B5125,FIND(":",$B5125)-1))*2+VALUE(MID($B5125,FIND(":",$B5125)+1,2))/30,"")))</f>
        <v/>
      </c>
      <c r="G5125" s="12">
        <f>IF($E5125="","",IF(WEEKDAY($E5125,2)&lt;6,1,0))</f>
        <v/>
      </c>
      <c r="H5125" s="12">
        <f>IF(OR($E5125="",$F5125=""),"",IF(AND($G5125=1,$F5125&gt;='Working Hours'!$C$8,$F5125&lt;'Working Hours'!$C$9),1,0))</f>
        <v/>
      </c>
    </row>
    <row r="5126">
      <c r="A5126" s="11" t="n"/>
      <c r="B5126" s="11" t="n"/>
      <c r="C5126" s="11" t="n"/>
      <c r="E5126" s="12">
        <f>IF($A5126="","",IF(ISNUMBER($A5126),$A5126,IFERROR(DATEVALUE($A5126),"")))</f>
        <v/>
      </c>
      <c r="F5126" s="12">
        <f>IF($B5126="","",IF(ISNUMBER($B5126),HOUR($B5126)*2+MINUTE($B5126)/30,IFERROR(VALUE(LEFT($B5126,FIND(":",$B5126)-1))*2+VALUE(MID($B5126,FIND(":",$B5126)+1,2))/30,"")))</f>
        <v/>
      </c>
      <c r="G5126" s="12">
        <f>IF($E5126="","",IF(WEEKDAY($E5126,2)&lt;6,1,0))</f>
        <v/>
      </c>
      <c r="H5126" s="12">
        <f>IF(OR($E5126="",$F5126=""),"",IF(AND($G5126=1,$F5126&gt;='Working Hours'!$C$8,$F5126&lt;'Working Hours'!$C$9),1,0))</f>
        <v/>
      </c>
    </row>
    <row r="5127">
      <c r="A5127" s="11" t="n"/>
      <c r="B5127" s="11" t="n"/>
      <c r="C5127" s="11" t="n"/>
      <c r="E5127" s="12">
        <f>IF($A5127="","",IF(ISNUMBER($A5127),$A5127,IFERROR(DATEVALUE($A5127),"")))</f>
        <v/>
      </c>
      <c r="F5127" s="12">
        <f>IF($B5127="","",IF(ISNUMBER($B5127),HOUR($B5127)*2+MINUTE($B5127)/30,IFERROR(VALUE(LEFT($B5127,FIND(":",$B5127)-1))*2+VALUE(MID($B5127,FIND(":",$B5127)+1,2))/30,"")))</f>
        <v/>
      </c>
      <c r="G5127" s="12">
        <f>IF($E5127="","",IF(WEEKDAY($E5127,2)&lt;6,1,0))</f>
        <v/>
      </c>
      <c r="H5127" s="12">
        <f>IF(OR($E5127="",$F5127=""),"",IF(AND($G5127=1,$F5127&gt;='Working Hours'!$C$8,$F5127&lt;'Working Hours'!$C$9),1,0))</f>
        <v/>
      </c>
    </row>
    <row r="5128">
      <c r="A5128" s="11" t="n"/>
      <c r="B5128" s="11" t="n"/>
      <c r="C5128" s="11" t="n"/>
      <c r="E5128" s="12">
        <f>IF($A5128="","",IF(ISNUMBER($A5128),$A5128,IFERROR(DATEVALUE($A5128),"")))</f>
        <v/>
      </c>
      <c r="F5128" s="12">
        <f>IF($B5128="","",IF(ISNUMBER($B5128),HOUR($B5128)*2+MINUTE($B5128)/30,IFERROR(VALUE(LEFT($B5128,FIND(":",$B5128)-1))*2+VALUE(MID($B5128,FIND(":",$B5128)+1,2))/30,"")))</f>
        <v/>
      </c>
      <c r="G5128" s="12">
        <f>IF($E5128="","",IF(WEEKDAY($E5128,2)&lt;6,1,0))</f>
        <v/>
      </c>
      <c r="H5128" s="12">
        <f>IF(OR($E5128="",$F5128=""),"",IF(AND($G5128=1,$F5128&gt;='Working Hours'!$C$8,$F5128&lt;'Working Hours'!$C$9),1,0))</f>
        <v/>
      </c>
    </row>
    <row r="5129">
      <c r="A5129" s="11" t="n"/>
      <c r="B5129" s="11" t="n"/>
      <c r="C5129" s="11" t="n"/>
      <c r="E5129" s="12">
        <f>IF($A5129="","",IF(ISNUMBER($A5129),$A5129,IFERROR(DATEVALUE($A5129),"")))</f>
        <v/>
      </c>
      <c r="F5129" s="12">
        <f>IF($B5129="","",IF(ISNUMBER($B5129),HOUR($B5129)*2+MINUTE($B5129)/30,IFERROR(VALUE(LEFT($B5129,FIND(":",$B5129)-1))*2+VALUE(MID($B5129,FIND(":",$B5129)+1,2))/30,"")))</f>
        <v/>
      </c>
      <c r="G5129" s="12">
        <f>IF($E5129="","",IF(WEEKDAY($E5129,2)&lt;6,1,0))</f>
        <v/>
      </c>
      <c r="H5129" s="12">
        <f>IF(OR($E5129="",$F5129=""),"",IF(AND($G5129=1,$F5129&gt;='Working Hours'!$C$8,$F5129&lt;'Working Hours'!$C$9),1,0))</f>
        <v/>
      </c>
    </row>
    <row r="5130">
      <c r="A5130" s="11" t="n"/>
      <c r="B5130" s="11" t="n"/>
      <c r="C5130" s="11" t="n"/>
      <c r="E5130" s="12">
        <f>IF($A5130="","",IF(ISNUMBER($A5130),$A5130,IFERROR(DATEVALUE($A5130),"")))</f>
        <v/>
      </c>
      <c r="F5130" s="12">
        <f>IF($B5130="","",IF(ISNUMBER($B5130),HOUR($B5130)*2+MINUTE($B5130)/30,IFERROR(VALUE(LEFT($B5130,FIND(":",$B5130)-1))*2+VALUE(MID($B5130,FIND(":",$B5130)+1,2))/30,"")))</f>
        <v/>
      </c>
      <c r="G5130" s="12">
        <f>IF($E5130="","",IF(WEEKDAY($E5130,2)&lt;6,1,0))</f>
        <v/>
      </c>
      <c r="H5130" s="12">
        <f>IF(OR($E5130="",$F5130=""),"",IF(AND($G5130=1,$F5130&gt;='Working Hours'!$C$8,$F5130&lt;'Working Hours'!$C$9),1,0))</f>
        <v/>
      </c>
    </row>
    <row r="5131">
      <c r="A5131" s="11" t="n"/>
      <c r="B5131" s="11" t="n"/>
      <c r="C5131" s="11" t="n"/>
      <c r="E5131" s="12">
        <f>IF($A5131="","",IF(ISNUMBER($A5131),$A5131,IFERROR(DATEVALUE($A5131),"")))</f>
        <v/>
      </c>
      <c r="F5131" s="12">
        <f>IF($B5131="","",IF(ISNUMBER($B5131),HOUR($B5131)*2+MINUTE($B5131)/30,IFERROR(VALUE(LEFT($B5131,FIND(":",$B5131)-1))*2+VALUE(MID($B5131,FIND(":",$B5131)+1,2))/30,"")))</f>
        <v/>
      </c>
      <c r="G5131" s="12">
        <f>IF($E5131="","",IF(WEEKDAY($E5131,2)&lt;6,1,0))</f>
        <v/>
      </c>
      <c r="H5131" s="12">
        <f>IF(OR($E5131="",$F5131=""),"",IF(AND($G5131=1,$F5131&gt;='Working Hours'!$C$8,$F5131&lt;'Working Hours'!$C$9),1,0))</f>
        <v/>
      </c>
    </row>
    <row r="5132">
      <c r="A5132" s="11" t="n"/>
      <c r="B5132" s="11" t="n"/>
      <c r="C5132" s="11" t="n"/>
      <c r="E5132" s="12">
        <f>IF($A5132="","",IF(ISNUMBER($A5132),$A5132,IFERROR(DATEVALUE($A5132),"")))</f>
        <v/>
      </c>
      <c r="F5132" s="12">
        <f>IF($B5132="","",IF(ISNUMBER($B5132),HOUR($B5132)*2+MINUTE($B5132)/30,IFERROR(VALUE(LEFT($B5132,FIND(":",$B5132)-1))*2+VALUE(MID($B5132,FIND(":",$B5132)+1,2))/30,"")))</f>
        <v/>
      </c>
      <c r="G5132" s="12">
        <f>IF($E5132="","",IF(WEEKDAY($E5132,2)&lt;6,1,0))</f>
        <v/>
      </c>
      <c r="H5132" s="12">
        <f>IF(OR($E5132="",$F5132=""),"",IF(AND($G5132=1,$F5132&gt;='Working Hours'!$C$8,$F5132&lt;'Working Hours'!$C$9),1,0))</f>
        <v/>
      </c>
    </row>
    <row r="5133">
      <c r="A5133" s="11" t="n"/>
      <c r="B5133" s="11" t="n"/>
      <c r="C5133" s="11" t="n"/>
      <c r="E5133" s="12">
        <f>IF($A5133="","",IF(ISNUMBER($A5133),$A5133,IFERROR(DATEVALUE($A5133),"")))</f>
        <v/>
      </c>
      <c r="F5133" s="12">
        <f>IF($B5133="","",IF(ISNUMBER($B5133),HOUR($B5133)*2+MINUTE($B5133)/30,IFERROR(VALUE(LEFT($B5133,FIND(":",$B5133)-1))*2+VALUE(MID($B5133,FIND(":",$B5133)+1,2))/30,"")))</f>
        <v/>
      </c>
      <c r="G5133" s="12">
        <f>IF($E5133="","",IF(WEEKDAY($E5133,2)&lt;6,1,0))</f>
        <v/>
      </c>
      <c r="H5133" s="12">
        <f>IF(OR($E5133="",$F5133=""),"",IF(AND($G5133=1,$F5133&gt;='Working Hours'!$C$8,$F5133&lt;'Working Hours'!$C$9),1,0))</f>
        <v/>
      </c>
    </row>
    <row r="5134">
      <c r="A5134" s="11" t="n"/>
      <c r="B5134" s="11" t="n"/>
      <c r="C5134" s="11" t="n"/>
      <c r="E5134" s="12">
        <f>IF($A5134="","",IF(ISNUMBER($A5134),$A5134,IFERROR(DATEVALUE($A5134),"")))</f>
        <v/>
      </c>
      <c r="F5134" s="12">
        <f>IF($B5134="","",IF(ISNUMBER($B5134),HOUR($B5134)*2+MINUTE($B5134)/30,IFERROR(VALUE(LEFT($B5134,FIND(":",$B5134)-1))*2+VALUE(MID($B5134,FIND(":",$B5134)+1,2))/30,"")))</f>
        <v/>
      </c>
      <c r="G5134" s="12">
        <f>IF($E5134="","",IF(WEEKDAY($E5134,2)&lt;6,1,0))</f>
        <v/>
      </c>
      <c r="H5134" s="12">
        <f>IF(OR($E5134="",$F5134=""),"",IF(AND($G5134=1,$F5134&gt;='Working Hours'!$C$8,$F5134&lt;'Working Hours'!$C$9),1,0))</f>
        <v/>
      </c>
    </row>
    <row r="5135">
      <c r="A5135" s="11" t="n"/>
      <c r="B5135" s="11" t="n"/>
      <c r="C5135" s="11" t="n"/>
      <c r="E5135" s="12">
        <f>IF($A5135="","",IF(ISNUMBER($A5135),$A5135,IFERROR(DATEVALUE($A5135),"")))</f>
        <v/>
      </c>
      <c r="F5135" s="12">
        <f>IF($B5135="","",IF(ISNUMBER($B5135),HOUR($B5135)*2+MINUTE($B5135)/30,IFERROR(VALUE(LEFT($B5135,FIND(":",$B5135)-1))*2+VALUE(MID($B5135,FIND(":",$B5135)+1,2))/30,"")))</f>
        <v/>
      </c>
      <c r="G5135" s="12">
        <f>IF($E5135="","",IF(WEEKDAY($E5135,2)&lt;6,1,0))</f>
        <v/>
      </c>
      <c r="H5135" s="12">
        <f>IF(OR($E5135="",$F5135=""),"",IF(AND($G5135=1,$F5135&gt;='Working Hours'!$C$8,$F5135&lt;'Working Hours'!$C$9),1,0))</f>
        <v/>
      </c>
    </row>
    <row r="5136">
      <c r="A5136" s="11" t="n"/>
      <c r="B5136" s="11" t="n"/>
      <c r="C5136" s="11" t="n"/>
      <c r="E5136" s="12">
        <f>IF($A5136="","",IF(ISNUMBER($A5136),$A5136,IFERROR(DATEVALUE($A5136),"")))</f>
        <v/>
      </c>
      <c r="F5136" s="12">
        <f>IF($B5136="","",IF(ISNUMBER($B5136),HOUR($B5136)*2+MINUTE($B5136)/30,IFERROR(VALUE(LEFT($B5136,FIND(":",$B5136)-1))*2+VALUE(MID($B5136,FIND(":",$B5136)+1,2))/30,"")))</f>
        <v/>
      </c>
      <c r="G5136" s="12">
        <f>IF($E5136="","",IF(WEEKDAY($E5136,2)&lt;6,1,0))</f>
        <v/>
      </c>
      <c r="H5136" s="12">
        <f>IF(OR($E5136="",$F5136=""),"",IF(AND($G5136=1,$F5136&gt;='Working Hours'!$C$8,$F5136&lt;'Working Hours'!$C$9),1,0))</f>
        <v/>
      </c>
    </row>
    <row r="5137">
      <c r="A5137" s="11" t="n"/>
      <c r="B5137" s="11" t="n"/>
      <c r="C5137" s="11" t="n"/>
      <c r="E5137" s="12">
        <f>IF($A5137="","",IF(ISNUMBER($A5137),$A5137,IFERROR(DATEVALUE($A5137),"")))</f>
        <v/>
      </c>
      <c r="F5137" s="12">
        <f>IF($B5137="","",IF(ISNUMBER($B5137),HOUR($B5137)*2+MINUTE($B5137)/30,IFERROR(VALUE(LEFT($B5137,FIND(":",$B5137)-1))*2+VALUE(MID($B5137,FIND(":",$B5137)+1,2))/30,"")))</f>
        <v/>
      </c>
      <c r="G5137" s="12">
        <f>IF($E5137="","",IF(WEEKDAY($E5137,2)&lt;6,1,0))</f>
        <v/>
      </c>
      <c r="H5137" s="12">
        <f>IF(OR($E5137="",$F5137=""),"",IF(AND($G5137=1,$F5137&gt;='Working Hours'!$C$8,$F5137&lt;'Working Hours'!$C$9),1,0))</f>
        <v/>
      </c>
    </row>
    <row r="5138">
      <c r="A5138" s="11" t="n"/>
      <c r="B5138" s="11" t="n"/>
      <c r="C5138" s="11" t="n"/>
      <c r="E5138" s="12">
        <f>IF($A5138="","",IF(ISNUMBER($A5138),$A5138,IFERROR(DATEVALUE($A5138),"")))</f>
        <v/>
      </c>
      <c r="F5138" s="12">
        <f>IF($B5138="","",IF(ISNUMBER($B5138),HOUR($B5138)*2+MINUTE($B5138)/30,IFERROR(VALUE(LEFT($B5138,FIND(":",$B5138)-1))*2+VALUE(MID($B5138,FIND(":",$B5138)+1,2))/30,"")))</f>
        <v/>
      </c>
      <c r="G5138" s="12">
        <f>IF($E5138="","",IF(WEEKDAY($E5138,2)&lt;6,1,0))</f>
        <v/>
      </c>
      <c r="H5138" s="12">
        <f>IF(OR($E5138="",$F5138=""),"",IF(AND($G5138=1,$F5138&gt;='Working Hours'!$C$8,$F5138&lt;'Working Hours'!$C$9),1,0))</f>
        <v/>
      </c>
    </row>
    <row r="5139">
      <c r="A5139" s="11" t="n"/>
      <c r="B5139" s="11" t="n"/>
      <c r="C5139" s="11" t="n"/>
      <c r="E5139" s="12">
        <f>IF($A5139="","",IF(ISNUMBER($A5139),$A5139,IFERROR(DATEVALUE($A5139),"")))</f>
        <v/>
      </c>
      <c r="F5139" s="12">
        <f>IF($B5139="","",IF(ISNUMBER($B5139),HOUR($B5139)*2+MINUTE($B5139)/30,IFERROR(VALUE(LEFT($B5139,FIND(":",$B5139)-1))*2+VALUE(MID($B5139,FIND(":",$B5139)+1,2))/30,"")))</f>
        <v/>
      </c>
      <c r="G5139" s="12">
        <f>IF($E5139="","",IF(WEEKDAY($E5139,2)&lt;6,1,0))</f>
        <v/>
      </c>
      <c r="H5139" s="12">
        <f>IF(OR($E5139="",$F5139=""),"",IF(AND($G5139=1,$F5139&gt;='Working Hours'!$C$8,$F5139&lt;'Working Hours'!$C$9),1,0))</f>
        <v/>
      </c>
    </row>
    <row r="5140">
      <c r="A5140" s="11" t="n"/>
      <c r="B5140" s="11" t="n"/>
      <c r="C5140" s="11" t="n"/>
      <c r="E5140" s="12">
        <f>IF($A5140="","",IF(ISNUMBER($A5140),$A5140,IFERROR(DATEVALUE($A5140),"")))</f>
        <v/>
      </c>
      <c r="F5140" s="12">
        <f>IF($B5140="","",IF(ISNUMBER($B5140),HOUR($B5140)*2+MINUTE($B5140)/30,IFERROR(VALUE(LEFT($B5140,FIND(":",$B5140)-1))*2+VALUE(MID($B5140,FIND(":",$B5140)+1,2))/30,"")))</f>
        <v/>
      </c>
      <c r="G5140" s="12">
        <f>IF($E5140="","",IF(WEEKDAY($E5140,2)&lt;6,1,0))</f>
        <v/>
      </c>
      <c r="H5140" s="12">
        <f>IF(OR($E5140="",$F5140=""),"",IF(AND($G5140=1,$F5140&gt;='Working Hours'!$C$8,$F5140&lt;'Working Hours'!$C$9),1,0))</f>
        <v/>
      </c>
    </row>
    <row r="5141">
      <c r="A5141" s="11" t="n"/>
      <c r="B5141" s="11" t="n"/>
      <c r="C5141" s="11" t="n"/>
      <c r="E5141" s="12">
        <f>IF($A5141="","",IF(ISNUMBER($A5141),$A5141,IFERROR(DATEVALUE($A5141),"")))</f>
        <v/>
      </c>
      <c r="F5141" s="12">
        <f>IF($B5141="","",IF(ISNUMBER($B5141),HOUR($B5141)*2+MINUTE($B5141)/30,IFERROR(VALUE(LEFT($B5141,FIND(":",$B5141)-1))*2+VALUE(MID($B5141,FIND(":",$B5141)+1,2))/30,"")))</f>
        <v/>
      </c>
      <c r="G5141" s="12">
        <f>IF($E5141="","",IF(WEEKDAY($E5141,2)&lt;6,1,0))</f>
        <v/>
      </c>
      <c r="H5141" s="12">
        <f>IF(OR($E5141="",$F5141=""),"",IF(AND($G5141=1,$F5141&gt;='Working Hours'!$C$8,$F5141&lt;'Working Hours'!$C$9),1,0))</f>
        <v/>
      </c>
    </row>
    <row r="5142">
      <c r="A5142" s="11" t="n"/>
      <c r="B5142" s="11" t="n"/>
      <c r="C5142" s="11" t="n"/>
      <c r="E5142" s="12">
        <f>IF($A5142="","",IF(ISNUMBER($A5142),$A5142,IFERROR(DATEVALUE($A5142),"")))</f>
        <v/>
      </c>
      <c r="F5142" s="12">
        <f>IF($B5142="","",IF(ISNUMBER($B5142),HOUR($B5142)*2+MINUTE($B5142)/30,IFERROR(VALUE(LEFT($B5142,FIND(":",$B5142)-1))*2+VALUE(MID($B5142,FIND(":",$B5142)+1,2))/30,"")))</f>
        <v/>
      </c>
      <c r="G5142" s="12">
        <f>IF($E5142="","",IF(WEEKDAY($E5142,2)&lt;6,1,0))</f>
        <v/>
      </c>
      <c r="H5142" s="12">
        <f>IF(OR($E5142="",$F5142=""),"",IF(AND($G5142=1,$F5142&gt;='Working Hours'!$C$8,$F5142&lt;'Working Hours'!$C$9),1,0))</f>
        <v/>
      </c>
    </row>
    <row r="5143">
      <c r="A5143" s="11" t="n"/>
      <c r="B5143" s="11" t="n"/>
      <c r="C5143" s="11" t="n"/>
      <c r="E5143" s="12">
        <f>IF($A5143="","",IF(ISNUMBER($A5143),$A5143,IFERROR(DATEVALUE($A5143),"")))</f>
        <v/>
      </c>
      <c r="F5143" s="12">
        <f>IF($B5143="","",IF(ISNUMBER($B5143),HOUR($B5143)*2+MINUTE($B5143)/30,IFERROR(VALUE(LEFT($B5143,FIND(":",$B5143)-1))*2+VALUE(MID($B5143,FIND(":",$B5143)+1,2))/30,"")))</f>
        <v/>
      </c>
      <c r="G5143" s="12">
        <f>IF($E5143="","",IF(WEEKDAY($E5143,2)&lt;6,1,0))</f>
        <v/>
      </c>
      <c r="H5143" s="12">
        <f>IF(OR($E5143="",$F5143=""),"",IF(AND($G5143=1,$F5143&gt;='Working Hours'!$C$8,$F5143&lt;'Working Hours'!$C$9),1,0))</f>
        <v/>
      </c>
    </row>
    <row r="5144">
      <c r="A5144" s="11" t="n"/>
      <c r="B5144" s="11" t="n"/>
      <c r="C5144" s="11" t="n"/>
      <c r="E5144" s="12">
        <f>IF($A5144="","",IF(ISNUMBER($A5144),$A5144,IFERROR(DATEVALUE($A5144),"")))</f>
        <v/>
      </c>
      <c r="F5144" s="12">
        <f>IF($B5144="","",IF(ISNUMBER($B5144),HOUR($B5144)*2+MINUTE($B5144)/30,IFERROR(VALUE(LEFT($B5144,FIND(":",$B5144)-1))*2+VALUE(MID($B5144,FIND(":",$B5144)+1,2))/30,"")))</f>
        <v/>
      </c>
      <c r="G5144" s="12">
        <f>IF($E5144="","",IF(WEEKDAY($E5144,2)&lt;6,1,0))</f>
        <v/>
      </c>
      <c r="H5144" s="12">
        <f>IF(OR($E5144="",$F5144=""),"",IF(AND($G5144=1,$F5144&gt;='Working Hours'!$C$8,$F5144&lt;'Working Hours'!$C$9),1,0))</f>
        <v/>
      </c>
    </row>
    <row r="5145">
      <c r="A5145" s="11" t="n"/>
      <c r="B5145" s="11" t="n"/>
      <c r="C5145" s="11" t="n"/>
      <c r="E5145" s="12">
        <f>IF($A5145="","",IF(ISNUMBER($A5145),$A5145,IFERROR(DATEVALUE($A5145),"")))</f>
        <v/>
      </c>
      <c r="F5145" s="12">
        <f>IF($B5145="","",IF(ISNUMBER($B5145),HOUR($B5145)*2+MINUTE($B5145)/30,IFERROR(VALUE(LEFT($B5145,FIND(":",$B5145)-1))*2+VALUE(MID($B5145,FIND(":",$B5145)+1,2))/30,"")))</f>
        <v/>
      </c>
      <c r="G5145" s="12">
        <f>IF($E5145="","",IF(WEEKDAY($E5145,2)&lt;6,1,0))</f>
        <v/>
      </c>
      <c r="H5145" s="12">
        <f>IF(OR($E5145="",$F5145=""),"",IF(AND($G5145=1,$F5145&gt;='Working Hours'!$C$8,$F5145&lt;'Working Hours'!$C$9),1,0))</f>
        <v/>
      </c>
    </row>
    <row r="5146">
      <c r="A5146" s="11" t="n"/>
      <c r="B5146" s="11" t="n"/>
      <c r="C5146" s="11" t="n"/>
      <c r="E5146" s="12">
        <f>IF($A5146="","",IF(ISNUMBER($A5146),$A5146,IFERROR(DATEVALUE($A5146),"")))</f>
        <v/>
      </c>
      <c r="F5146" s="12">
        <f>IF($B5146="","",IF(ISNUMBER($B5146),HOUR($B5146)*2+MINUTE($B5146)/30,IFERROR(VALUE(LEFT($B5146,FIND(":",$B5146)-1))*2+VALUE(MID($B5146,FIND(":",$B5146)+1,2))/30,"")))</f>
        <v/>
      </c>
      <c r="G5146" s="12">
        <f>IF($E5146="","",IF(WEEKDAY($E5146,2)&lt;6,1,0))</f>
        <v/>
      </c>
      <c r="H5146" s="12">
        <f>IF(OR($E5146="",$F5146=""),"",IF(AND($G5146=1,$F5146&gt;='Working Hours'!$C$8,$F5146&lt;'Working Hours'!$C$9),1,0))</f>
        <v/>
      </c>
    </row>
    <row r="5147">
      <c r="A5147" s="11" t="n"/>
      <c r="B5147" s="11" t="n"/>
      <c r="C5147" s="11" t="n"/>
      <c r="E5147" s="12">
        <f>IF($A5147="","",IF(ISNUMBER($A5147),$A5147,IFERROR(DATEVALUE($A5147),"")))</f>
        <v/>
      </c>
      <c r="F5147" s="12">
        <f>IF($B5147="","",IF(ISNUMBER($B5147),HOUR($B5147)*2+MINUTE($B5147)/30,IFERROR(VALUE(LEFT($B5147,FIND(":",$B5147)-1))*2+VALUE(MID($B5147,FIND(":",$B5147)+1,2))/30,"")))</f>
        <v/>
      </c>
      <c r="G5147" s="12">
        <f>IF($E5147="","",IF(WEEKDAY($E5147,2)&lt;6,1,0))</f>
        <v/>
      </c>
      <c r="H5147" s="12">
        <f>IF(OR($E5147="",$F5147=""),"",IF(AND($G5147=1,$F5147&gt;='Working Hours'!$C$8,$F5147&lt;'Working Hours'!$C$9),1,0))</f>
        <v/>
      </c>
    </row>
    <row r="5148">
      <c r="A5148" s="11" t="n"/>
      <c r="B5148" s="11" t="n"/>
      <c r="C5148" s="11" t="n"/>
      <c r="E5148" s="12">
        <f>IF($A5148="","",IF(ISNUMBER($A5148),$A5148,IFERROR(DATEVALUE($A5148),"")))</f>
        <v/>
      </c>
      <c r="F5148" s="12">
        <f>IF($B5148="","",IF(ISNUMBER($B5148),HOUR($B5148)*2+MINUTE($B5148)/30,IFERROR(VALUE(LEFT($B5148,FIND(":",$B5148)-1))*2+VALUE(MID($B5148,FIND(":",$B5148)+1,2))/30,"")))</f>
        <v/>
      </c>
      <c r="G5148" s="12">
        <f>IF($E5148="","",IF(WEEKDAY($E5148,2)&lt;6,1,0))</f>
        <v/>
      </c>
      <c r="H5148" s="12">
        <f>IF(OR($E5148="",$F5148=""),"",IF(AND($G5148=1,$F5148&gt;='Working Hours'!$C$8,$F5148&lt;'Working Hours'!$C$9),1,0))</f>
        <v/>
      </c>
    </row>
    <row r="5149">
      <c r="A5149" s="11" t="n"/>
      <c r="B5149" s="11" t="n"/>
      <c r="C5149" s="11" t="n"/>
      <c r="E5149" s="12">
        <f>IF($A5149="","",IF(ISNUMBER($A5149),$A5149,IFERROR(DATEVALUE($A5149),"")))</f>
        <v/>
      </c>
      <c r="F5149" s="12">
        <f>IF($B5149="","",IF(ISNUMBER($B5149),HOUR($B5149)*2+MINUTE($B5149)/30,IFERROR(VALUE(LEFT($B5149,FIND(":",$B5149)-1))*2+VALUE(MID($B5149,FIND(":",$B5149)+1,2))/30,"")))</f>
        <v/>
      </c>
      <c r="G5149" s="12">
        <f>IF($E5149="","",IF(WEEKDAY($E5149,2)&lt;6,1,0))</f>
        <v/>
      </c>
      <c r="H5149" s="12">
        <f>IF(OR($E5149="",$F5149=""),"",IF(AND($G5149=1,$F5149&gt;='Working Hours'!$C$8,$F5149&lt;'Working Hours'!$C$9),1,0))</f>
        <v/>
      </c>
    </row>
    <row r="5150">
      <c r="A5150" s="11" t="n"/>
      <c r="B5150" s="11" t="n"/>
      <c r="C5150" s="11" t="n"/>
      <c r="E5150" s="12">
        <f>IF($A5150="","",IF(ISNUMBER($A5150),$A5150,IFERROR(DATEVALUE($A5150),"")))</f>
        <v/>
      </c>
      <c r="F5150" s="12">
        <f>IF($B5150="","",IF(ISNUMBER($B5150),HOUR($B5150)*2+MINUTE($B5150)/30,IFERROR(VALUE(LEFT($B5150,FIND(":",$B5150)-1))*2+VALUE(MID($B5150,FIND(":",$B5150)+1,2))/30,"")))</f>
        <v/>
      </c>
      <c r="G5150" s="12">
        <f>IF($E5150="","",IF(WEEKDAY($E5150,2)&lt;6,1,0))</f>
        <v/>
      </c>
      <c r="H5150" s="12">
        <f>IF(OR($E5150="",$F5150=""),"",IF(AND($G5150=1,$F5150&gt;='Working Hours'!$C$8,$F5150&lt;'Working Hours'!$C$9),1,0))</f>
        <v/>
      </c>
    </row>
    <row r="5151">
      <c r="A5151" s="11" t="n"/>
      <c r="B5151" s="11" t="n"/>
      <c r="C5151" s="11" t="n"/>
      <c r="E5151" s="12">
        <f>IF($A5151="","",IF(ISNUMBER($A5151),$A5151,IFERROR(DATEVALUE($A5151),"")))</f>
        <v/>
      </c>
      <c r="F5151" s="12">
        <f>IF($B5151="","",IF(ISNUMBER($B5151),HOUR($B5151)*2+MINUTE($B5151)/30,IFERROR(VALUE(LEFT($B5151,FIND(":",$B5151)-1))*2+VALUE(MID($B5151,FIND(":",$B5151)+1,2))/30,"")))</f>
        <v/>
      </c>
      <c r="G5151" s="12">
        <f>IF($E5151="","",IF(WEEKDAY($E5151,2)&lt;6,1,0))</f>
        <v/>
      </c>
      <c r="H5151" s="12">
        <f>IF(OR($E5151="",$F5151=""),"",IF(AND($G5151=1,$F5151&gt;='Working Hours'!$C$8,$F5151&lt;'Working Hours'!$C$9),1,0))</f>
        <v/>
      </c>
    </row>
    <row r="5152">
      <c r="A5152" s="11" t="n"/>
      <c r="B5152" s="11" t="n"/>
      <c r="C5152" s="11" t="n"/>
      <c r="E5152" s="12">
        <f>IF($A5152="","",IF(ISNUMBER($A5152),$A5152,IFERROR(DATEVALUE($A5152),"")))</f>
        <v/>
      </c>
      <c r="F5152" s="12">
        <f>IF($B5152="","",IF(ISNUMBER($B5152),HOUR($B5152)*2+MINUTE($B5152)/30,IFERROR(VALUE(LEFT($B5152,FIND(":",$B5152)-1))*2+VALUE(MID($B5152,FIND(":",$B5152)+1,2))/30,"")))</f>
        <v/>
      </c>
      <c r="G5152" s="12">
        <f>IF($E5152="","",IF(WEEKDAY($E5152,2)&lt;6,1,0))</f>
        <v/>
      </c>
      <c r="H5152" s="12">
        <f>IF(OR($E5152="",$F5152=""),"",IF(AND($G5152=1,$F5152&gt;='Working Hours'!$C$8,$F5152&lt;'Working Hours'!$C$9),1,0))</f>
        <v/>
      </c>
    </row>
    <row r="5153">
      <c r="A5153" s="11" t="n"/>
      <c r="B5153" s="11" t="n"/>
      <c r="C5153" s="11" t="n"/>
      <c r="E5153" s="12">
        <f>IF($A5153="","",IF(ISNUMBER($A5153),$A5153,IFERROR(DATEVALUE($A5153),"")))</f>
        <v/>
      </c>
      <c r="F5153" s="12">
        <f>IF($B5153="","",IF(ISNUMBER($B5153),HOUR($B5153)*2+MINUTE($B5153)/30,IFERROR(VALUE(LEFT($B5153,FIND(":",$B5153)-1))*2+VALUE(MID($B5153,FIND(":",$B5153)+1,2))/30,"")))</f>
        <v/>
      </c>
      <c r="G5153" s="12">
        <f>IF($E5153="","",IF(WEEKDAY($E5153,2)&lt;6,1,0))</f>
        <v/>
      </c>
      <c r="H5153" s="12">
        <f>IF(OR($E5153="",$F5153=""),"",IF(AND($G5153=1,$F5153&gt;='Working Hours'!$C$8,$F5153&lt;'Working Hours'!$C$9),1,0))</f>
        <v/>
      </c>
    </row>
    <row r="5154">
      <c r="A5154" s="11" t="n"/>
      <c r="B5154" s="11" t="n"/>
      <c r="C5154" s="11" t="n"/>
      <c r="E5154" s="12">
        <f>IF($A5154="","",IF(ISNUMBER($A5154),$A5154,IFERROR(DATEVALUE($A5154),"")))</f>
        <v/>
      </c>
      <c r="F5154" s="12">
        <f>IF($B5154="","",IF(ISNUMBER($B5154),HOUR($B5154)*2+MINUTE($B5154)/30,IFERROR(VALUE(LEFT($B5154,FIND(":",$B5154)-1))*2+VALUE(MID($B5154,FIND(":",$B5154)+1,2))/30,"")))</f>
        <v/>
      </c>
      <c r="G5154" s="12">
        <f>IF($E5154="","",IF(WEEKDAY($E5154,2)&lt;6,1,0))</f>
        <v/>
      </c>
      <c r="H5154" s="12">
        <f>IF(OR($E5154="",$F5154=""),"",IF(AND($G5154=1,$F5154&gt;='Working Hours'!$C$8,$F5154&lt;'Working Hours'!$C$9),1,0))</f>
        <v/>
      </c>
    </row>
    <row r="5155">
      <c r="A5155" s="11" t="n"/>
      <c r="B5155" s="11" t="n"/>
      <c r="C5155" s="11" t="n"/>
      <c r="E5155" s="12">
        <f>IF($A5155="","",IF(ISNUMBER($A5155),$A5155,IFERROR(DATEVALUE($A5155),"")))</f>
        <v/>
      </c>
      <c r="F5155" s="12">
        <f>IF($B5155="","",IF(ISNUMBER($B5155),HOUR($B5155)*2+MINUTE($B5155)/30,IFERROR(VALUE(LEFT($B5155,FIND(":",$B5155)-1))*2+VALUE(MID($B5155,FIND(":",$B5155)+1,2))/30,"")))</f>
        <v/>
      </c>
      <c r="G5155" s="12">
        <f>IF($E5155="","",IF(WEEKDAY($E5155,2)&lt;6,1,0))</f>
        <v/>
      </c>
      <c r="H5155" s="12">
        <f>IF(OR($E5155="",$F5155=""),"",IF(AND($G5155=1,$F5155&gt;='Working Hours'!$C$8,$F5155&lt;'Working Hours'!$C$9),1,0))</f>
        <v/>
      </c>
    </row>
    <row r="5156">
      <c r="A5156" s="11" t="n"/>
      <c r="B5156" s="11" t="n"/>
      <c r="C5156" s="11" t="n"/>
      <c r="E5156" s="12">
        <f>IF($A5156="","",IF(ISNUMBER($A5156),$A5156,IFERROR(DATEVALUE($A5156),"")))</f>
        <v/>
      </c>
      <c r="F5156" s="12">
        <f>IF($B5156="","",IF(ISNUMBER($B5156),HOUR($B5156)*2+MINUTE($B5156)/30,IFERROR(VALUE(LEFT($B5156,FIND(":",$B5156)-1))*2+VALUE(MID($B5156,FIND(":",$B5156)+1,2))/30,"")))</f>
        <v/>
      </c>
      <c r="G5156" s="12">
        <f>IF($E5156="","",IF(WEEKDAY($E5156,2)&lt;6,1,0))</f>
        <v/>
      </c>
      <c r="H5156" s="12">
        <f>IF(OR($E5156="",$F5156=""),"",IF(AND($G5156=1,$F5156&gt;='Working Hours'!$C$8,$F5156&lt;'Working Hours'!$C$9),1,0))</f>
        <v/>
      </c>
    </row>
    <row r="5157">
      <c r="A5157" s="11" t="n"/>
      <c r="B5157" s="11" t="n"/>
      <c r="C5157" s="11" t="n"/>
      <c r="E5157" s="12">
        <f>IF($A5157="","",IF(ISNUMBER($A5157),$A5157,IFERROR(DATEVALUE($A5157),"")))</f>
        <v/>
      </c>
      <c r="F5157" s="12">
        <f>IF($B5157="","",IF(ISNUMBER($B5157),HOUR($B5157)*2+MINUTE($B5157)/30,IFERROR(VALUE(LEFT($B5157,FIND(":",$B5157)-1))*2+VALUE(MID($B5157,FIND(":",$B5157)+1,2))/30,"")))</f>
        <v/>
      </c>
      <c r="G5157" s="12">
        <f>IF($E5157="","",IF(WEEKDAY($E5157,2)&lt;6,1,0))</f>
        <v/>
      </c>
      <c r="H5157" s="12">
        <f>IF(OR($E5157="",$F5157=""),"",IF(AND($G5157=1,$F5157&gt;='Working Hours'!$C$8,$F5157&lt;'Working Hours'!$C$9),1,0))</f>
        <v/>
      </c>
    </row>
    <row r="5158">
      <c r="A5158" s="11" t="n"/>
      <c r="B5158" s="11" t="n"/>
      <c r="C5158" s="11" t="n"/>
      <c r="E5158" s="12">
        <f>IF($A5158="","",IF(ISNUMBER($A5158),$A5158,IFERROR(DATEVALUE($A5158),"")))</f>
        <v/>
      </c>
      <c r="F5158" s="12">
        <f>IF($B5158="","",IF(ISNUMBER($B5158),HOUR($B5158)*2+MINUTE($B5158)/30,IFERROR(VALUE(LEFT($B5158,FIND(":",$B5158)-1))*2+VALUE(MID($B5158,FIND(":",$B5158)+1,2))/30,"")))</f>
        <v/>
      </c>
      <c r="G5158" s="12">
        <f>IF($E5158="","",IF(WEEKDAY($E5158,2)&lt;6,1,0))</f>
        <v/>
      </c>
      <c r="H5158" s="12">
        <f>IF(OR($E5158="",$F5158=""),"",IF(AND($G5158=1,$F5158&gt;='Working Hours'!$C$8,$F5158&lt;'Working Hours'!$C$9),1,0))</f>
        <v/>
      </c>
    </row>
    <row r="5159">
      <c r="A5159" s="11" t="n"/>
      <c r="B5159" s="11" t="n"/>
      <c r="C5159" s="11" t="n"/>
      <c r="E5159" s="12">
        <f>IF($A5159="","",IF(ISNUMBER($A5159),$A5159,IFERROR(DATEVALUE($A5159),"")))</f>
        <v/>
      </c>
      <c r="F5159" s="12">
        <f>IF($B5159="","",IF(ISNUMBER($B5159),HOUR($B5159)*2+MINUTE($B5159)/30,IFERROR(VALUE(LEFT($B5159,FIND(":",$B5159)-1))*2+VALUE(MID($B5159,FIND(":",$B5159)+1,2))/30,"")))</f>
        <v/>
      </c>
      <c r="G5159" s="12">
        <f>IF($E5159="","",IF(WEEKDAY($E5159,2)&lt;6,1,0))</f>
        <v/>
      </c>
      <c r="H5159" s="12">
        <f>IF(OR($E5159="",$F5159=""),"",IF(AND($G5159=1,$F5159&gt;='Working Hours'!$C$8,$F5159&lt;'Working Hours'!$C$9),1,0))</f>
        <v/>
      </c>
    </row>
    <row r="5160">
      <c r="A5160" s="11" t="n"/>
      <c r="B5160" s="11" t="n"/>
      <c r="C5160" s="11" t="n"/>
      <c r="E5160" s="12">
        <f>IF($A5160="","",IF(ISNUMBER($A5160),$A5160,IFERROR(DATEVALUE($A5160),"")))</f>
        <v/>
      </c>
      <c r="F5160" s="12">
        <f>IF($B5160="","",IF(ISNUMBER($B5160),HOUR($B5160)*2+MINUTE($B5160)/30,IFERROR(VALUE(LEFT($B5160,FIND(":",$B5160)-1))*2+VALUE(MID($B5160,FIND(":",$B5160)+1,2))/30,"")))</f>
        <v/>
      </c>
      <c r="G5160" s="12">
        <f>IF($E5160="","",IF(WEEKDAY($E5160,2)&lt;6,1,0))</f>
        <v/>
      </c>
      <c r="H5160" s="12">
        <f>IF(OR($E5160="",$F5160=""),"",IF(AND($G5160=1,$F5160&gt;='Working Hours'!$C$8,$F5160&lt;'Working Hours'!$C$9),1,0))</f>
        <v/>
      </c>
    </row>
    <row r="5161">
      <c r="A5161" s="11" t="n"/>
      <c r="B5161" s="11" t="n"/>
      <c r="C5161" s="11" t="n"/>
      <c r="E5161" s="12">
        <f>IF($A5161="","",IF(ISNUMBER($A5161),$A5161,IFERROR(DATEVALUE($A5161),"")))</f>
        <v/>
      </c>
      <c r="F5161" s="12">
        <f>IF($B5161="","",IF(ISNUMBER($B5161),HOUR($B5161)*2+MINUTE($B5161)/30,IFERROR(VALUE(LEFT($B5161,FIND(":",$B5161)-1))*2+VALUE(MID($B5161,FIND(":",$B5161)+1,2))/30,"")))</f>
        <v/>
      </c>
      <c r="G5161" s="12">
        <f>IF($E5161="","",IF(WEEKDAY($E5161,2)&lt;6,1,0))</f>
        <v/>
      </c>
      <c r="H5161" s="12">
        <f>IF(OR($E5161="",$F5161=""),"",IF(AND($G5161=1,$F5161&gt;='Working Hours'!$C$8,$F5161&lt;'Working Hours'!$C$9),1,0))</f>
        <v/>
      </c>
    </row>
    <row r="5162">
      <c r="A5162" s="11" t="n"/>
      <c r="B5162" s="11" t="n"/>
      <c r="C5162" s="11" t="n"/>
      <c r="E5162" s="12">
        <f>IF($A5162="","",IF(ISNUMBER($A5162),$A5162,IFERROR(DATEVALUE($A5162),"")))</f>
        <v/>
      </c>
      <c r="F5162" s="12">
        <f>IF($B5162="","",IF(ISNUMBER($B5162),HOUR($B5162)*2+MINUTE($B5162)/30,IFERROR(VALUE(LEFT($B5162,FIND(":",$B5162)-1))*2+VALUE(MID($B5162,FIND(":",$B5162)+1,2))/30,"")))</f>
        <v/>
      </c>
      <c r="G5162" s="12">
        <f>IF($E5162="","",IF(WEEKDAY($E5162,2)&lt;6,1,0))</f>
        <v/>
      </c>
      <c r="H5162" s="12">
        <f>IF(OR($E5162="",$F5162=""),"",IF(AND($G5162=1,$F5162&gt;='Working Hours'!$C$8,$F5162&lt;'Working Hours'!$C$9),1,0))</f>
        <v/>
      </c>
    </row>
    <row r="5163">
      <c r="A5163" s="11" t="n"/>
      <c r="B5163" s="11" t="n"/>
      <c r="C5163" s="11" t="n"/>
      <c r="E5163" s="12">
        <f>IF($A5163="","",IF(ISNUMBER($A5163),$A5163,IFERROR(DATEVALUE($A5163),"")))</f>
        <v/>
      </c>
      <c r="F5163" s="12">
        <f>IF($B5163="","",IF(ISNUMBER($B5163),HOUR($B5163)*2+MINUTE($B5163)/30,IFERROR(VALUE(LEFT($B5163,FIND(":",$B5163)-1))*2+VALUE(MID($B5163,FIND(":",$B5163)+1,2))/30,"")))</f>
        <v/>
      </c>
      <c r="G5163" s="12">
        <f>IF($E5163="","",IF(WEEKDAY($E5163,2)&lt;6,1,0))</f>
        <v/>
      </c>
      <c r="H5163" s="12">
        <f>IF(OR($E5163="",$F5163=""),"",IF(AND($G5163=1,$F5163&gt;='Working Hours'!$C$8,$F5163&lt;'Working Hours'!$C$9),1,0))</f>
        <v/>
      </c>
    </row>
    <row r="5164">
      <c r="A5164" s="11" t="n"/>
      <c r="B5164" s="11" t="n"/>
      <c r="C5164" s="11" t="n"/>
      <c r="E5164" s="12">
        <f>IF($A5164="","",IF(ISNUMBER($A5164),$A5164,IFERROR(DATEVALUE($A5164),"")))</f>
        <v/>
      </c>
      <c r="F5164" s="12">
        <f>IF($B5164="","",IF(ISNUMBER($B5164),HOUR($B5164)*2+MINUTE($B5164)/30,IFERROR(VALUE(LEFT($B5164,FIND(":",$B5164)-1))*2+VALUE(MID($B5164,FIND(":",$B5164)+1,2))/30,"")))</f>
        <v/>
      </c>
      <c r="G5164" s="12">
        <f>IF($E5164="","",IF(WEEKDAY($E5164,2)&lt;6,1,0))</f>
        <v/>
      </c>
      <c r="H5164" s="12">
        <f>IF(OR($E5164="",$F5164=""),"",IF(AND($G5164=1,$F5164&gt;='Working Hours'!$C$8,$F5164&lt;'Working Hours'!$C$9),1,0))</f>
        <v/>
      </c>
    </row>
    <row r="5165">
      <c r="A5165" s="11" t="n"/>
      <c r="B5165" s="11" t="n"/>
      <c r="C5165" s="11" t="n"/>
      <c r="E5165" s="12">
        <f>IF($A5165="","",IF(ISNUMBER($A5165),$A5165,IFERROR(DATEVALUE($A5165),"")))</f>
        <v/>
      </c>
      <c r="F5165" s="12">
        <f>IF($B5165="","",IF(ISNUMBER($B5165),HOUR($B5165)*2+MINUTE($B5165)/30,IFERROR(VALUE(LEFT($B5165,FIND(":",$B5165)-1))*2+VALUE(MID($B5165,FIND(":",$B5165)+1,2))/30,"")))</f>
        <v/>
      </c>
      <c r="G5165" s="12">
        <f>IF($E5165="","",IF(WEEKDAY($E5165,2)&lt;6,1,0))</f>
        <v/>
      </c>
      <c r="H5165" s="12">
        <f>IF(OR($E5165="",$F5165=""),"",IF(AND($G5165=1,$F5165&gt;='Working Hours'!$C$8,$F5165&lt;'Working Hours'!$C$9),1,0))</f>
        <v/>
      </c>
    </row>
    <row r="5166">
      <c r="A5166" s="11" t="n"/>
      <c r="B5166" s="11" t="n"/>
      <c r="C5166" s="11" t="n"/>
      <c r="E5166" s="12">
        <f>IF($A5166="","",IF(ISNUMBER($A5166),$A5166,IFERROR(DATEVALUE($A5166),"")))</f>
        <v/>
      </c>
      <c r="F5166" s="12">
        <f>IF($B5166="","",IF(ISNUMBER($B5166),HOUR($B5166)*2+MINUTE($B5166)/30,IFERROR(VALUE(LEFT($B5166,FIND(":",$B5166)-1))*2+VALUE(MID($B5166,FIND(":",$B5166)+1,2))/30,"")))</f>
        <v/>
      </c>
      <c r="G5166" s="12">
        <f>IF($E5166="","",IF(WEEKDAY($E5166,2)&lt;6,1,0))</f>
        <v/>
      </c>
      <c r="H5166" s="12">
        <f>IF(OR($E5166="",$F5166=""),"",IF(AND($G5166=1,$F5166&gt;='Working Hours'!$C$8,$F5166&lt;'Working Hours'!$C$9),1,0))</f>
        <v/>
      </c>
    </row>
    <row r="5167">
      <c r="A5167" s="11" t="n"/>
      <c r="B5167" s="11" t="n"/>
      <c r="C5167" s="11" t="n"/>
      <c r="E5167" s="12">
        <f>IF($A5167="","",IF(ISNUMBER($A5167),$A5167,IFERROR(DATEVALUE($A5167),"")))</f>
        <v/>
      </c>
      <c r="F5167" s="12">
        <f>IF($B5167="","",IF(ISNUMBER($B5167),HOUR($B5167)*2+MINUTE($B5167)/30,IFERROR(VALUE(LEFT($B5167,FIND(":",$B5167)-1))*2+VALUE(MID($B5167,FIND(":",$B5167)+1,2))/30,"")))</f>
        <v/>
      </c>
      <c r="G5167" s="12">
        <f>IF($E5167="","",IF(WEEKDAY($E5167,2)&lt;6,1,0))</f>
        <v/>
      </c>
      <c r="H5167" s="12">
        <f>IF(OR($E5167="",$F5167=""),"",IF(AND($G5167=1,$F5167&gt;='Working Hours'!$C$8,$F5167&lt;'Working Hours'!$C$9),1,0))</f>
        <v/>
      </c>
    </row>
    <row r="5168">
      <c r="A5168" s="11" t="n"/>
      <c r="B5168" s="11" t="n"/>
      <c r="C5168" s="11" t="n"/>
      <c r="E5168" s="12">
        <f>IF($A5168="","",IF(ISNUMBER($A5168),$A5168,IFERROR(DATEVALUE($A5168),"")))</f>
        <v/>
      </c>
      <c r="F5168" s="12">
        <f>IF($B5168="","",IF(ISNUMBER($B5168),HOUR($B5168)*2+MINUTE($B5168)/30,IFERROR(VALUE(LEFT($B5168,FIND(":",$B5168)-1))*2+VALUE(MID($B5168,FIND(":",$B5168)+1,2))/30,"")))</f>
        <v/>
      </c>
      <c r="G5168" s="12">
        <f>IF($E5168="","",IF(WEEKDAY($E5168,2)&lt;6,1,0))</f>
        <v/>
      </c>
      <c r="H5168" s="12">
        <f>IF(OR($E5168="",$F5168=""),"",IF(AND($G5168=1,$F5168&gt;='Working Hours'!$C$8,$F5168&lt;'Working Hours'!$C$9),1,0))</f>
        <v/>
      </c>
    </row>
    <row r="5169">
      <c r="A5169" s="11" t="n"/>
      <c r="B5169" s="11" t="n"/>
      <c r="C5169" s="11" t="n"/>
      <c r="E5169" s="12">
        <f>IF($A5169="","",IF(ISNUMBER($A5169),$A5169,IFERROR(DATEVALUE($A5169),"")))</f>
        <v/>
      </c>
      <c r="F5169" s="12">
        <f>IF($B5169="","",IF(ISNUMBER($B5169),HOUR($B5169)*2+MINUTE($B5169)/30,IFERROR(VALUE(LEFT($B5169,FIND(":",$B5169)-1))*2+VALUE(MID($B5169,FIND(":",$B5169)+1,2))/30,"")))</f>
        <v/>
      </c>
      <c r="G5169" s="12">
        <f>IF($E5169="","",IF(WEEKDAY($E5169,2)&lt;6,1,0))</f>
        <v/>
      </c>
      <c r="H5169" s="12">
        <f>IF(OR($E5169="",$F5169=""),"",IF(AND($G5169=1,$F5169&gt;='Working Hours'!$C$8,$F5169&lt;'Working Hours'!$C$9),1,0))</f>
        <v/>
      </c>
    </row>
    <row r="5170">
      <c r="A5170" s="11" t="n"/>
      <c r="B5170" s="11" t="n"/>
      <c r="C5170" s="11" t="n"/>
      <c r="E5170" s="12">
        <f>IF($A5170="","",IF(ISNUMBER($A5170),$A5170,IFERROR(DATEVALUE($A5170),"")))</f>
        <v/>
      </c>
      <c r="F5170" s="12">
        <f>IF($B5170="","",IF(ISNUMBER($B5170),HOUR($B5170)*2+MINUTE($B5170)/30,IFERROR(VALUE(LEFT($B5170,FIND(":",$B5170)-1))*2+VALUE(MID($B5170,FIND(":",$B5170)+1,2))/30,"")))</f>
        <v/>
      </c>
      <c r="G5170" s="12">
        <f>IF($E5170="","",IF(WEEKDAY($E5170,2)&lt;6,1,0))</f>
        <v/>
      </c>
      <c r="H5170" s="12">
        <f>IF(OR($E5170="",$F5170=""),"",IF(AND($G5170=1,$F5170&gt;='Working Hours'!$C$8,$F5170&lt;'Working Hours'!$C$9),1,0))</f>
        <v/>
      </c>
    </row>
    <row r="5171">
      <c r="A5171" s="11" t="n"/>
      <c r="B5171" s="11" t="n"/>
      <c r="C5171" s="11" t="n"/>
      <c r="E5171" s="12">
        <f>IF($A5171="","",IF(ISNUMBER($A5171),$A5171,IFERROR(DATEVALUE($A5171),"")))</f>
        <v/>
      </c>
      <c r="F5171" s="12">
        <f>IF($B5171="","",IF(ISNUMBER($B5171),HOUR($B5171)*2+MINUTE($B5171)/30,IFERROR(VALUE(LEFT($B5171,FIND(":",$B5171)-1))*2+VALUE(MID($B5171,FIND(":",$B5171)+1,2))/30,"")))</f>
        <v/>
      </c>
      <c r="G5171" s="12">
        <f>IF($E5171="","",IF(WEEKDAY($E5171,2)&lt;6,1,0))</f>
        <v/>
      </c>
      <c r="H5171" s="12">
        <f>IF(OR($E5171="",$F5171=""),"",IF(AND($G5171=1,$F5171&gt;='Working Hours'!$C$8,$F5171&lt;'Working Hours'!$C$9),1,0))</f>
        <v/>
      </c>
    </row>
    <row r="5172">
      <c r="A5172" s="11" t="n"/>
      <c r="B5172" s="11" t="n"/>
      <c r="C5172" s="11" t="n"/>
      <c r="E5172" s="12">
        <f>IF($A5172="","",IF(ISNUMBER($A5172),$A5172,IFERROR(DATEVALUE($A5172),"")))</f>
        <v/>
      </c>
      <c r="F5172" s="12">
        <f>IF($B5172="","",IF(ISNUMBER($B5172),HOUR($B5172)*2+MINUTE($B5172)/30,IFERROR(VALUE(LEFT($B5172,FIND(":",$B5172)-1))*2+VALUE(MID($B5172,FIND(":",$B5172)+1,2))/30,"")))</f>
        <v/>
      </c>
      <c r="G5172" s="12">
        <f>IF($E5172="","",IF(WEEKDAY($E5172,2)&lt;6,1,0))</f>
        <v/>
      </c>
      <c r="H5172" s="12">
        <f>IF(OR($E5172="",$F5172=""),"",IF(AND($G5172=1,$F5172&gt;='Working Hours'!$C$8,$F5172&lt;'Working Hours'!$C$9),1,0))</f>
        <v/>
      </c>
    </row>
    <row r="5173">
      <c r="A5173" s="11" t="n"/>
      <c r="B5173" s="11" t="n"/>
      <c r="C5173" s="11" t="n"/>
      <c r="E5173" s="12">
        <f>IF($A5173="","",IF(ISNUMBER($A5173),$A5173,IFERROR(DATEVALUE($A5173),"")))</f>
        <v/>
      </c>
      <c r="F5173" s="12">
        <f>IF($B5173="","",IF(ISNUMBER($B5173),HOUR($B5173)*2+MINUTE($B5173)/30,IFERROR(VALUE(LEFT($B5173,FIND(":",$B5173)-1))*2+VALUE(MID($B5173,FIND(":",$B5173)+1,2))/30,"")))</f>
        <v/>
      </c>
      <c r="G5173" s="12">
        <f>IF($E5173="","",IF(WEEKDAY($E5173,2)&lt;6,1,0))</f>
        <v/>
      </c>
      <c r="H5173" s="12">
        <f>IF(OR($E5173="",$F5173=""),"",IF(AND($G5173=1,$F5173&gt;='Working Hours'!$C$8,$F5173&lt;'Working Hours'!$C$9),1,0))</f>
        <v/>
      </c>
    </row>
    <row r="5174">
      <c r="A5174" s="11" t="n"/>
      <c r="B5174" s="11" t="n"/>
      <c r="C5174" s="11" t="n"/>
      <c r="E5174" s="12">
        <f>IF($A5174="","",IF(ISNUMBER($A5174),$A5174,IFERROR(DATEVALUE($A5174),"")))</f>
        <v/>
      </c>
      <c r="F5174" s="12">
        <f>IF($B5174="","",IF(ISNUMBER($B5174),HOUR($B5174)*2+MINUTE($B5174)/30,IFERROR(VALUE(LEFT($B5174,FIND(":",$B5174)-1))*2+VALUE(MID($B5174,FIND(":",$B5174)+1,2))/30,"")))</f>
        <v/>
      </c>
      <c r="G5174" s="12">
        <f>IF($E5174="","",IF(WEEKDAY($E5174,2)&lt;6,1,0))</f>
        <v/>
      </c>
      <c r="H5174" s="12">
        <f>IF(OR($E5174="",$F5174=""),"",IF(AND($G5174=1,$F5174&gt;='Working Hours'!$C$8,$F5174&lt;'Working Hours'!$C$9),1,0))</f>
        <v/>
      </c>
    </row>
    <row r="5175">
      <c r="A5175" s="11" t="n"/>
      <c r="B5175" s="11" t="n"/>
      <c r="C5175" s="11" t="n"/>
      <c r="E5175" s="12">
        <f>IF($A5175="","",IF(ISNUMBER($A5175),$A5175,IFERROR(DATEVALUE($A5175),"")))</f>
        <v/>
      </c>
      <c r="F5175" s="12">
        <f>IF($B5175="","",IF(ISNUMBER($B5175),HOUR($B5175)*2+MINUTE($B5175)/30,IFERROR(VALUE(LEFT($B5175,FIND(":",$B5175)-1))*2+VALUE(MID($B5175,FIND(":",$B5175)+1,2))/30,"")))</f>
        <v/>
      </c>
      <c r="G5175" s="12">
        <f>IF($E5175="","",IF(WEEKDAY($E5175,2)&lt;6,1,0))</f>
        <v/>
      </c>
      <c r="H5175" s="12">
        <f>IF(OR($E5175="",$F5175=""),"",IF(AND($G5175=1,$F5175&gt;='Working Hours'!$C$8,$F5175&lt;'Working Hours'!$C$9),1,0))</f>
        <v/>
      </c>
    </row>
    <row r="5176">
      <c r="A5176" s="11" t="n"/>
      <c r="B5176" s="11" t="n"/>
      <c r="C5176" s="11" t="n"/>
      <c r="E5176" s="12">
        <f>IF($A5176="","",IF(ISNUMBER($A5176),$A5176,IFERROR(DATEVALUE($A5176),"")))</f>
        <v/>
      </c>
      <c r="F5176" s="12">
        <f>IF($B5176="","",IF(ISNUMBER($B5176),HOUR($B5176)*2+MINUTE($B5176)/30,IFERROR(VALUE(LEFT($B5176,FIND(":",$B5176)-1))*2+VALUE(MID($B5176,FIND(":",$B5176)+1,2))/30,"")))</f>
        <v/>
      </c>
      <c r="G5176" s="12">
        <f>IF($E5176="","",IF(WEEKDAY($E5176,2)&lt;6,1,0))</f>
        <v/>
      </c>
      <c r="H5176" s="12">
        <f>IF(OR($E5176="",$F5176=""),"",IF(AND($G5176=1,$F5176&gt;='Working Hours'!$C$8,$F5176&lt;'Working Hours'!$C$9),1,0))</f>
        <v/>
      </c>
    </row>
    <row r="5177">
      <c r="A5177" s="11" t="n"/>
      <c r="B5177" s="11" t="n"/>
      <c r="C5177" s="11" t="n"/>
      <c r="E5177" s="12">
        <f>IF($A5177="","",IF(ISNUMBER($A5177),$A5177,IFERROR(DATEVALUE($A5177),"")))</f>
        <v/>
      </c>
      <c r="F5177" s="12">
        <f>IF($B5177="","",IF(ISNUMBER($B5177),HOUR($B5177)*2+MINUTE($B5177)/30,IFERROR(VALUE(LEFT($B5177,FIND(":",$B5177)-1))*2+VALUE(MID($B5177,FIND(":",$B5177)+1,2))/30,"")))</f>
        <v/>
      </c>
      <c r="G5177" s="12">
        <f>IF($E5177="","",IF(WEEKDAY($E5177,2)&lt;6,1,0))</f>
        <v/>
      </c>
      <c r="H5177" s="12">
        <f>IF(OR($E5177="",$F5177=""),"",IF(AND($G5177=1,$F5177&gt;='Working Hours'!$C$8,$F5177&lt;'Working Hours'!$C$9),1,0))</f>
        <v/>
      </c>
    </row>
    <row r="5178">
      <c r="A5178" s="11" t="n"/>
      <c r="B5178" s="11" t="n"/>
      <c r="C5178" s="11" t="n"/>
      <c r="E5178" s="12">
        <f>IF($A5178="","",IF(ISNUMBER($A5178),$A5178,IFERROR(DATEVALUE($A5178),"")))</f>
        <v/>
      </c>
      <c r="F5178" s="12">
        <f>IF($B5178="","",IF(ISNUMBER($B5178),HOUR($B5178)*2+MINUTE($B5178)/30,IFERROR(VALUE(LEFT($B5178,FIND(":",$B5178)-1))*2+VALUE(MID($B5178,FIND(":",$B5178)+1,2))/30,"")))</f>
        <v/>
      </c>
      <c r="G5178" s="12">
        <f>IF($E5178="","",IF(WEEKDAY($E5178,2)&lt;6,1,0))</f>
        <v/>
      </c>
      <c r="H5178" s="12">
        <f>IF(OR($E5178="",$F5178=""),"",IF(AND($G5178=1,$F5178&gt;='Working Hours'!$C$8,$F5178&lt;'Working Hours'!$C$9),1,0))</f>
        <v/>
      </c>
    </row>
    <row r="5179">
      <c r="A5179" s="11" t="n"/>
      <c r="B5179" s="11" t="n"/>
      <c r="C5179" s="11" t="n"/>
      <c r="E5179" s="12">
        <f>IF($A5179="","",IF(ISNUMBER($A5179),$A5179,IFERROR(DATEVALUE($A5179),"")))</f>
        <v/>
      </c>
      <c r="F5179" s="12">
        <f>IF($B5179="","",IF(ISNUMBER($B5179),HOUR($B5179)*2+MINUTE($B5179)/30,IFERROR(VALUE(LEFT($B5179,FIND(":",$B5179)-1))*2+VALUE(MID($B5179,FIND(":",$B5179)+1,2))/30,"")))</f>
        <v/>
      </c>
      <c r="G5179" s="12">
        <f>IF($E5179="","",IF(WEEKDAY($E5179,2)&lt;6,1,0))</f>
        <v/>
      </c>
      <c r="H5179" s="12">
        <f>IF(OR($E5179="",$F5179=""),"",IF(AND($G5179=1,$F5179&gt;='Working Hours'!$C$8,$F5179&lt;'Working Hours'!$C$9),1,0))</f>
        <v/>
      </c>
    </row>
    <row r="5180">
      <c r="A5180" s="11" t="n"/>
      <c r="B5180" s="11" t="n"/>
      <c r="C5180" s="11" t="n"/>
      <c r="E5180" s="12">
        <f>IF($A5180="","",IF(ISNUMBER($A5180),$A5180,IFERROR(DATEVALUE($A5180),"")))</f>
        <v/>
      </c>
      <c r="F5180" s="12">
        <f>IF($B5180="","",IF(ISNUMBER($B5180),HOUR($B5180)*2+MINUTE($B5180)/30,IFERROR(VALUE(LEFT($B5180,FIND(":",$B5180)-1))*2+VALUE(MID($B5180,FIND(":",$B5180)+1,2))/30,"")))</f>
        <v/>
      </c>
      <c r="G5180" s="12">
        <f>IF($E5180="","",IF(WEEKDAY($E5180,2)&lt;6,1,0))</f>
        <v/>
      </c>
      <c r="H5180" s="12">
        <f>IF(OR($E5180="",$F5180=""),"",IF(AND($G5180=1,$F5180&gt;='Working Hours'!$C$8,$F5180&lt;'Working Hours'!$C$9),1,0))</f>
        <v/>
      </c>
    </row>
    <row r="5181">
      <c r="A5181" s="11" t="n"/>
      <c r="B5181" s="11" t="n"/>
      <c r="C5181" s="11" t="n"/>
      <c r="E5181" s="12">
        <f>IF($A5181="","",IF(ISNUMBER($A5181),$A5181,IFERROR(DATEVALUE($A5181),"")))</f>
        <v/>
      </c>
      <c r="F5181" s="12">
        <f>IF($B5181="","",IF(ISNUMBER($B5181),HOUR($B5181)*2+MINUTE($B5181)/30,IFERROR(VALUE(LEFT($B5181,FIND(":",$B5181)-1))*2+VALUE(MID($B5181,FIND(":",$B5181)+1,2))/30,"")))</f>
        <v/>
      </c>
      <c r="G5181" s="12">
        <f>IF($E5181="","",IF(WEEKDAY($E5181,2)&lt;6,1,0))</f>
        <v/>
      </c>
      <c r="H5181" s="12">
        <f>IF(OR($E5181="",$F5181=""),"",IF(AND($G5181=1,$F5181&gt;='Working Hours'!$C$8,$F5181&lt;'Working Hours'!$C$9),1,0))</f>
        <v/>
      </c>
    </row>
    <row r="5182">
      <c r="A5182" s="11" t="n"/>
      <c r="B5182" s="11" t="n"/>
      <c r="C5182" s="11" t="n"/>
      <c r="E5182" s="12">
        <f>IF($A5182="","",IF(ISNUMBER($A5182),$A5182,IFERROR(DATEVALUE($A5182),"")))</f>
        <v/>
      </c>
      <c r="F5182" s="12">
        <f>IF($B5182="","",IF(ISNUMBER($B5182),HOUR($B5182)*2+MINUTE($B5182)/30,IFERROR(VALUE(LEFT($B5182,FIND(":",$B5182)-1))*2+VALUE(MID($B5182,FIND(":",$B5182)+1,2))/30,"")))</f>
        <v/>
      </c>
      <c r="G5182" s="12">
        <f>IF($E5182="","",IF(WEEKDAY($E5182,2)&lt;6,1,0))</f>
        <v/>
      </c>
      <c r="H5182" s="12">
        <f>IF(OR($E5182="",$F5182=""),"",IF(AND($G5182=1,$F5182&gt;='Working Hours'!$C$8,$F5182&lt;'Working Hours'!$C$9),1,0))</f>
        <v/>
      </c>
    </row>
    <row r="5183">
      <c r="A5183" s="11" t="n"/>
      <c r="B5183" s="11" t="n"/>
      <c r="C5183" s="11" t="n"/>
      <c r="E5183" s="12">
        <f>IF($A5183="","",IF(ISNUMBER($A5183),$A5183,IFERROR(DATEVALUE($A5183),"")))</f>
        <v/>
      </c>
      <c r="F5183" s="12">
        <f>IF($B5183="","",IF(ISNUMBER($B5183),HOUR($B5183)*2+MINUTE($B5183)/30,IFERROR(VALUE(LEFT($B5183,FIND(":",$B5183)-1))*2+VALUE(MID($B5183,FIND(":",$B5183)+1,2))/30,"")))</f>
        <v/>
      </c>
      <c r="G5183" s="12">
        <f>IF($E5183="","",IF(WEEKDAY($E5183,2)&lt;6,1,0))</f>
        <v/>
      </c>
      <c r="H5183" s="12">
        <f>IF(OR($E5183="",$F5183=""),"",IF(AND($G5183=1,$F5183&gt;='Working Hours'!$C$8,$F5183&lt;'Working Hours'!$C$9),1,0))</f>
        <v/>
      </c>
    </row>
    <row r="5184">
      <c r="A5184" s="11" t="n"/>
      <c r="B5184" s="11" t="n"/>
      <c r="C5184" s="11" t="n"/>
      <c r="E5184" s="12">
        <f>IF($A5184="","",IF(ISNUMBER($A5184),$A5184,IFERROR(DATEVALUE($A5184),"")))</f>
        <v/>
      </c>
      <c r="F5184" s="12">
        <f>IF($B5184="","",IF(ISNUMBER($B5184),HOUR($B5184)*2+MINUTE($B5184)/30,IFERROR(VALUE(LEFT($B5184,FIND(":",$B5184)-1))*2+VALUE(MID($B5184,FIND(":",$B5184)+1,2))/30,"")))</f>
        <v/>
      </c>
      <c r="G5184" s="12">
        <f>IF($E5184="","",IF(WEEKDAY($E5184,2)&lt;6,1,0))</f>
        <v/>
      </c>
      <c r="H5184" s="12">
        <f>IF(OR($E5184="",$F5184=""),"",IF(AND($G5184=1,$F5184&gt;='Working Hours'!$C$8,$F5184&lt;'Working Hours'!$C$9),1,0))</f>
        <v/>
      </c>
    </row>
    <row r="5185">
      <c r="A5185" s="11" t="n"/>
      <c r="B5185" s="11" t="n"/>
      <c r="C5185" s="11" t="n"/>
      <c r="E5185" s="12">
        <f>IF($A5185="","",IF(ISNUMBER($A5185),$A5185,IFERROR(DATEVALUE($A5185),"")))</f>
        <v/>
      </c>
      <c r="F5185" s="12">
        <f>IF($B5185="","",IF(ISNUMBER($B5185),HOUR($B5185)*2+MINUTE($B5185)/30,IFERROR(VALUE(LEFT($B5185,FIND(":",$B5185)-1))*2+VALUE(MID($B5185,FIND(":",$B5185)+1,2))/30,"")))</f>
        <v/>
      </c>
      <c r="G5185" s="12">
        <f>IF($E5185="","",IF(WEEKDAY($E5185,2)&lt;6,1,0))</f>
        <v/>
      </c>
      <c r="H5185" s="12">
        <f>IF(OR($E5185="",$F5185=""),"",IF(AND($G5185=1,$F5185&gt;='Working Hours'!$C$8,$F5185&lt;'Working Hours'!$C$9),1,0))</f>
        <v/>
      </c>
    </row>
    <row r="5186">
      <c r="A5186" s="11" t="n"/>
      <c r="B5186" s="11" t="n"/>
      <c r="C5186" s="11" t="n"/>
      <c r="E5186" s="12">
        <f>IF($A5186="","",IF(ISNUMBER($A5186),$A5186,IFERROR(DATEVALUE($A5186),"")))</f>
        <v/>
      </c>
      <c r="F5186" s="12">
        <f>IF($B5186="","",IF(ISNUMBER($B5186),HOUR($B5186)*2+MINUTE($B5186)/30,IFERROR(VALUE(LEFT($B5186,FIND(":",$B5186)-1))*2+VALUE(MID($B5186,FIND(":",$B5186)+1,2))/30,"")))</f>
        <v/>
      </c>
      <c r="G5186" s="12">
        <f>IF($E5186="","",IF(WEEKDAY($E5186,2)&lt;6,1,0))</f>
        <v/>
      </c>
      <c r="H5186" s="12">
        <f>IF(OR($E5186="",$F5186=""),"",IF(AND($G5186=1,$F5186&gt;='Working Hours'!$C$8,$F5186&lt;'Working Hours'!$C$9),1,0))</f>
        <v/>
      </c>
    </row>
    <row r="5187">
      <c r="A5187" s="11" t="n"/>
      <c r="B5187" s="11" t="n"/>
      <c r="C5187" s="11" t="n"/>
      <c r="E5187" s="12">
        <f>IF($A5187="","",IF(ISNUMBER($A5187),$A5187,IFERROR(DATEVALUE($A5187),"")))</f>
        <v/>
      </c>
      <c r="F5187" s="12">
        <f>IF($B5187="","",IF(ISNUMBER($B5187),HOUR($B5187)*2+MINUTE($B5187)/30,IFERROR(VALUE(LEFT($B5187,FIND(":",$B5187)-1))*2+VALUE(MID($B5187,FIND(":",$B5187)+1,2))/30,"")))</f>
        <v/>
      </c>
      <c r="G5187" s="12">
        <f>IF($E5187="","",IF(WEEKDAY($E5187,2)&lt;6,1,0))</f>
        <v/>
      </c>
      <c r="H5187" s="12">
        <f>IF(OR($E5187="",$F5187=""),"",IF(AND($G5187=1,$F5187&gt;='Working Hours'!$C$8,$F5187&lt;'Working Hours'!$C$9),1,0))</f>
        <v/>
      </c>
    </row>
    <row r="5188">
      <c r="A5188" s="11" t="n"/>
      <c r="B5188" s="11" t="n"/>
      <c r="C5188" s="11" t="n"/>
      <c r="E5188" s="12">
        <f>IF($A5188="","",IF(ISNUMBER($A5188),$A5188,IFERROR(DATEVALUE($A5188),"")))</f>
        <v/>
      </c>
      <c r="F5188" s="12">
        <f>IF($B5188="","",IF(ISNUMBER($B5188),HOUR($B5188)*2+MINUTE($B5188)/30,IFERROR(VALUE(LEFT($B5188,FIND(":",$B5188)-1))*2+VALUE(MID($B5188,FIND(":",$B5188)+1,2))/30,"")))</f>
        <v/>
      </c>
      <c r="G5188" s="12">
        <f>IF($E5188="","",IF(WEEKDAY($E5188,2)&lt;6,1,0))</f>
        <v/>
      </c>
      <c r="H5188" s="12">
        <f>IF(OR($E5188="",$F5188=""),"",IF(AND($G5188=1,$F5188&gt;='Working Hours'!$C$8,$F5188&lt;'Working Hours'!$C$9),1,0))</f>
        <v/>
      </c>
    </row>
    <row r="5189">
      <c r="A5189" s="11" t="n"/>
      <c r="B5189" s="11" t="n"/>
      <c r="C5189" s="11" t="n"/>
      <c r="E5189" s="12">
        <f>IF($A5189="","",IF(ISNUMBER($A5189),$A5189,IFERROR(DATEVALUE($A5189),"")))</f>
        <v/>
      </c>
      <c r="F5189" s="12">
        <f>IF($B5189="","",IF(ISNUMBER($B5189),HOUR($B5189)*2+MINUTE($B5189)/30,IFERROR(VALUE(LEFT($B5189,FIND(":",$B5189)-1))*2+VALUE(MID($B5189,FIND(":",$B5189)+1,2))/30,"")))</f>
        <v/>
      </c>
      <c r="G5189" s="12">
        <f>IF($E5189="","",IF(WEEKDAY($E5189,2)&lt;6,1,0))</f>
        <v/>
      </c>
      <c r="H5189" s="12">
        <f>IF(OR($E5189="",$F5189=""),"",IF(AND($G5189=1,$F5189&gt;='Working Hours'!$C$8,$F5189&lt;'Working Hours'!$C$9),1,0))</f>
        <v/>
      </c>
    </row>
    <row r="5190">
      <c r="A5190" s="11" t="n"/>
      <c r="B5190" s="11" t="n"/>
      <c r="C5190" s="11" t="n"/>
      <c r="E5190" s="12">
        <f>IF($A5190="","",IF(ISNUMBER($A5190),$A5190,IFERROR(DATEVALUE($A5190),"")))</f>
        <v/>
      </c>
      <c r="F5190" s="12">
        <f>IF($B5190="","",IF(ISNUMBER($B5190),HOUR($B5190)*2+MINUTE($B5190)/30,IFERROR(VALUE(LEFT($B5190,FIND(":",$B5190)-1))*2+VALUE(MID($B5190,FIND(":",$B5190)+1,2))/30,"")))</f>
        <v/>
      </c>
      <c r="G5190" s="12">
        <f>IF($E5190="","",IF(WEEKDAY($E5190,2)&lt;6,1,0))</f>
        <v/>
      </c>
      <c r="H5190" s="12">
        <f>IF(OR($E5190="",$F5190=""),"",IF(AND($G5190=1,$F5190&gt;='Working Hours'!$C$8,$F5190&lt;'Working Hours'!$C$9),1,0))</f>
        <v/>
      </c>
    </row>
    <row r="5191">
      <c r="A5191" s="11" t="n"/>
      <c r="B5191" s="11" t="n"/>
      <c r="C5191" s="11" t="n"/>
      <c r="E5191" s="12">
        <f>IF($A5191="","",IF(ISNUMBER($A5191),$A5191,IFERROR(DATEVALUE($A5191),"")))</f>
        <v/>
      </c>
      <c r="F5191" s="12">
        <f>IF($B5191="","",IF(ISNUMBER($B5191),HOUR($B5191)*2+MINUTE($B5191)/30,IFERROR(VALUE(LEFT($B5191,FIND(":",$B5191)-1))*2+VALUE(MID($B5191,FIND(":",$B5191)+1,2))/30,"")))</f>
        <v/>
      </c>
      <c r="G5191" s="12">
        <f>IF($E5191="","",IF(WEEKDAY($E5191,2)&lt;6,1,0))</f>
        <v/>
      </c>
      <c r="H5191" s="12">
        <f>IF(OR($E5191="",$F5191=""),"",IF(AND($G5191=1,$F5191&gt;='Working Hours'!$C$8,$F5191&lt;'Working Hours'!$C$9),1,0))</f>
        <v/>
      </c>
    </row>
    <row r="5192">
      <c r="A5192" s="11" t="n"/>
      <c r="B5192" s="11" t="n"/>
      <c r="C5192" s="11" t="n"/>
      <c r="E5192" s="12">
        <f>IF($A5192="","",IF(ISNUMBER($A5192),$A5192,IFERROR(DATEVALUE($A5192),"")))</f>
        <v/>
      </c>
      <c r="F5192" s="12">
        <f>IF($B5192="","",IF(ISNUMBER($B5192),HOUR($B5192)*2+MINUTE($B5192)/30,IFERROR(VALUE(LEFT($B5192,FIND(":",$B5192)-1))*2+VALUE(MID($B5192,FIND(":",$B5192)+1,2))/30,"")))</f>
        <v/>
      </c>
      <c r="G5192" s="12">
        <f>IF($E5192="","",IF(WEEKDAY($E5192,2)&lt;6,1,0))</f>
        <v/>
      </c>
      <c r="H5192" s="12">
        <f>IF(OR($E5192="",$F5192=""),"",IF(AND($G5192=1,$F5192&gt;='Working Hours'!$C$8,$F5192&lt;'Working Hours'!$C$9),1,0))</f>
        <v/>
      </c>
    </row>
    <row r="5193">
      <c r="A5193" s="11" t="n"/>
      <c r="B5193" s="11" t="n"/>
      <c r="C5193" s="11" t="n"/>
      <c r="E5193" s="12">
        <f>IF($A5193="","",IF(ISNUMBER($A5193),$A5193,IFERROR(DATEVALUE($A5193),"")))</f>
        <v/>
      </c>
      <c r="F5193" s="12">
        <f>IF($B5193="","",IF(ISNUMBER($B5193),HOUR($B5193)*2+MINUTE($B5193)/30,IFERROR(VALUE(LEFT($B5193,FIND(":",$B5193)-1))*2+VALUE(MID($B5193,FIND(":",$B5193)+1,2))/30,"")))</f>
        <v/>
      </c>
      <c r="G5193" s="12">
        <f>IF($E5193="","",IF(WEEKDAY($E5193,2)&lt;6,1,0))</f>
        <v/>
      </c>
      <c r="H5193" s="12">
        <f>IF(OR($E5193="",$F5193=""),"",IF(AND($G5193=1,$F5193&gt;='Working Hours'!$C$8,$F5193&lt;'Working Hours'!$C$9),1,0))</f>
        <v/>
      </c>
    </row>
    <row r="5194">
      <c r="A5194" s="11" t="n"/>
      <c r="B5194" s="11" t="n"/>
      <c r="C5194" s="11" t="n"/>
      <c r="E5194" s="12">
        <f>IF($A5194="","",IF(ISNUMBER($A5194),$A5194,IFERROR(DATEVALUE($A5194),"")))</f>
        <v/>
      </c>
      <c r="F5194" s="12">
        <f>IF($B5194="","",IF(ISNUMBER($B5194),HOUR($B5194)*2+MINUTE($B5194)/30,IFERROR(VALUE(LEFT($B5194,FIND(":",$B5194)-1))*2+VALUE(MID($B5194,FIND(":",$B5194)+1,2))/30,"")))</f>
        <v/>
      </c>
      <c r="G5194" s="12">
        <f>IF($E5194="","",IF(WEEKDAY($E5194,2)&lt;6,1,0))</f>
        <v/>
      </c>
      <c r="H5194" s="12">
        <f>IF(OR($E5194="",$F5194=""),"",IF(AND($G5194=1,$F5194&gt;='Working Hours'!$C$8,$F5194&lt;'Working Hours'!$C$9),1,0))</f>
        <v/>
      </c>
    </row>
    <row r="5195">
      <c r="A5195" s="11" t="n"/>
      <c r="B5195" s="11" t="n"/>
      <c r="C5195" s="11" t="n"/>
      <c r="E5195" s="12">
        <f>IF($A5195="","",IF(ISNUMBER($A5195),$A5195,IFERROR(DATEVALUE($A5195),"")))</f>
        <v/>
      </c>
      <c r="F5195" s="12">
        <f>IF($B5195="","",IF(ISNUMBER($B5195),HOUR($B5195)*2+MINUTE($B5195)/30,IFERROR(VALUE(LEFT($B5195,FIND(":",$B5195)-1))*2+VALUE(MID($B5195,FIND(":",$B5195)+1,2))/30,"")))</f>
        <v/>
      </c>
      <c r="G5195" s="12">
        <f>IF($E5195="","",IF(WEEKDAY($E5195,2)&lt;6,1,0))</f>
        <v/>
      </c>
      <c r="H5195" s="12">
        <f>IF(OR($E5195="",$F5195=""),"",IF(AND($G5195=1,$F5195&gt;='Working Hours'!$C$8,$F5195&lt;'Working Hours'!$C$9),1,0))</f>
        <v/>
      </c>
    </row>
    <row r="5196">
      <c r="A5196" s="11" t="n"/>
      <c r="B5196" s="11" t="n"/>
      <c r="C5196" s="11" t="n"/>
      <c r="E5196" s="12">
        <f>IF($A5196="","",IF(ISNUMBER($A5196),$A5196,IFERROR(DATEVALUE($A5196),"")))</f>
        <v/>
      </c>
      <c r="F5196" s="12">
        <f>IF($B5196="","",IF(ISNUMBER($B5196),HOUR($B5196)*2+MINUTE($B5196)/30,IFERROR(VALUE(LEFT($B5196,FIND(":",$B5196)-1))*2+VALUE(MID($B5196,FIND(":",$B5196)+1,2))/30,"")))</f>
        <v/>
      </c>
      <c r="G5196" s="12">
        <f>IF($E5196="","",IF(WEEKDAY($E5196,2)&lt;6,1,0))</f>
        <v/>
      </c>
      <c r="H5196" s="12">
        <f>IF(OR($E5196="",$F5196=""),"",IF(AND($G5196=1,$F5196&gt;='Working Hours'!$C$8,$F5196&lt;'Working Hours'!$C$9),1,0))</f>
        <v/>
      </c>
    </row>
    <row r="5197">
      <c r="A5197" s="11" t="n"/>
      <c r="B5197" s="11" t="n"/>
      <c r="C5197" s="11" t="n"/>
      <c r="E5197" s="12">
        <f>IF($A5197="","",IF(ISNUMBER($A5197),$A5197,IFERROR(DATEVALUE($A5197),"")))</f>
        <v/>
      </c>
      <c r="F5197" s="12">
        <f>IF($B5197="","",IF(ISNUMBER($B5197),HOUR($B5197)*2+MINUTE($B5197)/30,IFERROR(VALUE(LEFT($B5197,FIND(":",$B5197)-1))*2+VALUE(MID($B5197,FIND(":",$B5197)+1,2))/30,"")))</f>
        <v/>
      </c>
      <c r="G5197" s="12">
        <f>IF($E5197="","",IF(WEEKDAY($E5197,2)&lt;6,1,0))</f>
        <v/>
      </c>
      <c r="H5197" s="12">
        <f>IF(OR($E5197="",$F5197=""),"",IF(AND($G5197=1,$F5197&gt;='Working Hours'!$C$8,$F5197&lt;'Working Hours'!$C$9),1,0))</f>
        <v/>
      </c>
    </row>
    <row r="5198">
      <c r="A5198" s="11" t="n"/>
      <c r="B5198" s="11" t="n"/>
      <c r="C5198" s="11" t="n"/>
      <c r="E5198" s="12">
        <f>IF($A5198="","",IF(ISNUMBER($A5198),$A5198,IFERROR(DATEVALUE($A5198),"")))</f>
        <v/>
      </c>
      <c r="F5198" s="12">
        <f>IF($B5198="","",IF(ISNUMBER($B5198),HOUR($B5198)*2+MINUTE($B5198)/30,IFERROR(VALUE(LEFT($B5198,FIND(":",$B5198)-1))*2+VALUE(MID($B5198,FIND(":",$B5198)+1,2))/30,"")))</f>
        <v/>
      </c>
      <c r="G5198" s="12">
        <f>IF($E5198="","",IF(WEEKDAY($E5198,2)&lt;6,1,0))</f>
        <v/>
      </c>
      <c r="H5198" s="12">
        <f>IF(OR($E5198="",$F5198=""),"",IF(AND($G5198=1,$F5198&gt;='Working Hours'!$C$8,$F5198&lt;'Working Hours'!$C$9),1,0))</f>
        <v/>
      </c>
    </row>
    <row r="5199">
      <c r="A5199" s="11" t="n"/>
      <c r="B5199" s="11" t="n"/>
      <c r="C5199" s="11" t="n"/>
      <c r="E5199" s="12">
        <f>IF($A5199="","",IF(ISNUMBER($A5199),$A5199,IFERROR(DATEVALUE($A5199),"")))</f>
        <v/>
      </c>
      <c r="F5199" s="12">
        <f>IF($B5199="","",IF(ISNUMBER($B5199),HOUR($B5199)*2+MINUTE($B5199)/30,IFERROR(VALUE(LEFT($B5199,FIND(":",$B5199)-1))*2+VALUE(MID($B5199,FIND(":",$B5199)+1,2))/30,"")))</f>
        <v/>
      </c>
      <c r="G5199" s="12">
        <f>IF($E5199="","",IF(WEEKDAY($E5199,2)&lt;6,1,0))</f>
        <v/>
      </c>
      <c r="H5199" s="12">
        <f>IF(OR($E5199="",$F5199=""),"",IF(AND($G5199=1,$F5199&gt;='Working Hours'!$C$8,$F5199&lt;'Working Hours'!$C$9),1,0))</f>
        <v/>
      </c>
    </row>
    <row r="5200">
      <c r="A5200" s="11" t="n"/>
      <c r="B5200" s="11" t="n"/>
      <c r="C5200" s="11" t="n"/>
      <c r="E5200" s="12">
        <f>IF($A5200="","",IF(ISNUMBER($A5200),$A5200,IFERROR(DATEVALUE($A5200),"")))</f>
        <v/>
      </c>
      <c r="F5200" s="12">
        <f>IF($B5200="","",IF(ISNUMBER($B5200),HOUR($B5200)*2+MINUTE($B5200)/30,IFERROR(VALUE(LEFT($B5200,FIND(":",$B5200)-1))*2+VALUE(MID($B5200,FIND(":",$B5200)+1,2))/30,"")))</f>
        <v/>
      </c>
      <c r="G5200" s="12">
        <f>IF($E5200="","",IF(WEEKDAY($E5200,2)&lt;6,1,0))</f>
        <v/>
      </c>
      <c r="H5200" s="12">
        <f>IF(OR($E5200="",$F5200=""),"",IF(AND($G5200=1,$F5200&gt;='Working Hours'!$C$8,$F5200&lt;'Working Hours'!$C$9),1,0))</f>
        <v/>
      </c>
    </row>
    <row r="5201">
      <c r="A5201" s="11" t="n"/>
      <c r="B5201" s="11" t="n"/>
      <c r="C5201" s="11" t="n"/>
      <c r="E5201" s="12">
        <f>IF($A5201="","",IF(ISNUMBER($A5201),$A5201,IFERROR(DATEVALUE($A5201),"")))</f>
        <v/>
      </c>
      <c r="F5201" s="12">
        <f>IF($B5201="","",IF(ISNUMBER($B5201),HOUR($B5201)*2+MINUTE($B5201)/30,IFERROR(VALUE(LEFT($B5201,FIND(":",$B5201)-1))*2+VALUE(MID($B5201,FIND(":",$B5201)+1,2))/30,"")))</f>
        <v/>
      </c>
      <c r="G5201" s="12">
        <f>IF($E5201="","",IF(WEEKDAY($E5201,2)&lt;6,1,0))</f>
        <v/>
      </c>
      <c r="H5201" s="12">
        <f>IF(OR($E5201="",$F5201=""),"",IF(AND($G5201=1,$F5201&gt;='Working Hours'!$C$8,$F5201&lt;'Working Hours'!$C$9),1,0))</f>
        <v/>
      </c>
    </row>
    <row r="5202">
      <c r="A5202" s="11" t="n"/>
      <c r="B5202" s="11" t="n"/>
      <c r="C5202" s="11" t="n"/>
      <c r="E5202" s="12">
        <f>IF($A5202="","",IF(ISNUMBER($A5202),$A5202,IFERROR(DATEVALUE($A5202),"")))</f>
        <v/>
      </c>
      <c r="F5202" s="12">
        <f>IF($B5202="","",IF(ISNUMBER($B5202),HOUR($B5202)*2+MINUTE($B5202)/30,IFERROR(VALUE(LEFT($B5202,FIND(":",$B5202)-1))*2+VALUE(MID($B5202,FIND(":",$B5202)+1,2))/30,"")))</f>
        <v/>
      </c>
      <c r="G5202" s="12">
        <f>IF($E5202="","",IF(WEEKDAY($E5202,2)&lt;6,1,0))</f>
        <v/>
      </c>
      <c r="H5202" s="12">
        <f>IF(OR($E5202="",$F5202=""),"",IF(AND($G5202=1,$F5202&gt;='Working Hours'!$C$8,$F5202&lt;'Working Hours'!$C$9),1,0))</f>
        <v/>
      </c>
    </row>
    <row r="5203">
      <c r="A5203" s="11" t="n"/>
      <c r="B5203" s="11" t="n"/>
      <c r="C5203" s="11" t="n"/>
      <c r="E5203" s="12">
        <f>IF($A5203="","",IF(ISNUMBER($A5203),$A5203,IFERROR(DATEVALUE($A5203),"")))</f>
        <v/>
      </c>
      <c r="F5203" s="12">
        <f>IF($B5203="","",IF(ISNUMBER($B5203),HOUR($B5203)*2+MINUTE($B5203)/30,IFERROR(VALUE(LEFT($B5203,FIND(":",$B5203)-1))*2+VALUE(MID($B5203,FIND(":",$B5203)+1,2))/30,"")))</f>
        <v/>
      </c>
      <c r="G5203" s="12">
        <f>IF($E5203="","",IF(WEEKDAY($E5203,2)&lt;6,1,0))</f>
        <v/>
      </c>
      <c r="H5203" s="12">
        <f>IF(OR($E5203="",$F5203=""),"",IF(AND($G5203=1,$F5203&gt;='Working Hours'!$C$8,$F5203&lt;'Working Hours'!$C$9),1,0))</f>
        <v/>
      </c>
    </row>
    <row r="5204">
      <c r="A5204" s="11" t="n"/>
      <c r="B5204" s="11" t="n"/>
      <c r="C5204" s="11" t="n"/>
      <c r="E5204" s="12">
        <f>IF($A5204="","",IF(ISNUMBER($A5204),$A5204,IFERROR(DATEVALUE($A5204),"")))</f>
        <v/>
      </c>
      <c r="F5204" s="12">
        <f>IF($B5204="","",IF(ISNUMBER($B5204),HOUR($B5204)*2+MINUTE($B5204)/30,IFERROR(VALUE(LEFT($B5204,FIND(":",$B5204)-1))*2+VALUE(MID($B5204,FIND(":",$B5204)+1,2))/30,"")))</f>
        <v/>
      </c>
      <c r="G5204" s="12">
        <f>IF($E5204="","",IF(WEEKDAY($E5204,2)&lt;6,1,0))</f>
        <v/>
      </c>
      <c r="H5204" s="12">
        <f>IF(OR($E5204="",$F5204=""),"",IF(AND($G5204=1,$F5204&gt;='Working Hours'!$C$8,$F5204&lt;'Working Hours'!$C$9),1,0))</f>
        <v/>
      </c>
    </row>
    <row r="5205">
      <c r="A5205" s="11" t="n"/>
      <c r="B5205" s="11" t="n"/>
      <c r="C5205" s="11" t="n"/>
      <c r="E5205" s="12">
        <f>IF($A5205="","",IF(ISNUMBER($A5205),$A5205,IFERROR(DATEVALUE($A5205),"")))</f>
        <v/>
      </c>
      <c r="F5205" s="12">
        <f>IF($B5205="","",IF(ISNUMBER($B5205),HOUR($B5205)*2+MINUTE($B5205)/30,IFERROR(VALUE(LEFT($B5205,FIND(":",$B5205)-1))*2+VALUE(MID($B5205,FIND(":",$B5205)+1,2))/30,"")))</f>
        <v/>
      </c>
      <c r="G5205" s="12">
        <f>IF($E5205="","",IF(WEEKDAY($E5205,2)&lt;6,1,0))</f>
        <v/>
      </c>
      <c r="H5205" s="12">
        <f>IF(OR($E5205="",$F5205=""),"",IF(AND($G5205=1,$F5205&gt;='Working Hours'!$C$8,$F5205&lt;'Working Hours'!$C$9),1,0))</f>
        <v/>
      </c>
    </row>
    <row r="5206">
      <c r="A5206" s="11" t="n"/>
      <c r="B5206" s="11" t="n"/>
      <c r="C5206" s="11" t="n"/>
      <c r="E5206" s="12">
        <f>IF($A5206="","",IF(ISNUMBER($A5206),$A5206,IFERROR(DATEVALUE($A5206),"")))</f>
        <v/>
      </c>
      <c r="F5206" s="12">
        <f>IF($B5206="","",IF(ISNUMBER($B5206),HOUR($B5206)*2+MINUTE($B5206)/30,IFERROR(VALUE(LEFT($B5206,FIND(":",$B5206)-1))*2+VALUE(MID($B5206,FIND(":",$B5206)+1,2))/30,"")))</f>
        <v/>
      </c>
      <c r="G5206" s="12">
        <f>IF($E5206="","",IF(WEEKDAY($E5206,2)&lt;6,1,0))</f>
        <v/>
      </c>
      <c r="H5206" s="12">
        <f>IF(OR($E5206="",$F5206=""),"",IF(AND($G5206=1,$F5206&gt;='Working Hours'!$C$8,$F5206&lt;'Working Hours'!$C$9),1,0))</f>
        <v/>
      </c>
    </row>
    <row r="5207">
      <c r="A5207" s="11" t="n"/>
      <c r="B5207" s="11" t="n"/>
      <c r="C5207" s="11" t="n"/>
      <c r="E5207" s="12">
        <f>IF($A5207="","",IF(ISNUMBER($A5207),$A5207,IFERROR(DATEVALUE($A5207),"")))</f>
        <v/>
      </c>
      <c r="F5207" s="12">
        <f>IF($B5207="","",IF(ISNUMBER($B5207),HOUR($B5207)*2+MINUTE($B5207)/30,IFERROR(VALUE(LEFT($B5207,FIND(":",$B5207)-1))*2+VALUE(MID($B5207,FIND(":",$B5207)+1,2))/30,"")))</f>
        <v/>
      </c>
      <c r="G5207" s="12">
        <f>IF($E5207="","",IF(WEEKDAY($E5207,2)&lt;6,1,0))</f>
        <v/>
      </c>
      <c r="H5207" s="12">
        <f>IF(OR($E5207="",$F5207=""),"",IF(AND($G5207=1,$F5207&gt;='Working Hours'!$C$8,$F5207&lt;'Working Hours'!$C$9),1,0))</f>
        <v/>
      </c>
    </row>
    <row r="5208">
      <c r="A5208" s="11" t="n"/>
      <c r="B5208" s="11" t="n"/>
      <c r="C5208" s="11" t="n"/>
      <c r="E5208" s="12">
        <f>IF($A5208="","",IF(ISNUMBER($A5208),$A5208,IFERROR(DATEVALUE($A5208),"")))</f>
        <v/>
      </c>
      <c r="F5208" s="12">
        <f>IF($B5208="","",IF(ISNUMBER($B5208),HOUR($B5208)*2+MINUTE($B5208)/30,IFERROR(VALUE(LEFT($B5208,FIND(":",$B5208)-1))*2+VALUE(MID($B5208,FIND(":",$B5208)+1,2))/30,"")))</f>
        <v/>
      </c>
      <c r="G5208" s="12">
        <f>IF($E5208="","",IF(WEEKDAY($E5208,2)&lt;6,1,0))</f>
        <v/>
      </c>
      <c r="H5208" s="12">
        <f>IF(OR($E5208="",$F5208=""),"",IF(AND($G5208=1,$F5208&gt;='Working Hours'!$C$8,$F5208&lt;'Working Hours'!$C$9),1,0))</f>
        <v/>
      </c>
    </row>
    <row r="5209">
      <c r="A5209" s="11" t="n"/>
      <c r="B5209" s="11" t="n"/>
      <c r="C5209" s="11" t="n"/>
      <c r="E5209" s="12">
        <f>IF($A5209="","",IF(ISNUMBER($A5209),$A5209,IFERROR(DATEVALUE($A5209),"")))</f>
        <v/>
      </c>
      <c r="F5209" s="12">
        <f>IF($B5209="","",IF(ISNUMBER($B5209),HOUR($B5209)*2+MINUTE($B5209)/30,IFERROR(VALUE(LEFT($B5209,FIND(":",$B5209)-1))*2+VALUE(MID($B5209,FIND(":",$B5209)+1,2))/30,"")))</f>
        <v/>
      </c>
      <c r="G5209" s="12">
        <f>IF($E5209="","",IF(WEEKDAY($E5209,2)&lt;6,1,0))</f>
        <v/>
      </c>
      <c r="H5209" s="12">
        <f>IF(OR($E5209="",$F5209=""),"",IF(AND($G5209=1,$F5209&gt;='Working Hours'!$C$8,$F5209&lt;'Working Hours'!$C$9),1,0))</f>
        <v/>
      </c>
    </row>
    <row r="5210">
      <c r="A5210" s="11" t="n"/>
      <c r="B5210" s="11" t="n"/>
      <c r="C5210" s="11" t="n"/>
      <c r="E5210" s="12">
        <f>IF($A5210="","",IF(ISNUMBER($A5210),$A5210,IFERROR(DATEVALUE($A5210),"")))</f>
        <v/>
      </c>
      <c r="F5210" s="12">
        <f>IF($B5210="","",IF(ISNUMBER($B5210),HOUR($B5210)*2+MINUTE($B5210)/30,IFERROR(VALUE(LEFT($B5210,FIND(":",$B5210)-1))*2+VALUE(MID($B5210,FIND(":",$B5210)+1,2))/30,"")))</f>
        <v/>
      </c>
      <c r="G5210" s="12">
        <f>IF($E5210="","",IF(WEEKDAY($E5210,2)&lt;6,1,0))</f>
        <v/>
      </c>
      <c r="H5210" s="12">
        <f>IF(OR($E5210="",$F5210=""),"",IF(AND($G5210=1,$F5210&gt;='Working Hours'!$C$8,$F5210&lt;'Working Hours'!$C$9),1,0))</f>
        <v/>
      </c>
    </row>
    <row r="5211">
      <c r="A5211" s="11" t="n"/>
      <c r="B5211" s="11" t="n"/>
      <c r="C5211" s="11" t="n"/>
      <c r="E5211" s="12">
        <f>IF($A5211="","",IF(ISNUMBER($A5211),$A5211,IFERROR(DATEVALUE($A5211),"")))</f>
        <v/>
      </c>
      <c r="F5211" s="12">
        <f>IF($B5211="","",IF(ISNUMBER($B5211),HOUR($B5211)*2+MINUTE($B5211)/30,IFERROR(VALUE(LEFT($B5211,FIND(":",$B5211)-1))*2+VALUE(MID($B5211,FIND(":",$B5211)+1,2))/30,"")))</f>
        <v/>
      </c>
      <c r="G5211" s="12">
        <f>IF($E5211="","",IF(WEEKDAY($E5211,2)&lt;6,1,0))</f>
        <v/>
      </c>
      <c r="H5211" s="12">
        <f>IF(OR($E5211="",$F5211=""),"",IF(AND($G5211=1,$F5211&gt;='Working Hours'!$C$8,$F5211&lt;'Working Hours'!$C$9),1,0))</f>
        <v/>
      </c>
    </row>
    <row r="5212">
      <c r="A5212" s="11" t="n"/>
      <c r="B5212" s="11" t="n"/>
      <c r="C5212" s="11" t="n"/>
      <c r="E5212" s="12">
        <f>IF($A5212="","",IF(ISNUMBER($A5212),$A5212,IFERROR(DATEVALUE($A5212),"")))</f>
        <v/>
      </c>
      <c r="F5212" s="12">
        <f>IF($B5212="","",IF(ISNUMBER($B5212),HOUR($B5212)*2+MINUTE($B5212)/30,IFERROR(VALUE(LEFT($B5212,FIND(":",$B5212)-1))*2+VALUE(MID($B5212,FIND(":",$B5212)+1,2))/30,"")))</f>
        <v/>
      </c>
      <c r="G5212" s="12">
        <f>IF($E5212="","",IF(WEEKDAY($E5212,2)&lt;6,1,0))</f>
        <v/>
      </c>
      <c r="H5212" s="12">
        <f>IF(OR($E5212="",$F5212=""),"",IF(AND($G5212=1,$F5212&gt;='Working Hours'!$C$8,$F5212&lt;'Working Hours'!$C$9),1,0))</f>
        <v/>
      </c>
    </row>
    <row r="5213">
      <c r="A5213" s="11" t="n"/>
      <c r="B5213" s="11" t="n"/>
      <c r="C5213" s="11" t="n"/>
      <c r="E5213" s="12">
        <f>IF($A5213="","",IF(ISNUMBER($A5213),$A5213,IFERROR(DATEVALUE($A5213),"")))</f>
        <v/>
      </c>
      <c r="F5213" s="12">
        <f>IF($B5213="","",IF(ISNUMBER($B5213),HOUR($B5213)*2+MINUTE($B5213)/30,IFERROR(VALUE(LEFT($B5213,FIND(":",$B5213)-1))*2+VALUE(MID($B5213,FIND(":",$B5213)+1,2))/30,"")))</f>
        <v/>
      </c>
      <c r="G5213" s="12">
        <f>IF($E5213="","",IF(WEEKDAY($E5213,2)&lt;6,1,0))</f>
        <v/>
      </c>
      <c r="H5213" s="12">
        <f>IF(OR($E5213="",$F5213=""),"",IF(AND($G5213=1,$F5213&gt;='Working Hours'!$C$8,$F5213&lt;'Working Hours'!$C$9),1,0))</f>
        <v/>
      </c>
    </row>
    <row r="5214">
      <c r="A5214" s="11" t="n"/>
      <c r="B5214" s="11" t="n"/>
      <c r="C5214" s="11" t="n"/>
      <c r="E5214" s="12">
        <f>IF($A5214="","",IF(ISNUMBER($A5214),$A5214,IFERROR(DATEVALUE($A5214),"")))</f>
        <v/>
      </c>
      <c r="F5214" s="12">
        <f>IF($B5214="","",IF(ISNUMBER($B5214),HOUR($B5214)*2+MINUTE($B5214)/30,IFERROR(VALUE(LEFT($B5214,FIND(":",$B5214)-1))*2+VALUE(MID($B5214,FIND(":",$B5214)+1,2))/30,"")))</f>
        <v/>
      </c>
      <c r="G5214" s="12">
        <f>IF($E5214="","",IF(WEEKDAY($E5214,2)&lt;6,1,0))</f>
        <v/>
      </c>
      <c r="H5214" s="12">
        <f>IF(OR($E5214="",$F5214=""),"",IF(AND($G5214=1,$F5214&gt;='Working Hours'!$C$8,$F5214&lt;'Working Hours'!$C$9),1,0))</f>
        <v/>
      </c>
    </row>
    <row r="5215">
      <c r="A5215" s="11" t="n"/>
      <c r="B5215" s="11" t="n"/>
      <c r="C5215" s="11" t="n"/>
      <c r="E5215" s="12">
        <f>IF($A5215="","",IF(ISNUMBER($A5215),$A5215,IFERROR(DATEVALUE($A5215),"")))</f>
        <v/>
      </c>
      <c r="F5215" s="12">
        <f>IF($B5215="","",IF(ISNUMBER($B5215),HOUR($B5215)*2+MINUTE($B5215)/30,IFERROR(VALUE(LEFT($B5215,FIND(":",$B5215)-1))*2+VALUE(MID($B5215,FIND(":",$B5215)+1,2))/30,"")))</f>
        <v/>
      </c>
      <c r="G5215" s="12">
        <f>IF($E5215="","",IF(WEEKDAY($E5215,2)&lt;6,1,0))</f>
        <v/>
      </c>
      <c r="H5215" s="12">
        <f>IF(OR($E5215="",$F5215=""),"",IF(AND($G5215=1,$F5215&gt;='Working Hours'!$C$8,$F5215&lt;'Working Hours'!$C$9),1,0))</f>
        <v/>
      </c>
    </row>
    <row r="5216">
      <c r="A5216" s="11" t="n"/>
      <c r="B5216" s="11" t="n"/>
      <c r="C5216" s="11" t="n"/>
      <c r="E5216" s="12">
        <f>IF($A5216="","",IF(ISNUMBER($A5216),$A5216,IFERROR(DATEVALUE($A5216),"")))</f>
        <v/>
      </c>
      <c r="F5216" s="12">
        <f>IF($B5216="","",IF(ISNUMBER($B5216),HOUR($B5216)*2+MINUTE($B5216)/30,IFERROR(VALUE(LEFT($B5216,FIND(":",$B5216)-1))*2+VALUE(MID($B5216,FIND(":",$B5216)+1,2))/30,"")))</f>
        <v/>
      </c>
      <c r="G5216" s="12">
        <f>IF($E5216="","",IF(WEEKDAY($E5216,2)&lt;6,1,0))</f>
        <v/>
      </c>
      <c r="H5216" s="12">
        <f>IF(OR($E5216="",$F5216=""),"",IF(AND($G5216=1,$F5216&gt;='Working Hours'!$C$8,$F5216&lt;'Working Hours'!$C$9),1,0))</f>
        <v/>
      </c>
    </row>
    <row r="5217">
      <c r="A5217" s="11" t="n"/>
      <c r="B5217" s="11" t="n"/>
      <c r="C5217" s="11" t="n"/>
      <c r="E5217" s="12">
        <f>IF($A5217="","",IF(ISNUMBER($A5217),$A5217,IFERROR(DATEVALUE($A5217),"")))</f>
        <v/>
      </c>
      <c r="F5217" s="12">
        <f>IF($B5217="","",IF(ISNUMBER($B5217),HOUR($B5217)*2+MINUTE($B5217)/30,IFERROR(VALUE(LEFT($B5217,FIND(":",$B5217)-1))*2+VALUE(MID($B5217,FIND(":",$B5217)+1,2))/30,"")))</f>
        <v/>
      </c>
      <c r="G5217" s="12">
        <f>IF($E5217="","",IF(WEEKDAY($E5217,2)&lt;6,1,0))</f>
        <v/>
      </c>
      <c r="H5217" s="12">
        <f>IF(OR($E5217="",$F5217=""),"",IF(AND($G5217=1,$F5217&gt;='Working Hours'!$C$8,$F5217&lt;'Working Hours'!$C$9),1,0))</f>
        <v/>
      </c>
    </row>
    <row r="5218">
      <c r="A5218" s="11" t="n"/>
      <c r="B5218" s="11" t="n"/>
      <c r="C5218" s="11" t="n"/>
      <c r="E5218" s="12">
        <f>IF($A5218="","",IF(ISNUMBER($A5218),$A5218,IFERROR(DATEVALUE($A5218),"")))</f>
        <v/>
      </c>
      <c r="F5218" s="12">
        <f>IF($B5218="","",IF(ISNUMBER($B5218),HOUR($B5218)*2+MINUTE($B5218)/30,IFERROR(VALUE(LEFT($B5218,FIND(":",$B5218)-1))*2+VALUE(MID($B5218,FIND(":",$B5218)+1,2))/30,"")))</f>
        <v/>
      </c>
      <c r="G5218" s="12">
        <f>IF($E5218="","",IF(WEEKDAY($E5218,2)&lt;6,1,0))</f>
        <v/>
      </c>
      <c r="H5218" s="12">
        <f>IF(OR($E5218="",$F5218=""),"",IF(AND($G5218=1,$F5218&gt;='Working Hours'!$C$8,$F5218&lt;'Working Hours'!$C$9),1,0))</f>
        <v/>
      </c>
    </row>
    <row r="5219">
      <c r="A5219" s="11" t="n"/>
      <c r="B5219" s="11" t="n"/>
      <c r="C5219" s="11" t="n"/>
      <c r="E5219" s="12">
        <f>IF($A5219="","",IF(ISNUMBER($A5219),$A5219,IFERROR(DATEVALUE($A5219),"")))</f>
        <v/>
      </c>
      <c r="F5219" s="12">
        <f>IF($B5219="","",IF(ISNUMBER($B5219),HOUR($B5219)*2+MINUTE($B5219)/30,IFERROR(VALUE(LEFT($B5219,FIND(":",$B5219)-1))*2+VALUE(MID($B5219,FIND(":",$B5219)+1,2))/30,"")))</f>
        <v/>
      </c>
      <c r="G5219" s="12">
        <f>IF($E5219="","",IF(WEEKDAY($E5219,2)&lt;6,1,0))</f>
        <v/>
      </c>
      <c r="H5219" s="12">
        <f>IF(OR($E5219="",$F5219=""),"",IF(AND($G5219=1,$F5219&gt;='Working Hours'!$C$8,$F5219&lt;'Working Hours'!$C$9),1,0))</f>
        <v/>
      </c>
    </row>
    <row r="5220">
      <c r="A5220" s="11" t="n"/>
      <c r="B5220" s="11" t="n"/>
      <c r="C5220" s="11" t="n"/>
      <c r="E5220" s="12">
        <f>IF($A5220="","",IF(ISNUMBER($A5220),$A5220,IFERROR(DATEVALUE($A5220),"")))</f>
        <v/>
      </c>
      <c r="F5220" s="12">
        <f>IF($B5220="","",IF(ISNUMBER($B5220),HOUR($B5220)*2+MINUTE($B5220)/30,IFERROR(VALUE(LEFT($B5220,FIND(":",$B5220)-1))*2+VALUE(MID($B5220,FIND(":",$B5220)+1,2))/30,"")))</f>
        <v/>
      </c>
      <c r="G5220" s="12">
        <f>IF($E5220="","",IF(WEEKDAY($E5220,2)&lt;6,1,0))</f>
        <v/>
      </c>
      <c r="H5220" s="12">
        <f>IF(OR($E5220="",$F5220=""),"",IF(AND($G5220=1,$F5220&gt;='Working Hours'!$C$8,$F5220&lt;'Working Hours'!$C$9),1,0))</f>
        <v/>
      </c>
    </row>
    <row r="5221">
      <c r="A5221" s="11" t="n"/>
      <c r="B5221" s="11" t="n"/>
      <c r="C5221" s="11" t="n"/>
      <c r="E5221" s="12">
        <f>IF($A5221="","",IF(ISNUMBER($A5221),$A5221,IFERROR(DATEVALUE($A5221),"")))</f>
        <v/>
      </c>
      <c r="F5221" s="12">
        <f>IF($B5221="","",IF(ISNUMBER($B5221),HOUR($B5221)*2+MINUTE($B5221)/30,IFERROR(VALUE(LEFT($B5221,FIND(":",$B5221)-1))*2+VALUE(MID($B5221,FIND(":",$B5221)+1,2))/30,"")))</f>
        <v/>
      </c>
      <c r="G5221" s="12">
        <f>IF($E5221="","",IF(WEEKDAY($E5221,2)&lt;6,1,0))</f>
        <v/>
      </c>
      <c r="H5221" s="12">
        <f>IF(OR($E5221="",$F5221=""),"",IF(AND($G5221=1,$F5221&gt;='Working Hours'!$C$8,$F5221&lt;'Working Hours'!$C$9),1,0))</f>
        <v/>
      </c>
    </row>
    <row r="5222">
      <c r="A5222" s="11" t="n"/>
      <c r="B5222" s="11" t="n"/>
      <c r="C5222" s="11" t="n"/>
      <c r="E5222" s="12">
        <f>IF($A5222="","",IF(ISNUMBER($A5222),$A5222,IFERROR(DATEVALUE($A5222),"")))</f>
        <v/>
      </c>
      <c r="F5222" s="12">
        <f>IF($B5222="","",IF(ISNUMBER($B5222),HOUR($B5222)*2+MINUTE($B5222)/30,IFERROR(VALUE(LEFT($B5222,FIND(":",$B5222)-1))*2+VALUE(MID($B5222,FIND(":",$B5222)+1,2))/30,"")))</f>
        <v/>
      </c>
      <c r="G5222" s="12">
        <f>IF($E5222="","",IF(WEEKDAY($E5222,2)&lt;6,1,0))</f>
        <v/>
      </c>
      <c r="H5222" s="12">
        <f>IF(OR($E5222="",$F5222=""),"",IF(AND($G5222=1,$F5222&gt;='Working Hours'!$C$8,$F5222&lt;'Working Hours'!$C$9),1,0))</f>
        <v/>
      </c>
    </row>
    <row r="5223">
      <c r="A5223" s="11" t="n"/>
      <c r="B5223" s="11" t="n"/>
      <c r="C5223" s="11" t="n"/>
      <c r="E5223" s="12">
        <f>IF($A5223="","",IF(ISNUMBER($A5223),$A5223,IFERROR(DATEVALUE($A5223),"")))</f>
        <v/>
      </c>
      <c r="F5223" s="12">
        <f>IF($B5223="","",IF(ISNUMBER($B5223),HOUR($B5223)*2+MINUTE($B5223)/30,IFERROR(VALUE(LEFT($B5223,FIND(":",$B5223)-1))*2+VALUE(MID($B5223,FIND(":",$B5223)+1,2))/30,"")))</f>
        <v/>
      </c>
      <c r="G5223" s="12">
        <f>IF($E5223="","",IF(WEEKDAY($E5223,2)&lt;6,1,0))</f>
        <v/>
      </c>
      <c r="H5223" s="12">
        <f>IF(OR($E5223="",$F5223=""),"",IF(AND($G5223=1,$F5223&gt;='Working Hours'!$C$8,$F5223&lt;'Working Hours'!$C$9),1,0))</f>
        <v/>
      </c>
    </row>
    <row r="5224">
      <c r="A5224" s="11" t="n"/>
      <c r="B5224" s="11" t="n"/>
      <c r="C5224" s="11" t="n"/>
      <c r="E5224" s="12">
        <f>IF($A5224="","",IF(ISNUMBER($A5224),$A5224,IFERROR(DATEVALUE($A5224),"")))</f>
        <v/>
      </c>
      <c r="F5224" s="12">
        <f>IF($B5224="","",IF(ISNUMBER($B5224),HOUR($B5224)*2+MINUTE($B5224)/30,IFERROR(VALUE(LEFT($B5224,FIND(":",$B5224)-1))*2+VALUE(MID($B5224,FIND(":",$B5224)+1,2))/30,"")))</f>
        <v/>
      </c>
      <c r="G5224" s="12">
        <f>IF($E5224="","",IF(WEEKDAY($E5224,2)&lt;6,1,0))</f>
        <v/>
      </c>
      <c r="H5224" s="12">
        <f>IF(OR($E5224="",$F5224=""),"",IF(AND($G5224=1,$F5224&gt;='Working Hours'!$C$8,$F5224&lt;'Working Hours'!$C$9),1,0))</f>
        <v/>
      </c>
    </row>
    <row r="5225">
      <c r="A5225" s="11" t="n"/>
      <c r="B5225" s="11" t="n"/>
      <c r="C5225" s="11" t="n"/>
      <c r="E5225" s="12">
        <f>IF($A5225="","",IF(ISNUMBER($A5225),$A5225,IFERROR(DATEVALUE($A5225),"")))</f>
        <v/>
      </c>
      <c r="F5225" s="12">
        <f>IF($B5225="","",IF(ISNUMBER($B5225),HOUR($B5225)*2+MINUTE($B5225)/30,IFERROR(VALUE(LEFT($B5225,FIND(":",$B5225)-1))*2+VALUE(MID($B5225,FIND(":",$B5225)+1,2))/30,"")))</f>
        <v/>
      </c>
      <c r="G5225" s="12">
        <f>IF($E5225="","",IF(WEEKDAY($E5225,2)&lt;6,1,0))</f>
        <v/>
      </c>
      <c r="H5225" s="12">
        <f>IF(OR($E5225="",$F5225=""),"",IF(AND($G5225=1,$F5225&gt;='Working Hours'!$C$8,$F5225&lt;'Working Hours'!$C$9),1,0))</f>
        <v/>
      </c>
    </row>
    <row r="5226">
      <c r="A5226" s="11" t="n"/>
      <c r="B5226" s="11" t="n"/>
      <c r="C5226" s="11" t="n"/>
      <c r="E5226" s="12">
        <f>IF($A5226="","",IF(ISNUMBER($A5226),$A5226,IFERROR(DATEVALUE($A5226),"")))</f>
        <v/>
      </c>
      <c r="F5226" s="12">
        <f>IF($B5226="","",IF(ISNUMBER($B5226),HOUR($B5226)*2+MINUTE($B5226)/30,IFERROR(VALUE(LEFT($B5226,FIND(":",$B5226)-1))*2+VALUE(MID($B5226,FIND(":",$B5226)+1,2))/30,"")))</f>
        <v/>
      </c>
      <c r="G5226" s="12">
        <f>IF($E5226="","",IF(WEEKDAY($E5226,2)&lt;6,1,0))</f>
        <v/>
      </c>
      <c r="H5226" s="12">
        <f>IF(OR($E5226="",$F5226=""),"",IF(AND($G5226=1,$F5226&gt;='Working Hours'!$C$8,$F5226&lt;'Working Hours'!$C$9),1,0))</f>
        <v/>
      </c>
    </row>
    <row r="5227">
      <c r="A5227" s="11" t="n"/>
      <c r="B5227" s="11" t="n"/>
      <c r="C5227" s="11" t="n"/>
      <c r="E5227" s="12">
        <f>IF($A5227="","",IF(ISNUMBER($A5227),$A5227,IFERROR(DATEVALUE($A5227),"")))</f>
        <v/>
      </c>
      <c r="F5227" s="12">
        <f>IF($B5227="","",IF(ISNUMBER($B5227),HOUR($B5227)*2+MINUTE($B5227)/30,IFERROR(VALUE(LEFT($B5227,FIND(":",$B5227)-1))*2+VALUE(MID($B5227,FIND(":",$B5227)+1,2))/30,"")))</f>
        <v/>
      </c>
      <c r="G5227" s="12">
        <f>IF($E5227="","",IF(WEEKDAY($E5227,2)&lt;6,1,0))</f>
        <v/>
      </c>
      <c r="H5227" s="12">
        <f>IF(OR($E5227="",$F5227=""),"",IF(AND($G5227=1,$F5227&gt;='Working Hours'!$C$8,$F5227&lt;'Working Hours'!$C$9),1,0))</f>
        <v/>
      </c>
    </row>
    <row r="5228">
      <c r="A5228" s="11" t="n"/>
      <c r="B5228" s="11" t="n"/>
      <c r="C5228" s="11" t="n"/>
      <c r="E5228" s="12">
        <f>IF($A5228="","",IF(ISNUMBER($A5228),$A5228,IFERROR(DATEVALUE($A5228),"")))</f>
        <v/>
      </c>
      <c r="F5228" s="12">
        <f>IF($B5228="","",IF(ISNUMBER($B5228),HOUR($B5228)*2+MINUTE($B5228)/30,IFERROR(VALUE(LEFT($B5228,FIND(":",$B5228)-1))*2+VALUE(MID($B5228,FIND(":",$B5228)+1,2))/30,"")))</f>
        <v/>
      </c>
      <c r="G5228" s="12">
        <f>IF($E5228="","",IF(WEEKDAY($E5228,2)&lt;6,1,0))</f>
        <v/>
      </c>
      <c r="H5228" s="12">
        <f>IF(OR($E5228="",$F5228=""),"",IF(AND($G5228=1,$F5228&gt;='Working Hours'!$C$8,$F5228&lt;'Working Hours'!$C$9),1,0))</f>
        <v/>
      </c>
    </row>
    <row r="5229">
      <c r="A5229" s="11" t="n"/>
      <c r="B5229" s="11" t="n"/>
      <c r="C5229" s="11" t="n"/>
      <c r="E5229" s="12">
        <f>IF($A5229="","",IF(ISNUMBER($A5229),$A5229,IFERROR(DATEVALUE($A5229),"")))</f>
        <v/>
      </c>
      <c r="F5229" s="12">
        <f>IF($B5229="","",IF(ISNUMBER($B5229),HOUR($B5229)*2+MINUTE($B5229)/30,IFERROR(VALUE(LEFT($B5229,FIND(":",$B5229)-1))*2+VALUE(MID($B5229,FIND(":",$B5229)+1,2))/30,"")))</f>
        <v/>
      </c>
      <c r="G5229" s="12">
        <f>IF($E5229="","",IF(WEEKDAY($E5229,2)&lt;6,1,0))</f>
        <v/>
      </c>
      <c r="H5229" s="12">
        <f>IF(OR($E5229="",$F5229=""),"",IF(AND($G5229=1,$F5229&gt;='Working Hours'!$C$8,$F5229&lt;'Working Hours'!$C$9),1,0))</f>
        <v/>
      </c>
    </row>
    <row r="5230">
      <c r="A5230" s="11" t="n"/>
      <c r="B5230" s="11" t="n"/>
      <c r="C5230" s="11" t="n"/>
      <c r="E5230" s="12">
        <f>IF($A5230="","",IF(ISNUMBER($A5230),$A5230,IFERROR(DATEVALUE($A5230),"")))</f>
        <v/>
      </c>
      <c r="F5230" s="12">
        <f>IF($B5230="","",IF(ISNUMBER($B5230),HOUR($B5230)*2+MINUTE($B5230)/30,IFERROR(VALUE(LEFT($B5230,FIND(":",$B5230)-1))*2+VALUE(MID($B5230,FIND(":",$B5230)+1,2))/30,"")))</f>
        <v/>
      </c>
      <c r="G5230" s="12">
        <f>IF($E5230="","",IF(WEEKDAY($E5230,2)&lt;6,1,0))</f>
        <v/>
      </c>
      <c r="H5230" s="12">
        <f>IF(OR($E5230="",$F5230=""),"",IF(AND($G5230=1,$F5230&gt;='Working Hours'!$C$8,$F5230&lt;'Working Hours'!$C$9),1,0))</f>
        <v/>
      </c>
    </row>
    <row r="5231">
      <c r="A5231" s="11" t="n"/>
      <c r="B5231" s="11" t="n"/>
      <c r="C5231" s="11" t="n"/>
      <c r="E5231" s="12">
        <f>IF($A5231="","",IF(ISNUMBER($A5231),$A5231,IFERROR(DATEVALUE($A5231),"")))</f>
        <v/>
      </c>
      <c r="F5231" s="12">
        <f>IF($B5231="","",IF(ISNUMBER($B5231),HOUR($B5231)*2+MINUTE($B5231)/30,IFERROR(VALUE(LEFT($B5231,FIND(":",$B5231)-1))*2+VALUE(MID($B5231,FIND(":",$B5231)+1,2))/30,"")))</f>
        <v/>
      </c>
      <c r="G5231" s="12">
        <f>IF($E5231="","",IF(WEEKDAY($E5231,2)&lt;6,1,0))</f>
        <v/>
      </c>
      <c r="H5231" s="12">
        <f>IF(OR($E5231="",$F5231=""),"",IF(AND($G5231=1,$F5231&gt;='Working Hours'!$C$8,$F5231&lt;'Working Hours'!$C$9),1,0))</f>
        <v/>
      </c>
    </row>
    <row r="5232">
      <c r="A5232" s="11" t="n"/>
      <c r="B5232" s="11" t="n"/>
      <c r="C5232" s="11" t="n"/>
      <c r="E5232" s="12">
        <f>IF($A5232="","",IF(ISNUMBER($A5232),$A5232,IFERROR(DATEVALUE($A5232),"")))</f>
        <v/>
      </c>
      <c r="F5232" s="12">
        <f>IF($B5232="","",IF(ISNUMBER($B5232),HOUR($B5232)*2+MINUTE($B5232)/30,IFERROR(VALUE(LEFT($B5232,FIND(":",$B5232)-1))*2+VALUE(MID($B5232,FIND(":",$B5232)+1,2))/30,"")))</f>
        <v/>
      </c>
      <c r="G5232" s="12">
        <f>IF($E5232="","",IF(WEEKDAY($E5232,2)&lt;6,1,0))</f>
        <v/>
      </c>
      <c r="H5232" s="12">
        <f>IF(OR($E5232="",$F5232=""),"",IF(AND($G5232=1,$F5232&gt;='Working Hours'!$C$8,$F5232&lt;'Working Hours'!$C$9),1,0))</f>
        <v/>
      </c>
    </row>
    <row r="5233">
      <c r="A5233" s="11" t="n"/>
      <c r="B5233" s="11" t="n"/>
      <c r="C5233" s="11" t="n"/>
      <c r="E5233" s="12">
        <f>IF($A5233="","",IF(ISNUMBER($A5233),$A5233,IFERROR(DATEVALUE($A5233),"")))</f>
        <v/>
      </c>
      <c r="F5233" s="12">
        <f>IF($B5233="","",IF(ISNUMBER($B5233),HOUR($B5233)*2+MINUTE($B5233)/30,IFERROR(VALUE(LEFT($B5233,FIND(":",$B5233)-1))*2+VALUE(MID($B5233,FIND(":",$B5233)+1,2))/30,"")))</f>
        <v/>
      </c>
      <c r="G5233" s="12">
        <f>IF($E5233="","",IF(WEEKDAY($E5233,2)&lt;6,1,0))</f>
        <v/>
      </c>
      <c r="H5233" s="12">
        <f>IF(OR($E5233="",$F5233=""),"",IF(AND($G5233=1,$F5233&gt;='Working Hours'!$C$8,$F5233&lt;'Working Hours'!$C$9),1,0))</f>
        <v/>
      </c>
    </row>
    <row r="5234">
      <c r="A5234" s="11" t="n"/>
      <c r="B5234" s="11" t="n"/>
      <c r="C5234" s="11" t="n"/>
      <c r="E5234" s="12">
        <f>IF($A5234="","",IF(ISNUMBER($A5234),$A5234,IFERROR(DATEVALUE($A5234),"")))</f>
        <v/>
      </c>
      <c r="F5234" s="12">
        <f>IF($B5234="","",IF(ISNUMBER($B5234),HOUR($B5234)*2+MINUTE($B5234)/30,IFERROR(VALUE(LEFT($B5234,FIND(":",$B5234)-1))*2+VALUE(MID($B5234,FIND(":",$B5234)+1,2))/30,"")))</f>
        <v/>
      </c>
      <c r="G5234" s="12">
        <f>IF($E5234="","",IF(WEEKDAY($E5234,2)&lt;6,1,0))</f>
        <v/>
      </c>
      <c r="H5234" s="12">
        <f>IF(OR($E5234="",$F5234=""),"",IF(AND($G5234=1,$F5234&gt;='Working Hours'!$C$8,$F5234&lt;'Working Hours'!$C$9),1,0))</f>
        <v/>
      </c>
    </row>
    <row r="5235">
      <c r="A5235" s="11" t="n"/>
      <c r="B5235" s="11" t="n"/>
      <c r="C5235" s="11" t="n"/>
      <c r="E5235" s="12">
        <f>IF($A5235="","",IF(ISNUMBER($A5235),$A5235,IFERROR(DATEVALUE($A5235),"")))</f>
        <v/>
      </c>
      <c r="F5235" s="12">
        <f>IF($B5235="","",IF(ISNUMBER($B5235),HOUR($B5235)*2+MINUTE($B5235)/30,IFERROR(VALUE(LEFT($B5235,FIND(":",$B5235)-1))*2+VALUE(MID($B5235,FIND(":",$B5235)+1,2))/30,"")))</f>
        <v/>
      </c>
      <c r="G5235" s="12">
        <f>IF($E5235="","",IF(WEEKDAY($E5235,2)&lt;6,1,0))</f>
        <v/>
      </c>
      <c r="H5235" s="12">
        <f>IF(OR($E5235="",$F5235=""),"",IF(AND($G5235=1,$F5235&gt;='Working Hours'!$C$8,$F5235&lt;'Working Hours'!$C$9),1,0))</f>
        <v/>
      </c>
    </row>
    <row r="5236">
      <c r="A5236" s="11" t="n"/>
      <c r="B5236" s="11" t="n"/>
      <c r="C5236" s="11" t="n"/>
      <c r="E5236" s="12">
        <f>IF($A5236="","",IF(ISNUMBER($A5236),$A5236,IFERROR(DATEVALUE($A5236),"")))</f>
        <v/>
      </c>
      <c r="F5236" s="12">
        <f>IF($B5236="","",IF(ISNUMBER($B5236),HOUR($B5236)*2+MINUTE($B5236)/30,IFERROR(VALUE(LEFT($B5236,FIND(":",$B5236)-1))*2+VALUE(MID($B5236,FIND(":",$B5236)+1,2))/30,"")))</f>
        <v/>
      </c>
      <c r="G5236" s="12">
        <f>IF($E5236="","",IF(WEEKDAY($E5236,2)&lt;6,1,0))</f>
        <v/>
      </c>
      <c r="H5236" s="12">
        <f>IF(OR($E5236="",$F5236=""),"",IF(AND($G5236=1,$F5236&gt;='Working Hours'!$C$8,$F5236&lt;'Working Hours'!$C$9),1,0))</f>
        <v/>
      </c>
    </row>
    <row r="5237">
      <c r="A5237" s="11" t="n"/>
      <c r="B5237" s="11" t="n"/>
      <c r="C5237" s="11" t="n"/>
      <c r="E5237" s="12">
        <f>IF($A5237="","",IF(ISNUMBER($A5237),$A5237,IFERROR(DATEVALUE($A5237),"")))</f>
        <v/>
      </c>
      <c r="F5237" s="12">
        <f>IF($B5237="","",IF(ISNUMBER($B5237),HOUR($B5237)*2+MINUTE($B5237)/30,IFERROR(VALUE(LEFT($B5237,FIND(":",$B5237)-1))*2+VALUE(MID($B5237,FIND(":",$B5237)+1,2))/30,"")))</f>
        <v/>
      </c>
      <c r="G5237" s="12">
        <f>IF($E5237="","",IF(WEEKDAY($E5237,2)&lt;6,1,0))</f>
        <v/>
      </c>
      <c r="H5237" s="12">
        <f>IF(OR($E5237="",$F5237=""),"",IF(AND($G5237=1,$F5237&gt;='Working Hours'!$C$8,$F5237&lt;'Working Hours'!$C$9),1,0))</f>
        <v/>
      </c>
    </row>
    <row r="5238">
      <c r="A5238" s="11" t="n"/>
      <c r="B5238" s="11" t="n"/>
      <c r="C5238" s="11" t="n"/>
      <c r="E5238" s="12">
        <f>IF($A5238="","",IF(ISNUMBER($A5238),$A5238,IFERROR(DATEVALUE($A5238),"")))</f>
        <v/>
      </c>
      <c r="F5238" s="12">
        <f>IF($B5238="","",IF(ISNUMBER($B5238),HOUR($B5238)*2+MINUTE($B5238)/30,IFERROR(VALUE(LEFT($B5238,FIND(":",$B5238)-1))*2+VALUE(MID($B5238,FIND(":",$B5238)+1,2))/30,"")))</f>
        <v/>
      </c>
      <c r="G5238" s="12">
        <f>IF($E5238="","",IF(WEEKDAY($E5238,2)&lt;6,1,0))</f>
        <v/>
      </c>
      <c r="H5238" s="12">
        <f>IF(OR($E5238="",$F5238=""),"",IF(AND($G5238=1,$F5238&gt;='Working Hours'!$C$8,$F5238&lt;'Working Hours'!$C$9),1,0))</f>
        <v/>
      </c>
    </row>
    <row r="5239">
      <c r="A5239" s="11" t="n"/>
      <c r="B5239" s="11" t="n"/>
      <c r="C5239" s="11" t="n"/>
      <c r="E5239" s="12">
        <f>IF($A5239="","",IF(ISNUMBER($A5239),$A5239,IFERROR(DATEVALUE($A5239),"")))</f>
        <v/>
      </c>
      <c r="F5239" s="12">
        <f>IF($B5239="","",IF(ISNUMBER($B5239),HOUR($B5239)*2+MINUTE($B5239)/30,IFERROR(VALUE(LEFT($B5239,FIND(":",$B5239)-1))*2+VALUE(MID($B5239,FIND(":",$B5239)+1,2))/30,"")))</f>
        <v/>
      </c>
      <c r="G5239" s="12">
        <f>IF($E5239="","",IF(WEEKDAY($E5239,2)&lt;6,1,0))</f>
        <v/>
      </c>
      <c r="H5239" s="12">
        <f>IF(OR($E5239="",$F5239=""),"",IF(AND($G5239=1,$F5239&gt;='Working Hours'!$C$8,$F5239&lt;'Working Hours'!$C$9),1,0))</f>
        <v/>
      </c>
    </row>
    <row r="5240">
      <c r="A5240" s="11" t="n"/>
      <c r="B5240" s="11" t="n"/>
      <c r="C5240" s="11" t="n"/>
      <c r="E5240" s="12">
        <f>IF($A5240="","",IF(ISNUMBER($A5240),$A5240,IFERROR(DATEVALUE($A5240),"")))</f>
        <v/>
      </c>
      <c r="F5240" s="12">
        <f>IF($B5240="","",IF(ISNUMBER($B5240),HOUR($B5240)*2+MINUTE($B5240)/30,IFERROR(VALUE(LEFT($B5240,FIND(":",$B5240)-1))*2+VALUE(MID($B5240,FIND(":",$B5240)+1,2))/30,"")))</f>
        <v/>
      </c>
      <c r="G5240" s="12">
        <f>IF($E5240="","",IF(WEEKDAY($E5240,2)&lt;6,1,0))</f>
        <v/>
      </c>
      <c r="H5240" s="12">
        <f>IF(OR($E5240="",$F5240=""),"",IF(AND($G5240=1,$F5240&gt;='Working Hours'!$C$8,$F5240&lt;'Working Hours'!$C$9),1,0))</f>
        <v/>
      </c>
    </row>
    <row r="5241">
      <c r="A5241" s="11" t="n"/>
      <c r="B5241" s="11" t="n"/>
      <c r="C5241" s="11" t="n"/>
      <c r="E5241" s="12">
        <f>IF($A5241="","",IF(ISNUMBER($A5241),$A5241,IFERROR(DATEVALUE($A5241),"")))</f>
        <v/>
      </c>
      <c r="F5241" s="12">
        <f>IF($B5241="","",IF(ISNUMBER($B5241),HOUR($B5241)*2+MINUTE($B5241)/30,IFERROR(VALUE(LEFT($B5241,FIND(":",$B5241)-1))*2+VALUE(MID($B5241,FIND(":",$B5241)+1,2))/30,"")))</f>
        <v/>
      </c>
      <c r="G5241" s="12">
        <f>IF($E5241="","",IF(WEEKDAY($E5241,2)&lt;6,1,0))</f>
        <v/>
      </c>
      <c r="H5241" s="12">
        <f>IF(OR($E5241="",$F5241=""),"",IF(AND($G5241=1,$F5241&gt;='Working Hours'!$C$8,$F5241&lt;'Working Hours'!$C$9),1,0))</f>
        <v/>
      </c>
    </row>
    <row r="5242">
      <c r="A5242" s="11" t="n"/>
      <c r="B5242" s="11" t="n"/>
      <c r="C5242" s="11" t="n"/>
      <c r="E5242" s="12">
        <f>IF($A5242="","",IF(ISNUMBER($A5242),$A5242,IFERROR(DATEVALUE($A5242),"")))</f>
        <v/>
      </c>
      <c r="F5242" s="12">
        <f>IF($B5242="","",IF(ISNUMBER($B5242),HOUR($B5242)*2+MINUTE($B5242)/30,IFERROR(VALUE(LEFT($B5242,FIND(":",$B5242)-1))*2+VALUE(MID($B5242,FIND(":",$B5242)+1,2))/30,"")))</f>
        <v/>
      </c>
      <c r="G5242" s="12">
        <f>IF($E5242="","",IF(WEEKDAY($E5242,2)&lt;6,1,0))</f>
        <v/>
      </c>
      <c r="H5242" s="12">
        <f>IF(OR($E5242="",$F5242=""),"",IF(AND($G5242=1,$F5242&gt;='Working Hours'!$C$8,$F5242&lt;'Working Hours'!$C$9),1,0))</f>
        <v/>
      </c>
    </row>
    <row r="5243">
      <c r="A5243" s="11" t="n"/>
      <c r="B5243" s="11" t="n"/>
      <c r="C5243" s="11" t="n"/>
      <c r="E5243" s="12">
        <f>IF($A5243="","",IF(ISNUMBER($A5243),$A5243,IFERROR(DATEVALUE($A5243),"")))</f>
        <v/>
      </c>
      <c r="F5243" s="12">
        <f>IF($B5243="","",IF(ISNUMBER($B5243),HOUR($B5243)*2+MINUTE($B5243)/30,IFERROR(VALUE(LEFT($B5243,FIND(":",$B5243)-1))*2+VALUE(MID($B5243,FIND(":",$B5243)+1,2))/30,"")))</f>
        <v/>
      </c>
      <c r="G5243" s="12">
        <f>IF($E5243="","",IF(WEEKDAY($E5243,2)&lt;6,1,0))</f>
        <v/>
      </c>
      <c r="H5243" s="12">
        <f>IF(OR($E5243="",$F5243=""),"",IF(AND($G5243=1,$F5243&gt;='Working Hours'!$C$8,$F5243&lt;'Working Hours'!$C$9),1,0))</f>
        <v/>
      </c>
    </row>
    <row r="5244">
      <c r="A5244" s="11" t="n"/>
      <c r="B5244" s="11" t="n"/>
      <c r="C5244" s="11" t="n"/>
      <c r="E5244" s="12">
        <f>IF($A5244="","",IF(ISNUMBER($A5244),$A5244,IFERROR(DATEVALUE($A5244),"")))</f>
        <v/>
      </c>
      <c r="F5244" s="12">
        <f>IF($B5244="","",IF(ISNUMBER($B5244),HOUR($B5244)*2+MINUTE($B5244)/30,IFERROR(VALUE(LEFT($B5244,FIND(":",$B5244)-1))*2+VALUE(MID($B5244,FIND(":",$B5244)+1,2))/30,"")))</f>
        <v/>
      </c>
      <c r="G5244" s="12">
        <f>IF($E5244="","",IF(WEEKDAY($E5244,2)&lt;6,1,0))</f>
        <v/>
      </c>
      <c r="H5244" s="12">
        <f>IF(OR($E5244="",$F5244=""),"",IF(AND($G5244=1,$F5244&gt;='Working Hours'!$C$8,$F5244&lt;'Working Hours'!$C$9),1,0))</f>
        <v/>
      </c>
    </row>
    <row r="5245">
      <c r="A5245" s="11" t="n"/>
      <c r="B5245" s="11" t="n"/>
      <c r="C5245" s="11" t="n"/>
      <c r="E5245" s="12">
        <f>IF($A5245="","",IF(ISNUMBER($A5245),$A5245,IFERROR(DATEVALUE($A5245),"")))</f>
        <v/>
      </c>
      <c r="F5245" s="12">
        <f>IF($B5245="","",IF(ISNUMBER($B5245),HOUR($B5245)*2+MINUTE($B5245)/30,IFERROR(VALUE(LEFT($B5245,FIND(":",$B5245)-1))*2+VALUE(MID($B5245,FIND(":",$B5245)+1,2))/30,"")))</f>
        <v/>
      </c>
      <c r="G5245" s="12">
        <f>IF($E5245="","",IF(WEEKDAY($E5245,2)&lt;6,1,0))</f>
        <v/>
      </c>
      <c r="H5245" s="12">
        <f>IF(OR($E5245="",$F5245=""),"",IF(AND($G5245=1,$F5245&gt;='Working Hours'!$C$8,$F5245&lt;'Working Hours'!$C$9),1,0))</f>
        <v/>
      </c>
    </row>
    <row r="5246">
      <c r="A5246" s="11" t="n"/>
      <c r="B5246" s="11" t="n"/>
      <c r="C5246" s="11" t="n"/>
      <c r="E5246" s="12">
        <f>IF($A5246="","",IF(ISNUMBER($A5246),$A5246,IFERROR(DATEVALUE($A5246),"")))</f>
        <v/>
      </c>
      <c r="F5246" s="12">
        <f>IF($B5246="","",IF(ISNUMBER($B5246),HOUR($B5246)*2+MINUTE($B5246)/30,IFERROR(VALUE(LEFT($B5246,FIND(":",$B5246)-1))*2+VALUE(MID($B5246,FIND(":",$B5246)+1,2))/30,"")))</f>
        <v/>
      </c>
      <c r="G5246" s="12">
        <f>IF($E5246="","",IF(WEEKDAY($E5246,2)&lt;6,1,0))</f>
        <v/>
      </c>
      <c r="H5246" s="12">
        <f>IF(OR($E5246="",$F5246=""),"",IF(AND($G5246=1,$F5246&gt;='Working Hours'!$C$8,$F5246&lt;'Working Hours'!$C$9),1,0))</f>
        <v/>
      </c>
    </row>
    <row r="5247">
      <c r="A5247" s="11" t="n"/>
      <c r="B5247" s="11" t="n"/>
      <c r="C5247" s="11" t="n"/>
      <c r="E5247" s="12">
        <f>IF($A5247="","",IF(ISNUMBER($A5247),$A5247,IFERROR(DATEVALUE($A5247),"")))</f>
        <v/>
      </c>
      <c r="F5247" s="12">
        <f>IF($B5247="","",IF(ISNUMBER($B5247),HOUR($B5247)*2+MINUTE($B5247)/30,IFERROR(VALUE(LEFT($B5247,FIND(":",$B5247)-1))*2+VALUE(MID($B5247,FIND(":",$B5247)+1,2))/30,"")))</f>
        <v/>
      </c>
      <c r="G5247" s="12">
        <f>IF($E5247="","",IF(WEEKDAY($E5247,2)&lt;6,1,0))</f>
        <v/>
      </c>
      <c r="H5247" s="12">
        <f>IF(OR($E5247="",$F5247=""),"",IF(AND($G5247=1,$F5247&gt;='Working Hours'!$C$8,$F5247&lt;'Working Hours'!$C$9),1,0))</f>
        <v/>
      </c>
    </row>
    <row r="5248">
      <c r="A5248" s="11" t="n"/>
      <c r="B5248" s="11" t="n"/>
      <c r="C5248" s="11" t="n"/>
      <c r="E5248" s="12">
        <f>IF($A5248="","",IF(ISNUMBER($A5248),$A5248,IFERROR(DATEVALUE($A5248),"")))</f>
        <v/>
      </c>
      <c r="F5248" s="12">
        <f>IF($B5248="","",IF(ISNUMBER($B5248),HOUR($B5248)*2+MINUTE($B5248)/30,IFERROR(VALUE(LEFT($B5248,FIND(":",$B5248)-1))*2+VALUE(MID($B5248,FIND(":",$B5248)+1,2))/30,"")))</f>
        <v/>
      </c>
      <c r="G5248" s="12">
        <f>IF($E5248="","",IF(WEEKDAY($E5248,2)&lt;6,1,0))</f>
        <v/>
      </c>
      <c r="H5248" s="12">
        <f>IF(OR($E5248="",$F5248=""),"",IF(AND($G5248=1,$F5248&gt;='Working Hours'!$C$8,$F5248&lt;'Working Hours'!$C$9),1,0))</f>
        <v/>
      </c>
    </row>
    <row r="5249">
      <c r="A5249" s="11" t="n"/>
      <c r="B5249" s="11" t="n"/>
      <c r="C5249" s="11" t="n"/>
      <c r="E5249" s="12">
        <f>IF($A5249="","",IF(ISNUMBER($A5249),$A5249,IFERROR(DATEVALUE($A5249),"")))</f>
        <v/>
      </c>
      <c r="F5249" s="12">
        <f>IF($B5249="","",IF(ISNUMBER($B5249),HOUR($B5249)*2+MINUTE($B5249)/30,IFERROR(VALUE(LEFT($B5249,FIND(":",$B5249)-1))*2+VALUE(MID($B5249,FIND(":",$B5249)+1,2))/30,"")))</f>
        <v/>
      </c>
      <c r="G5249" s="12">
        <f>IF($E5249="","",IF(WEEKDAY($E5249,2)&lt;6,1,0))</f>
        <v/>
      </c>
      <c r="H5249" s="12">
        <f>IF(OR($E5249="",$F5249=""),"",IF(AND($G5249=1,$F5249&gt;='Working Hours'!$C$8,$F5249&lt;'Working Hours'!$C$9),1,0))</f>
        <v/>
      </c>
    </row>
    <row r="5250">
      <c r="A5250" s="11" t="n"/>
      <c r="B5250" s="11" t="n"/>
      <c r="C5250" s="11" t="n"/>
      <c r="E5250" s="12">
        <f>IF($A5250="","",IF(ISNUMBER($A5250),$A5250,IFERROR(DATEVALUE($A5250),"")))</f>
        <v/>
      </c>
      <c r="F5250" s="12">
        <f>IF($B5250="","",IF(ISNUMBER($B5250),HOUR($B5250)*2+MINUTE($B5250)/30,IFERROR(VALUE(LEFT($B5250,FIND(":",$B5250)-1))*2+VALUE(MID($B5250,FIND(":",$B5250)+1,2))/30,"")))</f>
        <v/>
      </c>
      <c r="G5250" s="12">
        <f>IF($E5250="","",IF(WEEKDAY($E5250,2)&lt;6,1,0))</f>
        <v/>
      </c>
      <c r="H5250" s="12">
        <f>IF(OR($E5250="",$F5250=""),"",IF(AND($G5250=1,$F5250&gt;='Working Hours'!$C$8,$F5250&lt;'Working Hours'!$C$9),1,0))</f>
        <v/>
      </c>
    </row>
    <row r="5251">
      <c r="A5251" s="11" t="n"/>
      <c r="B5251" s="11" t="n"/>
      <c r="C5251" s="11" t="n"/>
      <c r="E5251" s="12">
        <f>IF($A5251="","",IF(ISNUMBER($A5251),$A5251,IFERROR(DATEVALUE($A5251),"")))</f>
        <v/>
      </c>
      <c r="F5251" s="12">
        <f>IF($B5251="","",IF(ISNUMBER($B5251),HOUR($B5251)*2+MINUTE($B5251)/30,IFERROR(VALUE(LEFT($B5251,FIND(":",$B5251)-1))*2+VALUE(MID($B5251,FIND(":",$B5251)+1,2))/30,"")))</f>
        <v/>
      </c>
      <c r="G5251" s="12">
        <f>IF($E5251="","",IF(WEEKDAY($E5251,2)&lt;6,1,0))</f>
        <v/>
      </c>
      <c r="H5251" s="12">
        <f>IF(OR($E5251="",$F5251=""),"",IF(AND($G5251=1,$F5251&gt;='Working Hours'!$C$8,$F5251&lt;'Working Hours'!$C$9),1,0))</f>
        <v/>
      </c>
    </row>
    <row r="5252">
      <c r="A5252" s="11" t="n"/>
      <c r="B5252" s="11" t="n"/>
      <c r="C5252" s="11" t="n"/>
      <c r="E5252" s="12">
        <f>IF($A5252="","",IF(ISNUMBER($A5252),$A5252,IFERROR(DATEVALUE($A5252),"")))</f>
        <v/>
      </c>
      <c r="F5252" s="12">
        <f>IF($B5252="","",IF(ISNUMBER($B5252),HOUR($B5252)*2+MINUTE($B5252)/30,IFERROR(VALUE(LEFT($B5252,FIND(":",$B5252)-1))*2+VALUE(MID($B5252,FIND(":",$B5252)+1,2))/30,"")))</f>
        <v/>
      </c>
      <c r="G5252" s="12">
        <f>IF($E5252="","",IF(WEEKDAY($E5252,2)&lt;6,1,0))</f>
        <v/>
      </c>
      <c r="H5252" s="12">
        <f>IF(OR($E5252="",$F5252=""),"",IF(AND($G5252=1,$F5252&gt;='Working Hours'!$C$8,$F5252&lt;'Working Hours'!$C$9),1,0))</f>
        <v/>
      </c>
    </row>
    <row r="5253">
      <c r="A5253" s="11" t="n"/>
      <c r="B5253" s="11" t="n"/>
      <c r="C5253" s="11" t="n"/>
      <c r="E5253" s="12">
        <f>IF($A5253="","",IF(ISNUMBER($A5253),$A5253,IFERROR(DATEVALUE($A5253),"")))</f>
        <v/>
      </c>
      <c r="F5253" s="12">
        <f>IF($B5253="","",IF(ISNUMBER($B5253),HOUR($B5253)*2+MINUTE($B5253)/30,IFERROR(VALUE(LEFT($B5253,FIND(":",$B5253)-1))*2+VALUE(MID($B5253,FIND(":",$B5253)+1,2))/30,"")))</f>
        <v/>
      </c>
      <c r="G5253" s="12">
        <f>IF($E5253="","",IF(WEEKDAY($E5253,2)&lt;6,1,0))</f>
        <v/>
      </c>
      <c r="H5253" s="12">
        <f>IF(OR($E5253="",$F5253=""),"",IF(AND($G5253=1,$F5253&gt;='Working Hours'!$C$8,$F5253&lt;'Working Hours'!$C$9),1,0))</f>
        <v/>
      </c>
    </row>
    <row r="5254">
      <c r="A5254" s="11" t="n"/>
      <c r="B5254" s="11" t="n"/>
      <c r="C5254" s="11" t="n"/>
      <c r="E5254" s="12">
        <f>IF($A5254="","",IF(ISNUMBER($A5254),$A5254,IFERROR(DATEVALUE($A5254),"")))</f>
        <v/>
      </c>
      <c r="F5254" s="12">
        <f>IF($B5254="","",IF(ISNUMBER($B5254),HOUR($B5254)*2+MINUTE($B5254)/30,IFERROR(VALUE(LEFT($B5254,FIND(":",$B5254)-1))*2+VALUE(MID($B5254,FIND(":",$B5254)+1,2))/30,"")))</f>
        <v/>
      </c>
      <c r="G5254" s="12">
        <f>IF($E5254="","",IF(WEEKDAY($E5254,2)&lt;6,1,0))</f>
        <v/>
      </c>
      <c r="H5254" s="12">
        <f>IF(OR($E5254="",$F5254=""),"",IF(AND($G5254=1,$F5254&gt;='Working Hours'!$C$8,$F5254&lt;'Working Hours'!$C$9),1,0))</f>
        <v/>
      </c>
    </row>
    <row r="5255">
      <c r="A5255" s="11" t="n"/>
      <c r="B5255" s="11" t="n"/>
      <c r="C5255" s="11" t="n"/>
      <c r="E5255" s="12">
        <f>IF($A5255="","",IF(ISNUMBER($A5255),$A5255,IFERROR(DATEVALUE($A5255),"")))</f>
        <v/>
      </c>
      <c r="F5255" s="12">
        <f>IF($B5255="","",IF(ISNUMBER($B5255),HOUR($B5255)*2+MINUTE($B5255)/30,IFERROR(VALUE(LEFT($B5255,FIND(":",$B5255)-1))*2+VALUE(MID($B5255,FIND(":",$B5255)+1,2))/30,"")))</f>
        <v/>
      </c>
      <c r="G5255" s="12">
        <f>IF($E5255="","",IF(WEEKDAY($E5255,2)&lt;6,1,0))</f>
        <v/>
      </c>
      <c r="H5255" s="12">
        <f>IF(OR($E5255="",$F5255=""),"",IF(AND($G5255=1,$F5255&gt;='Working Hours'!$C$8,$F5255&lt;'Working Hours'!$C$9),1,0))</f>
        <v/>
      </c>
    </row>
    <row r="5256">
      <c r="A5256" s="11" t="n"/>
      <c r="B5256" s="11" t="n"/>
      <c r="C5256" s="11" t="n"/>
      <c r="E5256" s="12">
        <f>IF($A5256="","",IF(ISNUMBER($A5256),$A5256,IFERROR(DATEVALUE($A5256),"")))</f>
        <v/>
      </c>
      <c r="F5256" s="12">
        <f>IF($B5256="","",IF(ISNUMBER($B5256),HOUR($B5256)*2+MINUTE($B5256)/30,IFERROR(VALUE(LEFT($B5256,FIND(":",$B5256)-1))*2+VALUE(MID($B5256,FIND(":",$B5256)+1,2))/30,"")))</f>
        <v/>
      </c>
      <c r="G5256" s="12">
        <f>IF($E5256="","",IF(WEEKDAY($E5256,2)&lt;6,1,0))</f>
        <v/>
      </c>
      <c r="H5256" s="12">
        <f>IF(OR($E5256="",$F5256=""),"",IF(AND($G5256=1,$F5256&gt;='Working Hours'!$C$8,$F5256&lt;'Working Hours'!$C$9),1,0))</f>
        <v/>
      </c>
    </row>
    <row r="5257">
      <c r="A5257" s="11" t="n"/>
      <c r="B5257" s="11" t="n"/>
      <c r="C5257" s="11" t="n"/>
      <c r="E5257" s="12">
        <f>IF($A5257="","",IF(ISNUMBER($A5257),$A5257,IFERROR(DATEVALUE($A5257),"")))</f>
        <v/>
      </c>
      <c r="F5257" s="12">
        <f>IF($B5257="","",IF(ISNUMBER($B5257),HOUR($B5257)*2+MINUTE($B5257)/30,IFERROR(VALUE(LEFT($B5257,FIND(":",$B5257)-1))*2+VALUE(MID($B5257,FIND(":",$B5257)+1,2))/30,"")))</f>
        <v/>
      </c>
      <c r="G5257" s="12">
        <f>IF($E5257="","",IF(WEEKDAY($E5257,2)&lt;6,1,0))</f>
        <v/>
      </c>
      <c r="H5257" s="12">
        <f>IF(OR($E5257="",$F5257=""),"",IF(AND($G5257=1,$F5257&gt;='Working Hours'!$C$8,$F5257&lt;'Working Hours'!$C$9),1,0))</f>
        <v/>
      </c>
    </row>
    <row r="5258">
      <c r="A5258" s="11" t="n"/>
      <c r="B5258" s="11" t="n"/>
      <c r="C5258" s="11" t="n"/>
      <c r="E5258" s="12">
        <f>IF($A5258="","",IF(ISNUMBER($A5258),$A5258,IFERROR(DATEVALUE($A5258),"")))</f>
        <v/>
      </c>
      <c r="F5258" s="12">
        <f>IF($B5258="","",IF(ISNUMBER($B5258),HOUR($B5258)*2+MINUTE($B5258)/30,IFERROR(VALUE(LEFT($B5258,FIND(":",$B5258)-1))*2+VALUE(MID($B5258,FIND(":",$B5258)+1,2))/30,"")))</f>
        <v/>
      </c>
      <c r="G5258" s="12">
        <f>IF($E5258="","",IF(WEEKDAY($E5258,2)&lt;6,1,0))</f>
        <v/>
      </c>
      <c r="H5258" s="12">
        <f>IF(OR($E5258="",$F5258=""),"",IF(AND($G5258=1,$F5258&gt;='Working Hours'!$C$8,$F5258&lt;'Working Hours'!$C$9),1,0))</f>
        <v/>
      </c>
    </row>
    <row r="5259">
      <c r="A5259" s="11" t="n"/>
      <c r="B5259" s="11" t="n"/>
      <c r="C5259" s="11" t="n"/>
      <c r="E5259" s="12">
        <f>IF($A5259="","",IF(ISNUMBER($A5259),$A5259,IFERROR(DATEVALUE($A5259),"")))</f>
        <v/>
      </c>
      <c r="F5259" s="12">
        <f>IF($B5259="","",IF(ISNUMBER($B5259),HOUR($B5259)*2+MINUTE($B5259)/30,IFERROR(VALUE(LEFT($B5259,FIND(":",$B5259)-1))*2+VALUE(MID($B5259,FIND(":",$B5259)+1,2))/30,"")))</f>
        <v/>
      </c>
      <c r="G5259" s="12">
        <f>IF($E5259="","",IF(WEEKDAY($E5259,2)&lt;6,1,0))</f>
        <v/>
      </c>
      <c r="H5259" s="12">
        <f>IF(OR($E5259="",$F5259=""),"",IF(AND($G5259=1,$F5259&gt;='Working Hours'!$C$8,$F5259&lt;'Working Hours'!$C$9),1,0))</f>
        <v/>
      </c>
    </row>
    <row r="5260">
      <c r="A5260" s="11" t="n"/>
      <c r="B5260" s="11" t="n"/>
      <c r="C5260" s="11" t="n"/>
      <c r="E5260" s="12">
        <f>IF($A5260="","",IF(ISNUMBER($A5260),$A5260,IFERROR(DATEVALUE($A5260),"")))</f>
        <v/>
      </c>
      <c r="F5260" s="12">
        <f>IF($B5260="","",IF(ISNUMBER($B5260),HOUR($B5260)*2+MINUTE($B5260)/30,IFERROR(VALUE(LEFT($B5260,FIND(":",$B5260)-1))*2+VALUE(MID($B5260,FIND(":",$B5260)+1,2))/30,"")))</f>
        <v/>
      </c>
      <c r="G5260" s="12">
        <f>IF($E5260="","",IF(WEEKDAY($E5260,2)&lt;6,1,0))</f>
        <v/>
      </c>
      <c r="H5260" s="12">
        <f>IF(OR($E5260="",$F5260=""),"",IF(AND($G5260=1,$F5260&gt;='Working Hours'!$C$8,$F5260&lt;'Working Hours'!$C$9),1,0))</f>
        <v/>
      </c>
    </row>
    <row r="5261">
      <c r="A5261" s="11" t="n"/>
      <c r="B5261" s="11" t="n"/>
      <c r="C5261" s="11" t="n"/>
      <c r="E5261" s="12">
        <f>IF($A5261="","",IF(ISNUMBER($A5261),$A5261,IFERROR(DATEVALUE($A5261),"")))</f>
        <v/>
      </c>
      <c r="F5261" s="12">
        <f>IF($B5261="","",IF(ISNUMBER($B5261),HOUR($B5261)*2+MINUTE($B5261)/30,IFERROR(VALUE(LEFT($B5261,FIND(":",$B5261)-1))*2+VALUE(MID($B5261,FIND(":",$B5261)+1,2))/30,"")))</f>
        <v/>
      </c>
      <c r="G5261" s="12">
        <f>IF($E5261="","",IF(WEEKDAY($E5261,2)&lt;6,1,0))</f>
        <v/>
      </c>
      <c r="H5261" s="12">
        <f>IF(OR($E5261="",$F5261=""),"",IF(AND($G5261=1,$F5261&gt;='Working Hours'!$C$8,$F5261&lt;'Working Hours'!$C$9),1,0))</f>
        <v/>
      </c>
    </row>
    <row r="5262">
      <c r="A5262" s="11" t="n"/>
      <c r="B5262" s="11" t="n"/>
      <c r="C5262" s="11" t="n"/>
      <c r="E5262" s="12">
        <f>IF($A5262="","",IF(ISNUMBER($A5262),$A5262,IFERROR(DATEVALUE($A5262),"")))</f>
        <v/>
      </c>
      <c r="F5262" s="12">
        <f>IF($B5262="","",IF(ISNUMBER($B5262),HOUR($B5262)*2+MINUTE($B5262)/30,IFERROR(VALUE(LEFT($B5262,FIND(":",$B5262)-1))*2+VALUE(MID($B5262,FIND(":",$B5262)+1,2))/30,"")))</f>
        <v/>
      </c>
      <c r="G5262" s="12">
        <f>IF($E5262="","",IF(WEEKDAY($E5262,2)&lt;6,1,0))</f>
        <v/>
      </c>
      <c r="H5262" s="12">
        <f>IF(OR($E5262="",$F5262=""),"",IF(AND($G5262=1,$F5262&gt;='Working Hours'!$C$8,$F5262&lt;'Working Hours'!$C$9),1,0))</f>
        <v/>
      </c>
    </row>
    <row r="5263">
      <c r="A5263" s="11" t="n"/>
      <c r="B5263" s="11" t="n"/>
      <c r="C5263" s="11" t="n"/>
      <c r="E5263" s="12">
        <f>IF($A5263="","",IF(ISNUMBER($A5263),$A5263,IFERROR(DATEVALUE($A5263),"")))</f>
        <v/>
      </c>
      <c r="F5263" s="12">
        <f>IF($B5263="","",IF(ISNUMBER($B5263),HOUR($B5263)*2+MINUTE($B5263)/30,IFERROR(VALUE(LEFT($B5263,FIND(":",$B5263)-1))*2+VALUE(MID($B5263,FIND(":",$B5263)+1,2))/30,"")))</f>
        <v/>
      </c>
      <c r="G5263" s="12">
        <f>IF($E5263="","",IF(WEEKDAY($E5263,2)&lt;6,1,0))</f>
        <v/>
      </c>
      <c r="H5263" s="12">
        <f>IF(OR($E5263="",$F5263=""),"",IF(AND($G5263=1,$F5263&gt;='Working Hours'!$C$8,$F5263&lt;'Working Hours'!$C$9),1,0))</f>
        <v/>
      </c>
    </row>
    <row r="5264">
      <c r="A5264" s="11" t="n"/>
      <c r="B5264" s="11" t="n"/>
      <c r="C5264" s="11" t="n"/>
      <c r="E5264" s="12">
        <f>IF($A5264="","",IF(ISNUMBER($A5264),$A5264,IFERROR(DATEVALUE($A5264),"")))</f>
        <v/>
      </c>
      <c r="F5264" s="12">
        <f>IF($B5264="","",IF(ISNUMBER($B5264),HOUR($B5264)*2+MINUTE($B5264)/30,IFERROR(VALUE(LEFT($B5264,FIND(":",$B5264)-1))*2+VALUE(MID($B5264,FIND(":",$B5264)+1,2))/30,"")))</f>
        <v/>
      </c>
      <c r="G5264" s="12">
        <f>IF($E5264="","",IF(WEEKDAY($E5264,2)&lt;6,1,0))</f>
        <v/>
      </c>
      <c r="H5264" s="12">
        <f>IF(OR($E5264="",$F5264=""),"",IF(AND($G5264=1,$F5264&gt;='Working Hours'!$C$8,$F5264&lt;'Working Hours'!$C$9),1,0))</f>
        <v/>
      </c>
    </row>
    <row r="5265">
      <c r="A5265" s="11" t="n"/>
      <c r="B5265" s="11" t="n"/>
      <c r="C5265" s="11" t="n"/>
      <c r="E5265" s="12">
        <f>IF($A5265="","",IF(ISNUMBER($A5265),$A5265,IFERROR(DATEVALUE($A5265),"")))</f>
        <v/>
      </c>
      <c r="F5265" s="12">
        <f>IF($B5265="","",IF(ISNUMBER($B5265),HOUR($B5265)*2+MINUTE($B5265)/30,IFERROR(VALUE(LEFT($B5265,FIND(":",$B5265)-1))*2+VALUE(MID($B5265,FIND(":",$B5265)+1,2))/30,"")))</f>
        <v/>
      </c>
      <c r="G5265" s="12">
        <f>IF($E5265="","",IF(WEEKDAY($E5265,2)&lt;6,1,0))</f>
        <v/>
      </c>
      <c r="H5265" s="12">
        <f>IF(OR($E5265="",$F5265=""),"",IF(AND($G5265=1,$F5265&gt;='Working Hours'!$C$8,$F5265&lt;'Working Hours'!$C$9),1,0))</f>
        <v/>
      </c>
    </row>
    <row r="5266">
      <c r="A5266" s="11" t="n"/>
      <c r="B5266" s="11" t="n"/>
      <c r="C5266" s="11" t="n"/>
      <c r="E5266" s="12">
        <f>IF($A5266="","",IF(ISNUMBER($A5266),$A5266,IFERROR(DATEVALUE($A5266),"")))</f>
        <v/>
      </c>
      <c r="F5266" s="12">
        <f>IF($B5266="","",IF(ISNUMBER($B5266),HOUR($B5266)*2+MINUTE($B5266)/30,IFERROR(VALUE(LEFT($B5266,FIND(":",$B5266)-1))*2+VALUE(MID($B5266,FIND(":",$B5266)+1,2))/30,"")))</f>
        <v/>
      </c>
      <c r="G5266" s="12">
        <f>IF($E5266="","",IF(WEEKDAY($E5266,2)&lt;6,1,0))</f>
        <v/>
      </c>
      <c r="H5266" s="12">
        <f>IF(OR($E5266="",$F5266=""),"",IF(AND($G5266=1,$F5266&gt;='Working Hours'!$C$8,$F5266&lt;'Working Hours'!$C$9),1,0))</f>
        <v/>
      </c>
    </row>
    <row r="5267">
      <c r="A5267" s="11" t="n"/>
      <c r="B5267" s="11" t="n"/>
      <c r="C5267" s="11" t="n"/>
      <c r="E5267" s="12">
        <f>IF($A5267="","",IF(ISNUMBER($A5267),$A5267,IFERROR(DATEVALUE($A5267),"")))</f>
        <v/>
      </c>
      <c r="F5267" s="12">
        <f>IF($B5267="","",IF(ISNUMBER($B5267),HOUR($B5267)*2+MINUTE($B5267)/30,IFERROR(VALUE(LEFT($B5267,FIND(":",$B5267)-1))*2+VALUE(MID($B5267,FIND(":",$B5267)+1,2))/30,"")))</f>
        <v/>
      </c>
      <c r="G5267" s="12">
        <f>IF($E5267="","",IF(WEEKDAY($E5267,2)&lt;6,1,0))</f>
        <v/>
      </c>
      <c r="H5267" s="12">
        <f>IF(OR($E5267="",$F5267=""),"",IF(AND($G5267=1,$F5267&gt;='Working Hours'!$C$8,$F5267&lt;'Working Hours'!$C$9),1,0))</f>
        <v/>
      </c>
    </row>
    <row r="5268">
      <c r="A5268" s="11" t="n"/>
      <c r="B5268" s="11" t="n"/>
      <c r="C5268" s="11" t="n"/>
      <c r="E5268" s="12">
        <f>IF($A5268="","",IF(ISNUMBER($A5268),$A5268,IFERROR(DATEVALUE($A5268),"")))</f>
        <v/>
      </c>
      <c r="F5268" s="12">
        <f>IF($B5268="","",IF(ISNUMBER($B5268),HOUR($B5268)*2+MINUTE($B5268)/30,IFERROR(VALUE(LEFT($B5268,FIND(":",$B5268)-1))*2+VALUE(MID($B5268,FIND(":",$B5268)+1,2))/30,"")))</f>
        <v/>
      </c>
      <c r="G5268" s="12">
        <f>IF($E5268="","",IF(WEEKDAY($E5268,2)&lt;6,1,0))</f>
        <v/>
      </c>
      <c r="H5268" s="12">
        <f>IF(OR($E5268="",$F5268=""),"",IF(AND($G5268=1,$F5268&gt;='Working Hours'!$C$8,$F5268&lt;'Working Hours'!$C$9),1,0))</f>
        <v/>
      </c>
    </row>
    <row r="5269">
      <c r="A5269" s="11" t="n"/>
      <c r="B5269" s="11" t="n"/>
      <c r="C5269" s="11" t="n"/>
      <c r="E5269" s="12">
        <f>IF($A5269="","",IF(ISNUMBER($A5269),$A5269,IFERROR(DATEVALUE($A5269),"")))</f>
        <v/>
      </c>
      <c r="F5269" s="12">
        <f>IF($B5269="","",IF(ISNUMBER($B5269),HOUR($B5269)*2+MINUTE($B5269)/30,IFERROR(VALUE(LEFT($B5269,FIND(":",$B5269)-1))*2+VALUE(MID($B5269,FIND(":",$B5269)+1,2))/30,"")))</f>
        <v/>
      </c>
      <c r="G5269" s="12">
        <f>IF($E5269="","",IF(WEEKDAY($E5269,2)&lt;6,1,0))</f>
        <v/>
      </c>
      <c r="H5269" s="12">
        <f>IF(OR($E5269="",$F5269=""),"",IF(AND($G5269=1,$F5269&gt;='Working Hours'!$C$8,$F5269&lt;'Working Hours'!$C$9),1,0))</f>
        <v/>
      </c>
    </row>
    <row r="5270">
      <c r="A5270" s="11" t="n"/>
      <c r="B5270" s="11" t="n"/>
      <c r="C5270" s="11" t="n"/>
      <c r="E5270" s="12">
        <f>IF($A5270="","",IF(ISNUMBER($A5270),$A5270,IFERROR(DATEVALUE($A5270),"")))</f>
        <v/>
      </c>
      <c r="F5270" s="12">
        <f>IF($B5270="","",IF(ISNUMBER($B5270),HOUR($B5270)*2+MINUTE($B5270)/30,IFERROR(VALUE(LEFT($B5270,FIND(":",$B5270)-1))*2+VALUE(MID($B5270,FIND(":",$B5270)+1,2))/30,"")))</f>
        <v/>
      </c>
      <c r="G5270" s="12">
        <f>IF($E5270="","",IF(WEEKDAY($E5270,2)&lt;6,1,0))</f>
        <v/>
      </c>
      <c r="H5270" s="12">
        <f>IF(OR($E5270="",$F5270=""),"",IF(AND($G5270=1,$F5270&gt;='Working Hours'!$C$8,$F5270&lt;'Working Hours'!$C$9),1,0))</f>
        <v/>
      </c>
    </row>
    <row r="5271">
      <c r="A5271" s="11" t="n"/>
      <c r="B5271" s="11" t="n"/>
      <c r="C5271" s="11" t="n"/>
      <c r="E5271" s="12">
        <f>IF($A5271="","",IF(ISNUMBER($A5271),$A5271,IFERROR(DATEVALUE($A5271),"")))</f>
        <v/>
      </c>
      <c r="F5271" s="12">
        <f>IF($B5271="","",IF(ISNUMBER($B5271),HOUR($B5271)*2+MINUTE($B5271)/30,IFERROR(VALUE(LEFT($B5271,FIND(":",$B5271)-1))*2+VALUE(MID($B5271,FIND(":",$B5271)+1,2))/30,"")))</f>
        <v/>
      </c>
      <c r="G5271" s="12">
        <f>IF($E5271="","",IF(WEEKDAY($E5271,2)&lt;6,1,0))</f>
        <v/>
      </c>
      <c r="H5271" s="12">
        <f>IF(OR($E5271="",$F5271=""),"",IF(AND($G5271=1,$F5271&gt;='Working Hours'!$C$8,$F5271&lt;'Working Hours'!$C$9),1,0))</f>
        <v/>
      </c>
    </row>
    <row r="5272">
      <c r="A5272" s="11" t="n"/>
      <c r="B5272" s="11" t="n"/>
      <c r="C5272" s="11" t="n"/>
      <c r="E5272" s="12">
        <f>IF($A5272="","",IF(ISNUMBER($A5272),$A5272,IFERROR(DATEVALUE($A5272),"")))</f>
        <v/>
      </c>
      <c r="F5272" s="12">
        <f>IF($B5272="","",IF(ISNUMBER($B5272),HOUR($B5272)*2+MINUTE($B5272)/30,IFERROR(VALUE(LEFT($B5272,FIND(":",$B5272)-1))*2+VALUE(MID($B5272,FIND(":",$B5272)+1,2))/30,"")))</f>
        <v/>
      </c>
      <c r="G5272" s="12">
        <f>IF($E5272="","",IF(WEEKDAY($E5272,2)&lt;6,1,0))</f>
        <v/>
      </c>
      <c r="H5272" s="12">
        <f>IF(OR($E5272="",$F5272=""),"",IF(AND($G5272=1,$F5272&gt;='Working Hours'!$C$8,$F5272&lt;'Working Hours'!$C$9),1,0))</f>
        <v/>
      </c>
    </row>
    <row r="5273">
      <c r="A5273" s="11" t="n"/>
      <c r="B5273" s="11" t="n"/>
      <c r="C5273" s="11" t="n"/>
      <c r="E5273" s="12">
        <f>IF($A5273="","",IF(ISNUMBER($A5273),$A5273,IFERROR(DATEVALUE($A5273),"")))</f>
        <v/>
      </c>
      <c r="F5273" s="12">
        <f>IF($B5273="","",IF(ISNUMBER($B5273),HOUR($B5273)*2+MINUTE($B5273)/30,IFERROR(VALUE(LEFT($B5273,FIND(":",$B5273)-1))*2+VALUE(MID($B5273,FIND(":",$B5273)+1,2))/30,"")))</f>
        <v/>
      </c>
      <c r="G5273" s="12">
        <f>IF($E5273="","",IF(WEEKDAY($E5273,2)&lt;6,1,0))</f>
        <v/>
      </c>
      <c r="H5273" s="12">
        <f>IF(OR($E5273="",$F5273=""),"",IF(AND($G5273=1,$F5273&gt;='Working Hours'!$C$8,$F5273&lt;'Working Hours'!$C$9),1,0))</f>
        <v/>
      </c>
    </row>
    <row r="5274">
      <c r="A5274" s="11" t="n"/>
      <c r="B5274" s="11" t="n"/>
      <c r="C5274" s="11" t="n"/>
      <c r="E5274" s="12">
        <f>IF($A5274="","",IF(ISNUMBER($A5274),$A5274,IFERROR(DATEVALUE($A5274),"")))</f>
        <v/>
      </c>
      <c r="F5274" s="12">
        <f>IF($B5274="","",IF(ISNUMBER($B5274),HOUR($B5274)*2+MINUTE($B5274)/30,IFERROR(VALUE(LEFT($B5274,FIND(":",$B5274)-1))*2+VALUE(MID($B5274,FIND(":",$B5274)+1,2))/30,"")))</f>
        <v/>
      </c>
      <c r="G5274" s="12">
        <f>IF($E5274="","",IF(WEEKDAY($E5274,2)&lt;6,1,0))</f>
        <v/>
      </c>
      <c r="H5274" s="12">
        <f>IF(OR($E5274="",$F5274=""),"",IF(AND($G5274=1,$F5274&gt;='Working Hours'!$C$8,$F5274&lt;'Working Hours'!$C$9),1,0))</f>
        <v/>
      </c>
    </row>
    <row r="5275">
      <c r="A5275" s="11" t="n"/>
      <c r="B5275" s="11" t="n"/>
      <c r="C5275" s="11" t="n"/>
      <c r="E5275" s="12">
        <f>IF($A5275="","",IF(ISNUMBER($A5275),$A5275,IFERROR(DATEVALUE($A5275),"")))</f>
        <v/>
      </c>
      <c r="F5275" s="12">
        <f>IF($B5275="","",IF(ISNUMBER($B5275),HOUR($B5275)*2+MINUTE($B5275)/30,IFERROR(VALUE(LEFT($B5275,FIND(":",$B5275)-1))*2+VALUE(MID($B5275,FIND(":",$B5275)+1,2))/30,"")))</f>
        <v/>
      </c>
      <c r="G5275" s="12">
        <f>IF($E5275="","",IF(WEEKDAY($E5275,2)&lt;6,1,0))</f>
        <v/>
      </c>
      <c r="H5275" s="12">
        <f>IF(OR($E5275="",$F5275=""),"",IF(AND($G5275=1,$F5275&gt;='Working Hours'!$C$8,$F5275&lt;'Working Hours'!$C$9),1,0))</f>
        <v/>
      </c>
    </row>
    <row r="5276">
      <c r="A5276" s="11" t="n"/>
      <c r="B5276" s="11" t="n"/>
      <c r="C5276" s="11" t="n"/>
      <c r="E5276" s="12">
        <f>IF($A5276="","",IF(ISNUMBER($A5276),$A5276,IFERROR(DATEVALUE($A5276),"")))</f>
        <v/>
      </c>
      <c r="F5276" s="12">
        <f>IF($B5276="","",IF(ISNUMBER($B5276),HOUR($B5276)*2+MINUTE($B5276)/30,IFERROR(VALUE(LEFT($B5276,FIND(":",$B5276)-1))*2+VALUE(MID($B5276,FIND(":",$B5276)+1,2))/30,"")))</f>
        <v/>
      </c>
      <c r="G5276" s="12">
        <f>IF($E5276="","",IF(WEEKDAY($E5276,2)&lt;6,1,0))</f>
        <v/>
      </c>
      <c r="H5276" s="12">
        <f>IF(OR($E5276="",$F5276=""),"",IF(AND($G5276=1,$F5276&gt;='Working Hours'!$C$8,$F5276&lt;'Working Hours'!$C$9),1,0))</f>
        <v/>
      </c>
    </row>
    <row r="5277">
      <c r="A5277" s="11" t="n"/>
      <c r="B5277" s="11" t="n"/>
      <c r="C5277" s="11" t="n"/>
      <c r="E5277" s="12">
        <f>IF($A5277="","",IF(ISNUMBER($A5277),$A5277,IFERROR(DATEVALUE($A5277),"")))</f>
        <v/>
      </c>
      <c r="F5277" s="12">
        <f>IF($B5277="","",IF(ISNUMBER($B5277),HOUR($B5277)*2+MINUTE($B5277)/30,IFERROR(VALUE(LEFT($B5277,FIND(":",$B5277)-1))*2+VALUE(MID($B5277,FIND(":",$B5277)+1,2))/30,"")))</f>
        <v/>
      </c>
      <c r="G5277" s="12">
        <f>IF($E5277="","",IF(WEEKDAY($E5277,2)&lt;6,1,0))</f>
        <v/>
      </c>
      <c r="H5277" s="12">
        <f>IF(OR($E5277="",$F5277=""),"",IF(AND($G5277=1,$F5277&gt;='Working Hours'!$C$8,$F5277&lt;'Working Hours'!$C$9),1,0))</f>
        <v/>
      </c>
    </row>
    <row r="5278">
      <c r="A5278" s="11" t="n"/>
      <c r="B5278" s="11" t="n"/>
      <c r="C5278" s="11" t="n"/>
      <c r="E5278" s="12">
        <f>IF($A5278="","",IF(ISNUMBER($A5278),$A5278,IFERROR(DATEVALUE($A5278),"")))</f>
        <v/>
      </c>
      <c r="F5278" s="12">
        <f>IF($B5278="","",IF(ISNUMBER($B5278),HOUR($B5278)*2+MINUTE($B5278)/30,IFERROR(VALUE(LEFT($B5278,FIND(":",$B5278)-1))*2+VALUE(MID($B5278,FIND(":",$B5278)+1,2))/30,"")))</f>
        <v/>
      </c>
      <c r="G5278" s="12">
        <f>IF($E5278="","",IF(WEEKDAY($E5278,2)&lt;6,1,0))</f>
        <v/>
      </c>
      <c r="H5278" s="12">
        <f>IF(OR($E5278="",$F5278=""),"",IF(AND($G5278=1,$F5278&gt;='Working Hours'!$C$8,$F5278&lt;'Working Hours'!$C$9),1,0))</f>
        <v/>
      </c>
    </row>
    <row r="5279">
      <c r="A5279" s="11" t="n"/>
      <c r="B5279" s="11" t="n"/>
      <c r="C5279" s="11" t="n"/>
      <c r="E5279" s="12">
        <f>IF($A5279="","",IF(ISNUMBER($A5279),$A5279,IFERROR(DATEVALUE($A5279),"")))</f>
        <v/>
      </c>
      <c r="F5279" s="12">
        <f>IF($B5279="","",IF(ISNUMBER($B5279),HOUR($B5279)*2+MINUTE($B5279)/30,IFERROR(VALUE(LEFT($B5279,FIND(":",$B5279)-1))*2+VALUE(MID($B5279,FIND(":",$B5279)+1,2))/30,"")))</f>
        <v/>
      </c>
      <c r="G5279" s="12">
        <f>IF($E5279="","",IF(WEEKDAY($E5279,2)&lt;6,1,0))</f>
        <v/>
      </c>
      <c r="H5279" s="12">
        <f>IF(OR($E5279="",$F5279=""),"",IF(AND($G5279=1,$F5279&gt;='Working Hours'!$C$8,$F5279&lt;'Working Hours'!$C$9),1,0))</f>
        <v/>
      </c>
    </row>
    <row r="5280">
      <c r="A5280" s="11" t="n"/>
      <c r="B5280" s="11" t="n"/>
      <c r="C5280" s="11" t="n"/>
      <c r="E5280" s="12">
        <f>IF($A5280="","",IF(ISNUMBER($A5280),$A5280,IFERROR(DATEVALUE($A5280),"")))</f>
        <v/>
      </c>
      <c r="F5280" s="12">
        <f>IF($B5280="","",IF(ISNUMBER($B5280),HOUR($B5280)*2+MINUTE($B5280)/30,IFERROR(VALUE(LEFT($B5280,FIND(":",$B5280)-1))*2+VALUE(MID($B5280,FIND(":",$B5280)+1,2))/30,"")))</f>
        <v/>
      </c>
      <c r="G5280" s="12">
        <f>IF($E5280="","",IF(WEEKDAY($E5280,2)&lt;6,1,0))</f>
        <v/>
      </c>
      <c r="H5280" s="12">
        <f>IF(OR($E5280="",$F5280=""),"",IF(AND($G5280=1,$F5280&gt;='Working Hours'!$C$8,$F5280&lt;'Working Hours'!$C$9),1,0))</f>
        <v/>
      </c>
    </row>
    <row r="5281">
      <c r="A5281" s="11" t="n"/>
      <c r="B5281" s="11" t="n"/>
      <c r="C5281" s="11" t="n"/>
      <c r="E5281" s="12">
        <f>IF($A5281="","",IF(ISNUMBER($A5281),$A5281,IFERROR(DATEVALUE($A5281),"")))</f>
        <v/>
      </c>
      <c r="F5281" s="12">
        <f>IF($B5281="","",IF(ISNUMBER($B5281),HOUR($B5281)*2+MINUTE($B5281)/30,IFERROR(VALUE(LEFT($B5281,FIND(":",$B5281)-1))*2+VALUE(MID($B5281,FIND(":",$B5281)+1,2))/30,"")))</f>
        <v/>
      </c>
      <c r="G5281" s="12">
        <f>IF($E5281="","",IF(WEEKDAY($E5281,2)&lt;6,1,0))</f>
        <v/>
      </c>
      <c r="H5281" s="12">
        <f>IF(OR($E5281="",$F5281=""),"",IF(AND($G5281=1,$F5281&gt;='Working Hours'!$C$8,$F5281&lt;'Working Hours'!$C$9),1,0))</f>
        <v/>
      </c>
    </row>
    <row r="5282">
      <c r="A5282" s="11" t="n"/>
      <c r="B5282" s="11" t="n"/>
      <c r="C5282" s="11" t="n"/>
      <c r="E5282" s="12">
        <f>IF($A5282="","",IF(ISNUMBER($A5282),$A5282,IFERROR(DATEVALUE($A5282),"")))</f>
        <v/>
      </c>
      <c r="F5282" s="12">
        <f>IF($B5282="","",IF(ISNUMBER($B5282),HOUR($B5282)*2+MINUTE($B5282)/30,IFERROR(VALUE(LEFT($B5282,FIND(":",$B5282)-1))*2+VALUE(MID($B5282,FIND(":",$B5282)+1,2))/30,"")))</f>
        <v/>
      </c>
      <c r="G5282" s="12">
        <f>IF($E5282="","",IF(WEEKDAY($E5282,2)&lt;6,1,0))</f>
        <v/>
      </c>
      <c r="H5282" s="12">
        <f>IF(OR($E5282="",$F5282=""),"",IF(AND($G5282=1,$F5282&gt;='Working Hours'!$C$8,$F5282&lt;'Working Hours'!$C$9),1,0))</f>
        <v/>
      </c>
    </row>
    <row r="5283">
      <c r="A5283" s="11" t="n"/>
      <c r="B5283" s="11" t="n"/>
      <c r="C5283" s="11" t="n"/>
      <c r="E5283" s="12">
        <f>IF($A5283="","",IF(ISNUMBER($A5283),$A5283,IFERROR(DATEVALUE($A5283),"")))</f>
        <v/>
      </c>
      <c r="F5283" s="12">
        <f>IF($B5283="","",IF(ISNUMBER($B5283),HOUR($B5283)*2+MINUTE($B5283)/30,IFERROR(VALUE(LEFT($B5283,FIND(":",$B5283)-1))*2+VALUE(MID($B5283,FIND(":",$B5283)+1,2))/30,"")))</f>
        <v/>
      </c>
      <c r="G5283" s="12">
        <f>IF($E5283="","",IF(WEEKDAY($E5283,2)&lt;6,1,0))</f>
        <v/>
      </c>
      <c r="H5283" s="12">
        <f>IF(OR($E5283="",$F5283=""),"",IF(AND($G5283=1,$F5283&gt;='Working Hours'!$C$8,$F5283&lt;'Working Hours'!$C$9),1,0))</f>
        <v/>
      </c>
    </row>
    <row r="5284">
      <c r="A5284" s="11" t="n"/>
      <c r="B5284" s="11" t="n"/>
      <c r="C5284" s="11" t="n"/>
      <c r="E5284" s="12">
        <f>IF($A5284="","",IF(ISNUMBER($A5284),$A5284,IFERROR(DATEVALUE($A5284),"")))</f>
        <v/>
      </c>
      <c r="F5284" s="12">
        <f>IF($B5284="","",IF(ISNUMBER($B5284),HOUR($B5284)*2+MINUTE($B5284)/30,IFERROR(VALUE(LEFT($B5284,FIND(":",$B5284)-1))*2+VALUE(MID($B5284,FIND(":",$B5284)+1,2))/30,"")))</f>
        <v/>
      </c>
      <c r="G5284" s="12">
        <f>IF($E5284="","",IF(WEEKDAY($E5284,2)&lt;6,1,0))</f>
        <v/>
      </c>
      <c r="H5284" s="12">
        <f>IF(OR($E5284="",$F5284=""),"",IF(AND($G5284=1,$F5284&gt;='Working Hours'!$C$8,$F5284&lt;'Working Hours'!$C$9),1,0))</f>
        <v/>
      </c>
    </row>
    <row r="5285">
      <c r="A5285" s="11" t="n"/>
      <c r="B5285" s="11" t="n"/>
      <c r="C5285" s="11" t="n"/>
      <c r="E5285" s="12">
        <f>IF($A5285="","",IF(ISNUMBER($A5285),$A5285,IFERROR(DATEVALUE($A5285),"")))</f>
        <v/>
      </c>
      <c r="F5285" s="12">
        <f>IF($B5285="","",IF(ISNUMBER($B5285),HOUR($B5285)*2+MINUTE($B5285)/30,IFERROR(VALUE(LEFT($B5285,FIND(":",$B5285)-1))*2+VALUE(MID($B5285,FIND(":",$B5285)+1,2))/30,"")))</f>
        <v/>
      </c>
      <c r="G5285" s="12">
        <f>IF($E5285="","",IF(WEEKDAY($E5285,2)&lt;6,1,0))</f>
        <v/>
      </c>
      <c r="H5285" s="12">
        <f>IF(OR($E5285="",$F5285=""),"",IF(AND($G5285=1,$F5285&gt;='Working Hours'!$C$8,$F5285&lt;'Working Hours'!$C$9),1,0))</f>
        <v/>
      </c>
    </row>
    <row r="5286">
      <c r="A5286" s="11" t="n"/>
      <c r="B5286" s="11" t="n"/>
      <c r="C5286" s="11" t="n"/>
      <c r="E5286" s="12">
        <f>IF($A5286="","",IF(ISNUMBER($A5286),$A5286,IFERROR(DATEVALUE($A5286),"")))</f>
        <v/>
      </c>
      <c r="F5286" s="12">
        <f>IF($B5286="","",IF(ISNUMBER($B5286),HOUR($B5286)*2+MINUTE($B5286)/30,IFERROR(VALUE(LEFT($B5286,FIND(":",$B5286)-1))*2+VALUE(MID($B5286,FIND(":",$B5286)+1,2))/30,"")))</f>
        <v/>
      </c>
      <c r="G5286" s="12">
        <f>IF($E5286="","",IF(WEEKDAY($E5286,2)&lt;6,1,0))</f>
        <v/>
      </c>
      <c r="H5286" s="12">
        <f>IF(OR($E5286="",$F5286=""),"",IF(AND($G5286=1,$F5286&gt;='Working Hours'!$C$8,$F5286&lt;'Working Hours'!$C$9),1,0))</f>
        <v/>
      </c>
    </row>
    <row r="5287">
      <c r="A5287" s="11" t="n"/>
      <c r="B5287" s="11" t="n"/>
      <c r="C5287" s="11" t="n"/>
      <c r="E5287" s="12">
        <f>IF($A5287="","",IF(ISNUMBER($A5287),$A5287,IFERROR(DATEVALUE($A5287),"")))</f>
        <v/>
      </c>
      <c r="F5287" s="12">
        <f>IF($B5287="","",IF(ISNUMBER($B5287),HOUR($B5287)*2+MINUTE($B5287)/30,IFERROR(VALUE(LEFT($B5287,FIND(":",$B5287)-1))*2+VALUE(MID($B5287,FIND(":",$B5287)+1,2))/30,"")))</f>
        <v/>
      </c>
      <c r="G5287" s="12">
        <f>IF($E5287="","",IF(WEEKDAY($E5287,2)&lt;6,1,0))</f>
        <v/>
      </c>
      <c r="H5287" s="12">
        <f>IF(OR($E5287="",$F5287=""),"",IF(AND($G5287=1,$F5287&gt;='Working Hours'!$C$8,$F5287&lt;'Working Hours'!$C$9),1,0))</f>
        <v/>
      </c>
    </row>
    <row r="5288">
      <c r="A5288" s="11" t="n"/>
      <c r="B5288" s="11" t="n"/>
      <c r="C5288" s="11" t="n"/>
      <c r="E5288" s="12">
        <f>IF($A5288="","",IF(ISNUMBER($A5288),$A5288,IFERROR(DATEVALUE($A5288),"")))</f>
        <v/>
      </c>
      <c r="F5288" s="12">
        <f>IF($B5288="","",IF(ISNUMBER($B5288),HOUR($B5288)*2+MINUTE($B5288)/30,IFERROR(VALUE(LEFT($B5288,FIND(":",$B5288)-1))*2+VALUE(MID($B5288,FIND(":",$B5288)+1,2))/30,"")))</f>
        <v/>
      </c>
      <c r="G5288" s="12">
        <f>IF($E5288="","",IF(WEEKDAY($E5288,2)&lt;6,1,0))</f>
        <v/>
      </c>
      <c r="H5288" s="12">
        <f>IF(OR($E5288="",$F5288=""),"",IF(AND($G5288=1,$F5288&gt;='Working Hours'!$C$8,$F5288&lt;'Working Hours'!$C$9),1,0))</f>
        <v/>
      </c>
    </row>
    <row r="5289">
      <c r="A5289" s="11" t="n"/>
      <c r="B5289" s="11" t="n"/>
      <c r="C5289" s="11" t="n"/>
      <c r="E5289" s="12">
        <f>IF($A5289="","",IF(ISNUMBER($A5289),$A5289,IFERROR(DATEVALUE($A5289),"")))</f>
        <v/>
      </c>
      <c r="F5289" s="12">
        <f>IF($B5289="","",IF(ISNUMBER($B5289),HOUR($B5289)*2+MINUTE($B5289)/30,IFERROR(VALUE(LEFT($B5289,FIND(":",$B5289)-1))*2+VALUE(MID($B5289,FIND(":",$B5289)+1,2))/30,"")))</f>
        <v/>
      </c>
      <c r="G5289" s="12">
        <f>IF($E5289="","",IF(WEEKDAY($E5289,2)&lt;6,1,0))</f>
        <v/>
      </c>
      <c r="H5289" s="12">
        <f>IF(OR($E5289="",$F5289=""),"",IF(AND($G5289=1,$F5289&gt;='Working Hours'!$C$8,$F5289&lt;'Working Hours'!$C$9),1,0))</f>
        <v/>
      </c>
    </row>
    <row r="5290">
      <c r="A5290" s="11" t="n"/>
      <c r="B5290" s="11" t="n"/>
      <c r="C5290" s="11" t="n"/>
      <c r="E5290" s="12">
        <f>IF($A5290="","",IF(ISNUMBER($A5290),$A5290,IFERROR(DATEVALUE($A5290),"")))</f>
        <v/>
      </c>
      <c r="F5290" s="12">
        <f>IF($B5290="","",IF(ISNUMBER($B5290),HOUR($B5290)*2+MINUTE($B5290)/30,IFERROR(VALUE(LEFT($B5290,FIND(":",$B5290)-1))*2+VALUE(MID($B5290,FIND(":",$B5290)+1,2))/30,"")))</f>
        <v/>
      </c>
      <c r="G5290" s="12">
        <f>IF($E5290="","",IF(WEEKDAY($E5290,2)&lt;6,1,0))</f>
        <v/>
      </c>
      <c r="H5290" s="12">
        <f>IF(OR($E5290="",$F5290=""),"",IF(AND($G5290=1,$F5290&gt;='Working Hours'!$C$8,$F5290&lt;'Working Hours'!$C$9),1,0))</f>
        <v/>
      </c>
    </row>
    <row r="5291">
      <c r="A5291" s="11" t="n"/>
      <c r="B5291" s="11" t="n"/>
      <c r="C5291" s="11" t="n"/>
      <c r="E5291" s="12">
        <f>IF($A5291="","",IF(ISNUMBER($A5291),$A5291,IFERROR(DATEVALUE($A5291),"")))</f>
        <v/>
      </c>
      <c r="F5291" s="12">
        <f>IF($B5291="","",IF(ISNUMBER($B5291),HOUR($B5291)*2+MINUTE($B5291)/30,IFERROR(VALUE(LEFT($B5291,FIND(":",$B5291)-1))*2+VALUE(MID($B5291,FIND(":",$B5291)+1,2))/30,"")))</f>
        <v/>
      </c>
      <c r="G5291" s="12">
        <f>IF($E5291="","",IF(WEEKDAY($E5291,2)&lt;6,1,0))</f>
        <v/>
      </c>
      <c r="H5291" s="12">
        <f>IF(OR($E5291="",$F5291=""),"",IF(AND($G5291=1,$F5291&gt;='Working Hours'!$C$8,$F5291&lt;'Working Hours'!$C$9),1,0))</f>
        <v/>
      </c>
    </row>
    <row r="5292">
      <c r="A5292" s="11" t="n"/>
      <c r="B5292" s="11" t="n"/>
      <c r="C5292" s="11" t="n"/>
      <c r="E5292" s="12">
        <f>IF($A5292="","",IF(ISNUMBER($A5292),$A5292,IFERROR(DATEVALUE($A5292),"")))</f>
        <v/>
      </c>
      <c r="F5292" s="12">
        <f>IF($B5292="","",IF(ISNUMBER($B5292),HOUR($B5292)*2+MINUTE($B5292)/30,IFERROR(VALUE(LEFT($B5292,FIND(":",$B5292)-1))*2+VALUE(MID($B5292,FIND(":",$B5292)+1,2))/30,"")))</f>
        <v/>
      </c>
      <c r="G5292" s="12">
        <f>IF($E5292="","",IF(WEEKDAY($E5292,2)&lt;6,1,0))</f>
        <v/>
      </c>
      <c r="H5292" s="12">
        <f>IF(OR($E5292="",$F5292=""),"",IF(AND($G5292=1,$F5292&gt;='Working Hours'!$C$8,$F5292&lt;'Working Hours'!$C$9),1,0))</f>
        <v/>
      </c>
    </row>
    <row r="5293">
      <c r="A5293" s="11" t="n"/>
      <c r="B5293" s="11" t="n"/>
      <c r="C5293" s="11" t="n"/>
      <c r="E5293" s="12">
        <f>IF($A5293="","",IF(ISNUMBER($A5293),$A5293,IFERROR(DATEVALUE($A5293),"")))</f>
        <v/>
      </c>
      <c r="F5293" s="12">
        <f>IF($B5293="","",IF(ISNUMBER($B5293),HOUR($B5293)*2+MINUTE($B5293)/30,IFERROR(VALUE(LEFT($B5293,FIND(":",$B5293)-1))*2+VALUE(MID($B5293,FIND(":",$B5293)+1,2))/30,"")))</f>
        <v/>
      </c>
      <c r="G5293" s="12">
        <f>IF($E5293="","",IF(WEEKDAY($E5293,2)&lt;6,1,0))</f>
        <v/>
      </c>
      <c r="H5293" s="12">
        <f>IF(OR($E5293="",$F5293=""),"",IF(AND($G5293=1,$F5293&gt;='Working Hours'!$C$8,$F5293&lt;'Working Hours'!$C$9),1,0))</f>
        <v/>
      </c>
    </row>
    <row r="5294">
      <c r="A5294" s="11" t="n"/>
      <c r="B5294" s="11" t="n"/>
      <c r="C5294" s="11" t="n"/>
      <c r="E5294" s="12">
        <f>IF($A5294="","",IF(ISNUMBER($A5294),$A5294,IFERROR(DATEVALUE($A5294),"")))</f>
        <v/>
      </c>
      <c r="F5294" s="12">
        <f>IF($B5294="","",IF(ISNUMBER($B5294),HOUR($B5294)*2+MINUTE($B5294)/30,IFERROR(VALUE(LEFT($B5294,FIND(":",$B5294)-1))*2+VALUE(MID($B5294,FIND(":",$B5294)+1,2))/30,"")))</f>
        <v/>
      </c>
      <c r="G5294" s="12">
        <f>IF($E5294="","",IF(WEEKDAY($E5294,2)&lt;6,1,0))</f>
        <v/>
      </c>
      <c r="H5294" s="12">
        <f>IF(OR($E5294="",$F5294=""),"",IF(AND($G5294=1,$F5294&gt;='Working Hours'!$C$8,$F5294&lt;'Working Hours'!$C$9),1,0))</f>
        <v/>
      </c>
    </row>
    <row r="5295">
      <c r="A5295" s="11" t="n"/>
      <c r="B5295" s="11" t="n"/>
      <c r="C5295" s="11" t="n"/>
      <c r="E5295" s="12">
        <f>IF($A5295="","",IF(ISNUMBER($A5295),$A5295,IFERROR(DATEVALUE($A5295),"")))</f>
        <v/>
      </c>
      <c r="F5295" s="12">
        <f>IF($B5295="","",IF(ISNUMBER($B5295),HOUR($B5295)*2+MINUTE($B5295)/30,IFERROR(VALUE(LEFT($B5295,FIND(":",$B5295)-1))*2+VALUE(MID($B5295,FIND(":",$B5295)+1,2))/30,"")))</f>
        <v/>
      </c>
      <c r="G5295" s="12">
        <f>IF($E5295="","",IF(WEEKDAY($E5295,2)&lt;6,1,0))</f>
        <v/>
      </c>
      <c r="H5295" s="12">
        <f>IF(OR($E5295="",$F5295=""),"",IF(AND($G5295=1,$F5295&gt;='Working Hours'!$C$8,$F5295&lt;'Working Hours'!$C$9),1,0))</f>
        <v/>
      </c>
    </row>
    <row r="5296">
      <c r="A5296" s="11" t="n"/>
      <c r="B5296" s="11" t="n"/>
      <c r="C5296" s="11" t="n"/>
      <c r="E5296" s="12">
        <f>IF($A5296="","",IF(ISNUMBER($A5296),$A5296,IFERROR(DATEVALUE($A5296),"")))</f>
        <v/>
      </c>
      <c r="F5296" s="12">
        <f>IF($B5296="","",IF(ISNUMBER($B5296),HOUR($B5296)*2+MINUTE($B5296)/30,IFERROR(VALUE(LEFT($B5296,FIND(":",$B5296)-1))*2+VALUE(MID($B5296,FIND(":",$B5296)+1,2))/30,"")))</f>
        <v/>
      </c>
      <c r="G5296" s="12">
        <f>IF($E5296="","",IF(WEEKDAY($E5296,2)&lt;6,1,0))</f>
        <v/>
      </c>
      <c r="H5296" s="12">
        <f>IF(OR($E5296="",$F5296=""),"",IF(AND($G5296=1,$F5296&gt;='Working Hours'!$C$8,$F5296&lt;'Working Hours'!$C$9),1,0))</f>
        <v/>
      </c>
    </row>
    <row r="5297">
      <c r="A5297" s="11" t="n"/>
      <c r="B5297" s="11" t="n"/>
      <c r="C5297" s="11" t="n"/>
      <c r="E5297" s="12">
        <f>IF($A5297="","",IF(ISNUMBER($A5297),$A5297,IFERROR(DATEVALUE($A5297),"")))</f>
        <v/>
      </c>
      <c r="F5297" s="12">
        <f>IF($B5297="","",IF(ISNUMBER($B5297),HOUR($B5297)*2+MINUTE($B5297)/30,IFERROR(VALUE(LEFT($B5297,FIND(":",$B5297)-1))*2+VALUE(MID($B5297,FIND(":",$B5297)+1,2))/30,"")))</f>
        <v/>
      </c>
      <c r="G5297" s="12">
        <f>IF($E5297="","",IF(WEEKDAY($E5297,2)&lt;6,1,0))</f>
        <v/>
      </c>
      <c r="H5297" s="12">
        <f>IF(OR($E5297="",$F5297=""),"",IF(AND($G5297=1,$F5297&gt;='Working Hours'!$C$8,$F5297&lt;'Working Hours'!$C$9),1,0))</f>
        <v/>
      </c>
    </row>
    <row r="5298">
      <c r="A5298" s="11" t="n"/>
      <c r="B5298" s="11" t="n"/>
      <c r="C5298" s="11" t="n"/>
      <c r="E5298" s="12">
        <f>IF($A5298="","",IF(ISNUMBER($A5298),$A5298,IFERROR(DATEVALUE($A5298),"")))</f>
        <v/>
      </c>
      <c r="F5298" s="12">
        <f>IF($B5298="","",IF(ISNUMBER($B5298),HOUR($B5298)*2+MINUTE($B5298)/30,IFERROR(VALUE(LEFT($B5298,FIND(":",$B5298)-1))*2+VALUE(MID($B5298,FIND(":",$B5298)+1,2))/30,"")))</f>
        <v/>
      </c>
      <c r="G5298" s="12">
        <f>IF($E5298="","",IF(WEEKDAY($E5298,2)&lt;6,1,0))</f>
        <v/>
      </c>
      <c r="H5298" s="12">
        <f>IF(OR($E5298="",$F5298=""),"",IF(AND($G5298=1,$F5298&gt;='Working Hours'!$C$8,$F5298&lt;'Working Hours'!$C$9),1,0))</f>
        <v/>
      </c>
    </row>
    <row r="5299">
      <c r="A5299" s="11" t="n"/>
      <c r="B5299" s="11" t="n"/>
      <c r="C5299" s="11" t="n"/>
      <c r="E5299" s="12">
        <f>IF($A5299="","",IF(ISNUMBER($A5299),$A5299,IFERROR(DATEVALUE($A5299),"")))</f>
        <v/>
      </c>
      <c r="F5299" s="12">
        <f>IF($B5299="","",IF(ISNUMBER($B5299),HOUR($B5299)*2+MINUTE($B5299)/30,IFERROR(VALUE(LEFT($B5299,FIND(":",$B5299)-1))*2+VALUE(MID($B5299,FIND(":",$B5299)+1,2))/30,"")))</f>
        <v/>
      </c>
      <c r="G5299" s="12">
        <f>IF($E5299="","",IF(WEEKDAY($E5299,2)&lt;6,1,0))</f>
        <v/>
      </c>
      <c r="H5299" s="12">
        <f>IF(OR($E5299="",$F5299=""),"",IF(AND($G5299=1,$F5299&gt;='Working Hours'!$C$8,$F5299&lt;'Working Hours'!$C$9),1,0))</f>
        <v/>
      </c>
    </row>
    <row r="5300">
      <c r="A5300" s="11" t="n"/>
      <c r="B5300" s="11" t="n"/>
      <c r="C5300" s="11" t="n"/>
      <c r="E5300" s="12">
        <f>IF($A5300="","",IF(ISNUMBER($A5300),$A5300,IFERROR(DATEVALUE($A5300),"")))</f>
        <v/>
      </c>
      <c r="F5300" s="12">
        <f>IF($B5300="","",IF(ISNUMBER($B5300),HOUR($B5300)*2+MINUTE($B5300)/30,IFERROR(VALUE(LEFT($B5300,FIND(":",$B5300)-1))*2+VALUE(MID($B5300,FIND(":",$B5300)+1,2))/30,"")))</f>
        <v/>
      </c>
      <c r="G5300" s="12">
        <f>IF($E5300="","",IF(WEEKDAY($E5300,2)&lt;6,1,0))</f>
        <v/>
      </c>
      <c r="H5300" s="12">
        <f>IF(OR($E5300="",$F5300=""),"",IF(AND($G5300=1,$F5300&gt;='Working Hours'!$C$8,$F5300&lt;'Working Hours'!$C$9),1,0))</f>
        <v/>
      </c>
    </row>
    <row r="5301">
      <c r="A5301" s="11" t="n"/>
      <c r="B5301" s="11" t="n"/>
      <c r="C5301" s="11" t="n"/>
      <c r="E5301" s="12">
        <f>IF($A5301="","",IF(ISNUMBER($A5301),$A5301,IFERROR(DATEVALUE($A5301),"")))</f>
        <v/>
      </c>
      <c r="F5301" s="12">
        <f>IF($B5301="","",IF(ISNUMBER($B5301),HOUR($B5301)*2+MINUTE($B5301)/30,IFERROR(VALUE(LEFT($B5301,FIND(":",$B5301)-1))*2+VALUE(MID($B5301,FIND(":",$B5301)+1,2))/30,"")))</f>
        <v/>
      </c>
      <c r="G5301" s="12">
        <f>IF($E5301="","",IF(WEEKDAY($E5301,2)&lt;6,1,0))</f>
        <v/>
      </c>
      <c r="H5301" s="12">
        <f>IF(OR($E5301="",$F5301=""),"",IF(AND($G5301=1,$F5301&gt;='Working Hours'!$C$8,$F5301&lt;'Working Hours'!$C$9),1,0))</f>
        <v/>
      </c>
    </row>
    <row r="5302">
      <c r="A5302" s="11" t="n"/>
      <c r="B5302" s="11" t="n"/>
      <c r="C5302" s="11" t="n"/>
      <c r="E5302" s="12">
        <f>IF($A5302="","",IF(ISNUMBER($A5302),$A5302,IFERROR(DATEVALUE($A5302),"")))</f>
        <v/>
      </c>
      <c r="F5302" s="12">
        <f>IF($B5302="","",IF(ISNUMBER($B5302),HOUR($B5302)*2+MINUTE($B5302)/30,IFERROR(VALUE(LEFT($B5302,FIND(":",$B5302)-1))*2+VALUE(MID($B5302,FIND(":",$B5302)+1,2))/30,"")))</f>
        <v/>
      </c>
      <c r="G5302" s="12">
        <f>IF($E5302="","",IF(WEEKDAY($E5302,2)&lt;6,1,0))</f>
        <v/>
      </c>
      <c r="H5302" s="12">
        <f>IF(OR($E5302="",$F5302=""),"",IF(AND($G5302=1,$F5302&gt;='Working Hours'!$C$8,$F5302&lt;'Working Hours'!$C$9),1,0))</f>
        <v/>
      </c>
    </row>
    <row r="5303">
      <c r="A5303" s="11" t="n"/>
      <c r="B5303" s="11" t="n"/>
      <c r="C5303" s="11" t="n"/>
      <c r="E5303" s="12">
        <f>IF($A5303="","",IF(ISNUMBER($A5303),$A5303,IFERROR(DATEVALUE($A5303),"")))</f>
        <v/>
      </c>
      <c r="F5303" s="12">
        <f>IF($B5303="","",IF(ISNUMBER($B5303),HOUR($B5303)*2+MINUTE($B5303)/30,IFERROR(VALUE(LEFT($B5303,FIND(":",$B5303)-1))*2+VALUE(MID($B5303,FIND(":",$B5303)+1,2))/30,"")))</f>
        <v/>
      </c>
      <c r="G5303" s="12">
        <f>IF($E5303="","",IF(WEEKDAY($E5303,2)&lt;6,1,0))</f>
        <v/>
      </c>
      <c r="H5303" s="12">
        <f>IF(OR($E5303="",$F5303=""),"",IF(AND($G5303=1,$F5303&gt;='Working Hours'!$C$8,$F5303&lt;'Working Hours'!$C$9),1,0))</f>
        <v/>
      </c>
    </row>
    <row r="5304">
      <c r="A5304" s="11" t="n"/>
      <c r="B5304" s="11" t="n"/>
      <c r="C5304" s="11" t="n"/>
      <c r="E5304" s="12">
        <f>IF($A5304="","",IF(ISNUMBER($A5304),$A5304,IFERROR(DATEVALUE($A5304),"")))</f>
        <v/>
      </c>
      <c r="F5304" s="12">
        <f>IF($B5304="","",IF(ISNUMBER($B5304),HOUR($B5304)*2+MINUTE($B5304)/30,IFERROR(VALUE(LEFT($B5304,FIND(":",$B5304)-1))*2+VALUE(MID($B5304,FIND(":",$B5304)+1,2))/30,"")))</f>
        <v/>
      </c>
      <c r="G5304" s="12">
        <f>IF($E5304="","",IF(WEEKDAY($E5304,2)&lt;6,1,0))</f>
        <v/>
      </c>
      <c r="H5304" s="12">
        <f>IF(OR($E5304="",$F5304=""),"",IF(AND($G5304=1,$F5304&gt;='Working Hours'!$C$8,$F5304&lt;'Working Hours'!$C$9),1,0))</f>
        <v/>
      </c>
    </row>
    <row r="5305">
      <c r="A5305" s="11" t="n"/>
      <c r="B5305" s="11" t="n"/>
      <c r="C5305" s="11" t="n"/>
      <c r="E5305" s="12">
        <f>IF($A5305="","",IF(ISNUMBER($A5305),$A5305,IFERROR(DATEVALUE($A5305),"")))</f>
        <v/>
      </c>
      <c r="F5305" s="12">
        <f>IF($B5305="","",IF(ISNUMBER($B5305),HOUR($B5305)*2+MINUTE($B5305)/30,IFERROR(VALUE(LEFT($B5305,FIND(":",$B5305)-1))*2+VALUE(MID($B5305,FIND(":",$B5305)+1,2))/30,"")))</f>
        <v/>
      </c>
      <c r="G5305" s="12">
        <f>IF($E5305="","",IF(WEEKDAY($E5305,2)&lt;6,1,0))</f>
        <v/>
      </c>
      <c r="H5305" s="12">
        <f>IF(OR($E5305="",$F5305=""),"",IF(AND($G5305=1,$F5305&gt;='Working Hours'!$C$8,$F5305&lt;'Working Hours'!$C$9),1,0))</f>
        <v/>
      </c>
    </row>
    <row r="5306">
      <c r="A5306" s="11" t="n"/>
      <c r="B5306" s="11" t="n"/>
      <c r="C5306" s="11" t="n"/>
      <c r="E5306" s="12">
        <f>IF($A5306="","",IF(ISNUMBER($A5306),$A5306,IFERROR(DATEVALUE($A5306),"")))</f>
        <v/>
      </c>
      <c r="F5306" s="12">
        <f>IF($B5306="","",IF(ISNUMBER($B5306),HOUR($B5306)*2+MINUTE($B5306)/30,IFERROR(VALUE(LEFT($B5306,FIND(":",$B5306)-1))*2+VALUE(MID($B5306,FIND(":",$B5306)+1,2))/30,"")))</f>
        <v/>
      </c>
      <c r="G5306" s="12">
        <f>IF($E5306="","",IF(WEEKDAY($E5306,2)&lt;6,1,0))</f>
        <v/>
      </c>
      <c r="H5306" s="12">
        <f>IF(OR($E5306="",$F5306=""),"",IF(AND($G5306=1,$F5306&gt;='Working Hours'!$C$8,$F5306&lt;'Working Hours'!$C$9),1,0))</f>
        <v/>
      </c>
    </row>
    <row r="5307">
      <c r="A5307" s="11" t="n"/>
      <c r="B5307" s="11" t="n"/>
      <c r="C5307" s="11" t="n"/>
      <c r="E5307" s="12">
        <f>IF($A5307="","",IF(ISNUMBER($A5307),$A5307,IFERROR(DATEVALUE($A5307),"")))</f>
        <v/>
      </c>
      <c r="F5307" s="12">
        <f>IF($B5307="","",IF(ISNUMBER($B5307),HOUR($B5307)*2+MINUTE($B5307)/30,IFERROR(VALUE(LEFT($B5307,FIND(":",$B5307)-1))*2+VALUE(MID($B5307,FIND(":",$B5307)+1,2))/30,"")))</f>
        <v/>
      </c>
      <c r="G5307" s="12">
        <f>IF($E5307="","",IF(WEEKDAY($E5307,2)&lt;6,1,0))</f>
        <v/>
      </c>
      <c r="H5307" s="12">
        <f>IF(OR($E5307="",$F5307=""),"",IF(AND($G5307=1,$F5307&gt;='Working Hours'!$C$8,$F5307&lt;'Working Hours'!$C$9),1,0))</f>
        <v/>
      </c>
    </row>
    <row r="5308">
      <c r="A5308" s="11" t="n"/>
      <c r="B5308" s="11" t="n"/>
      <c r="C5308" s="11" t="n"/>
      <c r="E5308" s="12">
        <f>IF($A5308="","",IF(ISNUMBER($A5308),$A5308,IFERROR(DATEVALUE($A5308),"")))</f>
        <v/>
      </c>
      <c r="F5308" s="12">
        <f>IF($B5308="","",IF(ISNUMBER($B5308),HOUR($B5308)*2+MINUTE($B5308)/30,IFERROR(VALUE(LEFT($B5308,FIND(":",$B5308)-1))*2+VALUE(MID($B5308,FIND(":",$B5308)+1,2))/30,"")))</f>
        <v/>
      </c>
      <c r="G5308" s="12">
        <f>IF($E5308="","",IF(WEEKDAY($E5308,2)&lt;6,1,0))</f>
        <v/>
      </c>
      <c r="H5308" s="12">
        <f>IF(OR($E5308="",$F5308=""),"",IF(AND($G5308=1,$F5308&gt;='Working Hours'!$C$8,$F5308&lt;'Working Hours'!$C$9),1,0))</f>
        <v/>
      </c>
    </row>
    <row r="5309">
      <c r="A5309" s="11" t="n"/>
      <c r="B5309" s="11" t="n"/>
      <c r="C5309" s="11" t="n"/>
      <c r="E5309" s="12">
        <f>IF($A5309="","",IF(ISNUMBER($A5309),$A5309,IFERROR(DATEVALUE($A5309),"")))</f>
        <v/>
      </c>
      <c r="F5309" s="12">
        <f>IF($B5309="","",IF(ISNUMBER($B5309),HOUR($B5309)*2+MINUTE($B5309)/30,IFERROR(VALUE(LEFT($B5309,FIND(":",$B5309)-1))*2+VALUE(MID($B5309,FIND(":",$B5309)+1,2))/30,"")))</f>
        <v/>
      </c>
      <c r="G5309" s="12">
        <f>IF($E5309="","",IF(WEEKDAY($E5309,2)&lt;6,1,0))</f>
        <v/>
      </c>
      <c r="H5309" s="12">
        <f>IF(OR($E5309="",$F5309=""),"",IF(AND($G5309=1,$F5309&gt;='Working Hours'!$C$8,$F5309&lt;'Working Hours'!$C$9),1,0))</f>
        <v/>
      </c>
    </row>
    <row r="5310">
      <c r="A5310" s="11" t="n"/>
      <c r="B5310" s="11" t="n"/>
      <c r="C5310" s="11" t="n"/>
      <c r="E5310" s="12">
        <f>IF($A5310="","",IF(ISNUMBER($A5310),$A5310,IFERROR(DATEVALUE($A5310),"")))</f>
        <v/>
      </c>
      <c r="F5310" s="12">
        <f>IF($B5310="","",IF(ISNUMBER($B5310),HOUR($B5310)*2+MINUTE($B5310)/30,IFERROR(VALUE(LEFT($B5310,FIND(":",$B5310)-1))*2+VALUE(MID($B5310,FIND(":",$B5310)+1,2))/30,"")))</f>
        <v/>
      </c>
      <c r="G5310" s="12">
        <f>IF($E5310="","",IF(WEEKDAY($E5310,2)&lt;6,1,0))</f>
        <v/>
      </c>
      <c r="H5310" s="12">
        <f>IF(OR($E5310="",$F5310=""),"",IF(AND($G5310=1,$F5310&gt;='Working Hours'!$C$8,$F5310&lt;'Working Hours'!$C$9),1,0))</f>
        <v/>
      </c>
    </row>
    <row r="5311">
      <c r="A5311" s="11" t="n"/>
      <c r="B5311" s="11" t="n"/>
      <c r="C5311" s="11" t="n"/>
      <c r="E5311" s="12">
        <f>IF($A5311="","",IF(ISNUMBER($A5311),$A5311,IFERROR(DATEVALUE($A5311),"")))</f>
        <v/>
      </c>
      <c r="F5311" s="12">
        <f>IF($B5311="","",IF(ISNUMBER($B5311),HOUR($B5311)*2+MINUTE($B5311)/30,IFERROR(VALUE(LEFT($B5311,FIND(":",$B5311)-1))*2+VALUE(MID($B5311,FIND(":",$B5311)+1,2))/30,"")))</f>
        <v/>
      </c>
      <c r="G5311" s="12">
        <f>IF($E5311="","",IF(WEEKDAY($E5311,2)&lt;6,1,0))</f>
        <v/>
      </c>
      <c r="H5311" s="12">
        <f>IF(OR($E5311="",$F5311=""),"",IF(AND($G5311=1,$F5311&gt;='Working Hours'!$C$8,$F5311&lt;'Working Hours'!$C$9),1,0))</f>
        <v/>
      </c>
    </row>
    <row r="5312">
      <c r="A5312" s="11" t="n"/>
      <c r="B5312" s="11" t="n"/>
      <c r="C5312" s="11" t="n"/>
      <c r="E5312" s="12">
        <f>IF($A5312="","",IF(ISNUMBER($A5312),$A5312,IFERROR(DATEVALUE($A5312),"")))</f>
        <v/>
      </c>
      <c r="F5312" s="12">
        <f>IF($B5312="","",IF(ISNUMBER($B5312),HOUR($B5312)*2+MINUTE($B5312)/30,IFERROR(VALUE(LEFT($B5312,FIND(":",$B5312)-1))*2+VALUE(MID($B5312,FIND(":",$B5312)+1,2))/30,"")))</f>
        <v/>
      </c>
      <c r="G5312" s="12">
        <f>IF($E5312="","",IF(WEEKDAY($E5312,2)&lt;6,1,0))</f>
        <v/>
      </c>
      <c r="H5312" s="12">
        <f>IF(OR($E5312="",$F5312=""),"",IF(AND($G5312=1,$F5312&gt;='Working Hours'!$C$8,$F5312&lt;'Working Hours'!$C$9),1,0))</f>
        <v/>
      </c>
    </row>
    <row r="5313">
      <c r="A5313" s="11" t="n"/>
      <c r="B5313" s="11" t="n"/>
      <c r="C5313" s="11" t="n"/>
      <c r="E5313" s="12">
        <f>IF($A5313="","",IF(ISNUMBER($A5313),$A5313,IFERROR(DATEVALUE($A5313),"")))</f>
        <v/>
      </c>
      <c r="F5313" s="12">
        <f>IF($B5313="","",IF(ISNUMBER($B5313),HOUR($B5313)*2+MINUTE($B5313)/30,IFERROR(VALUE(LEFT($B5313,FIND(":",$B5313)-1))*2+VALUE(MID($B5313,FIND(":",$B5313)+1,2))/30,"")))</f>
        <v/>
      </c>
      <c r="G5313" s="12">
        <f>IF($E5313="","",IF(WEEKDAY($E5313,2)&lt;6,1,0))</f>
        <v/>
      </c>
      <c r="H5313" s="12">
        <f>IF(OR($E5313="",$F5313=""),"",IF(AND($G5313=1,$F5313&gt;='Working Hours'!$C$8,$F5313&lt;'Working Hours'!$C$9),1,0))</f>
        <v/>
      </c>
    </row>
    <row r="5314">
      <c r="A5314" s="11" t="n"/>
      <c r="B5314" s="11" t="n"/>
      <c r="C5314" s="11" t="n"/>
      <c r="E5314" s="12">
        <f>IF($A5314="","",IF(ISNUMBER($A5314),$A5314,IFERROR(DATEVALUE($A5314),"")))</f>
        <v/>
      </c>
      <c r="F5314" s="12">
        <f>IF($B5314="","",IF(ISNUMBER($B5314),HOUR($B5314)*2+MINUTE($B5314)/30,IFERROR(VALUE(LEFT($B5314,FIND(":",$B5314)-1))*2+VALUE(MID($B5314,FIND(":",$B5314)+1,2))/30,"")))</f>
        <v/>
      </c>
      <c r="G5314" s="12">
        <f>IF($E5314="","",IF(WEEKDAY($E5314,2)&lt;6,1,0))</f>
        <v/>
      </c>
      <c r="H5314" s="12">
        <f>IF(OR($E5314="",$F5314=""),"",IF(AND($G5314=1,$F5314&gt;='Working Hours'!$C$8,$F5314&lt;'Working Hours'!$C$9),1,0))</f>
        <v/>
      </c>
    </row>
    <row r="5315">
      <c r="A5315" s="11" t="n"/>
      <c r="B5315" s="11" t="n"/>
      <c r="C5315" s="11" t="n"/>
      <c r="E5315" s="12">
        <f>IF($A5315="","",IF(ISNUMBER($A5315),$A5315,IFERROR(DATEVALUE($A5315),"")))</f>
        <v/>
      </c>
      <c r="F5315" s="12">
        <f>IF($B5315="","",IF(ISNUMBER($B5315),HOUR($B5315)*2+MINUTE($B5315)/30,IFERROR(VALUE(LEFT($B5315,FIND(":",$B5315)-1))*2+VALUE(MID($B5315,FIND(":",$B5315)+1,2))/30,"")))</f>
        <v/>
      </c>
      <c r="G5315" s="12">
        <f>IF($E5315="","",IF(WEEKDAY($E5315,2)&lt;6,1,0))</f>
        <v/>
      </c>
      <c r="H5315" s="12">
        <f>IF(OR($E5315="",$F5315=""),"",IF(AND($G5315=1,$F5315&gt;='Working Hours'!$C$8,$F5315&lt;'Working Hours'!$C$9),1,0))</f>
        <v/>
      </c>
    </row>
    <row r="5316">
      <c r="A5316" s="11" t="n"/>
      <c r="B5316" s="11" t="n"/>
      <c r="C5316" s="11" t="n"/>
      <c r="E5316" s="12">
        <f>IF($A5316="","",IF(ISNUMBER($A5316),$A5316,IFERROR(DATEVALUE($A5316),"")))</f>
        <v/>
      </c>
      <c r="F5316" s="12">
        <f>IF($B5316="","",IF(ISNUMBER($B5316),HOUR($B5316)*2+MINUTE($B5316)/30,IFERROR(VALUE(LEFT($B5316,FIND(":",$B5316)-1))*2+VALUE(MID($B5316,FIND(":",$B5316)+1,2))/30,"")))</f>
        <v/>
      </c>
      <c r="G5316" s="12">
        <f>IF($E5316="","",IF(WEEKDAY($E5316,2)&lt;6,1,0))</f>
        <v/>
      </c>
      <c r="H5316" s="12">
        <f>IF(OR($E5316="",$F5316=""),"",IF(AND($G5316=1,$F5316&gt;='Working Hours'!$C$8,$F5316&lt;'Working Hours'!$C$9),1,0))</f>
        <v/>
      </c>
    </row>
    <row r="5317">
      <c r="A5317" s="11" t="n"/>
      <c r="B5317" s="11" t="n"/>
      <c r="C5317" s="11" t="n"/>
      <c r="E5317" s="12">
        <f>IF($A5317="","",IF(ISNUMBER($A5317),$A5317,IFERROR(DATEVALUE($A5317),"")))</f>
        <v/>
      </c>
      <c r="F5317" s="12">
        <f>IF($B5317="","",IF(ISNUMBER($B5317),HOUR($B5317)*2+MINUTE($B5317)/30,IFERROR(VALUE(LEFT($B5317,FIND(":",$B5317)-1))*2+VALUE(MID($B5317,FIND(":",$B5317)+1,2))/30,"")))</f>
        <v/>
      </c>
      <c r="G5317" s="12">
        <f>IF($E5317="","",IF(WEEKDAY($E5317,2)&lt;6,1,0))</f>
        <v/>
      </c>
      <c r="H5317" s="12">
        <f>IF(OR($E5317="",$F5317=""),"",IF(AND($G5317=1,$F5317&gt;='Working Hours'!$C$8,$F5317&lt;'Working Hours'!$C$9),1,0))</f>
        <v/>
      </c>
    </row>
    <row r="5318">
      <c r="A5318" s="11" t="n"/>
      <c r="B5318" s="11" t="n"/>
      <c r="C5318" s="11" t="n"/>
      <c r="E5318" s="12">
        <f>IF($A5318="","",IF(ISNUMBER($A5318),$A5318,IFERROR(DATEVALUE($A5318),"")))</f>
        <v/>
      </c>
      <c r="F5318" s="12">
        <f>IF($B5318="","",IF(ISNUMBER($B5318),HOUR($B5318)*2+MINUTE($B5318)/30,IFERROR(VALUE(LEFT($B5318,FIND(":",$B5318)-1))*2+VALUE(MID($B5318,FIND(":",$B5318)+1,2))/30,"")))</f>
        <v/>
      </c>
      <c r="G5318" s="12">
        <f>IF($E5318="","",IF(WEEKDAY($E5318,2)&lt;6,1,0))</f>
        <v/>
      </c>
      <c r="H5318" s="12">
        <f>IF(OR($E5318="",$F5318=""),"",IF(AND($G5318=1,$F5318&gt;='Working Hours'!$C$8,$F5318&lt;'Working Hours'!$C$9),1,0))</f>
        <v/>
      </c>
    </row>
    <row r="5319">
      <c r="A5319" s="11" t="n"/>
      <c r="B5319" s="11" t="n"/>
      <c r="C5319" s="11" t="n"/>
      <c r="E5319" s="12">
        <f>IF($A5319="","",IF(ISNUMBER($A5319),$A5319,IFERROR(DATEVALUE($A5319),"")))</f>
        <v/>
      </c>
      <c r="F5319" s="12">
        <f>IF($B5319="","",IF(ISNUMBER($B5319),HOUR($B5319)*2+MINUTE($B5319)/30,IFERROR(VALUE(LEFT($B5319,FIND(":",$B5319)-1))*2+VALUE(MID($B5319,FIND(":",$B5319)+1,2))/30,"")))</f>
        <v/>
      </c>
      <c r="G5319" s="12">
        <f>IF($E5319="","",IF(WEEKDAY($E5319,2)&lt;6,1,0))</f>
        <v/>
      </c>
      <c r="H5319" s="12">
        <f>IF(OR($E5319="",$F5319=""),"",IF(AND($G5319=1,$F5319&gt;='Working Hours'!$C$8,$F5319&lt;'Working Hours'!$C$9),1,0))</f>
        <v/>
      </c>
    </row>
    <row r="5320">
      <c r="A5320" s="11" t="n"/>
      <c r="B5320" s="11" t="n"/>
      <c r="C5320" s="11" t="n"/>
      <c r="E5320" s="12">
        <f>IF($A5320="","",IF(ISNUMBER($A5320),$A5320,IFERROR(DATEVALUE($A5320),"")))</f>
        <v/>
      </c>
      <c r="F5320" s="12">
        <f>IF($B5320="","",IF(ISNUMBER($B5320),HOUR($B5320)*2+MINUTE($B5320)/30,IFERROR(VALUE(LEFT($B5320,FIND(":",$B5320)-1))*2+VALUE(MID($B5320,FIND(":",$B5320)+1,2))/30,"")))</f>
        <v/>
      </c>
      <c r="G5320" s="12">
        <f>IF($E5320="","",IF(WEEKDAY($E5320,2)&lt;6,1,0))</f>
        <v/>
      </c>
      <c r="H5320" s="12">
        <f>IF(OR($E5320="",$F5320=""),"",IF(AND($G5320=1,$F5320&gt;='Working Hours'!$C$8,$F5320&lt;'Working Hours'!$C$9),1,0))</f>
        <v/>
      </c>
    </row>
    <row r="5321">
      <c r="A5321" s="11" t="n"/>
      <c r="B5321" s="11" t="n"/>
      <c r="C5321" s="11" t="n"/>
      <c r="E5321" s="12">
        <f>IF($A5321="","",IF(ISNUMBER($A5321),$A5321,IFERROR(DATEVALUE($A5321),"")))</f>
        <v/>
      </c>
      <c r="F5321" s="12">
        <f>IF($B5321="","",IF(ISNUMBER($B5321),HOUR($B5321)*2+MINUTE($B5321)/30,IFERROR(VALUE(LEFT($B5321,FIND(":",$B5321)-1))*2+VALUE(MID($B5321,FIND(":",$B5321)+1,2))/30,"")))</f>
        <v/>
      </c>
      <c r="G5321" s="12">
        <f>IF($E5321="","",IF(WEEKDAY($E5321,2)&lt;6,1,0))</f>
        <v/>
      </c>
      <c r="H5321" s="12">
        <f>IF(OR($E5321="",$F5321=""),"",IF(AND($G5321=1,$F5321&gt;='Working Hours'!$C$8,$F5321&lt;'Working Hours'!$C$9),1,0))</f>
        <v/>
      </c>
    </row>
    <row r="5322">
      <c r="A5322" s="11" t="n"/>
      <c r="B5322" s="11" t="n"/>
      <c r="C5322" s="11" t="n"/>
      <c r="E5322" s="12">
        <f>IF($A5322="","",IF(ISNUMBER($A5322),$A5322,IFERROR(DATEVALUE($A5322),"")))</f>
        <v/>
      </c>
      <c r="F5322" s="12">
        <f>IF($B5322="","",IF(ISNUMBER($B5322),HOUR($B5322)*2+MINUTE($B5322)/30,IFERROR(VALUE(LEFT($B5322,FIND(":",$B5322)-1))*2+VALUE(MID($B5322,FIND(":",$B5322)+1,2))/30,"")))</f>
        <v/>
      </c>
      <c r="G5322" s="12">
        <f>IF($E5322="","",IF(WEEKDAY($E5322,2)&lt;6,1,0))</f>
        <v/>
      </c>
      <c r="H5322" s="12">
        <f>IF(OR($E5322="",$F5322=""),"",IF(AND($G5322=1,$F5322&gt;='Working Hours'!$C$8,$F5322&lt;'Working Hours'!$C$9),1,0))</f>
        <v/>
      </c>
    </row>
    <row r="5323">
      <c r="A5323" s="11" t="n"/>
      <c r="B5323" s="11" t="n"/>
      <c r="C5323" s="11" t="n"/>
      <c r="E5323" s="12">
        <f>IF($A5323="","",IF(ISNUMBER($A5323),$A5323,IFERROR(DATEVALUE($A5323),"")))</f>
        <v/>
      </c>
      <c r="F5323" s="12">
        <f>IF($B5323="","",IF(ISNUMBER($B5323),HOUR($B5323)*2+MINUTE($B5323)/30,IFERROR(VALUE(LEFT($B5323,FIND(":",$B5323)-1))*2+VALUE(MID($B5323,FIND(":",$B5323)+1,2))/30,"")))</f>
        <v/>
      </c>
      <c r="G5323" s="12">
        <f>IF($E5323="","",IF(WEEKDAY($E5323,2)&lt;6,1,0))</f>
        <v/>
      </c>
      <c r="H5323" s="12">
        <f>IF(OR($E5323="",$F5323=""),"",IF(AND($G5323=1,$F5323&gt;='Working Hours'!$C$8,$F5323&lt;'Working Hours'!$C$9),1,0))</f>
        <v/>
      </c>
    </row>
    <row r="5324">
      <c r="A5324" s="11" t="n"/>
      <c r="B5324" s="11" t="n"/>
      <c r="C5324" s="11" t="n"/>
      <c r="E5324" s="12">
        <f>IF($A5324="","",IF(ISNUMBER($A5324),$A5324,IFERROR(DATEVALUE($A5324),"")))</f>
        <v/>
      </c>
      <c r="F5324" s="12">
        <f>IF($B5324="","",IF(ISNUMBER($B5324),HOUR($B5324)*2+MINUTE($B5324)/30,IFERROR(VALUE(LEFT($B5324,FIND(":",$B5324)-1))*2+VALUE(MID($B5324,FIND(":",$B5324)+1,2))/30,"")))</f>
        <v/>
      </c>
      <c r="G5324" s="12">
        <f>IF($E5324="","",IF(WEEKDAY($E5324,2)&lt;6,1,0))</f>
        <v/>
      </c>
      <c r="H5324" s="12">
        <f>IF(OR($E5324="",$F5324=""),"",IF(AND($G5324=1,$F5324&gt;='Working Hours'!$C$8,$F5324&lt;'Working Hours'!$C$9),1,0))</f>
        <v/>
      </c>
    </row>
    <row r="5325">
      <c r="A5325" s="11" t="n"/>
      <c r="B5325" s="11" t="n"/>
      <c r="C5325" s="11" t="n"/>
      <c r="E5325" s="12">
        <f>IF($A5325="","",IF(ISNUMBER($A5325),$A5325,IFERROR(DATEVALUE($A5325),"")))</f>
        <v/>
      </c>
      <c r="F5325" s="12">
        <f>IF($B5325="","",IF(ISNUMBER($B5325),HOUR($B5325)*2+MINUTE($B5325)/30,IFERROR(VALUE(LEFT($B5325,FIND(":",$B5325)-1))*2+VALUE(MID($B5325,FIND(":",$B5325)+1,2))/30,"")))</f>
        <v/>
      </c>
      <c r="G5325" s="12">
        <f>IF($E5325="","",IF(WEEKDAY($E5325,2)&lt;6,1,0))</f>
        <v/>
      </c>
      <c r="H5325" s="12">
        <f>IF(OR($E5325="",$F5325=""),"",IF(AND($G5325=1,$F5325&gt;='Working Hours'!$C$8,$F5325&lt;'Working Hours'!$C$9),1,0))</f>
        <v/>
      </c>
    </row>
    <row r="5326">
      <c r="A5326" s="11" t="n"/>
      <c r="B5326" s="11" t="n"/>
      <c r="C5326" s="11" t="n"/>
      <c r="E5326" s="12">
        <f>IF($A5326="","",IF(ISNUMBER($A5326),$A5326,IFERROR(DATEVALUE($A5326),"")))</f>
        <v/>
      </c>
      <c r="F5326" s="12">
        <f>IF($B5326="","",IF(ISNUMBER($B5326),HOUR($B5326)*2+MINUTE($B5326)/30,IFERROR(VALUE(LEFT($B5326,FIND(":",$B5326)-1))*2+VALUE(MID($B5326,FIND(":",$B5326)+1,2))/30,"")))</f>
        <v/>
      </c>
      <c r="G5326" s="12">
        <f>IF($E5326="","",IF(WEEKDAY($E5326,2)&lt;6,1,0))</f>
        <v/>
      </c>
      <c r="H5326" s="12">
        <f>IF(OR($E5326="",$F5326=""),"",IF(AND($G5326=1,$F5326&gt;='Working Hours'!$C$8,$F5326&lt;'Working Hours'!$C$9),1,0))</f>
        <v/>
      </c>
    </row>
    <row r="5327">
      <c r="A5327" s="11" t="n"/>
      <c r="B5327" s="11" t="n"/>
      <c r="C5327" s="11" t="n"/>
      <c r="E5327" s="12">
        <f>IF($A5327="","",IF(ISNUMBER($A5327),$A5327,IFERROR(DATEVALUE($A5327),"")))</f>
        <v/>
      </c>
      <c r="F5327" s="12">
        <f>IF($B5327="","",IF(ISNUMBER($B5327),HOUR($B5327)*2+MINUTE($B5327)/30,IFERROR(VALUE(LEFT($B5327,FIND(":",$B5327)-1))*2+VALUE(MID($B5327,FIND(":",$B5327)+1,2))/30,"")))</f>
        <v/>
      </c>
      <c r="G5327" s="12">
        <f>IF($E5327="","",IF(WEEKDAY($E5327,2)&lt;6,1,0))</f>
        <v/>
      </c>
      <c r="H5327" s="12">
        <f>IF(OR($E5327="",$F5327=""),"",IF(AND($G5327=1,$F5327&gt;='Working Hours'!$C$8,$F5327&lt;'Working Hours'!$C$9),1,0))</f>
        <v/>
      </c>
    </row>
    <row r="5328">
      <c r="A5328" s="11" t="n"/>
      <c r="B5328" s="11" t="n"/>
      <c r="C5328" s="11" t="n"/>
      <c r="E5328" s="12">
        <f>IF($A5328="","",IF(ISNUMBER($A5328),$A5328,IFERROR(DATEVALUE($A5328),"")))</f>
        <v/>
      </c>
      <c r="F5328" s="12">
        <f>IF($B5328="","",IF(ISNUMBER($B5328),HOUR($B5328)*2+MINUTE($B5328)/30,IFERROR(VALUE(LEFT($B5328,FIND(":",$B5328)-1))*2+VALUE(MID($B5328,FIND(":",$B5328)+1,2))/30,"")))</f>
        <v/>
      </c>
      <c r="G5328" s="12">
        <f>IF($E5328="","",IF(WEEKDAY($E5328,2)&lt;6,1,0))</f>
        <v/>
      </c>
      <c r="H5328" s="12">
        <f>IF(OR($E5328="",$F5328=""),"",IF(AND($G5328=1,$F5328&gt;='Working Hours'!$C$8,$F5328&lt;'Working Hours'!$C$9),1,0))</f>
        <v/>
      </c>
    </row>
    <row r="5329">
      <c r="A5329" s="11" t="n"/>
      <c r="B5329" s="11" t="n"/>
      <c r="C5329" s="11" t="n"/>
      <c r="E5329" s="12">
        <f>IF($A5329="","",IF(ISNUMBER($A5329),$A5329,IFERROR(DATEVALUE($A5329),"")))</f>
        <v/>
      </c>
      <c r="F5329" s="12">
        <f>IF($B5329="","",IF(ISNUMBER($B5329),HOUR($B5329)*2+MINUTE($B5329)/30,IFERROR(VALUE(LEFT($B5329,FIND(":",$B5329)-1))*2+VALUE(MID($B5329,FIND(":",$B5329)+1,2))/30,"")))</f>
        <v/>
      </c>
      <c r="G5329" s="12">
        <f>IF($E5329="","",IF(WEEKDAY($E5329,2)&lt;6,1,0))</f>
        <v/>
      </c>
      <c r="H5329" s="12">
        <f>IF(OR($E5329="",$F5329=""),"",IF(AND($G5329=1,$F5329&gt;='Working Hours'!$C$8,$F5329&lt;'Working Hours'!$C$9),1,0))</f>
        <v/>
      </c>
    </row>
    <row r="5330">
      <c r="A5330" s="11" t="n"/>
      <c r="B5330" s="11" t="n"/>
      <c r="C5330" s="11" t="n"/>
      <c r="E5330" s="12">
        <f>IF($A5330="","",IF(ISNUMBER($A5330),$A5330,IFERROR(DATEVALUE($A5330),"")))</f>
        <v/>
      </c>
      <c r="F5330" s="12">
        <f>IF($B5330="","",IF(ISNUMBER($B5330),HOUR($B5330)*2+MINUTE($B5330)/30,IFERROR(VALUE(LEFT($B5330,FIND(":",$B5330)-1))*2+VALUE(MID($B5330,FIND(":",$B5330)+1,2))/30,"")))</f>
        <v/>
      </c>
      <c r="G5330" s="12">
        <f>IF($E5330="","",IF(WEEKDAY($E5330,2)&lt;6,1,0))</f>
        <v/>
      </c>
      <c r="H5330" s="12">
        <f>IF(OR($E5330="",$F5330=""),"",IF(AND($G5330=1,$F5330&gt;='Working Hours'!$C$8,$F5330&lt;'Working Hours'!$C$9),1,0))</f>
        <v/>
      </c>
    </row>
    <row r="5331">
      <c r="A5331" s="11" t="n"/>
      <c r="B5331" s="11" t="n"/>
      <c r="C5331" s="11" t="n"/>
      <c r="E5331" s="12">
        <f>IF($A5331="","",IF(ISNUMBER($A5331),$A5331,IFERROR(DATEVALUE($A5331),"")))</f>
        <v/>
      </c>
      <c r="F5331" s="12">
        <f>IF($B5331="","",IF(ISNUMBER($B5331),HOUR($B5331)*2+MINUTE($B5331)/30,IFERROR(VALUE(LEFT($B5331,FIND(":",$B5331)-1))*2+VALUE(MID($B5331,FIND(":",$B5331)+1,2))/30,"")))</f>
        <v/>
      </c>
      <c r="G5331" s="12">
        <f>IF($E5331="","",IF(WEEKDAY($E5331,2)&lt;6,1,0))</f>
        <v/>
      </c>
      <c r="H5331" s="12">
        <f>IF(OR($E5331="",$F5331=""),"",IF(AND($G5331=1,$F5331&gt;='Working Hours'!$C$8,$F5331&lt;'Working Hours'!$C$9),1,0))</f>
        <v/>
      </c>
    </row>
    <row r="5332">
      <c r="A5332" s="11" t="n"/>
      <c r="B5332" s="11" t="n"/>
      <c r="C5332" s="11" t="n"/>
      <c r="E5332" s="12">
        <f>IF($A5332="","",IF(ISNUMBER($A5332),$A5332,IFERROR(DATEVALUE($A5332),"")))</f>
        <v/>
      </c>
      <c r="F5332" s="12">
        <f>IF($B5332="","",IF(ISNUMBER($B5332),HOUR($B5332)*2+MINUTE($B5332)/30,IFERROR(VALUE(LEFT($B5332,FIND(":",$B5332)-1))*2+VALUE(MID($B5332,FIND(":",$B5332)+1,2))/30,"")))</f>
        <v/>
      </c>
      <c r="G5332" s="12">
        <f>IF($E5332="","",IF(WEEKDAY($E5332,2)&lt;6,1,0))</f>
        <v/>
      </c>
      <c r="H5332" s="12">
        <f>IF(OR($E5332="",$F5332=""),"",IF(AND($G5332=1,$F5332&gt;='Working Hours'!$C$8,$F5332&lt;'Working Hours'!$C$9),1,0))</f>
        <v/>
      </c>
    </row>
    <row r="5333">
      <c r="A5333" s="11" t="n"/>
      <c r="B5333" s="11" t="n"/>
      <c r="C5333" s="11" t="n"/>
      <c r="E5333" s="12">
        <f>IF($A5333="","",IF(ISNUMBER($A5333),$A5333,IFERROR(DATEVALUE($A5333),"")))</f>
        <v/>
      </c>
      <c r="F5333" s="12">
        <f>IF($B5333="","",IF(ISNUMBER($B5333),HOUR($B5333)*2+MINUTE($B5333)/30,IFERROR(VALUE(LEFT($B5333,FIND(":",$B5333)-1))*2+VALUE(MID($B5333,FIND(":",$B5333)+1,2))/30,"")))</f>
        <v/>
      </c>
      <c r="G5333" s="12">
        <f>IF($E5333="","",IF(WEEKDAY($E5333,2)&lt;6,1,0))</f>
        <v/>
      </c>
      <c r="H5333" s="12">
        <f>IF(OR($E5333="",$F5333=""),"",IF(AND($G5333=1,$F5333&gt;='Working Hours'!$C$8,$F5333&lt;'Working Hours'!$C$9),1,0))</f>
        <v/>
      </c>
    </row>
    <row r="5334">
      <c r="A5334" s="11" t="n"/>
      <c r="B5334" s="11" t="n"/>
      <c r="C5334" s="11" t="n"/>
      <c r="E5334" s="12">
        <f>IF($A5334="","",IF(ISNUMBER($A5334),$A5334,IFERROR(DATEVALUE($A5334),"")))</f>
        <v/>
      </c>
      <c r="F5334" s="12">
        <f>IF($B5334="","",IF(ISNUMBER($B5334),HOUR($B5334)*2+MINUTE($B5334)/30,IFERROR(VALUE(LEFT($B5334,FIND(":",$B5334)-1))*2+VALUE(MID($B5334,FIND(":",$B5334)+1,2))/30,"")))</f>
        <v/>
      </c>
      <c r="G5334" s="12">
        <f>IF($E5334="","",IF(WEEKDAY($E5334,2)&lt;6,1,0))</f>
        <v/>
      </c>
      <c r="H5334" s="12">
        <f>IF(OR($E5334="",$F5334=""),"",IF(AND($G5334=1,$F5334&gt;='Working Hours'!$C$8,$F5334&lt;'Working Hours'!$C$9),1,0))</f>
        <v/>
      </c>
    </row>
    <row r="5335">
      <c r="A5335" s="11" t="n"/>
      <c r="B5335" s="11" t="n"/>
      <c r="C5335" s="11" t="n"/>
      <c r="E5335" s="12">
        <f>IF($A5335="","",IF(ISNUMBER($A5335),$A5335,IFERROR(DATEVALUE($A5335),"")))</f>
        <v/>
      </c>
      <c r="F5335" s="12">
        <f>IF($B5335="","",IF(ISNUMBER($B5335),HOUR($B5335)*2+MINUTE($B5335)/30,IFERROR(VALUE(LEFT($B5335,FIND(":",$B5335)-1))*2+VALUE(MID($B5335,FIND(":",$B5335)+1,2))/30,"")))</f>
        <v/>
      </c>
      <c r="G5335" s="12">
        <f>IF($E5335="","",IF(WEEKDAY($E5335,2)&lt;6,1,0))</f>
        <v/>
      </c>
      <c r="H5335" s="12">
        <f>IF(OR($E5335="",$F5335=""),"",IF(AND($G5335=1,$F5335&gt;='Working Hours'!$C$8,$F5335&lt;'Working Hours'!$C$9),1,0))</f>
        <v/>
      </c>
    </row>
    <row r="5336">
      <c r="A5336" s="11" t="n"/>
      <c r="B5336" s="11" t="n"/>
      <c r="C5336" s="11" t="n"/>
      <c r="E5336" s="12">
        <f>IF($A5336="","",IF(ISNUMBER($A5336),$A5336,IFERROR(DATEVALUE($A5336),"")))</f>
        <v/>
      </c>
      <c r="F5336" s="12">
        <f>IF($B5336="","",IF(ISNUMBER($B5336),HOUR($B5336)*2+MINUTE($B5336)/30,IFERROR(VALUE(LEFT($B5336,FIND(":",$B5336)-1))*2+VALUE(MID($B5336,FIND(":",$B5336)+1,2))/30,"")))</f>
        <v/>
      </c>
      <c r="G5336" s="12">
        <f>IF($E5336="","",IF(WEEKDAY($E5336,2)&lt;6,1,0))</f>
        <v/>
      </c>
      <c r="H5336" s="12">
        <f>IF(OR($E5336="",$F5336=""),"",IF(AND($G5336=1,$F5336&gt;='Working Hours'!$C$8,$F5336&lt;'Working Hours'!$C$9),1,0))</f>
        <v/>
      </c>
    </row>
    <row r="5337">
      <c r="A5337" s="11" t="n"/>
      <c r="B5337" s="11" t="n"/>
      <c r="C5337" s="11" t="n"/>
      <c r="E5337" s="12">
        <f>IF($A5337="","",IF(ISNUMBER($A5337),$A5337,IFERROR(DATEVALUE($A5337),"")))</f>
        <v/>
      </c>
      <c r="F5337" s="12">
        <f>IF($B5337="","",IF(ISNUMBER($B5337),HOUR($B5337)*2+MINUTE($B5337)/30,IFERROR(VALUE(LEFT($B5337,FIND(":",$B5337)-1))*2+VALUE(MID($B5337,FIND(":",$B5337)+1,2))/30,"")))</f>
        <v/>
      </c>
      <c r="G5337" s="12">
        <f>IF($E5337="","",IF(WEEKDAY($E5337,2)&lt;6,1,0))</f>
        <v/>
      </c>
      <c r="H5337" s="12">
        <f>IF(OR($E5337="",$F5337=""),"",IF(AND($G5337=1,$F5337&gt;='Working Hours'!$C$8,$F5337&lt;'Working Hours'!$C$9),1,0))</f>
        <v/>
      </c>
    </row>
    <row r="5338">
      <c r="A5338" s="11" t="n"/>
      <c r="B5338" s="11" t="n"/>
      <c r="C5338" s="11" t="n"/>
      <c r="E5338" s="12">
        <f>IF($A5338="","",IF(ISNUMBER($A5338),$A5338,IFERROR(DATEVALUE($A5338),"")))</f>
        <v/>
      </c>
      <c r="F5338" s="12">
        <f>IF($B5338="","",IF(ISNUMBER($B5338),HOUR($B5338)*2+MINUTE($B5338)/30,IFERROR(VALUE(LEFT($B5338,FIND(":",$B5338)-1))*2+VALUE(MID($B5338,FIND(":",$B5338)+1,2))/30,"")))</f>
        <v/>
      </c>
      <c r="G5338" s="12">
        <f>IF($E5338="","",IF(WEEKDAY($E5338,2)&lt;6,1,0))</f>
        <v/>
      </c>
      <c r="H5338" s="12">
        <f>IF(OR($E5338="",$F5338=""),"",IF(AND($G5338=1,$F5338&gt;='Working Hours'!$C$8,$F5338&lt;'Working Hours'!$C$9),1,0))</f>
        <v/>
      </c>
    </row>
    <row r="5339">
      <c r="A5339" s="11" t="n"/>
      <c r="B5339" s="11" t="n"/>
      <c r="C5339" s="11" t="n"/>
      <c r="E5339" s="12">
        <f>IF($A5339="","",IF(ISNUMBER($A5339),$A5339,IFERROR(DATEVALUE($A5339),"")))</f>
        <v/>
      </c>
      <c r="F5339" s="12">
        <f>IF($B5339="","",IF(ISNUMBER($B5339),HOUR($B5339)*2+MINUTE($B5339)/30,IFERROR(VALUE(LEFT($B5339,FIND(":",$B5339)-1))*2+VALUE(MID($B5339,FIND(":",$B5339)+1,2))/30,"")))</f>
        <v/>
      </c>
      <c r="G5339" s="12">
        <f>IF($E5339="","",IF(WEEKDAY($E5339,2)&lt;6,1,0))</f>
        <v/>
      </c>
      <c r="H5339" s="12">
        <f>IF(OR($E5339="",$F5339=""),"",IF(AND($G5339=1,$F5339&gt;='Working Hours'!$C$8,$F5339&lt;'Working Hours'!$C$9),1,0))</f>
        <v/>
      </c>
    </row>
    <row r="5340">
      <c r="A5340" s="11" t="n"/>
      <c r="B5340" s="11" t="n"/>
      <c r="C5340" s="11" t="n"/>
      <c r="E5340" s="12">
        <f>IF($A5340="","",IF(ISNUMBER($A5340),$A5340,IFERROR(DATEVALUE($A5340),"")))</f>
        <v/>
      </c>
      <c r="F5340" s="12">
        <f>IF($B5340="","",IF(ISNUMBER($B5340),HOUR($B5340)*2+MINUTE($B5340)/30,IFERROR(VALUE(LEFT($B5340,FIND(":",$B5340)-1))*2+VALUE(MID($B5340,FIND(":",$B5340)+1,2))/30,"")))</f>
        <v/>
      </c>
      <c r="G5340" s="12">
        <f>IF($E5340="","",IF(WEEKDAY($E5340,2)&lt;6,1,0))</f>
        <v/>
      </c>
      <c r="H5340" s="12">
        <f>IF(OR($E5340="",$F5340=""),"",IF(AND($G5340=1,$F5340&gt;='Working Hours'!$C$8,$F5340&lt;'Working Hours'!$C$9),1,0))</f>
        <v/>
      </c>
    </row>
    <row r="5341">
      <c r="A5341" s="11" t="n"/>
      <c r="B5341" s="11" t="n"/>
      <c r="C5341" s="11" t="n"/>
      <c r="E5341" s="12">
        <f>IF($A5341="","",IF(ISNUMBER($A5341),$A5341,IFERROR(DATEVALUE($A5341),"")))</f>
        <v/>
      </c>
      <c r="F5341" s="12">
        <f>IF($B5341="","",IF(ISNUMBER($B5341),HOUR($B5341)*2+MINUTE($B5341)/30,IFERROR(VALUE(LEFT($B5341,FIND(":",$B5341)-1))*2+VALUE(MID($B5341,FIND(":",$B5341)+1,2))/30,"")))</f>
        <v/>
      </c>
      <c r="G5341" s="12">
        <f>IF($E5341="","",IF(WEEKDAY($E5341,2)&lt;6,1,0))</f>
        <v/>
      </c>
      <c r="H5341" s="12">
        <f>IF(OR($E5341="",$F5341=""),"",IF(AND($G5341=1,$F5341&gt;='Working Hours'!$C$8,$F5341&lt;'Working Hours'!$C$9),1,0))</f>
        <v/>
      </c>
    </row>
    <row r="5342">
      <c r="A5342" s="11" t="n"/>
      <c r="B5342" s="11" t="n"/>
      <c r="C5342" s="11" t="n"/>
      <c r="E5342" s="12">
        <f>IF($A5342="","",IF(ISNUMBER($A5342),$A5342,IFERROR(DATEVALUE($A5342),"")))</f>
        <v/>
      </c>
      <c r="F5342" s="12">
        <f>IF($B5342="","",IF(ISNUMBER($B5342),HOUR($B5342)*2+MINUTE($B5342)/30,IFERROR(VALUE(LEFT($B5342,FIND(":",$B5342)-1))*2+VALUE(MID($B5342,FIND(":",$B5342)+1,2))/30,"")))</f>
        <v/>
      </c>
      <c r="G5342" s="12">
        <f>IF($E5342="","",IF(WEEKDAY($E5342,2)&lt;6,1,0))</f>
        <v/>
      </c>
      <c r="H5342" s="12">
        <f>IF(OR($E5342="",$F5342=""),"",IF(AND($G5342=1,$F5342&gt;='Working Hours'!$C$8,$F5342&lt;'Working Hours'!$C$9),1,0))</f>
        <v/>
      </c>
    </row>
    <row r="5343">
      <c r="A5343" s="11" t="n"/>
      <c r="B5343" s="11" t="n"/>
      <c r="C5343" s="11" t="n"/>
      <c r="E5343" s="12">
        <f>IF($A5343="","",IF(ISNUMBER($A5343),$A5343,IFERROR(DATEVALUE($A5343),"")))</f>
        <v/>
      </c>
      <c r="F5343" s="12">
        <f>IF($B5343="","",IF(ISNUMBER($B5343),HOUR($B5343)*2+MINUTE($B5343)/30,IFERROR(VALUE(LEFT($B5343,FIND(":",$B5343)-1))*2+VALUE(MID($B5343,FIND(":",$B5343)+1,2))/30,"")))</f>
        <v/>
      </c>
      <c r="G5343" s="12">
        <f>IF($E5343="","",IF(WEEKDAY($E5343,2)&lt;6,1,0))</f>
        <v/>
      </c>
      <c r="H5343" s="12">
        <f>IF(OR($E5343="",$F5343=""),"",IF(AND($G5343=1,$F5343&gt;='Working Hours'!$C$8,$F5343&lt;'Working Hours'!$C$9),1,0))</f>
        <v/>
      </c>
    </row>
    <row r="5344">
      <c r="A5344" s="11" t="n"/>
      <c r="B5344" s="11" t="n"/>
      <c r="C5344" s="11" t="n"/>
      <c r="E5344" s="12">
        <f>IF($A5344="","",IF(ISNUMBER($A5344),$A5344,IFERROR(DATEVALUE($A5344),"")))</f>
        <v/>
      </c>
      <c r="F5344" s="12">
        <f>IF($B5344="","",IF(ISNUMBER($B5344),HOUR($B5344)*2+MINUTE($B5344)/30,IFERROR(VALUE(LEFT($B5344,FIND(":",$B5344)-1))*2+VALUE(MID($B5344,FIND(":",$B5344)+1,2))/30,"")))</f>
        <v/>
      </c>
      <c r="G5344" s="12">
        <f>IF($E5344="","",IF(WEEKDAY($E5344,2)&lt;6,1,0))</f>
        <v/>
      </c>
      <c r="H5344" s="12">
        <f>IF(OR($E5344="",$F5344=""),"",IF(AND($G5344=1,$F5344&gt;='Working Hours'!$C$8,$F5344&lt;'Working Hours'!$C$9),1,0))</f>
        <v/>
      </c>
    </row>
    <row r="5345">
      <c r="A5345" s="11" t="n"/>
      <c r="B5345" s="11" t="n"/>
      <c r="C5345" s="11" t="n"/>
      <c r="E5345" s="12">
        <f>IF($A5345="","",IF(ISNUMBER($A5345),$A5345,IFERROR(DATEVALUE($A5345),"")))</f>
        <v/>
      </c>
      <c r="F5345" s="12">
        <f>IF($B5345="","",IF(ISNUMBER($B5345),HOUR($B5345)*2+MINUTE($B5345)/30,IFERROR(VALUE(LEFT($B5345,FIND(":",$B5345)-1))*2+VALUE(MID($B5345,FIND(":",$B5345)+1,2))/30,"")))</f>
        <v/>
      </c>
      <c r="G5345" s="12">
        <f>IF($E5345="","",IF(WEEKDAY($E5345,2)&lt;6,1,0))</f>
        <v/>
      </c>
      <c r="H5345" s="12">
        <f>IF(OR($E5345="",$F5345=""),"",IF(AND($G5345=1,$F5345&gt;='Working Hours'!$C$8,$F5345&lt;'Working Hours'!$C$9),1,0))</f>
        <v/>
      </c>
    </row>
    <row r="5346">
      <c r="A5346" s="11" t="n"/>
      <c r="B5346" s="11" t="n"/>
      <c r="C5346" s="11" t="n"/>
      <c r="E5346" s="12">
        <f>IF($A5346="","",IF(ISNUMBER($A5346),$A5346,IFERROR(DATEVALUE($A5346),"")))</f>
        <v/>
      </c>
      <c r="F5346" s="12">
        <f>IF($B5346="","",IF(ISNUMBER($B5346),HOUR($B5346)*2+MINUTE($B5346)/30,IFERROR(VALUE(LEFT($B5346,FIND(":",$B5346)-1))*2+VALUE(MID($B5346,FIND(":",$B5346)+1,2))/30,"")))</f>
        <v/>
      </c>
      <c r="G5346" s="12">
        <f>IF($E5346="","",IF(WEEKDAY($E5346,2)&lt;6,1,0))</f>
        <v/>
      </c>
      <c r="H5346" s="12">
        <f>IF(OR($E5346="",$F5346=""),"",IF(AND($G5346=1,$F5346&gt;='Working Hours'!$C$8,$F5346&lt;'Working Hours'!$C$9),1,0))</f>
        <v/>
      </c>
    </row>
    <row r="5347">
      <c r="A5347" s="11" t="n"/>
      <c r="B5347" s="11" t="n"/>
      <c r="C5347" s="11" t="n"/>
      <c r="E5347" s="12">
        <f>IF($A5347="","",IF(ISNUMBER($A5347),$A5347,IFERROR(DATEVALUE($A5347),"")))</f>
        <v/>
      </c>
      <c r="F5347" s="12">
        <f>IF($B5347="","",IF(ISNUMBER($B5347),HOUR($B5347)*2+MINUTE($B5347)/30,IFERROR(VALUE(LEFT($B5347,FIND(":",$B5347)-1))*2+VALUE(MID($B5347,FIND(":",$B5347)+1,2))/30,"")))</f>
        <v/>
      </c>
      <c r="G5347" s="12">
        <f>IF($E5347="","",IF(WEEKDAY($E5347,2)&lt;6,1,0))</f>
        <v/>
      </c>
      <c r="H5347" s="12">
        <f>IF(OR($E5347="",$F5347=""),"",IF(AND($G5347=1,$F5347&gt;='Working Hours'!$C$8,$F5347&lt;'Working Hours'!$C$9),1,0))</f>
        <v/>
      </c>
    </row>
    <row r="5348">
      <c r="A5348" s="11" t="n"/>
      <c r="B5348" s="11" t="n"/>
      <c r="C5348" s="11" t="n"/>
      <c r="E5348" s="12">
        <f>IF($A5348="","",IF(ISNUMBER($A5348),$A5348,IFERROR(DATEVALUE($A5348),"")))</f>
        <v/>
      </c>
      <c r="F5348" s="12">
        <f>IF($B5348="","",IF(ISNUMBER($B5348),HOUR($B5348)*2+MINUTE($B5348)/30,IFERROR(VALUE(LEFT($B5348,FIND(":",$B5348)-1))*2+VALUE(MID($B5348,FIND(":",$B5348)+1,2))/30,"")))</f>
        <v/>
      </c>
      <c r="G5348" s="12">
        <f>IF($E5348="","",IF(WEEKDAY($E5348,2)&lt;6,1,0))</f>
        <v/>
      </c>
      <c r="H5348" s="12">
        <f>IF(OR($E5348="",$F5348=""),"",IF(AND($G5348=1,$F5348&gt;='Working Hours'!$C$8,$F5348&lt;'Working Hours'!$C$9),1,0))</f>
        <v/>
      </c>
    </row>
    <row r="5349">
      <c r="A5349" s="11" t="n"/>
      <c r="B5349" s="11" t="n"/>
      <c r="C5349" s="11" t="n"/>
      <c r="E5349" s="12">
        <f>IF($A5349="","",IF(ISNUMBER($A5349),$A5349,IFERROR(DATEVALUE($A5349),"")))</f>
        <v/>
      </c>
      <c r="F5349" s="12">
        <f>IF($B5349="","",IF(ISNUMBER($B5349),HOUR($B5349)*2+MINUTE($B5349)/30,IFERROR(VALUE(LEFT($B5349,FIND(":",$B5349)-1))*2+VALUE(MID($B5349,FIND(":",$B5349)+1,2))/30,"")))</f>
        <v/>
      </c>
      <c r="G5349" s="12">
        <f>IF($E5349="","",IF(WEEKDAY($E5349,2)&lt;6,1,0))</f>
        <v/>
      </c>
      <c r="H5349" s="12">
        <f>IF(OR($E5349="",$F5349=""),"",IF(AND($G5349=1,$F5349&gt;='Working Hours'!$C$8,$F5349&lt;'Working Hours'!$C$9),1,0))</f>
        <v/>
      </c>
    </row>
    <row r="5350">
      <c r="A5350" s="11" t="n"/>
      <c r="B5350" s="11" t="n"/>
      <c r="C5350" s="11" t="n"/>
      <c r="E5350" s="12">
        <f>IF($A5350="","",IF(ISNUMBER($A5350),$A5350,IFERROR(DATEVALUE($A5350),"")))</f>
        <v/>
      </c>
      <c r="F5350" s="12">
        <f>IF($B5350="","",IF(ISNUMBER($B5350),HOUR($B5350)*2+MINUTE($B5350)/30,IFERROR(VALUE(LEFT($B5350,FIND(":",$B5350)-1))*2+VALUE(MID($B5350,FIND(":",$B5350)+1,2))/30,"")))</f>
        <v/>
      </c>
      <c r="G5350" s="12">
        <f>IF($E5350="","",IF(WEEKDAY($E5350,2)&lt;6,1,0))</f>
        <v/>
      </c>
      <c r="H5350" s="12">
        <f>IF(OR($E5350="",$F5350=""),"",IF(AND($G5350=1,$F5350&gt;='Working Hours'!$C$8,$F5350&lt;'Working Hours'!$C$9),1,0))</f>
        <v/>
      </c>
    </row>
    <row r="5351">
      <c r="A5351" s="11" t="n"/>
      <c r="B5351" s="11" t="n"/>
      <c r="C5351" s="11" t="n"/>
      <c r="E5351" s="12">
        <f>IF($A5351="","",IF(ISNUMBER($A5351),$A5351,IFERROR(DATEVALUE($A5351),"")))</f>
        <v/>
      </c>
      <c r="F5351" s="12">
        <f>IF($B5351="","",IF(ISNUMBER($B5351),HOUR($B5351)*2+MINUTE($B5351)/30,IFERROR(VALUE(LEFT($B5351,FIND(":",$B5351)-1))*2+VALUE(MID($B5351,FIND(":",$B5351)+1,2))/30,"")))</f>
        <v/>
      </c>
      <c r="G5351" s="12">
        <f>IF($E5351="","",IF(WEEKDAY($E5351,2)&lt;6,1,0))</f>
        <v/>
      </c>
      <c r="H5351" s="12">
        <f>IF(OR($E5351="",$F5351=""),"",IF(AND($G5351=1,$F5351&gt;='Working Hours'!$C$8,$F5351&lt;'Working Hours'!$C$9),1,0))</f>
        <v/>
      </c>
    </row>
    <row r="5352">
      <c r="A5352" s="11" t="n"/>
      <c r="B5352" s="11" t="n"/>
      <c r="C5352" s="11" t="n"/>
      <c r="E5352" s="12">
        <f>IF($A5352="","",IF(ISNUMBER($A5352),$A5352,IFERROR(DATEVALUE($A5352),"")))</f>
        <v/>
      </c>
      <c r="F5352" s="12">
        <f>IF($B5352="","",IF(ISNUMBER($B5352),HOUR($B5352)*2+MINUTE($B5352)/30,IFERROR(VALUE(LEFT($B5352,FIND(":",$B5352)-1))*2+VALUE(MID($B5352,FIND(":",$B5352)+1,2))/30,"")))</f>
        <v/>
      </c>
      <c r="G5352" s="12">
        <f>IF($E5352="","",IF(WEEKDAY($E5352,2)&lt;6,1,0))</f>
        <v/>
      </c>
      <c r="H5352" s="12">
        <f>IF(OR($E5352="",$F5352=""),"",IF(AND($G5352=1,$F5352&gt;='Working Hours'!$C$8,$F5352&lt;'Working Hours'!$C$9),1,0))</f>
        <v/>
      </c>
    </row>
    <row r="5353">
      <c r="A5353" s="11" t="n"/>
      <c r="B5353" s="11" t="n"/>
      <c r="C5353" s="11" t="n"/>
      <c r="E5353" s="12">
        <f>IF($A5353="","",IF(ISNUMBER($A5353),$A5353,IFERROR(DATEVALUE($A5353),"")))</f>
        <v/>
      </c>
      <c r="F5353" s="12">
        <f>IF($B5353="","",IF(ISNUMBER($B5353),HOUR($B5353)*2+MINUTE($B5353)/30,IFERROR(VALUE(LEFT($B5353,FIND(":",$B5353)-1))*2+VALUE(MID($B5353,FIND(":",$B5353)+1,2))/30,"")))</f>
        <v/>
      </c>
      <c r="G5353" s="12">
        <f>IF($E5353="","",IF(WEEKDAY($E5353,2)&lt;6,1,0))</f>
        <v/>
      </c>
      <c r="H5353" s="12">
        <f>IF(OR($E5353="",$F5353=""),"",IF(AND($G5353=1,$F5353&gt;='Working Hours'!$C$8,$F5353&lt;'Working Hours'!$C$9),1,0))</f>
        <v/>
      </c>
    </row>
    <row r="5354">
      <c r="A5354" s="11" t="n"/>
      <c r="B5354" s="11" t="n"/>
      <c r="C5354" s="11" t="n"/>
      <c r="E5354" s="12">
        <f>IF($A5354="","",IF(ISNUMBER($A5354),$A5354,IFERROR(DATEVALUE($A5354),"")))</f>
        <v/>
      </c>
      <c r="F5354" s="12">
        <f>IF($B5354="","",IF(ISNUMBER($B5354),HOUR($B5354)*2+MINUTE($B5354)/30,IFERROR(VALUE(LEFT($B5354,FIND(":",$B5354)-1))*2+VALUE(MID($B5354,FIND(":",$B5354)+1,2))/30,"")))</f>
        <v/>
      </c>
      <c r="G5354" s="12">
        <f>IF($E5354="","",IF(WEEKDAY($E5354,2)&lt;6,1,0))</f>
        <v/>
      </c>
      <c r="H5354" s="12">
        <f>IF(OR($E5354="",$F5354=""),"",IF(AND($G5354=1,$F5354&gt;='Working Hours'!$C$8,$F5354&lt;'Working Hours'!$C$9),1,0))</f>
        <v/>
      </c>
    </row>
    <row r="5355">
      <c r="A5355" s="11" t="n"/>
      <c r="B5355" s="11" t="n"/>
      <c r="C5355" s="11" t="n"/>
      <c r="E5355" s="12">
        <f>IF($A5355="","",IF(ISNUMBER($A5355),$A5355,IFERROR(DATEVALUE($A5355),"")))</f>
        <v/>
      </c>
      <c r="F5355" s="12">
        <f>IF($B5355="","",IF(ISNUMBER($B5355),HOUR($B5355)*2+MINUTE($B5355)/30,IFERROR(VALUE(LEFT($B5355,FIND(":",$B5355)-1))*2+VALUE(MID($B5355,FIND(":",$B5355)+1,2))/30,"")))</f>
        <v/>
      </c>
      <c r="G5355" s="12">
        <f>IF($E5355="","",IF(WEEKDAY($E5355,2)&lt;6,1,0))</f>
        <v/>
      </c>
      <c r="H5355" s="12">
        <f>IF(OR($E5355="",$F5355=""),"",IF(AND($G5355=1,$F5355&gt;='Working Hours'!$C$8,$F5355&lt;'Working Hours'!$C$9),1,0))</f>
        <v/>
      </c>
    </row>
    <row r="5356">
      <c r="A5356" s="11" t="n"/>
      <c r="B5356" s="11" t="n"/>
      <c r="C5356" s="11" t="n"/>
      <c r="E5356" s="12">
        <f>IF($A5356="","",IF(ISNUMBER($A5356),$A5356,IFERROR(DATEVALUE($A5356),"")))</f>
        <v/>
      </c>
      <c r="F5356" s="12">
        <f>IF($B5356="","",IF(ISNUMBER($B5356),HOUR($B5356)*2+MINUTE($B5356)/30,IFERROR(VALUE(LEFT($B5356,FIND(":",$B5356)-1))*2+VALUE(MID($B5356,FIND(":",$B5356)+1,2))/30,"")))</f>
        <v/>
      </c>
      <c r="G5356" s="12">
        <f>IF($E5356="","",IF(WEEKDAY($E5356,2)&lt;6,1,0))</f>
        <v/>
      </c>
      <c r="H5356" s="12">
        <f>IF(OR($E5356="",$F5356=""),"",IF(AND($G5356=1,$F5356&gt;='Working Hours'!$C$8,$F5356&lt;'Working Hours'!$C$9),1,0))</f>
        <v/>
      </c>
    </row>
    <row r="5357">
      <c r="A5357" s="11" t="n"/>
      <c r="B5357" s="11" t="n"/>
      <c r="C5357" s="11" t="n"/>
      <c r="E5357" s="12">
        <f>IF($A5357="","",IF(ISNUMBER($A5357),$A5357,IFERROR(DATEVALUE($A5357),"")))</f>
        <v/>
      </c>
      <c r="F5357" s="12">
        <f>IF($B5357="","",IF(ISNUMBER($B5357),HOUR($B5357)*2+MINUTE($B5357)/30,IFERROR(VALUE(LEFT($B5357,FIND(":",$B5357)-1))*2+VALUE(MID($B5357,FIND(":",$B5357)+1,2))/30,"")))</f>
        <v/>
      </c>
      <c r="G5357" s="12">
        <f>IF($E5357="","",IF(WEEKDAY($E5357,2)&lt;6,1,0))</f>
        <v/>
      </c>
      <c r="H5357" s="12">
        <f>IF(OR($E5357="",$F5357=""),"",IF(AND($G5357=1,$F5357&gt;='Working Hours'!$C$8,$F5357&lt;'Working Hours'!$C$9),1,0))</f>
        <v/>
      </c>
    </row>
    <row r="5358">
      <c r="A5358" s="11" t="n"/>
      <c r="B5358" s="11" t="n"/>
      <c r="C5358" s="11" t="n"/>
      <c r="E5358" s="12">
        <f>IF($A5358="","",IF(ISNUMBER($A5358),$A5358,IFERROR(DATEVALUE($A5358),"")))</f>
        <v/>
      </c>
      <c r="F5358" s="12">
        <f>IF($B5358="","",IF(ISNUMBER($B5358),HOUR($B5358)*2+MINUTE($B5358)/30,IFERROR(VALUE(LEFT($B5358,FIND(":",$B5358)-1))*2+VALUE(MID($B5358,FIND(":",$B5358)+1,2))/30,"")))</f>
        <v/>
      </c>
      <c r="G5358" s="12">
        <f>IF($E5358="","",IF(WEEKDAY($E5358,2)&lt;6,1,0))</f>
        <v/>
      </c>
      <c r="H5358" s="12">
        <f>IF(OR($E5358="",$F5358=""),"",IF(AND($G5358=1,$F5358&gt;='Working Hours'!$C$8,$F5358&lt;'Working Hours'!$C$9),1,0))</f>
        <v/>
      </c>
    </row>
    <row r="5359">
      <c r="A5359" s="11" t="n"/>
      <c r="B5359" s="11" t="n"/>
      <c r="C5359" s="11" t="n"/>
      <c r="E5359" s="12">
        <f>IF($A5359="","",IF(ISNUMBER($A5359),$A5359,IFERROR(DATEVALUE($A5359),"")))</f>
        <v/>
      </c>
      <c r="F5359" s="12">
        <f>IF($B5359="","",IF(ISNUMBER($B5359),HOUR($B5359)*2+MINUTE($B5359)/30,IFERROR(VALUE(LEFT($B5359,FIND(":",$B5359)-1))*2+VALUE(MID($B5359,FIND(":",$B5359)+1,2))/30,"")))</f>
        <v/>
      </c>
      <c r="G5359" s="12">
        <f>IF($E5359="","",IF(WEEKDAY($E5359,2)&lt;6,1,0))</f>
        <v/>
      </c>
      <c r="H5359" s="12">
        <f>IF(OR($E5359="",$F5359=""),"",IF(AND($G5359=1,$F5359&gt;='Working Hours'!$C$8,$F5359&lt;'Working Hours'!$C$9),1,0))</f>
        <v/>
      </c>
    </row>
    <row r="5360">
      <c r="A5360" s="11" t="n"/>
      <c r="B5360" s="11" t="n"/>
      <c r="C5360" s="11" t="n"/>
      <c r="E5360" s="12">
        <f>IF($A5360="","",IF(ISNUMBER($A5360),$A5360,IFERROR(DATEVALUE($A5360),"")))</f>
        <v/>
      </c>
      <c r="F5360" s="12">
        <f>IF($B5360="","",IF(ISNUMBER($B5360),HOUR($B5360)*2+MINUTE($B5360)/30,IFERROR(VALUE(LEFT($B5360,FIND(":",$B5360)-1))*2+VALUE(MID($B5360,FIND(":",$B5360)+1,2))/30,"")))</f>
        <v/>
      </c>
      <c r="G5360" s="12">
        <f>IF($E5360="","",IF(WEEKDAY($E5360,2)&lt;6,1,0))</f>
        <v/>
      </c>
      <c r="H5360" s="12">
        <f>IF(OR($E5360="",$F5360=""),"",IF(AND($G5360=1,$F5360&gt;='Working Hours'!$C$8,$F5360&lt;'Working Hours'!$C$9),1,0))</f>
        <v/>
      </c>
    </row>
    <row r="5361">
      <c r="A5361" s="11" t="n"/>
      <c r="B5361" s="11" t="n"/>
      <c r="C5361" s="11" t="n"/>
      <c r="E5361" s="12">
        <f>IF($A5361="","",IF(ISNUMBER($A5361),$A5361,IFERROR(DATEVALUE($A5361),"")))</f>
        <v/>
      </c>
      <c r="F5361" s="12">
        <f>IF($B5361="","",IF(ISNUMBER($B5361),HOUR($B5361)*2+MINUTE($B5361)/30,IFERROR(VALUE(LEFT($B5361,FIND(":",$B5361)-1))*2+VALUE(MID($B5361,FIND(":",$B5361)+1,2))/30,"")))</f>
        <v/>
      </c>
      <c r="G5361" s="12">
        <f>IF($E5361="","",IF(WEEKDAY($E5361,2)&lt;6,1,0))</f>
        <v/>
      </c>
      <c r="H5361" s="12">
        <f>IF(OR($E5361="",$F5361=""),"",IF(AND($G5361=1,$F5361&gt;='Working Hours'!$C$8,$F5361&lt;'Working Hours'!$C$9),1,0))</f>
        <v/>
      </c>
    </row>
    <row r="5362">
      <c r="A5362" s="11" t="n"/>
      <c r="B5362" s="11" t="n"/>
      <c r="C5362" s="11" t="n"/>
      <c r="E5362" s="12">
        <f>IF($A5362="","",IF(ISNUMBER($A5362),$A5362,IFERROR(DATEVALUE($A5362),"")))</f>
        <v/>
      </c>
      <c r="F5362" s="12">
        <f>IF($B5362="","",IF(ISNUMBER($B5362),HOUR($B5362)*2+MINUTE($B5362)/30,IFERROR(VALUE(LEFT($B5362,FIND(":",$B5362)-1))*2+VALUE(MID($B5362,FIND(":",$B5362)+1,2))/30,"")))</f>
        <v/>
      </c>
      <c r="G5362" s="12">
        <f>IF($E5362="","",IF(WEEKDAY($E5362,2)&lt;6,1,0))</f>
        <v/>
      </c>
      <c r="H5362" s="12">
        <f>IF(OR($E5362="",$F5362=""),"",IF(AND($G5362=1,$F5362&gt;='Working Hours'!$C$8,$F5362&lt;'Working Hours'!$C$9),1,0))</f>
        <v/>
      </c>
    </row>
    <row r="5363">
      <c r="A5363" s="11" t="n"/>
      <c r="B5363" s="11" t="n"/>
      <c r="C5363" s="11" t="n"/>
      <c r="E5363" s="12">
        <f>IF($A5363="","",IF(ISNUMBER($A5363),$A5363,IFERROR(DATEVALUE($A5363),"")))</f>
        <v/>
      </c>
      <c r="F5363" s="12">
        <f>IF($B5363="","",IF(ISNUMBER($B5363),HOUR($B5363)*2+MINUTE($B5363)/30,IFERROR(VALUE(LEFT($B5363,FIND(":",$B5363)-1))*2+VALUE(MID($B5363,FIND(":",$B5363)+1,2))/30,"")))</f>
        <v/>
      </c>
      <c r="G5363" s="12">
        <f>IF($E5363="","",IF(WEEKDAY($E5363,2)&lt;6,1,0))</f>
        <v/>
      </c>
      <c r="H5363" s="12">
        <f>IF(OR($E5363="",$F5363=""),"",IF(AND($G5363=1,$F5363&gt;='Working Hours'!$C$8,$F5363&lt;'Working Hours'!$C$9),1,0))</f>
        <v/>
      </c>
    </row>
    <row r="5364">
      <c r="A5364" s="11" t="n"/>
      <c r="B5364" s="11" t="n"/>
      <c r="C5364" s="11" t="n"/>
      <c r="E5364" s="12">
        <f>IF($A5364="","",IF(ISNUMBER($A5364),$A5364,IFERROR(DATEVALUE($A5364),"")))</f>
        <v/>
      </c>
      <c r="F5364" s="12">
        <f>IF($B5364="","",IF(ISNUMBER($B5364),HOUR($B5364)*2+MINUTE($B5364)/30,IFERROR(VALUE(LEFT($B5364,FIND(":",$B5364)-1))*2+VALUE(MID($B5364,FIND(":",$B5364)+1,2))/30,"")))</f>
        <v/>
      </c>
      <c r="G5364" s="12">
        <f>IF($E5364="","",IF(WEEKDAY($E5364,2)&lt;6,1,0))</f>
        <v/>
      </c>
      <c r="H5364" s="12">
        <f>IF(OR($E5364="",$F5364=""),"",IF(AND($G5364=1,$F5364&gt;='Working Hours'!$C$8,$F5364&lt;'Working Hours'!$C$9),1,0))</f>
        <v/>
      </c>
    </row>
    <row r="5365">
      <c r="A5365" s="11" t="n"/>
      <c r="B5365" s="11" t="n"/>
      <c r="C5365" s="11" t="n"/>
      <c r="E5365" s="12">
        <f>IF($A5365="","",IF(ISNUMBER($A5365),$A5365,IFERROR(DATEVALUE($A5365),"")))</f>
        <v/>
      </c>
      <c r="F5365" s="12">
        <f>IF($B5365="","",IF(ISNUMBER($B5365),HOUR($B5365)*2+MINUTE($B5365)/30,IFERROR(VALUE(LEFT($B5365,FIND(":",$B5365)-1))*2+VALUE(MID($B5365,FIND(":",$B5365)+1,2))/30,"")))</f>
        <v/>
      </c>
      <c r="G5365" s="12">
        <f>IF($E5365="","",IF(WEEKDAY($E5365,2)&lt;6,1,0))</f>
        <v/>
      </c>
      <c r="H5365" s="12">
        <f>IF(OR($E5365="",$F5365=""),"",IF(AND($G5365=1,$F5365&gt;='Working Hours'!$C$8,$F5365&lt;'Working Hours'!$C$9),1,0))</f>
        <v/>
      </c>
    </row>
    <row r="5366">
      <c r="A5366" s="11" t="n"/>
      <c r="B5366" s="11" t="n"/>
      <c r="C5366" s="11" t="n"/>
      <c r="E5366" s="12">
        <f>IF($A5366="","",IF(ISNUMBER($A5366),$A5366,IFERROR(DATEVALUE($A5366),"")))</f>
        <v/>
      </c>
      <c r="F5366" s="12">
        <f>IF($B5366="","",IF(ISNUMBER($B5366),HOUR($B5366)*2+MINUTE($B5366)/30,IFERROR(VALUE(LEFT($B5366,FIND(":",$B5366)-1))*2+VALUE(MID($B5366,FIND(":",$B5366)+1,2))/30,"")))</f>
        <v/>
      </c>
      <c r="G5366" s="12">
        <f>IF($E5366="","",IF(WEEKDAY($E5366,2)&lt;6,1,0))</f>
        <v/>
      </c>
      <c r="H5366" s="12">
        <f>IF(OR($E5366="",$F5366=""),"",IF(AND($G5366=1,$F5366&gt;='Working Hours'!$C$8,$F5366&lt;'Working Hours'!$C$9),1,0))</f>
        <v/>
      </c>
    </row>
    <row r="5367">
      <c r="A5367" s="11" t="n"/>
      <c r="B5367" s="11" t="n"/>
      <c r="C5367" s="11" t="n"/>
      <c r="E5367" s="12">
        <f>IF($A5367="","",IF(ISNUMBER($A5367),$A5367,IFERROR(DATEVALUE($A5367),"")))</f>
        <v/>
      </c>
      <c r="F5367" s="12">
        <f>IF($B5367="","",IF(ISNUMBER($B5367),HOUR($B5367)*2+MINUTE($B5367)/30,IFERROR(VALUE(LEFT($B5367,FIND(":",$B5367)-1))*2+VALUE(MID($B5367,FIND(":",$B5367)+1,2))/30,"")))</f>
        <v/>
      </c>
      <c r="G5367" s="12">
        <f>IF($E5367="","",IF(WEEKDAY($E5367,2)&lt;6,1,0))</f>
        <v/>
      </c>
      <c r="H5367" s="12">
        <f>IF(OR($E5367="",$F5367=""),"",IF(AND($G5367=1,$F5367&gt;='Working Hours'!$C$8,$F5367&lt;'Working Hours'!$C$9),1,0))</f>
        <v/>
      </c>
    </row>
    <row r="5368">
      <c r="A5368" s="11" t="n"/>
      <c r="B5368" s="11" t="n"/>
      <c r="C5368" s="11" t="n"/>
      <c r="E5368" s="12">
        <f>IF($A5368="","",IF(ISNUMBER($A5368),$A5368,IFERROR(DATEVALUE($A5368),"")))</f>
        <v/>
      </c>
      <c r="F5368" s="12">
        <f>IF($B5368="","",IF(ISNUMBER($B5368),HOUR($B5368)*2+MINUTE($B5368)/30,IFERROR(VALUE(LEFT($B5368,FIND(":",$B5368)-1))*2+VALUE(MID($B5368,FIND(":",$B5368)+1,2))/30,"")))</f>
        <v/>
      </c>
      <c r="G5368" s="12">
        <f>IF($E5368="","",IF(WEEKDAY($E5368,2)&lt;6,1,0))</f>
        <v/>
      </c>
      <c r="H5368" s="12">
        <f>IF(OR($E5368="",$F5368=""),"",IF(AND($G5368=1,$F5368&gt;='Working Hours'!$C$8,$F5368&lt;'Working Hours'!$C$9),1,0))</f>
        <v/>
      </c>
    </row>
    <row r="5369">
      <c r="A5369" s="11" t="n"/>
      <c r="B5369" s="11" t="n"/>
      <c r="C5369" s="11" t="n"/>
      <c r="E5369" s="12">
        <f>IF($A5369="","",IF(ISNUMBER($A5369),$A5369,IFERROR(DATEVALUE($A5369),"")))</f>
        <v/>
      </c>
      <c r="F5369" s="12">
        <f>IF($B5369="","",IF(ISNUMBER($B5369),HOUR($B5369)*2+MINUTE($B5369)/30,IFERROR(VALUE(LEFT($B5369,FIND(":",$B5369)-1))*2+VALUE(MID($B5369,FIND(":",$B5369)+1,2))/30,"")))</f>
        <v/>
      </c>
      <c r="G5369" s="12">
        <f>IF($E5369="","",IF(WEEKDAY($E5369,2)&lt;6,1,0))</f>
        <v/>
      </c>
      <c r="H5369" s="12">
        <f>IF(OR($E5369="",$F5369=""),"",IF(AND($G5369=1,$F5369&gt;='Working Hours'!$C$8,$F5369&lt;'Working Hours'!$C$9),1,0))</f>
        <v/>
      </c>
    </row>
    <row r="5370">
      <c r="A5370" s="11" t="n"/>
      <c r="B5370" s="11" t="n"/>
      <c r="C5370" s="11" t="n"/>
      <c r="E5370" s="12">
        <f>IF($A5370="","",IF(ISNUMBER($A5370),$A5370,IFERROR(DATEVALUE($A5370),"")))</f>
        <v/>
      </c>
      <c r="F5370" s="12">
        <f>IF($B5370="","",IF(ISNUMBER($B5370),HOUR($B5370)*2+MINUTE($B5370)/30,IFERROR(VALUE(LEFT($B5370,FIND(":",$B5370)-1))*2+VALUE(MID($B5370,FIND(":",$B5370)+1,2))/30,"")))</f>
        <v/>
      </c>
      <c r="G5370" s="12">
        <f>IF($E5370="","",IF(WEEKDAY($E5370,2)&lt;6,1,0))</f>
        <v/>
      </c>
      <c r="H5370" s="12">
        <f>IF(OR($E5370="",$F5370=""),"",IF(AND($G5370=1,$F5370&gt;='Working Hours'!$C$8,$F5370&lt;'Working Hours'!$C$9),1,0))</f>
        <v/>
      </c>
    </row>
    <row r="5371">
      <c r="A5371" s="11" t="n"/>
      <c r="B5371" s="11" t="n"/>
      <c r="C5371" s="11" t="n"/>
      <c r="E5371" s="12">
        <f>IF($A5371="","",IF(ISNUMBER($A5371),$A5371,IFERROR(DATEVALUE($A5371),"")))</f>
        <v/>
      </c>
      <c r="F5371" s="12">
        <f>IF($B5371="","",IF(ISNUMBER($B5371),HOUR($B5371)*2+MINUTE($B5371)/30,IFERROR(VALUE(LEFT($B5371,FIND(":",$B5371)-1))*2+VALUE(MID($B5371,FIND(":",$B5371)+1,2))/30,"")))</f>
        <v/>
      </c>
      <c r="G5371" s="12">
        <f>IF($E5371="","",IF(WEEKDAY($E5371,2)&lt;6,1,0))</f>
        <v/>
      </c>
      <c r="H5371" s="12">
        <f>IF(OR($E5371="",$F5371=""),"",IF(AND($G5371=1,$F5371&gt;='Working Hours'!$C$8,$F5371&lt;'Working Hours'!$C$9),1,0))</f>
        <v/>
      </c>
    </row>
    <row r="5372">
      <c r="A5372" s="11" t="n"/>
      <c r="B5372" s="11" t="n"/>
      <c r="C5372" s="11" t="n"/>
      <c r="E5372" s="12">
        <f>IF($A5372="","",IF(ISNUMBER($A5372),$A5372,IFERROR(DATEVALUE($A5372),"")))</f>
        <v/>
      </c>
      <c r="F5372" s="12">
        <f>IF($B5372="","",IF(ISNUMBER($B5372),HOUR($B5372)*2+MINUTE($B5372)/30,IFERROR(VALUE(LEFT($B5372,FIND(":",$B5372)-1))*2+VALUE(MID($B5372,FIND(":",$B5372)+1,2))/30,"")))</f>
        <v/>
      </c>
      <c r="G5372" s="12">
        <f>IF($E5372="","",IF(WEEKDAY($E5372,2)&lt;6,1,0))</f>
        <v/>
      </c>
      <c r="H5372" s="12">
        <f>IF(OR($E5372="",$F5372=""),"",IF(AND($G5372=1,$F5372&gt;='Working Hours'!$C$8,$F5372&lt;'Working Hours'!$C$9),1,0))</f>
        <v/>
      </c>
    </row>
    <row r="5373">
      <c r="A5373" s="11" t="n"/>
      <c r="B5373" s="11" t="n"/>
      <c r="C5373" s="11" t="n"/>
      <c r="E5373" s="12">
        <f>IF($A5373="","",IF(ISNUMBER($A5373),$A5373,IFERROR(DATEVALUE($A5373),"")))</f>
        <v/>
      </c>
      <c r="F5373" s="12">
        <f>IF($B5373="","",IF(ISNUMBER($B5373),HOUR($B5373)*2+MINUTE($B5373)/30,IFERROR(VALUE(LEFT($B5373,FIND(":",$B5373)-1))*2+VALUE(MID($B5373,FIND(":",$B5373)+1,2))/30,"")))</f>
        <v/>
      </c>
      <c r="G5373" s="12">
        <f>IF($E5373="","",IF(WEEKDAY($E5373,2)&lt;6,1,0))</f>
        <v/>
      </c>
      <c r="H5373" s="12">
        <f>IF(OR($E5373="",$F5373=""),"",IF(AND($G5373=1,$F5373&gt;='Working Hours'!$C$8,$F5373&lt;'Working Hours'!$C$9),1,0))</f>
        <v/>
      </c>
    </row>
    <row r="5374">
      <c r="A5374" s="11" t="n"/>
      <c r="B5374" s="11" t="n"/>
      <c r="C5374" s="11" t="n"/>
      <c r="E5374" s="12">
        <f>IF($A5374="","",IF(ISNUMBER($A5374),$A5374,IFERROR(DATEVALUE($A5374),"")))</f>
        <v/>
      </c>
      <c r="F5374" s="12">
        <f>IF($B5374="","",IF(ISNUMBER($B5374),HOUR($B5374)*2+MINUTE($B5374)/30,IFERROR(VALUE(LEFT($B5374,FIND(":",$B5374)-1))*2+VALUE(MID($B5374,FIND(":",$B5374)+1,2))/30,"")))</f>
        <v/>
      </c>
      <c r="G5374" s="12">
        <f>IF($E5374="","",IF(WEEKDAY($E5374,2)&lt;6,1,0))</f>
        <v/>
      </c>
      <c r="H5374" s="12">
        <f>IF(OR($E5374="",$F5374=""),"",IF(AND($G5374=1,$F5374&gt;='Working Hours'!$C$8,$F5374&lt;'Working Hours'!$C$9),1,0))</f>
        <v/>
      </c>
    </row>
    <row r="5375">
      <c r="A5375" s="11" t="n"/>
      <c r="B5375" s="11" t="n"/>
      <c r="C5375" s="11" t="n"/>
      <c r="E5375" s="12">
        <f>IF($A5375="","",IF(ISNUMBER($A5375),$A5375,IFERROR(DATEVALUE($A5375),"")))</f>
        <v/>
      </c>
      <c r="F5375" s="12">
        <f>IF($B5375="","",IF(ISNUMBER($B5375),HOUR($B5375)*2+MINUTE($B5375)/30,IFERROR(VALUE(LEFT($B5375,FIND(":",$B5375)-1))*2+VALUE(MID($B5375,FIND(":",$B5375)+1,2))/30,"")))</f>
        <v/>
      </c>
      <c r="G5375" s="12">
        <f>IF($E5375="","",IF(WEEKDAY($E5375,2)&lt;6,1,0))</f>
        <v/>
      </c>
      <c r="H5375" s="12">
        <f>IF(OR($E5375="",$F5375=""),"",IF(AND($G5375=1,$F5375&gt;='Working Hours'!$C$8,$F5375&lt;'Working Hours'!$C$9),1,0))</f>
        <v/>
      </c>
    </row>
    <row r="5376">
      <c r="A5376" s="11" t="n"/>
      <c r="B5376" s="11" t="n"/>
      <c r="C5376" s="11" t="n"/>
      <c r="E5376" s="12">
        <f>IF($A5376="","",IF(ISNUMBER($A5376),$A5376,IFERROR(DATEVALUE($A5376),"")))</f>
        <v/>
      </c>
      <c r="F5376" s="12">
        <f>IF($B5376="","",IF(ISNUMBER($B5376),HOUR($B5376)*2+MINUTE($B5376)/30,IFERROR(VALUE(LEFT($B5376,FIND(":",$B5376)-1))*2+VALUE(MID($B5376,FIND(":",$B5376)+1,2))/30,"")))</f>
        <v/>
      </c>
      <c r="G5376" s="12">
        <f>IF($E5376="","",IF(WEEKDAY($E5376,2)&lt;6,1,0))</f>
        <v/>
      </c>
      <c r="H5376" s="12">
        <f>IF(OR($E5376="",$F5376=""),"",IF(AND($G5376=1,$F5376&gt;='Working Hours'!$C$8,$F5376&lt;'Working Hours'!$C$9),1,0))</f>
        <v/>
      </c>
    </row>
    <row r="5377">
      <c r="A5377" s="11" t="n"/>
      <c r="B5377" s="11" t="n"/>
      <c r="C5377" s="11" t="n"/>
      <c r="E5377" s="12">
        <f>IF($A5377="","",IF(ISNUMBER($A5377),$A5377,IFERROR(DATEVALUE($A5377),"")))</f>
        <v/>
      </c>
      <c r="F5377" s="12">
        <f>IF($B5377="","",IF(ISNUMBER($B5377),HOUR($B5377)*2+MINUTE($B5377)/30,IFERROR(VALUE(LEFT($B5377,FIND(":",$B5377)-1))*2+VALUE(MID($B5377,FIND(":",$B5377)+1,2))/30,"")))</f>
        <v/>
      </c>
      <c r="G5377" s="12">
        <f>IF($E5377="","",IF(WEEKDAY($E5377,2)&lt;6,1,0))</f>
        <v/>
      </c>
      <c r="H5377" s="12">
        <f>IF(OR($E5377="",$F5377=""),"",IF(AND($G5377=1,$F5377&gt;='Working Hours'!$C$8,$F5377&lt;'Working Hours'!$C$9),1,0))</f>
        <v/>
      </c>
    </row>
    <row r="5378">
      <c r="A5378" s="11" t="n"/>
      <c r="B5378" s="11" t="n"/>
      <c r="C5378" s="11" t="n"/>
      <c r="E5378" s="12">
        <f>IF($A5378="","",IF(ISNUMBER($A5378),$A5378,IFERROR(DATEVALUE($A5378),"")))</f>
        <v/>
      </c>
      <c r="F5378" s="12">
        <f>IF($B5378="","",IF(ISNUMBER($B5378),HOUR($B5378)*2+MINUTE($B5378)/30,IFERROR(VALUE(LEFT($B5378,FIND(":",$B5378)-1))*2+VALUE(MID($B5378,FIND(":",$B5378)+1,2))/30,"")))</f>
        <v/>
      </c>
      <c r="G5378" s="12">
        <f>IF($E5378="","",IF(WEEKDAY($E5378,2)&lt;6,1,0))</f>
        <v/>
      </c>
      <c r="H5378" s="12">
        <f>IF(OR($E5378="",$F5378=""),"",IF(AND($G5378=1,$F5378&gt;='Working Hours'!$C$8,$F5378&lt;'Working Hours'!$C$9),1,0))</f>
        <v/>
      </c>
    </row>
    <row r="5379">
      <c r="A5379" s="11" t="n"/>
      <c r="B5379" s="11" t="n"/>
      <c r="C5379" s="11" t="n"/>
      <c r="E5379" s="12">
        <f>IF($A5379="","",IF(ISNUMBER($A5379),$A5379,IFERROR(DATEVALUE($A5379),"")))</f>
        <v/>
      </c>
      <c r="F5379" s="12">
        <f>IF($B5379="","",IF(ISNUMBER($B5379),HOUR($B5379)*2+MINUTE($B5379)/30,IFERROR(VALUE(LEFT($B5379,FIND(":",$B5379)-1))*2+VALUE(MID($B5379,FIND(":",$B5379)+1,2))/30,"")))</f>
        <v/>
      </c>
      <c r="G5379" s="12">
        <f>IF($E5379="","",IF(WEEKDAY($E5379,2)&lt;6,1,0))</f>
        <v/>
      </c>
      <c r="H5379" s="12">
        <f>IF(OR($E5379="",$F5379=""),"",IF(AND($G5379=1,$F5379&gt;='Working Hours'!$C$8,$F5379&lt;'Working Hours'!$C$9),1,0))</f>
        <v/>
      </c>
    </row>
    <row r="5380">
      <c r="A5380" s="11" t="n"/>
      <c r="B5380" s="11" t="n"/>
      <c r="C5380" s="11" t="n"/>
      <c r="E5380" s="12">
        <f>IF($A5380="","",IF(ISNUMBER($A5380),$A5380,IFERROR(DATEVALUE($A5380),"")))</f>
        <v/>
      </c>
      <c r="F5380" s="12">
        <f>IF($B5380="","",IF(ISNUMBER($B5380),HOUR($B5380)*2+MINUTE($B5380)/30,IFERROR(VALUE(LEFT($B5380,FIND(":",$B5380)-1))*2+VALUE(MID($B5380,FIND(":",$B5380)+1,2))/30,"")))</f>
        <v/>
      </c>
      <c r="G5380" s="12">
        <f>IF($E5380="","",IF(WEEKDAY($E5380,2)&lt;6,1,0))</f>
        <v/>
      </c>
      <c r="H5380" s="12">
        <f>IF(OR($E5380="",$F5380=""),"",IF(AND($G5380=1,$F5380&gt;='Working Hours'!$C$8,$F5380&lt;'Working Hours'!$C$9),1,0))</f>
        <v/>
      </c>
    </row>
    <row r="5381">
      <c r="A5381" s="11" t="n"/>
      <c r="B5381" s="11" t="n"/>
      <c r="C5381" s="11" t="n"/>
      <c r="E5381" s="12">
        <f>IF($A5381="","",IF(ISNUMBER($A5381),$A5381,IFERROR(DATEVALUE($A5381),"")))</f>
        <v/>
      </c>
      <c r="F5381" s="12">
        <f>IF($B5381="","",IF(ISNUMBER($B5381),HOUR($B5381)*2+MINUTE($B5381)/30,IFERROR(VALUE(LEFT($B5381,FIND(":",$B5381)-1))*2+VALUE(MID($B5381,FIND(":",$B5381)+1,2))/30,"")))</f>
        <v/>
      </c>
      <c r="G5381" s="12">
        <f>IF($E5381="","",IF(WEEKDAY($E5381,2)&lt;6,1,0))</f>
        <v/>
      </c>
      <c r="H5381" s="12">
        <f>IF(OR($E5381="",$F5381=""),"",IF(AND($G5381=1,$F5381&gt;='Working Hours'!$C$8,$F5381&lt;'Working Hours'!$C$9),1,0))</f>
        <v/>
      </c>
    </row>
    <row r="5382">
      <c r="A5382" s="11" t="n"/>
      <c r="B5382" s="11" t="n"/>
      <c r="C5382" s="11" t="n"/>
      <c r="E5382" s="12">
        <f>IF($A5382="","",IF(ISNUMBER($A5382),$A5382,IFERROR(DATEVALUE($A5382),"")))</f>
        <v/>
      </c>
      <c r="F5382" s="12">
        <f>IF($B5382="","",IF(ISNUMBER($B5382),HOUR($B5382)*2+MINUTE($B5382)/30,IFERROR(VALUE(LEFT($B5382,FIND(":",$B5382)-1))*2+VALUE(MID($B5382,FIND(":",$B5382)+1,2))/30,"")))</f>
        <v/>
      </c>
      <c r="G5382" s="12">
        <f>IF($E5382="","",IF(WEEKDAY($E5382,2)&lt;6,1,0))</f>
        <v/>
      </c>
      <c r="H5382" s="12">
        <f>IF(OR($E5382="",$F5382=""),"",IF(AND($G5382=1,$F5382&gt;='Working Hours'!$C$8,$F5382&lt;'Working Hours'!$C$9),1,0))</f>
        <v/>
      </c>
    </row>
    <row r="5383">
      <c r="A5383" s="11" t="n"/>
      <c r="B5383" s="11" t="n"/>
      <c r="C5383" s="11" t="n"/>
      <c r="E5383" s="12">
        <f>IF($A5383="","",IF(ISNUMBER($A5383),$A5383,IFERROR(DATEVALUE($A5383),"")))</f>
        <v/>
      </c>
      <c r="F5383" s="12">
        <f>IF($B5383="","",IF(ISNUMBER($B5383),HOUR($B5383)*2+MINUTE($B5383)/30,IFERROR(VALUE(LEFT($B5383,FIND(":",$B5383)-1))*2+VALUE(MID($B5383,FIND(":",$B5383)+1,2))/30,"")))</f>
        <v/>
      </c>
      <c r="G5383" s="12">
        <f>IF($E5383="","",IF(WEEKDAY($E5383,2)&lt;6,1,0))</f>
        <v/>
      </c>
      <c r="H5383" s="12">
        <f>IF(OR($E5383="",$F5383=""),"",IF(AND($G5383=1,$F5383&gt;='Working Hours'!$C$8,$F5383&lt;'Working Hours'!$C$9),1,0))</f>
        <v/>
      </c>
    </row>
    <row r="5384">
      <c r="A5384" s="11" t="n"/>
      <c r="B5384" s="11" t="n"/>
      <c r="C5384" s="11" t="n"/>
      <c r="E5384" s="12">
        <f>IF($A5384="","",IF(ISNUMBER($A5384),$A5384,IFERROR(DATEVALUE($A5384),"")))</f>
        <v/>
      </c>
      <c r="F5384" s="12">
        <f>IF($B5384="","",IF(ISNUMBER($B5384),HOUR($B5384)*2+MINUTE($B5384)/30,IFERROR(VALUE(LEFT($B5384,FIND(":",$B5384)-1))*2+VALUE(MID($B5384,FIND(":",$B5384)+1,2))/30,"")))</f>
        <v/>
      </c>
      <c r="G5384" s="12">
        <f>IF($E5384="","",IF(WEEKDAY($E5384,2)&lt;6,1,0))</f>
        <v/>
      </c>
      <c r="H5384" s="12">
        <f>IF(OR($E5384="",$F5384=""),"",IF(AND($G5384=1,$F5384&gt;='Working Hours'!$C$8,$F5384&lt;'Working Hours'!$C$9),1,0))</f>
        <v/>
      </c>
    </row>
    <row r="5385">
      <c r="A5385" s="11" t="n"/>
      <c r="B5385" s="11" t="n"/>
      <c r="C5385" s="11" t="n"/>
      <c r="E5385" s="12">
        <f>IF($A5385="","",IF(ISNUMBER($A5385),$A5385,IFERROR(DATEVALUE($A5385),"")))</f>
        <v/>
      </c>
      <c r="F5385" s="12">
        <f>IF($B5385="","",IF(ISNUMBER($B5385),HOUR($B5385)*2+MINUTE($B5385)/30,IFERROR(VALUE(LEFT($B5385,FIND(":",$B5385)-1))*2+VALUE(MID($B5385,FIND(":",$B5385)+1,2))/30,"")))</f>
        <v/>
      </c>
      <c r="G5385" s="12">
        <f>IF($E5385="","",IF(WEEKDAY($E5385,2)&lt;6,1,0))</f>
        <v/>
      </c>
      <c r="H5385" s="12">
        <f>IF(OR($E5385="",$F5385=""),"",IF(AND($G5385=1,$F5385&gt;='Working Hours'!$C$8,$F5385&lt;'Working Hours'!$C$9),1,0))</f>
        <v/>
      </c>
    </row>
    <row r="5386">
      <c r="A5386" s="11" t="n"/>
      <c r="B5386" s="11" t="n"/>
      <c r="C5386" s="11" t="n"/>
      <c r="E5386" s="12">
        <f>IF($A5386="","",IF(ISNUMBER($A5386),$A5386,IFERROR(DATEVALUE($A5386),"")))</f>
        <v/>
      </c>
      <c r="F5386" s="12">
        <f>IF($B5386="","",IF(ISNUMBER($B5386),HOUR($B5386)*2+MINUTE($B5386)/30,IFERROR(VALUE(LEFT($B5386,FIND(":",$B5386)-1))*2+VALUE(MID($B5386,FIND(":",$B5386)+1,2))/30,"")))</f>
        <v/>
      </c>
      <c r="G5386" s="12">
        <f>IF($E5386="","",IF(WEEKDAY($E5386,2)&lt;6,1,0))</f>
        <v/>
      </c>
      <c r="H5386" s="12">
        <f>IF(OR($E5386="",$F5386=""),"",IF(AND($G5386=1,$F5386&gt;='Working Hours'!$C$8,$F5386&lt;'Working Hours'!$C$9),1,0))</f>
        <v/>
      </c>
    </row>
    <row r="5387">
      <c r="A5387" s="11" t="n"/>
      <c r="B5387" s="11" t="n"/>
      <c r="C5387" s="11" t="n"/>
      <c r="E5387" s="12">
        <f>IF($A5387="","",IF(ISNUMBER($A5387),$A5387,IFERROR(DATEVALUE($A5387),"")))</f>
        <v/>
      </c>
      <c r="F5387" s="12">
        <f>IF($B5387="","",IF(ISNUMBER($B5387),HOUR($B5387)*2+MINUTE($B5387)/30,IFERROR(VALUE(LEFT($B5387,FIND(":",$B5387)-1))*2+VALUE(MID($B5387,FIND(":",$B5387)+1,2))/30,"")))</f>
        <v/>
      </c>
      <c r="G5387" s="12">
        <f>IF($E5387="","",IF(WEEKDAY($E5387,2)&lt;6,1,0))</f>
        <v/>
      </c>
      <c r="H5387" s="12">
        <f>IF(OR($E5387="",$F5387=""),"",IF(AND($G5387=1,$F5387&gt;='Working Hours'!$C$8,$F5387&lt;'Working Hours'!$C$9),1,0))</f>
        <v/>
      </c>
    </row>
    <row r="5388">
      <c r="A5388" s="11" t="n"/>
      <c r="B5388" s="11" t="n"/>
      <c r="C5388" s="11" t="n"/>
      <c r="E5388" s="12">
        <f>IF($A5388="","",IF(ISNUMBER($A5388),$A5388,IFERROR(DATEVALUE($A5388),"")))</f>
        <v/>
      </c>
      <c r="F5388" s="12">
        <f>IF($B5388="","",IF(ISNUMBER($B5388),HOUR($B5388)*2+MINUTE($B5388)/30,IFERROR(VALUE(LEFT($B5388,FIND(":",$B5388)-1))*2+VALUE(MID($B5388,FIND(":",$B5388)+1,2))/30,"")))</f>
        <v/>
      </c>
      <c r="G5388" s="12">
        <f>IF($E5388="","",IF(WEEKDAY($E5388,2)&lt;6,1,0))</f>
        <v/>
      </c>
      <c r="H5388" s="12">
        <f>IF(OR($E5388="",$F5388=""),"",IF(AND($G5388=1,$F5388&gt;='Working Hours'!$C$8,$F5388&lt;'Working Hours'!$C$9),1,0))</f>
        <v/>
      </c>
    </row>
    <row r="5389">
      <c r="A5389" s="11" t="n"/>
      <c r="B5389" s="11" t="n"/>
      <c r="C5389" s="11" t="n"/>
      <c r="E5389" s="12">
        <f>IF($A5389="","",IF(ISNUMBER($A5389),$A5389,IFERROR(DATEVALUE($A5389),"")))</f>
        <v/>
      </c>
      <c r="F5389" s="12">
        <f>IF($B5389="","",IF(ISNUMBER($B5389),HOUR($B5389)*2+MINUTE($B5389)/30,IFERROR(VALUE(LEFT($B5389,FIND(":",$B5389)-1))*2+VALUE(MID($B5389,FIND(":",$B5389)+1,2))/30,"")))</f>
        <v/>
      </c>
      <c r="G5389" s="12">
        <f>IF($E5389="","",IF(WEEKDAY($E5389,2)&lt;6,1,0))</f>
        <v/>
      </c>
      <c r="H5389" s="12">
        <f>IF(OR($E5389="",$F5389=""),"",IF(AND($G5389=1,$F5389&gt;='Working Hours'!$C$8,$F5389&lt;'Working Hours'!$C$9),1,0))</f>
        <v/>
      </c>
    </row>
    <row r="5390">
      <c r="A5390" s="11" t="n"/>
      <c r="B5390" s="11" t="n"/>
      <c r="C5390" s="11" t="n"/>
      <c r="E5390" s="12">
        <f>IF($A5390="","",IF(ISNUMBER($A5390),$A5390,IFERROR(DATEVALUE($A5390),"")))</f>
        <v/>
      </c>
      <c r="F5390" s="12">
        <f>IF($B5390="","",IF(ISNUMBER($B5390),HOUR($B5390)*2+MINUTE($B5390)/30,IFERROR(VALUE(LEFT($B5390,FIND(":",$B5390)-1))*2+VALUE(MID($B5390,FIND(":",$B5390)+1,2))/30,"")))</f>
        <v/>
      </c>
      <c r="G5390" s="12">
        <f>IF($E5390="","",IF(WEEKDAY($E5390,2)&lt;6,1,0))</f>
        <v/>
      </c>
      <c r="H5390" s="12">
        <f>IF(OR($E5390="",$F5390=""),"",IF(AND($G5390=1,$F5390&gt;='Working Hours'!$C$8,$F5390&lt;'Working Hours'!$C$9),1,0))</f>
        <v/>
      </c>
    </row>
    <row r="5391">
      <c r="A5391" s="11" t="n"/>
      <c r="B5391" s="11" t="n"/>
      <c r="C5391" s="11" t="n"/>
      <c r="E5391" s="12">
        <f>IF($A5391="","",IF(ISNUMBER($A5391),$A5391,IFERROR(DATEVALUE($A5391),"")))</f>
        <v/>
      </c>
      <c r="F5391" s="12">
        <f>IF($B5391="","",IF(ISNUMBER($B5391),HOUR($B5391)*2+MINUTE($B5391)/30,IFERROR(VALUE(LEFT($B5391,FIND(":",$B5391)-1))*2+VALUE(MID($B5391,FIND(":",$B5391)+1,2))/30,"")))</f>
        <v/>
      </c>
      <c r="G5391" s="12">
        <f>IF($E5391="","",IF(WEEKDAY($E5391,2)&lt;6,1,0))</f>
        <v/>
      </c>
      <c r="H5391" s="12">
        <f>IF(OR($E5391="",$F5391=""),"",IF(AND($G5391=1,$F5391&gt;='Working Hours'!$C$8,$F5391&lt;'Working Hours'!$C$9),1,0))</f>
        <v/>
      </c>
    </row>
    <row r="5392">
      <c r="A5392" s="11" t="n"/>
      <c r="B5392" s="11" t="n"/>
      <c r="C5392" s="11" t="n"/>
      <c r="E5392" s="12">
        <f>IF($A5392="","",IF(ISNUMBER($A5392),$A5392,IFERROR(DATEVALUE($A5392),"")))</f>
        <v/>
      </c>
      <c r="F5392" s="12">
        <f>IF($B5392="","",IF(ISNUMBER($B5392),HOUR($B5392)*2+MINUTE($B5392)/30,IFERROR(VALUE(LEFT($B5392,FIND(":",$B5392)-1))*2+VALUE(MID($B5392,FIND(":",$B5392)+1,2))/30,"")))</f>
        <v/>
      </c>
      <c r="G5392" s="12">
        <f>IF($E5392="","",IF(WEEKDAY($E5392,2)&lt;6,1,0))</f>
        <v/>
      </c>
      <c r="H5392" s="12">
        <f>IF(OR($E5392="",$F5392=""),"",IF(AND($G5392=1,$F5392&gt;='Working Hours'!$C$8,$F5392&lt;'Working Hours'!$C$9),1,0))</f>
        <v/>
      </c>
    </row>
    <row r="5393">
      <c r="A5393" s="11" t="n"/>
      <c r="B5393" s="11" t="n"/>
      <c r="C5393" s="11" t="n"/>
      <c r="E5393" s="12">
        <f>IF($A5393="","",IF(ISNUMBER($A5393),$A5393,IFERROR(DATEVALUE($A5393),"")))</f>
        <v/>
      </c>
      <c r="F5393" s="12">
        <f>IF($B5393="","",IF(ISNUMBER($B5393),HOUR($B5393)*2+MINUTE($B5393)/30,IFERROR(VALUE(LEFT($B5393,FIND(":",$B5393)-1))*2+VALUE(MID($B5393,FIND(":",$B5393)+1,2))/30,"")))</f>
        <v/>
      </c>
      <c r="G5393" s="12">
        <f>IF($E5393="","",IF(WEEKDAY($E5393,2)&lt;6,1,0))</f>
        <v/>
      </c>
      <c r="H5393" s="12">
        <f>IF(OR($E5393="",$F5393=""),"",IF(AND($G5393=1,$F5393&gt;='Working Hours'!$C$8,$F5393&lt;'Working Hours'!$C$9),1,0))</f>
        <v/>
      </c>
    </row>
    <row r="5394">
      <c r="A5394" s="11" t="n"/>
      <c r="B5394" s="11" t="n"/>
      <c r="C5394" s="11" t="n"/>
      <c r="E5394" s="12">
        <f>IF($A5394="","",IF(ISNUMBER($A5394),$A5394,IFERROR(DATEVALUE($A5394),"")))</f>
        <v/>
      </c>
      <c r="F5394" s="12">
        <f>IF($B5394="","",IF(ISNUMBER($B5394),HOUR($B5394)*2+MINUTE($B5394)/30,IFERROR(VALUE(LEFT($B5394,FIND(":",$B5394)-1))*2+VALUE(MID($B5394,FIND(":",$B5394)+1,2))/30,"")))</f>
        <v/>
      </c>
      <c r="G5394" s="12">
        <f>IF($E5394="","",IF(WEEKDAY($E5394,2)&lt;6,1,0))</f>
        <v/>
      </c>
      <c r="H5394" s="12">
        <f>IF(OR($E5394="",$F5394=""),"",IF(AND($G5394=1,$F5394&gt;='Working Hours'!$C$8,$F5394&lt;'Working Hours'!$C$9),1,0))</f>
        <v/>
      </c>
    </row>
    <row r="5395">
      <c r="A5395" s="11" t="n"/>
      <c r="B5395" s="11" t="n"/>
      <c r="C5395" s="11" t="n"/>
      <c r="E5395" s="12">
        <f>IF($A5395="","",IF(ISNUMBER($A5395),$A5395,IFERROR(DATEVALUE($A5395),"")))</f>
        <v/>
      </c>
      <c r="F5395" s="12">
        <f>IF($B5395="","",IF(ISNUMBER($B5395),HOUR($B5395)*2+MINUTE($B5395)/30,IFERROR(VALUE(LEFT($B5395,FIND(":",$B5395)-1))*2+VALUE(MID($B5395,FIND(":",$B5395)+1,2))/30,"")))</f>
        <v/>
      </c>
      <c r="G5395" s="12">
        <f>IF($E5395="","",IF(WEEKDAY($E5395,2)&lt;6,1,0))</f>
        <v/>
      </c>
      <c r="H5395" s="12">
        <f>IF(OR($E5395="",$F5395=""),"",IF(AND($G5395=1,$F5395&gt;='Working Hours'!$C$8,$F5395&lt;'Working Hours'!$C$9),1,0))</f>
        <v/>
      </c>
    </row>
    <row r="5396">
      <c r="A5396" s="11" t="n"/>
      <c r="B5396" s="11" t="n"/>
      <c r="C5396" s="11" t="n"/>
      <c r="E5396" s="12">
        <f>IF($A5396="","",IF(ISNUMBER($A5396),$A5396,IFERROR(DATEVALUE($A5396),"")))</f>
        <v/>
      </c>
      <c r="F5396" s="12">
        <f>IF($B5396="","",IF(ISNUMBER($B5396),HOUR($B5396)*2+MINUTE($B5396)/30,IFERROR(VALUE(LEFT($B5396,FIND(":",$B5396)-1))*2+VALUE(MID($B5396,FIND(":",$B5396)+1,2))/30,"")))</f>
        <v/>
      </c>
      <c r="G5396" s="12">
        <f>IF($E5396="","",IF(WEEKDAY($E5396,2)&lt;6,1,0))</f>
        <v/>
      </c>
      <c r="H5396" s="12">
        <f>IF(OR($E5396="",$F5396=""),"",IF(AND($G5396=1,$F5396&gt;='Working Hours'!$C$8,$F5396&lt;'Working Hours'!$C$9),1,0))</f>
        <v/>
      </c>
    </row>
    <row r="5397">
      <c r="A5397" s="11" t="n"/>
      <c r="B5397" s="11" t="n"/>
      <c r="C5397" s="11" t="n"/>
      <c r="E5397" s="12">
        <f>IF($A5397="","",IF(ISNUMBER($A5397),$A5397,IFERROR(DATEVALUE($A5397),"")))</f>
        <v/>
      </c>
      <c r="F5397" s="12">
        <f>IF($B5397="","",IF(ISNUMBER($B5397),HOUR($B5397)*2+MINUTE($B5397)/30,IFERROR(VALUE(LEFT($B5397,FIND(":",$B5397)-1))*2+VALUE(MID($B5397,FIND(":",$B5397)+1,2))/30,"")))</f>
        <v/>
      </c>
      <c r="G5397" s="12">
        <f>IF($E5397="","",IF(WEEKDAY($E5397,2)&lt;6,1,0))</f>
        <v/>
      </c>
      <c r="H5397" s="12">
        <f>IF(OR($E5397="",$F5397=""),"",IF(AND($G5397=1,$F5397&gt;='Working Hours'!$C$8,$F5397&lt;'Working Hours'!$C$9),1,0))</f>
        <v/>
      </c>
    </row>
    <row r="5398">
      <c r="A5398" s="11" t="n"/>
      <c r="B5398" s="11" t="n"/>
      <c r="C5398" s="11" t="n"/>
      <c r="E5398" s="12">
        <f>IF($A5398="","",IF(ISNUMBER($A5398),$A5398,IFERROR(DATEVALUE($A5398),"")))</f>
        <v/>
      </c>
      <c r="F5398" s="12">
        <f>IF($B5398="","",IF(ISNUMBER($B5398),HOUR($B5398)*2+MINUTE($B5398)/30,IFERROR(VALUE(LEFT($B5398,FIND(":",$B5398)-1))*2+VALUE(MID($B5398,FIND(":",$B5398)+1,2))/30,"")))</f>
        <v/>
      </c>
      <c r="G5398" s="12">
        <f>IF($E5398="","",IF(WEEKDAY($E5398,2)&lt;6,1,0))</f>
        <v/>
      </c>
      <c r="H5398" s="12">
        <f>IF(OR($E5398="",$F5398=""),"",IF(AND($G5398=1,$F5398&gt;='Working Hours'!$C$8,$F5398&lt;'Working Hours'!$C$9),1,0))</f>
        <v/>
      </c>
    </row>
    <row r="5399">
      <c r="A5399" s="11" t="n"/>
      <c r="B5399" s="11" t="n"/>
      <c r="C5399" s="11" t="n"/>
      <c r="E5399" s="12">
        <f>IF($A5399="","",IF(ISNUMBER($A5399),$A5399,IFERROR(DATEVALUE($A5399),"")))</f>
        <v/>
      </c>
      <c r="F5399" s="12">
        <f>IF($B5399="","",IF(ISNUMBER($B5399),HOUR($B5399)*2+MINUTE($B5399)/30,IFERROR(VALUE(LEFT($B5399,FIND(":",$B5399)-1))*2+VALUE(MID($B5399,FIND(":",$B5399)+1,2))/30,"")))</f>
        <v/>
      </c>
      <c r="G5399" s="12">
        <f>IF($E5399="","",IF(WEEKDAY($E5399,2)&lt;6,1,0))</f>
        <v/>
      </c>
      <c r="H5399" s="12">
        <f>IF(OR($E5399="",$F5399=""),"",IF(AND($G5399=1,$F5399&gt;='Working Hours'!$C$8,$F5399&lt;'Working Hours'!$C$9),1,0))</f>
        <v/>
      </c>
    </row>
    <row r="5400">
      <c r="A5400" s="11" t="n"/>
      <c r="B5400" s="11" t="n"/>
      <c r="C5400" s="11" t="n"/>
      <c r="E5400" s="12">
        <f>IF($A5400="","",IF(ISNUMBER($A5400),$A5400,IFERROR(DATEVALUE($A5400),"")))</f>
        <v/>
      </c>
      <c r="F5400" s="12">
        <f>IF($B5400="","",IF(ISNUMBER($B5400),HOUR($B5400)*2+MINUTE($B5400)/30,IFERROR(VALUE(LEFT($B5400,FIND(":",$B5400)-1))*2+VALUE(MID($B5400,FIND(":",$B5400)+1,2))/30,"")))</f>
        <v/>
      </c>
      <c r="G5400" s="12">
        <f>IF($E5400="","",IF(WEEKDAY($E5400,2)&lt;6,1,0))</f>
        <v/>
      </c>
      <c r="H5400" s="12">
        <f>IF(OR($E5400="",$F5400=""),"",IF(AND($G5400=1,$F5400&gt;='Working Hours'!$C$8,$F5400&lt;'Working Hours'!$C$9),1,0))</f>
        <v/>
      </c>
    </row>
    <row r="5401">
      <c r="A5401" s="11" t="n"/>
      <c r="B5401" s="11" t="n"/>
      <c r="C5401" s="11" t="n"/>
      <c r="E5401" s="12">
        <f>IF($A5401="","",IF(ISNUMBER($A5401),$A5401,IFERROR(DATEVALUE($A5401),"")))</f>
        <v/>
      </c>
      <c r="F5401" s="12">
        <f>IF($B5401="","",IF(ISNUMBER($B5401),HOUR($B5401)*2+MINUTE($B5401)/30,IFERROR(VALUE(LEFT($B5401,FIND(":",$B5401)-1))*2+VALUE(MID($B5401,FIND(":",$B5401)+1,2))/30,"")))</f>
        <v/>
      </c>
      <c r="G5401" s="12">
        <f>IF($E5401="","",IF(WEEKDAY($E5401,2)&lt;6,1,0))</f>
        <v/>
      </c>
      <c r="H5401" s="12">
        <f>IF(OR($E5401="",$F5401=""),"",IF(AND($G5401=1,$F5401&gt;='Working Hours'!$C$8,$F5401&lt;'Working Hours'!$C$9),1,0))</f>
        <v/>
      </c>
    </row>
    <row r="5402">
      <c r="A5402" s="11" t="n"/>
      <c r="B5402" s="11" t="n"/>
      <c r="C5402" s="11" t="n"/>
      <c r="E5402" s="12">
        <f>IF($A5402="","",IF(ISNUMBER($A5402),$A5402,IFERROR(DATEVALUE($A5402),"")))</f>
        <v/>
      </c>
      <c r="F5402" s="12">
        <f>IF($B5402="","",IF(ISNUMBER($B5402),HOUR($B5402)*2+MINUTE($B5402)/30,IFERROR(VALUE(LEFT($B5402,FIND(":",$B5402)-1))*2+VALUE(MID($B5402,FIND(":",$B5402)+1,2))/30,"")))</f>
        <v/>
      </c>
      <c r="G5402" s="12">
        <f>IF($E5402="","",IF(WEEKDAY($E5402,2)&lt;6,1,0))</f>
        <v/>
      </c>
      <c r="H5402" s="12">
        <f>IF(OR($E5402="",$F5402=""),"",IF(AND($G5402=1,$F5402&gt;='Working Hours'!$C$8,$F5402&lt;'Working Hours'!$C$9),1,0))</f>
        <v/>
      </c>
    </row>
    <row r="5403">
      <c r="A5403" s="11" t="n"/>
      <c r="B5403" s="11" t="n"/>
      <c r="C5403" s="11" t="n"/>
      <c r="E5403" s="12">
        <f>IF($A5403="","",IF(ISNUMBER($A5403),$A5403,IFERROR(DATEVALUE($A5403),"")))</f>
        <v/>
      </c>
      <c r="F5403" s="12">
        <f>IF($B5403="","",IF(ISNUMBER($B5403),HOUR($B5403)*2+MINUTE($B5403)/30,IFERROR(VALUE(LEFT($B5403,FIND(":",$B5403)-1))*2+VALUE(MID($B5403,FIND(":",$B5403)+1,2))/30,"")))</f>
        <v/>
      </c>
      <c r="G5403" s="12">
        <f>IF($E5403="","",IF(WEEKDAY($E5403,2)&lt;6,1,0))</f>
        <v/>
      </c>
      <c r="H5403" s="12">
        <f>IF(OR($E5403="",$F5403=""),"",IF(AND($G5403=1,$F5403&gt;='Working Hours'!$C$8,$F5403&lt;'Working Hours'!$C$9),1,0))</f>
        <v/>
      </c>
    </row>
    <row r="5404">
      <c r="A5404" s="11" t="n"/>
      <c r="B5404" s="11" t="n"/>
      <c r="C5404" s="11" t="n"/>
      <c r="E5404" s="12">
        <f>IF($A5404="","",IF(ISNUMBER($A5404),$A5404,IFERROR(DATEVALUE($A5404),"")))</f>
        <v/>
      </c>
      <c r="F5404" s="12">
        <f>IF($B5404="","",IF(ISNUMBER($B5404),HOUR($B5404)*2+MINUTE($B5404)/30,IFERROR(VALUE(LEFT($B5404,FIND(":",$B5404)-1))*2+VALUE(MID($B5404,FIND(":",$B5404)+1,2))/30,"")))</f>
        <v/>
      </c>
      <c r="G5404" s="12">
        <f>IF($E5404="","",IF(WEEKDAY($E5404,2)&lt;6,1,0))</f>
        <v/>
      </c>
      <c r="H5404" s="12">
        <f>IF(OR($E5404="",$F5404=""),"",IF(AND($G5404=1,$F5404&gt;='Working Hours'!$C$8,$F5404&lt;'Working Hours'!$C$9),1,0))</f>
        <v/>
      </c>
    </row>
    <row r="5405">
      <c r="A5405" s="11" t="n"/>
      <c r="B5405" s="11" t="n"/>
      <c r="C5405" s="11" t="n"/>
      <c r="E5405" s="12">
        <f>IF($A5405="","",IF(ISNUMBER($A5405),$A5405,IFERROR(DATEVALUE($A5405),"")))</f>
        <v/>
      </c>
      <c r="F5405" s="12">
        <f>IF($B5405="","",IF(ISNUMBER($B5405),HOUR($B5405)*2+MINUTE($B5405)/30,IFERROR(VALUE(LEFT($B5405,FIND(":",$B5405)-1))*2+VALUE(MID($B5405,FIND(":",$B5405)+1,2))/30,"")))</f>
        <v/>
      </c>
      <c r="G5405" s="12">
        <f>IF($E5405="","",IF(WEEKDAY($E5405,2)&lt;6,1,0))</f>
        <v/>
      </c>
      <c r="H5405" s="12">
        <f>IF(OR($E5405="",$F5405=""),"",IF(AND($G5405=1,$F5405&gt;='Working Hours'!$C$8,$F5405&lt;'Working Hours'!$C$9),1,0))</f>
        <v/>
      </c>
    </row>
    <row r="5406">
      <c r="A5406" s="11" t="n"/>
      <c r="B5406" s="11" t="n"/>
      <c r="C5406" s="11" t="n"/>
      <c r="E5406" s="12">
        <f>IF($A5406="","",IF(ISNUMBER($A5406),$A5406,IFERROR(DATEVALUE($A5406),"")))</f>
        <v/>
      </c>
      <c r="F5406" s="12">
        <f>IF($B5406="","",IF(ISNUMBER($B5406),HOUR($B5406)*2+MINUTE($B5406)/30,IFERROR(VALUE(LEFT($B5406,FIND(":",$B5406)-1))*2+VALUE(MID($B5406,FIND(":",$B5406)+1,2))/30,"")))</f>
        <v/>
      </c>
      <c r="G5406" s="12">
        <f>IF($E5406="","",IF(WEEKDAY($E5406,2)&lt;6,1,0))</f>
        <v/>
      </c>
      <c r="H5406" s="12">
        <f>IF(OR($E5406="",$F5406=""),"",IF(AND($G5406=1,$F5406&gt;='Working Hours'!$C$8,$F5406&lt;'Working Hours'!$C$9),1,0))</f>
        <v/>
      </c>
    </row>
    <row r="5407">
      <c r="A5407" s="11" t="n"/>
      <c r="B5407" s="11" t="n"/>
      <c r="C5407" s="11" t="n"/>
      <c r="E5407" s="12">
        <f>IF($A5407="","",IF(ISNUMBER($A5407),$A5407,IFERROR(DATEVALUE($A5407),"")))</f>
        <v/>
      </c>
      <c r="F5407" s="12">
        <f>IF($B5407="","",IF(ISNUMBER($B5407),HOUR($B5407)*2+MINUTE($B5407)/30,IFERROR(VALUE(LEFT($B5407,FIND(":",$B5407)-1))*2+VALUE(MID($B5407,FIND(":",$B5407)+1,2))/30,"")))</f>
        <v/>
      </c>
      <c r="G5407" s="12">
        <f>IF($E5407="","",IF(WEEKDAY($E5407,2)&lt;6,1,0))</f>
        <v/>
      </c>
      <c r="H5407" s="12">
        <f>IF(OR($E5407="",$F5407=""),"",IF(AND($G5407=1,$F5407&gt;='Working Hours'!$C$8,$F5407&lt;'Working Hours'!$C$9),1,0))</f>
        <v/>
      </c>
    </row>
    <row r="5408">
      <c r="A5408" s="11" t="n"/>
      <c r="B5408" s="11" t="n"/>
      <c r="C5408" s="11" t="n"/>
      <c r="E5408" s="12">
        <f>IF($A5408="","",IF(ISNUMBER($A5408),$A5408,IFERROR(DATEVALUE($A5408),"")))</f>
        <v/>
      </c>
      <c r="F5408" s="12">
        <f>IF($B5408="","",IF(ISNUMBER($B5408),HOUR($B5408)*2+MINUTE($B5408)/30,IFERROR(VALUE(LEFT($B5408,FIND(":",$B5408)-1))*2+VALUE(MID($B5408,FIND(":",$B5408)+1,2))/30,"")))</f>
        <v/>
      </c>
      <c r="G5408" s="12">
        <f>IF($E5408="","",IF(WEEKDAY($E5408,2)&lt;6,1,0))</f>
        <v/>
      </c>
      <c r="H5408" s="12">
        <f>IF(OR($E5408="",$F5408=""),"",IF(AND($G5408=1,$F5408&gt;='Working Hours'!$C$8,$F5408&lt;'Working Hours'!$C$9),1,0))</f>
        <v/>
      </c>
    </row>
    <row r="5409">
      <c r="A5409" s="11" t="n"/>
      <c r="B5409" s="11" t="n"/>
      <c r="C5409" s="11" t="n"/>
      <c r="E5409" s="12">
        <f>IF($A5409="","",IF(ISNUMBER($A5409),$A5409,IFERROR(DATEVALUE($A5409),"")))</f>
        <v/>
      </c>
      <c r="F5409" s="12">
        <f>IF($B5409="","",IF(ISNUMBER($B5409),HOUR($B5409)*2+MINUTE($B5409)/30,IFERROR(VALUE(LEFT($B5409,FIND(":",$B5409)-1))*2+VALUE(MID($B5409,FIND(":",$B5409)+1,2))/30,"")))</f>
        <v/>
      </c>
      <c r="G5409" s="12">
        <f>IF($E5409="","",IF(WEEKDAY($E5409,2)&lt;6,1,0))</f>
        <v/>
      </c>
      <c r="H5409" s="12">
        <f>IF(OR($E5409="",$F5409=""),"",IF(AND($G5409=1,$F5409&gt;='Working Hours'!$C$8,$F5409&lt;'Working Hours'!$C$9),1,0))</f>
        <v/>
      </c>
    </row>
    <row r="5410">
      <c r="A5410" s="11" t="n"/>
      <c r="B5410" s="11" t="n"/>
      <c r="C5410" s="11" t="n"/>
      <c r="E5410" s="12">
        <f>IF($A5410="","",IF(ISNUMBER($A5410),$A5410,IFERROR(DATEVALUE($A5410),"")))</f>
        <v/>
      </c>
      <c r="F5410" s="12">
        <f>IF($B5410="","",IF(ISNUMBER($B5410),HOUR($B5410)*2+MINUTE($B5410)/30,IFERROR(VALUE(LEFT($B5410,FIND(":",$B5410)-1))*2+VALUE(MID($B5410,FIND(":",$B5410)+1,2))/30,"")))</f>
        <v/>
      </c>
      <c r="G5410" s="12">
        <f>IF($E5410="","",IF(WEEKDAY($E5410,2)&lt;6,1,0))</f>
        <v/>
      </c>
      <c r="H5410" s="12">
        <f>IF(OR($E5410="",$F5410=""),"",IF(AND($G5410=1,$F5410&gt;='Working Hours'!$C$8,$F5410&lt;'Working Hours'!$C$9),1,0))</f>
        <v/>
      </c>
    </row>
    <row r="5411">
      <c r="A5411" s="11" t="n"/>
      <c r="B5411" s="11" t="n"/>
      <c r="C5411" s="11" t="n"/>
      <c r="E5411" s="12">
        <f>IF($A5411="","",IF(ISNUMBER($A5411),$A5411,IFERROR(DATEVALUE($A5411),"")))</f>
        <v/>
      </c>
      <c r="F5411" s="12">
        <f>IF($B5411="","",IF(ISNUMBER($B5411),HOUR($B5411)*2+MINUTE($B5411)/30,IFERROR(VALUE(LEFT($B5411,FIND(":",$B5411)-1))*2+VALUE(MID($B5411,FIND(":",$B5411)+1,2))/30,"")))</f>
        <v/>
      </c>
      <c r="G5411" s="12">
        <f>IF($E5411="","",IF(WEEKDAY($E5411,2)&lt;6,1,0))</f>
        <v/>
      </c>
      <c r="H5411" s="12">
        <f>IF(OR($E5411="",$F5411=""),"",IF(AND($G5411=1,$F5411&gt;='Working Hours'!$C$8,$F5411&lt;'Working Hours'!$C$9),1,0))</f>
        <v/>
      </c>
    </row>
    <row r="5412">
      <c r="A5412" s="11" t="n"/>
      <c r="B5412" s="11" t="n"/>
      <c r="C5412" s="11" t="n"/>
      <c r="E5412" s="12">
        <f>IF($A5412="","",IF(ISNUMBER($A5412),$A5412,IFERROR(DATEVALUE($A5412),"")))</f>
        <v/>
      </c>
      <c r="F5412" s="12">
        <f>IF($B5412="","",IF(ISNUMBER($B5412),HOUR($B5412)*2+MINUTE($B5412)/30,IFERROR(VALUE(LEFT($B5412,FIND(":",$B5412)-1))*2+VALUE(MID($B5412,FIND(":",$B5412)+1,2))/30,"")))</f>
        <v/>
      </c>
      <c r="G5412" s="12">
        <f>IF($E5412="","",IF(WEEKDAY($E5412,2)&lt;6,1,0))</f>
        <v/>
      </c>
      <c r="H5412" s="12">
        <f>IF(OR($E5412="",$F5412=""),"",IF(AND($G5412=1,$F5412&gt;='Working Hours'!$C$8,$F5412&lt;'Working Hours'!$C$9),1,0))</f>
        <v/>
      </c>
    </row>
    <row r="5413">
      <c r="A5413" s="11" t="n"/>
      <c r="B5413" s="11" t="n"/>
      <c r="C5413" s="11" t="n"/>
      <c r="E5413" s="12">
        <f>IF($A5413="","",IF(ISNUMBER($A5413),$A5413,IFERROR(DATEVALUE($A5413),"")))</f>
        <v/>
      </c>
      <c r="F5413" s="12">
        <f>IF($B5413="","",IF(ISNUMBER($B5413),HOUR($B5413)*2+MINUTE($B5413)/30,IFERROR(VALUE(LEFT($B5413,FIND(":",$B5413)-1))*2+VALUE(MID($B5413,FIND(":",$B5413)+1,2))/30,"")))</f>
        <v/>
      </c>
      <c r="G5413" s="12">
        <f>IF($E5413="","",IF(WEEKDAY($E5413,2)&lt;6,1,0))</f>
        <v/>
      </c>
      <c r="H5413" s="12">
        <f>IF(OR($E5413="",$F5413=""),"",IF(AND($G5413=1,$F5413&gt;='Working Hours'!$C$8,$F5413&lt;'Working Hours'!$C$9),1,0))</f>
        <v/>
      </c>
    </row>
    <row r="5414">
      <c r="A5414" s="11" t="n"/>
      <c r="B5414" s="11" t="n"/>
      <c r="C5414" s="11" t="n"/>
      <c r="E5414" s="12">
        <f>IF($A5414="","",IF(ISNUMBER($A5414),$A5414,IFERROR(DATEVALUE($A5414),"")))</f>
        <v/>
      </c>
      <c r="F5414" s="12">
        <f>IF($B5414="","",IF(ISNUMBER($B5414),HOUR($B5414)*2+MINUTE($B5414)/30,IFERROR(VALUE(LEFT($B5414,FIND(":",$B5414)-1))*2+VALUE(MID($B5414,FIND(":",$B5414)+1,2))/30,"")))</f>
        <v/>
      </c>
      <c r="G5414" s="12">
        <f>IF($E5414="","",IF(WEEKDAY($E5414,2)&lt;6,1,0))</f>
        <v/>
      </c>
      <c r="H5414" s="12">
        <f>IF(OR($E5414="",$F5414=""),"",IF(AND($G5414=1,$F5414&gt;='Working Hours'!$C$8,$F5414&lt;'Working Hours'!$C$9),1,0))</f>
        <v/>
      </c>
    </row>
    <row r="5415">
      <c r="A5415" s="11" t="n"/>
      <c r="B5415" s="11" t="n"/>
      <c r="C5415" s="11" t="n"/>
      <c r="E5415" s="12">
        <f>IF($A5415="","",IF(ISNUMBER($A5415),$A5415,IFERROR(DATEVALUE($A5415),"")))</f>
        <v/>
      </c>
      <c r="F5415" s="12">
        <f>IF($B5415="","",IF(ISNUMBER($B5415),HOUR($B5415)*2+MINUTE($B5415)/30,IFERROR(VALUE(LEFT($B5415,FIND(":",$B5415)-1))*2+VALUE(MID($B5415,FIND(":",$B5415)+1,2))/30,"")))</f>
        <v/>
      </c>
      <c r="G5415" s="12">
        <f>IF($E5415="","",IF(WEEKDAY($E5415,2)&lt;6,1,0))</f>
        <v/>
      </c>
      <c r="H5415" s="12">
        <f>IF(OR($E5415="",$F5415=""),"",IF(AND($G5415=1,$F5415&gt;='Working Hours'!$C$8,$F5415&lt;'Working Hours'!$C$9),1,0))</f>
        <v/>
      </c>
    </row>
    <row r="5416">
      <c r="A5416" s="11" t="n"/>
      <c r="B5416" s="11" t="n"/>
      <c r="C5416" s="11" t="n"/>
      <c r="E5416" s="12">
        <f>IF($A5416="","",IF(ISNUMBER($A5416),$A5416,IFERROR(DATEVALUE($A5416),"")))</f>
        <v/>
      </c>
      <c r="F5416" s="12">
        <f>IF($B5416="","",IF(ISNUMBER($B5416),HOUR($B5416)*2+MINUTE($B5416)/30,IFERROR(VALUE(LEFT($B5416,FIND(":",$B5416)-1))*2+VALUE(MID($B5416,FIND(":",$B5416)+1,2))/30,"")))</f>
        <v/>
      </c>
      <c r="G5416" s="12">
        <f>IF($E5416="","",IF(WEEKDAY($E5416,2)&lt;6,1,0))</f>
        <v/>
      </c>
      <c r="H5416" s="12">
        <f>IF(OR($E5416="",$F5416=""),"",IF(AND($G5416=1,$F5416&gt;='Working Hours'!$C$8,$F5416&lt;'Working Hours'!$C$9),1,0))</f>
        <v/>
      </c>
    </row>
    <row r="5417">
      <c r="A5417" s="11" t="n"/>
      <c r="B5417" s="11" t="n"/>
      <c r="C5417" s="11" t="n"/>
      <c r="E5417" s="12">
        <f>IF($A5417="","",IF(ISNUMBER($A5417),$A5417,IFERROR(DATEVALUE($A5417),"")))</f>
        <v/>
      </c>
      <c r="F5417" s="12">
        <f>IF($B5417="","",IF(ISNUMBER($B5417),HOUR($B5417)*2+MINUTE($B5417)/30,IFERROR(VALUE(LEFT($B5417,FIND(":",$B5417)-1))*2+VALUE(MID($B5417,FIND(":",$B5417)+1,2))/30,"")))</f>
        <v/>
      </c>
      <c r="G5417" s="12">
        <f>IF($E5417="","",IF(WEEKDAY($E5417,2)&lt;6,1,0))</f>
        <v/>
      </c>
      <c r="H5417" s="12">
        <f>IF(OR($E5417="",$F5417=""),"",IF(AND($G5417=1,$F5417&gt;='Working Hours'!$C$8,$F5417&lt;'Working Hours'!$C$9),1,0))</f>
        <v/>
      </c>
    </row>
    <row r="5418">
      <c r="A5418" s="11" t="n"/>
      <c r="B5418" s="11" t="n"/>
      <c r="C5418" s="11" t="n"/>
      <c r="E5418" s="12">
        <f>IF($A5418="","",IF(ISNUMBER($A5418),$A5418,IFERROR(DATEVALUE($A5418),"")))</f>
        <v/>
      </c>
      <c r="F5418" s="12">
        <f>IF($B5418="","",IF(ISNUMBER($B5418),HOUR($B5418)*2+MINUTE($B5418)/30,IFERROR(VALUE(LEFT($B5418,FIND(":",$B5418)-1))*2+VALUE(MID($B5418,FIND(":",$B5418)+1,2))/30,"")))</f>
        <v/>
      </c>
      <c r="G5418" s="12">
        <f>IF($E5418="","",IF(WEEKDAY($E5418,2)&lt;6,1,0))</f>
        <v/>
      </c>
      <c r="H5418" s="12">
        <f>IF(OR($E5418="",$F5418=""),"",IF(AND($G5418=1,$F5418&gt;='Working Hours'!$C$8,$F5418&lt;'Working Hours'!$C$9),1,0))</f>
        <v/>
      </c>
    </row>
    <row r="5419">
      <c r="A5419" s="11" t="n"/>
      <c r="B5419" s="11" t="n"/>
      <c r="C5419" s="11" t="n"/>
      <c r="E5419" s="12">
        <f>IF($A5419="","",IF(ISNUMBER($A5419),$A5419,IFERROR(DATEVALUE($A5419),"")))</f>
        <v/>
      </c>
      <c r="F5419" s="12">
        <f>IF($B5419="","",IF(ISNUMBER($B5419),HOUR($B5419)*2+MINUTE($B5419)/30,IFERROR(VALUE(LEFT($B5419,FIND(":",$B5419)-1))*2+VALUE(MID($B5419,FIND(":",$B5419)+1,2))/30,"")))</f>
        <v/>
      </c>
      <c r="G5419" s="12">
        <f>IF($E5419="","",IF(WEEKDAY($E5419,2)&lt;6,1,0))</f>
        <v/>
      </c>
      <c r="H5419" s="12">
        <f>IF(OR($E5419="",$F5419=""),"",IF(AND($G5419=1,$F5419&gt;='Working Hours'!$C$8,$F5419&lt;'Working Hours'!$C$9),1,0))</f>
        <v/>
      </c>
    </row>
    <row r="5420">
      <c r="A5420" s="11" t="n"/>
      <c r="B5420" s="11" t="n"/>
      <c r="C5420" s="11" t="n"/>
      <c r="E5420" s="12">
        <f>IF($A5420="","",IF(ISNUMBER($A5420),$A5420,IFERROR(DATEVALUE($A5420),"")))</f>
        <v/>
      </c>
      <c r="F5420" s="12">
        <f>IF($B5420="","",IF(ISNUMBER($B5420),HOUR($B5420)*2+MINUTE($B5420)/30,IFERROR(VALUE(LEFT($B5420,FIND(":",$B5420)-1))*2+VALUE(MID($B5420,FIND(":",$B5420)+1,2))/30,"")))</f>
        <v/>
      </c>
      <c r="G5420" s="12">
        <f>IF($E5420="","",IF(WEEKDAY($E5420,2)&lt;6,1,0))</f>
        <v/>
      </c>
      <c r="H5420" s="12">
        <f>IF(OR($E5420="",$F5420=""),"",IF(AND($G5420=1,$F5420&gt;='Working Hours'!$C$8,$F5420&lt;'Working Hours'!$C$9),1,0))</f>
        <v/>
      </c>
    </row>
    <row r="5421">
      <c r="A5421" s="11" t="n"/>
      <c r="B5421" s="11" t="n"/>
      <c r="C5421" s="11" t="n"/>
      <c r="E5421" s="12">
        <f>IF($A5421="","",IF(ISNUMBER($A5421),$A5421,IFERROR(DATEVALUE($A5421),"")))</f>
        <v/>
      </c>
      <c r="F5421" s="12">
        <f>IF($B5421="","",IF(ISNUMBER($B5421),HOUR($B5421)*2+MINUTE($B5421)/30,IFERROR(VALUE(LEFT($B5421,FIND(":",$B5421)-1))*2+VALUE(MID($B5421,FIND(":",$B5421)+1,2))/30,"")))</f>
        <v/>
      </c>
      <c r="G5421" s="12">
        <f>IF($E5421="","",IF(WEEKDAY($E5421,2)&lt;6,1,0))</f>
        <v/>
      </c>
      <c r="H5421" s="12">
        <f>IF(OR($E5421="",$F5421=""),"",IF(AND($G5421=1,$F5421&gt;='Working Hours'!$C$8,$F5421&lt;'Working Hours'!$C$9),1,0))</f>
        <v/>
      </c>
    </row>
    <row r="5422">
      <c r="A5422" s="11" t="n"/>
      <c r="B5422" s="11" t="n"/>
      <c r="C5422" s="11" t="n"/>
      <c r="E5422" s="12">
        <f>IF($A5422="","",IF(ISNUMBER($A5422),$A5422,IFERROR(DATEVALUE($A5422),"")))</f>
        <v/>
      </c>
      <c r="F5422" s="12">
        <f>IF($B5422="","",IF(ISNUMBER($B5422),HOUR($B5422)*2+MINUTE($B5422)/30,IFERROR(VALUE(LEFT($B5422,FIND(":",$B5422)-1))*2+VALUE(MID($B5422,FIND(":",$B5422)+1,2))/30,"")))</f>
        <v/>
      </c>
      <c r="G5422" s="12">
        <f>IF($E5422="","",IF(WEEKDAY($E5422,2)&lt;6,1,0))</f>
        <v/>
      </c>
      <c r="H5422" s="12">
        <f>IF(OR($E5422="",$F5422=""),"",IF(AND($G5422=1,$F5422&gt;='Working Hours'!$C$8,$F5422&lt;'Working Hours'!$C$9),1,0))</f>
        <v/>
      </c>
    </row>
    <row r="5423">
      <c r="A5423" s="11" t="n"/>
      <c r="B5423" s="11" t="n"/>
      <c r="C5423" s="11" t="n"/>
      <c r="E5423" s="12">
        <f>IF($A5423="","",IF(ISNUMBER($A5423),$A5423,IFERROR(DATEVALUE($A5423),"")))</f>
        <v/>
      </c>
      <c r="F5423" s="12">
        <f>IF($B5423="","",IF(ISNUMBER($B5423),HOUR($B5423)*2+MINUTE($B5423)/30,IFERROR(VALUE(LEFT($B5423,FIND(":",$B5423)-1))*2+VALUE(MID($B5423,FIND(":",$B5423)+1,2))/30,"")))</f>
        <v/>
      </c>
      <c r="G5423" s="12">
        <f>IF($E5423="","",IF(WEEKDAY($E5423,2)&lt;6,1,0))</f>
        <v/>
      </c>
      <c r="H5423" s="12">
        <f>IF(OR($E5423="",$F5423=""),"",IF(AND($G5423=1,$F5423&gt;='Working Hours'!$C$8,$F5423&lt;'Working Hours'!$C$9),1,0))</f>
        <v/>
      </c>
    </row>
    <row r="5424">
      <c r="A5424" s="11" t="n"/>
      <c r="B5424" s="11" t="n"/>
      <c r="C5424" s="11" t="n"/>
      <c r="E5424" s="12">
        <f>IF($A5424="","",IF(ISNUMBER($A5424),$A5424,IFERROR(DATEVALUE($A5424),"")))</f>
        <v/>
      </c>
      <c r="F5424" s="12">
        <f>IF($B5424="","",IF(ISNUMBER($B5424),HOUR($B5424)*2+MINUTE($B5424)/30,IFERROR(VALUE(LEFT($B5424,FIND(":",$B5424)-1))*2+VALUE(MID($B5424,FIND(":",$B5424)+1,2))/30,"")))</f>
        <v/>
      </c>
      <c r="G5424" s="12">
        <f>IF($E5424="","",IF(WEEKDAY($E5424,2)&lt;6,1,0))</f>
        <v/>
      </c>
      <c r="H5424" s="12">
        <f>IF(OR($E5424="",$F5424=""),"",IF(AND($G5424=1,$F5424&gt;='Working Hours'!$C$8,$F5424&lt;'Working Hours'!$C$9),1,0))</f>
        <v/>
      </c>
    </row>
    <row r="5425">
      <c r="A5425" s="11" t="n"/>
      <c r="B5425" s="11" t="n"/>
      <c r="C5425" s="11" t="n"/>
      <c r="E5425" s="12">
        <f>IF($A5425="","",IF(ISNUMBER($A5425),$A5425,IFERROR(DATEVALUE($A5425),"")))</f>
        <v/>
      </c>
      <c r="F5425" s="12">
        <f>IF($B5425="","",IF(ISNUMBER($B5425),HOUR($B5425)*2+MINUTE($B5425)/30,IFERROR(VALUE(LEFT($B5425,FIND(":",$B5425)-1))*2+VALUE(MID($B5425,FIND(":",$B5425)+1,2))/30,"")))</f>
        <v/>
      </c>
      <c r="G5425" s="12">
        <f>IF($E5425="","",IF(WEEKDAY($E5425,2)&lt;6,1,0))</f>
        <v/>
      </c>
      <c r="H5425" s="12">
        <f>IF(OR($E5425="",$F5425=""),"",IF(AND($G5425=1,$F5425&gt;='Working Hours'!$C$8,$F5425&lt;'Working Hours'!$C$9),1,0))</f>
        <v/>
      </c>
    </row>
    <row r="5426">
      <c r="A5426" s="11" t="n"/>
      <c r="B5426" s="11" t="n"/>
      <c r="C5426" s="11" t="n"/>
      <c r="E5426" s="12">
        <f>IF($A5426="","",IF(ISNUMBER($A5426),$A5426,IFERROR(DATEVALUE($A5426),"")))</f>
        <v/>
      </c>
      <c r="F5426" s="12">
        <f>IF($B5426="","",IF(ISNUMBER($B5426),HOUR($B5426)*2+MINUTE($B5426)/30,IFERROR(VALUE(LEFT($B5426,FIND(":",$B5426)-1))*2+VALUE(MID($B5426,FIND(":",$B5426)+1,2))/30,"")))</f>
        <v/>
      </c>
      <c r="G5426" s="12">
        <f>IF($E5426="","",IF(WEEKDAY($E5426,2)&lt;6,1,0))</f>
        <v/>
      </c>
      <c r="H5426" s="12">
        <f>IF(OR($E5426="",$F5426=""),"",IF(AND($G5426=1,$F5426&gt;='Working Hours'!$C$8,$F5426&lt;'Working Hours'!$C$9),1,0))</f>
        <v/>
      </c>
    </row>
    <row r="5427">
      <c r="A5427" s="11" t="n"/>
      <c r="B5427" s="11" t="n"/>
      <c r="C5427" s="11" t="n"/>
      <c r="E5427" s="12">
        <f>IF($A5427="","",IF(ISNUMBER($A5427),$A5427,IFERROR(DATEVALUE($A5427),"")))</f>
        <v/>
      </c>
      <c r="F5427" s="12">
        <f>IF($B5427="","",IF(ISNUMBER($B5427),HOUR($B5427)*2+MINUTE($B5427)/30,IFERROR(VALUE(LEFT($B5427,FIND(":",$B5427)-1))*2+VALUE(MID($B5427,FIND(":",$B5427)+1,2))/30,"")))</f>
        <v/>
      </c>
      <c r="G5427" s="12">
        <f>IF($E5427="","",IF(WEEKDAY($E5427,2)&lt;6,1,0))</f>
        <v/>
      </c>
      <c r="H5427" s="12">
        <f>IF(OR($E5427="",$F5427=""),"",IF(AND($G5427=1,$F5427&gt;='Working Hours'!$C$8,$F5427&lt;'Working Hours'!$C$9),1,0))</f>
        <v/>
      </c>
    </row>
    <row r="5428">
      <c r="A5428" s="11" t="n"/>
      <c r="B5428" s="11" t="n"/>
      <c r="C5428" s="11" t="n"/>
      <c r="E5428" s="12">
        <f>IF($A5428="","",IF(ISNUMBER($A5428),$A5428,IFERROR(DATEVALUE($A5428),"")))</f>
        <v/>
      </c>
      <c r="F5428" s="12">
        <f>IF($B5428="","",IF(ISNUMBER($B5428),HOUR($B5428)*2+MINUTE($B5428)/30,IFERROR(VALUE(LEFT($B5428,FIND(":",$B5428)-1))*2+VALUE(MID($B5428,FIND(":",$B5428)+1,2))/30,"")))</f>
        <v/>
      </c>
      <c r="G5428" s="12">
        <f>IF($E5428="","",IF(WEEKDAY($E5428,2)&lt;6,1,0))</f>
        <v/>
      </c>
      <c r="H5428" s="12">
        <f>IF(OR($E5428="",$F5428=""),"",IF(AND($G5428=1,$F5428&gt;='Working Hours'!$C$8,$F5428&lt;'Working Hours'!$C$9),1,0))</f>
        <v/>
      </c>
    </row>
    <row r="5429">
      <c r="A5429" s="11" t="n"/>
      <c r="B5429" s="11" t="n"/>
      <c r="C5429" s="11" t="n"/>
      <c r="E5429" s="12">
        <f>IF($A5429="","",IF(ISNUMBER($A5429),$A5429,IFERROR(DATEVALUE($A5429),"")))</f>
        <v/>
      </c>
      <c r="F5429" s="12">
        <f>IF($B5429="","",IF(ISNUMBER($B5429),HOUR($B5429)*2+MINUTE($B5429)/30,IFERROR(VALUE(LEFT($B5429,FIND(":",$B5429)-1))*2+VALUE(MID($B5429,FIND(":",$B5429)+1,2))/30,"")))</f>
        <v/>
      </c>
      <c r="G5429" s="12">
        <f>IF($E5429="","",IF(WEEKDAY($E5429,2)&lt;6,1,0))</f>
        <v/>
      </c>
      <c r="H5429" s="12">
        <f>IF(OR($E5429="",$F5429=""),"",IF(AND($G5429=1,$F5429&gt;='Working Hours'!$C$8,$F5429&lt;'Working Hours'!$C$9),1,0))</f>
        <v/>
      </c>
    </row>
    <row r="5430">
      <c r="A5430" s="11" t="n"/>
      <c r="B5430" s="11" t="n"/>
      <c r="C5430" s="11" t="n"/>
      <c r="E5430" s="12">
        <f>IF($A5430="","",IF(ISNUMBER($A5430),$A5430,IFERROR(DATEVALUE($A5430),"")))</f>
        <v/>
      </c>
      <c r="F5430" s="12">
        <f>IF($B5430="","",IF(ISNUMBER($B5430),HOUR($B5430)*2+MINUTE($B5430)/30,IFERROR(VALUE(LEFT($B5430,FIND(":",$B5430)-1))*2+VALUE(MID($B5430,FIND(":",$B5430)+1,2))/30,"")))</f>
        <v/>
      </c>
      <c r="G5430" s="12">
        <f>IF($E5430="","",IF(WEEKDAY($E5430,2)&lt;6,1,0))</f>
        <v/>
      </c>
      <c r="H5430" s="12">
        <f>IF(OR($E5430="",$F5430=""),"",IF(AND($G5430=1,$F5430&gt;='Working Hours'!$C$8,$F5430&lt;'Working Hours'!$C$9),1,0))</f>
        <v/>
      </c>
    </row>
    <row r="5431">
      <c r="A5431" s="11" t="n"/>
      <c r="B5431" s="11" t="n"/>
      <c r="C5431" s="11" t="n"/>
      <c r="E5431" s="12">
        <f>IF($A5431="","",IF(ISNUMBER($A5431),$A5431,IFERROR(DATEVALUE($A5431),"")))</f>
        <v/>
      </c>
      <c r="F5431" s="12">
        <f>IF($B5431="","",IF(ISNUMBER($B5431),HOUR($B5431)*2+MINUTE($B5431)/30,IFERROR(VALUE(LEFT($B5431,FIND(":",$B5431)-1))*2+VALUE(MID($B5431,FIND(":",$B5431)+1,2))/30,"")))</f>
        <v/>
      </c>
      <c r="G5431" s="12">
        <f>IF($E5431="","",IF(WEEKDAY($E5431,2)&lt;6,1,0))</f>
        <v/>
      </c>
      <c r="H5431" s="12">
        <f>IF(OR($E5431="",$F5431=""),"",IF(AND($G5431=1,$F5431&gt;='Working Hours'!$C$8,$F5431&lt;'Working Hours'!$C$9),1,0))</f>
        <v/>
      </c>
    </row>
    <row r="5432">
      <c r="A5432" s="11" t="n"/>
      <c r="B5432" s="11" t="n"/>
      <c r="C5432" s="11" t="n"/>
      <c r="E5432" s="12">
        <f>IF($A5432="","",IF(ISNUMBER($A5432),$A5432,IFERROR(DATEVALUE($A5432),"")))</f>
        <v/>
      </c>
      <c r="F5432" s="12">
        <f>IF($B5432="","",IF(ISNUMBER($B5432),HOUR($B5432)*2+MINUTE($B5432)/30,IFERROR(VALUE(LEFT($B5432,FIND(":",$B5432)-1))*2+VALUE(MID($B5432,FIND(":",$B5432)+1,2))/30,"")))</f>
        <v/>
      </c>
      <c r="G5432" s="12">
        <f>IF($E5432="","",IF(WEEKDAY($E5432,2)&lt;6,1,0))</f>
        <v/>
      </c>
      <c r="H5432" s="12">
        <f>IF(OR($E5432="",$F5432=""),"",IF(AND($G5432=1,$F5432&gt;='Working Hours'!$C$8,$F5432&lt;'Working Hours'!$C$9),1,0))</f>
        <v/>
      </c>
    </row>
    <row r="5433">
      <c r="A5433" s="11" t="n"/>
      <c r="B5433" s="11" t="n"/>
      <c r="C5433" s="11" t="n"/>
      <c r="E5433" s="12">
        <f>IF($A5433="","",IF(ISNUMBER($A5433),$A5433,IFERROR(DATEVALUE($A5433),"")))</f>
        <v/>
      </c>
      <c r="F5433" s="12">
        <f>IF($B5433="","",IF(ISNUMBER($B5433),HOUR($B5433)*2+MINUTE($B5433)/30,IFERROR(VALUE(LEFT($B5433,FIND(":",$B5433)-1))*2+VALUE(MID($B5433,FIND(":",$B5433)+1,2))/30,"")))</f>
        <v/>
      </c>
      <c r="G5433" s="12">
        <f>IF($E5433="","",IF(WEEKDAY($E5433,2)&lt;6,1,0))</f>
        <v/>
      </c>
      <c r="H5433" s="12">
        <f>IF(OR($E5433="",$F5433=""),"",IF(AND($G5433=1,$F5433&gt;='Working Hours'!$C$8,$F5433&lt;'Working Hours'!$C$9),1,0))</f>
        <v/>
      </c>
    </row>
    <row r="5434">
      <c r="A5434" s="11" t="n"/>
      <c r="B5434" s="11" t="n"/>
      <c r="C5434" s="11" t="n"/>
      <c r="E5434" s="12">
        <f>IF($A5434="","",IF(ISNUMBER($A5434),$A5434,IFERROR(DATEVALUE($A5434),"")))</f>
        <v/>
      </c>
      <c r="F5434" s="12">
        <f>IF($B5434="","",IF(ISNUMBER($B5434),HOUR($B5434)*2+MINUTE($B5434)/30,IFERROR(VALUE(LEFT($B5434,FIND(":",$B5434)-1))*2+VALUE(MID($B5434,FIND(":",$B5434)+1,2))/30,"")))</f>
        <v/>
      </c>
      <c r="G5434" s="12">
        <f>IF($E5434="","",IF(WEEKDAY($E5434,2)&lt;6,1,0))</f>
        <v/>
      </c>
      <c r="H5434" s="12">
        <f>IF(OR($E5434="",$F5434=""),"",IF(AND($G5434=1,$F5434&gt;='Working Hours'!$C$8,$F5434&lt;'Working Hours'!$C$9),1,0))</f>
        <v/>
      </c>
    </row>
    <row r="5435">
      <c r="A5435" s="11" t="n"/>
      <c r="B5435" s="11" t="n"/>
      <c r="C5435" s="11" t="n"/>
      <c r="E5435" s="12">
        <f>IF($A5435="","",IF(ISNUMBER($A5435),$A5435,IFERROR(DATEVALUE($A5435),"")))</f>
        <v/>
      </c>
      <c r="F5435" s="12">
        <f>IF($B5435="","",IF(ISNUMBER($B5435),HOUR($B5435)*2+MINUTE($B5435)/30,IFERROR(VALUE(LEFT($B5435,FIND(":",$B5435)-1))*2+VALUE(MID($B5435,FIND(":",$B5435)+1,2))/30,"")))</f>
        <v/>
      </c>
      <c r="G5435" s="12">
        <f>IF($E5435="","",IF(WEEKDAY($E5435,2)&lt;6,1,0))</f>
        <v/>
      </c>
      <c r="H5435" s="12">
        <f>IF(OR($E5435="",$F5435=""),"",IF(AND($G5435=1,$F5435&gt;='Working Hours'!$C$8,$F5435&lt;'Working Hours'!$C$9),1,0))</f>
        <v/>
      </c>
    </row>
    <row r="5436">
      <c r="A5436" s="11" t="n"/>
      <c r="B5436" s="11" t="n"/>
      <c r="C5436" s="11" t="n"/>
      <c r="E5436" s="12">
        <f>IF($A5436="","",IF(ISNUMBER($A5436),$A5436,IFERROR(DATEVALUE($A5436),"")))</f>
        <v/>
      </c>
      <c r="F5436" s="12">
        <f>IF($B5436="","",IF(ISNUMBER($B5436),HOUR($B5436)*2+MINUTE($B5436)/30,IFERROR(VALUE(LEFT($B5436,FIND(":",$B5436)-1))*2+VALUE(MID($B5436,FIND(":",$B5436)+1,2))/30,"")))</f>
        <v/>
      </c>
      <c r="G5436" s="12">
        <f>IF($E5436="","",IF(WEEKDAY($E5436,2)&lt;6,1,0))</f>
        <v/>
      </c>
      <c r="H5436" s="12">
        <f>IF(OR($E5436="",$F5436=""),"",IF(AND($G5436=1,$F5436&gt;='Working Hours'!$C$8,$F5436&lt;'Working Hours'!$C$9),1,0))</f>
        <v/>
      </c>
    </row>
    <row r="5437">
      <c r="A5437" s="11" t="n"/>
      <c r="B5437" s="11" t="n"/>
      <c r="C5437" s="11" t="n"/>
      <c r="E5437" s="12">
        <f>IF($A5437="","",IF(ISNUMBER($A5437),$A5437,IFERROR(DATEVALUE($A5437),"")))</f>
        <v/>
      </c>
      <c r="F5437" s="12">
        <f>IF($B5437="","",IF(ISNUMBER($B5437),HOUR($B5437)*2+MINUTE($B5437)/30,IFERROR(VALUE(LEFT($B5437,FIND(":",$B5437)-1))*2+VALUE(MID($B5437,FIND(":",$B5437)+1,2))/30,"")))</f>
        <v/>
      </c>
      <c r="G5437" s="12">
        <f>IF($E5437="","",IF(WEEKDAY($E5437,2)&lt;6,1,0))</f>
        <v/>
      </c>
      <c r="H5437" s="12">
        <f>IF(OR($E5437="",$F5437=""),"",IF(AND($G5437=1,$F5437&gt;='Working Hours'!$C$8,$F5437&lt;'Working Hours'!$C$9),1,0))</f>
        <v/>
      </c>
    </row>
    <row r="5438">
      <c r="A5438" s="11" t="n"/>
      <c r="B5438" s="11" t="n"/>
      <c r="C5438" s="11" t="n"/>
      <c r="E5438" s="12">
        <f>IF($A5438="","",IF(ISNUMBER($A5438),$A5438,IFERROR(DATEVALUE($A5438),"")))</f>
        <v/>
      </c>
      <c r="F5438" s="12">
        <f>IF($B5438="","",IF(ISNUMBER($B5438),HOUR($B5438)*2+MINUTE($B5438)/30,IFERROR(VALUE(LEFT($B5438,FIND(":",$B5438)-1))*2+VALUE(MID($B5438,FIND(":",$B5438)+1,2))/30,"")))</f>
        <v/>
      </c>
      <c r="G5438" s="12">
        <f>IF($E5438="","",IF(WEEKDAY($E5438,2)&lt;6,1,0))</f>
        <v/>
      </c>
      <c r="H5438" s="12">
        <f>IF(OR($E5438="",$F5438=""),"",IF(AND($G5438=1,$F5438&gt;='Working Hours'!$C$8,$F5438&lt;'Working Hours'!$C$9),1,0))</f>
        <v/>
      </c>
    </row>
    <row r="5439">
      <c r="A5439" s="11" t="n"/>
      <c r="B5439" s="11" t="n"/>
      <c r="C5439" s="11" t="n"/>
      <c r="E5439" s="12">
        <f>IF($A5439="","",IF(ISNUMBER($A5439),$A5439,IFERROR(DATEVALUE($A5439),"")))</f>
        <v/>
      </c>
      <c r="F5439" s="12">
        <f>IF($B5439="","",IF(ISNUMBER($B5439),HOUR($B5439)*2+MINUTE($B5439)/30,IFERROR(VALUE(LEFT($B5439,FIND(":",$B5439)-1))*2+VALUE(MID($B5439,FIND(":",$B5439)+1,2))/30,"")))</f>
        <v/>
      </c>
      <c r="G5439" s="12">
        <f>IF($E5439="","",IF(WEEKDAY($E5439,2)&lt;6,1,0))</f>
        <v/>
      </c>
      <c r="H5439" s="12">
        <f>IF(OR($E5439="",$F5439=""),"",IF(AND($G5439=1,$F5439&gt;='Working Hours'!$C$8,$F5439&lt;'Working Hours'!$C$9),1,0))</f>
        <v/>
      </c>
    </row>
    <row r="5440">
      <c r="A5440" s="11" t="n"/>
      <c r="B5440" s="11" t="n"/>
      <c r="C5440" s="11" t="n"/>
      <c r="E5440" s="12">
        <f>IF($A5440="","",IF(ISNUMBER($A5440),$A5440,IFERROR(DATEVALUE($A5440),"")))</f>
        <v/>
      </c>
      <c r="F5440" s="12">
        <f>IF($B5440="","",IF(ISNUMBER($B5440),HOUR($B5440)*2+MINUTE($B5440)/30,IFERROR(VALUE(LEFT($B5440,FIND(":",$B5440)-1))*2+VALUE(MID($B5440,FIND(":",$B5440)+1,2))/30,"")))</f>
        <v/>
      </c>
      <c r="G5440" s="12">
        <f>IF($E5440="","",IF(WEEKDAY($E5440,2)&lt;6,1,0))</f>
        <v/>
      </c>
      <c r="H5440" s="12">
        <f>IF(OR($E5440="",$F5440=""),"",IF(AND($G5440=1,$F5440&gt;='Working Hours'!$C$8,$F5440&lt;'Working Hours'!$C$9),1,0))</f>
        <v/>
      </c>
    </row>
    <row r="5441">
      <c r="A5441" s="11" t="n"/>
      <c r="B5441" s="11" t="n"/>
      <c r="C5441" s="11" t="n"/>
      <c r="E5441" s="12">
        <f>IF($A5441="","",IF(ISNUMBER($A5441),$A5441,IFERROR(DATEVALUE($A5441),"")))</f>
        <v/>
      </c>
      <c r="F5441" s="12">
        <f>IF($B5441="","",IF(ISNUMBER($B5441),HOUR($B5441)*2+MINUTE($B5441)/30,IFERROR(VALUE(LEFT($B5441,FIND(":",$B5441)-1))*2+VALUE(MID($B5441,FIND(":",$B5441)+1,2))/30,"")))</f>
        <v/>
      </c>
      <c r="G5441" s="12">
        <f>IF($E5441="","",IF(WEEKDAY($E5441,2)&lt;6,1,0))</f>
        <v/>
      </c>
      <c r="H5441" s="12">
        <f>IF(OR($E5441="",$F5441=""),"",IF(AND($G5441=1,$F5441&gt;='Working Hours'!$C$8,$F5441&lt;'Working Hours'!$C$9),1,0))</f>
        <v/>
      </c>
    </row>
    <row r="5442">
      <c r="A5442" s="11" t="n"/>
      <c r="B5442" s="11" t="n"/>
      <c r="C5442" s="11" t="n"/>
      <c r="E5442" s="12">
        <f>IF($A5442="","",IF(ISNUMBER($A5442),$A5442,IFERROR(DATEVALUE($A5442),"")))</f>
        <v/>
      </c>
      <c r="F5442" s="12">
        <f>IF($B5442="","",IF(ISNUMBER($B5442),HOUR($B5442)*2+MINUTE($B5442)/30,IFERROR(VALUE(LEFT($B5442,FIND(":",$B5442)-1))*2+VALUE(MID($B5442,FIND(":",$B5442)+1,2))/30,"")))</f>
        <v/>
      </c>
      <c r="G5442" s="12">
        <f>IF($E5442="","",IF(WEEKDAY($E5442,2)&lt;6,1,0))</f>
        <v/>
      </c>
      <c r="H5442" s="12">
        <f>IF(OR($E5442="",$F5442=""),"",IF(AND($G5442=1,$F5442&gt;='Working Hours'!$C$8,$F5442&lt;'Working Hours'!$C$9),1,0))</f>
        <v/>
      </c>
    </row>
    <row r="5443">
      <c r="A5443" s="11" t="n"/>
      <c r="B5443" s="11" t="n"/>
      <c r="C5443" s="11" t="n"/>
      <c r="E5443" s="12">
        <f>IF($A5443="","",IF(ISNUMBER($A5443),$A5443,IFERROR(DATEVALUE($A5443),"")))</f>
        <v/>
      </c>
      <c r="F5443" s="12">
        <f>IF($B5443="","",IF(ISNUMBER($B5443),HOUR($B5443)*2+MINUTE($B5443)/30,IFERROR(VALUE(LEFT($B5443,FIND(":",$B5443)-1))*2+VALUE(MID($B5443,FIND(":",$B5443)+1,2))/30,"")))</f>
        <v/>
      </c>
      <c r="G5443" s="12">
        <f>IF($E5443="","",IF(WEEKDAY($E5443,2)&lt;6,1,0))</f>
        <v/>
      </c>
      <c r="H5443" s="12">
        <f>IF(OR($E5443="",$F5443=""),"",IF(AND($G5443=1,$F5443&gt;='Working Hours'!$C$8,$F5443&lt;'Working Hours'!$C$9),1,0))</f>
        <v/>
      </c>
    </row>
    <row r="5444">
      <c r="A5444" s="11" t="n"/>
      <c r="B5444" s="11" t="n"/>
      <c r="C5444" s="11" t="n"/>
      <c r="E5444" s="12">
        <f>IF($A5444="","",IF(ISNUMBER($A5444),$A5444,IFERROR(DATEVALUE($A5444),"")))</f>
        <v/>
      </c>
      <c r="F5444" s="12">
        <f>IF($B5444="","",IF(ISNUMBER($B5444),HOUR($B5444)*2+MINUTE($B5444)/30,IFERROR(VALUE(LEFT($B5444,FIND(":",$B5444)-1))*2+VALUE(MID($B5444,FIND(":",$B5444)+1,2))/30,"")))</f>
        <v/>
      </c>
      <c r="G5444" s="12">
        <f>IF($E5444="","",IF(WEEKDAY($E5444,2)&lt;6,1,0))</f>
        <v/>
      </c>
      <c r="H5444" s="12">
        <f>IF(OR($E5444="",$F5444=""),"",IF(AND($G5444=1,$F5444&gt;='Working Hours'!$C$8,$F5444&lt;'Working Hours'!$C$9),1,0))</f>
        <v/>
      </c>
    </row>
    <row r="5445">
      <c r="A5445" s="11" t="n"/>
      <c r="B5445" s="11" t="n"/>
      <c r="C5445" s="11" t="n"/>
      <c r="E5445" s="12">
        <f>IF($A5445="","",IF(ISNUMBER($A5445),$A5445,IFERROR(DATEVALUE($A5445),"")))</f>
        <v/>
      </c>
      <c r="F5445" s="12">
        <f>IF($B5445="","",IF(ISNUMBER($B5445),HOUR($B5445)*2+MINUTE($B5445)/30,IFERROR(VALUE(LEFT($B5445,FIND(":",$B5445)-1))*2+VALUE(MID($B5445,FIND(":",$B5445)+1,2))/30,"")))</f>
        <v/>
      </c>
      <c r="G5445" s="12">
        <f>IF($E5445="","",IF(WEEKDAY($E5445,2)&lt;6,1,0))</f>
        <v/>
      </c>
      <c r="H5445" s="12">
        <f>IF(OR($E5445="",$F5445=""),"",IF(AND($G5445=1,$F5445&gt;='Working Hours'!$C$8,$F5445&lt;'Working Hours'!$C$9),1,0))</f>
        <v/>
      </c>
    </row>
    <row r="5446">
      <c r="A5446" s="11" t="n"/>
      <c r="B5446" s="11" t="n"/>
      <c r="C5446" s="11" t="n"/>
      <c r="E5446" s="12">
        <f>IF($A5446="","",IF(ISNUMBER($A5446),$A5446,IFERROR(DATEVALUE($A5446),"")))</f>
        <v/>
      </c>
      <c r="F5446" s="12">
        <f>IF($B5446="","",IF(ISNUMBER($B5446),HOUR($B5446)*2+MINUTE($B5446)/30,IFERROR(VALUE(LEFT($B5446,FIND(":",$B5446)-1))*2+VALUE(MID($B5446,FIND(":",$B5446)+1,2))/30,"")))</f>
        <v/>
      </c>
      <c r="G5446" s="12">
        <f>IF($E5446="","",IF(WEEKDAY($E5446,2)&lt;6,1,0))</f>
        <v/>
      </c>
      <c r="H5446" s="12">
        <f>IF(OR($E5446="",$F5446=""),"",IF(AND($G5446=1,$F5446&gt;='Working Hours'!$C$8,$F5446&lt;'Working Hours'!$C$9),1,0))</f>
        <v/>
      </c>
    </row>
    <row r="5447">
      <c r="A5447" s="11" t="n"/>
      <c r="B5447" s="11" t="n"/>
      <c r="C5447" s="11" t="n"/>
      <c r="E5447" s="12">
        <f>IF($A5447="","",IF(ISNUMBER($A5447),$A5447,IFERROR(DATEVALUE($A5447),"")))</f>
        <v/>
      </c>
      <c r="F5447" s="12">
        <f>IF($B5447="","",IF(ISNUMBER($B5447),HOUR($B5447)*2+MINUTE($B5447)/30,IFERROR(VALUE(LEFT($B5447,FIND(":",$B5447)-1))*2+VALUE(MID($B5447,FIND(":",$B5447)+1,2))/30,"")))</f>
        <v/>
      </c>
      <c r="G5447" s="12">
        <f>IF($E5447="","",IF(WEEKDAY($E5447,2)&lt;6,1,0))</f>
        <v/>
      </c>
      <c r="H5447" s="12">
        <f>IF(OR($E5447="",$F5447=""),"",IF(AND($G5447=1,$F5447&gt;='Working Hours'!$C$8,$F5447&lt;'Working Hours'!$C$9),1,0))</f>
        <v/>
      </c>
    </row>
    <row r="5448">
      <c r="A5448" s="11" t="n"/>
      <c r="B5448" s="11" t="n"/>
      <c r="C5448" s="11" t="n"/>
      <c r="E5448" s="12">
        <f>IF($A5448="","",IF(ISNUMBER($A5448),$A5448,IFERROR(DATEVALUE($A5448),"")))</f>
        <v/>
      </c>
      <c r="F5448" s="12">
        <f>IF($B5448="","",IF(ISNUMBER($B5448),HOUR($B5448)*2+MINUTE($B5448)/30,IFERROR(VALUE(LEFT($B5448,FIND(":",$B5448)-1))*2+VALUE(MID($B5448,FIND(":",$B5448)+1,2))/30,"")))</f>
        <v/>
      </c>
      <c r="G5448" s="12">
        <f>IF($E5448="","",IF(WEEKDAY($E5448,2)&lt;6,1,0))</f>
        <v/>
      </c>
      <c r="H5448" s="12">
        <f>IF(OR($E5448="",$F5448=""),"",IF(AND($G5448=1,$F5448&gt;='Working Hours'!$C$8,$F5448&lt;'Working Hours'!$C$9),1,0))</f>
        <v/>
      </c>
    </row>
    <row r="5449">
      <c r="A5449" s="11" t="n"/>
      <c r="B5449" s="11" t="n"/>
      <c r="C5449" s="11" t="n"/>
      <c r="E5449" s="12">
        <f>IF($A5449="","",IF(ISNUMBER($A5449),$A5449,IFERROR(DATEVALUE($A5449),"")))</f>
        <v/>
      </c>
      <c r="F5449" s="12">
        <f>IF($B5449="","",IF(ISNUMBER($B5449),HOUR($B5449)*2+MINUTE($B5449)/30,IFERROR(VALUE(LEFT($B5449,FIND(":",$B5449)-1))*2+VALUE(MID($B5449,FIND(":",$B5449)+1,2))/30,"")))</f>
        <v/>
      </c>
      <c r="G5449" s="12">
        <f>IF($E5449="","",IF(WEEKDAY($E5449,2)&lt;6,1,0))</f>
        <v/>
      </c>
      <c r="H5449" s="12">
        <f>IF(OR($E5449="",$F5449=""),"",IF(AND($G5449=1,$F5449&gt;='Working Hours'!$C$8,$F5449&lt;'Working Hours'!$C$9),1,0))</f>
        <v/>
      </c>
    </row>
    <row r="5450">
      <c r="A5450" s="11" t="n"/>
      <c r="B5450" s="11" t="n"/>
      <c r="C5450" s="11" t="n"/>
      <c r="E5450" s="12">
        <f>IF($A5450="","",IF(ISNUMBER($A5450),$A5450,IFERROR(DATEVALUE($A5450),"")))</f>
        <v/>
      </c>
      <c r="F5450" s="12">
        <f>IF($B5450="","",IF(ISNUMBER($B5450),HOUR($B5450)*2+MINUTE($B5450)/30,IFERROR(VALUE(LEFT($B5450,FIND(":",$B5450)-1))*2+VALUE(MID($B5450,FIND(":",$B5450)+1,2))/30,"")))</f>
        <v/>
      </c>
      <c r="G5450" s="12">
        <f>IF($E5450="","",IF(WEEKDAY($E5450,2)&lt;6,1,0))</f>
        <v/>
      </c>
      <c r="H5450" s="12">
        <f>IF(OR($E5450="",$F5450=""),"",IF(AND($G5450=1,$F5450&gt;='Working Hours'!$C$8,$F5450&lt;'Working Hours'!$C$9),1,0))</f>
        <v/>
      </c>
    </row>
    <row r="5451">
      <c r="A5451" s="11" t="n"/>
      <c r="B5451" s="11" t="n"/>
      <c r="C5451" s="11" t="n"/>
      <c r="E5451" s="12">
        <f>IF($A5451="","",IF(ISNUMBER($A5451),$A5451,IFERROR(DATEVALUE($A5451),"")))</f>
        <v/>
      </c>
      <c r="F5451" s="12">
        <f>IF($B5451="","",IF(ISNUMBER($B5451),HOUR($B5451)*2+MINUTE($B5451)/30,IFERROR(VALUE(LEFT($B5451,FIND(":",$B5451)-1))*2+VALUE(MID($B5451,FIND(":",$B5451)+1,2))/30,"")))</f>
        <v/>
      </c>
      <c r="G5451" s="12">
        <f>IF($E5451="","",IF(WEEKDAY($E5451,2)&lt;6,1,0))</f>
        <v/>
      </c>
      <c r="H5451" s="12">
        <f>IF(OR($E5451="",$F5451=""),"",IF(AND($G5451=1,$F5451&gt;='Working Hours'!$C$8,$F5451&lt;'Working Hours'!$C$9),1,0))</f>
        <v/>
      </c>
    </row>
    <row r="5452">
      <c r="A5452" s="11" t="n"/>
      <c r="B5452" s="11" t="n"/>
      <c r="C5452" s="11" t="n"/>
      <c r="E5452" s="12">
        <f>IF($A5452="","",IF(ISNUMBER($A5452),$A5452,IFERROR(DATEVALUE($A5452),"")))</f>
        <v/>
      </c>
      <c r="F5452" s="12">
        <f>IF($B5452="","",IF(ISNUMBER($B5452),HOUR($B5452)*2+MINUTE($B5452)/30,IFERROR(VALUE(LEFT($B5452,FIND(":",$B5452)-1))*2+VALUE(MID($B5452,FIND(":",$B5452)+1,2))/30,"")))</f>
        <v/>
      </c>
      <c r="G5452" s="12">
        <f>IF($E5452="","",IF(WEEKDAY($E5452,2)&lt;6,1,0))</f>
        <v/>
      </c>
      <c r="H5452" s="12">
        <f>IF(OR($E5452="",$F5452=""),"",IF(AND($G5452=1,$F5452&gt;='Working Hours'!$C$8,$F5452&lt;'Working Hours'!$C$9),1,0))</f>
        <v/>
      </c>
    </row>
    <row r="5453">
      <c r="A5453" s="11" t="n"/>
      <c r="B5453" s="11" t="n"/>
      <c r="C5453" s="11" t="n"/>
      <c r="E5453" s="12">
        <f>IF($A5453="","",IF(ISNUMBER($A5453),$A5453,IFERROR(DATEVALUE($A5453),"")))</f>
        <v/>
      </c>
      <c r="F5453" s="12">
        <f>IF($B5453="","",IF(ISNUMBER($B5453),HOUR($B5453)*2+MINUTE($B5453)/30,IFERROR(VALUE(LEFT($B5453,FIND(":",$B5453)-1))*2+VALUE(MID($B5453,FIND(":",$B5453)+1,2))/30,"")))</f>
        <v/>
      </c>
      <c r="G5453" s="12">
        <f>IF($E5453="","",IF(WEEKDAY($E5453,2)&lt;6,1,0))</f>
        <v/>
      </c>
      <c r="H5453" s="12">
        <f>IF(OR($E5453="",$F5453=""),"",IF(AND($G5453=1,$F5453&gt;='Working Hours'!$C$8,$F5453&lt;'Working Hours'!$C$9),1,0))</f>
        <v/>
      </c>
    </row>
    <row r="5454">
      <c r="A5454" s="11" t="n"/>
      <c r="B5454" s="11" t="n"/>
      <c r="C5454" s="11" t="n"/>
      <c r="E5454" s="12">
        <f>IF($A5454="","",IF(ISNUMBER($A5454),$A5454,IFERROR(DATEVALUE($A5454),"")))</f>
        <v/>
      </c>
      <c r="F5454" s="12">
        <f>IF($B5454="","",IF(ISNUMBER($B5454),HOUR($B5454)*2+MINUTE($B5454)/30,IFERROR(VALUE(LEFT($B5454,FIND(":",$B5454)-1))*2+VALUE(MID($B5454,FIND(":",$B5454)+1,2))/30,"")))</f>
        <v/>
      </c>
      <c r="G5454" s="12">
        <f>IF($E5454="","",IF(WEEKDAY($E5454,2)&lt;6,1,0))</f>
        <v/>
      </c>
      <c r="H5454" s="12">
        <f>IF(OR($E5454="",$F5454=""),"",IF(AND($G5454=1,$F5454&gt;='Working Hours'!$C$8,$F5454&lt;'Working Hours'!$C$9),1,0))</f>
        <v/>
      </c>
    </row>
    <row r="5455">
      <c r="A5455" s="11" t="n"/>
      <c r="B5455" s="11" t="n"/>
      <c r="C5455" s="11" t="n"/>
      <c r="E5455" s="12">
        <f>IF($A5455="","",IF(ISNUMBER($A5455),$A5455,IFERROR(DATEVALUE($A5455),"")))</f>
        <v/>
      </c>
      <c r="F5455" s="12">
        <f>IF($B5455="","",IF(ISNUMBER($B5455),HOUR($B5455)*2+MINUTE($B5455)/30,IFERROR(VALUE(LEFT($B5455,FIND(":",$B5455)-1))*2+VALUE(MID($B5455,FIND(":",$B5455)+1,2))/30,"")))</f>
        <v/>
      </c>
      <c r="G5455" s="12">
        <f>IF($E5455="","",IF(WEEKDAY($E5455,2)&lt;6,1,0))</f>
        <v/>
      </c>
      <c r="H5455" s="12">
        <f>IF(OR($E5455="",$F5455=""),"",IF(AND($G5455=1,$F5455&gt;='Working Hours'!$C$8,$F5455&lt;'Working Hours'!$C$9),1,0))</f>
        <v/>
      </c>
    </row>
    <row r="5456">
      <c r="A5456" s="11" t="n"/>
      <c r="B5456" s="11" t="n"/>
      <c r="C5456" s="11" t="n"/>
      <c r="E5456" s="12">
        <f>IF($A5456="","",IF(ISNUMBER($A5456),$A5456,IFERROR(DATEVALUE($A5456),"")))</f>
        <v/>
      </c>
      <c r="F5456" s="12">
        <f>IF($B5456="","",IF(ISNUMBER($B5456),HOUR($B5456)*2+MINUTE($B5456)/30,IFERROR(VALUE(LEFT($B5456,FIND(":",$B5456)-1))*2+VALUE(MID($B5456,FIND(":",$B5456)+1,2))/30,"")))</f>
        <v/>
      </c>
      <c r="G5456" s="12">
        <f>IF($E5456="","",IF(WEEKDAY($E5456,2)&lt;6,1,0))</f>
        <v/>
      </c>
      <c r="H5456" s="12">
        <f>IF(OR($E5456="",$F5456=""),"",IF(AND($G5456=1,$F5456&gt;='Working Hours'!$C$8,$F5456&lt;'Working Hours'!$C$9),1,0))</f>
        <v/>
      </c>
    </row>
    <row r="5457">
      <c r="A5457" s="11" t="n"/>
      <c r="B5457" s="11" t="n"/>
      <c r="C5457" s="11" t="n"/>
      <c r="E5457" s="12">
        <f>IF($A5457="","",IF(ISNUMBER($A5457),$A5457,IFERROR(DATEVALUE($A5457),"")))</f>
        <v/>
      </c>
      <c r="F5457" s="12">
        <f>IF($B5457="","",IF(ISNUMBER($B5457),HOUR($B5457)*2+MINUTE($B5457)/30,IFERROR(VALUE(LEFT($B5457,FIND(":",$B5457)-1))*2+VALUE(MID($B5457,FIND(":",$B5457)+1,2))/30,"")))</f>
        <v/>
      </c>
      <c r="G5457" s="12">
        <f>IF($E5457="","",IF(WEEKDAY($E5457,2)&lt;6,1,0))</f>
        <v/>
      </c>
      <c r="H5457" s="12">
        <f>IF(OR($E5457="",$F5457=""),"",IF(AND($G5457=1,$F5457&gt;='Working Hours'!$C$8,$F5457&lt;'Working Hours'!$C$9),1,0))</f>
        <v/>
      </c>
    </row>
    <row r="5458">
      <c r="A5458" s="11" t="n"/>
      <c r="B5458" s="11" t="n"/>
      <c r="C5458" s="11" t="n"/>
      <c r="E5458" s="12">
        <f>IF($A5458="","",IF(ISNUMBER($A5458),$A5458,IFERROR(DATEVALUE($A5458),"")))</f>
        <v/>
      </c>
      <c r="F5458" s="12">
        <f>IF($B5458="","",IF(ISNUMBER($B5458),HOUR($B5458)*2+MINUTE($B5458)/30,IFERROR(VALUE(LEFT($B5458,FIND(":",$B5458)-1))*2+VALUE(MID($B5458,FIND(":",$B5458)+1,2))/30,"")))</f>
        <v/>
      </c>
      <c r="G5458" s="12">
        <f>IF($E5458="","",IF(WEEKDAY($E5458,2)&lt;6,1,0))</f>
        <v/>
      </c>
      <c r="H5458" s="12">
        <f>IF(OR($E5458="",$F5458=""),"",IF(AND($G5458=1,$F5458&gt;='Working Hours'!$C$8,$F5458&lt;'Working Hours'!$C$9),1,0))</f>
        <v/>
      </c>
    </row>
    <row r="5459">
      <c r="A5459" s="11" t="n"/>
      <c r="B5459" s="11" t="n"/>
      <c r="C5459" s="11" t="n"/>
      <c r="E5459" s="12">
        <f>IF($A5459="","",IF(ISNUMBER($A5459),$A5459,IFERROR(DATEVALUE($A5459),"")))</f>
        <v/>
      </c>
      <c r="F5459" s="12">
        <f>IF($B5459="","",IF(ISNUMBER($B5459),HOUR($B5459)*2+MINUTE($B5459)/30,IFERROR(VALUE(LEFT($B5459,FIND(":",$B5459)-1))*2+VALUE(MID($B5459,FIND(":",$B5459)+1,2))/30,"")))</f>
        <v/>
      </c>
      <c r="G5459" s="12">
        <f>IF($E5459="","",IF(WEEKDAY($E5459,2)&lt;6,1,0))</f>
        <v/>
      </c>
      <c r="H5459" s="12">
        <f>IF(OR($E5459="",$F5459=""),"",IF(AND($G5459=1,$F5459&gt;='Working Hours'!$C$8,$F5459&lt;'Working Hours'!$C$9),1,0))</f>
        <v/>
      </c>
    </row>
    <row r="5460">
      <c r="A5460" s="11" t="n"/>
      <c r="B5460" s="11" t="n"/>
      <c r="C5460" s="11" t="n"/>
      <c r="E5460" s="12">
        <f>IF($A5460="","",IF(ISNUMBER($A5460),$A5460,IFERROR(DATEVALUE($A5460),"")))</f>
        <v/>
      </c>
      <c r="F5460" s="12">
        <f>IF($B5460="","",IF(ISNUMBER($B5460),HOUR($B5460)*2+MINUTE($B5460)/30,IFERROR(VALUE(LEFT($B5460,FIND(":",$B5460)-1))*2+VALUE(MID($B5460,FIND(":",$B5460)+1,2))/30,"")))</f>
        <v/>
      </c>
      <c r="G5460" s="12">
        <f>IF($E5460="","",IF(WEEKDAY($E5460,2)&lt;6,1,0))</f>
        <v/>
      </c>
      <c r="H5460" s="12">
        <f>IF(OR($E5460="",$F5460=""),"",IF(AND($G5460=1,$F5460&gt;='Working Hours'!$C$8,$F5460&lt;'Working Hours'!$C$9),1,0))</f>
        <v/>
      </c>
    </row>
    <row r="5461">
      <c r="A5461" s="11" t="n"/>
      <c r="B5461" s="11" t="n"/>
      <c r="C5461" s="11" t="n"/>
      <c r="E5461" s="12">
        <f>IF($A5461="","",IF(ISNUMBER($A5461),$A5461,IFERROR(DATEVALUE($A5461),"")))</f>
        <v/>
      </c>
      <c r="F5461" s="12">
        <f>IF($B5461="","",IF(ISNUMBER($B5461),HOUR($B5461)*2+MINUTE($B5461)/30,IFERROR(VALUE(LEFT($B5461,FIND(":",$B5461)-1))*2+VALUE(MID($B5461,FIND(":",$B5461)+1,2))/30,"")))</f>
        <v/>
      </c>
      <c r="G5461" s="12">
        <f>IF($E5461="","",IF(WEEKDAY($E5461,2)&lt;6,1,0))</f>
        <v/>
      </c>
      <c r="H5461" s="12">
        <f>IF(OR($E5461="",$F5461=""),"",IF(AND($G5461=1,$F5461&gt;='Working Hours'!$C$8,$F5461&lt;'Working Hours'!$C$9),1,0))</f>
        <v/>
      </c>
    </row>
    <row r="5462">
      <c r="A5462" s="11" t="n"/>
      <c r="B5462" s="11" t="n"/>
      <c r="C5462" s="11" t="n"/>
      <c r="E5462" s="12">
        <f>IF($A5462="","",IF(ISNUMBER($A5462),$A5462,IFERROR(DATEVALUE($A5462),"")))</f>
        <v/>
      </c>
      <c r="F5462" s="12">
        <f>IF($B5462="","",IF(ISNUMBER($B5462),HOUR($B5462)*2+MINUTE($B5462)/30,IFERROR(VALUE(LEFT($B5462,FIND(":",$B5462)-1))*2+VALUE(MID($B5462,FIND(":",$B5462)+1,2))/30,"")))</f>
        <v/>
      </c>
      <c r="G5462" s="12">
        <f>IF($E5462="","",IF(WEEKDAY($E5462,2)&lt;6,1,0))</f>
        <v/>
      </c>
      <c r="H5462" s="12">
        <f>IF(OR($E5462="",$F5462=""),"",IF(AND($G5462=1,$F5462&gt;='Working Hours'!$C$8,$F5462&lt;'Working Hours'!$C$9),1,0))</f>
        <v/>
      </c>
    </row>
    <row r="5463">
      <c r="A5463" s="11" t="n"/>
      <c r="B5463" s="11" t="n"/>
      <c r="C5463" s="11" t="n"/>
      <c r="E5463" s="12">
        <f>IF($A5463="","",IF(ISNUMBER($A5463),$A5463,IFERROR(DATEVALUE($A5463),"")))</f>
        <v/>
      </c>
      <c r="F5463" s="12">
        <f>IF($B5463="","",IF(ISNUMBER($B5463),HOUR($B5463)*2+MINUTE($B5463)/30,IFERROR(VALUE(LEFT($B5463,FIND(":",$B5463)-1))*2+VALUE(MID($B5463,FIND(":",$B5463)+1,2))/30,"")))</f>
        <v/>
      </c>
      <c r="G5463" s="12">
        <f>IF($E5463="","",IF(WEEKDAY($E5463,2)&lt;6,1,0))</f>
        <v/>
      </c>
      <c r="H5463" s="12">
        <f>IF(OR($E5463="",$F5463=""),"",IF(AND($G5463=1,$F5463&gt;='Working Hours'!$C$8,$F5463&lt;'Working Hours'!$C$9),1,0))</f>
        <v/>
      </c>
    </row>
    <row r="5464">
      <c r="A5464" s="11" t="n"/>
      <c r="B5464" s="11" t="n"/>
      <c r="C5464" s="11" t="n"/>
      <c r="E5464" s="12">
        <f>IF($A5464="","",IF(ISNUMBER($A5464),$A5464,IFERROR(DATEVALUE($A5464),"")))</f>
        <v/>
      </c>
      <c r="F5464" s="12">
        <f>IF($B5464="","",IF(ISNUMBER($B5464),HOUR($B5464)*2+MINUTE($B5464)/30,IFERROR(VALUE(LEFT($B5464,FIND(":",$B5464)-1))*2+VALUE(MID($B5464,FIND(":",$B5464)+1,2))/30,"")))</f>
        <v/>
      </c>
      <c r="G5464" s="12">
        <f>IF($E5464="","",IF(WEEKDAY($E5464,2)&lt;6,1,0))</f>
        <v/>
      </c>
      <c r="H5464" s="12">
        <f>IF(OR($E5464="",$F5464=""),"",IF(AND($G5464=1,$F5464&gt;='Working Hours'!$C$8,$F5464&lt;'Working Hours'!$C$9),1,0))</f>
        <v/>
      </c>
    </row>
    <row r="5465">
      <c r="A5465" s="11" t="n"/>
      <c r="B5465" s="11" t="n"/>
      <c r="C5465" s="11" t="n"/>
      <c r="E5465" s="12">
        <f>IF($A5465="","",IF(ISNUMBER($A5465),$A5465,IFERROR(DATEVALUE($A5465),"")))</f>
        <v/>
      </c>
      <c r="F5465" s="12">
        <f>IF($B5465="","",IF(ISNUMBER($B5465),HOUR($B5465)*2+MINUTE($B5465)/30,IFERROR(VALUE(LEFT($B5465,FIND(":",$B5465)-1))*2+VALUE(MID($B5465,FIND(":",$B5465)+1,2))/30,"")))</f>
        <v/>
      </c>
      <c r="G5465" s="12">
        <f>IF($E5465="","",IF(WEEKDAY($E5465,2)&lt;6,1,0))</f>
        <v/>
      </c>
      <c r="H5465" s="12">
        <f>IF(OR($E5465="",$F5465=""),"",IF(AND($G5465=1,$F5465&gt;='Working Hours'!$C$8,$F5465&lt;'Working Hours'!$C$9),1,0))</f>
        <v/>
      </c>
    </row>
    <row r="5466">
      <c r="A5466" s="11" t="n"/>
      <c r="B5466" s="11" t="n"/>
      <c r="C5466" s="11" t="n"/>
      <c r="E5466" s="12">
        <f>IF($A5466="","",IF(ISNUMBER($A5466),$A5466,IFERROR(DATEVALUE($A5466),"")))</f>
        <v/>
      </c>
      <c r="F5466" s="12">
        <f>IF($B5466="","",IF(ISNUMBER($B5466),HOUR($B5466)*2+MINUTE($B5466)/30,IFERROR(VALUE(LEFT($B5466,FIND(":",$B5466)-1))*2+VALUE(MID($B5466,FIND(":",$B5466)+1,2))/30,"")))</f>
        <v/>
      </c>
      <c r="G5466" s="12">
        <f>IF($E5466="","",IF(WEEKDAY($E5466,2)&lt;6,1,0))</f>
        <v/>
      </c>
      <c r="H5466" s="12">
        <f>IF(OR($E5466="",$F5466=""),"",IF(AND($G5466=1,$F5466&gt;='Working Hours'!$C$8,$F5466&lt;'Working Hours'!$C$9),1,0))</f>
        <v/>
      </c>
    </row>
    <row r="5467">
      <c r="A5467" s="11" t="n"/>
      <c r="B5467" s="11" t="n"/>
      <c r="C5467" s="11" t="n"/>
      <c r="E5467" s="12">
        <f>IF($A5467="","",IF(ISNUMBER($A5467),$A5467,IFERROR(DATEVALUE($A5467),"")))</f>
        <v/>
      </c>
      <c r="F5467" s="12">
        <f>IF($B5467="","",IF(ISNUMBER($B5467),HOUR($B5467)*2+MINUTE($B5467)/30,IFERROR(VALUE(LEFT($B5467,FIND(":",$B5467)-1))*2+VALUE(MID($B5467,FIND(":",$B5467)+1,2))/30,"")))</f>
        <v/>
      </c>
      <c r="G5467" s="12">
        <f>IF($E5467="","",IF(WEEKDAY($E5467,2)&lt;6,1,0))</f>
        <v/>
      </c>
      <c r="H5467" s="12">
        <f>IF(OR($E5467="",$F5467=""),"",IF(AND($G5467=1,$F5467&gt;='Working Hours'!$C$8,$F5467&lt;'Working Hours'!$C$9),1,0))</f>
        <v/>
      </c>
    </row>
    <row r="5468">
      <c r="A5468" s="11" t="n"/>
      <c r="B5468" s="11" t="n"/>
      <c r="C5468" s="11" t="n"/>
      <c r="E5468" s="12">
        <f>IF($A5468="","",IF(ISNUMBER($A5468),$A5468,IFERROR(DATEVALUE($A5468),"")))</f>
        <v/>
      </c>
      <c r="F5468" s="12">
        <f>IF($B5468="","",IF(ISNUMBER($B5468),HOUR($B5468)*2+MINUTE($B5468)/30,IFERROR(VALUE(LEFT($B5468,FIND(":",$B5468)-1))*2+VALUE(MID($B5468,FIND(":",$B5468)+1,2))/30,"")))</f>
        <v/>
      </c>
      <c r="G5468" s="12">
        <f>IF($E5468="","",IF(WEEKDAY($E5468,2)&lt;6,1,0))</f>
        <v/>
      </c>
      <c r="H5468" s="12">
        <f>IF(OR($E5468="",$F5468=""),"",IF(AND($G5468=1,$F5468&gt;='Working Hours'!$C$8,$F5468&lt;'Working Hours'!$C$9),1,0))</f>
        <v/>
      </c>
    </row>
    <row r="5469">
      <c r="A5469" s="11" t="n"/>
      <c r="B5469" s="11" t="n"/>
      <c r="C5469" s="11" t="n"/>
      <c r="E5469" s="12">
        <f>IF($A5469="","",IF(ISNUMBER($A5469),$A5469,IFERROR(DATEVALUE($A5469),"")))</f>
        <v/>
      </c>
      <c r="F5469" s="12">
        <f>IF($B5469="","",IF(ISNUMBER($B5469),HOUR($B5469)*2+MINUTE($B5469)/30,IFERROR(VALUE(LEFT($B5469,FIND(":",$B5469)-1))*2+VALUE(MID($B5469,FIND(":",$B5469)+1,2))/30,"")))</f>
        <v/>
      </c>
      <c r="G5469" s="12">
        <f>IF($E5469="","",IF(WEEKDAY($E5469,2)&lt;6,1,0))</f>
        <v/>
      </c>
      <c r="H5469" s="12">
        <f>IF(OR($E5469="",$F5469=""),"",IF(AND($G5469=1,$F5469&gt;='Working Hours'!$C$8,$F5469&lt;'Working Hours'!$C$9),1,0))</f>
        <v/>
      </c>
    </row>
    <row r="5470">
      <c r="A5470" s="11" t="n"/>
      <c r="B5470" s="11" t="n"/>
      <c r="C5470" s="11" t="n"/>
      <c r="E5470" s="12">
        <f>IF($A5470="","",IF(ISNUMBER($A5470),$A5470,IFERROR(DATEVALUE($A5470),"")))</f>
        <v/>
      </c>
      <c r="F5470" s="12">
        <f>IF($B5470="","",IF(ISNUMBER($B5470),HOUR($B5470)*2+MINUTE($B5470)/30,IFERROR(VALUE(LEFT($B5470,FIND(":",$B5470)-1))*2+VALUE(MID($B5470,FIND(":",$B5470)+1,2))/30,"")))</f>
        <v/>
      </c>
      <c r="G5470" s="12">
        <f>IF($E5470="","",IF(WEEKDAY($E5470,2)&lt;6,1,0))</f>
        <v/>
      </c>
      <c r="H5470" s="12">
        <f>IF(OR($E5470="",$F5470=""),"",IF(AND($G5470=1,$F5470&gt;='Working Hours'!$C$8,$F5470&lt;'Working Hours'!$C$9),1,0))</f>
        <v/>
      </c>
    </row>
    <row r="5471">
      <c r="A5471" s="11" t="n"/>
      <c r="B5471" s="11" t="n"/>
      <c r="C5471" s="11" t="n"/>
      <c r="E5471" s="12">
        <f>IF($A5471="","",IF(ISNUMBER($A5471),$A5471,IFERROR(DATEVALUE($A5471),"")))</f>
        <v/>
      </c>
      <c r="F5471" s="12">
        <f>IF($B5471="","",IF(ISNUMBER($B5471),HOUR($B5471)*2+MINUTE($B5471)/30,IFERROR(VALUE(LEFT($B5471,FIND(":",$B5471)-1))*2+VALUE(MID($B5471,FIND(":",$B5471)+1,2))/30,"")))</f>
        <v/>
      </c>
      <c r="G5471" s="12">
        <f>IF($E5471="","",IF(WEEKDAY($E5471,2)&lt;6,1,0))</f>
        <v/>
      </c>
      <c r="H5471" s="12">
        <f>IF(OR($E5471="",$F5471=""),"",IF(AND($G5471=1,$F5471&gt;='Working Hours'!$C$8,$F5471&lt;'Working Hours'!$C$9),1,0))</f>
        <v/>
      </c>
    </row>
    <row r="5472">
      <c r="A5472" s="11" t="n"/>
      <c r="B5472" s="11" t="n"/>
      <c r="C5472" s="11" t="n"/>
      <c r="E5472" s="12">
        <f>IF($A5472="","",IF(ISNUMBER($A5472),$A5472,IFERROR(DATEVALUE($A5472),"")))</f>
        <v/>
      </c>
      <c r="F5472" s="12">
        <f>IF($B5472="","",IF(ISNUMBER($B5472),HOUR($B5472)*2+MINUTE($B5472)/30,IFERROR(VALUE(LEFT($B5472,FIND(":",$B5472)-1))*2+VALUE(MID($B5472,FIND(":",$B5472)+1,2))/30,"")))</f>
        <v/>
      </c>
      <c r="G5472" s="12">
        <f>IF($E5472="","",IF(WEEKDAY($E5472,2)&lt;6,1,0))</f>
        <v/>
      </c>
      <c r="H5472" s="12">
        <f>IF(OR($E5472="",$F5472=""),"",IF(AND($G5472=1,$F5472&gt;='Working Hours'!$C$8,$F5472&lt;'Working Hours'!$C$9),1,0))</f>
        <v/>
      </c>
    </row>
    <row r="5473">
      <c r="A5473" s="11" t="n"/>
      <c r="B5473" s="11" t="n"/>
      <c r="C5473" s="11" t="n"/>
      <c r="E5473" s="12">
        <f>IF($A5473="","",IF(ISNUMBER($A5473),$A5473,IFERROR(DATEVALUE($A5473),"")))</f>
        <v/>
      </c>
      <c r="F5473" s="12">
        <f>IF($B5473="","",IF(ISNUMBER($B5473),HOUR($B5473)*2+MINUTE($B5473)/30,IFERROR(VALUE(LEFT($B5473,FIND(":",$B5473)-1))*2+VALUE(MID($B5473,FIND(":",$B5473)+1,2))/30,"")))</f>
        <v/>
      </c>
      <c r="G5473" s="12">
        <f>IF($E5473="","",IF(WEEKDAY($E5473,2)&lt;6,1,0))</f>
        <v/>
      </c>
      <c r="H5473" s="12">
        <f>IF(OR($E5473="",$F5473=""),"",IF(AND($G5473=1,$F5473&gt;='Working Hours'!$C$8,$F5473&lt;'Working Hours'!$C$9),1,0))</f>
        <v/>
      </c>
    </row>
    <row r="5474">
      <c r="A5474" s="11" t="n"/>
      <c r="B5474" s="11" t="n"/>
      <c r="C5474" s="11" t="n"/>
      <c r="E5474" s="12">
        <f>IF($A5474="","",IF(ISNUMBER($A5474),$A5474,IFERROR(DATEVALUE($A5474),"")))</f>
        <v/>
      </c>
      <c r="F5474" s="12">
        <f>IF($B5474="","",IF(ISNUMBER($B5474),HOUR($B5474)*2+MINUTE($B5474)/30,IFERROR(VALUE(LEFT($B5474,FIND(":",$B5474)-1))*2+VALUE(MID($B5474,FIND(":",$B5474)+1,2))/30,"")))</f>
        <v/>
      </c>
      <c r="G5474" s="12">
        <f>IF($E5474="","",IF(WEEKDAY($E5474,2)&lt;6,1,0))</f>
        <v/>
      </c>
      <c r="H5474" s="12">
        <f>IF(OR($E5474="",$F5474=""),"",IF(AND($G5474=1,$F5474&gt;='Working Hours'!$C$8,$F5474&lt;'Working Hours'!$C$9),1,0))</f>
        <v/>
      </c>
    </row>
    <row r="5475">
      <c r="A5475" s="11" t="n"/>
      <c r="B5475" s="11" t="n"/>
      <c r="C5475" s="11" t="n"/>
      <c r="E5475" s="12">
        <f>IF($A5475="","",IF(ISNUMBER($A5475),$A5475,IFERROR(DATEVALUE($A5475),"")))</f>
        <v/>
      </c>
      <c r="F5475" s="12">
        <f>IF($B5475="","",IF(ISNUMBER($B5475),HOUR($B5475)*2+MINUTE($B5475)/30,IFERROR(VALUE(LEFT($B5475,FIND(":",$B5475)-1))*2+VALUE(MID($B5475,FIND(":",$B5475)+1,2))/30,"")))</f>
        <v/>
      </c>
      <c r="G5475" s="12">
        <f>IF($E5475="","",IF(WEEKDAY($E5475,2)&lt;6,1,0))</f>
        <v/>
      </c>
      <c r="H5475" s="12">
        <f>IF(OR($E5475="",$F5475=""),"",IF(AND($G5475=1,$F5475&gt;='Working Hours'!$C$8,$F5475&lt;'Working Hours'!$C$9),1,0))</f>
        <v/>
      </c>
    </row>
    <row r="5476">
      <c r="A5476" s="11" t="n"/>
      <c r="B5476" s="11" t="n"/>
      <c r="C5476" s="11" t="n"/>
      <c r="E5476" s="12">
        <f>IF($A5476="","",IF(ISNUMBER($A5476),$A5476,IFERROR(DATEVALUE($A5476),"")))</f>
        <v/>
      </c>
      <c r="F5476" s="12">
        <f>IF($B5476="","",IF(ISNUMBER($B5476),HOUR($B5476)*2+MINUTE($B5476)/30,IFERROR(VALUE(LEFT($B5476,FIND(":",$B5476)-1))*2+VALUE(MID($B5476,FIND(":",$B5476)+1,2))/30,"")))</f>
        <v/>
      </c>
      <c r="G5476" s="12">
        <f>IF($E5476="","",IF(WEEKDAY($E5476,2)&lt;6,1,0))</f>
        <v/>
      </c>
      <c r="H5476" s="12">
        <f>IF(OR($E5476="",$F5476=""),"",IF(AND($G5476=1,$F5476&gt;='Working Hours'!$C$8,$F5476&lt;'Working Hours'!$C$9),1,0))</f>
        <v/>
      </c>
    </row>
    <row r="5477">
      <c r="A5477" s="11" t="n"/>
      <c r="B5477" s="11" t="n"/>
      <c r="C5477" s="11" t="n"/>
      <c r="E5477" s="12">
        <f>IF($A5477="","",IF(ISNUMBER($A5477),$A5477,IFERROR(DATEVALUE($A5477),"")))</f>
        <v/>
      </c>
      <c r="F5477" s="12">
        <f>IF($B5477="","",IF(ISNUMBER($B5477),HOUR($B5477)*2+MINUTE($B5477)/30,IFERROR(VALUE(LEFT($B5477,FIND(":",$B5477)-1))*2+VALUE(MID($B5477,FIND(":",$B5477)+1,2))/30,"")))</f>
        <v/>
      </c>
      <c r="G5477" s="12">
        <f>IF($E5477="","",IF(WEEKDAY($E5477,2)&lt;6,1,0))</f>
        <v/>
      </c>
      <c r="H5477" s="12">
        <f>IF(OR($E5477="",$F5477=""),"",IF(AND($G5477=1,$F5477&gt;='Working Hours'!$C$8,$F5477&lt;'Working Hours'!$C$9),1,0))</f>
        <v/>
      </c>
    </row>
    <row r="5478">
      <c r="A5478" s="11" t="n"/>
      <c r="B5478" s="11" t="n"/>
      <c r="C5478" s="11" t="n"/>
      <c r="E5478" s="12">
        <f>IF($A5478="","",IF(ISNUMBER($A5478),$A5478,IFERROR(DATEVALUE($A5478),"")))</f>
        <v/>
      </c>
      <c r="F5478" s="12">
        <f>IF($B5478="","",IF(ISNUMBER($B5478),HOUR($B5478)*2+MINUTE($B5478)/30,IFERROR(VALUE(LEFT($B5478,FIND(":",$B5478)-1))*2+VALUE(MID($B5478,FIND(":",$B5478)+1,2))/30,"")))</f>
        <v/>
      </c>
      <c r="G5478" s="12">
        <f>IF($E5478="","",IF(WEEKDAY($E5478,2)&lt;6,1,0))</f>
        <v/>
      </c>
      <c r="H5478" s="12">
        <f>IF(OR($E5478="",$F5478=""),"",IF(AND($G5478=1,$F5478&gt;='Working Hours'!$C$8,$F5478&lt;'Working Hours'!$C$9),1,0))</f>
        <v/>
      </c>
    </row>
    <row r="5479">
      <c r="A5479" s="11" t="n"/>
      <c r="B5479" s="11" t="n"/>
      <c r="C5479" s="11" t="n"/>
      <c r="E5479" s="12">
        <f>IF($A5479="","",IF(ISNUMBER($A5479),$A5479,IFERROR(DATEVALUE($A5479),"")))</f>
        <v/>
      </c>
      <c r="F5479" s="12">
        <f>IF($B5479="","",IF(ISNUMBER($B5479),HOUR($B5479)*2+MINUTE($B5479)/30,IFERROR(VALUE(LEFT($B5479,FIND(":",$B5479)-1))*2+VALUE(MID($B5479,FIND(":",$B5479)+1,2))/30,"")))</f>
        <v/>
      </c>
      <c r="G5479" s="12">
        <f>IF($E5479="","",IF(WEEKDAY($E5479,2)&lt;6,1,0))</f>
        <v/>
      </c>
      <c r="H5479" s="12">
        <f>IF(OR($E5479="",$F5479=""),"",IF(AND($G5479=1,$F5479&gt;='Working Hours'!$C$8,$F5479&lt;'Working Hours'!$C$9),1,0))</f>
        <v/>
      </c>
    </row>
    <row r="5480">
      <c r="A5480" s="11" t="n"/>
      <c r="B5480" s="11" t="n"/>
      <c r="C5480" s="11" t="n"/>
      <c r="E5480" s="12">
        <f>IF($A5480="","",IF(ISNUMBER($A5480),$A5480,IFERROR(DATEVALUE($A5480),"")))</f>
        <v/>
      </c>
      <c r="F5480" s="12">
        <f>IF($B5480="","",IF(ISNUMBER($B5480),HOUR($B5480)*2+MINUTE($B5480)/30,IFERROR(VALUE(LEFT($B5480,FIND(":",$B5480)-1))*2+VALUE(MID($B5480,FIND(":",$B5480)+1,2))/30,"")))</f>
        <v/>
      </c>
      <c r="G5480" s="12">
        <f>IF($E5480="","",IF(WEEKDAY($E5480,2)&lt;6,1,0))</f>
        <v/>
      </c>
      <c r="H5480" s="12">
        <f>IF(OR($E5480="",$F5480=""),"",IF(AND($G5480=1,$F5480&gt;='Working Hours'!$C$8,$F5480&lt;'Working Hours'!$C$9),1,0))</f>
        <v/>
      </c>
    </row>
    <row r="5481">
      <c r="A5481" s="11" t="n"/>
      <c r="B5481" s="11" t="n"/>
      <c r="C5481" s="11" t="n"/>
      <c r="E5481" s="12">
        <f>IF($A5481="","",IF(ISNUMBER($A5481),$A5481,IFERROR(DATEVALUE($A5481),"")))</f>
        <v/>
      </c>
      <c r="F5481" s="12">
        <f>IF($B5481="","",IF(ISNUMBER($B5481),HOUR($B5481)*2+MINUTE($B5481)/30,IFERROR(VALUE(LEFT($B5481,FIND(":",$B5481)-1))*2+VALUE(MID($B5481,FIND(":",$B5481)+1,2))/30,"")))</f>
        <v/>
      </c>
      <c r="G5481" s="12">
        <f>IF($E5481="","",IF(WEEKDAY($E5481,2)&lt;6,1,0))</f>
        <v/>
      </c>
      <c r="H5481" s="12">
        <f>IF(OR($E5481="",$F5481=""),"",IF(AND($G5481=1,$F5481&gt;='Working Hours'!$C$8,$F5481&lt;'Working Hours'!$C$9),1,0))</f>
        <v/>
      </c>
    </row>
    <row r="5482">
      <c r="A5482" s="11" t="n"/>
      <c r="B5482" s="11" t="n"/>
      <c r="C5482" s="11" t="n"/>
      <c r="E5482" s="12">
        <f>IF($A5482="","",IF(ISNUMBER($A5482),$A5482,IFERROR(DATEVALUE($A5482),"")))</f>
        <v/>
      </c>
      <c r="F5482" s="12">
        <f>IF($B5482="","",IF(ISNUMBER($B5482),HOUR($B5482)*2+MINUTE($B5482)/30,IFERROR(VALUE(LEFT($B5482,FIND(":",$B5482)-1))*2+VALUE(MID($B5482,FIND(":",$B5482)+1,2))/30,"")))</f>
        <v/>
      </c>
      <c r="G5482" s="12">
        <f>IF($E5482="","",IF(WEEKDAY($E5482,2)&lt;6,1,0))</f>
        <v/>
      </c>
      <c r="H5482" s="12">
        <f>IF(OR($E5482="",$F5482=""),"",IF(AND($G5482=1,$F5482&gt;='Working Hours'!$C$8,$F5482&lt;'Working Hours'!$C$9),1,0))</f>
        <v/>
      </c>
    </row>
    <row r="5483">
      <c r="A5483" s="11" t="n"/>
      <c r="B5483" s="11" t="n"/>
      <c r="C5483" s="11" t="n"/>
      <c r="E5483" s="12">
        <f>IF($A5483="","",IF(ISNUMBER($A5483),$A5483,IFERROR(DATEVALUE($A5483),"")))</f>
        <v/>
      </c>
      <c r="F5483" s="12">
        <f>IF($B5483="","",IF(ISNUMBER($B5483),HOUR($B5483)*2+MINUTE($B5483)/30,IFERROR(VALUE(LEFT($B5483,FIND(":",$B5483)-1))*2+VALUE(MID($B5483,FIND(":",$B5483)+1,2))/30,"")))</f>
        <v/>
      </c>
      <c r="G5483" s="12">
        <f>IF($E5483="","",IF(WEEKDAY($E5483,2)&lt;6,1,0))</f>
        <v/>
      </c>
      <c r="H5483" s="12">
        <f>IF(OR($E5483="",$F5483=""),"",IF(AND($G5483=1,$F5483&gt;='Working Hours'!$C$8,$F5483&lt;'Working Hours'!$C$9),1,0))</f>
        <v/>
      </c>
    </row>
    <row r="5484">
      <c r="A5484" s="11" t="n"/>
      <c r="B5484" s="11" t="n"/>
      <c r="C5484" s="11" t="n"/>
      <c r="E5484" s="12">
        <f>IF($A5484="","",IF(ISNUMBER($A5484),$A5484,IFERROR(DATEVALUE($A5484),"")))</f>
        <v/>
      </c>
      <c r="F5484" s="12">
        <f>IF($B5484="","",IF(ISNUMBER($B5484),HOUR($B5484)*2+MINUTE($B5484)/30,IFERROR(VALUE(LEFT($B5484,FIND(":",$B5484)-1))*2+VALUE(MID($B5484,FIND(":",$B5484)+1,2))/30,"")))</f>
        <v/>
      </c>
      <c r="G5484" s="12">
        <f>IF($E5484="","",IF(WEEKDAY($E5484,2)&lt;6,1,0))</f>
        <v/>
      </c>
      <c r="H5484" s="12">
        <f>IF(OR($E5484="",$F5484=""),"",IF(AND($G5484=1,$F5484&gt;='Working Hours'!$C$8,$F5484&lt;'Working Hours'!$C$9),1,0))</f>
        <v/>
      </c>
    </row>
    <row r="5485">
      <c r="A5485" s="11" t="n"/>
      <c r="B5485" s="11" t="n"/>
      <c r="C5485" s="11" t="n"/>
      <c r="E5485" s="12">
        <f>IF($A5485="","",IF(ISNUMBER($A5485),$A5485,IFERROR(DATEVALUE($A5485),"")))</f>
        <v/>
      </c>
      <c r="F5485" s="12">
        <f>IF($B5485="","",IF(ISNUMBER($B5485),HOUR($B5485)*2+MINUTE($B5485)/30,IFERROR(VALUE(LEFT($B5485,FIND(":",$B5485)-1))*2+VALUE(MID($B5485,FIND(":",$B5485)+1,2))/30,"")))</f>
        <v/>
      </c>
      <c r="G5485" s="12">
        <f>IF($E5485="","",IF(WEEKDAY($E5485,2)&lt;6,1,0))</f>
        <v/>
      </c>
      <c r="H5485" s="12">
        <f>IF(OR($E5485="",$F5485=""),"",IF(AND($G5485=1,$F5485&gt;='Working Hours'!$C$8,$F5485&lt;'Working Hours'!$C$9),1,0))</f>
        <v/>
      </c>
    </row>
    <row r="5486">
      <c r="A5486" s="11" t="n"/>
      <c r="B5486" s="11" t="n"/>
      <c r="C5486" s="11" t="n"/>
      <c r="E5486" s="12">
        <f>IF($A5486="","",IF(ISNUMBER($A5486),$A5486,IFERROR(DATEVALUE($A5486),"")))</f>
        <v/>
      </c>
      <c r="F5486" s="12">
        <f>IF($B5486="","",IF(ISNUMBER($B5486),HOUR($B5486)*2+MINUTE($B5486)/30,IFERROR(VALUE(LEFT($B5486,FIND(":",$B5486)-1))*2+VALUE(MID($B5486,FIND(":",$B5486)+1,2))/30,"")))</f>
        <v/>
      </c>
      <c r="G5486" s="12">
        <f>IF($E5486="","",IF(WEEKDAY($E5486,2)&lt;6,1,0))</f>
        <v/>
      </c>
      <c r="H5486" s="12">
        <f>IF(OR($E5486="",$F5486=""),"",IF(AND($G5486=1,$F5486&gt;='Working Hours'!$C$8,$F5486&lt;'Working Hours'!$C$9),1,0))</f>
        <v/>
      </c>
    </row>
    <row r="5487">
      <c r="A5487" s="11" t="n"/>
      <c r="B5487" s="11" t="n"/>
      <c r="C5487" s="11" t="n"/>
      <c r="E5487" s="12">
        <f>IF($A5487="","",IF(ISNUMBER($A5487),$A5487,IFERROR(DATEVALUE($A5487),"")))</f>
        <v/>
      </c>
      <c r="F5487" s="12">
        <f>IF($B5487="","",IF(ISNUMBER($B5487),HOUR($B5487)*2+MINUTE($B5487)/30,IFERROR(VALUE(LEFT($B5487,FIND(":",$B5487)-1))*2+VALUE(MID($B5487,FIND(":",$B5487)+1,2))/30,"")))</f>
        <v/>
      </c>
      <c r="G5487" s="12">
        <f>IF($E5487="","",IF(WEEKDAY($E5487,2)&lt;6,1,0))</f>
        <v/>
      </c>
      <c r="H5487" s="12">
        <f>IF(OR($E5487="",$F5487=""),"",IF(AND($G5487=1,$F5487&gt;='Working Hours'!$C$8,$F5487&lt;'Working Hours'!$C$9),1,0))</f>
        <v/>
      </c>
    </row>
    <row r="5488">
      <c r="A5488" s="11" t="n"/>
      <c r="B5488" s="11" t="n"/>
      <c r="C5488" s="11" t="n"/>
      <c r="E5488" s="12">
        <f>IF($A5488="","",IF(ISNUMBER($A5488),$A5488,IFERROR(DATEVALUE($A5488),"")))</f>
        <v/>
      </c>
      <c r="F5488" s="12">
        <f>IF($B5488="","",IF(ISNUMBER($B5488),HOUR($B5488)*2+MINUTE($B5488)/30,IFERROR(VALUE(LEFT($B5488,FIND(":",$B5488)-1))*2+VALUE(MID($B5488,FIND(":",$B5488)+1,2))/30,"")))</f>
        <v/>
      </c>
      <c r="G5488" s="12">
        <f>IF($E5488="","",IF(WEEKDAY($E5488,2)&lt;6,1,0))</f>
        <v/>
      </c>
      <c r="H5488" s="12">
        <f>IF(OR($E5488="",$F5488=""),"",IF(AND($G5488=1,$F5488&gt;='Working Hours'!$C$8,$F5488&lt;'Working Hours'!$C$9),1,0))</f>
        <v/>
      </c>
    </row>
    <row r="5489">
      <c r="A5489" s="11" t="n"/>
      <c r="B5489" s="11" t="n"/>
      <c r="C5489" s="11" t="n"/>
      <c r="E5489" s="12">
        <f>IF($A5489="","",IF(ISNUMBER($A5489),$A5489,IFERROR(DATEVALUE($A5489),"")))</f>
        <v/>
      </c>
      <c r="F5489" s="12">
        <f>IF($B5489="","",IF(ISNUMBER($B5489),HOUR($B5489)*2+MINUTE($B5489)/30,IFERROR(VALUE(LEFT($B5489,FIND(":",$B5489)-1))*2+VALUE(MID($B5489,FIND(":",$B5489)+1,2))/30,"")))</f>
        <v/>
      </c>
      <c r="G5489" s="12">
        <f>IF($E5489="","",IF(WEEKDAY($E5489,2)&lt;6,1,0))</f>
        <v/>
      </c>
      <c r="H5489" s="12">
        <f>IF(OR($E5489="",$F5489=""),"",IF(AND($G5489=1,$F5489&gt;='Working Hours'!$C$8,$F5489&lt;'Working Hours'!$C$9),1,0))</f>
        <v/>
      </c>
    </row>
    <row r="5490">
      <c r="A5490" s="11" t="n"/>
      <c r="B5490" s="11" t="n"/>
      <c r="C5490" s="11" t="n"/>
      <c r="E5490" s="12">
        <f>IF($A5490="","",IF(ISNUMBER($A5490),$A5490,IFERROR(DATEVALUE($A5490),"")))</f>
        <v/>
      </c>
      <c r="F5490" s="12">
        <f>IF($B5490="","",IF(ISNUMBER($B5490),HOUR($B5490)*2+MINUTE($B5490)/30,IFERROR(VALUE(LEFT($B5490,FIND(":",$B5490)-1))*2+VALUE(MID($B5490,FIND(":",$B5490)+1,2))/30,"")))</f>
        <v/>
      </c>
      <c r="G5490" s="12">
        <f>IF($E5490="","",IF(WEEKDAY($E5490,2)&lt;6,1,0))</f>
        <v/>
      </c>
      <c r="H5490" s="12">
        <f>IF(OR($E5490="",$F5490=""),"",IF(AND($G5490=1,$F5490&gt;='Working Hours'!$C$8,$F5490&lt;'Working Hours'!$C$9),1,0))</f>
        <v/>
      </c>
    </row>
    <row r="5491">
      <c r="A5491" s="11" t="n"/>
      <c r="B5491" s="11" t="n"/>
      <c r="C5491" s="11" t="n"/>
      <c r="E5491" s="12">
        <f>IF($A5491="","",IF(ISNUMBER($A5491),$A5491,IFERROR(DATEVALUE($A5491),"")))</f>
        <v/>
      </c>
      <c r="F5491" s="12">
        <f>IF($B5491="","",IF(ISNUMBER($B5491),HOUR($B5491)*2+MINUTE($B5491)/30,IFERROR(VALUE(LEFT($B5491,FIND(":",$B5491)-1))*2+VALUE(MID($B5491,FIND(":",$B5491)+1,2))/30,"")))</f>
        <v/>
      </c>
      <c r="G5491" s="12">
        <f>IF($E5491="","",IF(WEEKDAY($E5491,2)&lt;6,1,0))</f>
        <v/>
      </c>
      <c r="H5491" s="12">
        <f>IF(OR($E5491="",$F5491=""),"",IF(AND($G5491=1,$F5491&gt;='Working Hours'!$C$8,$F5491&lt;'Working Hours'!$C$9),1,0))</f>
        <v/>
      </c>
    </row>
    <row r="5492">
      <c r="A5492" s="11" t="n"/>
      <c r="B5492" s="11" t="n"/>
      <c r="C5492" s="11" t="n"/>
      <c r="E5492" s="12">
        <f>IF($A5492="","",IF(ISNUMBER($A5492),$A5492,IFERROR(DATEVALUE($A5492),"")))</f>
        <v/>
      </c>
      <c r="F5492" s="12">
        <f>IF($B5492="","",IF(ISNUMBER($B5492),HOUR($B5492)*2+MINUTE($B5492)/30,IFERROR(VALUE(LEFT($B5492,FIND(":",$B5492)-1))*2+VALUE(MID($B5492,FIND(":",$B5492)+1,2))/30,"")))</f>
        <v/>
      </c>
      <c r="G5492" s="12">
        <f>IF($E5492="","",IF(WEEKDAY($E5492,2)&lt;6,1,0))</f>
        <v/>
      </c>
      <c r="H5492" s="12">
        <f>IF(OR($E5492="",$F5492=""),"",IF(AND($G5492=1,$F5492&gt;='Working Hours'!$C$8,$F5492&lt;'Working Hours'!$C$9),1,0))</f>
        <v/>
      </c>
    </row>
    <row r="5493">
      <c r="A5493" s="11" t="n"/>
      <c r="B5493" s="11" t="n"/>
      <c r="C5493" s="11" t="n"/>
      <c r="E5493" s="12">
        <f>IF($A5493="","",IF(ISNUMBER($A5493),$A5493,IFERROR(DATEVALUE($A5493),"")))</f>
        <v/>
      </c>
      <c r="F5493" s="12">
        <f>IF($B5493="","",IF(ISNUMBER($B5493),HOUR($B5493)*2+MINUTE($B5493)/30,IFERROR(VALUE(LEFT($B5493,FIND(":",$B5493)-1))*2+VALUE(MID($B5493,FIND(":",$B5493)+1,2))/30,"")))</f>
        <v/>
      </c>
      <c r="G5493" s="12">
        <f>IF($E5493="","",IF(WEEKDAY($E5493,2)&lt;6,1,0))</f>
        <v/>
      </c>
      <c r="H5493" s="12">
        <f>IF(OR($E5493="",$F5493=""),"",IF(AND($G5493=1,$F5493&gt;='Working Hours'!$C$8,$F5493&lt;'Working Hours'!$C$9),1,0))</f>
        <v/>
      </c>
    </row>
    <row r="5494">
      <c r="A5494" s="11" t="n"/>
      <c r="B5494" s="11" t="n"/>
      <c r="C5494" s="11" t="n"/>
      <c r="E5494" s="12">
        <f>IF($A5494="","",IF(ISNUMBER($A5494),$A5494,IFERROR(DATEVALUE($A5494),"")))</f>
        <v/>
      </c>
      <c r="F5494" s="12">
        <f>IF($B5494="","",IF(ISNUMBER($B5494),HOUR($B5494)*2+MINUTE($B5494)/30,IFERROR(VALUE(LEFT($B5494,FIND(":",$B5494)-1))*2+VALUE(MID($B5494,FIND(":",$B5494)+1,2))/30,"")))</f>
        <v/>
      </c>
      <c r="G5494" s="12">
        <f>IF($E5494="","",IF(WEEKDAY($E5494,2)&lt;6,1,0))</f>
        <v/>
      </c>
      <c r="H5494" s="12">
        <f>IF(OR($E5494="",$F5494=""),"",IF(AND($G5494=1,$F5494&gt;='Working Hours'!$C$8,$F5494&lt;'Working Hours'!$C$9),1,0))</f>
        <v/>
      </c>
    </row>
    <row r="5495">
      <c r="A5495" s="11" t="n"/>
      <c r="B5495" s="11" t="n"/>
      <c r="C5495" s="11" t="n"/>
      <c r="E5495" s="12">
        <f>IF($A5495="","",IF(ISNUMBER($A5495),$A5495,IFERROR(DATEVALUE($A5495),"")))</f>
        <v/>
      </c>
      <c r="F5495" s="12">
        <f>IF($B5495="","",IF(ISNUMBER($B5495),HOUR($B5495)*2+MINUTE($B5495)/30,IFERROR(VALUE(LEFT($B5495,FIND(":",$B5495)-1))*2+VALUE(MID($B5495,FIND(":",$B5495)+1,2))/30,"")))</f>
        <v/>
      </c>
      <c r="G5495" s="12">
        <f>IF($E5495="","",IF(WEEKDAY($E5495,2)&lt;6,1,0))</f>
        <v/>
      </c>
      <c r="H5495" s="12">
        <f>IF(OR($E5495="",$F5495=""),"",IF(AND($G5495=1,$F5495&gt;='Working Hours'!$C$8,$F5495&lt;'Working Hours'!$C$9),1,0))</f>
        <v/>
      </c>
    </row>
    <row r="5496">
      <c r="A5496" s="11" t="n"/>
      <c r="B5496" s="11" t="n"/>
      <c r="C5496" s="11" t="n"/>
      <c r="E5496" s="12">
        <f>IF($A5496="","",IF(ISNUMBER($A5496),$A5496,IFERROR(DATEVALUE($A5496),"")))</f>
        <v/>
      </c>
      <c r="F5496" s="12">
        <f>IF($B5496="","",IF(ISNUMBER($B5496),HOUR($B5496)*2+MINUTE($B5496)/30,IFERROR(VALUE(LEFT($B5496,FIND(":",$B5496)-1))*2+VALUE(MID($B5496,FIND(":",$B5496)+1,2))/30,"")))</f>
        <v/>
      </c>
      <c r="G5496" s="12">
        <f>IF($E5496="","",IF(WEEKDAY($E5496,2)&lt;6,1,0))</f>
        <v/>
      </c>
      <c r="H5496" s="12">
        <f>IF(OR($E5496="",$F5496=""),"",IF(AND($G5496=1,$F5496&gt;='Working Hours'!$C$8,$F5496&lt;'Working Hours'!$C$9),1,0))</f>
        <v/>
      </c>
    </row>
    <row r="5497">
      <c r="A5497" s="11" t="n"/>
      <c r="B5497" s="11" t="n"/>
      <c r="C5497" s="11" t="n"/>
      <c r="E5497" s="12">
        <f>IF($A5497="","",IF(ISNUMBER($A5497),$A5497,IFERROR(DATEVALUE($A5497),"")))</f>
        <v/>
      </c>
      <c r="F5497" s="12">
        <f>IF($B5497="","",IF(ISNUMBER($B5497),HOUR($B5497)*2+MINUTE($B5497)/30,IFERROR(VALUE(LEFT($B5497,FIND(":",$B5497)-1))*2+VALUE(MID($B5497,FIND(":",$B5497)+1,2))/30,"")))</f>
        <v/>
      </c>
      <c r="G5497" s="12">
        <f>IF($E5497="","",IF(WEEKDAY($E5497,2)&lt;6,1,0))</f>
        <v/>
      </c>
      <c r="H5497" s="12">
        <f>IF(OR($E5497="",$F5497=""),"",IF(AND($G5497=1,$F5497&gt;='Working Hours'!$C$8,$F5497&lt;'Working Hours'!$C$9),1,0))</f>
        <v/>
      </c>
    </row>
    <row r="5498">
      <c r="A5498" s="11" t="n"/>
      <c r="B5498" s="11" t="n"/>
      <c r="C5498" s="11" t="n"/>
      <c r="E5498" s="12">
        <f>IF($A5498="","",IF(ISNUMBER($A5498),$A5498,IFERROR(DATEVALUE($A5498),"")))</f>
        <v/>
      </c>
      <c r="F5498" s="12">
        <f>IF($B5498="","",IF(ISNUMBER($B5498),HOUR($B5498)*2+MINUTE($B5498)/30,IFERROR(VALUE(LEFT($B5498,FIND(":",$B5498)-1))*2+VALUE(MID($B5498,FIND(":",$B5498)+1,2))/30,"")))</f>
        <v/>
      </c>
      <c r="G5498" s="12">
        <f>IF($E5498="","",IF(WEEKDAY($E5498,2)&lt;6,1,0))</f>
        <v/>
      </c>
      <c r="H5498" s="12">
        <f>IF(OR($E5498="",$F5498=""),"",IF(AND($G5498=1,$F5498&gt;='Working Hours'!$C$8,$F5498&lt;'Working Hours'!$C$9),1,0))</f>
        <v/>
      </c>
    </row>
    <row r="5499">
      <c r="A5499" s="11" t="n"/>
      <c r="B5499" s="11" t="n"/>
      <c r="C5499" s="11" t="n"/>
      <c r="E5499" s="12">
        <f>IF($A5499="","",IF(ISNUMBER($A5499),$A5499,IFERROR(DATEVALUE($A5499),"")))</f>
        <v/>
      </c>
      <c r="F5499" s="12">
        <f>IF($B5499="","",IF(ISNUMBER($B5499),HOUR($B5499)*2+MINUTE($B5499)/30,IFERROR(VALUE(LEFT($B5499,FIND(":",$B5499)-1))*2+VALUE(MID($B5499,FIND(":",$B5499)+1,2))/30,"")))</f>
        <v/>
      </c>
      <c r="G5499" s="12">
        <f>IF($E5499="","",IF(WEEKDAY($E5499,2)&lt;6,1,0))</f>
        <v/>
      </c>
      <c r="H5499" s="12">
        <f>IF(OR($E5499="",$F5499=""),"",IF(AND($G5499=1,$F5499&gt;='Working Hours'!$C$8,$F5499&lt;'Working Hours'!$C$9),1,0))</f>
        <v/>
      </c>
    </row>
    <row r="5500">
      <c r="A5500" s="11" t="n"/>
      <c r="B5500" s="11" t="n"/>
      <c r="C5500" s="11" t="n"/>
      <c r="E5500" s="12">
        <f>IF($A5500="","",IF(ISNUMBER($A5500),$A5500,IFERROR(DATEVALUE($A5500),"")))</f>
        <v/>
      </c>
      <c r="F5500" s="12">
        <f>IF($B5500="","",IF(ISNUMBER($B5500),HOUR($B5500)*2+MINUTE($B5500)/30,IFERROR(VALUE(LEFT($B5500,FIND(":",$B5500)-1))*2+VALUE(MID($B5500,FIND(":",$B5500)+1,2))/30,"")))</f>
        <v/>
      </c>
      <c r="G5500" s="12">
        <f>IF($E5500="","",IF(WEEKDAY($E5500,2)&lt;6,1,0))</f>
        <v/>
      </c>
      <c r="H5500" s="12">
        <f>IF(OR($E5500="",$F5500=""),"",IF(AND($G5500=1,$F5500&gt;='Working Hours'!$C$8,$F5500&lt;'Working Hours'!$C$9),1,0))</f>
        <v/>
      </c>
    </row>
    <row r="5501">
      <c r="A5501" s="11" t="n"/>
      <c r="B5501" s="11" t="n"/>
      <c r="C5501" s="11" t="n"/>
      <c r="E5501" s="12">
        <f>IF($A5501="","",IF(ISNUMBER($A5501),$A5501,IFERROR(DATEVALUE($A5501),"")))</f>
        <v/>
      </c>
      <c r="F5501" s="12">
        <f>IF($B5501="","",IF(ISNUMBER($B5501),HOUR($B5501)*2+MINUTE($B5501)/30,IFERROR(VALUE(LEFT($B5501,FIND(":",$B5501)-1))*2+VALUE(MID($B5501,FIND(":",$B5501)+1,2))/30,"")))</f>
        <v/>
      </c>
      <c r="G5501" s="12">
        <f>IF($E5501="","",IF(WEEKDAY($E5501,2)&lt;6,1,0))</f>
        <v/>
      </c>
      <c r="H5501" s="12">
        <f>IF(OR($E5501="",$F5501=""),"",IF(AND($G5501=1,$F5501&gt;='Working Hours'!$C$8,$F5501&lt;'Working Hours'!$C$9),1,0))</f>
        <v/>
      </c>
    </row>
    <row r="5502">
      <c r="A5502" s="11" t="n"/>
      <c r="B5502" s="11" t="n"/>
      <c r="C5502" s="11" t="n"/>
      <c r="E5502" s="12">
        <f>IF($A5502="","",IF(ISNUMBER($A5502),$A5502,IFERROR(DATEVALUE($A5502),"")))</f>
        <v/>
      </c>
      <c r="F5502" s="12">
        <f>IF($B5502="","",IF(ISNUMBER($B5502),HOUR($B5502)*2+MINUTE($B5502)/30,IFERROR(VALUE(LEFT($B5502,FIND(":",$B5502)-1))*2+VALUE(MID($B5502,FIND(":",$B5502)+1,2))/30,"")))</f>
        <v/>
      </c>
      <c r="G5502" s="12">
        <f>IF($E5502="","",IF(WEEKDAY($E5502,2)&lt;6,1,0))</f>
        <v/>
      </c>
      <c r="H5502" s="12">
        <f>IF(OR($E5502="",$F5502=""),"",IF(AND($G5502=1,$F5502&gt;='Working Hours'!$C$8,$F5502&lt;'Working Hours'!$C$9),1,0))</f>
        <v/>
      </c>
    </row>
    <row r="5503">
      <c r="A5503" s="11" t="n"/>
      <c r="B5503" s="11" t="n"/>
      <c r="C5503" s="11" t="n"/>
      <c r="E5503" s="12">
        <f>IF($A5503="","",IF(ISNUMBER($A5503),$A5503,IFERROR(DATEVALUE($A5503),"")))</f>
        <v/>
      </c>
      <c r="F5503" s="12">
        <f>IF($B5503="","",IF(ISNUMBER($B5503),HOUR($B5503)*2+MINUTE($B5503)/30,IFERROR(VALUE(LEFT($B5503,FIND(":",$B5503)-1))*2+VALUE(MID($B5503,FIND(":",$B5503)+1,2))/30,"")))</f>
        <v/>
      </c>
      <c r="G5503" s="12">
        <f>IF($E5503="","",IF(WEEKDAY($E5503,2)&lt;6,1,0))</f>
        <v/>
      </c>
      <c r="H5503" s="12">
        <f>IF(OR($E5503="",$F5503=""),"",IF(AND($G5503=1,$F5503&gt;='Working Hours'!$C$8,$F5503&lt;'Working Hours'!$C$9),1,0))</f>
        <v/>
      </c>
    </row>
    <row r="5504">
      <c r="A5504" s="11" t="n"/>
      <c r="B5504" s="11" t="n"/>
      <c r="C5504" s="11" t="n"/>
      <c r="E5504" s="12">
        <f>IF($A5504="","",IF(ISNUMBER($A5504),$A5504,IFERROR(DATEVALUE($A5504),"")))</f>
        <v/>
      </c>
      <c r="F5504" s="12">
        <f>IF($B5504="","",IF(ISNUMBER($B5504),HOUR($B5504)*2+MINUTE($B5504)/30,IFERROR(VALUE(LEFT($B5504,FIND(":",$B5504)-1))*2+VALUE(MID($B5504,FIND(":",$B5504)+1,2))/30,"")))</f>
        <v/>
      </c>
      <c r="G5504" s="12">
        <f>IF($E5504="","",IF(WEEKDAY($E5504,2)&lt;6,1,0))</f>
        <v/>
      </c>
      <c r="H5504" s="12">
        <f>IF(OR($E5504="",$F5504=""),"",IF(AND($G5504=1,$F5504&gt;='Working Hours'!$C$8,$F5504&lt;'Working Hours'!$C$9),1,0))</f>
        <v/>
      </c>
    </row>
    <row r="5505">
      <c r="A5505" s="11" t="n"/>
      <c r="B5505" s="11" t="n"/>
      <c r="C5505" s="11" t="n"/>
      <c r="E5505" s="12">
        <f>IF($A5505="","",IF(ISNUMBER($A5505),$A5505,IFERROR(DATEVALUE($A5505),"")))</f>
        <v/>
      </c>
      <c r="F5505" s="12">
        <f>IF($B5505="","",IF(ISNUMBER($B5505),HOUR($B5505)*2+MINUTE($B5505)/30,IFERROR(VALUE(LEFT($B5505,FIND(":",$B5505)-1))*2+VALUE(MID($B5505,FIND(":",$B5505)+1,2))/30,"")))</f>
        <v/>
      </c>
      <c r="G5505" s="12">
        <f>IF($E5505="","",IF(WEEKDAY($E5505,2)&lt;6,1,0))</f>
        <v/>
      </c>
      <c r="H5505" s="12">
        <f>IF(OR($E5505="",$F5505=""),"",IF(AND($G5505=1,$F5505&gt;='Working Hours'!$C$8,$F5505&lt;'Working Hours'!$C$9),1,0))</f>
        <v/>
      </c>
    </row>
    <row r="5506">
      <c r="A5506" s="11" t="n"/>
      <c r="B5506" s="11" t="n"/>
      <c r="C5506" s="11" t="n"/>
      <c r="E5506" s="12">
        <f>IF($A5506="","",IF(ISNUMBER($A5506),$A5506,IFERROR(DATEVALUE($A5506),"")))</f>
        <v/>
      </c>
      <c r="F5506" s="12">
        <f>IF($B5506="","",IF(ISNUMBER($B5506),HOUR($B5506)*2+MINUTE($B5506)/30,IFERROR(VALUE(LEFT($B5506,FIND(":",$B5506)-1))*2+VALUE(MID($B5506,FIND(":",$B5506)+1,2))/30,"")))</f>
        <v/>
      </c>
      <c r="G5506" s="12">
        <f>IF($E5506="","",IF(WEEKDAY($E5506,2)&lt;6,1,0))</f>
        <v/>
      </c>
      <c r="H5506" s="12">
        <f>IF(OR($E5506="",$F5506=""),"",IF(AND($G5506=1,$F5506&gt;='Working Hours'!$C$8,$F5506&lt;'Working Hours'!$C$9),1,0))</f>
        <v/>
      </c>
    </row>
    <row r="5507">
      <c r="A5507" s="11" t="n"/>
      <c r="B5507" s="11" t="n"/>
      <c r="C5507" s="11" t="n"/>
      <c r="E5507" s="12">
        <f>IF($A5507="","",IF(ISNUMBER($A5507),$A5507,IFERROR(DATEVALUE($A5507),"")))</f>
        <v/>
      </c>
      <c r="F5507" s="12">
        <f>IF($B5507="","",IF(ISNUMBER($B5507),HOUR($B5507)*2+MINUTE($B5507)/30,IFERROR(VALUE(LEFT($B5507,FIND(":",$B5507)-1))*2+VALUE(MID($B5507,FIND(":",$B5507)+1,2))/30,"")))</f>
        <v/>
      </c>
      <c r="G5507" s="12">
        <f>IF($E5507="","",IF(WEEKDAY($E5507,2)&lt;6,1,0))</f>
        <v/>
      </c>
      <c r="H5507" s="12">
        <f>IF(OR($E5507="",$F5507=""),"",IF(AND($G5507=1,$F5507&gt;='Working Hours'!$C$8,$F5507&lt;'Working Hours'!$C$9),1,0))</f>
        <v/>
      </c>
    </row>
    <row r="5508">
      <c r="A5508" s="11" t="n"/>
      <c r="B5508" s="11" t="n"/>
      <c r="C5508" s="11" t="n"/>
      <c r="E5508" s="12">
        <f>IF($A5508="","",IF(ISNUMBER($A5508),$A5508,IFERROR(DATEVALUE($A5508),"")))</f>
        <v/>
      </c>
      <c r="F5508" s="12">
        <f>IF($B5508="","",IF(ISNUMBER($B5508),HOUR($B5508)*2+MINUTE($B5508)/30,IFERROR(VALUE(LEFT($B5508,FIND(":",$B5508)-1))*2+VALUE(MID($B5508,FIND(":",$B5508)+1,2))/30,"")))</f>
        <v/>
      </c>
      <c r="G5508" s="12">
        <f>IF($E5508="","",IF(WEEKDAY($E5508,2)&lt;6,1,0))</f>
        <v/>
      </c>
      <c r="H5508" s="12">
        <f>IF(OR($E5508="",$F5508=""),"",IF(AND($G5508=1,$F5508&gt;='Working Hours'!$C$8,$F5508&lt;'Working Hours'!$C$9),1,0))</f>
        <v/>
      </c>
    </row>
    <row r="5509">
      <c r="A5509" s="11" t="n"/>
      <c r="B5509" s="11" t="n"/>
      <c r="C5509" s="11" t="n"/>
      <c r="E5509" s="12">
        <f>IF($A5509="","",IF(ISNUMBER($A5509),$A5509,IFERROR(DATEVALUE($A5509),"")))</f>
        <v/>
      </c>
      <c r="F5509" s="12">
        <f>IF($B5509="","",IF(ISNUMBER($B5509),HOUR($B5509)*2+MINUTE($B5509)/30,IFERROR(VALUE(LEFT($B5509,FIND(":",$B5509)-1))*2+VALUE(MID($B5509,FIND(":",$B5509)+1,2))/30,"")))</f>
        <v/>
      </c>
      <c r="G5509" s="12">
        <f>IF($E5509="","",IF(WEEKDAY($E5509,2)&lt;6,1,0))</f>
        <v/>
      </c>
      <c r="H5509" s="12">
        <f>IF(OR($E5509="",$F5509=""),"",IF(AND($G5509=1,$F5509&gt;='Working Hours'!$C$8,$F5509&lt;'Working Hours'!$C$9),1,0))</f>
        <v/>
      </c>
    </row>
    <row r="5510">
      <c r="A5510" s="11" t="n"/>
      <c r="B5510" s="11" t="n"/>
      <c r="C5510" s="11" t="n"/>
      <c r="E5510" s="12">
        <f>IF($A5510="","",IF(ISNUMBER($A5510),$A5510,IFERROR(DATEVALUE($A5510),"")))</f>
        <v/>
      </c>
      <c r="F5510" s="12">
        <f>IF($B5510="","",IF(ISNUMBER($B5510),HOUR($B5510)*2+MINUTE($B5510)/30,IFERROR(VALUE(LEFT($B5510,FIND(":",$B5510)-1))*2+VALUE(MID($B5510,FIND(":",$B5510)+1,2))/30,"")))</f>
        <v/>
      </c>
      <c r="G5510" s="12">
        <f>IF($E5510="","",IF(WEEKDAY($E5510,2)&lt;6,1,0))</f>
        <v/>
      </c>
      <c r="H5510" s="12">
        <f>IF(OR($E5510="",$F5510=""),"",IF(AND($G5510=1,$F5510&gt;='Working Hours'!$C$8,$F5510&lt;'Working Hours'!$C$9),1,0))</f>
        <v/>
      </c>
    </row>
    <row r="5511">
      <c r="A5511" s="11" t="n"/>
      <c r="B5511" s="11" t="n"/>
      <c r="C5511" s="11" t="n"/>
      <c r="E5511" s="12">
        <f>IF($A5511="","",IF(ISNUMBER($A5511),$A5511,IFERROR(DATEVALUE($A5511),"")))</f>
        <v/>
      </c>
      <c r="F5511" s="12">
        <f>IF($B5511="","",IF(ISNUMBER($B5511),HOUR($B5511)*2+MINUTE($B5511)/30,IFERROR(VALUE(LEFT($B5511,FIND(":",$B5511)-1))*2+VALUE(MID($B5511,FIND(":",$B5511)+1,2))/30,"")))</f>
        <v/>
      </c>
      <c r="G5511" s="12">
        <f>IF($E5511="","",IF(WEEKDAY($E5511,2)&lt;6,1,0))</f>
        <v/>
      </c>
      <c r="H5511" s="12">
        <f>IF(OR($E5511="",$F5511=""),"",IF(AND($G5511=1,$F5511&gt;='Working Hours'!$C$8,$F5511&lt;'Working Hours'!$C$9),1,0))</f>
        <v/>
      </c>
    </row>
    <row r="5512">
      <c r="A5512" s="11" t="n"/>
      <c r="B5512" s="11" t="n"/>
      <c r="C5512" s="11" t="n"/>
      <c r="E5512" s="12">
        <f>IF($A5512="","",IF(ISNUMBER($A5512),$A5512,IFERROR(DATEVALUE($A5512),"")))</f>
        <v/>
      </c>
      <c r="F5512" s="12">
        <f>IF($B5512="","",IF(ISNUMBER($B5512),HOUR($B5512)*2+MINUTE($B5512)/30,IFERROR(VALUE(LEFT($B5512,FIND(":",$B5512)-1))*2+VALUE(MID($B5512,FIND(":",$B5512)+1,2))/30,"")))</f>
        <v/>
      </c>
      <c r="G5512" s="12">
        <f>IF($E5512="","",IF(WEEKDAY($E5512,2)&lt;6,1,0))</f>
        <v/>
      </c>
      <c r="H5512" s="12">
        <f>IF(OR($E5512="",$F5512=""),"",IF(AND($G5512=1,$F5512&gt;='Working Hours'!$C$8,$F5512&lt;'Working Hours'!$C$9),1,0))</f>
        <v/>
      </c>
    </row>
    <row r="5513">
      <c r="A5513" s="11" t="n"/>
      <c r="B5513" s="11" t="n"/>
      <c r="C5513" s="11" t="n"/>
      <c r="E5513" s="12">
        <f>IF($A5513="","",IF(ISNUMBER($A5513),$A5513,IFERROR(DATEVALUE($A5513),"")))</f>
        <v/>
      </c>
      <c r="F5513" s="12">
        <f>IF($B5513="","",IF(ISNUMBER($B5513),HOUR($B5513)*2+MINUTE($B5513)/30,IFERROR(VALUE(LEFT($B5513,FIND(":",$B5513)-1))*2+VALUE(MID($B5513,FIND(":",$B5513)+1,2))/30,"")))</f>
        <v/>
      </c>
      <c r="G5513" s="12">
        <f>IF($E5513="","",IF(WEEKDAY($E5513,2)&lt;6,1,0))</f>
        <v/>
      </c>
      <c r="H5513" s="12">
        <f>IF(OR($E5513="",$F5513=""),"",IF(AND($G5513=1,$F5513&gt;='Working Hours'!$C$8,$F5513&lt;'Working Hours'!$C$9),1,0))</f>
        <v/>
      </c>
    </row>
    <row r="5514">
      <c r="A5514" s="11" t="n"/>
      <c r="B5514" s="11" t="n"/>
      <c r="C5514" s="11" t="n"/>
      <c r="E5514" s="12">
        <f>IF($A5514="","",IF(ISNUMBER($A5514),$A5514,IFERROR(DATEVALUE($A5514),"")))</f>
        <v/>
      </c>
      <c r="F5514" s="12">
        <f>IF($B5514="","",IF(ISNUMBER($B5514),HOUR($B5514)*2+MINUTE($B5514)/30,IFERROR(VALUE(LEFT($B5514,FIND(":",$B5514)-1))*2+VALUE(MID($B5514,FIND(":",$B5514)+1,2))/30,"")))</f>
        <v/>
      </c>
      <c r="G5514" s="12">
        <f>IF($E5514="","",IF(WEEKDAY($E5514,2)&lt;6,1,0))</f>
        <v/>
      </c>
      <c r="H5514" s="12">
        <f>IF(OR($E5514="",$F5514=""),"",IF(AND($G5514=1,$F5514&gt;='Working Hours'!$C$8,$F5514&lt;'Working Hours'!$C$9),1,0))</f>
        <v/>
      </c>
    </row>
    <row r="5515">
      <c r="A5515" s="11" t="n"/>
      <c r="B5515" s="11" t="n"/>
      <c r="C5515" s="11" t="n"/>
      <c r="E5515" s="12">
        <f>IF($A5515="","",IF(ISNUMBER($A5515),$A5515,IFERROR(DATEVALUE($A5515),"")))</f>
        <v/>
      </c>
      <c r="F5515" s="12">
        <f>IF($B5515="","",IF(ISNUMBER($B5515),HOUR($B5515)*2+MINUTE($B5515)/30,IFERROR(VALUE(LEFT($B5515,FIND(":",$B5515)-1))*2+VALUE(MID($B5515,FIND(":",$B5515)+1,2))/30,"")))</f>
        <v/>
      </c>
      <c r="G5515" s="12">
        <f>IF($E5515="","",IF(WEEKDAY($E5515,2)&lt;6,1,0))</f>
        <v/>
      </c>
      <c r="H5515" s="12">
        <f>IF(OR($E5515="",$F5515=""),"",IF(AND($G5515=1,$F5515&gt;='Working Hours'!$C$8,$F5515&lt;'Working Hours'!$C$9),1,0))</f>
        <v/>
      </c>
    </row>
    <row r="5516">
      <c r="A5516" s="11" t="n"/>
      <c r="B5516" s="11" t="n"/>
      <c r="C5516" s="11" t="n"/>
      <c r="E5516" s="12">
        <f>IF($A5516="","",IF(ISNUMBER($A5516),$A5516,IFERROR(DATEVALUE($A5516),"")))</f>
        <v/>
      </c>
      <c r="F5516" s="12">
        <f>IF($B5516="","",IF(ISNUMBER($B5516),HOUR($B5516)*2+MINUTE($B5516)/30,IFERROR(VALUE(LEFT($B5516,FIND(":",$B5516)-1))*2+VALUE(MID($B5516,FIND(":",$B5516)+1,2))/30,"")))</f>
        <v/>
      </c>
      <c r="G5516" s="12">
        <f>IF($E5516="","",IF(WEEKDAY($E5516,2)&lt;6,1,0))</f>
        <v/>
      </c>
      <c r="H5516" s="12">
        <f>IF(OR($E5516="",$F5516=""),"",IF(AND($G5516=1,$F5516&gt;='Working Hours'!$C$8,$F5516&lt;'Working Hours'!$C$9),1,0))</f>
        <v/>
      </c>
    </row>
    <row r="5517">
      <c r="A5517" s="11" t="n"/>
      <c r="B5517" s="11" t="n"/>
      <c r="C5517" s="11" t="n"/>
      <c r="E5517" s="12">
        <f>IF($A5517="","",IF(ISNUMBER($A5517),$A5517,IFERROR(DATEVALUE($A5517),"")))</f>
        <v/>
      </c>
      <c r="F5517" s="12">
        <f>IF($B5517="","",IF(ISNUMBER($B5517),HOUR($B5517)*2+MINUTE($B5517)/30,IFERROR(VALUE(LEFT($B5517,FIND(":",$B5517)-1))*2+VALUE(MID($B5517,FIND(":",$B5517)+1,2))/30,"")))</f>
        <v/>
      </c>
      <c r="G5517" s="12">
        <f>IF($E5517="","",IF(WEEKDAY($E5517,2)&lt;6,1,0))</f>
        <v/>
      </c>
      <c r="H5517" s="12">
        <f>IF(OR($E5517="",$F5517=""),"",IF(AND($G5517=1,$F5517&gt;='Working Hours'!$C$8,$F5517&lt;'Working Hours'!$C$9),1,0))</f>
        <v/>
      </c>
    </row>
    <row r="5518">
      <c r="A5518" s="11" t="n"/>
      <c r="B5518" s="11" t="n"/>
      <c r="C5518" s="11" t="n"/>
      <c r="E5518" s="12">
        <f>IF($A5518="","",IF(ISNUMBER($A5518),$A5518,IFERROR(DATEVALUE($A5518),"")))</f>
        <v/>
      </c>
      <c r="F5518" s="12">
        <f>IF($B5518="","",IF(ISNUMBER($B5518),HOUR($B5518)*2+MINUTE($B5518)/30,IFERROR(VALUE(LEFT($B5518,FIND(":",$B5518)-1))*2+VALUE(MID($B5518,FIND(":",$B5518)+1,2))/30,"")))</f>
        <v/>
      </c>
      <c r="G5518" s="12">
        <f>IF($E5518="","",IF(WEEKDAY($E5518,2)&lt;6,1,0))</f>
        <v/>
      </c>
      <c r="H5518" s="12">
        <f>IF(OR($E5518="",$F5518=""),"",IF(AND($G5518=1,$F5518&gt;='Working Hours'!$C$8,$F5518&lt;'Working Hours'!$C$9),1,0))</f>
        <v/>
      </c>
    </row>
    <row r="5519">
      <c r="A5519" s="11" t="n"/>
      <c r="B5519" s="11" t="n"/>
      <c r="C5519" s="11" t="n"/>
      <c r="E5519" s="12">
        <f>IF($A5519="","",IF(ISNUMBER($A5519),$A5519,IFERROR(DATEVALUE($A5519),"")))</f>
        <v/>
      </c>
      <c r="F5519" s="12">
        <f>IF($B5519="","",IF(ISNUMBER($B5519),HOUR($B5519)*2+MINUTE($B5519)/30,IFERROR(VALUE(LEFT($B5519,FIND(":",$B5519)-1))*2+VALUE(MID($B5519,FIND(":",$B5519)+1,2))/30,"")))</f>
        <v/>
      </c>
      <c r="G5519" s="12">
        <f>IF($E5519="","",IF(WEEKDAY($E5519,2)&lt;6,1,0))</f>
        <v/>
      </c>
      <c r="H5519" s="12">
        <f>IF(OR($E5519="",$F5519=""),"",IF(AND($G5519=1,$F5519&gt;='Working Hours'!$C$8,$F5519&lt;'Working Hours'!$C$9),1,0))</f>
        <v/>
      </c>
    </row>
    <row r="5520">
      <c r="A5520" s="11" t="n"/>
      <c r="B5520" s="11" t="n"/>
      <c r="C5520" s="11" t="n"/>
      <c r="E5520" s="12">
        <f>IF($A5520="","",IF(ISNUMBER($A5520),$A5520,IFERROR(DATEVALUE($A5520),"")))</f>
        <v/>
      </c>
      <c r="F5520" s="12">
        <f>IF($B5520="","",IF(ISNUMBER($B5520),HOUR($B5520)*2+MINUTE($B5520)/30,IFERROR(VALUE(LEFT($B5520,FIND(":",$B5520)-1))*2+VALUE(MID($B5520,FIND(":",$B5520)+1,2))/30,"")))</f>
        <v/>
      </c>
      <c r="G5520" s="12">
        <f>IF($E5520="","",IF(WEEKDAY($E5520,2)&lt;6,1,0))</f>
        <v/>
      </c>
      <c r="H5520" s="12">
        <f>IF(OR($E5520="",$F5520=""),"",IF(AND($G5520=1,$F5520&gt;='Working Hours'!$C$8,$F5520&lt;'Working Hours'!$C$9),1,0))</f>
        <v/>
      </c>
    </row>
    <row r="5521">
      <c r="A5521" s="11" t="n"/>
      <c r="B5521" s="11" t="n"/>
      <c r="C5521" s="11" t="n"/>
      <c r="E5521" s="12">
        <f>IF($A5521="","",IF(ISNUMBER($A5521),$A5521,IFERROR(DATEVALUE($A5521),"")))</f>
        <v/>
      </c>
      <c r="F5521" s="12">
        <f>IF($B5521="","",IF(ISNUMBER($B5521),HOUR($B5521)*2+MINUTE($B5521)/30,IFERROR(VALUE(LEFT($B5521,FIND(":",$B5521)-1))*2+VALUE(MID($B5521,FIND(":",$B5521)+1,2))/30,"")))</f>
        <v/>
      </c>
      <c r="G5521" s="12">
        <f>IF($E5521="","",IF(WEEKDAY($E5521,2)&lt;6,1,0))</f>
        <v/>
      </c>
      <c r="H5521" s="12">
        <f>IF(OR($E5521="",$F5521=""),"",IF(AND($G5521=1,$F5521&gt;='Working Hours'!$C$8,$F5521&lt;'Working Hours'!$C$9),1,0))</f>
        <v/>
      </c>
    </row>
    <row r="5522">
      <c r="A5522" s="11" t="n"/>
      <c r="B5522" s="11" t="n"/>
      <c r="C5522" s="11" t="n"/>
      <c r="E5522" s="12">
        <f>IF($A5522="","",IF(ISNUMBER($A5522),$A5522,IFERROR(DATEVALUE($A5522),"")))</f>
        <v/>
      </c>
      <c r="F5522" s="12">
        <f>IF($B5522="","",IF(ISNUMBER($B5522),HOUR($B5522)*2+MINUTE($B5522)/30,IFERROR(VALUE(LEFT($B5522,FIND(":",$B5522)-1))*2+VALUE(MID($B5522,FIND(":",$B5522)+1,2))/30,"")))</f>
        <v/>
      </c>
      <c r="G5522" s="12">
        <f>IF($E5522="","",IF(WEEKDAY($E5522,2)&lt;6,1,0))</f>
        <v/>
      </c>
      <c r="H5522" s="12">
        <f>IF(OR($E5522="",$F5522=""),"",IF(AND($G5522=1,$F5522&gt;='Working Hours'!$C$8,$F5522&lt;'Working Hours'!$C$9),1,0))</f>
        <v/>
      </c>
    </row>
    <row r="5523">
      <c r="A5523" s="11" t="n"/>
      <c r="B5523" s="11" t="n"/>
      <c r="C5523" s="11" t="n"/>
      <c r="E5523" s="12">
        <f>IF($A5523="","",IF(ISNUMBER($A5523),$A5523,IFERROR(DATEVALUE($A5523),"")))</f>
        <v/>
      </c>
      <c r="F5523" s="12">
        <f>IF($B5523="","",IF(ISNUMBER($B5523),HOUR($B5523)*2+MINUTE($B5523)/30,IFERROR(VALUE(LEFT($B5523,FIND(":",$B5523)-1))*2+VALUE(MID($B5523,FIND(":",$B5523)+1,2))/30,"")))</f>
        <v/>
      </c>
      <c r="G5523" s="12">
        <f>IF($E5523="","",IF(WEEKDAY($E5523,2)&lt;6,1,0))</f>
        <v/>
      </c>
      <c r="H5523" s="12">
        <f>IF(OR($E5523="",$F5523=""),"",IF(AND($G5523=1,$F5523&gt;='Working Hours'!$C$8,$F5523&lt;'Working Hours'!$C$9),1,0))</f>
        <v/>
      </c>
    </row>
    <row r="5524">
      <c r="A5524" s="11" t="n"/>
      <c r="B5524" s="11" t="n"/>
      <c r="C5524" s="11" t="n"/>
      <c r="E5524" s="12">
        <f>IF($A5524="","",IF(ISNUMBER($A5524),$A5524,IFERROR(DATEVALUE($A5524),"")))</f>
        <v/>
      </c>
      <c r="F5524" s="12">
        <f>IF($B5524="","",IF(ISNUMBER($B5524),HOUR($B5524)*2+MINUTE($B5524)/30,IFERROR(VALUE(LEFT($B5524,FIND(":",$B5524)-1))*2+VALUE(MID($B5524,FIND(":",$B5524)+1,2))/30,"")))</f>
        <v/>
      </c>
      <c r="G5524" s="12">
        <f>IF($E5524="","",IF(WEEKDAY($E5524,2)&lt;6,1,0))</f>
        <v/>
      </c>
      <c r="H5524" s="12">
        <f>IF(OR($E5524="",$F5524=""),"",IF(AND($G5524=1,$F5524&gt;='Working Hours'!$C$8,$F5524&lt;'Working Hours'!$C$9),1,0))</f>
        <v/>
      </c>
    </row>
    <row r="5525">
      <c r="A5525" s="11" t="n"/>
      <c r="B5525" s="11" t="n"/>
      <c r="C5525" s="11" t="n"/>
      <c r="E5525" s="12">
        <f>IF($A5525="","",IF(ISNUMBER($A5525),$A5525,IFERROR(DATEVALUE($A5525),"")))</f>
        <v/>
      </c>
      <c r="F5525" s="12">
        <f>IF($B5525="","",IF(ISNUMBER($B5525),HOUR($B5525)*2+MINUTE($B5525)/30,IFERROR(VALUE(LEFT($B5525,FIND(":",$B5525)-1))*2+VALUE(MID($B5525,FIND(":",$B5525)+1,2))/30,"")))</f>
        <v/>
      </c>
      <c r="G5525" s="12">
        <f>IF($E5525="","",IF(WEEKDAY($E5525,2)&lt;6,1,0))</f>
        <v/>
      </c>
      <c r="H5525" s="12">
        <f>IF(OR($E5525="",$F5525=""),"",IF(AND($G5525=1,$F5525&gt;='Working Hours'!$C$8,$F5525&lt;'Working Hours'!$C$9),1,0))</f>
        <v/>
      </c>
    </row>
    <row r="5526">
      <c r="A5526" s="11" t="n"/>
      <c r="B5526" s="11" t="n"/>
      <c r="C5526" s="11" t="n"/>
      <c r="E5526" s="12">
        <f>IF($A5526="","",IF(ISNUMBER($A5526),$A5526,IFERROR(DATEVALUE($A5526),"")))</f>
        <v/>
      </c>
      <c r="F5526" s="12">
        <f>IF($B5526="","",IF(ISNUMBER($B5526),HOUR($B5526)*2+MINUTE($B5526)/30,IFERROR(VALUE(LEFT($B5526,FIND(":",$B5526)-1))*2+VALUE(MID($B5526,FIND(":",$B5526)+1,2))/30,"")))</f>
        <v/>
      </c>
      <c r="G5526" s="12">
        <f>IF($E5526="","",IF(WEEKDAY($E5526,2)&lt;6,1,0))</f>
        <v/>
      </c>
      <c r="H5526" s="12">
        <f>IF(OR($E5526="",$F5526=""),"",IF(AND($G5526=1,$F5526&gt;='Working Hours'!$C$8,$F5526&lt;'Working Hours'!$C$9),1,0))</f>
        <v/>
      </c>
    </row>
    <row r="5527">
      <c r="A5527" s="11" t="n"/>
      <c r="B5527" s="11" t="n"/>
      <c r="C5527" s="11" t="n"/>
      <c r="E5527" s="12">
        <f>IF($A5527="","",IF(ISNUMBER($A5527),$A5527,IFERROR(DATEVALUE($A5527),"")))</f>
        <v/>
      </c>
      <c r="F5527" s="12">
        <f>IF($B5527="","",IF(ISNUMBER($B5527),HOUR($B5527)*2+MINUTE($B5527)/30,IFERROR(VALUE(LEFT($B5527,FIND(":",$B5527)-1))*2+VALUE(MID($B5527,FIND(":",$B5527)+1,2))/30,"")))</f>
        <v/>
      </c>
      <c r="G5527" s="12">
        <f>IF($E5527="","",IF(WEEKDAY($E5527,2)&lt;6,1,0))</f>
        <v/>
      </c>
      <c r="H5527" s="12">
        <f>IF(OR($E5527="",$F5527=""),"",IF(AND($G5527=1,$F5527&gt;='Working Hours'!$C$8,$F5527&lt;'Working Hours'!$C$9),1,0))</f>
        <v/>
      </c>
    </row>
    <row r="5528">
      <c r="A5528" s="11" t="n"/>
      <c r="B5528" s="11" t="n"/>
      <c r="C5528" s="11" t="n"/>
      <c r="E5528" s="12">
        <f>IF($A5528="","",IF(ISNUMBER($A5528),$A5528,IFERROR(DATEVALUE($A5528),"")))</f>
        <v/>
      </c>
      <c r="F5528" s="12">
        <f>IF($B5528="","",IF(ISNUMBER($B5528),HOUR($B5528)*2+MINUTE($B5528)/30,IFERROR(VALUE(LEFT($B5528,FIND(":",$B5528)-1))*2+VALUE(MID($B5528,FIND(":",$B5528)+1,2))/30,"")))</f>
        <v/>
      </c>
      <c r="G5528" s="12">
        <f>IF($E5528="","",IF(WEEKDAY($E5528,2)&lt;6,1,0))</f>
        <v/>
      </c>
      <c r="H5528" s="12">
        <f>IF(OR($E5528="",$F5528=""),"",IF(AND($G5528=1,$F5528&gt;='Working Hours'!$C$8,$F5528&lt;'Working Hours'!$C$9),1,0))</f>
        <v/>
      </c>
    </row>
    <row r="5529">
      <c r="A5529" s="11" t="n"/>
      <c r="B5529" s="11" t="n"/>
      <c r="C5529" s="11" t="n"/>
      <c r="E5529" s="12">
        <f>IF($A5529="","",IF(ISNUMBER($A5529),$A5529,IFERROR(DATEVALUE($A5529),"")))</f>
        <v/>
      </c>
      <c r="F5529" s="12">
        <f>IF($B5529="","",IF(ISNUMBER($B5529),HOUR($B5529)*2+MINUTE($B5529)/30,IFERROR(VALUE(LEFT($B5529,FIND(":",$B5529)-1))*2+VALUE(MID($B5529,FIND(":",$B5529)+1,2))/30,"")))</f>
        <v/>
      </c>
      <c r="G5529" s="12">
        <f>IF($E5529="","",IF(WEEKDAY($E5529,2)&lt;6,1,0))</f>
        <v/>
      </c>
      <c r="H5529" s="12">
        <f>IF(OR($E5529="",$F5529=""),"",IF(AND($G5529=1,$F5529&gt;='Working Hours'!$C$8,$F5529&lt;'Working Hours'!$C$9),1,0))</f>
        <v/>
      </c>
    </row>
    <row r="5530">
      <c r="A5530" s="11" t="n"/>
      <c r="B5530" s="11" t="n"/>
      <c r="C5530" s="11" t="n"/>
      <c r="E5530" s="12">
        <f>IF($A5530="","",IF(ISNUMBER($A5530),$A5530,IFERROR(DATEVALUE($A5530),"")))</f>
        <v/>
      </c>
      <c r="F5530" s="12">
        <f>IF($B5530="","",IF(ISNUMBER($B5530),HOUR($B5530)*2+MINUTE($B5530)/30,IFERROR(VALUE(LEFT($B5530,FIND(":",$B5530)-1))*2+VALUE(MID($B5530,FIND(":",$B5530)+1,2))/30,"")))</f>
        <v/>
      </c>
      <c r="G5530" s="12">
        <f>IF($E5530="","",IF(WEEKDAY($E5530,2)&lt;6,1,0))</f>
        <v/>
      </c>
      <c r="H5530" s="12">
        <f>IF(OR($E5530="",$F5530=""),"",IF(AND($G5530=1,$F5530&gt;='Working Hours'!$C$8,$F5530&lt;'Working Hours'!$C$9),1,0))</f>
        <v/>
      </c>
    </row>
    <row r="5531">
      <c r="A5531" s="11" t="n"/>
      <c r="B5531" s="11" t="n"/>
      <c r="C5531" s="11" t="n"/>
      <c r="E5531" s="12">
        <f>IF($A5531="","",IF(ISNUMBER($A5531),$A5531,IFERROR(DATEVALUE($A5531),"")))</f>
        <v/>
      </c>
      <c r="F5531" s="12">
        <f>IF($B5531="","",IF(ISNUMBER($B5531),HOUR($B5531)*2+MINUTE($B5531)/30,IFERROR(VALUE(LEFT($B5531,FIND(":",$B5531)-1))*2+VALUE(MID($B5531,FIND(":",$B5531)+1,2))/30,"")))</f>
        <v/>
      </c>
      <c r="G5531" s="12">
        <f>IF($E5531="","",IF(WEEKDAY($E5531,2)&lt;6,1,0))</f>
        <v/>
      </c>
      <c r="H5531" s="12">
        <f>IF(OR($E5531="",$F5531=""),"",IF(AND($G5531=1,$F5531&gt;='Working Hours'!$C$8,$F5531&lt;'Working Hours'!$C$9),1,0))</f>
        <v/>
      </c>
    </row>
    <row r="5532">
      <c r="A5532" s="11" t="n"/>
      <c r="B5532" s="11" t="n"/>
      <c r="C5532" s="11" t="n"/>
      <c r="E5532" s="12">
        <f>IF($A5532="","",IF(ISNUMBER($A5532),$A5532,IFERROR(DATEVALUE($A5532),"")))</f>
        <v/>
      </c>
      <c r="F5532" s="12">
        <f>IF($B5532="","",IF(ISNUMBER($B5532),HOUR($B5532)*2+MINUTE($B5532)/30,IFERROR(VALUE(LEFT($B5532,FIND(":",$B5532)-1))*2+VALUE(MID($B5532,FIND(":",$B5532)+1,2))/30,"")))</f>
        <v/>
      </c>
      <c r="G5532" s="12">
        <f>IF($E5532="","",IF(WEEKDAY($E5532,2)&lt;6,1,0))</f>
        <v/>
      </c>
      <c r="H5532" s="12">
        <f>IF(OR($E5532="",$F5532=""),"",IF(AND($G5532=1,$F5532&gt;='Working Hours'!$C$8,$F5532&lt;'Working Hours'!$C$9),1,0))</f>
        <v/>
      </c>
    </row>
    <row r="5533">
      <c r="A5533" s="11" t="n"/>
      <c r="B5533" s="11" t="n"/>
      <c r="C5533" s="11" t="n"/>
      <c r="E5533" s="12">
        <f>IF($A5533="","",IF(ISNUMBER($A5533),$A5533,IFERROR(DATEVALUE($A5533),"")))</f>
        <v/>
      </c>
      <c r="F5533" s="12">
        <f>IF($B5533="","",IF(ISNUMBER($B5533),HOUR($B5533)*2+MINUTE($B5533)/30,IFERROR(VALUE(LEFT($B5533,FIND(":",$B5533)-1))*2+VALUE(MID($B5533,FIND(":",$B5533)+1,2))/30,"")))</f>
        <v/>
      </c>
      <c r="G5533" s="12">
        <f>IF($E5533="","",IF(WEEKDAY($E5533,2)&lt;6,1,0))</f>
        <v/>
      </c>
      <c r="H5533" s="12">
        <f>IF(OR($E5533="",$F5533=""),"",IF(AND($G5533=1,$F5533&gt;='Working Hours'!$C$8,$F5533&lt;'Working Hours'!$C$9),1,0))</f>
        <v/>
      </c>
    </row>
    <row r="5534">
      <c r="A5534" s="11" t="n"/>
      <c r="B5534" s="11" t="n"/>
      <c r="C5534" s="11" t="n"/>
      <c r="E5534" s="12">
        <f>IF($A5534="","",IF(ISNUMBER($A5534),$A5534,IFERROR(DATEVALUE($A5534),"")))</f>
        <v/>
      </c>
      <c r="F5534" s="12">
        <f>IF($B5534="","",IF(ISNUMBER($B5534),HOUR($B5534)*2+MINUTE($B5534)/30,IFERROR(VALUE(LEFT($B5534,FIND(":",$B5534)-1))*2+VALUE(MID($B5534,FIND(":",$B5534)+1,2))/30,"")))</f>
        <v/>
      </c>
      <c r="G5534" s="12">
        <f>IF($E5534="","",IF(WEEKDAY($E5534,2)&lt;6,1,0))</f>
        <v/>
      </c>
      <c r="H5534" s="12">
        <f>IF(OR($E5534="",$F5534=""),"",IF(AND($G5534=1,$F5534&gt;='Working Hours'!$C$8,$F5534&lt;'Working Hours'!$C$9),1,0))</f>
        <v/>
      </c>
    </row>
    <row r="5535">
      <c r="A5535" s="11" t="n"/>
      <c r="B5535" s="11" t="n"/>
      <c r="C5535" s="11" t="n"/>
      <c r="E5535" s="12">
        <f>IF($A5535="","",IF(ISNUMBER($A5535),$A5535,IFERROR(DATEVALUE($A5535),"")))</f>
        <v/>
      </c>
      <c r="F5535" s="12">
        <f>IF($B5535="","",IF(ISNUMBER($B5535),HOUR($B5535)*2+MINUTE($B5535)/30,IFERROR(VALUE(LEFT($B5535,FIND(":",$B5535)-1))*2+VALUE(MID($B5535,FIND(":",$B5535)+1,2))/30,"")))</f>
        <v/>
      </c>
      <c r="G5535" s="12">
        <f>IF($E5535="","",IF(WEEKDAY($E5535,2)&lt;6,1,0))</f>
        <v/>
      </c>
      <c r="H5535" s="12">
        <f>IF(OR($E5535="",$F5535=""),"",IF(AND($G5535=1,$F5535&gt;='Working Hours'!$C$8,$F5535&lt;'Working Hours'!$C$9),1,0))</f>
        <v/>
      </c>
    </row>
    <row r="5536">
      <c r="A5536" s="11" t="n"/>
      <c r="B5536" s="11" t="n"/>
      <c r="C5536" s="11" t="n"/>
      <c r="E5536" s="12">
        <f>IF($A5536="","",IF(ISNUMBER($A5536),$A5536,IFERROR(DATEVALUE($A5536),"")))</f>
        <v/>
      </c>
      <c r="F5536" s="12">
        <f>IF($B5536="","",IF(ISNUMBER($B5536),HOUR($B5536)*2+MINUTE($B5536)/30,IFERROR(VALUE(LEFT($B5536,FIND(":",$B5536)-1))*2+VALUE(MID($B5536,FIND(":",$B5536)+1,2))/30,"")))</f>
        <v/>
      </c>
      <c r="G5536" s="12">
        <f>IF($E5536="","",IF(WEEKDAY($E5536,2)&lt;6,1,0))</f>
        <v/>
      </c>
      <c r="H5536" s="12">
        <f>IF(OR($E5536="",$F5536=""),"",IF(AND($G5536=1,$F5536&gt;='Working Hours'!$C$8,$F5536&lt;'Working Hours'!$C$9),1,0))</f>
        <v/>
      </c>
    </row>
    <row r="5537">
      <c r="A5537" s="11" t="n"/>
      <c r="B5537" s="11" t="n"/>
      <c r="C5537" s="11" t="n"/>
      <c r="E5537" s="12">
        <f>IF($A5537="","",IF(ISNUMBER($A5537),$A5537,IFERROR(DATEVALUE($A5537),"")))</f>
        <v/>
      </c>
      <c r="F5537" s="12">
        <f>IF($B5537="","",IF(ISNUMBER($B5537),HOUR($B5537)*2+MINUTE($B5537)/30,IFERROR(VALUE(LEFT($B5537,FIND(":",$B5537)-1))*2+VALUE(MID($B5537,FIND(":",$B5537)+1,2))/30,"")))</f>
        <v/>
      </c>
      <c r="G5537" s="12">
        <f>IF($E5537="","",IF(WEEKDAY($E5537,2)&lt;6,1,0))</f>
        <v/>
      </c>
      <c r="H5537" s="12">
        <f>IF(OR($E5537="",$F5537=""),"",IF(AND($G5537=1,$F5537&gt;='Working Hours'!$C$8,$F5537&lt;'Working Hours'!$C$9),1,0))</f>
        <v/>
      </c>
    </row>
    <row r="5538">
      <c r="A5538" s="11" t="n"/>
      <c r="B5538" s="11" t="n"/>
      <c r="C5538" s="11" t="n"/>
      <c r="E5538" s="12">
        <f>IF($A5538="","",IF(ISNUMBER($A5538),$A5538,IFERROR(DATEVALUE($A5538),"")))</f>
        <v/>
      </c>
      <c r="F5538" s="12">
        <f>IF($B5538="","",IF(ISNUMBER($B5538),HOUR($B5538)*2+MINUTE($B5538)/30,IFERROR(VALUE(LEFT($B5538,FIND(":",$B5538)-1))*2+VALUE(MID($B5538,FIND(":",$B5538)+1,2))/30,"")))</f>
        <v/>
      </c>
      <c r="G5538" s="12">
        <f>IF($E5538="","",IF(WEEKDAY($E5538,2)&lt;6,1,0))</f>
        <v/>
      </c>
      <c r="H5538" s="12">
        <f>IF(OR($E5538="",$F5538=""),"",IF(AND($G5538=1,$F5538&gt;='Working Hours'!$C$8,$F5538&lt;'Working Hours'!$C$9),1,0))</f>
        <v/>
      </c>
    </row>
    <row r="5539">
      <c r="A5539" s="11" t="n"/>
      <c r="B5539" s="11" t="n"/>
      <c r="C5539" s="11" t="n"/>
      <c r="E5539" s="12">
        <f>IF($A5539="","",IF(ISNUMBER($A5539),$A5539,IFERROR(DATEVALUE($A5539),"")))</f>
        <v/>
      </c>
      <c r="F5539" s="12">
        <f>IF($B5539="","",IF(ISNUMBER($B5539),HOUR($B5539)*2+MINUTE($B5539)/30,IFERROR(VALUE(LEFT($B5539,FIND(":",$B5539)-1))*2+VALUE(MID($B5539,FIND(":",$B5539)+1,2))/30,"")))</f>
        <v/>
      </c>
      <c r="G5539" s="12">
        <f>IF($E5539="","",IF(WEEKDAY($E5539,2)&lt;6,1,0))</f>
        <v/>
      </c>
      <c r="H5539" s="12">
        <f>IF(OR($E5539="",$F5539=""),"",IF(AND($G5539=1,$F5539&gt;='Working Hours'!$C$8,$F5539&lt;'Working Hours'!$C$9),1,0))</f>
        <v/>
      </c>
    </row>
    <row r="5540">
      <c r="A5540" s="11" t="n"/>
      <c r="B5540" s="11" t="n"/>
      <c r="C5540" s="11" t="n"/>
      <c r="E5540" s="12">
        <f>IF($A5540="","",IF(ISNUMBER($A5540),$A5540,IFERROR(DATEVALUE($A5540),"")))</f>
        <v/>
      </c>
      <c r="F5540" s="12">
        <f>IF($B5540="","",IF(ISNUMBER($B5540),HOUR($B5540)*2+MINUTE($B5540)/30,IFERROR(VALUE(LEFT($B5540,FIND(":",$B5540)-1))*2+VALUE(MID($B5540,FIND(":",$B5540)+1,2))/30,"")))</f>
        <v/>
      </c>
      <c r="G5540" s="12">
        <f>IF($E5540="","",IF(WEEKDAY($E5540,2)&lt;6,1,0))</f>
        <v/>
      </c>
      <c r="H5540" s="12">
        <f>IF(OR($E5540="",$F5540=""),"",IF(AND($G5540=1,$F5540&gt;='Working Hours'!$C$8,$F5540&lt;'Working Hours'!$C$9),1,0))</f>
        <v/>
      </c>
    </row>
    <row r="5541">
      <c r="A5541" s="11" t="n"/>
      <c r="B5541" s="11" t="n"/>
      <c r="C5541" s="11" t="n"/>
      <c r="E5541" s="12">
        <f>IF($A5541="","",IF(ISNUMBER($A5541),$A5541,IFERROR(DATEVALUE($A5541),"")))</f>
        <v/>
      </c>
      <c r="F5541" s="12">
        <f>IF($B5541="","",IF(ISNUMBER($B5541),HOUR($B5541)*2+MINUTE($B5541)/30,IFERROR(VALUE(LEFT($B5541,FIND(":",$B5541)-1))*2+VALUE(MID($B5541,FIND(":",$B5541)+1,2))/30,"")))</f>
        <v/>
      </c>
      <c r="G5541" s="12">
        <f>IF($E5541="","",IF(WEEKDAY($E5541,2)&lt;6,1,0))</f>
        <v/>
      </c>
      <c r="H5541" s="12">
        <f>IF(OR($E5541="",$F5541=""),"",IF(AND($G5541=1,$F5541&gt;='Working Hours'!$C$8,$F5541&lt;'Working Hours'!$C$9),1,0))</f>
        <v/>
      </c>
    </row>
    <row r="5542">
      <c r="A5542" s="11" t="n"/>
      <c r="B5542" s="11" t="n"/>
      <c r="C5542" s="11" t="n"/>
      <c r="E5542" s="12">
        <f>IF($A5542="","",IF(ISNUMBER($A5542),$A5542,IFERROR(DATEVALUE($A5542),"")))</f>
        <v/>
      </c>
      <c r="F5542" s="12">
        <f>IF($B5542="","",IF(ISNUMBER($B5542),HOUR($B5542)*2+MINUTE($B5542)/30,IFERROR(VALUE(LEFT($B5542,FIND(":",$B5542)-1))*2+VALUE(MID($B5542,FIND(":",$B5542)+1,2))/30,"")))</f>
        <v/>
      </c>
      <c r="G5542" s="12">
        <f>IF($E5542="","",IF(WEEKDAY($E5542,2)&lt;6,1,0))</f>
        <v/>
      </c>
      <c r="H5542" s="12">
        <f>IF(OR($E5542="",$F5542=""),"",IF(AND($G5542=1,$F5542&gt;='Working Hours'!$C$8,$F5542&lt;'Working Hours'!$C$9),1,0))</f>
        <v/>
      </c>
    </row>
    <row r="5543">
      <c r="A5543" s="11" t="n"/>
      <c r="B5543" s="11" t="n"/>
      <c r="C5543" s="11" t="n"/>
      <c r="E5543" s="12">
        <f>IF($A5543="","",IF(ISNUMBER($A5543),$A5543,IFERROR(DATEVALUE($A5543),"")))</f>
        <v/>
      </c>
      <c r="F5543" s="12">
        <f>IF($B5543="","",IF(ISNUMBER($B5543),HOUR($B5543)*2+MINUTE($B5543)/30,IFERROR(VALUE(LEFT($B5543,FIND(":",$B5543)-1))*2+VALUE(MID($B5543,FIND(":",$B5543)+1,2))/30,"")))</f>
        <v/>
      </c>
      <c r="G5543" s="12">
        <f>IF($E5543="","",IF(WEEKDAY($E5543,2)&lt;6,1,0))</f>
        <v/>
      </c>
      <c r="H5543" s="12">
        <f>IF(OR($E5543="",$F5543=""),"",IF(AND($G5543=1,$F5543&gt;='Working Hours'!$C$8,$F5543&lt;'Working Hours'!$C$9),1,0))</f>
        <v/>
      </c>
    </row>
    <row r="5544">
      <c r="A5544" s="11" t="n"/>
      <c r="B5544" s="11" t="n"/>
      <c r="C5544" s="11" t="n"/>
      <c r="E5544" s="12">
        <f>IF($A5544="","",IF(ISNUMBER($A5544),$A5544,IFERROR(DATEVALUE($A5544),"")))</f>
        <v/>
      </c>
      <c r="F5544" s="12">
        <f>IF($B5544="","",IF(ISNUMBER($B5544),HOUR($B5544)*2+MINUTE($B5544)/30,IFERROR(VALUE(LEFT($B5544,FIND(":",$B5544)-1))*2+VALUE(MID($B5544,FIND(":",$B5544)+1,2))/30,"")))</f>
        <v/>
      </c>
      <c r="G5544" s="12">
        <f>IF($E5544="","",IF(WEEKDAY($E5544,2)&lt;6,1,0))</f>
        <v/>
      </c>
      <c r="H5544" s="12">
        <f>IF(OR($E5544="",$F5544=""),"",IF(AND($G5544=1,$F5544&gt;='Working Hours'!$C$8,$F5544&lt;'Working Hours'!$C$9),1,0))</f>
        <v/>
      </c>
    </row>
    <row r="5545">
      <c r="A5545" s="11" t="n"/>
      <c r="B5545" s="11" t="n"/>
      <c r="C5545" s="11" t="n"/>
      <c r="E5545" s="12">
        <f>IF($A5545="","",IF(ISNUMBER($A5545),$A5545,IFERROR(DATEVALUE($A5545),"")))</f>
        <v/>
      </c>
      <c r="F5545" s="12">
        <f>IF($B5545="","",IF(ISNUMBER($B5545),HOUR($B5545)*2+MINUTE($B5545)/30,IFERROR(VALUE(LEFT($B5545,FIND(":",$B5545)-1))*2+VALUE(MID($B5545,FIND(":",$B5545)+1,2))/30,"")))</f>
        <v/>
      </c>
      <c r="G5545" s="12">
        <f>IF($E5545="","",IF(WEEKDAY($E5545,2)&lt;6,1,0))</f>
        <v/>
      </c>
      <c r="H5545" s="12">
        <f>IF(OR($E5545="",$F5545=""),"",IF(AND($G5545=1,$F5545&gt;='Working Hours'!$C$8,$F5545&lt;'Working Hours'!$C$9),1,0))</f>
        <v/>
      </c>
    </row>
    <row r="5546">
      <c r="A5546" s="11" t="n"/>
      <c r="B5546" s="11" t="n"/>
      <c r="C5546" s="11" t="n"/>
      <c r="E5546" s="12">
        <f>IF($A5546="","",IF(ISNUMBER($A5546),$A5546,IFERROR(DATEVALUE($A5546),"")))</f>
        <v/>
      </c>
      <c r="F5546" s="12">
        <f>IF($B5546="","",IF(ISNUMBER($B5546),HOUR($B5546)*2+MINUTE($B5546)/30,IFERROR(VALUE(LEFT($B5546,FIND(":",$B5546)-1))*2+VALUE(MID($B5546,FIND(":",$B5546)+1,2))/30,"")))</f>
        <v/>
      </c>
      <c r="G5546" s="12">
        <f>IF($E5546="","",IF(WEEKDAY($E5546,2)&lt;6,1,0))</f>
        <v/>
      </c>
      <c r="H5546" s="12">
        <f>IF(OR($E5546="",$F5546=""),"",IF(AND($G5546=1,$F5546&gt;='Working Hours'!$C$8,$F5546&lt;'Working Hours'!$C$9),1,0))</f>
        <v/>
      </c>
    </row>
    <row r="5547">
      <c r="A5547" s="11" t="n"/>
      <c r="B5547" s="11" t="n"/>
      <c r="C5547" s="11" t="n"/>
      <c r="E5547" s="12">
        <f>IF($A5547="","",IF(ISNUMBER($A5547),$A5547,IFERROR(DATEVALUE($A5547),"")))</f>
        <v/>
      </c>
      <c r="F5547" s="12">
        <f>IF($B5547="","",IF(ISNUMBER($B5547),HOUR($B5547)*2+MINUTE($B5547)/30,IFERROR(VALUE(LEFT($B5547,FIND(":",$B5547)-1))*2+VALUE(MID($B5547,FIND(":",$B5547)+1,2))/30,"")))</f>
        <v/>
      </c>
      <c r="G5547" s="12">
        <f>IF($E5547="","",IF(WEEKDAY($E5547,2)&lt;6,1,0))</f>
        <v/>
      </c>
      <c r="H5547" s="12">
        <f>IF(OR($E5547="",$F5547=""),"",IF(AND($G5547=1,$F5547&gt;='Working Hours'!$C$8,$F5547&lt;'Working Hours'!$C$9),1,0))</f>
        <v/>
      </c>
    </row>
    <row r="5548">
      <c r="A5548" s="11" t="n"/>
      <c r="B5548" s="11" t="n"/>
      <c r="C5548" s="11" t="n"/>
      <c r="E5548" s="12">
        <f>IF($A5548="","",IF(ISNUMBER($A5548),$A5548,IFERROR(DATEVALUE($A5548),"")))</f>
        <v/>
      </c>
      <c r="F5548" s="12">
        <f>IF($B5548="","",IF(ISNUMBER($B5548),HOUR($B5548)*2+MINUTE($B5548)/30,IFERROR(VALUE(LEFT($B5548,FIND(":",$B5548)-1))*2+VALUE(MID($B5548,FIND(":",$B5548)+1,2))/30,"")))</f>
        <v/>
      </c>
      <c r="G5548" s="12">
        <f>IF($E5548="","",IF(WEEKDAY($E5548,2)&lt;6,1,0))</f>
        <v/>
      </c>
      <c r="H5548" s="12">
        <f>IF(OR($E5548="",$F5548=""),"",IF(AND($G5548=1,$F5548&gt;='Working Hours'!$C$8,$F5548&lt;'Working Hours'!$C$9),1,0))</f>
        <v/>
      </c>
    </row>
    <row r="5549">
      <c r="A5549" s="11" t="n"/>
      <c r="B5549" s="11" t="n"/>
      <c r="C5549" s="11" t="n"/>
      <c r="E5549" s="12">
        <f>IF($A5549="","",IF(ISNUMBER($A5549),$A5549,IFERROR(DATEVALUE($A5549),"")))</f>
        <v/>
      </c>
      <c r="F5549" s="12">
        <f>IF($B5549="","",IF(ISNUMBER($B5549),HOUR($B5549)*2+MINUTE($B5549)/30,IFERROR(VALUE(LEFT($B5549,FIND(":",$B5549)-1))*2+VALUE(MID($B5549,FIND(":",$B5549)+1,2))/30,"")))</f>
        <v/>
      </c>
      <c r="G5549" s="12">
        <f>IF($E5549="","",IF(WEEKDAY($E5549,2)&lt;6,1,0))</f>
        <v/>
      </c>
      <c r="H5549" s="12">
        <f>IF(OR($E5549="",$F5549=""),"",IF(AND($G5549=1,$F5549&gt;='Working Hours'!$C$8,$F5549&lt;'Working Hours'!$C$9),1,0))</f>
        <v/>
      </c>
    </row>
    <row r="5550">
      <c r="A5550" s="11" t="n"/>
      <c r="B5550" s="11" t="n"/>
      <c r="C5550" s="11" t="n"/>
      <c r="E5550" s="12">
        <f>IF($A5550="","",IF(ISNUMBER($A5550),$A5550,IFERROR(DATEVALUE($A5550),"")))</f>
        <v/>
      </c>
      <c r="F5550" s="12">
        <f>IF($B5550="","",IF(ISNUMBER($B5550),HOUR($B5550)*2+MINUTE($B5550)/30,IFERROR(VALUE(LEFT($B5550,FIND(":",$B5550)-1))*2+VALUE(MID($B5550,FIND(":",$B5550)+1,2))/30,"")))</f>
        <v/>
      </c>
      <c r="G5550" s="12">
        <f>IF($E5550="","",IF(WEEKDAY($E5550,2)&lt;6,1,0))</f>
        <v/>
      </c>
      <c r="H5550" s="12">
        <f>IF(OR($E5550="",$F5550=""),"",IF(AND($G5550=1,$F5550&gt;='Working Hours'!$C$8,$F5550&lt;'Working Hours'!$C$9),1,0))</f>
        <v/>
      </c>
    </row>
    <row r="5551">
      <c r="A5551" s="11" t="n"/>
      <c r="B5551" s="11" t="n"/>
      <c r="C5551" s="11" t="n"/>
      <c r="E5551" s="12">
        <f>IF($A5551="","",IF(ISNUMBER($A5551),$A5551,IFERROR(DATEVALUE($A5551),"")))</f>
        <v/>
      </c>
      <c r="F5551" s="12">
        <f>IF($B5551="","",IF(ISNUMBER($B5551),HOUR($B5551)*2+MINUTE($B5551)/30,IFERROR(VALUE(LEFT($B5551,FIND(":",$B5551)-1))*2+VALUE(MID($B5551,FIND(":",$B5551)+1,2))/30,"")))</f>
        <v/>
      </c>
      <c r="G5551" s="12">
        <f>IF($E5551="","",IF(WEEKDAY($E5551,2)&lt;6,1,0))</f>
        <v/>
      </c>
      <c r="H5551" s="12">
        <f>IF(OR($E5551="",$F5551=""),"",IF(AND($G5551=1,$F5551&gt;='Working Hours'!$C$8,$F5551&lt;'Working Hours'!$C$9),1,0))</f>
        <v/>
      </c>
    </row>
    <row r="5552">
      <c r="A5552" s="11" t="n"/>
      <c r="B5552" s="11" t="n"/>
      <c r="C5552" s="11" t="n"/>
      <c r="E5552" s="12">
        <f>IF($A5552="","",IF(ISNUMBER($A5552),$A5552,IFERROR(DATEVALUE($A5552),"")))</f>
        <v/>
      </c>
      <c r="F5552" s="12">
        <f>IF($B5552="","",IF(ISNUMBER($B5552),HOUR($B5552)*2+MINUTE($B5552)/30,IFERROR(VALUE(LEFT($B5552,FIND(":",$B5552)-1))*2+VALUE(MID($B5552,FIND(":",$B5552)+1,2))/30,"")))</f>
        <v/>
      </c>
      <c r="G5552" s="12">
        <f>IF($E5552="","",IF(WEEKDAY($E5552,2)&lt;6,1,0))</f>
        <v/>
      </c>
      <c r="H5552" s="12">
        <f>IF(OR($E5552="",$F5552=""),"",IF(AND($G5552=1,$F5552&gt;='Working Hours'!$C$8,$F5552&lt;'Working Hours'!$C$9),1,0))</f>
        <v/>
      </c>
    </row>
    <row r="5553">
      <c r="A5553" s="11" t="n"/>
      <c r="B5553" s="11" t="n"/>
      <c r="C5553" s="11" t="n"/>
      <c r="E5553" s="12">
        <f>IF($A5553="","",IF(ISNUMBER($A5553),$A5553,IFERROR(DATEVALUE($A5553),"")))</f>
        <v/>
      </c>
      <c r="F5553" s="12">
        <f>IF($B5553="","",IF(ISNUMBER($B5553),HOUR($B5553)*2+MINUTE($B5553)/30,IFERROR(VALUE(LEFT($B5553,FIND(":",$B5553)-1))*2+VALUE(MID($B5553,FIND(":",$B5553)+1,2))/30,"")))</f>
        <v/>
      </c>
      <c r="G5553" s="12">
        <f>IF($E5553="","",IF(WEEKDAY($E5553,2)&lt;6,1,0))</f>
        <v/>
      </c>
      <c r="H5553" s="12">
        <f>IF(OR($E5553="",$F5553=""),"",IF(AND($G5553=1,$F5553&gt;='Working Hours'!$C$8,$F5553&lt;'Working Hours'!$C$9),1,0))</f>
        <v/>
      </c>
    </row>
    <row r="5554">
      <c r="A5554" s="11" t="n"/>
      <c r="B5554" s="11" t="n"/>
      <c r="C5554" s="11" t="n"/>
      <c r="E5554" s="12">
        <f>IF($A5554="","",IF(ISNUMBER($A5554),$A5554,IFERROR(DATEVALUE($A5554),"")))</f>
        <v/>
      </c>
      <c r="F5554" s="12">
        <f>IF($B5554="","",IF(ISNUMBER($B5554),HOUR($B5554)*2+MINUTE($B5554)/30,IFERROR(VALUE(LEFT($B5554,FIND(":",$B5554)-1))*2+VALUE(MID($B5554,FIND(":",$B5554)+1,2))/30,"")))</f>
        <v/>
      </c>
      <c r="G5554" s="12">
        <f>IF($E5554="","",IF(WEEKDAY($E5554,2)&lt;6,1,0))</f>
        <v/>
      </c>
      <c r="H5554" s="12">
        <f>IF(OR($E5554="",$F5554=""),"",IF(AND($G5554=1,$F5554&gt;='Working Hours'!$C$8,$F5554&lt;'Working Hours'!$C$9),1,0))</f>
        <v/>
      </c>
    </row>
    <row r="5555">
      <c r="A5555" s="11" t="n"/>
      <c r="B5555" s="11" t="n"/>
      <c r="C5555" s="11" t="n"/>
      <c r="E5555" s="12">
        <f>IF($A5555="","",IF(ISNUMBER($A5555),$A5555,IFERROR(DATEVALUE($A5555),"")))</f>
        <v/>
      </c>
      <c r="F5555" s="12">
        <f>IF($B5555="","",IF(ISNUMBER($B5555),HOUR($B5555)*2+MINUTE($B5555)/30,IFERROR(VALUE(LEFT($B5555,FIND(":",$B5555)-1))*2+VALUE(MID($B5555,FIND(":",$B5555)+1,2))/30,"")))</f>
        <v/>
      </c>
      <c r="G5555" s="12">
        <f>IF($E5555="","",IF(WEEKDAY($E5555,2)&lt;6,1,0))</f>
        <v/>
      </c>
      <c r="H5555" s="12">
        <f>IF(OR($E5555="",$F5555=""),"",IF(AND($G5555=1,$F5555&gt;='Working Hours'!$C$8,$F5555&lt;'Working Hours'!$C$9),1,0))</f>
        <v/>
      </c>
    </row>
    <row r="5556">
      <c r="A5556" s="11" t="n"/>
      <c r="B5556" s="11" t="n"/>
      <c r="C5556" s="11" t="n"/>
      <c r="E5556" s="12">
        <f>IF($A5556="","",IF(ISNUMBER($A5556),$A5556,IFERROR(DATEVALUE($A5556),"")))</f>
        <v/>
      </c>
      <c r="F5556" s="12">
        <f>IF($B5556="","",IF(ISNUMBER($B5556),HOUR($B5556)*2+MINUTE($B5556)/30,IFERROR(VALUE(LEFT($B5556,FIND(":",$B5556)-1))*2+VALUE(MID($B5556,FIND(":",$B5556)+1,2))/30,"")))</f>
        <v/>
      </c>
      <c r="G5556" s="12">
        <f>IF($E5556="","",IF(WEEKDAY($E5556,2)&lt;6,1,0))</f>
        <v/>
      </c>
      <c r="H5556" s="12">
        <f>IF(OR($E5556="",$F5556=""),"",IF(AND($G5556=1,$F5556&gt;='Working Hours'!$C$8,$F5556&lt;'Working Hours'!$C$9),1,0))</f>
        <v/>
      </c>
    </row>
    <row r="5557">
      <c r="A5557" s="11" t="n"/>
      <c r="B5557" s="11" t="n"/>
      <c r="C5557" s="11" t="n"/>
      <c r="E5557" s="12">
        <f>IF($A5557="","",IF(ISNUMBER($A5557),$A5557,IFERROR(DATEVALUE($A5557),"")))</f>
        <v/>
      </c>
      <c r="F5557" s="12">
        <f>IF($B5557="","",IF(ISNUMBER($B5557),HOUR($B5557)*2+MINUTE($B5557)/30,IFERROR(VALUE(LEFT($B5557,FIND(":",$B5557)-1))*2+VALUE(MID($B5557,FIND(":",$B5557)+1,2))/30,"")))</f>
        <v/>
      </c>
      <c r="G5557" s="12">
        <f>IF($E5557="","",IF(WEEKDAY($E5557,2)&lt;6,1,0))</f>
        <v/>
      </c>
      <c r="H5557" s="12">
        <f>IF(OR($E5557="",$F5557=""),"",IF(AND($G5557=1,$F5557&gt;='Working Hours'!$C$8,$F5557&lt;'Working Hours'!$C$9),1,0))</f>
        <v/>
      </c>
    </row>
    <row r="5558">
      <c r="A5558" s="11" t="n"/>
      <c r="B5558" s="11" t="n"/>
      <c r="C5558" s="11" t="n"/>
      <c r="E5558" s="12">
        <f>IF($A5558="","",IF(ISNUMBER($A5558),$A5558,IFERROR(DATEVALUE($A5558),"")))</f>
        <v/>
      </c>
      <c r="F5558" s="12">
        <f>IF($B5558="","",IF(ISNUMBER($B5558),HOUR($B5558)*2+MINUTE($B5558)/30,IFERROR(VALUE(LEFT($B5558,FIND(":",$B5558)-1))*2+VALUE(MID($B5558,FIND(":",$B5558)+1,2))/30,"")))</f>
        <v/>
      </c>
      <c r="G5558" s="12">
        <f>IF($E5558="","",IF(WEEKDAY($E5558,2)&lt;6,1,0))</f>
        <v/>
      </c>
      <c r="H5558" s="12">
        <f>IF(OR($E5558="",$F5558=""),"",IF(AND($G5558=1,$F5558&gt;='Working Hours'!$C$8,$F5558&lt;'Working Hours'!$C$9),1,0))</f>
        <v/>
      </c>
    </row>
    <row r="5559">
      <c r="A5559" s="11" t="n"/>
      <c r="B5559" s="11" t="n"/>
      <c r="C5559" s="11" t="n"/>
      <c r="E5559" s="12">
        <f>IF($A5559="","",IF(ISNUMBER($A5559),$A5559,IFERROR(DATEVALUE($A5559),"")))</f>
        <v/>
      </c>
      <c r="F5559" s="12">
        <f>IF($B5559="","",IF(ISNUMBER($B5559),HOUR($B5559)*2+MINUTE($B5559)/30,IFERROR(VALUE(LEFT($B5559,FIND(":",$B5559)-1))*2+VALUE(MID($B5559,FIND(":",$B5559)+1,2))/30,"")))</f>
        <v/>
      </c>
      <c r="G5559" s="12">
        <f>IF($E5559="","",IF(WEEKDAY($E5559,2)&lt;6,1,0))</f>
        <v/>
      </c>
      <c r="H5559" s="12">
        <f>IF(OR($E5559="",$F5559=""),"",IF(AND($G5559=1,$F5559&gt;='Working Hours'!$C$8,$F5559&lt;'Working Hours'!$C$9),1,0))</f>
        <v/>
      </c>
    </row>
    <row r="5560">
      <c r="A5560" s="11" t="n"/>
      <c r="B5560" s="11" t="n"/>
      <c r="C5560" s="11" t="n"/>
      <c r="E5560" s="12">
        <f>IF($A5560="","",IF(ISNUMBER($A5560),$A5560,IFERROR(DATEVALUE($A5560),"")))</f>
        <v/>
      </c>
      <c r="F5560" s="12">
        <f>IF($B5560="","",IF(ISNUMBER($B5560),HOUR($B5560)*2+MINUTE($B5560)/30,IFERROR(VALUE(LEFT($B5560,FIND(":",$B5560)-1))*2+VALUE(MID($B5560,FIND(":",$B5560)+1,2))/30,"")))</f>
        <v/>
      </c>
      <c r="G5560" s="12">
        <f>IF($E5560="","",IF(WEEKDAY($E5560,2)&lt;6,1,0))</f>
        <v/>
      </c>
      <c r="H5560" s="12">
        <f>IF(OR($E5560="",$F5560=""),"",IF(AND($G5560=1,$F5560&gt;='Working Hours'!$C$8,$F5560&lt;'Working Hours'!$C$9),1,0))</f>
        <v/>
      </c>
    </row>
    <row r="5561">
      <c r="A5561" s="11" t="n"/>
      <c r="B5561" s="11" t="n"/>
      <c r="C5561" s="11" t="n"/>
      <c r="E5561" s="12">
        <f>IF($A5561="","",IF(ISNUMBER($A5561),$A5561,IFERROR(DATEVALUE($A5561),"")))</f>
        <v/>
      </c>
      <c r="F5561" s="12">
        <f>IF($B5561="","",IF(ISNUMBER($B5561),HOUR($B5561)*2+MINUTE($B5561)/30,IFERROR(VALUE(LEFT($B5561,FIND(":",$B5561)-1))*2+VALUE(MID($B5561,FIND(":",$B5561)+1,2))/30,"")))</f>
        <v/>
      </c>
      <c r="G5561" s="12">
        <f>IF($E5561="","",IF(WEEKDAY($E5561,2)&lt;6,1,0))</f>
        <v/>
      </c>
      <c r="H5561" s="12">
        <f>IF(OR($E5561="",$F5561=""),"",IF(AND($G5561=1,$F5561&gt;='Working Hours'!$C$8,$F5561&lt;'Working Hours'!$C$9),1,0))</f>
        <v/>
      </c>
    </row>
    <row r="5562">
      <c r="A5562" s="11" t="n"/>
      <c r="B5562" s="11" t="n"/>
      <c r="C5562" s="11" t="n"/>
      <c r="E5562" s="12">
        <f>IF($A5562="","",IF(ISNUMBER($A5562),$A5562,IFERROR(DATEVALUE($A5562),"")))</f>
        <v/>
      </c>
      <c r="F5562" s="12">
        <f>IF($B5562="","",IF(ISNUMBER($B5562),HOUR($B5562)*2+MINUTE($B5562)/30,IFERROR(VALUE(LEFT($B5562,FIND(":",$B5562)-1))*2+VALUE(MID($B5562,FIND(":",$B5562)+1,2))/30,"")))</f>
        <v/>
      </c>
      <c r="G5562" s="12">
        <f>IF($E5562="","",IF(WEEKDAY($E5562,2)&lt;6,1,0))</f>
        <v/>
      </c>
      <c r="H5562" s="12">
        <f>IF(OR($E5562="",$F5562=""),"",IF(AND($G5562=1,$F5562&gt;='Working Hours'!$C$8,$F5562&lt;'Working Hours'!$C$9),1,0))</f>
        <v/>
      </c>
    </row>
    <row r="5563">
      <c r="A5563" s="11" t="n"/>
      <c r="B5563" s="11" t="n"/>
      <c r="C5563" s="11" t="n"/>
      <c r="E5563" s="12">
        <f>IF($A5563="","",IF(ISNUMBER($A5563),$A5563,IFERROR(DATEVALUE($A5563),"")))</f>
        <v/>
      </c>
      <c r="F5563" s="12">
        <f>IF($B5563="","",IF(ISNUMBER($B5563),HOUR($B5563)*2+MINUTE($B5563)/30,IFERROR(VALUE(LEFT($B5563,FIND(":",$B5563)-1))*2+VALUE(MID($B5563,FIND(":",$B5563)+1,2))/30,"")))</f>
        <v/>
      </c>
      <c r="G5563" s="12">
        <f>IF($E5563="","",IF(WEEKDAY($E5563,2)&lt;6,1,0))</f>
        <v/>
      </c>
      <c r="H5563" s="12">
        <f>IF(OR($E5563="",$F5563=""),"",IF(AND($G5563=1,$F5563&gt;='Working Hours'!$C$8,$F5563&lt;'Working Hours'!$C$9),1,0))</f>
        <v/>
      </c>
    </row>
    <row r="5564">
      <c r="A5564" s="11" t="n"/>
      <c r="B5564" s="11" t="n"/>
      <c r="C5564" s="11" t="n"/>
      <c r="E5564" s="12">
        <f>IF($A5564="","",IF(ISNUMBER($A5564),$A5564,IFERROR(DATEVALUE($A5564),"")))</f>
        <v/>
      </c>
      <c r="F5564" s="12">
        <f>IF($B5564="","",IF(ISNUMBER($B5564),HOUR($B5564)*2+MINUTE($B5564)/30,IFERROR(VALUE(LEFT($B5564,FIND(":",$B5564)-1))*2+VALUE(MID($B5564,FIND(":",$B5564)+1,2))/30,"")))</f>
        <v/>
      </c>
      <c r="G5564" s="12">
        <f>IF($E5564="","",IF(WEEKDAY($E5564,2)&lt;6,1,0))</f>
        <v/>
      </c>
      <c r="H5564" s="12">
        <f>IF(OR($E5564="",$F5564=""),"",IF(AND($G5564=1,$F5564&gt;='Working Hours'!$C$8,$F5564&lt;'Working Hours'!$C$9),1,0))</f>
        <v/>
      </c>
    </row>
    <row r="5565">
      <c r="A5565" s="11" t="n"/>
      <c r="B5565" s="11" t="n"/>
      <c r="C5565" s="11" t="n"/>
      <c r="E5565" s="12">
        <f>IF($A5565="","",IF(ISNUMBER($A5565),$A5565,IFERROR(DATEVALUE($A5565),"")))</f>
        <v/>
      </c>
      <c r="F5565" s="12">
        <f>IF($B5565="","",IF(ISNUMBER($B5565),HOUR($B5565)*2+MINUTE($B5565)/30,IFERROR(VALUE(LEFT($B5565,FIND(":",$B5565)-1))*2+VALUE(MID($B5565,FIND(":",$B5565)+1,2))/30,"")))</f>
        <v/>
      </c>
      <c r="G5565" s="12">
        <f>IF($E5565="","",IF(WEEKDAY($E5565,2)&lt;6,1,0))</f>
        <v/>
      </c>
      <c r="H5565" s="12">
        <f>IF(OR($E5565="",$F5565=""),"",IF(AND($G5565=1,$F5565&gt;='Working Hours'!$C$8,$F5565&lt;'Working Hours'!$C$9),1,0))</f>
        <v/>
      </c>
    </row>
    <row r="5566">
      <c r="A5566" s="11" t="n"/>
      <c r="B5566" s="11" t="n"/>
      <c r="C5566" s="11" t="n"/>
      <c r="E5566" s="12">
        <f>IF($A5566="","",IF(ISNUMBER($A5566),$A5566,IFERROR(DATEVALUE($A5566),"")))</f>
        <v/>
      </c>
      <c r="F5566" s="12">
        <f>IF($B5566="","",IF(ISNUMBER($B5566),HOUR($B5566)*2+MINUTE($B5566)/30,IFERROR(VALUE(LEFT($B5566,FIND(":",$B5566)-1))*2+VALUE(MID($B5566,FIND(":",$B5566)+1,2))/30,"")))</f>
        <v/>
      </c>
      <c r="G5566" s="12">
        <f>IF($E5566="","",IF(WEEKDAY($E5566,2)&lt;6,1,0))</f>
        <v/>
      </c>
      <c r="H5566" s="12">
        <f>IF(OR($E5566="",$F5566=""),"",IF(AND($G5566=1,$F5566&gt;='Working Hours'!$C$8,$F5566&lt;'Working Hours'!$C$9),1,0))</f>
        <v/>
      </c>
    </row>
    <row r="5567">
      <c r="A5567" s="11" t="n"/>
      <c r="B5567" s="11" t="n"/>
      <c r="C5567" s="11" t="n"/>
      <c r="E5567" s="12">
        <f>IF($A5567="","",IF(ISNUMBER($A5567),$A5567,IFERROR(DATEVALUE($A5567),"")))</f>
        <v/>
      </c>
      <c r="F5567" s="12">
        <f>IF($B5567="","",IF(ISNUMBER($B5567),HOUR($B5567)*2+MINUTE($B5567)/30,IFERROR(VALUE(LEFT($B5567,FIND(":",$B5567)-1))*2+VALUE(MID($B5567,FIND(":",$B5567)+1,2))/30,"")))</f>
        <v/>
      </c>
      <c r="G5567" s="12">
        <f>IF($E5567="","",IF(WEEKDAY($E5567,2)&lt;6,1,0))</f>
        <v/>
      </c>
      <c r="H5567" s="12">
        <f>IF(OR($E5567="",$F5567=""),"",IF(AND($G5567=1,$F5567&gt;='Working Hours'!$C$8,$F5567&lt;'Working Hours'!$C$9),1,0))</f>
        <v/>
      </c>
    </row>
    <row r="5568">
      <c r="A5568" s="11" t="n"/>
      <c r="B5568" s="11" t="n"/>
      <c r="C5568" s="11" t="n"/>
      <c r="E5568" s="12">
        <f>IF($A5568="","",IF(ISNUMBER($A5568),$A5568,IFERROR(DATEVALUE($A5568),"")))</f>
        <v/>
      </c>
      <c r="F5568" s="12">
        <f>IF($B5568="","",IF(ISNUMBER($B5568),HOUR($B5568)*2+MINUTE($B5568)/30,IFERROR(VALUE(LEFT($B5568,FIND(":",$B5568)-1))*2+VALUE(MID($B5568,FIND(":",$B5568)+1,2))/30,"")))</f>
        <v/>
      </c>
      <c r="G5568" s="12">
        <f>IF($E5568="","",IF(WEEKDAY($E5568,2)&lt;6,1,0))</f>
        <v/>
      </c>
      <c r="H5568" s="12">
        <f>IF(OR($E5568="",$F5568=""),"",IF(AND($G5568=1,$F5568&gt;='Working Hours'!$C$8,$F5568&lt;'Working Hours'!$C$9),1,0))</f>
        <v/>
      </c>
    </row>
    <row r="5569">
      <c r="A5569" s="11" t="n"/>
      <c r="B5569" s="11" t="n"/>
      <c r="C5569" s="11" t="n"/>
      <c r="E5569" s="12">
        <f>IF($A5569="","",IF(ISNUMBER($A5569),$A5569,IFERROR(DATEVALUE($A5569),"")))</f>
        <v/>
      </c>
      <c r="F5569" s="12">
        <f>IF($B5569="","",IF(ISNUMBER($B5569),HOUR($B5569)*2+MINUTE($B5569)/30,IFERROR(VALUE(LEFT($B5569,FIND(":",$B5569)-1))*2+VALUE(MID($B5569,FIND(":",$B5569)+1,2))/30,"")))</f>
        <v/>
      </c>
      <c r="G5569" s="12">
        <f>IF($E5569="","",IF(WEEKDAY($E5569,2)&lt;6,1,0))</f>
        <v/>
      </c>
      <c r="H5569" s="12">
        <f>IF(OR($E5569="",$F5569=""),"",IF(AND($G5569=1,$F5569&gt;='Working Hours'!$C$8,$F5569&lt;'Working Hours'!$C$9),1,0))</f>
        <v/>
      </c>
    </row>
    <row r="5570">
      <c r="A5570" s="11" t="n"/>
      <c r="B5570" s="11" t="n"/>
      <c r="C5570" s="11" t="n"/>
      <c r="E5570" s="12">
        <f>IF($A5570="","",IF(ISNUMBER($A5570),$A5570,IFERROR(DATEVALUE($A5570),"")))</f>
        <v/>
      </c>
      <c r="F5570" s="12">
        <f>IF($B5570="","",IF(ISNUMBER($B5570),HOUR($B5570)*2+MINUTE($B5570)/30,IFERROR(VALUE(LEFT($B5570,FIND(":",$B5570)-1))*2+VALUE(MID($B5570,FIND(":",$B5570)+1,2))/30,"")))</f>
        <v/>
      </c>
      <c r="G5570" s="12">
        <f>IF($E5570="","",IF(WEEKDAY($E5570,2)&lt;6,1,0))</f>
        <v/>
      </c>
      <c r="H5570" s="12">
        <f>IF(OR($E5570="",$F5570=""),"",IF(AND($G5570=1,$F5570&gt;='Working Hours'!$C$8,$F5570&lt;'Working Hours'!$C$9),1,0))</f>
        <v/>
      </c>
    </row>
    <row r="5571">
      <c r="A5571" s="11" t="n"/>
      <c r="B5571" s="11" t="n"/>
      <c r="C5571" s="11" t="n"/>
      <c r="E5571" s="12">
        <f>IF($A5571="","",IF(ISNUMBER($A5571),$A5571,IFERROR(DATEVALUE($A5571),"")))</f>
        <v/>
      </c>
      <c r="F5571" s="12">
        <f>IF($B5571="","",IF(ISNUMBER($B5571),HOUR($B5571)*2+MINUTE($B5571)/30,IFERROR(VALUE(LEFT($B5571,FIND(":",$B5571)-1))*2+VALUE(MID($B5571,FIND(":",$B5571)+1,2))/30,"")))</f>
        <v/>
      </c>
      <c r="G5571" s="12">
        <f>IF($E5571="","",IF(WEEKDAY($E5571,2)&lt;6,1,0))</f>
        <v/>
      </c>
      <c r="H5571" s="12">
        <f>IF(OR($E5571="",$F5571=""),"",IF(AND($G5571=1,$F5571&gt;='Working Hours'!$C$8,$F5571&lt;'Working Hours'!$C$9),1,0))</f>
        <v/>
      </c>
    </row>
    <row r="5572">
      <c r="A5572" s="11" t="n"/>
      <c r="B5572" s="11" t="n"/>
      <c r="C5572" s="11" t="n"/>
      <c r="E5572" s="12">
        <f>IF($A5572="","",IF(ISNUMBER($A5572),$A5572,IFERROR(DATEVALUE($A5572),"")))</f>
        <v/>
      </c>
      <c r="F5572" s="12">
        <f>IF($B5572="","",IF(ISNUMBER($B5572),HOUR($B5572)*2+MINUTE($B5572)/30,IFERROR(VALUE(LEFT($B5572,FIND(":",$B5572)-1))*2+VALUE(MID($B5572,FIND(":",$B5572)+1,2))/30,"")))</f>
        <v/>
      </c>
      <c r="G5572" s="12">
        <f>IF($E5572="","",IF(WEEKDAY($E5572,2)&lt;6,1,0))</f>
        <v/>
      </c>
      <c r="H5572" s="12">
        <f>IF(OR($E5572="",$F5572=""),"",IF(AND($G5572=1,$F5572&gt;='Working Hours'!$C$8,$F5572&lt;'Working Hours'!$C$9),1,0))</f>
        <v/>
      </c>
    </row>
    <row r="5573">
      <c r="A5573" s="11" t="n"/>
      <c r="B5573" s="11" t="n"/>
      <c r="C5573" s="11" t="n"/>
      <c r="E5573" s="12">
        <f>IF($A5573="","",IF(ISNUMBER($A5573),$A5573,IFERROR(DATEVALUE($A5573),"")))</f>
        <v/>
      </c>
      <c r="F5573" s="12">
        <f>IF($B5573="","",IF(ISNUMBER($B5573),HOUR($B5573)*2+MINUTE($B5573)/30,IFERROR(VALUE(LEFT($B5573,FIND(":",$B5573)-1))*2+VALUE(MID($B5573,FIND(":",$B5573)+1,2))/30,"")))</f>
        <v/>
      </c>
      <c r="G5573" s="12">
        <f>IF($E5573="","",IF(WEEKDAY($E5573,2)&lt;6,1,0))</f>
        <v/>
      </c>
      <c r="H5573" s="12">
        <f>IF(OR($E5573="",$F5573=""),"",IF(AND($G5573=1,$F5573&gt;='Working Hours'!$C$8,$F5573&lt;'Working Hours'!$C$9),1,0))</f>
        <v/>
      </c>
    </row>
    <row r="5574">
      <c r="A5574" s="11" t="n"/>
      <c r="B5574" s="11" t="n"/>
      <c r="C5574" s="11" t="n"/>
      <c r="E5574" s="12">
        <f>IF($A5574="","",IF(ISNUMBER($A5574),$A5574,IFERROR(DATEVALUE($A5574),"")))</f>
        <v/>
      </c>
      <c r="F5574" s="12">
        <f>IF($B5574="","",IF(ISNUMBER($B5574),HOUR($B5574)*2+MINUTE($B5574)/30,IFERROR(VALUE(LEFT($B5574,FIND(":",$B5574)-1))*2+VALUE(MID($B5574,FIND(":",$B5574)+1,2))/30,"")))</f>
        <v/>
      </c>
      <c r="G5574" s="12">
        <f>IF($E5574="","",IF(WEEKDAY($E5574,2)&lt;6,1,0))</f>
        <v/>
      </c>
      <c r="H5574" s="12">
        <f>IF(OR($E5574="",$F5574=""),"",IF(AND($G5574=1,$F5574&gt;='Working Hours'!$C$8,$F5574&lt;'Working Hours'!$C$9),1,0))</f>
        <v/>
      </c>
    </row>
    <row r="5575">
      <c r="A5575" s="11" t="n"/>
      <c r="B5575" s="11" t="n"/>
      <c r="C5575" s="11" t="n"/>
      <c r="E5575" s="12">
        <f>IF($A5575="","",IF(ISNUMBER($A5575),$A5575,IFERROR(DATEVALUE($A5575),"")))</f>
        <v/>
      </c>
      <c r="F5575" s="12">
        <f>IF($B5575="","",IF(ISNUMBER($B5575),HOUR($B5575)*2+MINUTE($B5575)/30,IFERROR(VALUE(LEFT($B5575,FIND(":",$B5575)-1))*2+VALUE(MID($B5575,FIND(":",$B5575)+1,2))/30,"")))</f>
        <v/>
      </c>
      <c r="G5575" s="12">
        <f>IF($E5575="","",IF(WEEKDAY($E5575,2)&lt;6,1,0))</f>
        <v/>
      </c>
      <c r="H5575" s="12">
        <f>IF(OR($E5575="",$F5575=""),"",IF(AND($G5575=1,$F5575&gt;='Working Hours'!$C$8,$F5575&lt;'Working Hours'!$C$9),1,0))</f>
        <v/>
      </c>
    </row>
    <row r="5576">
      <c r="A5576" s="11" t="n"/>
      <c r="B5576" s="11" t="n"/>
      <c r="C5576" s="11" t="n"/>
      <c r="E5576" s="12">
        <f>IF($A5576="","",IF(ISNUMBER($A5576),$A5576,IFERROR(DATEVALUE($A5576),"")))</f>
        <v/>
      </c>
      <c r="F5576" s="12">
        <f>IF($B5576="","",IF(ISNUMBER($B5576),HOUR($B5576)*2+MINUTE($B5576)/30,IFERROR(VALUE(LEFT($B5576,FIND(":",$B5576)-1))*2+VALUE(MID($B5576,FIND(":",$B5576)+1,2))/30,"")))</f>
        <v/>
      </c>
      <c r="G5576" s="12">
        <f>IF($E5576="","",IF(WEEKDAY($E5576,2)&lt;6,1,0))</f>
        <v/>
      </c>
      <c r="H5576" s="12">
        <f>IF(OR($E5576="",$F5576=""),"",IF(AND($G5576=1,$F5576&gt;='Working Hours'!$C$8,$F5576&lt;'Working Hours'!$C$9),1,0))</f>
        <v/>
      </c>
    </row>
    <row r="5577">
      <c r="A5577" s="11" t="n"/>
      <c r="B5577" s="11" t="n"/>
      <c r="C5577" s="11" t="n"/>
      <c r="E5577" s="12">
        <f>IF($A5577="","",IF(ISNUMBER($A5577),$A5577,IFERROR(DATEVALUE($A5577),"")))</f>
        <v/>
      </c>
      <c r="F5577" s="12">
        <f>IF($B5577="","",IF(ISNUMBER($B5577),HOUR($B5577)*2+MINUTE($B5577)/30,IFERROR(VALUE(LEFT($B5577,FIND(":",$B5577)-1))*2+VALUE(MID($B5577,FIND(":",$B5577)+1,2))/30,"")))</f>
        <v/>
      </c>
      <c r="G5577" s="12">
        <f>IF($E5577="","",IF(WEEKDAY($E5577,2)&lt;6,1,0))</f>
        <v/>
      </c>
      <c r="H5577" s="12">
        <f>IF(OR($E5577="",$F5577=""),"",IF(AND($G5577=1,$F5577&gt;='Working Hours'!$C$8,$F5577&lt;'Working Hours'!$C$9),1,0))</f>
        <v/>
      </c>
    </row>
    <row r="5578">
      <c r="A5578" s="11" t="n"/>
      <c r="B5578" s="11" t="n"/>
      <c r="C5578" s="11" t="n"/>
      <c r="E5578" s="12">
        <f>IF($A5578="","",IF(ISNUMBER($A5578),$A5578,IFERROR(DATEVALUE($A5578),"")))</f>
        <v/>
      </c>
      <c r="F5578" s="12">
        <f>IF($B5578="","",IF(ISNUMBER($B5578),HOUR($B5578)*2+MINUTE($B5578)/30,IFERROR(VALUE(LEFT($B5578,FIND(":",$B5578)-1))*2+VALUE(MID($B5578,FIND(":",$B5578)+1,2))/30,"")))</f>
        <v/>
      </c>
      <c r="G5578" s="12">
        <f>IF($E5578="","",IF(WEEKDAY($E5578,2)&lt;6,1,0))</f>
        <v/>
      </c>
      <c r="H5578" s="12">
        <f>IF(OR($E5578="",$F5578=""),"",IF(AND($G5578=1,$F5578&gt;='Working Hours'!$C$8,$F5578&lt;'Working Hours'!$C$9),1,0))</f>
        <v/>
      </c>
    </row>
    <row r="5579">
      <c r="A5579" s="11" t="n"/>
      <c r="B5579" s="11" t="n"/>
      <c r="C5579" s="11" t="n"/>
      <c r="E5579" s="12">
        <f>IF($A5579="","",IF(ISNUMBER($A5579),$A5579,IFERROR(DATEVALUE($A5579),"")))</f>
        <v/>
      </c>
      <c r="F5579" s="12">
        <f>IF($B5579="","",IF(ISNUMBER($B5579),HOUR($B5579)*2+MINUTE($B5579)/30,IFERROR(VALUE(LEFT($B5579,FIND(":",$B5579)-1))*2+VALUE(MID($B5579,FIND(":",$B5579)+1,2))/30,"")))</f>
        <v/>
      </c>
      <c r="G5579" s="12">
        <f>IF($E5579="","",IF(WEEKDAY($E5579,2)&lt;6,1,0))</f>
        <v/>
      </c>
      <c r="H5579" s="12">
        <f>IF(OR($E5579="",$F5579=""),"",IF(AND($G5579=1,$F5579&gt;='Working Hours'!$C$8,$F5579&lt;'Working Hours'!$C$9),1,0))</f>
        <v/>
      </c>
    </row>
    <row r="5580">
      <c r="A5580" s="11" t="n"/>
      <c r="B5580" s="11" t="n"/>
      <c r="C5580" s="11" t="n"/>
      <c r="E5580" s="12">
        <f>IF($A5580="","",IF(ISNUMBER($A5580),$A5580,IFERROR(DATEVALUE($A5580),"")))</f>
        <v/>
      </c>
      <c r="F5580" s="12">
        <f>IF($B5580="","",IF(ISNUMBER($B5580),HOUR($B5580)*2+MINUTE($B5580)/30,IFERROR(VALUE(LEFT($B5580,FIND(":",$B5580)-1))*2+VALUE(MID($B5580,FIND(":",$B5580)+1,2))/30,"")))</f>
        <v/>
      </c>
      <c r="G5580" s="12">
        <f>IF($E5580="","",IF(WEEKDAY($E5580,2)&lt;6,1,0))</f>
        <v/>
      </c>
      <c r="H5580" s="12">
        <f>IF(OR($E5580="",$F5580=""),"",IF(AND($G5580=1,$F5580&gt;='Working Hours'!$C$8,$F5580&lt;'Working Hours'!$C$9),1,0))</f>
        <v/>
      </c>
    </row>
    <row r="5581">
      <c r="A5581" s="11" t="n"/>
      <c r="B5581" s="11" t="n"/>
      <c r="C5581" s="11" t="n"/>
      <c r="E5581" s="12">
        <f>IF($A5581="","",IF(ISNUMBER($A5581),$A5581,IFERROR(DATEVALUE($A5581),"")))</f>
        <v/>
      </c>
      <c r="F5581" s="12">
        <f>IF($B5581="","",IF(ISNUMBER($B5581),HOUR($B5581)*2+MINUTE($B5581)/30,IFERROR(VALUE(LEFT($B5581,FIND(":",$B5581)-1))*2+VALUE(MID($B5581,FIND(":",$B5581)+1,2))/30,"")))</f>
        <v/>
      </c>
      <c r="G5581" s="12">
        <f>IF($E5581="","",IF(WEEKDAY($E5581,2)&lt;6,1,0))</f>
        <v/>
      </c>
      <c r="H5581" s="12">
        <f>IF(OR($E5581="",$F5581=""),"",IF(AND($G5581=1,$F5581&gt;='Working Hours'!$C$8,$F5581&lt;'Working Hours'!$C$9),1,0))</f>
        <v/>
      </c>
    </row>
    <row r="5582">
      <c r="A5582" s="11" t="n"/>
      <c r="B5582" s="11" t="n"/>
      <c r="C5582" s="11" t="n"/>
      <c r="E5582" s="12">
        <f>IF($A5582="","",IF(ISNUMBER($A5582),$A5582,IFERROR(DATEVALUE($A5582),"")))</f>
        <v/>
      </c>
      <c r="F5582" s="12">
        <f>IF($B5582="","",IF(ISNUMBER($B5582),HOUR($B5582)*2+MINUTE($B5582)/30,IFERROR(VALUE(LEFT($B5582,FIND(":",$B5582)-1))*2+VALUE(MID($B5582,FIND(":",$B5582)+1,2))/30,"")))</f>
        <v/>
      </c>
      <c r="G5582" s="12">
        <f>IF($E5582="","",IF(WEEKDAY($E5582,2)&lt;6,1,0))</f>
        <v/>
      </c>
      <c r="H5582" s="12">
        <f>IF(OR($E5582="",$F5582=""),"",IF(AND($G5582=1,$F5582&gt;='Working Hours'!$C$8,$F5582&lt;'Working Hours'!$C$9),1,0))</f>
        <v/>
      </c>
    </row>
    <row r="5583">
      <c r="A5583" s="11" t="n"/>
      <c r="B5583" s="11" t="n"/>
      <c r="C5583" s="11" t="n"/>
      <c r="E5583" s="12">
        <f>IF($A5583="","",IF(ISNUMBER($A5583),$A5583,IFERROR(DATEVALUE($A5583),"")))</f>
        <v/>
      </c>
      <c r="F5583" s="12">
        <f>IF($B5583="","",IF(ISNUMBER($B5583),HOUR($B5583)*2+MINUTE($B5583)/30,IFERROR(VALUE(LEFT($B5583,FIND(":",$B5583)-1))*2+VALUE(MID($B5583,FIND(":",$B5583)+1,2))/30,"")))</f>
        <v/>
      </c>
      <c r="G5583" s="12">
        <f>IF($E5583="","",IF(WEEKDAY($E5583,2)&lt;6,1,0))</f>
        <v/>
      </c>
      <c r="H5583" s="12">
        <f>IF(OR($E5583="",$F5583=""),"",IF(AND($G5583=1,$F5583&gt;='Working Hours'!$C$8,$F5583&lt;'Working Hours'!$C$9),1,0))</f>
        <v/>
      </c>
    </row>
    <row r="5584">
      <c r="A5584" s="11" t="n"/>
      <c r="B5584" s="11" t="n"/>
      <c r="C5584" s="11" t="n"/>
      <c r="E5584" s="12">
        <f>IF($A5584="","",IF(ISNUMBER($A5584),$A5584,IFERROR(DATEVALUE($A5584),"")))</f>
        <v/>
      </c>
      <c r="F5584" s="12">
        <f>IF($B5584="","",IF(ISNUMBER($B5584),HOUR($B5584)*2+MINUTE($B5584)/30,IFERROR(VALUE(LEFT($B5584,FIND(":",$B5584)-1))*2+VALUE(MID($B5584,FIND(":",$B5584)+1,2))/30,"")))</f>
        <v/>
      </c>
      <c r="G5584" s="12">
        <f>IF($E5584="","",IF(WEEKDAY($E5584,2)&lt;6,1,0))</f>
        <v/>
      </c>
      <c r="H5584" s="12">
        <f>IF(OR($E5584="",$F5584=""),"",IF(AND($G5584=1,$F5584&gt;='Working Hours'!$C$8,$F5584&lt;'Working Hours'!$C$9),1,0))</f>
        <v/>
      </c>
    </row>
    <row r="5585">
      <c r="A5585" s="11" t="n"/>
      <c r="B5585" s="11" t="n"/>
      <c r="C5585" s="11" t="n"/>
      <c r="E5585" s="12">
        <f>IF($A5585="","",IF(ISNUMBER($A5585),$A5585,IFERROR(DATEVALUE($A5585),"")))</f>
        <v/>
      </c>
      <c r="F5585" s="12">
        <f>IF($B5585="","",IF(ISNUMBER($B5585),HOUR($B5585)*2+MINUTE($B5585)/30,IFERROR(VALUE(LEFT($B5585,FIND(":",$B5585)-1))*2+VALUE(MID($B5585,FIND(":",$B5585)+1,2))/30,"")))</f>
        <v/>
      </c>
      <c r="G5585" s="12">
        <f>IF($E5585="","",IF(WEEKDAY($E5585,2)&lt;6,1,0))</f>
        <v/>
      </c>
      <c r="H5585" s="12">
        <f>IF(OR($E5585="",$F5585=""),"",IF(AND($G5585=1,$F5585&gt;='Working Hours'!$C$8,$F5585&lt;'Working Hours'!$C$9),1,0))</f>
        <v/>
      </c>
    </row>
    <row r="5586">
      <c r="A5586" s="11" t="n"/>
      <c r="B5586" s="11" t="n"/>
      <c r="C5586" s="11" t="n"/>
      <c r="E5586" s="12">
        <f>IF($A5586="","",IF(ISNUMBER($A5586),$A5586,IFERROR(DATEVALUE($A5586),"")))</f>
        <v/>
      </c>
      <c r="F5586" s="12">
        <f>IF($B5586="","",IF(ISNUMBER($B5586),HOUR($B5586)*2+MINUTE($B5586)/30,IFERROR(VALUE(LEFT($B5586,FIND(":",$B5586)-1))*2+VALUE(MID($B5586,FIND(":",$B5586)+1,2))/30,"")))</f>
        <v/>
      </c>
      <c r="G5586" s="12">
        <f>IF($E5586="","",IF(WEEKDAY($E5586,2)&lt;6,1,0))</f>
        <v/>
      </c>
      <c r="H5586" s="12">
        <f>IF(OR($E5586="",$F5586=""),"",IF(AND($G5586=1,$F5586&gt;='Working Hours'!$C$8,$F5586&lt;'Working Hours'!$C$9),1,0))</f>
        <v/>
      </c>
    </row>
    <row r="5587">
      <c r="A5587" s="11" t="n"/>
      <c r="B5587" s="11" t="n"/>
      <c r="C5587" s="11" t="n"/>
      <c r="E5587" s="12">
        <f>IF($A5587="","",IF(ISNUMBER($A5587),$A5587,IFERROR(DATEVALUE($A5587),"")))</f>
        <v/>
      </c>
      <c r="F5587" s="12">
        <f>IF($B5587="","",IF(ISNUMBER($B5587),HOUR($B5587)*2+MINUTE($B5587)/30,IFERROR(VALUE(LEFT($B5587,FIND(":",$B5587)-1))*2+VALUE(MID($B5587,FIND(":",$B5587)+1,2))/30,"")))</f>
        <v/>
      </c>
      <c r="G5587" s="12">
        <f>IF($E5587="","",IF(WEEKDAY($E5587,2)&lt;6,1,0))</f>
        <v/>
      </c>
      <c r="H5587" s="12">
        <f>IF(OR($E5587="",$F5587=""),"",IF(AND($G5587=1,$F5587&gt;='Working Hours'!$C$8,$F5587&lt;'Working Hours'!$C$9),1,0))</f>
        <v/>
      </c>
    </row>
    <row r="5588">
      <c r="A5588" s="11" t="n"/>
      <c r="B5588" s="11" t="n"/>
      <c r="C5588" s="11" t="n"/>
      <c r="E5588" s="12">
        <f>IF($A5588="","",IF(ISNUMBER($A5588),$A5588,IFERROR(DATEVALUE($A5588),"")))</f>
        <v/>
      </c>
      <c r="F5588" s="12">
        <f>IF($B5588="","",IF(ISNUMBER($B5588),HOUR($B5588)*2+MINUTE($B5588)/30,IFERROR(VALUE(LEFT($B5588,FIND(":",$B5588)-1))*2+VALUE(MID($B5588,FIND(":",$B5588)+1,2))/30,"")))</f>
        <v/>
      </c>
      <c r="G5588" s="12">
        <f>IF($E5588="","",IF(WEEKDAY($E5588,2)&lt;6,1,0))</f>
        <v/>
      </c>
      <c r="H5588" s="12">
        <f>IF(OR($E5588="",$F5588=""),"",IF(AND($G5588=1,$F5588&gt;='Working Hours'!$C$8,$F5588&lt;'Working Hours'!$C$9),1,0))</f>
        <v/>
      </c>
    </row>
    <row r="5589">
      <c r="A5589" s="11" t="n"/>
      <c r="B5589" s="11" t="n"/>
      <c r="C5589" s="11" t="n"/>
      <c r="E5589" s="12">
        <f>IF($A5589="","",IF(ISNUMBER($A5589),$A5589,IFERROR(DATEVALUE($A5589),"")))</f>
        <v/>
      </c>
      <c r="F5589" s="12">
        <f>IF($B5589="","",IF(ISNUMBER($B5589),HOUR($B5589)*2+MINUTE($B5589)/30,IFERROR(VALUE(LEFT($B5589,FIND(":",$B5589)-1))*2+VALUE(MID($B5589,FIND(":",$B5589)+1,2))/30,"")))</f>
        <v/>
      </c>
      <c r="G5589" s="12">
        <f>IF($E5589="","",IF(WEEKDAY($E5589,2)&lt;6,1,0))</f>
        <v/>
      </c>
      <c r="H5589" s="12">
        <f>IF(OR($E5589="",$F5589=""),"",IF(AND($G5589=1,$F5589&gt;='Working Hours'!$C$8,$F5589&lt;'Working Hours'!$C$9),1,0))</f>
        <v/>
      </c>
    </row>
    <row r="5590">
      <c r="A5590" s="11" t="n"/>
      <c r="B5590" s="11" t="n"/>
      <c r="C5590" s="11" t="n"/>
      <c r="E5590" s="12">
        <f>IF($A5590="","",IF(ISNUMBER($A5590),$A5590,IFERROR(DATEVALUE($A5590),"")))</f>
        <v/>
      </c>
      <c r="F5590" s="12">
        <f>IF($B5590="","",IF(ISNUMBER($B5590),HOUR($B5590)*2+MINUTE($B5590)/30,IFERROR(VALUE(LEFT($B5590,FIND(":",$B5590)-1))*2+VALUE(MID($B5590,FIND(":",$B5590)+1,2))/30,"")))</f>
        <v/>
      </c>
      <c r="G5590" s="12">
        <f>IF($E5590="","",IF(WEEKDAY($E5590,2)&lt;6,1,0))</f>
        <v/>
      </c>
      <c r="H5590" s="12">
        <f>IF(OR($E5590="",$F5590=""),"",IF(AND($G5590=1,$F5590&gt;='Working Hours'!$C$8,$F5590&lt;'Working Hours'!$C$9),1,0))</f>
        <v/>
      </c>
    </row>
    <row r="5591">
      <c r="A5591" s="11" t="n"/>
      <c r="B5591" s="11" t="n"/>
      <c r="C5591" s="11" t="n"/>
      <c r="E5591" s="12">
        <f>IF($A5591="","",IF(ISNUMBER($A5591),$A5591,IFERROR(DATEVALUE($A5591),"")))</f>
        <v/>
      </c>
      <c r="F5591" s="12">
        <f>IF($B5591="","",IF(ISNUMBER($B5591),HOUR($B5591)*2+MINUTE($B5591)/30,IFERROR(VALUE(LEFT($B5591,FIND(":",$B5591)-1))*2+VALUE(MID($B5591,FIND(":",$B5591)+1,2))/30,"")))</f>
        <v/>
      </c>
      <c r="G5591" s="12">
        <f>IF($E5591="","",IF(WEEKDAY($E5591,2)&lt;6,1,0))</f>
        <v/>
      </c>
      <c r="H5591" s="12">
        <f>IF(OR($E5591="",$F5591=""),"",IF(AND($G5591=1,$F5591&gt;='Working Hours'!$C$8,$F5591&lt;'Working Hours'!$C$9),1,0))</f>
        <v/>
      </c>
    </row>
    <row r="5592">
      <c r="A5592" s="11" t="n"/>
      <c r="B5592" s="11" t="n"/>
      <c r="C5592" s="11" t="n"/>
      <c r="E5592" s="12">
        <f>IF($A5592="","",IF(ISNUMBER($A5592),$A5592,IFERROR(DATEVALUE($A5592),"")))</f>
        <v/>
      </c>
      <c r="F5592" s="12">
        <f>IF($B5592="","",IF(ISNUMBER($B5592),HOUR($B5592)*2+MINUTE($B5592)/30,IFERROR(VALUE(LEFT($B5592,FIND(":",$B5592)-1))*2+VALUE(MID($B5592,FIND(":",$B5592)+1,2))/30,"")))</f>
        <v/>
      </c>
      <c r="G5592" s="12">
        <f>IF($E5592="","",IF(WEEKDAY($E5592,2)&lt;6,1,0))</f>
        <v/>
      </c>
      <c r="H5592" s="12">
        <f>IF(OR($E5592="",$F5592=""),"",IF(AND($G5592=1,$F5592&gt;='Working Hours'!$C$8,$F5592&lt;'Working Hours'!$C$9),1,0))</f>
        <v/>
      </c>
    </row>
    <row r="5593">
      <c r="A5593" s="11" t="n"/>
      <c r="B5593" s="11" t="n"/>
      <c r="C5593" s="11" t="n"/>
      <c r="E5593" s="12">
        <f>IF($A5593="","",IF(ISNUMBER($A5593),$A5593,IFERROR(DATEVALUE($A5593),"")))</f>
        <v/>
      </c>
      <c r="F5593" s="12">
        <f>IF($B5593="","",IF(ISNUMBER($B5593),HOUR($B5593)*2+MINUTE($B5593)/30,IFERROR(VALUE(LEFT($B5593,FIND(":",$B5593)-1))*2+VALUE(MID($B5593,FIND(":",$B5593)+1,2))/30,"")))</f>
        <v/>
      </c>
      <c r="G5593" s="12">
        <f>IF($E5593="","",IF(WEEKDAY($E5593,2)&lt;6,1,0))</f>
        <v/>
      </c>
      <c r="H5593" s="12">
        <f>IF(OR($E5593="",$F5593=""),"",IF(AND($G5593=1,$F5593&gt;='Working Hours'!$C$8,$F5593&lt;'Working Hours'!$C$9),1,0))</f>
        <v/>
      </c>
    </row>
    <row r="5594">
      <c r="A5594" s="11" t="n"/>
      <c r="B5594" s="11" t="n"/>
      <c r="C5594" s="11" t="n"/>
      <c r="E5594" s="12">
        <f>IF($A5594="","",IF(ISNUMBER($A5594),$A5594,IFERROR(DATEVALUE($A5594),"")))</f>
        <v/>
      </c>
      <c r="F5594" s="12">
        <f>IF($B5594="","",IF(ISNUMBER($B5594),HOUR($B5594)*2+MINUTE($B5594)/30,IFERROR(VALUE(LEFT($B5594,FIND(":",$B5594)-1))*2+VALUE(MID($B5594,FIND(":",$B5594)+1,2))/30,"")))</f>
        <v/>
      </c>
      <c r="G5594" s="12">
        <f>IF($E5594="","",IF(WEEKDAY($E5594,2)&lt;6,1,0))</f>
        <v/>
      </c>
      <c r="H5594" s="12">
        <f>IF(OR($E5594="",$F5594=""),"",IF(AND($G5594=1,$F5594&gt;='Working Hours'!$C$8,$F5594&lt;'Working Hours'!$C$9),1,0))</f>
        <v/>
      </c>
    </row>
    <row r="5595">
      <c r="A5595" s="11" t="n"/>
      <c r="B5595" s="11" t="n"/>
      <c r="C5595" s="11" t="n"/>
      <c r="E5595" s="12">
        <f>IF($A5595="","",IF(ISNUMBER($A5595),$A5595,IFERROR(DATEVALUE($A5595),"")))</f>
        <v/>
      </c>
      <c r="F5595" s="12">
        <f>IF($B5595="","",IF(ISNUMBER($B5595),HOUR($B5595)*2+MINUTE($B5595)/30,IFERROR(VALUE(LEFT($B5595,FIND(":",$B5595)-1))*2+VALUE(MID($B5595,FIND(":",$B5595)+1,2))/30,"")))</f>
        <v/>
      </c>
      <c r="G5595" s="12">
        <f>IF($E5595="","",IF(WEEKDAY($E5595,2)&lt;6,1,0))</f>
        <v/>
      </c>
      <c r="H5595" s="12">
        <f>IF(OR($E5595="",$F5595=""),"",IF(AND($G5595=1,$F5595&gt;='Working Hours'!$C$8,$F5595&lt;'Working Hours'!$C$9),1,0))</f>
        <v/>
      </c>
    </row>
    <row r="5596">
      <c r="A5596" s="11" t="n"/>
      <c r="B5596" s="11" t="n"/>
      <c r="C5596" s="11" t="n"/>
      <c r="E5596" s="12">
        <f>IF($A5596="","",IF(ISNUMBER($A5596),$A5596,IFERROR(DATEVALUE($A5596),"")))</f>
        <v/>
      </c>
      <c r="F5596" s="12">
        <f>IF($B5596="","",IF(ISNUMBER($B5596),HOUR($B5596)*2+MINUTE($B5596)/30,IFERROR(VALUE(LEFT($B5596,FIND(":",$B5596)-1))*2+VALUE(MID($B5596,FIND(":",$B5596)+1,2))/30,"")))</f>
        <v/>
      </c>
      <c r="G5596" s="12">
        <f>IF($E5596="","",IF(WEEKDAY($E5596,2)&lt;6,1,0))</f>
        <v/>
      </c>
      <c r="H5596" s="12">
        <f>IF(OR($E5596="",$F5596=""),"",IF(AND($G5596=1,$F5596&gt;='Working Hours'!$C$8,$F5596&lt;'Working Hours'!$C$9),1,0))</f>
        <v/>
      </c>
    </row>
    <row r="5597">
      <c r="A5597" s="11" t="n"/>
      <c r="B5597" s="11" t="n"/>
      <c r="C5597" s="11" t="n"/>
      <c r="E5597" s="12">
        <f>IF($A5597="","",IF(ISNUMBER($A5597),$A5597,IFERROR(DATEVALUE($A5597),"")))</f>
        <v/>
      </c>
      <c r="F5597" s="12">
        <f>IF($B5597="","",IF(ISNUMBER($B5597),HOUR($B5597)*2+MINUTE($B5597)/30,IFERROR(VALUE(LEFT($B5597,FIND(":",$B5597)-1))*2+VALUE(MID($B5597,FIND(":",$B5597)+1,2))/30,"")))</f>
        <v/>
      </c>
      <c r="G5597" s="12">
        <f>IF($E5597="","",IF(WEEKDAY($E5597,2)&lt;6,1,0))</f>
        <v/>
      </c>
      <c r="H5597" s="12">
        <f>IF(OR($E5597="",$F5597=""),"",IF(AND($G5597=1,$F5597&gt;='Working Hours'!$C$8,$F5597&lt;'Working Hours'!$C$9),1,0))</f>
        <v/>
      </c>
    </row>
    <row r="5598">
      <c r="A5598" s="11" t="n"/>
      <c r="B5598" s="11" t="n"/>
      <c r="C5598" s="11" t="n"/>
      <c r="E5598" s="12">
        <f>IF($A5598="","",IF(ISNUMBER($A5598),$A5598,IFERROR(DATEVALUE($A5598),"")))</f>
        <v/>
      </c>
      <c r="F5598" s="12">
        <f>IF($B5598="","",IF(ISNUMBER($B5598),HOUR($B5598)*2+MINUTE($B5598)/30,IFERROR(VALUE(LEFT($B5598,FIND(":",$B5598)-1))*2+VALUE(MID($B5598,FIND(":",$B5598)+1,2))/30,"")))</f>
        <v/>
      </c>
      <c r="G5598" s="12">
        <f>IF($E5598="","",IF(WEEKDAY($E5598,2)&lt;6,1,0))</f>
        <v/>
      </c>
      <c r="H5598" s="12">
        <f>IF(OR($E5598="",$F5598=""),"",IF(AND($G5598=1,$F5598&gt;='Working Hours'!$C$8,$F5598&lt;'Working Hours'!$C$9),1,0))</f>
        <v/>
      </c>
    </row>
    <row r="5599">
      <c r="A5599" s="11" t="n"/>
      <c r="B5599" s="11" t="n"/>
      <c r="C5599" s="11" t="n"/>
      <c r="E5599" s="12">
        <f>IF($A5599="","",IF(ISNUMBER($A5599),$A5599,IFERROR(DATEVALUE($A5599),"")))</f>
        <v/>
      </c>
      <c r="F5599" s="12">
        <f>IF($B5599="","",IF(ISNUMBER($B5599),HOUR($B5599)*2+MINUTE($B5599)/30,IFERROR(VALUE(LEFT($B5599,FIND(":",$B5599)-1))*2+VALUE(MID($B5599,FIND(":",$B5599)+1,2))/30,"")))</f>
        <v/>
      </c>
      <c r="G5599" s="12">
        <f>IF($E5599="","",IF(WEEKDAY($E5599,2)&lt;6,1,0))</f>
        <v/>
      </c>
      <c r="H5599" s="12">
        <f>IF(OR($E5599="",$F5599=""),"",IF(AND($G5599=1,$F5599&gt;='Working Hours'!$C$8,$F5599&lt;'Working Hours'!$C$9),1,0))</f>
        <v/>
      </c>
    </row>
    <row r="5600">
      <c r="A5600" s="11" t="n"/>
      <c r="B5600" s="11" t="n"/>
      <c r="C5600" s="11" t="n"/>
      <c r="E5600" s="12">
        <f>IF($A5600="","",IF(ISNUMBER($A5600),$A5600,IFERROR(DATEVALUE($A5600),"")))</f>
        <v/>
      </c>
      <c r="F5600" s="12">
        <f>IF($B5600="","",IF(ISNUMBER($B5600),HOUR($B5600)*2+MINUTE($B5600)/30,IFERROR(VALUE(LEFT($B5600,FIND(":",$B5600)-1))*2+VALUE(MID($B5600,FIND(":",$B5600)+1,2))/30,"")))</f>
        <v/>
      </c>
      <c r="G5600" s="12">
        <f>IF($E5600="","",IF(WEEKDAY($E5600,2)&lt;6,1,0))</f>
        <v/>
      </c>
      <c r="H5600" s="12">
        <f>IF(OR($E5600="",$F5600=""),"",IF(AND($G5600=1,$F5600&gt;='Working Hours'!$C$8,$F5600&lt;'Working Hours'!$C$9),1,0))</f>
        <v/>
      </c>
    </row>
    <row r="5601">
      <c r="A5601" s="11" t="n"/>
      <c r="B5601" s="11" t="n"/>
      <c r="C5601" s="11" t="n"/>
      <c r="E5601" s="12">
        <f>IF($A5601="","",IF(ISNUMBER($A5601),$A5601,IFERROR(DATEVALUE($A5601),"")))</f>
        <v/>
      </c>
      <c r="F5601" s="12">
        <f>IF($B5601="","",IF(ISNUMBER($B5601),HOUR($B5601)*2+MINUTE($B5601)/30,IFERROR(VALUE(LEFT($B5601,FIND(":",$B5601)-1))*2+VALUE(MID($B5601,FIND(":",$B5601)+1,2))/30,"")))</f>
        <v/>
      </c>
      <c r="G5601" s="12">
        <f>IF($E5601="","",IF(WEEKDAY($E5601,2)&lt;6,1,0))</f>
        <v/>
      </c>
      <c r="H5601" s="12">
        <f>IF(OR($E5601="",$F5601=""),"",IF(AND($G5601=1,$F5601&gt;='Working Hours'!$C$8,$F5601&lt;'Working Hours'!$C$9),1,0))</f>
        <v/>
      </c>
    </row>
    <row r="5602">
      <c r="A5602" s="11" t="n"/>
      <c r="B5602" s="11" t="n"/>
      <c r="C5602" s="11" t="n"/>
      <c r="E5602" s="12">
        <f>IF($A5602="","",IF(ISNUMBER($A5602),$A5602,IFERROR(DATEVALUE($A5602),"")))</f>
        <v/>
      </c>
      <c r="F5602" s="12">
        <f>IF($B5602="","",IF(ISNUMBER($B5602),HOUR($B5602)*2+MINUTE($B5602)/30,IFERROR(VALUE(LEFT($B5602,FIND(":",$B5602)-1))*2+VALUE(MID($B5602,FIND(":",$B5602)+1,2))/30,"")))</f>
        <v/>
      </c>
      <c r="G5602" s="12">
        <f>IF($E5602="","",IF(WEEKDAY($E5602,2)&lt;6,1,0))</f>
        <v/>
      </c>
      <c r="H5602" s="12">
        <f>IF(OR($E5602="",$F5602=""),"",IF(AND($G5602=1,$F5602&gt;='Working Hours'!$C$8,$F5602&lt;'Working Hours'!$C$9),1,0))</f>
        <v/>
      </c>
    </row>
    <row r="5603">
      <c r="A5603" s="11" t="n"/>
      <c r="B5603" s="11" t="n"/>
      <c r="C5603" s="11" t="n"/>
      <c r="E5603" s="12">
        <f>IF($A5603="","",IF(ISNUMBER($A5603),$A5603,IFERROR(DATEVALUE($A5603),"")))</f>
        <v/>
      </c>
      <c r="F5603" s="12">
        <f>IF($B5603="","",IF(ISNUMBER($B5603),HOUR($B5603)*2+MINUTE($B5603)/30,IFERROR(VALUE(LEFT($B5603,FIND(":",$B5603)-1))*2+VALUE(MID($B5603,FIND(":",$B5603)+1,2))/30,"")))</f>
        <v/>
      </c>
      <c r="G5603" s="12">
        <f>IF($E5603="","",IF(WEEKDAY($E5603,2)&lt;6,1,0))</f>
        <v/>
      </c>
      <c r="H5603" s="12">
        <f>IF(OR($E5603="",$F5603=""),"",IF(AND($G5603=1,$F5603&gt;='Working Hours'!$C$8,$F5603&lt;'Working Hours'!$C$9),1,0))</f>
        <v/>
      </c>
    </row>
    <row r="5604">
      <c r="A5604" s="11" t="n"/>
      <c r="B5604" s="11" t="n"/>
      <c r="C5604" s="11" t="n"/>
      <c r="E5604" s="12">
        <f>IF($A5604="","",IF(ISNUMBER($A5604),$A5604,IFERROR(DATEVALUE($A5604),"")))</f>
        <v/>
      </c>
      <c r="F5604" s="12">
        <f>IF($B5604="","",IF(ISNUMBER($B5604),HOUR($B5604)*2+MINUTE($B5604)/30,IFERROR(VALUE(LEFT($B5604,FIND(":",$B5604)-1))*2+VALUE(MID($B5604,FIND(":",$B5604)+1,2))/30,"")))</f>
        <v/>
      </c>
      <c r="G5604" s="12">
        <f>IF($E5604="","",IF(WEEKDAY($E5604,2)&lt;6,1,0))</f>
        <v/>
      </c>
      <c r="H5604" s="12">
        <f>IF(OR($E5604="",$F5604=""),"",IF(AND($G5604=1,$F5604&gt;='Working Hours'!$C$8,$F5604&lt;'Working Hours'!$C$9),1,0))</f>
        <v/>
      </c>
    </row>
    <row r="5605">
      <c r="A5605" s="11" t="n"/>
      <c r="B5605" s="11" t="n"/>
      <c r="C5605" s="11" t="n"/>
      <c r="E5605" s="12">
        <f>IF($A5605="","",IF(ISNUMBER($A5605),$A5605,IFERROR(DATEVALUE($A5605),"")))</f>
        <v/>
      </c>
      <c r="F5605" s="12">
        <f>IF($B5605="","",IF(ISNUMBER($B5605),HOUR($B5605)*2+MINUTE($B5605)/30,IFERROR(VALUE(LEFT($B5605,FIND(":",$B5605)-1))*2+VALUE(MID($B5605,FIND(":",$B5605)+1,2))/30,"")))</f>
        <v/>
      </c>
      <c r="G5605" s="12">
        <f>IF($E5605="","",IF(WEEKDAY($E5605,2)&lt;6,1,0))</f>
        <v/>
      </c>
      <c r="H5605" s="12">
        <f>IF(OR($E5605="",$F5605=""),"",IF(AND($G5605=1,$F5605&gt;='Working Hours'!$C$8,$F5605&lt;'Working Hours'!$C$9),1,0))</f>
        <v/>
      </c>
    </row>
    <row r="5606">
      <c r="A5606" s="11" t="n"/>
      <c r="B5606" s="11" t="n"/>
      <c r="C5606" s="11" t="n"/>
      <c r="E5606" s="12">
        <f>IF($A5606="","",IF(ISNUMBER($A5606),$A5606,IFERROR(DATEVALUE($A5606),"")))</f>
        <v/>
      </c>
      <c r="F5606" s="12">
        <f>IF($B5606="","",IF(ISNUMBER($B5606),HOUR($B5606)*2+MINUTE($B5606)/30,IFERROR(VALUE(LEFT($B5606,FIND(":",$B5606)-1))*2+VALUE(MID($B5606,FIND(":",$B5606)+1,2))/30,"")))</f>
        <v/>
      </c>
      <c r="G5606" s="12">
        <f>IF($E5606="","",IF(WEEKDAY($E5606,2)&lt;6,1,0))</f>
        <v/>
      </c>
      <c r="H5606" s="12">
        <f>IF(OR($E5606="",$F5606=""),"",IF(AND($G5606=1,$F5606&gt;='Working Hours'!$C$8,$F5606&lt;'Working Hours'!$C$9),1,0))</f>
        <v/>
      </c>
    </row>
    <row r="5607">
      <c r="A5607" s="11" t="n"/>
      <c r="B5607" s="11" t="n"/>
      <c r="C5607" s="11" t="n"/>
      <c r="E5607" s="12">
        <f>IF($A5607="","",IF(ISNUMBER($A5607),$A5607,IFERROR(DATEVALUE($A5607),"")))</f>
        <v/>
      </c>
      <c r="F5607" s="12">
        <f>IF($B5607="","",IF(ISNUMBER($B5607),HOUR($B5607)*2+MINUTE($B5607)/30,IFERROR(VALUE(LEFT($B5607,FIND(":",$B5607)-1))*2+VALUE(MID($B5607,FIND(":",$B5607)+1,2))/30,"")))</f>
        <v/>
      </c>
      <c r="G5607" s="12">
        <f>IF($E5607="","",IF(WEEKDAY($E5607,2)&lt;6,1,0))</f>
        <v/>
      </c>
      <c r="H5607" s="12">
        <f>IF(OR($E5607="",$F5607=""),"",IF(AND($G5607=1,$F5607&gt;='Working Hours'!$C$8,$F5607&lt;'Working Hours'!$C$9),1,0))</f>
        <v/>
      </c>
    </row>
    <row r="5608">
      <c r="A5608" s="11" t="n"/>
      <c r="B5608" s="11" t="n"/>
      <c r="C5608" s="11" t="n"/>
      <c r="E5608" s="12">
        <f>IF($A5608="","",IF(ISNUMBER($A5608),$A5608,IFERROR(DATEVALUE($A5608),"")))</f>
        <v/>
      </c>
      <c r="F5608" s="12">
        <f>IF($B5608="","",IF(ISNUMBER($B5608),HOUR($B5608)*2+MINUTE($B5608)/30,IFERROR(VALUE(LEFT($B5608,FIND(":",$B5608)-1))*2+VALUE(MID($B5608,FIND(":",$B5608)+1,2))/30,"")))</f>
        <v/>
      </c>
      <c r="G5608" s="12">
        <f>IF($E5608="","",IF(WEEKDAY($E5608,2)&lt;6,1,0))</f>
        <v/>
      </c>
      <c r="H5608" s="12">
        <f>IF(OR($E5608="",$F5608=""),"",IF(AND($G5608=1,$F5608&gt;='Working Hours'!$C$8,$F5608&lt;'Working Hours'!$C$9),1,0))</f>
        <v/>
      </c>
    </row>
    <row r="5609">
      <c r="A5609" s="11" t="n"/>
      <c r="B5609" s="11" t="n"/>
      <c r="C5609" s="11" t="n"/>
      <c r="E5609" s="12">
        <f>IF($A5609="","",IF(ISNUMBER($A5609),$A5609,IFERROR(DATEVALUE($A5609),"")))</f>
        <v/>
      </c>
      <c r="F5609" s="12">
        <f>IF($B5609="","",IF(ISNUMBER($B5609),HOUR($B5609)*2+MINUTE($B5609)/30,IFERROR(VALUE(LEFT($B5609,FIND(":",$B5609)-1))*2+VALUE(MID($B5609,FIND(":",$B5609)+1,2))/30,"")))</f>
        <v/>
      </c>
      <c r="G5609" s="12">
        <f>IF($E5609="","",IF(WEEKDAY($E5609,2)&lt;6,1,0))</f>
        <v/>
      </c>
      <c r="H5609" s="12">
        <f>IF(OR($E5609="",$F5609=""),"",IF(AND($G5609=1,$F5609&gt;='Working Hours'!$C$8,$F5609&lt;'Working Hours'!$C$9),1,0))</f>
        <v/>
      </c>
    </row>
    <row r="5610">
      <c r="A5610" s="11" t="n"/>
      <c r="B5610" s="11" t="n"/>
      <c r="C5610" s="11" t="n"/>
      <c r="E5610" s="12">
        <f>IF($A5610="","",IF(ISNUMBER($A5610),$A5610,IFERROR(DATEVALUE($A5610),"")))</f>
        <v/>
      </c>
      <c r="F5610" s="12">
        <f>IF($B5610="","",IF(ISNUMBER($B5610),HOUR($B5610)*2+MINUTE($B5610)/30,IFERROR(VALUE(LEFT($B5610,FIND(":",$B5610)-1))*2+VALUE(MID($B5610,FIND(":",$B5610)+1,2))/30,"")))</f>
        <v/>
      </c>
      <c r="G5610" s="12">
        <f>IF($E5610="","",IF(WEEKDAY($E5610,2)&lt;6,1,0))</f>
        <v/>
      </c>
      <c r="H5610" s="12">
        <f>IF(OR($E5610="",$F5610=""),"",IF(AND($G5610=1,$F5610&gt;='Working Hours'!$C$8,$F5610&lt;'Working Hours'!$C$9),1,0))</f>
        <v/>
      </c>
    </row>
    <row r="5611">
      <c r="A5611" s="11" t="n"/>
      <c r="B5611" s="11" t="n"/>
      <c r="C5611" s="11" t="n"/>
      <c r="E5611" s="12">
        <f>IF($A5611="","",IF(ISNUMBER($A5611),$A5611,IFERROR(DATEVALUE($A5611),"")))</f>
        <v/>
      </c>
      <c r="F5611" s="12">
        <f>IF($B5611="","",IF(ISNUMBER($B5611),HOUR($B5611)*2+MINUTE($B5611)/30,IFERROR(VALUE(LEFT($B5611,FIND(":",$B5611)-1))*2+VALUE(MID($B5611,FIND(":",$B5611)+1,2))/30,"")))</f>
        <v/>
      </c>
      <c r="G5611" s="12">
        <f>IF($E5611="","",IF(WEEKDAY($E5611,2)&lt;6,1,0))</f>
        <v/>
      </c>
      <c r="H5611" s="12">
        <f>IF(OR($E5611="",$F5611=""),"",IF(AND($G5611=1,$F5611&gt;='Working Hours'!$C$8,$F5611&lt;'Working Hours'!$C$9),1,0))</f>
        <v/>
      </c>
    </row>
    <row r="5612">
      <c r="A5612" s="11" t="n"/>
      <c r="B5612" s="11" t="n"/>
      <c r="C5612" s="11" t="n"/>
      <c r="E5612" s="12">
        <f>IF($A5612="","",IF(ISNUMBER($A5612),$A5612,IFERROR(DATEVALUE($A5612),"")))</f>
        <v/>
      </c>
      <c r="F5612" s="12">
        <f>IF($B5612="","",IF(ISNUMBER($B5612),HOUR($B5612)*2+MINUTE($B5612)/30,IFERROR(VALUE(LEFT($B5612,FIND(":",$B5612)-1))*2+VALUE(MID($B5612,FIND(":",$B5612)+1,2))/30,"")))</f>
        <v/>
      </c>
      <c r="G5612" s="12">
        <f>IF($E5612="","",IF(WEEKDAY($E5612,2)&lt;6,1,0))</f>
        <v/>
      </c>
      <c r="H5612" s="12">
        <f>IF(OR($E5612="",$F5612=""),"",IF(AND($G5612=1,$F5612&gt;='Working Hours'!$C$8,$F5612&lt;'Working Hours'!$C$9),1,0))</f>
        <v/>
      </c>
    </row>
    <row r="5613">
      <c r="A5613" s="11" t="n"/>
      <c r="B5613" s="11" t="n"/>
      <c r="C5613" s="11" t="n"/>
      <c r="E5613" s="12">
        <f>IF($A5613="","",IF(ISNUMBER($A5613),$A5613,IFERROR(DATEVALUE($A5613),"")))</f>
        <v/>
      </c>
      <c r="F5613" s="12">
        <f>IF($B5613="","",IF(ISNUMBER($B5613),HOUR($B5613)*2+MINUTE($B5613)/30,IFERROR(VALUE(LEFT($B5613,FIND(":",$B5613)-1))*2+VALUE(MID($B5613,FIND(":",$B5613)+1,2))/30,"")))</f>
        <v/>
      </c>
      <c r="G5613" s="12">
        <f>IF($E5613="","",IF(WEEKDAY($E5613,2)&lt;6,1,0))</f>
        <v/>
      </c>
      <c r="H5613" s="12">
        <f>IF(OR($E5613="",$F5613=""),"",IF(AND($G5613=1,$F5613&gt;='Working Hours'!$C$8,$F5613&lt;'Working Hours'!$C$9),1,0))</f>
        <v/>
      </c>
    </row>
    <row r="5614">
      <c r="A5614" s="11" t="n"/>
      <c r="B5614" s="11" t="n"/>
      <c r="C5614" s="11" t="n"/>
      <c r="E5614" s="12">
        <f>IF($A5614="","",IF(ISNUMBER($A5614),$A5614,IFERROR(DATEVALUE($A5614),"")))</f>
        <v/>
      </c>
      <c r="F5614" s="12">
        <f>IF($B5614="","",IF(ISNUMBER($B5614),HOUR($B5614)*2+MINUTE($B5614)/30,IFERROR(VALUE(LEFT($B5614,FIND(":",$B5614)-1))*2+VALUE(MID($B5614,FIND(":",$B5614)+1,2))/30,"")))</f>
        <v/>
      </c>
      <c r="G5614" s="12">
        <f>IF($E5614="","",IF(WEEKDAY($E5614,2)&lt;6,1,0))</f>
        <v/>
      </c>
      <c r="H5614" s="12">
        <f>IF(OR($E5614="",$F5614=""),"",IF(AND($G5614=1,$F5614&gt;='Working Hours'!$C$8,$F5614&lt;'Working Hours'!$C$9),1,0))</f>
        <v/>
      </c>
    </row>
    <row r="5615">
      <c r="A5615" s="11" t="n"/>
      <c r="B5615" s="11" t="n"/>
      <c r="C5615" s="11" t="n"/>
      <c r="E5615" s="12">
        <f>IF($A5615="","",IF(ISNUMBER($A5615),$A5615,IFERROR(DATEVALUE($A5615),"")))</f>
        <v/>
      </c>
      <c r="F5615" s="12">
        <f>IF($B5615="","",IF(ISNUMBER($B5615),HOUR($B5615)*2+MINUTE($B5615)/30,IFERROR(VALUE(LEFT($B5615,FIND(":",$B5615)-1))*2+VALUE(MID($B5615,FIND(":",$B5615)+1,2))/30,"")))</f>
        <v/>
      </c>
      <c r="G5615" s="12">
        <f>IF($E5615="","",IF(WEEKDAY($E5615,2)&lt;6,1,0))</f>
        <v/>
      </c>
      <c r="H5615" s="12">
        <f>IF(OR($E5615="",$F5615=""),"",IF(AND($G5615=1,$F5615&gt;='Working Hours'!$C$8,$F5615&lt;'Working Hours'!$C$9),1,0))</f>
        <v/>
      </c>
    </row>
    <row r="5616">
      <c r="A5616" s="11" t="n"/>
      <c r="B5616" s="11" t="n"/>
      <c r="C5616" s="11" t="n"/>
      <c r="E5616" s="12">
        <f>IF($A5616="","",IF(ISNUMBER($A5616),$A5616,IFERROR(DATEVALUE($A5616),"")))</f>
        <v/>
      </c>
      <c r="F5616" s="12">
        <f>IF($B5616="","",IF(ISNUMBER($B5616),HOUR($B5616)*2+MINUTE($B5616)/30,IFERROR(VALUE(LEFT($B5616,FIND(":",$B5616)-1))*2+VALUE(MID($B5616,FIND(":",$B5616)+1,2))/30,"")))</f>
        <v/>
      </c>
      <c r="G5616" s="12">
        <f>IF($E5616="","",IF(WEEKDAY($E5616,2)&lt;6,1,0))</f>
        <v/>
      </c>
      <c r="H5616" s="12">
        <f>IF(OR($E5616="",$F5616=""),"",IF(AND($G5616=1,$F5616&gt;='Working Hours'!$C$8,$F5616&lt;'Working Hours'!$C$9),1,0))</f>
        <v/>
      </c>
    </row>
    <row r="5617">
      <c r="A5617" s="11" t="n"/>
      <c r="B5617" s="11" t="n"/>
      <c r="C5617" s="11" t="n"/>
      <c r="E5617" s="12">
        <f>IF($A5617="","",IF(ISNUMBER($A5617),$A5617,IFERROR(DATEVALUE($A5617),"")))</f>
        <v/>
      </c>
      <c r="F5617" s="12">
        <f>IF($B5617="","",IF(ISNUMBER($B5617),HOUR($B5617)*2+MINUTE($B5617)/30,IFERROR(VALUE(LEFT($B5617,FIND(":",$B5617)-1))*2+VALUE(MID($B5617,FIND(":",$B5617)+1,2))/30,"")))</f>
        <v/>
      </c>
      <c r="G5617" s="12">
        <f>IF($E5617="","",IF(WEEKDAY($E5617,2)&lt;6,1,0))</f>
        <v/>
      </c>
      <c r="H5617" s="12">
        <f>IF(OR($E5617="",$F5617=""),"",IF(AND($G5617=1,$F5617&gt;='Working Hours'!$C$8,$F5617&lt;'Working Hours'!$C$9),1,0))</f>
        <v/>
      </c>
    </row>
    <row r="5618">
      <c r="A5618" s="11" t="n"/>
      <c r="B5618" s="11" t="n"/>
      <c r="C5618" s="11" t="n"/>
      <c r="E5618" s="12">
        <f>IF($A5618="","",IF(ISNUMBER($A5618),$A5618,IFERROR(DATEVALUE($A5618),"")))</f>
        <v/>
      </c>
      <c r="F5618" s="12">
        <f>IF($B5618="","",IF(ISNUMBER($B5618),HOUR($B5618)*2+MINUTE($B5618)/30,IFERROR(VALUE(LEFT($B5618,FIND(":",$B5618)-1))*2+VALUE(MID($B5618,FIND(":",$B5618)+1,2))/30,"")))</f>
        <v/>
      </c>
      <c r="G5618" s="12">
        <f>IF($E5618="","",IF(WEEKDAY($E5618,2)&lt;6,1,0))</f>
        <v/>
      </c>
      <c r="H5618" s="12">
        <f>IF(OR($E5618="",$F5618=""),"",IF(AND($G5618=1,$F5618&gt;='Working Hours'!$C$8,$F5618&lt;'Working Hours'!$C$9),1,0))</f>
        <v/>
      </c>
    </row>
    <row r="5619">
      <c r="A5619" s="11" t="n"/>
      <c r="B5619" s="11" t="n"/>
      <c r="C5619" s="11" t="n"/>
      <c r="E5619" s="12">
        <f>IF($A5619="","",IF(ISNUMBER($A5619),$A5619,IFERROR(DATEVALUE($A5619),"")))</f>
        <v/>
      </c>
      <c r="F5619" s="12">
        <f>IF($B5619="","",IF(ISNUMBER($B5619),HOUR($B5619)*2+MINUTE($B5619)/30,IFERROR(VALUE(LEFT($B5619,FIND(":",$B5619)-1))*2+VALUE(MID($B5619,FIND(":",$B5619)+1,2))/30,"")))</f>
        <v/>
      </c>
      <c r="G5619" s="12">
        <f>IF($E5619="","",IF(WEEKDAY($E5619,2)&lt;6,1,0))</f>
        <v/>
      </c>
      <c r="H5619" s="12">
        <f>IF(OR($E5619="",$F5619=""),"",IF(AND($G5619=1,$F5619&gt;='Working Hours'!$C$8,$F5619&lt;'Working Hours'!$C$9),1,0))</f>
        <v/>
      </c>
    </row>
    <row r="5620">
      <c r="A5620" s="11" t="n"/>
      <c r="B5620" s="11" t="n"/>
      <c r="C5620" s="11" t="n"/>
      <c r="E5620" s="12">
        <f>IF($A5620="","",IF(ISNUMBER($A5620),$A5620,IFERROR(DATEVALUE($A5620),"")))</f>
        <v/>
      </c>
      <c r="F5620" s="12">
        <f>IF($B5620="","",IF(ISNUMBER($B5620),HOUR($B5620)*2+MINUTE($B5620)/30,IFERROR(VALUE(LEFT($B5620,FIND(":",$B5620)-1))*2+VALUE(MID($B5620,FIND(":",$B5620)+1,2))/30,"")))</f>
        <v/>
      </c>
      <c r="G5620" s="12">
        <f>IF($E5620="","",IF(WEEKDAY($E5620,2)&lt;6,1,0))</f>
        <v/>
      </c>
      <c r="H5620" s="12">
        <f>IF(OR($E5620="",$F5620=""),"",IF(AND($G5620=1,$F5620&gt;='Working Hours'!$C$8,$F5620&lt;'Working Hours'!$C$9),1,0))</f>
        <v/>
      </c>
    </row>
    <row r="5621">
      <c r="A5621" s="11" t="n"/>
      <c r="B5621" s="11" t="n"/>
      <c r="C5621" s="11" t="n"/>
      <c r="E5621" s="12">
        <f>IF($A5621="","",IF(ISNUMBER($A5621),$A5621,IFERROR(DATEVALUE($A5621),"")))</f>
        <v/>
      </c>
      <c r="F5621" s="12">
        <f>IF($B5621="","",IF(ISNUMBER($B5621),HOUR($B5621)*2+MINUTE($B5621)/30,IFERROR(VALUE(LEFT($B5621,FIND(":",$B5621)-1))*2+VALUE(MID($B5621,FIND(":",$B5621)+1,2))/30,"")))</f>
        <v/>
      </c>
      <c r="G5621" s="12">
        <f>IF($E5621="","",IF(WEEKDAY($E5621,2)&lt;6,1,0))</f>
        <v/>
      </c>
      <c r="H5621" s="12">
        <f>IF(OR($E5621="",$F5621=""),"",IF(AND($G5621=1,$F5621&gt;='Working Hours'!$C$8,$F5621&lt;'Working Hours'!$C$9),1,0))</f>
        <v/>
      </c>
    </row>
    <row r="5622">
      <c r="A5622" s="11" t="n"/>
      <c r="B5622" s="11" t="n"/>
      <c r="C5622" s="11" t="n"/>
      <c r="E5622" s="12">
        <f>IF($A5622="","",IF(ISNUMBER($A5622),$A5622,IFERROR(DATEVALUE($A5622),"")))</f>
        <v/>
      </c>
      <c r="F5622" s="12">
        <f>IF($B5622="","",IF(ISNUMBER($B5622),HOUR($B5622)*2+MINUTE($B5622)/30,IFERROR(VALUE(LEFT($B5622,FIND(":",$B5622)-1))*2+VALUE(MID($B5622,FIND(":",$B5622)+1,2))/30,"")))</f>
        <v/>
      </c>
      <c r="G5622" s="12">
        <f>IF($E5622="","",IF(WEEKDAY($E5622,2)&lt;6,1,0))</f>
        <v/>
      </c>
      <c r="H5622" s="12">
        <f>IF(OR($E5622="",$F5622=""),"",IF(AND($G5622=1,$F5622&gt;='Working Hours'!$C$8,$F5622&lt;'Working Hours'!$C$9),1,0))</f>
        <v/>
      </c>
    </row>
    <row r="5623">
      <c r="A5623" s="11" t="n"/>
      <c r="B5623" s="11" t="n"/>
      <c r="C5623" s="11" t="n"/>
      <c r="E5623" s="12">
        <f>IF($A5623="","",IF(ISNUMBER($A5623),$A5623,IFERROR(DATEVALUE($A5623),"")))</f>
        <v/>
      </c>
      <c r="F5623" s="12">
        <f>IF($B5623="","",IF(ISNUMBER($B5623),HOUR($B5623)*2+MINUTE($B5623)/30,IFERROR(VALUE(LEFT($B5623,FIND(":",$B5623)-1))*2+VALUE(MID($B5623,FIND(":",$B5623)+1,2))/30,"")))</f>
        <v/>
      </c>
      <c r="G5623" s="12">
        <f>IF($E5623="","",IF(WEEKDAY($E5623,2)&lt;6,1,0))</f>
        <v/>
      </c>
      <c r="H5623" s="12">
        <f>IF(OR($E5623="",$F5623=""),"",IF(AND($G5623=1,$F5623&gt;='Working Hours'!$C$8,$F5623&lt;'Working Hours'!$C$9),1,0))</f>
        <v/>
      </c>
    </row>
    <row r="5624">
      <c r="A5624" s="11" t="n"/>
      <c r="B5624" s="11" t="n"/>
      <c r="C5624" s="11" t="n"/>
      <c r="E5624" s="12">
        <f>IF($A5624="","",IF(ISNUMBER($A5624),$A5624,IFERROR(DATEVALUE($A5624),"")))</f>
        <v/>
      </c>
      <c r="F5624" s="12">
        <f>IF($B5624="","",IF(ISNUMBER($B5624),HOUR($B5624)*2+MINUTE($B5624)/30,IFERROR(VALUE(LEFT($B5624,FIND(":",$B5624)-1))*2+VALUE(MID($B5624,FIND(":",$B5624)+1,2))/30,"")))</f>
        <v/>
      </c>
      <c r="G5624" s="12">
        <f>IF($E5624="","",IF(WEEKDAY($E5624,2)&lt;6,1,0))</f>
        <v/>
      </c>
      <c r="H5624" s="12">
        <f>IF(OR($E5624="",$F5624=""),"",IF(AND($G5624=1,$F5624&gt;='Working Hours'!$C$8,$F5624&lt;'Working Hours'!$C$9),1,0))</f>
        <v/>
      </c>
    </row>
    <row r="5625">
      <c r="A5625" s="11" t="n"/>
      <c r="B5625" s="11" t="n"/>
      <c r="C5625" s="11" t="n"/>
      <c r="E5625" s="12">
        <f>IF($A5625="","",IF(ISNUMBER($A5625),$A5625,IFERROR(DATEVALUE($A5625),"")))</f>
        <v/>
      </c>
      <c r="F5625" s="12">
        <f>IF($B5625="","",IF(ISNUMBER($B5625),HOUR($B5625)*2+MINUTE($B5625)/30,IFERROR(VALUE(LEFT($B5625,FIND(":",$B5625)-1))*2+VALUE(MID($B5625,FIND(":",$B5625)+1,2))/30,"")))</f>
        <v/>
      </c>
      <c r="G5625" s="12">
        <f>IF($E5625="","",IF(WEEKDAY($E5625,2)&lt;6,1,0))</f>
        <v/>
      </c>
      <c r="H5625" s="12">
        <f>IF(OR($E5625="",$F5625=""),"",IF(AND($G5625=1,$F5625&gt;='Working Hours'!$C$8,$F5625&lt;'Working Hours'!$C$9),1,0))</f>
        <v/>
      </c>
    </row>
    <row r="5626">
      <c r="A5626" s="11" t="n"/>
      <c r="B5626" s="11" t="n"/>
      <c r="C5626" s="11" t="n"/>
      <c r="E5626" s="12">
        <f>IF($A5626="","",IF(ISNUMBER($A5626),$A5626,IFERROR(DATEVALUE($A5626),"")))</f>
        <v/>
      </c>
      <c r="F5626" s="12">
        <f>IF($B5626="","",IF(ISNUMBER($B5626),HOUR($B5626)*2+MINUTE($B5626)/30,IFERROR(VALUE(LEFT($B5626,FIND(":",$B5626)-1))*2+VALUE(MID($B5626,FIND(":",$B5626)+1,2))/30,"")))</f>
        <v/>
      </c>
      <c r="G5626" s="12">
        <f>IF($E5626="","",IF(WEEKDAY($E5626,2)&lt;6,1,0))</f>
        <v/>
      </c>
      <c r="H5626" s="12">
        <f>IF(OR($E5626="",$F5626=""),"",IF(AND($G5626=1,$F5626&gt;='Working Hours'!$C$8,$F5626&lt;'Working Hours'!$C$9),1,0))</f>
        <v/>
      </c>
    </row>
    <row r="5627">
      <c r="A5627" s="11" t="n"/>
      <c r="B5627" s="11" t="n"/>
      <c r="C5627" s="11" t="n"/>
      <c r="E5627" s="12">
        <f>IF($A5627="","",IF(ISNUMBER($A5627),$A5627,IFERROR(DATEVALUE($A5627),"")))</f>
        <v/>
      </c>
      <c r="F5627" s="12">
        <f>IF($B5627="","",IF(ISNUMBER($B5627),HOUR($B5627)*2+MINUTE($B5627)/30,IFERROR(VALUE(LEFT($B5627,FIND(":",$B5627)-1))*2+VALUE(MID($B5627,FIND(":",$B5627)+1,2))/30,"")))</f>
        <v/>
      </c>
      <c r="G5627" s="12">
        <f>IF($E5627="","",IF(WEEKDAY($E5627,2)&lt;6,1,0))</f>
        <v/>
      </c>
      <c r="H5627" s="12">
        <f>IF(OR($E5627="",$F5627=""),"",IF(AND($G5627=1,$F5627&gt;='Working Hours'!$C$8,$F5627&lt;'Working Hours'!$C$9),1,0))</f>
        <v/>
      </c>
    </row>
    <row r="5628">
      <c r="A5628" s="11" t="n"/>
      <c r="B5628" s="11" t="n"/>
      <c r="C5628" s="11" t="n"/>
      <c r="E5628" s="12">
        <f>IF($A5628="","",IF(ISNUMBER($A5628),$A5628,IFERROR(DATEVALUE($A5628),"")))</f>
        <v/>
      </c>
      <c r="F5628" s="12">
        <f>IF($B5628="","",IF(ISNUMBER($B5628),HOUR($B5628)*2+MINUTE($B5628)/30,IFERROR(VALUE(LEFT($B5628,FIND(":",$B5628)-1))*2+VALUE(MID($B5628,FIND(":",$B5628)+1,2))/30,"")))</f>
        <v/>
      </c>
      <c r="G5628" s="12">
        <f>IF($E5628="","",IF(WEEKDAY($E5628,2)&lt;6,1,0))</f>
        <v/>
      </c>
      <c r="H5628" s="12">
        <f>IF(OR($E5628="",$F5628=""),"",IF(AND($G5628=1,$F5628&gt;='Working Hours'!$C$8,$F5628&lt;'Working Hours'!$C$9),1,0))</f>
        <v/>
      </c>
    </row>
    <row r="5629">
      <c r="A5629" s="11" t="n"/>
      <c r="B5629" s="11" t="n"/>
      <c r="C5629" s="11" t="n"/>
      <c r="E5629" s="12">
        <f>IF($A5629="","",IF(ISNUMBER($A5629),$A5629,IFERROR(DATEVALUE($A5629),"")))</f>
        <v/>
      </c>
      <c r="F5629" s="12">
        <f>IF($B5629="","",IF(ISNUMBER($B5629),HOUR($B5629)*2+MINUTE($B5629)/30,IFERROR(VALUE(LEFT($B5629,FIND(":",$B5629)-1))*2+VALUE(MID($B5629,FIND(":",$B5629)+1,2))/30,"")))</f>
        <v/>
      </c>
      <c r="G5629" s="12">
        <f>IF($E5629="","",IF(WEEKDAY($E5629,2)&lt;6,1,0))</f>
        <v/>
      </c>
      <c r="H5629" s="12">
        <f>IF(OR($E5629="",$F5629=""),"",IF(AND($G5629=1,$F5629&gt;='Working Hours'!$C$8,$F5629&lt;'Working Hours'!$C$9),1,0))</f>
        <v/>
      </c>
    </row>
    <row r="5630">
      <c r="A5630" s="11" t="n"/>
      <c r="B5630" s="11" t="n"/>
      <c r="C5630" s="11" t="n"/>
      <c r="E5630" s="12">
        <f>IF($A5630="","",IF(ISNUMBER($A5630),$A5630,IFERROR(DATEVALUE($A5630),"")))</f>
        <v/>
      </c>
      <c r="F5630" s="12">
        <f>IF($B5630="","",IF(ISNUMBER($B5630),HOUR($B5630)*2+MINUTE($B5630)/30,IFERROR(VALUE(LEFT($B5630,FIND(":",$B5630)-1))*2+VALUE(MID($B5630,FIND(":",$B5630)+1,2))/30,"")))</f>
        <v/>
      </c>
      <c r="G5630" s="12">
        <f>IF($E5630="","",IF(WEEKDAY($E5630,2)&lt;6,1,0))</f>
        <v/>
      </c>
      <c r="H5630" s="12">
        <f>IF(OR($E5630="",$F5630=""),"",IF(AND($G5630=1,$F5630&gt;='Working Hours'!$C$8,$F5630&lt;'Working Hours'!$C$9),1,0))</f>
        <v/>
      </c>
    </row>
    <row r="5631">
      <c r="A5631" s="11" t="n"/>
      <c r="B5631" s="11" t="n"/>
      <c r="C5631" s="11" t="n"/>
      <c r="E5631" s="12">
        <f>IF($A5631="","",IF(ISNUMBER($A5631),$A5631,IFERROR(DATEVALUE($A5631),"")))</f>
        <v/>
      </c>
      <c r="F5631" s="12">
        <f>IF($B5631="","",IF(ISNUMBER($B5631),HOUR($B5631)*2+MINUTE($B5631)/30,IFERROR(VALUE(LEFT($B5631,FIND(":",$B5631)-1))*2+VALUE(MID($B5631,FIND(":",$B5631)+1,2))/30,"")))</f>
        <v/>
      </c>
      <c r="G5631" s="12">
        <f>IF($E5631="","",IF(WEEKDAY($E5631,2)&lt;6,1,0))</f>
        <v/>
      </c>
      <c r="H5631" s="12">
        <f>IF(OR($E5631="",$F5631=""),"",IF(AND($G5631=1,$F5631&gt;='Working Hours'!$C$8,$F5631&lt;'Working Hours'!$C$9),1,0))</f>
        <v/>
      </c>
    </row>
    <row r="5632">
      <c r="A5632" s="11" t="n"/>
      <c r="B5632" s="11" t="n"/>
      <c r="C5632" s="11" t="n"/>
      <c r="E5632" s="12">
        <f>IF($A5632="","",IF(ISNUMBER($A5632),$A5632,IFERROR(DATEVALUE($A5632),"")))</f>
        <v/>
      </c>
      <c r="F5632" s="12">
        <f>IF($B5632="","",IF(ISNUMBER($B5632),HOUR($B5632)*2+MINUTE($B5632)/30,IFERROR(VALUE(LEFT($B5632,FIND(":",$B5632)-1))*2+VALUE(MID($B5632,FIND(":",$B5632)+1,2))/30,"")))</f>
        <v/>
      </c>
      <c r="G5632" s="12">
        <f>IF($E5632="","",IF(WEEKDAY($E5632,2)&lt;6,1,0))</f>
        <v/>
      </c>
      <c r="H5632" s="12">
        <f>IF(OR($E5632="",$F5632=""),"",IF(AND($G5632=1,$F5632&gt;='Working Hours'!$C$8,$F5632&lt;'Working Hours'!$C$9),1,0))</f>
        <v/>
      </c>
    </row>
    <row r="5633">
      <c r="A5633" s="11" t="n"/>
      <c r="B5633" s="11" t="n"/>
      <c r="C5633" s="11" t="n"/>
      <c r="E5633" s="12">
        <f>IF($A5633="","",IF(ISNUMBER($A5633),$A5633,IFERROR(DATEVALUE($A5633),"")))</f>
        <v/>
      </c>
      <c r="F5633" s="12">
        <f>IF($B5633="","",IF(ISNUMBER($B5633),HOUR($B5633)*2+MINUTE($B5633)/30,IFERROR(VALUE(LEFT($B5633,FIND(":",$B5633)-1))*2+VALUE(MID($B5633,FIND(":",$B5633)+1,2))/30,"")))</f>
        <v/>
      </c>
      <c r="G5633" s="12">
        <f>IF($E5633="","",IF(WEEKDAY($E5633,2)&lt;6,1,0))</f>
        <v/>
      </c>
      <c r="H5633" s="12">
        <f>IF(OR($E5633="",$F5633=""),"",IF(AND($G5633=1,$F5633&gt;='Working Hours'!$C$8,$F5633&lt;'Working Hours'!$C$9),1,0))</f>
        <v/>
      </c>
    </row>
    <row r="5634">
      <c r="A5634" s="11" t="n"/>
      <c r="B5634" s="11" t="n"/>
      <c r="C5634" s="11" t="n"/>
      <c r="E5634" s="12">
        <f>IF($A5634="","",IF(ISNUMBER($A5634),$A5634,IFERROR(DATEVALUE($A5634),"")))</f>
        <v/>
      </c>
      <c r="F5634" s="12">
        <f>IF($B5634="","",IF(ISNUMBER($B5634),HOUR($B5634)*2+MINUTE($B5634)/30,IFERROR(VALUE(LEFT($B5634,FIND(":",$B5634)-1))*2+VALUE(MID($B5634,FIND(":",$B5634)+1,2))/30,"")))</f>
        <v/>
      </c>
      <c r="G5634" s="12">
        <f>IF($E5634="","",IF(WEEKDAY($E5634,2)&lt;6,1,0))</f>
        <v/>
      </c>
      <c r="H5634" s="12">
        <f>IF(OR($E5634="",$F5634=""),"",IF(AND($G5634=1,$F5634&gt;='Working Hours'!$C$8,$F5634&lt;'Working Hours'!$C$9),1,0))</f>
        <v/>
      </c>
    </row>
    <row r="5635">
      <c r="A5635" s="11" t="n"/>
      <c r="B5635" s="11" t="n"/>
      <c r="C5635" s="11" t="n"/>
      <c r="E5635" s="12">
        <f>IF($A5635="","",IF(ISNUMBER($A5635),$A5635,IFERROR(DATEVALUE($A5635),"")))</f>
        <v/>
      </c>
      <c r="F5635" s="12">
        <f>IF($B5635="","",IF(ISNUMBER($B5635),HOUR($B5635)*2+MINUTE($B5635)/30,IFERROR(VALUE(LEFT($B5635,FIND(":",$B5635)-1))*2+VALUE(MID($B5635,FIND(":",$B5635)+1,2))/30,"")))</f>
        <v/>
      </c>
      <c r="G5635" s="12">
        <f>IF($E5635="","",IF(WEEKDAY($E5635,2)&lt;6,1,0))</f>
        <v/>
      </c>
      <c r="H5635" s="12">
        <f>IF(OR($E5635="",$F5635=""),"",IF(AND($G5635=1,$F5635&gt;='Working Hours'!$C$8,$F5635&lt;'Working Hours'!$C$9),1,0))</f>
        <v/>
      </c>
    </row>
    <row r="5636">
      <c r="A5636" s="11" t="n"/>
      <c r="B5636" s="11" t="n"/>
      <c r="C5636" s="11" t="n"/>
      <c r="E5636" s="12">
        <f>IF($A5636="","",IF(ISNUMBER($A5636),$A5636,IFERROR(DATEVALUE($A5636),"")))</f>
        <v/>
      </c>
      <c r="F5636" s="12">
        <f>IF($B5636="","",IF(ISNUMBER($B5636),HOUR($B5636)*2+MINUTE($B5636)/30,IFERROR(VALUE(LEFT($B5636,FIND(":",$B5636)-1))*2+VALUE(MID($B5636,FIND(":",$B5636)+1,2))/30,"")))</f>
        <v/>
      </c>
      <c r="G5636" s="12">
        <f>IF($E5636="","",IF(WEEKDAY($E5636,2)&lt;6,1,0))</f>
        <v/>
      </c>
      <c r="H5636" s="12">
        <f>IF(OR($E5636="",$F5636=""),"",IF(AND($G5636=1,$F5636&gt;='Working Hours'!$C$8,$F5636&lt;'Working Hours'!$C$9),1,0))</f>
        <v/>
      </c>
    </row>
    <row r="5637">
      <c r="A5637" s="11" t="n"/>
      <c r="B5637" s="11" t="n"/>
      <c r="C5637" s="11" t="n"/>
      <c r="E5637" s="12">
        <f>IF($A5637="","",IF(ISNUMBER($A5637),$A5637,IFERROR(DATEVALUE($A5637),"")))</f>
        <v/>
      </c>
      <c r="F5637" s="12">
        <f>IF($B5637="","",IF(ISNUMBER($B5637),HOUR($B5637)*2+MINUTE($B5637)/30,IFERROR(VALUE(LEFT($B5637,FIND(":",$B5637)-1))*2+VALUE(MID($B5637,FIND(":",$B5637)+1,2))/30,"")))</f>
        <v/>
      </c>
      <c r="G5637" s="12">
        <f>IF($E5637="","",IF(WEEKDAY($E5637,2)&lt;6,1,0))</f>
        <v/>
      </c>
      <c r="H5637" s="12">
        <f>IF(OR($E5637="",$F5637=""),"",IF(AND($G5637=1,$F5637&gt;='Working Hours'!$C$8,$F5637&lt;'Working Hours'!$C$9),1,0))</f>
        <v/>
      </c>
    </row>
    <row r="5638">
      <c r="A5638" s="11" t="n"/>
      <c r="B5638" s="11" t="n"/>
      <c r="C5638" s="11" t="n"/>
      <c r="E5638" s="12">
        <f>IF($A5638="","",IF(ISNUMBER($A5638),$A5638,IFERROR(DATEVALUE($A5638),"")))</f>
        <v/>
      </c>
      <c r="F5638" s="12">
        <f>IF($B5638="","",IF(ISNUMBER($B5638),HOUR($B5638)*2+MINUTE($B5638)/30,IFERROR(VALUE(LEFT($B5638,FIND(":",$B5638)-1))*2+VALUE(MID($B5638,FIND(":",$B5638)+1,2))/30,"")))</f>
        <v/>
      </c>
      <c r="G5638" s="12">
        <f>IF($E5638="","",IF(WEEKDAY($E5638,2)&lt;6,1,0))</f>
        <v/>
      </c>
      <c r="H5638" s="12">
        <f>IF(OR($E5638="",$F5638=""),"",IF(AND($G5638=1,$F5638&gt;='Working Hours'!$C$8,$F5638&lt;'Working Hours'!$C$9),1,0))</f>
        <v/>
      </c>
    </row>
    <row r="5639">
      <c r="A5639" s="11" t="n"/>
      <c r="B5639" s="11" t="n"/>
      <c r="C5639" s="11" t="n"/>
      <c r="E5639" s="12">
        <f>IF($A5639="","",IF(ISNUMBER($A5639),$A5639,IFERROR(DATEVALUE($A5639),"")))</f>
        <v/>
      </c>
      <c r="F5639" s="12">
        <f>IF($B5639="","",IF(ISNUMBER($B5639),HOUR($B5639)*2+MINUTE($B5639)/30,IFERROR(VALUE(LEFT($B5639,FIND(":",$B5639)-1))*2+VALUE(MID($B5639,FIND(":",$B5639)+1,2))/30,"")))</f>
        <v/>
      </c>
      <c r="G5639" s="12">
        <f>IF($E5639="","",IF(WEEKDAY($E5639,2)&lt;6,1,0))</f>
        <v/>
      </c>
      <c r="H5639" s="12">
        <f>IF(OR($E5639="",$F5639=""),"",IF(AND($G5639=1,$F5639&gt;='Working Hours'!$C$8,$F5639&lt;'Working Hours'!$C$9),1,0))</f>
        <v/>
      </c>
    </row>
    <row r="5640">
      <c r="A5640" s="11" t="n"/>
      <c r="B5640" s="11" t="n"/>
      <c r="C5640" s="11" t="n"/>
      <c r="E5640" s="12">
        <f>IF($A5640="","",IF(ISNUMBER($A5640),$A5640,IFERROR(DATEVALUE($A5640),"")))</f>
        <v/>
      </c>
      <c r="F5640" s="12">
        <f>IF($B5640="","",IF(ISNUMBER($B5640),HOUR($B5640)*2+MINUTE($B5640)/30,IFERROR(VALUE(LEFT($B5640,FIND(":",$B5640)-1))*2+VALUE(MID($B5640,FIND(":",$B5640)+1,2))/30,"")))</f>
        <v/>
      </c>
      <c r="G5640" s="12">
        <f>IF($E5640="","",IF(WEEKDAY($E5640,2)&lt;6,1,0))</f>
        <v/>
      </c>
      <c r="H5640" s="12">
        <f>IF(OR($E5640="",$F5640=""),"",IF(AND($G5640=1,$F5640&gt;='Working Hours'!$C$8,$F5640&lt;'Working Hours'!$C$9),1,0))</f>
        <v/>
      </c>
    </row>
    <row r="5641">
      <c r="A5641" s="11" t="n"/>
      <c r="B5641" s="11" t="n"/>
      <c r="C5641" s="11" t="n"/>
      <c r="E5641" s="12">
        <f>IF($A5641="","",IF(ISNUMBER($A5641),$A5641,IFERROR(DATEVALUE($A5641),"")))</f>
        <v/>
      </c>
      <c r="F5641" s="12">
        <f>IF($B5641="","",IF(ISNUMBER($B5641),HOUR($B5641)*2+MINUTE($B5641)/30,IFERROR(VALUE(LEFT($B5641,FIND(":",$B5641)-1))*2+VALUE(MID($B5641,FIND(":",$B5641)+1,2))/30,"")))</f>
        <v/>
      </c>
      <c r="G5641" s="12">
        <f>IF($E5641="","",IF(WEEKDAY($E5641,2)&lt;6,1,0))</f>
        <v/>
      </c>
      <c r="H5641" s="12">
        <f>IF(OR($E5641="",$F5641=""),"",IF(AND($G5641=1,$F5641&gt;='Working Hours'!$C$8,$F5641&lt;'Working Hours'!$C$9),1,0))</f>
        <v/>
      </c>
    </row>
    <row r="5642">
      <c r="A5642" s="11" t="n"/>
      <c r="B5642" s="11" t="n"/>
      <c r="C5642" s="11" t="n"/>
      <c r="E5642" s="12">
        <f>IF($A5642="","",IF(ISNUMBER($A5642),$A5642,IFERROR(DATEVALUE($A5642),"")))</f>
        <v/>
      </c>
      <c r="F5642" s="12">
        <f>IF($B5642="","",IF(ISNUMBER($B5642),HOUR($B5642)*2+MINUTE($B5642)/30,IFERROR(VALUE(LEFT($B5642,FIND(":",$B5642)-1))*2+VALUE(MID($B5642,FIND(":",$B5642)+1,2))/30,"")))</f>
        <v/>
      </c>
      <c r="G5642" s="12">
        <f>IF($E5642="","",IF(WEEKDAY($E5642,2)&lt;6,1,0))</f>
        <v/>
      </c>
      <c r="H5642" s="12">
        <f>IF(OR($E5642="",$F5642=""),"",IF(AND($G5642=1,$F5642&gt;='Working Hours'!$C$8,$F5642&lt;'Working Hours'!$C$9),1,0))</f>
        <v/>
      </c>
    </row>
    <row r="5643">
      <c r="A5643" s="11" t="n"/>
      <c r="B5643" s="11" t="n"/>
      <c r="C5643" s="11" t="n"/>
      <c r="E5643" s="12">
        <f>IF($A5643="","",IF(ISNUMBER($A5643),$A5643,IFERROR(DATEVALUE($A5643),"")))</f>
        <v/>
      </c>
      <c r="F5643" s="12">
        <f>IF($B5643="","",IF(ISNUMBER($B5643),HOUR($B5643)*2+MINUTE($B5643)/30,IFERROR(VALUE(LEFT($B5643,FIND(":",$B5643)-1))*2+VALUE(MID($B5643,FIND(":",$B5643)+1,2))/30,"")))</f>
        <v/>
      </c>
      <c r="G5643" s="12">
        <f>IF($E5643="","",IF(WEEKDAY($E5643,2)&lt;6,1,0))</f>
        <v/>
      </c>
      <c r="H5643" s="12">
        <f>IF(OR($E5643="",$F5643=""),"",IF(AND($G5643=1,$F5643&gt;='Working Hours'!$C$8,$F5643&lt;'Working Hours'!$C$9),1,0))</f>
        <v/>
      </c>
    </row>
    <row r="5644">
      <c r="A5644" s="11" t="n"/>
      <c r="B5644" s="11" t="n"/>
      <c r="C5644" s="11" t="n"/>
      <c r="E5644" s="12">
        <f>IF($A5644="","",IF(ISNUMBER($A5644),$A5644,IFERROR(DATEVALUE($A5644),"")))</f>
        <v/>
      </c>
      <c r="F5644" s="12">
        <f>IF($B5644="","",IF(ISNUMBER($B5644),HOUR($B5644)*2+MINUTE($B5644)/30,IFERROR(VALUE(LEFT($B5644,FIND(":",$B5644)-1))*2+VALUE(MID($B5644,FIND(":",$B5644)+1,2))/30,"")))</f>
        <v/>
      </c>
      <c r="G5644" s="12">
        <f>IF($E5644="","",IF(WEEKDAY($E5644,2)&lt;6,1,0))</f>
        <v/>
      </c>
      <c r="H5644" s="12">
        <f>IF(OR($E5644="",$F5644=""),"",IF(AND($G5644=1,$F5644&gt;='Working Hours'!$C$8,$F5644&lt;'Working Hours'!$C$9),1,0))</f>
        <v/>
      </c>
    </row>
    <row r="5645">
      <c r="A5645" s="11" t="n"/>
      <c r="B5645" s="11" t="n"/>
      <c r="C5645" s="11" t="n"/>
      <c r="E5645" s="12">
        <f>IF($A5645="","",IF(ISNUMBER($A5645),$A5645,IFERROR(DATEVALUE($A5645),"")))</f>
        <v/>
      </c>
      <c r="F5645" s="12">
        <f>IF($B5645="","",IF(ISNUMBER($B5645),HOUR($B5645)*2+MINUTE($B5645)/30,IFERROR(VALUE(LEFT($B5645,FIND(":",$B5645)-1))*2+VALUE(MID($B5645,FIND(":",$B5645)+1,2))/30,"")))</f>
        <v/>
      </c>
      <c r="G5645" s="12">
        <f>IF($E5645="","",IF(WEEKDAY($E5645,2)&lt;6,1,0))</f>
        <v/>
      </c>
      <c r="H5645" s="12">
        <f>IF(OR($E5645="",$F5645=""),"",IF(AND($G5645=1,$F5645&gt;='Working Hours'!$C$8,$F5645&lt;'Working Hours'!$C$9),1,0))</f>
        <v/>
      </c>
    </row>
    <row r="5646">
      <c r="A5646" s="11" t="n"/>
      <c r="B5646" s="11" t="n"/>
      <c r="C5646" s="11" t="n"/>
      <c r="E5646" s="12">
        <f>IF($A5646="","",IF(ISNUMBER($A5646),$A5646,IFERROR(DATEVALUE($A5646),"")))</f>
        <v/>
      </c>
      <c r="F5646" s="12">
        <f>IF($B5646="","",IF(ISNUMBER($B5646),HOUR($B5646)*2+MINUTE($B5646)/30,IFERROR(VALUE(LEFT($B5646,FIND(":",$B5646)-1))*2+VALUE(MID($B5646,FIND(":",$B5646)+1,2))/30,"")))</f>
        <v/>
      </c>
      <c r="G5646" s="12">
        <f>IF($E5646="","",IF(WEEKDAY($E5646,2)&lt;6,1,0))</f>
        <v/>
      </c>
      <c r="H5646" s="12">
        <f>IF(OR($E5646="",$F5646=""),"",IF(AND($G5646=1,$F5646&gt;='Working Hours'!$C$8,$F5646&lt;'Working Hours'!$C$9),1,0))</f>
        <v/>
      </c>
    </row>
    <row r="5647">
      <c r="A5647" s="11" t="n"/>
      <c r="B5647" s="11" t="n"/>
      <c r="C5647" s="11" t="n"/>
      <c r="E5647" s="12">
        <f>IF($A5647="","",IF(ISNUMBER($A5647),$A5647,IFERROR(DATEVALUE($A5647),"")))</f>
        <v/>
      </c>
      <c r="F5647" s="12">
        <f>IF($B5647="","",IF(ISNUMBER($B5647),HOUR($B5647)*2+MINUTE($B5647)/30,IFERROR(VALUE(LEFT($B5647,FIND(":",$B5647)-1))*2+VALUE(MID($B5647,FIND(":",$B5647)+1,2))/30,"")))</f>
        <v/>
      </c>
      <c r="G5647" s="12">
        <f>IF($E5647="","",IF(WEEKDAY($E5647,2)&lt;6,1,0))</f>
        <v/>
      </c>
      <c r="H5647" s="12">
        <f>IF(OR($E5647="",$F5647=""),"",IF(AND($G5647=1,$F5647&gt;='Working Hours'!$C$8,$F5647&lt;'Working Hours'!$C$9),1,0))</f>
        <v/>
      </c>
    </row>
    <row r="5648">
      <c r="A5648" s="11" t="n"/>
      <c r="B5648" s="11" t="n"/>
      <c r="C5648" s="11" t="n"/>
      <c r="E5648" s="12">
        <f>IF($A5648="","",IF(ISNUMBER($A5648),$A5648,IFERROR(DATEVALUE($A5648),"")))</f>
        <v/>
      </c>
      <c r="F5648" s="12">
        <f>IF($B5648="","",IF(ISNUMBER($B5648),HOUR($B5648)*2+MINUTE($B5648)/30,IFERROR(VALUE(LEFT($B5648,FIND(":",$B5648)-1))*2+VALUE(MID($B5648,FIND(":",$B5648)+1,2))/30,"")))</f>
        <v/>
      </c>
      <c r="G5648" s="12">
        <f>IF($E5648="","",IF(WEEKDAY($E5648,2)&lt;6,1,0))</f>
        <v/>
      </c>
      <c r="H5648" s="12">
        <f>IF(OR($E5648="",$F5648=""),"",IF(AND($G5648=1,$F5648&gt;='Working Hours'!$C$8,$F5648&lt;'Working Hours'!$C$9),1,0))</f>
        <v/>
      </c>
    </row>
    <row r="5649">
      <c r="A5649" s="11" t="n"/>
      <c r="B5649" s="11" t="n"/>
      <c r="C5649" s="11" t="n"/>
      <c r="E5649" s="12">
        <f>IF($A5649="","",IF(ISNUMBER($A5649),$A5649,IFERROR(DATEVALUE($A5649),"")))</f>
        <v/>
      </c>
      <c r="F5649" s="12">
        <f>IF($B5649="","",IF(ISNUMBER($B5649),HOUR($B5649)*2+MINUTE($B5649)/30,IFERROR(VALUE(LEFT($B5649,FIND(":",$B5649)-1))*2+VALUE(MID($B5649,FIND(":",$B5649)+1,2))/30,"")))</f>
        <v/>
      </c>
      <c r="G5649" s="12">
        <f>IF($E5649="","",IF(WEEKDAY($E5649,2)&lt;6,1,0))</f>
        <v/>
      </c>
      <c r="H5649" s="12">
        <f>IF(OR($E5649="",$F5649=""),"",IF(AND($G5649=1,$F5649&gt;='Working Hours'!$C$8,$F5649&lt;'Working Hours'!$C$9),1,0))</f>
        <v/>
      </c>
    </row>
    <row r="5650">
      <c r="A5650" s="11" t="n"/>
      <c r="B5650" s="11" t="n"/>
      <c r="C5650" s="11" t="n"/>
      <c r="E5650" s="12">
        <f>IF($A5650="","",IF(ISNUMBER($A5650),$A5650,IFERROR(DATEVALUE($A5650),"")))</f>
        <v/>
      </c>
      <c r="F5650" s="12">
        <f>IF($B5650="","",IF(ISNUMBER($B5650),HOUR($B5650)*2+MINUTE($B5650)/30,IFERROR(VALUE(LEFT($B5650,FIND(":",$B5650)-1))*2+VALUE(MID($B5650,FIND(":",$B5650)+1,2))/30,"")))</f>
        <v/>
      </c>
      <c r="G5650" s="12">
        <f>IF($E5650="","",IF(WEEKDAY($E5650,2)&lt;6,1,0))</f>
        <v/>
      </c>
      <c r="H5650" s="12">
        <f>IF(OR($E5650="",$F5650=""),"",IF(AND($G5650=1,$F5650&gt;='Working Hours'!$C$8,$F5650&lt;'Working Hours'!$C$9),1,0))</f>
        <v/>
      </c>
    </row>
    <row r="5651">
      <c r="A5651" s="11" t="n"/>
      <c r="B5651" s="11" t="n"/>
      <c r="C5651" s="11" t="n"/>
      <c r="E5651" s="12">
        <f>IF($A5651="","",IF(ISNUMBER($A5651),$A5651,IFERROR(DATEVALUE($A5651),"")))</f>
        <v/>
      </c>
      <c r="F5651" s="12">
        <f>IF($B5651="","",IF(ISNUMBER($B5651),HOUR($B5651)*2+MINUTE($B5651)/30,IFERROR(VALUE(LEFT($B5651,FIND(":",$B5651)-1))*2+VALUE(MID($B5651,FIND(":",$B5651)+1,2))/30,"")))</f>
        <v/>
      </c>
      <c r="G5651" s="12">
        <f>IF($E5651="","",IF(WEEKDAY($E5651,2)&lt;6,1,0))</f>
        <v/>
      </c>
      <c r="H5651" s="12">
        <f>IF(OR($E5651="",$F5651=""),"",IF(AND($G5651=1,$F5651&gt;='Working Hours'!$C$8,$F5651&lt;'Working Hours'!$C$9),1,0))</f>
        <v/>
      </c>
    </row>
    <row r="5652">
      <c r="A5652" s="11" t="n"/>
      <c r="B5652" s="11" t="n"/>
      <c r="C5652" s="11" t="n"/>
      <c r="E5652" s="12">
        <f>IF($A5652="","",IF(ISNUMBER($A5652),$A5652,IFERROR(DATEVALUE($A5652),"")))</f>
        <v/>
      </c>
      <c r="F5652" s="12">
        <f>IF($B5652="","",IF(ISNUMBER($B5652),HOUR($B5652)*2+MINUTE($B5652)/30,IFERROR(VALUE(LEFT($B5652,FIND(":",$B5652)-1))*2+VALUE(MID($B5652,FIND(":",$B5652)+1,2))/30,"")))</f>
        <v/>
      </c>
      <c r="G5652" s="12">
        <f>IF($E5652="","",IF(WEEKDAY($E5652,2)&lt;6,1,0))</f>
        <v/>
      </c>
      <c r="H5652" s="12">
        <f>IF(OR($E5652="",$F5652=""),"",IF(AND($G5652=1,$F5652&gt;='Working Hours'!$C$8,$F5652&lt;'Working Hours'!$C$9),1,0))</f>
        <v/>
      </c>
    </row>
    <row r="5653">
      <c r="A5653" s="11" t="n"/>
      <c r="B5653" s="11" t="n"/>
      <c r="C5653" s="11" t="n"/>
      <c r="E5653" s="12">
        <f>IF($A5653="","",IF(ISNUMBER($A5653),$A5653,IFERROR(DATEVALUE($A5653),"")))</f>
        <v/>
      </c>
      <c r="F5653" s="12">
        <f>IF($B5653="","",IF(ISNUMBER($B5653),HOUR($B5653)*2+MINUTE($B5653)/30,IFERROR(VALUE(LEFT($B5653,FIND(":",$B5653)-1))*2+VALUE(MID($B5653,FIND(":",$B5653)+1,2))/30,"")))</f>
        <v/>
      </c>
      <c r="G5653" s="12">
        <f>IF($E5653="","",IF(WEEKDAY($E5653,2)&lt;6,1,0))</f>
        <v/>
      </c>
      <c r="H5653" s="12">
        <f>IF(OR($E5653="",$F5653=""),"",IF(AND($G5653=1,$F5653&gt;='Working Hours'!$C$8,$F5653&lt;'Working Hours'!$C$9),1,0))</f>
        <v/>
      </c>
    </row>
    <row r="5654">
      <c r="A5654" s="11" t="n"/>
      <c r="B5654" s="11" t="n"/>
      <c r="C5654" s="11" t="n"/>
      <c r="E5654" s="12">
        <f>IF($A5654="","",IF(ISNUMBER($A5654),$A5654,IFERROR(DATEVALUE($A5654),"")))</f>
        <v/>
      </c>
      <c r="F5654" s="12">
        <f>IF($B5654="","",IF(ISNUMBER($B5654),HOUR($B5654)*2+MINUTE($B5654)/30,IFERROR(VALUE(LEFT($B5654,FIND(":",$B5654)-1))*2+VALUE(MID($B5654,FIND(":",$B5654)+1,2))/30,"")))</f>
        <v/>
      </c>
      <c r="G5654" s="12">
        <f>IF($E5654="","",IF(WEEKDAY($E5654,2)&lt;6,1,0))</f>
        <v/>
      </c>
      <c r="H5654" s="12">
        <f>IF(OR($E5654="",$F5654=""),"",IF(AND($G5654=1,$F5654&gt;='Working Hours'!$C$8,$F5654&lt;'Working Hours'!$C$9),1,0))</f>
        <v/>
      </c>
    </row>
    <row r="5655">
      <c r="A5655" s="11" t="n"/>
      <c r="B5655" s="11" t="n"/>
      <c r="C5655" s="11" t="n"/>
      <c r="E5655" s="12">
        <f>IF($A5655="","",IF(ISNUMBER($A5655),$A5655,IFERROR(DATEVALUE($A5655),"")))</f>
        <v/>
      </c>
      <c r="F5655" s="12">
        <f>IF($B5655="","",IF(ISNUMBER($B5655),HOUR($B5655)*2+MINUTE($B5655)/30,IFERROR(VALUE(LEFT($B5655,FIND(":",$B5655)-1))*2+VALUE(MID($B5655,FIND(":",$B5655)+1,2))/30,"")))</f>
        <v/>
      </c>
      <c r="G5655" s="12">
        <f>IF($E5655="","",IF(WEEKDAY($E5655,2)&lt;6,1,0))</f>
        <v/>
      </c>
      <c r="H5655" s="12">
        <f>IF(OR($E5655="",$F5655=""),"",IF(AND($G5655=1,$F5655&gt;='Working Hours'!$C$8,$F5655&lt;'Working Hours'!$C$9),1,0))</f>
        <v/>
      </c>
    </row>
    <row r="5656">
      <c r="A5656" s="11" t="n"/>
      <c r="B5656" s="11" t="n"/>
      <c r="C5656" s="11" t="n"/>
      <c r="E5656" s="12">
        <f>IF($A5656="","",IF(ISNUMBER($A5656),$A5656,IFERROR(DATEVALUE($A5656),"")))</f>
        <v/>
      </c>
      <c r="F5656" s="12">
        <f>IF($B5656="","",IF(ISNUMBER($B5656),HOUR($B5656)*2+MINUTE($B5656)/30,IFERROR(VALUE(LEFT($B5656,FIND(":",$B5656)-1))*2+VALUE(MID($B5656,FIND(":",$B5656)+1,2))/30,"")))</f>
        <v/>
      </c>
      <c r="G5656" s="12">
        <f>IF($E5656="","",IF(WEEKDAY($E5656,2)&lt;6,1,0))</f>
        <v/>
      </c>
      <c r="H5656" s="12">
        <f>IF(OR($E5656="",$F5656=""),"",IF(AND($G5656=1,$F5656&gt;='Working Hours'!$C$8,$F5656&lt;'Working Hours'!$C$9),1,0))</f>
        <v/>
      </c>
    </row>
    <row r="5657">
      <c r="A5657" s="11" t="n"/>
      <c r="B5657" s="11" t="n"/>
      <c r="C5657" s="11" t="n"/>
      <c r="E5657" s="12">
        <f>IF($A5657="","",IF(ISNUMBER($A5657),$A5657,IFERROR(DATEVALUE($A5657),"")))</f>
        <v/>
      </c>
      <c r="F5657" s="12">
        <f>IF($B5657="","",IF(ISNUMBER($B5657),HOUR($B5657)*2+MINUTE($B5657)/30,IFERROR(VALUE(LEFT($B5657,FIND(":",$B5657)-1))*2+VALUE(MID($B5657,FIND(":",$B5657)+1,2))/30,"")))</f>
        <v/>
      </c>
      <c r="G5657" s="12">
        <f>IF($E5657="","",IF(WEEKDAY($E5657,2)&lt;6,1,0))</f>
        <v/>
      </c>
      <c r="H5657" s="12">
        <f>IF(OR($E5657="",$F5657=""),"",IF(AND($G5657=1,$F5657&gt;='Working Hours'!$C$8,$F5657&lt;'Working Hours'!$C$9),1,0))</f>
        <v/>
      </c>
    </row>
    <row r="5658">
      <c r="A5658" s="11" t="n"/>
      <c r="B5658" s="11" t="n"/>
      <c r="C5658" s="11" t="n"/>
      <c r="E5658" s="12">
        <f>IF($A5658="","",IF(ISNUMBER($A5658),$A5658,IFERROR(DATEVALUE($A5658),"")))</f>
        <v/>
      </c>
      <c r="F5658" s="12">
        <f>IF($B5658="","",IF(ISNUMBER($B5658),HOUR($B5658)*2+MINUTE($B5658)/30,IFERROR(VALUE(LEFT($B5658,FIND(":",$B5658)-1))*2+VALUE(MID($B5658,FIND(":",$B5658)+1,2))/30,"")))</f>
        <v/>
      </c>
      <c r="G5658" s="12">
        <f>IF($E5658="","",IF(WEEKDAY($E5658,2)&lt;6,1,0))</f>
        <v/>
      </c>
      <c r="H5658" s="12">
        <f>IF(OR($E5658="",$F5658=""),"",IF(AND($G5658=1,$F5658&gt;='Working Hours'!$C$8,$F5658&lt;'Working Hours'!$C$9),1,0))</f>
        <v/>
      </c>
    </row>
    <row r="5659">
      <c r="A5659" s="11" t="n"/>
      <c r="B5659" s="11" t="n"/>
      <c r="C5659" s="11" t="n"/>
      <c r="E5659" s="12">
        <f>IF($A5659="","",IF(ISNUMBER($A5659),$A5659,IFERROR(DATEVALUE($A5659),"")))</f>
        <v/>
      </c>
      <c r="F5659" s="12">
        <f>IF($B5659="","",IF(ISNUMBER($B5659),HOUR($B5659)*2+MINUTE($B5659)/30,IFERROR(VALUE(LEFT($B5659,FIND(":",$B5659)-1))*2+VALUE(MID($B5659,FIND(":",$B5659)+1,2))/30,"")))</f>
        <v/>
      </c>
      <c r="G5659" s="12">
        <f>IF($E5659="","",IF(WEEKDAY($E5659,2)&lt;6,1,0))</f>
        <v/>
      </c>
      <c r="H5659" s="12">
        <f>IF(OR($E5659="",$F5659=""),"",IF(AND($G5659=1,$F5659&gt;='Working Hours'!$C$8,$F5659&lt;'Working Hours'!$C$9),1,0))</f>
        <v/>
      </c>
    </row>
    <row r="5660">
      <c r="A5660" s="11" t="n"/>
      <c r="B5660" s="11" t="n"/>
      <c r="C5660" s="11" t="n"/>
      <c r="E5660" s="12">
        <f>IF($A5660="","",IF(ISNUMBER($A5660),$A5660,IFERROR(DATEVALUE($A5660),"")))</f>
        <v/>
      </c>
      <c r="F5660" s="12">
        <f>IF($B5660="","",IF(ISNUMBER($B5660),HOUR($B5660)*2+MINUTE($B5660)/30,IFERROR(VALUE(LEFT($B5660,FIND(":",$B5660)-1))*2+VALUE(MID($B5660,FIND(":",$B5660)+1,2))/30,"")))</f>
        <v/>
      </c>
      <c r="G5660" s="12">
        <f>IF($E5660="","",IF(WEEKDAY($E5660,2)&lt;6,1,0))</f>
        <v/>
      </c>
      <c r="H5660" s="12">
        <f>IF(OR($E5660="",$F5660=""),"",IF(AND($G5660=1,$F5660&gt;='Working Hours'!$C$8,$F5660&lt;'Working Hours'!$C$9),1,0))</f>
        <v/>
      </c>
    </row>
    <row r="5661">
      <c r="A5661" s="11" t="n"/>
      <c r="B5661" s="11" t="n"/>
      <c r="C5661" s="11" t="n"/>
      <c r="E5661" s="12">
        <f>IF($A5661="","",IF(ISNUMBER($A5661),$A5661,IFERROR(DATEVALUE($A5661),"")))</f>
        <v/>
      </c>
      <c r="F5661" s="12">
        <f>IF($B5661="","",IF(ISNUMBER($B5661),HOUR($B5661)*2+MINUTE($B5661)/30,IFERROR(VALUE(LEFT($B5661,FIND(":",$B5661)-1))*2+VALUE(MID($B5661,FIND(":",$B5661)+1,2))/30,"")))</f>
        <v/>
      </c>
      <c r="G5661" s="12">
        <f>IF($E5661="","",IF(WEEKDAY($E5661,2)&lt;6,1,0))</f>
        <v/>
      </c>
      <c r="H5661" s="12">
        <f>IF(OR($E5661="",$F5661=""),"",IF(AND($G5661=1,$F5661&gt;='Working Hours'!$C$8,$F5661&lt;'Working Hours'!$C$9),1,0))</f>
        <v/>
      </c>
    </row>
    <row r="5662">
      <c r="A5662" s="11" t="n"/>
      <c r="B5662" s="11" t="n"/>
      <c r="C5662" s="11" t="n"/>
      <c r="E5662" s="12">
        <f>IF($A5662="","",IF(ISNUMBER($A5662),$A5662,IFERROR(DATEVALUE($A5662),"")))</f>
        <v/>
      </c>
      <c r="F5662" s="12">
        <f>IF($B5662="","",IF(ISNUMBER($B5662),HOUR($B5662)*2+MINUTE($B5662)/30,IFERROR(VALUE(LEFT($B5662,FIND(":",$B5662)-1))*2+VALUE(MID($B5662,FIND(":",$B5662)+1,2))/30,"")))</f>
        <v/>
      </c>
      <c r="G5662" s="12">
        <f>IF($E5662="","",IF(WEEKDAY($E5662,2)&lt;6,1,0))</f>
        <v/>
      </c>
      <c r="H5662" s="12">
        <f>IF(OR($E5662="",$F5662=""),"",IF(AND($G5662=1,$F5662&gt;='Working Hours'!$C$8,$F5662&lt;'Working Hours'!$C$9),1,0))</f>
        <v/>
      </c>
    </row>
    <row r="5663">
      <c r="A5663" s="11" t="n"/>
      <c r="B5663" s="11" t="n"/>
      <c r="C5663" s="11" t="n"/>
      <c r="E5663" s="12">
        <f>IF($A5663="","",IF(ISNUMBER($A5663),$A5663,IFERROR(DATEVALUE($A5663),"")))</f>
        <v/>
      </c>
      <c r="F5663" s="12">
        <f>IF($B5663="","",IF(ISNUMBER($B5663),HOUR($B5663)*2+MINUTE($B5663)/30,IFERROR(VALUE(LEFT($B5663,FIND(":",$B5663)-1))*2+VALUE(MID($B5663,FIND(":",$B5663)+1,2))/30,"")))</f>
        <v/>
      </c>
      <c r="G5663" s="12">
        <f>IF($E5663="","",IF(WEEKDAY($E5663,2)&lt;6,1,0))</f>
        <v/>
      </c>
      <c r="H5663" s="12">
        <f>IF(OR($E5663="",$F5663=""),"",IF(AND($G5663=1,$F5663&gt;='Working Hours'!$C$8,$F5663&lt;'Working Hours'!$C$9),1,0))</f>
        <v/>
      </c>
    </row>
    <row r="5664">
      <c r="A5664" s="11" t="n"/>
      <c r="B5664" s="11" t="n"/>
      <c r="C5664" s="11" t="n"/>
      <c r="E5664" s="12">
        <f>IF($A5664="","",IF(ISNUMBER($A5664),$A5664,IFERROR(DATEVALUE($A5664),"")))</f>
        <v/>
      </c>
      <c r="F5664" s="12">
        <f>IF($B5664="","",IF(ISNUMBER($B5664),HOUR($B5664)*2+MINUTE($B5664)/30,IFERROR(VALUE(LEFT($B5664,FIND(":",$B5664)-1))*2+VALUE(MID($B5664,FIND(":",$B5664)+1,2))/30,"")))</f>
        <v/>
      </c>
      <c r="G5664" s="12">
        <f>IF($E5664="","",IF(WEEKDAY($E5664,2)&lt;6,1,0))</f>
        <v/>
      </c>
      <c r="H5664" s="12">
        <f>IF(OR($E5664="",$F5664=""),"",IF(AND($G5664=1,$F5664&gt;='Working Hours'!$C$8,$F5664&lt;'Working Hours'!$C$9),1,0))</f>
        <v/>
      </c>
    </row>
    <row r="5665">
      <c r="A5665" s="11" t="n"/>
      <c r="B5665" s="11" t="n"/>
      <c r="C5665" s="11" t="n"/>
      <c r="E5665" s="12">
        <f>IF($A5665="","",IF(ISNUMBER($A5665),$A5665,IFERROR(DATEVALUE($A5665),"")))</f>
        <v/>
      </c>
      <c r="F5665" s="12">
        <f>IF($B5665="","",IF(ISNUMBER($B5665),HOUR($B5665)*2+MINUTE($B5665)/30,IFERROR(VALUE(LEFT($B5665,FIND(":",$B5665)-1))*2+VALUE(MID($B5665,FIND(":",$B5665)+1,2))/30,"")))</f>
        <v/>
      </c>
      <c r="G5665" s="12">
        <f>IF($E5665="","",IF(WEEKDAY($E5665,2)&lt;6,1,0))</f>
        <v/>
      </c>
      <c r="H5665" s="12">
        <f>IF(OR($E5665="",$F5665=""),"",IF(AND($G5665=1,$F5665&gt;='Working Hours'!$C$8,$F5665&lt;'Working Hours'!$C$9),1,0))</f>
        <v/>
      </c>
    </row>
    <row r="5666">
      <c r="A5666" s="11" t="n"/>
      <c r="B5666" s="11" t="n"/>
      <c r="C5666" s="11" t="n"/>
      <c r="E5666" s="12">
        <f>IF($A5666="","",IF(ISNUMBER($A5666),$A5666,IFERROR(DATEVALUE($A5666),"")))</f>
        <v/>
      </c>
      <c r="F5666" s="12">
        <f>IF($B5666="","",IF(ISNUMBER($B5666),HOUR($B5666)*2+MINUTE($B5666)/30,IFERROR(VALUE(LEFT($B5666,FIND(":",$B5666)-1))*2+VALUE(MID($B5666,FIND(":",$B5666)+1,2))/30,"")))</f>
        <v/>
      </c>
      <c r="G5666" s="12">
        <f>IF($E5666="","",IF(WEEKDAY($E5666,2)&lt;6,1,0))</f>
        <v/>
      </c>
      <c r="H5666" s="12">
        <f>IF(OR($E5666="",$F5666=""),"",IF(AND($G5666=1,$F5666&gt;='Working Hours'!$C$8,$F5666&lt;'Working Hours'!$C$9),1,0))</f>
        <v/>
      </c>
    </row>
    <row r="5667">
      <c r="A5667" s="11" t="n"/>
      <c r="B5667" s="11" t="n"/>
      <c r="C5667" s="11" t="n"/>
      <c r="E5667" s="12">
        <f>IF($A5667="","",IF(ISNUMBER($A5667),$A5667,IFERROR(DATEVALUE($A5667),"")))</f>
        <v/>
      </c>
      <c r="F5667" s="12">
        <f>IF($B5667="","",IF(ISNUMBER($B5667),HOUR($B5667)*2+MINUTE($B5667)/30,IFERROR(VALUE(LEFT($B5667,FIND(":",$B5667)-1))*2+VALUE(MID($B5667,FIND(":",$B5667)+1,2))/30,"")))</f>
        <v/>
      </c>
      <c r="G5667" s="12">
        <f>IF($E5667="","",IF(WEEKDAY($E5667,2)&lt;6,1,0))</f>
        <v/>
      </c>
      <c r="H5667" s="12">
        <f>IF(OR($E5667="",$F5667=""),"",IF(AND($G5667=1,$F5667&gt;='Working Hours'!$C$8,$F5667&lt;'Working Hours'!$C$9),1,0))</f>
        <v/>
      </c>
    </row>
    <row r="5668">
      <c r="A5668" s="11" t="n"/>
      <c r="B5668" s="11" t="n"/>
      <c r="C5668" s="11" t="n"/>
      <c r="E5668" s="12">
        <f>IF($A5668="","",IF(ISNUMBER($A5668),$A5668,IFERROR(DATEVALUE($A5668),"")))</f>
        <v/>
      </c>
      <c r="F5668" s="12">
        <f>IF($B5668="","",IF(ISNUMBER($B5668),HOUR($B5668)*2+MINUTE($B5668)/30,IFERROR(VALUE(LEFT($B5668,FIND(":",$B5668)-1))*2+VALUE(MID($B5668,FIND(":",$B5668)+1,2))/30,"")))</f>
        <v/>
      </c>
      <c r="G5668" s="12">
        <f>IF($E5668="","",IF(WEEKDAY($E5668,2)&lt;6,1,0))</f>
        <v/>
      </c>
      <c r="H5668" s="12">
        <f>IF(OR($E5668="",$F5668=""),"",IF(AND($G5668=1,$F5668&gt;='Working Hours'!$C$8,$F5668&lt;'Working Hours'!$C$9),1,0))</f>
        <v/>
      </c>
    </row>
    <row r="5669">
      <c r="A5669" s="11" t="n"/>
      <c r="B5669" s="11" t="n"/>
      <c r="C5669" s="11" t="n"/>
      <c r="E5669" s="12">
        <f>IF($A5669="","",IF(ISNUMBER($A5669),$A5669,IFERROR(DATEVALUE($A5669),"")))</f>
        <v/>
      </c>
      <c r="F5669" s="12">
        <f>IF($B5669="","",IF(ISNUMBER($B5669),HOUR($B5669)*2+MINUTE($B5669)/30,IFERROR(VALUE(LEFT($B5669,FIND(":",$B5669)-1))*2+VALUE(MID($B5669,FIND(":",$B5669)+1,2))/30,"")))</f>
        <v/>
      </c>
      <c r="G5669" s="12">
        <f>IF($E5669="","",IF(WEEKDAY($E5669,2)&lt;6,1,0))</f>
        <v/>
      </c>
      <c r="H5669" s="12">
        <f>IF(OR($E5669="",$F5669=""),"",IF(AND($G5669=1,$F5669&gt;='Working Hours'!$C$8,$F5669&lt;'Working Hours'!$C$9),1,0))</f>
        <v/>
      </c>
    </row>
    <row r="5670">
      <c r="A5670" s="11" t="n"/>
      <c r="B5670" s="11" t="n"/>
      <c r="C5670" s="11" t="n"/>
      <c r="E5670" s="12">
        <f>IF($A5670="","",IF(ISNUMBER($A5670),$A5670,IFERROR(DATEVALUE($A5670),"")))</f>
        <v/>
      </c>
      <c r="F5670" s="12">
        <f>IF($B5670="","",IF(ISNUMBER($B5670),HOUR($B5670)*2+MINUTE($B5670)/30,IFERROR(VALUE(LEFT($B5670,FIND(":",$B5670)-1))*2+VALUE(MID($B5670,FIND(":",$B5670)+1,2))/30,"")))</f>
        <v/>
      </c>
      <c r="G5670" s="12">
        <f>IF($E5670="","",IF(WEEKDAY($E5670,2)&lt;6,1,0))</f>
        <v/>
      </c>
      <c r="H5670" s="12">
        <f>IF(OR($E5670="",$F5670=""),"",IF(AND($G5670=1,$F5670&gt;='Working Hours'!$C$8,$F5670&lt;'Working Hours'!$C$9),1,0))</f>
        <v/>
      </c>
    </row>
    <row r="5671">
      <c r="A5671" s="11" t="n"/>
      <c r="B5671" s="11" t="n"/>
      <c r="C5671" s="11" t="n"/>
      <c r="E5671" s="12">
        <f>IF($A5671="","",IF(ISNUMBER($A5671),$A5671,IFERROR(DATEVALUE($A5671),"")))</f>
        <v/>
      </c>
      <c r="F5671" s="12">
        <f>IF($B5671="","",IF(ISNUMBER($B5671),HOUR($B5671)*2+MINUTE($B5671)/30,IFERROR(VALUE(LEFT($B5671,FIND(":",$B5671)-1))*2+VALUE(MID($B5671,FIND(":",$B5671)+1,2))/30,"")))</f>
        <v/>
      </c>
      <c r="G5671" s="12">
        <f>IF($E5671="","",IF(WEEKDAY($E5671,2)&lt;6,1,0))</f>
        <v/>
      </c>
      <c r="H5671" s="12">
        <f>IF(OR($E5671="",$F5671=""),"",IF(AND($G5671=1,$F5671&gt;='Working Hours'!$C$8,$F5671&lt;'Working Hours'!$C$9),1,0))</f>
        <v/>
      </c>
    </row>
    <row r="5672">
      <c r="A5672" s="11" t="n"/>
      <c r="B5672" s="11" t="n"/>
      <c r="C5672" s="11" t="n"/>
      <c r="E5672" s="12">
        <f>IF($A5672="","",IF(ISNUMBER($A5672),$A5672,IFERROR(DATEVALUE($A5672),"")))</f>
        <v/>
      </c>
      <c r="F5672" s="12">
        <f>IF($B5672="","",IF(ISNUMBER($B5672),HOUR($B5672)*2+MINUTE($B5672)/30,IFERROR(VALUE(LEFT($B5672,FIND(":",$B5672)-1))*2+VALUE(MID($B5672,FIND(":",$B5672)+1,2))/30,"")))</f>
        <v/>
      </c>
      <c r="G5672" s="12">
        <f>IF($E5672="","",IF(WEEKDAY($E5672,2)&lt;6,1,0))</f>
        <v/>
      </c>
      <c r="H5672" s="12">
        <f>IF(OR($E5672="",$F5672=""),"",IF(AND($G5672=1,$F5672&gt;='Working Hours'!$C$8,$F5672&lt;'Working Hours'!$C$9),1,0))</f>
        <v/>
      </c>
    </row>
    <row r="5673">
      <c r="A5673" s="11" t="n"/>
      <c r="B5673" s="11" t="n"/>
      <c r="C5673" s="11" t="n"/>
      <c r="E5673" s="12">
        <f>IF($A5673="","",IF(ISNUMBER($A5673),$A5673,IFERROR(DATEVALUE($A5673),"")))</f>
        <v/>
      </c>
      <c r="F5673" s="12">
        <f>IF($B5673="","",IF(ISNUMBER($B5673),HOUR($B5673)*2+MINUTE($B5673)/30,IFERROR(VALUE(LEFT($B5673,FIND(":",$B5673)-1))*2+VALUE(MID($B5673,FIND(":",$B5673)+1,2))/30,"")))</f>
        <v/>
      </c>
      <c r="G5673" s="12">
        <f>IF($E5673="","",IF(WEEKDAY($E5673,2)&lt;6,1,0))</f>
        <v/>
      </c>
      <c r="H5673" s="12">
        <f>IF(OR($E5673="",$F5673=""),"",IF(AND($G5673=1,$F5673&gt;='Working Hours'!$C$8,$F5673&lt;'Working Hours'!$C$9),1,0))</f>
        <v/>
      </c>
    </row>
    <row r="5674">
      <c r="A5674" s="11" t="n"/>
      <c r="B5674" s="11" t="n"/>
      <c r="C5674" s="11" t="n"/>
      <c r="E5674" s="12">
        <f>IF($A5674="","",IF(ISNUMBER($A5674),$A5674,IFERROR(DATEVALUE($A5674),"")))</f>
        <v/>
      </c>
      <c r="F5674" s="12">
        <f>IF($B5674="","",IF(ISNUMBER($B5674),HOUR($B5674)*2+MINUTE($B5674)/30,IFERROR(VALUE(LEFT($B5674,FIND(":",$B5674)-1))*2+VALUE(MID($B5674,FIND(":",$B5674)+1,2))/30,"")))</f>
        <v/>
      </c>
      <c r="G5674" s="12">
        <f>IF($E5674="","",IF(WEEKDAY($E5674,2)&lt;6,1,0))</f>
        <v/>
      </c>
      <c r="H5674" s="12">
        <f>IF(OR($E5674="",$F5674=""),"",IF(AND($G5674=1,$F5674&gt;='Working Hours'!$C$8,$F5674&lt;'Working Hours'!$C$9),1,0))</f>
        <v/>
      </c>
    </row>
    <row r="5675">
      <c r="A5675" s="11" t="n"/>
      <c r="B5675" s="11" t="n"/>
      <c r="C5675" s="11" t="n"/>
      <c r="E5675" s="12">
        <f>IF($A5675="","",IF(ISNUMBER($A5675),$A5675,IFERROR(DATEVALUE($A5675),"")))</f>
        <v/>
      </c>
      <c r="F5675" s="12">
        <f>IF($B5675="","",IF(ISNUMBER($B5675),HOUR($B5675)*2+MINUTE($B5675)/30,IFERROR(VALUE(LEFT($B5675,FIND(":",$B5675)-1))*2+VALUE(MID($B5675,FIND(":",$B5675)+1,2))/30,"")))</f>
        <v/>
      </c>
      <c r="G5675" s="12">
        <f>IF($E5675="","",IF(WEEKDAY($E5675,2)&lt;6,1,0))</f>
        <v/>
      </c>
      <c r="H5675" s="12">
        <f>IF(OR($E5675="",$F5675=""),"",IF(AND($G5675=1,$F5675&gt;='Working Hours'!$C$8,$F5675&lt;'Working Hours'!$C$9),1,0))</f>
        <v/>
      </c>
    </row>
    <row r="5676">
      <c r="A5676" s="11" t="n"/>
      <c r="B5676" s="11" t="n"/>
      <c r="C5676" s="11" t="n"/>
      <c r="E5676" s="12">
        <f>IF($A5676="","",IF(ISNUMBER($A5676),$A5676,IFERROR(DATEVALUE($A5676),"")))</f>
        <v/>
      </c>
      <c r="F5676" s="12">
        <f>IF($B5676="","",IF(ISNUMBER($B5676),HOUR($B5676)*2+MINUTE($B5676)/30,IFERROR(VALUE(LEFT($B5676,FIND(":",$B5676)-1))*2+VALUE(MID($B5676,FIND(":",$B5676)+1,2))/30,"")))</f>
        <v/>
      </c>
      <c r="G5676" s="12">
        <f>IF($E5676="","",IF(WEEKDAY($E5676,2)&lt;6,1,0))</f>
        <v/>
      </c>
      <c r="H5676" s="12">
        <f>IF(OR($E5676="",$F5676=""),"",IF(AND($G5676=1,$F5676&gt;='Working Hours'!$C$8,$F5676&lt;'Working Hours'!$C$9),1,0))</f>
        <v/>
      </c>
    </row>
    <row r="5677">
      <c r="A5677" s="11" t="n"/>
      <c r="B5677" s="11" t="n"/>
      <c r="C5677" s="11" t="n"/>
      <c r="E5677" s="12">
        <f>IF($A5677="","",IF(ISNUMBER($A5677),$A5677,IFERROR(DATEVALUE($A5677),"")))</f>
        <v/>
      </c>
      <c r="F5677" s="12">
        <f>IF($B5677="","",IF(ISNUMBER($B5677),HOUR($B5677)*2+MINUTE($B5677)/30,IFERROR(VALUE(LEFT($B5677,FIND(":",$B5677)-1))*2+VALUE(MID($B5677,FIND(":",$B5677)+1,2))/30,"")))</f>
        <v/>
      </c>
      <c r="G5677" s="12">
        <f>IF($E5677="","",IF(WEEKDAY($E5677,2)&lt;6,1,0))</f>
        <v/>
      </c>
      <c r="H5677" s="12">
        <f>IF(OR($E5677="",$F5677=""),"",IF(AND($G5677=1,$F5677&gt;='Working Hours'!$C$8,$F5677&lt;'Working Hours'!$C$9),1,0))</f>
        <v/>
      </c>
    </row>
    <row r="5678">
      <c r="A5678" s="11" t="n"/>
      <c r="B5678" s="11" t="n"/>
      <c r="C5678" s="11" t="n"/>
      <c r="E5678" s="12">
        <f>IF($A5678="","",IF(ISNUMBER($A5678),$A5678,IFERROR(DATEVALUE($A5678),"")))</f>
        <v/>
      </c>
      <c r="F5678" s="12">
        <f>IF($B5678="","",IF(ISNUMBER($B5678),HOUR($B5678)*2+MINUTE($B5678)/30,IFERROR(VALUE(LEFT($B5678,FIND(":",$B5678)-1))*2+VALUE(MID($B5678,FIND(":",$B5678)+1,2))/30,"")))</f>
        <v/>
      </c>
      <c r="G5678" s="12">
        <f>IF($E5678="","",IF(WEEKDAY($E5678,2)&lt;6,1,0))</f>
        <v/>
      </c>
      <c r="H5678" s="12">
        <f>IF(OR($E5678="",$F5678=""),"",IF(AND($G5678=1,$F5678&gt;='Working Hours'!$C$8,$F5678&lt;'Working Hours'!$C$9),1,0))</f>
        <v/>
      </c>
    </row>
    <row r="5679">
      <c r="A5679" s="11" t="n"/>
      <c r="B5679" s="11" t="n"/>
      <c r="C5679" s="11" t="n"/>
      <c r="E5679" s="12">
        <f>IF($A5679="","",IF(ISNUMBER($A5679),$A5679,IFERROR(DATEVALUE($A5679),"")))</f>
        <v/>
      </c>
      <c r="F5679" s="12">
        <f>IF($B5679="","",IF(ISNUMBER($B5679),HOUR($B5679)*2+MINUTE($B5679)/30,IFERROR(VALUE(LEFT($B5679,FIND(":",$B5679)-1))*2+VALUE(MID($B5679,FIND(":",$B5679)+1,2))/30,"")))</f>
        <v/>
      </c>
      <c r="G5679" s="12">
        <f>IF($E5679="","",IF(WEEKDAY($E5679,2)&lt;6,1,0))</f>
        <v/>
      </c>
      <c r="H5679" s="12">
        <f>IF(OR($E5679="",$F5679=""),"",IF(AND($G5679=1,$F5679&gt;='Working Hours'!$C$8,$F5679&lt;'Working Hours'!$C$9),1,0))</f>
        <v/>
      </c>
    </row>
    <row r="5680">
      <c r="A5680" s="11" t="n"/>
      <c r="B5680" s="11" t="n"/>
      <c r="C5680" s="11" t="n"/>
      <c r="E5680" s="12">
        <f>IF($A5680="","",IF(ISNUMBER($A5680),$A5680,IFERROR(DATEVALUE($A5680),"")))</f>
        <v/>
      </c>
      <c r="F5680" s="12">
        <f>IF($B5680="","",IF(ISNUMBER($B5680),HOUR($B5680)*2+MINUTE($B5680)/30,IFERROR(VALUE(LEFT($B5680,FIND(":",$B5680)-1))*2+VALUE(MID($B5680,FIND(":",$B5680)+1,2))/30,"")))</f>
        <v/>
      </c>
      <c r="G5680" s="12">
        <f>IF($E5680="","",IF(WEEKDAY($E5680,2)&lt;6,1,0))</f>
        <v/>
      </c>
      <c r="H5680" s="12">
        <f>IF(OR($E5680="",$F5680=""),"",IF(AND($G5680=1,$F5680&gt;='Working Hours'!$C$8,$F5680&lt;'Working Hours'!$C$9),1,0))</f>
        <v/>
      </c>
    </row>
    <row r="5681">
      <c r="A5681" s="11" t="n"/>
      <c r="B5681" s="11" t="n"/>
      <c r="C5681" s="11" t="n"/>
      <c r="E5681" s="12">
        <f>IF($A5681="","",IF(ISNUMBER($A5681),$A5681,IFERROR(DATEVALUE($A5681),"")))</f>
        <v/>
      </c>
      <c r="F5681" s="12">
        <f>IF($B5681="","",IF(ISNUMBER($B5681),HOUR($B5681)*2+MINUTE($B5681)/30,IFERROR(VALUE(LEFT($B5681,FIND(":",$B5681)-1))*2+VALUE(MID($B5681,FIND(":",$B5681)+1,2))/30,"")))</f>
        <v/>
      </c>
      <c r="G5681" s="12">
        <f>IF($E5681="","",IF(WEEKDAY($E5681,2)&lt;6,1,0))</f>
        <v/>
      </c>
      <c r="H5681" s="12">
        <f>IF(OR($E5681="",$F5681=""),"",IF(AND($G5681=1,$F5681&gt;='Working Hours'!$C$8,$F5681&lt;'Working Hours'!$C$9),1,0))</f>
        <v/>
      </c>
    </row>
    <row r="5682">
      <c r="A5682" s="11" t="n"/>
      <c r="B5682" s="11" t="n"/>
      <c r="C5682" s="11" t="n"/>
      <c r="E5682" s="12">
        <f>IF($A5682="","",IF(ISNUMBER($A5682),$A5682,IFERROR(DATEVALUE($A5682),"")))</f>
        <v/>
      </c>
      <c r="F5682" s="12">
        <f>IF($B5682="","",IF(ISNUMBER($B5682),HOUR($B5682)*2+MINUTE($B5682)/30,IFERROR(VALUE(LEFT($B5682,FIND(":",$B5682)-1))*2+VALUE(MID($B5682,FIND(":",$B5682)+1,2))/30,"")))</f>
        <v/>
      </c>
      <c r="G5682" s="12">
        <f>IF($E5682="","",IF(WEEKDAY($E5682,2)&lt;6,1,0))</f>
        <v/>
      </c>
      <c r="H5682" s="12">
        <f>IF(OR($E5682="",$F5682=""),"",IF(AND($G5682=1,$F5682&gt;='Working Hours'!$C$8,$F5682&lt;'Working Hours'!$C$9),1,0))</f>
        <v/>
      </c>
    </row>
    <row r="5683">
      <c r="A5683" s="11" t="n"/>
      <c r="B5683" s="11" t="n"/>
      <c r="C5683" s="11" t="n"/>
      <c r="E5683" s="12">
        <f>IF($A5683="","",IF(ISNUMBER($A5683),$A5683,IFERROR(DATEVALUE($A5683),"")))</f>
        <v/>
      </c>
      <c r="F5683" s="12">
        <f>IF($B5683="","",IF(ISNUMBER($B5683),HOUR($B5683)*2+MINUTE($B5683)/30,IFERROR(VALUE(LEFT($B5683,FIND(":",$B5683)-1))*2+VALUE(MID($B5683,FIND(":",$B5683)+1,2))/30,"")))</f>
        <v/>
      </c>
      <c r="G5683" s="12">
        <f>IF($E5683="","",IF(WEEKDAY($E5683,2)&lt;6,1,0))</f>
        <v/>
      </c>
      <c r="H5683" s="12">
        <f>IF(OR($E5683="",$F5683=""),"",IF(AND($G5683=1,$F5683&gt;='Working Hours'!$C$8,$F5683&lt;'Working Hours'!$C$9),1,0))</f>
        <v/>
      </c>
    </row>
    <row r="5684">
      <c r="A5684" s="11" t="n"/>
      <c r="B5684" s="11" t="n"/>
      <c r="C5684" s="11" t="n"/>
      <c r="E5684" s="12">
        <f>IF($A5684="","",IF(ISNUMBER($A5684),$A5684,IFERROR(DATEVALUE($A5684),"")))</f>
        <v/>
      </c>
      <c r="F5684" s="12">
        <f>IF($B5684="","",IF(ISNUMBER($B5684),HOUR($B5684)*2+MINUTE($B5684)/30,IFERROR(VALUE(LEFT($B5684,FIND(":",$B5684)-1))*2+VALUE(MID($B5684,FIND(":",$B5684)+1,2))/30,"")))</f>
        <v/>
      </c>
      <c r="G5684" s="12">
        <f>IF($E5684="","",IF(WEEKDAY($E5684,2)&lt;6,1,0))</f>
        <v/>
      </c>
      <c r="H5684" s="12">
        <f>IF(OR($E5684="",$F5684=""),"",IF(AND($G5684=1,$F5684&gt;='Working Hours'!$C$8,$F5684&lt;'Working Hours'!$C$9),1,0))</f>
        <v/>
      </c>
    </row>
    <row r="5685">
      <c r="A5685" s="11" t="n"/>
      <c r="B5685" s="11" t="n"/>
      <c r="C5685" s="11" t="n"/>
      <c r="E5685" s="12">
        <f>IF($A5685="","",IF(ISNUMBER($A5685),$A5685,IFERROR(DATEVALUE($A5685),"")))</f>
        <v/>
      </c>
      <c r="F5685" s="12">
        <f>IF($B5685="","",IF(ISNUMBER($B5685),HOUR($B5685)*2+MINUTE($B5685)/30,IFERROR(VALUE(LEFT($B5685,FIND(":",$B5685)-1))*2+VALUE(MID($B5685,FIND(":",$B5685)+1,2))/30,"")))</f>
        <v/>
      </c>
      <c r="G5685" s="12">
        <f>IF($E5685="","",IF(WEEKDAY($E5685,2)&lt;6,1,0))</f>
        <v/>
      </c>
      <c r="H5685" s="12">
        <f>IF(OR($E5685="",$F5685=""),"",IF(AND($G5685=1,$F5685&gt;='Working Hours'!$C$8,$F5685&lt;'Working Hours'!$C$9),1,0))</f>
        <v/>
      </c>
    </row>
    <row r="5686">
      <c r="A5686" s="11" t="n"/>
      <c r="B5686" s="11" t="n"/>
      <c r="C5686" s="11" t="n"/>
      <c r="E5686" s="12">
        <f>IF($A5686="","",IF(ISNUMBER($A5686),$A5686,IFERROR(DATEVALUE($A5686),"")))</f>
        <v/>
      </c>
      <c r="F5686" s="12">
        <f>IF($B5686="","",IF(ISNUMBER($B5686),HOUR($B5686)*2+MINUTE($B5686)/30,IFERROR(VALUE(LEFT($B5686,FIND(":",$B5686)-1))*2+VALUE(MID($B5686,FIND(":",$B5686)+1,2))/30,"")))</f>
        <v/>
      </c>
      <c r="G5686" s="12">
        <f>IF($E5686="","",IF(WEEKDAY($E5686,2)&lt;6,1,0))</f>
        <v/>
      </c>
      <c r="H5686" s="12">
        <f>IF(OR($E5686="",$F5686=""),"",IF(AND($G5686=1,$F5686&gt;='Working Hours'!$C$8,$F5686&lt;'Working Hours'!$C$9),1,0))</f>
        <v/>
      </c>
    </row>
    <row r="5687">
      <c r="A5687" s="11" t="n"/>
      <c r="B5687" s="11" t="n"/>
      <c r="C5687" s="11" t="n"/>
      <c r="E5687" s="12">
        <f>IF($A5687="","",IF(ISNUMBER($A5687),$A5687,IFERROR(DATEVALUE($A5687),"")))</f>
        <v/>
      </c>
      <c r="F5687" s="12">
        <f>IF($B5687="","",IF(ISNUMBER($B5687),HOUR($B5687)*2+MINUTE($B5687)/30,IFERROR(VALUE(LEFT($B5687,FIND(":",$B5687)-1))*2+VALUE(MID($B5687,FIND(":",$B5687)+1,2))/30,"")))</f>
        <v/>
      </c>
      <c r="G5687" s="12">
        <f>IF($E5687="","",IF(WEEKDAY($E5687,2)&lt;6,1,0))</f>
        <v/>
      </c>
      <c r="H5687" s="12">
        <f>IF(OR($E5687="",$F5687=""),"",IF(AND($G5687=1,$F5687&gt;='Working Hours'!$C$8,$F5687&lt;'Working Hours'!$C$9),1,0))</f>
        <v/>
      </c>
    </row>
    <row r="5688">
      <c r="A5688" s="11" t="n"/>
      <c r="B5688" s="11" t="n"/>
      <c r="C5688" s="11" t="n"/>
      <c r="E5688" s="12">
        <f>IF($A5688="","",IF(ISNUMBER($A5688),$A5688,IFERROR(DATEVALUE($A5688),"")))</f>
        <v/>
      </c>
      <c r="F5688" s="12">
        <f>IF($B5688="","",IF(ISNUMBER($B5688),HOUR($B5688)*2+MINUTE($B5688)/30,IFERROR(VALUE(LEFT($B5688,FIND(":",$B5688)-1))*2+VALUE(MID($B5688,FIND(":",$B5688)+1,2))/30,"")))</f>
        <v/>
      </c>
      <c r="G5688" s="12">
        <f>IF($E5688="","",IF(WEEKDAY($E5688,2)&lt;6,1,0))</f>
        <v/>
      </c>
      <c r="H5688" s="12">
        <f>IF(OR($E5688="",$F5688=""),"",IF(AND($G5688=1,$F5688&gt;='Working Hours'!$C$8,$F5688&lt;'Working Hours'!$C$9),1,0))</f>
        <v/>
      </c>
    </row>
    <row r="5689">
      <c r="A5689" s="11" t="n"/>
      <c r="B5689" s="11" t="n"/>
      <c r="C5689" s="11" t="n"/>
      <c r="E5689" s="12">
        <f>IF($A5689="","",IF(ISNUMBER($A5689),$A5689,IFERROR(DATEVALUE($A5689),"")))</f>
        <v/>
      </c>
      <c r="F5689" s="12">
        <f>IF($B5689="","",IF(ISNUMBER($B5689),HOUR($B5689)*2+MINUTE($B5689)/30,IFERROR(VALUE(LEFT($B5689,FIND(":",$B5689)-1))*2+VALUE(MID($B5689,FIND(":",$B5689)+1,2))/30,"")))</f>
        <v/>
      </c>
      <c r="G5689" s="12">
        <f>IF($E5689="","",IF(WEEKDAY($E5689,2)&lt;6,1,0))</f>
        <v/>
      </c>
      <c r="H5689" s="12">
        <f>IF(OR($E5689="",$F5689=""),"",IF(AND($G5689=1,$F5689&gt;='Working Hours'!$C$8,$F5689&lt;'Working Hours'!$C$9),1,0))</f>
        <v/>
      </c>
    </row>
    <row r="5690">
      <c r="A5690" s="11" t="n"/>
      <c r="B5690" s="11" t="n"/>
      <c r="C5690" s="11" t="n"/>
      <c r="E5690" s="12">
        <f>IF($A5690="","",IF(ISNUMBER($A5690),$A5690,IFERROR(DATEVALUE($A5690),"")))</f>
        <v/>
      </c>
      <c r="F5690" s="12">
        <f>IF($B5690="","",IF(ISNUMBER($B5690),HOUR($B5690)*2+MINUTE($B5690)/30,IFERROR(VALUE(LEFT($B5690,FIND(":",$B5690)-1))*2+VALUE(MID($B5690,FIND(":",$B5690)+1,2))/30,"")))</f>
        <v/>
      </c>
      <c r="G5690" s="12">
        <f>IF($E5690="","",IF(WEEKDAY($E5690,2)&lt;6,1,0))</f>
        <v/>
      </c>
      <c r="H5690" s="12">
        <f>IF(OR($E5690="",$F5690=""),"",IF(AND($G5690=1,$F5690&gt;='Working Hours'!$C$8,$F5690&lt;'Working Hours'!$C$9),1,0))</f>
        <v/>
      </c>
    </row>
    <row r="5691">
      <c r="A5691" s="11" t="n"/>
      <c r="B5691" s="11" t="n"/>
      <c r="C5691" s="11" t="n"/>
      <c r="E5691" s="12">
        <f>IF($A5691="","",IF(ISNUMBER($A5691),$A5691,IFERROR(DATEVALUE($A5691),"")))</f>
        <v/>
      </c>
      <c r="F5691" s="12">
        <f>IF($B5691="","",IF(ISNUMBER($B5691),HOUR($B5691)*2+MINUTE($B5691)/30,IFERROR(VALUE(LEFT($B5691,FIND(":",$B5691)-1))*2+VALUE(MID($B5691,FIND(":",$B5691)+1,2))/30,"")))</f>
        <v/>
      </c>
      <c r="G5691" s="12">
        <f>IF($E5691="","",IF(WEEKDAY($E5691,2)&lt;6,1,0))</f>
        <v/>
      </c>
      <c r="H5691" s="12">
        <f>IF(OR($E5691="",$F5691=""),"",IF(AND($G5691=1,$F5691&gt;='Working Hours'!$C$8,$F5691&lt;'Working Hours'!$C$9),1,0))</f>
        <v/>
      </c>
    </row>
    <row r="5692">
      <c r="A5692" s="11" t="n"/>
      <c r="B5692" s="11" t="n"/>
      <c r="C5692" s="11" t="n"/>
      <c r="E5692" s="12">
        <f>IF($A5692="","",IF(ISNUMBER($A5692),$A5692,IFERROR(DATEVALUE($A5692),"")))</f>
        <v/>
      </c>
      <c r="F5692" s="12">
        <f>IF($B5692="","",IF(ISNUMBER($B5692),HOUR($B5692)*2+MINUTE($B5692)/30,IFERROR(VALUE(LEFT($B5692,FIND(":",$B5692)-1))*2+VALUE(MID($B5692,FIND(":",$B5692)+1,2))/30,"")))</f>
        <v/>
      </c>
      <c r="G5692" s="12">
        <f>IF($E5692="","",IF(WEEKDAY($E5692,2)&lt;6,1,0))</f>
        <v/>
      </c>
      <c r="H5692" s="12">
        <f>IF(OR($E5692="",$F5692=""),"",IF(AND($G5692=1,$F5692&gt;='Working Hours'!$C$8,$F5692&lt;'Working Hours'!$C$9),1,0))</f>
        <v/>
      </c>
    </row>
    <row r="5693">
      <c r="A5693" s="11" t="n"/>
      <c r="B5693" s="11" t="n"/>
      <c r="C5693" s="11" t="n"/>
      <c r="E5693" s="12">
        <f>IF($A5693="","",IF(ISNUMBER($A5693),$A5693,IFERROR(DATEVALUE($A5693),"")))</f>
        <v/>
      </c>
      <c r="F5693" s="12">
        <f>IF($B5693="","",IF(ISNUMBER($B5693),HOUR($B5693)*2+MINUTE($B5693)/30,IFERROR(VALUE(LEFT($B5693,FIND(":",$B5693)-1))*2+VALUE(MID($B5693,FIND(":",$B5693)+1,2))/30,"")))</f>
        <v/>
      </c>
      <c r="G5693" s="12">
        <f>IF($E5693="","",IF(WEEKDAY($E5693,2)&lt;6,1,0))</f>
        <v/>
      </c>
      <c r="H5693" s="12">
        <f>IF(OR($E5693="",$F5693=""),"",IF(AND($G5693=1,$F5693&gt;='Working Hours'!$C$8,$F5693&lt;'Working Hours'!$C$9),1,0))</f>
        <v/>
      </c>
    </row>
    <row r="5694">
      <c r="A5694" s="11" t="n"/>
      <c r="B5694" s="11" t="n"/>
      <c r="C5694" s="11" t="n"/>
      <c r="E5694" s="12">
        <f>IF($A5694="","",IF(ISNUMBER($A5694),$A5694,IFERROR(DATEVALUE($A5694),"")))</f>
        <v/>
      </c>
      <c r="F5694" s="12">
        <f>IF($B5694="","",IF(ISNUMBER($B5694),HOUR($B5694)*2+MINUTE($B5694)/30,IFERROR(VALUE(LEFT($B5694,FIND(":",$B5694)-1))*2+VALUE(MID($B5694,FIND(":",$B5694)+1,2))/30,"")))</f>
        <v/>
      </c>
      <c r="G5694" s="12">
        <f>IF($E5694="","",IF(WEEKDAY($E5694,2)&lt;6,1,0))</f>
        <v/>
      </c>
      <c r="H5694" s="12">
        <f>IF(OR($E5694="",$F5694=""),"",IF(AND($G5694=1,$F5694&gt;='Working Hours'!$C$8,$F5694&lt;'Working Hours'!$C$9),1,0))</f>
        <v/>
      </c>
    </row>
    <row r="5695">
      <c r="A5695" s="11" t="n"/>
      <c r="B5695" s="11" t="n"/>
      <c r="C5695" s="11" t="n"/>
      <c r="E5695" s="12">
        <f>IF($A5695="","",IF(ISNUMBER($A5695),$A5695,IFERROR(DATEVALUE($A5695),"")))</f>
        <v/>
      </c>
      <c r="F5695" s="12">
        <f>IF($B5695="","",IF(ISNUMBER($B5695),HOUR($B5695)*2+MINUTE($B5695)/30,IFERROR(VALUE(LEFT($B5695,FIND(":",$B5695)-1))*2+VALUE(MID($B5695,FIND(":",$B5695)+1,2))/30,"")))</f>
        <v/>
      </c>
      <c r="G5695" s="12">
        <f>IF($E5695="","",IF(WEEKDAY($E5695,2)&lt;6,1,0))</f>
        <v/>
      </c>
      <c r="H5695" s="12">
        <f>IF(OR($E5695="",$F5695=""),"",IF(AND($G5695=1,$F5695&gt;='Working Hours'!$C$8,$F5695&lt;'Working Hours'!$C$9),1,0))</f>
        <v/>
      </c>
    </row>
    <row r="5696">
      <c r="A5696" s="11" t="n"/>
      <c r="B5696" s="11" t="n"/>
      <c r="C5696" s="11" t="n"/>
      <c r="E5696" s="12">
        <f>IF($A5696="","",IF(ISNUMBER($A5696),$A5696,IFERROR(DATEVALUE($A5696),"")))</f>
        <v/>
      </c>
      <c r="F5696" s="12">
        <f>IF($B5696="","",IF(ISNUMBER($B5696),HOUR($B5696)*2+MINUTE($B5696)/30,IFERROR(VALUE(LEFT($B5696,FIND(":",$B5696)-1))*2+VALUE(MID($B5696,FIND(":",$B5696)+1,2))/30,"")))</f>
        <v/>
      </c>
      <c r="G5696" s="12">
        <f>IF($E5696="","",IF(WEEKDAY($E5696,2)&lt;6,1,0))</f>
        <v/>
      </c>
      <c r="H5696" s="12">
        <f>IF(OR($E5696="",$F5696=""),"",IF(AND($G5696=1,$F5696&gt;='Working Hours'!$C$8,$F5696&lt;'Working Hours'!$C$9),1,0))</f>
        <v/>
      </c>
    </row>
    <row r="5697">
      <c r="A5697" s="11" t="n"/>
      <c r="B5697" s="11" t="n"/>
      <c r="C5697" s="11" t="n"/>
      <c r="E5697" s="12">
        <f>IF($A5697="","",IF(ISNUMBER($A5697),$A5697,IFERROR(DATEVALUE($A5697),"")))</f>
        <v/>
      </c>
      <c r="F5697" s="12">
        <f>IF($B5697="","",IF(ISNUMBER($B5697),HOUR($B5697)*2+MINUTE($B5697)/30,IFERROR(VALUE(LEFT($B5697,FIND(":",$B5697)-1))*2+VALUE(MID($B5697,FIND(":",$B5697)+1,2))/30,"")))</f>
        <v/>
      </c>
      <c r="G5697" s="12">
        <f>IF($E5697="","",IF(WEEKDAY($E5697,2)&lt;6,1,0))</f>
        <v/>
      </c>
      <c r="H5697" s="12">
        <f>IF(OR($E5697="",$F5697=""),"",IF(AND($G5697=1,$F5697&gt;='Working Hours'!$C$8,$F5697&lt;'Working Hours'!$C$9),1,0))</f>
        <v/>
      </c>
    </row>
    <row r="5698">
      <c r="A5698" s="11" t="n"/>
      <c r="B5698" s="11" t="n"/>
      <c r="C5698" s="11" t="n"/>
      <c r="E5698" s="12">
        <f>IF($A5698="","",IF(ISNUMBER($A5698),$A5698,IFERROR(DATEVALUE($A5698),"")))</f>
        <v/>
      </c>
      <c r="F5698" s="12">
        <f>IF($B5698="","",IF(ISNUMBER($B5698),HOUR($B5698)*2+MINUTE($B5698)/30,IFERROR(VALUE(LEFT($B5698,FIND(":",$B5698)-1))*2+VALUE(MID($B5698,FIND(":",$B5698)+1,2))/30,"")))</f>
        <v/>
      </c>
      <c r="G5698" s="12">
        <f>IF($E5698="","",IF(WEEKDAY($E5698,2)&lt;6,1,0))</f>
        <v/>
      </c>
      <c r="H5698" s="12">
        <f>IF(OR($E5698="",$F5698=""),"",IF(AND($G5698=1,$F5698&gt;='Working Hours'!$C$8,$F5698&lt;'Working Hours'!$C$9),1,0))</f>
        <v/>
      </c>
    </row>
    <row r="5699">
      <c r="A5699" s="11" t="n"/>
      <c r="B5699" s="11" t="n"/>
      <c r="C5699" s="11" t="n"/>
      <c r="E5699" s="12">
        <f>IF($A5699="","",IF(ISNUMBER($A5699),$A5699,IFERROR(DATEVALUE($A5699),"")))</f>
        <v/>
      </c>
      <c r="F5699" s="12">
        <f>IF($B5699="","",IF(ISNUMBER($B5699),HOUR($B5699)*2+MINUTE($B5699)/30,IFERROR(VALUE(LEFT($B5699,FIND(":",$B5699)-1))*2+VALUE(MID($B5699,FIND(":",$B5699)+1,2))/30,"")))</f>
        <v/>
      </c>
      <c r="G5699" s="12">
        <f>IF($E5699="","",IF(WEEKDAY($E5699,2)&lt;6,1,0))</f>
        <v/>
      </c>
      <c r="H5699" s="12">
        <f>IF(OR($E5699="",$F5699=""),"",IF(AND($G5699=1,$F5699&gt;='Working Hours'!$C$8,$F5699&lt;'Working Hours'!$C$9),1,0))</f>
        <v/>
      </c>
    </row>
    <row r="5700">
      <c r="A5700" s="11" t="n"/>
      <c r="B5700" s="11" t="n"/>
      <c r="C5700" s="11" t="n"/>
      <c r="E5700" s="12">
        <f>IF($A5700="","",IF(ISNUMBER($A5700),$A5700,IFERROR(DATEVALUE($A5700),"")))</f>
        <v/>
      </c>
      <c r="F5700" s="12">
        <f>IF($B5700="","",IF(ISNUMBER($B5700),HOUR($B5700)*2+MINUTE($B5700)/30,IFERROR(VALUE(LEFT($B5700,FIND(":",$B5700)-1))*2+VALUE(MID($B5700,FIND(":",$B5700)+1,2))/30,"")))</f>
        <v/>
      </c>
      <c r="G5700" s="12">
        <f>IF($E5700="","",IF(WEEKDAY($E5700,2)&lt;6,1,0))</f>
        <v/>
      </c>
      <c r="H5700" s="12">
        <f>IF(OR($E5700="",$F5700=""),"",IF(AND($G5700=1,$F5700&gt;='Working Hours'!$C$8,$F5700&lt;'Working Hours'!$C$9),1,0))</f>
        <v/>
      </c>
    </row>
    <row r="5701">
      <c r="A5701" s="11" t="n"/>
      <c r="B5701" s="11" t="n"/>
      <c r="C5701" s="11" t="n"/>
      <c r="E5701" s="12">
        <f>IF($A5701="","",IF(ISNUMBER($A5701),$A5701,IFERROR(DATEVALUE($A5701),"")))</f>
        <v/>
      </c>
      <c r="F5701" s="12">
        <f>IF($B5701="","",IF(ISNUMBER($B5701),HOUR($B5701)*2+MINUTE($B5701)/30,IFERROR(VALUE(LEFT($B5701,FIND(":",$B5701)-1))*2+VALUE(MID($B5701,FIND(":",$B5701)+1,2))/30,"")))</f>
        <v/>
      </c>
      <c r="G5701" s="12">
        <f>IF($E5701="","",IF(WEEKDAY($E5701,2)&lt;6,1,0))</f>
        <v/>
      </c>
      <c r="H5701" s="12">
        <f>IF(OR($E5701="",$F5701=""),"",IF(AND($G5701=1,$F5701&gt;='Working Hours'!$C$8,$F5701&lt;'Working Hours'!$C$9),1,0))</f>
        <v/>
      </c>
    </row>
    <row r="5702">
      <c r="A5702" s="11" t="n"/>
      <c r="B5702" s="11" t="n"/>
      <c r="C5702" s="11" t="n"/>
      <c r="E5702" s="12">
        <f>IF($A5702="","",IF(ISNUMBER($A5702),$A5702,IFERROR(DATEVALUE($A5702),"")))</f>
        <v/>
      </c>
      <c r="F5702" s="12">
        <f>IF($B5702="","",IF(ISNUMBER($B5702),HOUR($B5702)*2+MINUTE($B5702)/30,IFERROR(VALUE(LEFT($B5702,FIND(":",$B5702)-1))*2+VALUE(MID($B5702,FIND(":",$B5702)+1,2))/30,"")))</f>
        <v/>
      </c>
      <c r="G5702" s="12">
        <f>IF($E5702="","",IF(WEEKDAY($E5702,2)&lt;6,1,0))</f>
        <v/>
      </c>
      <c r="H5702" s="12">
        <f>IF(OR($E5702="",$F5702=""),"",IF(AND($G5702=1,$F5702&gt;='Working Hours'!$C$8,$F5702&lt;'Working Hours'!$C$9),1,0))</f>
        <v/>
      </c>
    </row>
    <row r="5703">
      <c r="A5703" s="11" t="n"/>
      <c r="B5703" s="11" t="n"/>
      <c r="C5703" s="11" t="n"/>
      <c r="E5703" s="12">
        <f>IF($A5703="","",IF(ISNUMBER($A5703),$A5703,IFERROR(DATEVALUE($A5703),"")))</f>
        <v/>
      </c>
      <c r="F5703" s="12">
        <f>IF($B5703="","",IF(ISNUMBER($B5703),HOUR($B5703)*2+MINUTE($B5703)/30,IFERROR(VALUE(LEFT($B5703,FIND(":",$B5703)-1))*2+VALUE(MID($B5703,FIND(":",$B5703)+1,2))/30,"")))</f>
        <v/>
      </c>
      <c r="G5703" s="12">
        <f>IF($E5703="","",IF(WEEKDAY($E5703,2)&lt;6,1,0))</f>
        <v/>
      </c>
      <c r="H5703" s="12">
        <f>IF(OR($E5703="",$F5703=""),"",IF(AND($G5703=1,$F5703&gt;='Working Hours'!$C$8,$F5703&lt;'Working Hours'!$C$9),1,0))</f>
        <v/>
      </c>
    </row>
    <row r="5704">
      <c r="A5704" s="11" t="n"/>
      <c r="B5704" s="11" t="n"/>
      <c r="C5704" s="11" t="n"/>
      <c r="E5704" s="12">
        <f>IF($A5704="","",IF(ISNUMBER($A5704),$A5704,IFERROR(DATEVALUE($A5704),"")))</f>
        <v/>
      </c>
      <c r="F5704" s="12">
        <f>IF($B5704="","",IF(ISNUMBER($B5704),HOUR($B5704)*2+MINUTE($B5704)/30,IFERROR(VALUE(LEFT($B5704,FIND(":",$B5704)-1))*2+VALUE(MID($B5704,FIND(":",$B5704)+1,2))/30,"")))</f>
        <v/>
      </c>
      <c r="G5704" s="12">
        <f>IF($E5704="","",IF(WEEKDAY($E5704,2)&lt;6,1,0))</f>
        <v/>
      </c>
      <c r="H5704" s="12">
        <f>IF(OR($E5704="",$F5704=""),"",IF(AND($G5704=1,$F5704&gt;='Working Hours'!$C$8,$F5704&lt;'Working Hours'!$C$9),1,0))</f>
        <v/>
      </c>
    </row>
    <row r="5705">
      <c r="A5705" s="11" t="n"/>
      <c r="B5705" s="11" t="n"/>
      <c r="C5705" s="11" t="n"/>
      <c r="E5705" s="12">
        <f>IF($A5705="","",IF(ISNUMBER($A5705),$A5705,IFERROR(DATEVALUE($A5705),"")))</f>
        <v/>
      </c>
      <c r="F5705" s="12">
        <f>IF($B5705="","",IF(ISNUMBER($B5705),HOUR($B5705)*2+MINUTE($B5705)/30,IFERROR(VALUE(LEFT($B5705,FIND(":",$B5705)-1))*2+VALUE(MID($B5705,FIND(":",$B5705)+1,2))/30,"")))</f>
        <v/>
      </c>
      <c r="G5705" s="12">
        <f>IF($E5705="","",IF(WEEKDAY($E5705,2)&lt;6,1,0))</f>
        <v/>
      </c>
      <c r="H5705" s="12">
        <f>IF(OR($E5705="",$F5705=""),"",IF(AND($G5705=1,$F5705&gt;='Working Hours'!$C$8,$F5705&lt;'Working Hours'!$C$9),1,0))</f>
        <v/>
      </c>
    </row>
    <row r="5706">
      <c r="A5706" s="11" t="n"/>
      <c r="B5706" s="11" t="n"/>
      <c r="C5706" s="11" t="n"/>
      <c r="E5706" s="12">
        <f>IF($A5706="","",IF(ISNUMBER($A5706),$A5706,IFERROR(DATEVALUE($A5706),"")))</f>
        <v/>
      </c>
      <c r="F5706" s="12">
        <f>IF($B5706="","",IF(ISNUMBER($B5706),HOUR($B5706)*2+MINUTE($B5706)/30,IFERROR(VALUE(LEFT($B5706,FIND(":",$B5706)-1))*2+VALUE(MID($B5706,FIND(":",$B5706)+1,2))/30,"")))</f>
        <v/>
      </c>
      <c r="G5706" s="12">
        <f>IF($E5706="","",IF(WEEKDAY($E5706,2)&lt;6,1,0))</f>
        <v/>
      </c>
      <c r="H5706" s="12">
        <f>IF(OR($E5706="",$F5706=""),"",IF(AND($G5706=1,$F5706&gt;='Working Hours'!$C$8,$F5706&lt;'Working Hours'!$C$9),1,0))</f>
        <v/>
      </c>
    </row>
    <row r="5707">
      <c r="A5707" s="11" t="n"/>
      <c r="B5707" s="11" t="n"/>
      <c r="C5707" s="11" t="n"/>
      <c r="E5707" s="12">
        <f>IF($A5707="","",IF(ISNUMBER($A5707),$A5707,IFERROR(DATEVALUE($A5707),"")))</f>
        <v/>
      </c>
      <c r="F5707" s="12">
        <f>IF($B5707="","",IF(ISNUMBER($B5707),HOUR($B5707)*2+MINUTE($B5707)/30,IFERROR(VALUE(LEFT($B5707,FIND(":",$B5707)-1))*2+VALUE(MID($B5707,FIND(":",$B5707)+1,2))/30,"")))</f>
        <v/>
      </c>
      <c r="G5707" s="12">
        <f>IF($E5707="","",IF(WEEKDAY($E5707,2)&lt;6,1,0))</f>
        <v/>
      </c>
      <c r="H5707" s="12">
        <f>IF(OR($E5707="",$F5707=""),"",IF(AND($G5707=1,$F5707&gt;='Working Hours'!$C$8,$F5707&lt;'Working Hours'!$C$9),1,0))</f>
        <v/>
      </c>
    </row>
    <row r="5708">
      <c r="A5708" s="11" t="n"/>
      <c r="B5708" s="11" t="n"/>
      <c r="C5708" s="11" t="n"/>
      <c r="E5708" s="12">
        <f>IF($A5708="","",IF(ISNUMBER($A5708),$A5708,IFERROR(DATEVALUE($A5708),"")))</f>
        <v/>
      </c>
      <c r="F5708" s="12">
        <f>IF($B5708="","",IF(ISNUMBER($B5708),HOUR($B5708)*2+MINUTE($B5708)/30,IFERROR(VALUE(LEFT($B5708,FIND(":",$B5708)-1))*2+VALUE(MID($B5708,FIND(":",$B5708)+1,2))/30,"")))</f>
        <v/>
      </c>
      <c r="G5708" s="12">
        <f>IF($E5708="","",IF(WEEKDAY($E5708,2)&lt;6,1,0))</f>
        <v/>
      </c>
      <c r="H5708" s="12">
        <f>IF(OR($E5708="",$F5708=""),"",IF(AND($G5708=1,$F5708&gt;='Working Hours'!$C$8,$F5708&lt;'Working Hours'!$C$9),1,0))</f>
        <v/>
      </c>
    </row>
    <row r="5709">
      <c r="A5709" s="11" t="n"/>
      <c r="B5709" s="11" t="n"/>
      <c r="C5709" s="11" t="n"/>
      <c r="E5709" s="12">
        <f>IF($A5709="","",IF(ISNUMBER($A5709),$A5709,IFERROR(DATEVALUE($A5709),"")))</f>
        <v/>
      </c>
      <c r="F5709" s="12">
        <f>IF($B5709="","",IF(ISNUMBER($B5709),HOUR($B5709)*2+MINUTE($B5709)/30,IFERROR(VALUE(LEFT($B5709,FIND(":",$B5709)-1))*2+VALUE(MID($B5709,FIND(":",$B5709)+1,2))/30,"")))</f>
        <v/>
      </c>
      <c r="G5709" s="12">
        <f>IF($E5709="","",IF(WEEKDAY($E5709,2)&lt;6,1,0))</f>
        <v/>
      </c>
      <c r="H5709" s="12">
        <f>IF(OR($E5709="",$F5709=""),"",IF(AND($G5709=1,$F5709&gt;='Working Hours'!$C$8,$F5709&lt;'Working Hours'!$C$9),1,0))</f>
        <v/>
      </c>
    </row>
    <row r="5710">
      <c r="A5710" s="11" t="n"/>
      <c r="B5710" s="11" t="n"/>
      <c r="C5710" s="11" t="n"/>
      <c r="E5710" s="12">
        <f>IF($A5710="","",IF(ISNUMBER($A5710),$A5710,IFERROR(DATEVALUE($A5710),"")))</f>
        <v/>
      </c>
      <c r="F5710" s="12">
        <f>IF($B5710="","",IF(ISNUMBER($B5710),HOUR($B5710)*2+MINUTE($B5710)/30,IFERROR(VALUE(LEFT($B5710,FIND(":",$B5710)-1))*2+VALUE(MID($B5710,FIND(":",$B5710)+1,2))/30,"")))</f>
        <v/>
      </c>
      <c r="G5710" s="12">
        <f>IF($E5710="","",IF(WEEKDAY($E5710,2)&lt;6,1,0))</f>
        <v/>
      </c>
      <c r="H5710" s="12">
        <f>IF(OR($E5710="",$F5710=""),"",IF(AND($G5710=1,$F5710&gt;='Working Hours'!$C$8,$F5710&lt;'Working Hours'!$C$9),1,0))</f>
        <v/>
      </c>
    </row>
    <row r="5711">
      <c r="A5711" s="11" t="n"/>
      <c r="B5711" s="11" t="n"/>
      <c r="C5711" s="11" t="n"/>
      <c r="E5711" s="12">
        <f>IF($A5711="","",IF(ISNUMBER($A5711),$A5711,IFERROR(DATEVALUE($A5711),"")))</f>
        <v/>
      </c>
      <c r="F5711" s="12">
        <f>IF($B5711="","",IF(ISNUMBER($B5711),HOUR($B5711)*2+MINUTE($B5711)/30,IFERROR(VALUE(LEFT($B5711,FIND(":",$B5711)-1))*2+VALUE(MID($B5711,FIND(":",$B5711)+1,2))/30,"")))</f>
        <v/>
      </c>
      <c r="G5711" s="12">
        <f>IF($E5711="","",IF(WEEKDAY($E5711,2)&lt;6,1,0))</f>
        <v/>
      </c>
      <c r="H5711" s="12">
        <f>IF(OR($E5711="",$F5711=""),"",IF(AND($G5711=1,$F5711&gt;='Working Hours'!$C$8,$F5711&lt;'Working Hours'!$C$9),1,0))</f>
        <v/>
      </c>
    </row>
    <row r="5712">
      <c r="A5712" s="11" t="n"/>
      <c r="B5712" s="11" t="n"/>
      <c r="C5712" s="11" t="n"/>
      <c r="E5712" s="12">
        <f>IF($A5712="","",IF(ISNUMBER($A5712),$A5712,IFERROR(DATEVALUE($A5712),"")))</f>
        <v/>
      </c>
      <c r="F5712" s="12">
        <f>IF($B5712="","",IF(ISNUMBER($B5712),HOUR($B5712)*2+MINUTE($B5712)/30,IFERROR(VALUE(LEFT($B5712,FIND(":",$B5712)-1))*2+VALUE(MID($B5712,FIND(":",$B5712)+1,2))/30,"")))</f>
        <v/>
      </c>
      <c r="G5712" s="12">
        <f>IF($E5712="","",IF(WEEKDAY($E5712,2)&lt;6,1,0))</f>
        <v/>
      </c>
      <c r="H5712" s="12">
        <f>IF(OR($E5712="",$F5712=""),"",IF(AND($G5712=1,$F5712&gt;='Working Hours'!$C$8,$F5712&lt;'Working Hours'!$C$9),1,0))</f>
        <v/>
      </c>
    </row>
    <row r="5713">
      <c r="A5713" s="11" t="n"/>
      <c r="B5713" s="11" t="n"/>
      <c r="C5713" s="11" t="n"/>
      <c r="E5713" s="12">
        <f>IF($A5713="","",IF(ISNUMBER($A5713),$A5713,IFERROR(DATEVALUE($A5713),"")))</f>
        <v/>
      </c>
      <c r="F5713" s="12">
        <f>IF($B5713="","",IF(ISNUMBER($B5713),HOUR($B5713)*2+MINUTE($B5713)/30,IFERROR(VALUE(LEFT($B5713,FIND(":",$B5713)-1))*2+VALUE(MID($B5713,FIND(":",$B5713)+1,2))/30,"")))</f>
        <v/>
      </c>
      <c r="G5713" s="12">
        <f>IF($E5713="","",IF(WEEKDAY($E5713,2)&lt;6,1,0))</f>
        <v/>
      </c>
      <c r="H5713" s="12">
        <f>IF(OR($E5713="",$F5713=""),"",IF(AND($G5713=1,$F5713&gt;='Working Hours'!$C$8,$F5713&lt;'Working Hours'!$C$9),1,0))</f>
        <v/>
      </c>
    </row>
    <row r="5714">
      <c r="A5714" s="11" t="n"/>
      <c r="B5714" s="11" t="n"/>
      <c r="C5714" s="11" t="n"/>
      <c r="E5714" s="12">
        <f>IF($A5714="","",IF(ISNUMBER($A5714),$A5714,IFERROR(DATEVALUE($A5714),"")))</f>
        <v/>
      </c>
      <c r="F5714" s="12">
        <f>IF($B5714="","",IF(ISNUMBER($B5714),HOUR($B5714)*2+MINUTE($B5714)/30,IFERROR(VALUE(LEFT($B5714,FIND(":",$B5714)-1))*2+VALUE(MID($B5714,FIND(":",$B5714)+1,2))/30,"")))</f>
        <v/>
      </c>
      <c r="G5714" s="12">
        <f>IF($E5714="","",IF(WEEKDAY($E5714,2)&lt;6,1,0))</f>
        <v/>
      </c>
      <c r="H5714" s="12">
        <f>IF(OR($E5714="",$F5714=""),"",IF(AND($G5714=1,$F5714&gt;='Working Hours'!$C$8,$F5714&lt;'Working Hours'!$C$9),1,0))</f>
        <v/>
      </c>
    </row>
    <row r="5715">
      <c r="A5715" s="11" t="n"/>
      <c r="B5715" s="11" t="n"/>
      <c r="C5715" s="11" t="n"/>
      <c r="E5715" s="12">
        <f>IF($A5715="","",IF(ISNUMBER($A5715),$A5715,IFERROR(DATEVALUE($A5715),"")))</f>
        <v/>
      </c>
      <c r="F5715" s="12">
        <f>IF($B5715="","",IF(ISNUMBER($B5715),HOUR($B5715)*2+MINUTE($B5715)/30,IFERROR(VALUE(LEFT($B5715,FIND(":",$B5715)-1))*2+VALUE(MID($B5715,FIND(":",$B5715)+1,2))/30,"")))</f>
        <v/>
      </c>
      <c r="G5715" s="12">
        <f>IF($E5715="","",IF(WEEKDAY($E5715,2)&lt;6,1,0))</f>
        <v/>
      </c>
      <c r="H5715" s="12">
        <f>IF(OR($E5715="",$F5715=""),"",IF(AND($G5715=1,$F5715&gt;='Working Hours'!$C$8,$F5715&lt;'Working Hours'!$C$9),1,0))</f>
        <v/>
      </c>
    </row>
    <row r="5716">
      <c r="A5716" s="11" t="n"/>
      <c r="B5716" s="11" t="n"/>
      <c r="C5716" s="11" t="n"/>
      <c r="E5716" s="12">
        <f>IF($A5716="","",IF(ISNUMBER($A5716),$A5716,IFERROR(DATEVALUE($A5716),"")))</f>
        <v/>
      </c>
      <c r="F5716" s="12">
        <f>IF($B5716="","",IF(ISNUMBER($B5716),HOUR($B5716)*2+MINUTE($B5716)/30,IFERROR(VALUE(LEFT($B5716,FIND(":",$B5716)-1))*2+VALUE(MID($B5716,FIND(":",$B5716)+1,2))/30,"")))</f>
        <v/>
      </c>
      <c r="G5716" s="12">
        <f>IF($E5716="","",IF(WEEKDAY($E5716,2)&lt;6,1,0))</f>
        <v/>
      </c>
      <c r="H5716" s="12">
        <f>IF(OR($E5716="",$F5716=""),"",IF(AND($G5716=1,$F5716&gt;='Working Hours'!$C$8,$F5716&lt;'Working Hours'!$C$9),1,0))</f>
        <v/>
      </c>
    </row>
    <row r="5717">
      <c r="A5717" s="11" t="n"/>
      <c r="B5717" s="11" t="n"/>
      <c r="C5717" s="11" t="n"/>
      <c r="E5717" s="12">
        <f>IF($A5717="","",IF(ISNUMBER($A5717),$A5717,IFERROR(DATEVALUE($A5717),"")))</f>
        <v/>
      </c>
      <c r="F5717" s="12">
        <f>IF($B5717="","",IF(ISNUMBER($B5717),HOUR($B5717)*2+MINUTE($B5717)/30,IFERROR(VALUE(LEFT($B5717,FIND(":",$B5717)-1))*2+VALUE(MID($B5717,FIND(":",$B5717)+1,2))/30,"")))</f>
        <v/>
      </c>
      <c r="G5717" s="12">
        <f>IF($E5717="","",IF(WEEKDAY($E5717,2)&lt;6,1,0))</f>
        <v/>
      </c>
      <c r="H5717" s="12">
        <f>IF(OR($E5717="",$F5717=""),"",IF(AND($G5717=1,$F5717&gt;='Working Hours'!$C$8,$F5717&lt;'Working Hours'!$C$9),1,0))</f>
        <v/>
      </c>
    </row>
    <row r="5718">
      <c r="A5718" s="11" t="n"/>
      <c r="B5718" s="11" t="n"/>
      <c r="C5718" s="11" t="n"/>
      <c r="E5718" s="12">
        <f>IF($A5718="","",IF(ISNUMBER($A5718),$A5718,IFERROR(DATEVALUE($A5718),"")))</f>
        <v/>
      </c>
      <c r="F5718" s="12">
        <f>IF($B5718="","",IF(ISNUMBER($B5718),HOUR($B5718)*2+MINUTE($B5718)/30,IFERROR(VALUE(LEFT($B5718,FIND(":",$B5718)-1))*2+VALUE(MID($B5718,FIND(":",$B5718)+1,2))/30,"")))</f>
        <v/>
      </c>
      <c r="G5718" s="12">
        <f>IF($E5718="","",IF(WEEKDAY($E5718,2)&lt;6,1,0))</f>
        <v/>
      </c>
      <c r="H5718" s="12">
        <f>IF(OR($E5718="",$F5718=""),"",IF(AND($G5718=1,$F5718&gt;='Working Hours'!$C$8,$F5718&lt;'Working Hours'!$C$9),1,0))</f>
        <v/>
      </c>
    </row>
    <row r="5719">
      <c r="A5719" s="11" t="n"/>
      <c r="B5719" s="11" t="n"/>
      <c r="C5719" s="11" t="n"/>
      <c r="E5719" s="12">
        <f>IF($A5719="","",IF(ISNUMBER($A5719),$A5719,IFERROR(DATEVALUE($A5719),"")))</f>
        <v/>
      </c>
      <c r="F5719" s="12">
        <f>IF($B5719="","",IF(ISNUMBER($B5719),HOUR($B5719)*2+MINUTE($B5719)/30,IFERROR(VALUE(LEFT($B5719,FIND(":",$B5719)-1))*2+VALUE(MID($B5719,FIND(":",$B5719)+1,2))/30,"")))</f>
        <v/>
      </c>
      <c r="G5719" s="12">
        <f>IF($E5719="","",IF(WEEKDAY($E5719,2)&lt;6,1,0))</f>
        <v/>
      </c>
      <c r="H5719" s="12">
        <f>IF(OR($E5719="",$F5719=""),"",IF(AND($G5719=1,$F5719&gt;='Working Hours'!$C$8,$F5719&lt;'Working Hours'!$C$9),1,0))</f>
        <v/>
      </c>
    </row>
    <row r="5720">
      <c r="A5720" s="11" t="n"/>
      <c r="B5720" s="11" t="n"/>
      <c r="C5720" s="11" t="n"/>
      <c r="E5720" s="12">
        <f>IF($A5720="","",IF(ISNUMBER($A5720),$A5720,IFERROR(DATEVALUE($A5720),"")))</f>
        <v/>
      </c>
      <c r="F5720" s="12">
        <f>IF($B5720="","",IF(ISNUMBER($B5720),HOUR($B5720)*2+MINUTE($B5720)/30,IFERROR(VALUE(LEFT($B5720,FIND(":",$B5720)-1))*2+VALUE(MID($B5720,FIND(":",$B5720)+1,2))/30,"")))</f>
        <v/>
      </c>
      <c r="G5720" s="12">
        <f>IF($E5720="","",IF(WEEKDAY($E5720,2)&lt;6,1,0))</f>
        <v/>
      </c>
      <c r="H5720" s="12">
        <f>IF(OR($E5720="",$F5720=""),"",IF(AND($G5720=1,$F5720&gt;='Working Hours'!$C$8,$F5720&lt;'Working Hours'!$C$9),1,0))</f>
        <v/>
      </c>
    </row>
    <row r="5721">
      <c r="A5721" s="11" t="n"/>
      <c r="B5721" s="11" t="n"/>
      <c r="C5721" s="11" t="n"/>
      <c r="E5721" s="12">
        <f>IF($A5721="","",IF(ISNUMBER($A5721),$A5721,IFERROR(DATEVALUE($A5721),"")))</f>
        <v/>
      </c>
      <c r="F5721" s="12">
        <f>IF($B5721="","",IF(ISNUMBER($B5721),HOUR($B5721)*2+MINUTE($B5721)/30,IFERROR(VALUE(LEFT($B5721,FIND(":",$B5721)-1))*2+VALUE(MID($B5721,FIND(":",$B5721)+1,2))/30,"")))</f>
        <v/>
      </c>
      <c r="G5721" s="12">
        <f>IF($E5721="","",IF(WEEKDAY($E5721,2)&lt;6,1,0))</f>
        <v/>
      </c>
      <c r="H5721" s="12">
        <f>IF(OR($E5721="",$F5721=""),"",IF(AND($G5721=1,$F5721&gt;='Working Hours'!$C$8,$F5721&lt;'Working Hours'!$C$9),1,0))</f>
        <v/>
      </c>
    </row>
    <row r="5722">
      <c r="A5722" s="11" t="n"/>
      <c r="B5722" s="11" t="n"/>
      <c r="C5722" s="11" t="n"/>
      <c r="E5722" s="12">
        <f>IF($A5722="","",IF(ISNUMBER($A5722),$A5722,IFERROR(DATEVALUE($A5722),"")))</f>
        <v/>
      </c>
      <c r="F5722" s="12">
        <f>IF($B5722="","",IF(ISNUMBER($B5722),HOUR($B5722)*2+MINUTE($B5722)/30,IFERROR(VALUE(LEFT($B5722,FIND(":",$B5722)-1))*2+VALUE(MID($B5722,FIND(":",$B5722)+1,2))/30,"")))</f>
        <v/>
      </c>
      <c r="G5722" s="12">
        <f>IF($E5722="","",IF(WEEKDAY($E5722,2)&lt;6,1,0))</f>
        <v/>
      </c>
      <c r="H5722" s="12">
        <f>IF(OR($E5722="",$F5722=""),"",IF(AND($G5722=1,$F5722&gt;='Working Hours'!$C$8,$F5722&lt;'Working Hours'!$C$9),1,0))</f>
        <v/>
      </c>
    </row>
    <row r="5723">
      <c r="A5723" s="11" t="n"/>
      <c r="B5723" s="11" t="n"/>
      <c r="C5723" s="11" t="n"/>
      <c r="E5723" s="12">
        <f>IF($A5723="","",IF(ISNUMBER($A5723),$A5723,IFERROR(DATEVALUE($A5723),"")))</f>
        <v/>
      </c>
      <c r="F5723" s="12">
        <f>IF($B5723="","",IF(ISNUMBER($B5723),HOUR($B5723)*2+MINUTE($B5723)/30,IFERROR(VALUE(LEFT($B5723,FIND(":",$B5723)-1))*2+VALUE(MID($B5723,FIND(":",$B5723)+1,2))/30,"")))</f>
        <v/>
      </c>
      <c r="G5723" s="12">
        <f>IF($E5723="","",IF(WEEKDAY($E5723,2)&lt;6,1,0))</f>
        <v/>
      </c>
      <c r="H5723" s="12">
        <f>IF(OR($E5723="",$F5723=""),"",IF(AND($G5723=1,$F5723&gt;='Working Hours'!$C$8,$F5723&lt;'Working Hours'!$C$9),1,0))</f>
        <v/>
      </c>
    </row>
    <row r="5724">
      <c r="A5724" s="11" t="n"/>
      <c r="B5724" s="11" t="n"/>
      <c r="C5724" s="11" t="n"/>
      <c r="E5724" s="12">
        <f>IF($A5724="","",IF(ISNUMBER($A5724),$A5724,IFERROR(DATEVALUE($A5724),"")))</f>
        <v/>
      </c>
      <c r="F5724" s="12">
        <f>IF($B5724="","",IF(ISNUMBER($B5724),HOUR($B5724)*2+MINUTE($B5724)/30,IFERROR(VALUE(LEFT($B5724,FIND(":",$B5724)-1))*2+VALUE(MID($B5724,FIND(":",$B5724)+1,2))/30,"")))</f>
        <v/>
      </c>
      <c r="G5724" s="12">
        <f>IF($E5724="","",IF(WEEKDAY($E5724,2)&lt;6,1,0))</f>
        <v/>
      </c>
      <c r="H5724" s="12">
        <f>IF(OR($E5724="",$F5724=""),"",IF(AND($G5724=1,$F5724&gt;='Working Hours'!$C$8,$F5724&lt;'Working Hours'!$C$9),1,0))</f>
        <v/>
      </c>
    </row>
    <row r="5725">
      <c r="A5725" s="11" t="n"/>
      <c r="B5725" s="11" t="n"/>
      <c r="C5725" s="11" t="n"/>
      <c r="E5725" s="12">
        <f>IF($A5725="","",IF(ISNUMBER($A5725),$A5725,IFERROR(DATEVALUE($A5725),"")))</f>
        <v/>
      </c>
      <c r="F5725" s="12">
        <f>IF($B5725="","",IF(ISNUMBER($B5725),HOUR($B5725)*2+MINUTE($B5725)/30,IFERROR(VALUE(LEFT($B5725,FIND(":",$B5725)-1))*2+VALUE(MID($B5725,FIND(":",$B5725)+1,2))/30,"")))</f>
        <v/>
      </c>
      <c r="G5725" s="12">
        <f>IF($E5725="","",IF(WEEKDAY($E5725,2)&lt;6,1,0))</f>
        <v/>
      </c>
      <c r="H5725" s="12">
        <f>IF(OR($E5725="",$F5725=""),"",IF(AND($G5725=1,$F5725&gt;='Working Hours'!$C$8,$F5725&lt;'Working Hours'!$C$9),1,0))</f>
        <v/>
      </c>
    </row>
    <row r="5726">
      <c r="A5726" s="11" t="n"/>
      <c r="B5726" s="11" t="n"/>
      <c r="C5726" s="11" t="n"/>
      <c r="E5726" s="12">
        <f>IF($A5726="","",IF(ISNUMBER($A5726),$A5726,IFERROR(DATEVALUE($A5726),"")))</f>
        <v/>
      </c>
      <c r="F5726" s="12">
        <f>IF($B5726="","",IF(ISNUMBER($B5726),HOUR($B5726)*2+MINUTE($B5726)/30,IFERROR(VALUE(LEFT($B5726,FIND(":",$B5726)-1))*2+VALUE(MID($B5726,FIND(":",$B5726)+1,2))/30,"")))</f>
        <v/>
      </c>
      <c r="G5726" s="12">
        <f>IF($E5726="","",IF(WEEKDAY($E5726,2)&lt;6,1,0))</f>
        <v/>
      </c>
      <c r="H5726" s="12">
        <f>IF(OR($E5726="",$F5726=""),"",IF(AND($G5726=1,$F5726&gt;='Working Hours'!$C$8,$F5726&lt;'Working Hours'!$C$9),1,0))</f>
        <v/>
      </c>
    </row>
    <row r="5727">
      <c r="A5727" s="11" t="n"/>
      <c r="B5727" s="11" t="n"/>
      <c r="C5727" s="11" t="n"/>
      <c r="E5727" s="12">
        <f>IF($A5727="","",IF(ISNUMBER($A5727),$A5727,IFERROR(DATEVALUE($A5727),"")))</f>
        <v/>
      </c>
      <c r="F5727" s="12">
        <f>IF($B5727="","",IF(ISNUMBER($B5727),HOUR($B5727)*2+MINUTE($B5727)/30,IFERROR(VALUE(LEFT($B5727,FIND(":",$B5727)-1))*2+VALUE(MID($B5727,FIND(":",$B5727)+1,2))/30,"")))</f>
        <v/>
      </c>
      <c r="G5727" s="12">
        <f>IF($E5727="","",IF(WEEKDAY($E5727,2)&lt;6,1,0))</f>
        <v/>
      </c>
      <c r="H5727" s="12">
        <f>IF(OR($E5727="",$F5727=""),"",IF(AND($G5727=1,$F5727&gt;='Working Hours'!$C$8,$F5727&lt;'Working Hours'!$C$9),1,0))</f>
        <v/>
      </c>
    </row>
    <row r="5728">
      <c r="A5728" s="11" t="n"/>
      <c r="B5728" s="11" t="n"/>
      <c r="C5728" s="11" t="n"/>
      <c r="E5728" s="12">
        <f>IF($A5728="","",IF(ISNUMBER($A5728),$A5728,IFERROR(DATEVALUE($A5728),"")))</f>
        <v/>
      </c>
      <c r="F5728" s="12">
        <f>IF($B5728="","",IF(ISNUMBER($B5728),HOUR($B5728)*2+MINUTE($B5728)/30,IFERROR(VALUE(LEFT($B5728,FIND(":",$B5728)-1))*2+VALUE(MID($B5728,FIND(":",$B5728)+1,2))/30,"")))</f>
        <v/>
      </c>
      <c r="G5728" s="12">
        <f>IF($E5728="","",IF(WEEKDAY($E5728,2)&lt;6,1,0))</f>
        <v/>
      </c>
      <c r="H5728" s="12">
        <f>IF(OR($E5728="",$F5728=""),"",IF(AND($G5728=1,$F5728&gt;='Working Hours'!$C$8,$F5728&lt;'Working Hours'!$C$9),1,0))</f>
        <v/>
      </c>
    </row>
    <row r="5729">
      <c r="A5729" s="11" t="n"/>
      <c r="B5729" s="11" t="n"/>
      <c r="C5729" s="11" t="n"/>
      <c r="E5729" s="12">
        <f>IF($A5729="","",IF(ISNUMBER($A5729),$A5729,IFERROR(DATEVALUE($A5729),"")))</f>
        <v/>
      </c>
      <c r="F5729" s="12">
        <f>IF($B5729="","",IF(ISNUMBER($B5729),HOUR($B5729)*2+MINUTE($B5729)/30,IFERROR(VALUE(LEFT($B5729,FIND(":",$B5729)-1))*2+VALUE(MID($B5729,FIND(":",$B5729)+1,2))/30,"")))</f>
        <v/>
      </c>
      <c r="G5729" s="12">
        <f>IF($E5729="","",IF(WEEKDAY($E5729,2)&lt;6,1,0))</f>
        <v/>
      </c>
      <c r="H5729" s="12">
        <f>IF(OR($E5729="",$F5729=""),"",IF(AND($G5729=1,$F5729&gt;='Working Hours'!$C$8,$F5729&lt;'Working Hours'!$C$9),1,0))</f>
        <v/>
      </c>
    </row>
    <row r="5730">
      <c r="A5730" s="11" t="n"/>
      <c r="B5730" s="11" t="n"/>
      <c r="C5730" s="11" t="n"/>
      <c r="E5730" s="12">
        <f>IF($A5730="","",IF(ISNUMBER($A5730),$A5730,IFERROR(DATEVALUE($A5730),"")))</f>
        <v/>
      </c>
      <c r="F5730" s="12">
        <f>IF($B5730="","",IF(ISNUMBER($B5730),HOUR($B5730)*2+MINUTE($B5730)/30,IFERROR(VALUE(LEFT($B5730,FIND(":",$B5730)-1))*2+VALUE(MID($B5730,FIND(":",$B5730)+1,2))/30,"")))</f>
        <v/>
      </c>
      <c r="G5730" s="12">
        <f>IF($E5730="","",IF(WEEKDAY($E5730,2)&lt;6,1,0))</f>
        <v/>
      </c>
      <c r="H5730" s="12">
        <f>IF(OR($E5730="",$F5730=""),"",IF(AND($G5730=1,$F5730&gt;='Working Hours'!$C$8,$F5730&lt;'Working Hours'!$C$9),1,0))</f>
        <v/>
      </c>
    </row>
    <row r="5731">
      <c r="A5731" s="11" t="n"/>
      <c r="B5731" s="11" t="n"/>
      <c r="C5731" s="11" t="n"/>
      <c r="E5731" s="12">
        <f>IF($A5731="","",IF(ISNUMBER($A5731),$A5731,IFERROR(DATEVALUE($A5731),"")))</f>
        <v/>
      </c>
      <c r="F5731" s="12">
        <f>IF($B5731="","",IF(ISNUMBER($B5731),HOUR($B5731)*2+MINUTE($B5731)/30,IFERROR(VALUE(LEFT($B5731,FIND(":",$B5731)-1))*2+VALUE(MID($B5731,FIND(":",$B5731)+1,2))/30,"")))</f>
        <v/>
      </c>
      <c r="G5731" s="12">
        <f>IF($E5731="","",IF(WEEKDAY($E5731,2)&lt;6,1,0))</f>
        <v/>
      </c>
      <c r="H5731" s="12">
        <f>IF(OR($E5731="",$F5731=""),"",IF(AND($G5731=1,$F5731&gt;='Working Hours'!$C$8,$F5731&lt;'Working Hours'!$C$9),1,0))</f>
        <v/>
      </c>
    </row>
    <row r="5732">
      <c r="A5732" s="11" t="n"/>
      <c r="B5732" s="11" t="n"/>
      <c r="C5732" s="11" t="n"/>
      <c r="E5732" s="12">
        <f>IF($A5732="","",IF(ISNUMBER($A5732),$A5732,IFERROR(DATEVALUE($A5732),"")))</f>
        <v/>
      </c>
      <c r="F5732" s="12">
        <f>IF($B5732="","",IF(ISNUMBER($B5732),HOUR($B5732)*2+MINUTE($B5732)/30,IFERROR(VALUE(LEFT($B5732,FIND(":",$B5732)-1))*2+VALUE(MID($B5732,FIND(":",$B5732)+1,2))/30,"")))</f>
        <v/>
      </c>
      <c r="G5732" s="12">
        <f>IF($E5732="","",IF(WEEKDAY($E5732,2)&lt;6,1,0))</f>
        <v/>
      </c>
      <c r="H5732" s="12">
        <f>IF(OR($E5732="",$F5732=""),"",IF(AND($G5732=1,$F5732&gt;='Working Hours'!$C$8,$F5732&lt;'Working Hours'!$C$9),1,0))</f>
        <v/>
      </c>
    </row>
    <row r="5733">
      <c r="A5733" s="11" t="n"/>
      <c r="B5733" s="11" t="n"/>
      <c r="C5733" s="11" t="n"/>
      <c r="E5733" s="12">
        <f>IF($A5733="","",IF(ISNUMBER($A5733),$A5733,IFERROR(DATEVALUE($A5733),"")))</f>
        <v/>
      </c>
      <c r="F5733" s="12">
        <f>IF($B5733="","",IF(ISNUMBER($B5733),HOUR($B5733)*2+MINUTE($B5733)/30,IFERROR(VALUE(LEFT($B5733,FIND(":",$B5733)-1))*2+VALUE(MID($B5733,FIND(":",$B5733)+1,2))/30,"")))</f>
        <v/>
      </c>
      <c r="G5733" s="12">
        <f>IF($E5733="","",IF(WEEKDAY($E5733,2)&lt;6,1,0))</f>
        <v/>
      </c>
      <c r="H5733" s="12">
        <f>IF(OR($E5733="",$F5733=""),"",IF(AND($G5733=1,$F5733&gt;='Working Hours'!$C$8,$F5733&lt;'Working Hours'!$C$9),1,0))</f>
        <v/>
      </c>
    </row>
    <row r="5734">
      <c r="A5734" s="11" t="n"/>
      <c r="B5734" s="11" t="n"/>
      <c r="C5734" s="11" t="n"/>
      <c r="E5734" s="12">
        <f>IF($A5734="","",IF(ISNUMBER($A5734),$A5734,IFERROR(DATEVALUE($A5734),"")))</f>
        <v/>
      </c>
      <c r="F5734" s="12">
        <f>IF($B5734="","",IF(ISNUMBER($B5734),HOUR($B5734)*2+MINUTE($B5734)/30,IFERROR(VALUE(LEFT($B5734,FIND(":",$B5734)-1))*2+VALUE(MID($B5734,FIND(":",$B5734)+1,2))/30,"")))</f>
        <v/>
      </c>
      <c r="G5734" s="12">
        <f>IF($E5734="","",IF(WEEKDAY($E5734,2)&lt;6,1,0))</f>
        <v/>
      </c>
      <c r="H5734" s="12">
        <f>IF(OR($E5734="",$F5734=""),"",IF(AND($G5734=1,$F5734&gt;='Working Hours'!$C$8,$F5734&lt;'Working Hours'!$C$9),1,0))</f>
        <v/>
      </c>
    </row>
    <row r="5735">
      <c r="A5735" s="11" t="n"/>
      <c r="B5735" s="11" t="n"/>
      <c r="C5735" s="11" t="n"/>
      <c r="E5735" s="12">
        <f>IF($A5735="","",IF(ISNUMBER($A5735),$A5735,IFERROR(DATEVALUE($A5735),"")))</f>
        <v/>
      </c>
      <c r="F5735" s="12">
        <f>IF($B5735="","",IF(ISNUMBER($B5735),HOUR($B5735)*2+MINUTE($B5735)/30,IFERROR(VALUE(LEFT($B5735,FIND(":",$B5735)-1))*2+VALUE(MID($B5735,FIND(":",$B5735)+1,2))/30,"")))</f>
        <v/>
      </c>
      <c r="G5735" s="12">
        <f>IF($E5735="","",IF(WEEKDAY($E5735,2)&lt;6,1,0))</f>
        <v/>
      </c>
      <c r="H5735" s="12">
        <f>IF(OR($E5735="",$F5735=""),"",IF(AND($G5735=1,$F5735&gt;='Working Hours'!$C$8,$F5735&lt;'Working Hours'!$C$9),1,0))</f>
        <v/>
      </c>
    </row>
    <row r="5736">
      <c r="A5736" s="11" t="n"/>
      <c r="B5736" s="11" t="n"/>
      <c r="C5736" s="11" t="n"/>
      <c r="E5736" s="12">
        <f>IF($A5736="","",IF(ISNUMBER($A5736),$A5736,IFERROR(DATEVALUE($A5736),"")))</f>
        <v/>
      </c>
      <c r="F5736" s="12">
        <f>IF($B5736="","",IF(ISNUMBER($B5736),HOUR($B5736)*2+MINUTE($B5736)/30,IFERROR(VALUE(LEFT($B5736,FIND(":",$B5736)-1))*2+VALUE(MID($B5736,FIND(":",$B5736)+1,2))/30,"")))</f>
        <v/>
      </c>
      <c r="G5736" s="12">
        <f>IF($E5736="","",IF(WEEKDAY($E5736,2)&lt;6,1,0))</f>
        <v/>
      </c>
      <c r="H5736" s="12">
        <f>IF(OR($E5736="",$F5736=""),"",IF(AND($G5736=1,$F5736&gt;='Working Hours'!$C$8,$F5736&lt;'Working Hours'!$C$9),1,0))</f>
        <v/>
      </c>
    </row>
    <row r="5737">
      <c r="A5737" s="11" t="n"/>
      <c r="B5737" s="11" t="n"/>
      <c r="C5737" s="11" t="n"/>
      <c r="E5737" s="12">
        <f>IF($A5737="","",IF(ISNUMBER($A5737),$A5737,IFERROR(DATEVALUE($A5737),"")))</f>
        <v/>
      </c>
      <c r="F5737" s="12">
        <f>IF($B5737="","",IF(ISNUMBER($B5737),HOUR($B5737)*2+MINUTE($B5737)/30,IFERROR(VALUE(LEFT($B5737,FIND(":",$B5737)-1))*2+VALUE(MID($B5737,FIND(":",$B5737)+1,2))/30,"")))</f>
        <v/>
      </c>
      <c r="G5737" s="12">
        <f>IF($E5737="","",IF(WEEKDAY($E5737,2)&lt;6,1,0))</f>
        <v/>
      </c>
      <c r="H5737" s="12">
        <f>IF(OR($E5737="",$F5737=""),"",IF(AND($G5737=1,$F5737&gt;='Working Hours'!$C$8,$F5737&lt;'Working Hours'!$C$9),1,0))</f>
        <v/>
      </c>
    </row>
    <row r="5738">
      <c r="A5738" s="11" t="n"/>
      <c r="B5738" s="11" t="n"/>
      <c r="C5738" s="11" t="n"/>
      <c r="E5738" s="12">
        <f>IF($A5738="","",IF(ISNUMBER($A5738),$A5738,IFERROR(DATEVALUE($A5738),"")))</f>
        <v/>
      </c>
      <c r="F5738" s="12">
        <f>IF($B5738="","",IF(ISNUMBER($B5738),HOUR($B5738)*2+MINUTE($B5738)/30,IFERROR(VALUE(LEFT($B5738,FIND(":",$B5738)-1))*2+VALUE(MID($B5738,FIND(":",$B5738)+1,2))/30,"")))</f>
        <v/>
      </c>
      <c r="G5738" s="12">
        <f>IF($E5738="","",IF(WEEKDAY($E5738,2)&lt;6,1,0))</f>
        <v/>
      </c>
      <c r="H5738" s="12">
        <f>IF(OR($E5738="",$F5738=""),"",IF(AND($G5738=1,$F5738&gt;='Working Hours'!$C$8,$F5738&lt;'Working Hours'!$C$9),1,0))</f>
        <v/>
      </c>
    </row>
    <row r="5739">
      <c r="A5739" s="11" t="n"/>
      <c r="B5739" s="11" t="n"/>
      <c r="C5739" s="11" t="n"/>
      <c r="E5739" s="12">
        <f>IF($A5739="","",IF(ISNUMBER($A5739),$A5739,IFERROR(DATEVALUE($A5739),"")))</f>
        <v/>
      </c>
      <c r="F5739" s="12">
        <f>IF($B5739="","",IF(ISNUMBER($B5739),HOUR($B5739)*2+MINUTE($B5739)/30,IFERROR(VALUE(LEFT($B5739,FIND(":",$B5739)-1))*2+VALUE(MID($B5739,FIND(":",$B5739)+1,2))/30,"")))</f>
        <v/>
      </c>
      <c r="G5739" s="12">
        <f>IF($E5739="","",IF(WEEKDAY($E5739,2)&lt;6,1,0))</f>
        <v/>
      </c>
      <c r="H5739" s="12">
        <f>IF(OR($E5739="",$F5739=""),"",IF(AND($G5739=1,$F5739&gt;='Working Hours'!$C$8,$F5739&lt;'Working Hours'!$C$9),1,0))</f>
        <v/>
      </c>
    </row>
    <row r="5740">
      <c r="A5740" s="11" t="n"/>
      <c r="B5740" s="11" t="n"/>
      <c r="C5740" s="11" t="n"/>
      <c r="E5740" s="12">
        <f>IF($A5740="","",IF(ISNUMBER($A5740),$A5740,IFERROR(DATEVALUE($A5740),"")))</f>
        <v/>
      </c>
      <c r="F5740" s="12">
        <f>IF($B5740="","",IF(ISNUMBER($B5740),HOUR($B5740)*2+MINUTE($B5740)/30,IFERROR(VALUE(LEFT($B5740,FIND(":",$B5740)-1))*2+VALUE(MID($B5740,FIND(":",$B5740)+1,2))/30,"")))</f>
        <v/>
      </c>
      <c r="G5740" s="12">
        <f>IF($E5740="","",IF(WEEKDAY($E5740,2)&lt;6,1,0))</f>
        <v/>
      </c>
      <c r="H5740" s="12">
        <f>IF(OR($E5740="",$F5740=""),"",IF(AND($G5740=1,$F5740&gt;='Working Hours'!$C$8,$F5740&lt;'Working Hours'!$C$9),1,0))</f>
        <v/>
      </c>
    </row>
    <row r="5741">
      <c r="A5741" s="11" t="n"/>
      <c r="B5741" s="11" t="n"/>
      <c r="C5741" s="11" t="n"/>
      <c r="E5741" s="12">
        <f>IF($A5741="","",IF(ISNUMBER($A5741),$A5741,IFERROR(DATEVALUE($A5741),"")))</f>
        <v/>
      </c>
      <c r="F5741" s="12">
        <f>IF($B5741="","",IF(ISNUMBER($B5741),HOUR($B5741)*2+MINUTE($B5741)/30,IFERROR(VALUE(LEFT($B5741,FIND(":",$B5741)-1))*2+VALUE(MID($B5741,FIND(":",$B5741)+1,2))/30,"")))</f>
        <v/>
      </c>
      <c r="G5741" s="12">
        <f>IF($E5741="","",IF(WEEKDAY($E5741,2)&lt;6,1,0))</f>
        <v/>
      </c>
      <c r="H5741" s="12">
        <f>IF(OR($E5741="",$F5741=""),"",IF(AND($G5741=1,$F5741&gt;='Working Hours'!$C$8,$F5741&lt;'Working Hours'!$C$9),1,0))</f>
        <v/>
      </c>
    </row>
    <row r="5742">
      <c r="A5742" s="11" t="n"/>
      <c r="B5742" s="11" t="n"/>
      <c r="C5742" s="11" t="n"/>
      <c r="E5742" s="12">
        <f>IF($A5742="","",IF(ISNUMBER($A5742),$A5742,IFERROR(DATEVALUE($A5742),"")))</f>
        <v/>
      </c>
      <c r="F5742" s="12">
        <f>IF($B5742="","",IF(ISNUMBER($B5742),HOUR($B5742)*2+MINUTE($B5742)/30,IFERROR(VALUE(LEFT($B5742,FIND(":",$B5742)-1))*2+VALUE(MID($B5742,FIND(":",$B5742)+1,2))/30,"")))</f>
        <v/>
      </c>
      <c r="G5742" s="12">
        <f>IF($E5742="","",IF(WEEKDAY($E5742,2)&lt;6,1,0))</f>
        <v/>
      </c>
      <c r="H5742" s="12">
        <f>IF(OR($E5742="",$F5742=""),"",IF(AND($G5742=1,$F5742&gt;='Working Hours'!$C$8,$F5742&lt;'Working Hours'!$C$9),1,0))</f>
        <v/>
      </c>
    </row>
    <row r="5743">
      <c r="A5743" s="11" t="n"/>
      <c r="B5743" s="11" t="n"/>
      <c r="C5743" s="11" t="n"/>
      <c r="E5743" s="12">
        <f>IF($A5743="","",IF(ISNUMBER($A5743),$A5743,IFERROR(DATEVALUE($A5743),"")))</f>
        <v/>
      </c>
      <c r="F5743" s="12">
        <f>IF($B5743="","",IF(ISNUMBER($B5743),HOUR($B5743)*2+MINUTE($B5743)/30,IFERROR(VALUE(LEFT($B5743,FIND(":",$B5743)-1))*2+VALUE(MID($B5743,FIND(":",$B5743)+1,2))/30,"")))</f>
        <v/>
      </c>
      <c r="G5743" s="12">
        <f>IF($E5743="","",IF(WEEKDAY($E5743,2)&lt;6,1,0))</f>
        <v/>
      </c>
      <c r="H5743" s="12">
        <f>IF(OR($E5743="",$F5743=""),"",IF(AND($G5743=1,$F5743&gt;='Working Hours'!$C$8,$F5743&lt;'Working Hours'!$C$9),1,0))</f>
        <v/>
      </c>
    </row>
    <row r="5744">
      <c r="A5744" s="11" t="n"/>
      <c r="B5744" s="11" t="n"/>
      <c r="C5744" s="11" t="n"/>
      <c r="E5744" s="12">
        <f>IF($A5744="","",IF(ISNUMBER($A5744),$A5744,IFERROR(DATEVALUE($A5744),"")))</f>
        <v/>
      </c>
      <c r="F5744" s="12">
        <f>IF($B5744="","",IF(ISNUMBER($B5744),HOUR($B5744)*2+MINUTE($B5744)/30,IFERROR(VALUE(LEFT($B5744,FIND(":",$B5744)-1))*2+VALUE(MID($B5744,FIND(":",$B5744)+1,2))/30,"")))</f>
        <v/>
      </c>
      <c r="G5744" s="12">
        <f>IF($E5744="","",IF(WEEKDAY($E5744,2)&lt;6,1,0))</f>
        <v/>
      </c>
      <c r="H5744" s="12">
        <f>IF(OR($E5744="",$F5744=""),"",IF(AND($G5744=1,$F5744&gt;='Working Hours'!$C$8,$F5744&lt;'Working Hours'!$C$9),1,0))</f>
        <v/>
      </c>
    </row>
    <row r="5745">
      <c r="A5745" s="11" t="n"/>
      <c r="B5745" s="11" t="n"/>
      <c r="C5745" s="11" t="n"/>
      <c r="E5745" s="12">
        <f>IF($A5745="","",IF(ISNUMBER($A5745),$A5745,IFERROR(DATEVALUE($A5745),"")))</f>
        <v/>
      </c>
      <c r="F5745" s="12">
        <f>IF($B5745="","",IF(ISNUMBER($B5745),HOUR($B5745)*2+MINUTE($B5745)/30,IFERROR(VALUE(LEFT($B5745,FIND(":",$B5745)-1))*2+VALUE(MID($B5745,FIND(":",$B5745)+1,2))/30,"")))</f>
        <v/>
      </c>
      <c r="G5745" s="12">
        <f>IF($E5745="","",IF(WEEKDAY($E5745,2)&lt;6,1,0))</f>
        <v/>
      </c>
      <c r="H5745" s="12">
        <f>IF(OR($E5745="",$F5745=""),"",IF(AND($G5745=1,$F5745&gt;='Working Hours'!$C$8,$F5745&lt;'Working Hours'!$C$9),1,0))</f>
        <v/>
      </c>
    </row>
    <row r="5746">
      <c r="A5746" s="11" t="n"/>
      <c r="B5746" s="11" t="n"/>
      <c r="C5746" s="11" t="n"/>
      <c r="E5746" s="12">
        <f>IF($A5746="","",IF(ISNUMBER($A5746),$A5746,IFERROR(DATEVALUE($A5746),"")))</f>
        <v/>
      </c>
      <c r="F5746" s="12">
        <f>IF($B5746="","",IF(ISNUMBER($B5746),HOUR($B5746)*2+MINUTE($B5746)/30,IFERROR(VALUE(LEFT($B5746,FIND(":",$B5746)-1))*2+VALUE(MID($B5746,FIND(":",$B5746)+1,2))/30,"")))</f>
        <v/>
      </c>
      <c r="G5746" s="12">
        <f>IF($E5746="","",IF(WEEKDAY($E5746,2)&lt;6,1,0))</f>
        <v/>
      </c>
      <c r="H5746" s="12">
        <f>IF(OR($E5746="",$F5746=""),"",IF(AND($G5746=1,$F5746&gt;='Working Hours'!$C$8,$F5746&lt;'Working Hours'!$C$9),1,0))</f>
        <v/>
      </c>
    </row>
    <row r="5747">
      <c r="A5747" s="11" t="n"/>
      <c r="B5747" s="11" t="n"/>
      <c r="C5747" s="11" t="n"/>
      <c r="E5747" s="12">
        <f>IF($A5747="","",IF(ISNUMBER($A5747),$A5747,IFERROR(DATEVALUE($A5747),"")))</f>
        <v/>
      </c>
      <c r="F5747" s="12">
        <f>IF($B5747="","",IF(ISNUMBER($B5747),HOUR($B5747)*2+MINUTE($B5747)/30,IFERROR(VALUE(LEFT($B5747,FIND(":",$B5747)-1))*2+VALUE(MID($B5747,FIND(":",$B5747)+1,2))/30,"")))</f>
        <v/>
      </c>
      <c r="G5747" s="12">
        <f>IF($E5747="","",IF(WEEKDAY($E5747,2)&lt;6,1,0))</f>
        <v/>
      </c>
      <c r="H5747" s="12">
        <f>IF(OR($E5747="",$F5747=""),"",IF(AND($G5747=1,$F5747&gt;='Working Hours'!$C$8,$F5747&lt;'Working Hours'!$C$9),1,0))</f>
        <v/>
      </c>
    </row>
    <row r="5748">
      <c r="A5748" s="11" t="n"/>
      <c r="B5748" s="11" t="n"/>
      <c r="C5748" s="11" t="n"/>
      <c r="E5748" s="12">
        <f>IF($A5748="","",IF(ISNUMBER($A5748),$A5748,IFERROR(DATEVALUE($A5748),"")))</f>
        <v/>
      </c>
      <c r="F5748" s="12">
        <f>IF($B5748="","",IF(ISNUMBER($B5748),HOUR($B5748)*2+MINUTE($B5748)/30,IFERROR(VALUE(LEFT($B5748,FIND(":",$B5748)-1))*2+VALUE(MID($B5748,FIND(":",$B5748)+1,2))/30,"")))</f>
        <v/>
      </c>
      <c r="G5748" s="12">
        <f>IF($E5748="","",IF(WEEKDAY($E5748,2)&lt;6,1,0))</f>
        <v/>
      </c>
      <c r="H5748" s="12">
        <f>IF(OR($E5748="",$F5748=""),"",IF(AND($G5748=1,$F5748&gt;='Working Hours'!$C$8,$F5748&lt;'Working Hours'!$C$9),1,0))</f>
        <v/>
      </c>
    </row>
    <row r="5749">
      <c r="A5749" s="11" t="n"/>
      <c r="B5749" s="11" t="n"/>
      <c r="C5749" s="11" t="n"/>
      <c r="E5749" s="12">
        <f>IF($A5749="","",IF(ISNUMBER($A5749),$A5749,IFERROR(DATEVALUE($A5749),"")))</f>
        <v/>
      </c>
      <c r="F5749" s="12">
        <f>IF($B5749="","",IF(ISNUMBER($B5749),HOUR($B5749)*2+MINUTE($B5749)/30,IFERROR(VALUE(LEFT($B5749,FIND(":",$B5749)-1))*2+VALUE(MID($B5749,FIND(":",$B5749)+1,2))/30,"")))</f>
        <v/>
      </c>
      <c r="G5749" s="12">
        <f>IF($E5749="","",IF(WEEKDAY($E5749,2)&lt;6,1,0))</f>
        <v/>
      </c>
      <c r="H5749" s="12">
        <f>IF(OR($E5749="",$F5749=""),"",IF(AND($G5749=1,$F5749&gt;='Working Hours'!$C$8,$F5749&lt;'Working Hours'!$C$9),1,0))</f>
        <v/>
      </c>
    </row>
    <row r="5750">
      <c r="A5750" s="11" t="n"/>
      <c r="B5750" s="11" t="n"/>
      <c r="C5750" s="11" t="n"/>
      <c r="E5750" s="12">
        <f>IF($A5750="","",IF(ISNUMBER($A5750),$A5750,IFERROR(DATEVALUE($A5750),"")))</f>
        <v/>
      </c>
      <c r="F5750" s="12">
        <f>IF($B5750="","",IF(ISNUMBER($B5750),HOUR($B5750)*2+MINUTE($B5750)/30,IFERROR(VALUE(LEFT($B5750,FIND(":",$B5750)-1))*2+VALUE(MID($B5750,FIND(":",$B5750)+1,2))/30,"")))</f>
        <v/>
      </c>
      <c r="G5750" s="12">
        <f>IF($E5750="","",IF(WEEKDAY($E5750,2)&lt;6,1,0))</f>
        <v/>
      </c>
      <c r="H5750" s="12">
        <f>IF(OR($E5750="",$F5750=""),"",IF(AND($G5750=1,$F5750&gt;='Working Hours'!$C$8,$F5750&lt;'Working Hours'!$C$9),1,0))</f>
        <v/>
      </c>
    </row>
    <row r="5751">
      <c r="A5751" s="11" t="n"/>
      <c r="B5751" s="11" t="n"/>
      <c r="C5751" s="11" t="n"/>
      <c r="E5751" s="12">
        <f>IF($A5751="","",IF(ISNUMBER($A5751),$A5751,IFERROR(DATEVALUE($A5751),"")))</f>
        <v/>
      </c>
      <c r="F5751" s="12">
        <f>IF($B5751="","",IF(ISNUMBER($B5751),HOUR($B5751)*2+MINUTE($B5751)/30,IFERROR(VALUE(LEFT($B5751,FIND(":",$B5751)-1))*2+VALUE(MID($B5751,FIND(":",$B5751)+1,2))/30,"")))</f>
        <v/>
      </c>
      <c r="G5751" s="12">
        <f>IF($E5751="","",IF(WEEKDAY($E5751,2)&lt;6,1,0))</f>
        <v/>
      </c>
      <c r="H5751" s="12">
        <f>IF(OR($E5751="",$F5751=""),"",IF(AND($G5751=1,$F5751&gt;='Working Hours'!$C$8,$F5751&lt;'Working Hours'!$C$9),1,0))</f>
        <v/>
      </c>
    </row>
    <row r="5752">
      <c r="A5752" s="11" t="n"/>
      <c r="B5752" s="11" t="n"/>
      <c r="C5752" s="11" t="n"/>
      <c r="E5752" s="12">
        <f>IF($A5752="","",IF(ISNUMBER($A5752),$A5752,IFERROR(DATEVALUE($A5752),"")))</f>
        <v/>
      </c>
      <c r="F5752" s="12">
        <f>IF($B5752="","",IF(ISNUMBER($B5752),HOUR($B5752)*2+MINUTE($B5752)/30,IFERROR(VALUE(LEFT($B5752,FIND(":",$B5752)-1))*2+VALUE(MID($B5752,FIND(":",$B5752)+1,2))/30,"")))</f>
        <v/>
      </c>
      <c r="G5752" s="12">
        <f>IF($E5752="","",IF(WEEKDAY($E5752,2)&lt;6,1,0))</f>
        <v/>
      </c>
      <c r="H5752" s="12">
        <f>IF(OR($E5752="",$F5752=""),"",IF(AND($G5752=1,$F5752&gt;='Working Hours'!$C$8,$F5752&lt;'Working Hours'!$C$9),1,0))</f>
        <v/>
      </c>
    </row>
    <row r="5753">
      <c r="A5753" s="11" t="n"/>
      <c r="B5753" s="11" t="n"/>
      <c r="C5753" s="11" t="n"/>
      <c r="E5753" s="12">
        <f>IF($A5753="","",IF(ISNUMBER($A5753),$A5753,IFERROR(DATEVALUE($A5753),"")))</f>
        <v/>
      </c>
      <c r="F5753" s="12">
        <f>IF($B5753="","",IF(ISNUMBER($B5753),HOUR($B5753)*2+MINUTE($B5753)/30,IFERROR(VALUE(LEFT($B5753,FIND(":",$B5753)-1))*2+VALUE(MID($B5753,FIND(":",$B5753)+1,2))/30,"")))</f>
        <v/>
      </c>
      <c r="G5753" s="12">
        <f>IF($E5753="","",IF(WEEKDAY($E5753,2)&lt;6,1,0))</f>
        <v/>
      </c>
      <c r="H5753" s="12">
        <f>IF(OR($E5753="",$F5753=""),"",IF(AND($G5753=1,$F5753&gt;='Working Hours'!$C$8,$F5753&lt;'Working Hours'!$C$9),1,0))</f>
        <v/>
      </c>
    </row>
    <row r="5754">
      <c r="A5754" s="11" t="n"/>
      <c r="B5754" s="11" t="n"/>
      <c r="C5754" s="11" t="n"/>
      <c r="E5754" s="12">
        <f>IF($A5754="","",IF(ISNUMBER($A5754),$A5754,IFERROR(DATEVALUE($A5754),"")))</f>
        <v/>
      </c>
      <c r="F5754" s="12">
        <f>IF($B5754="","",IF(ISNUMBER($B5754),HOUR($B5754)*2+MINUTE($B5754)/30,IFERROR(VALUE(LEFT($B5754,FIND(":",$B5754)-1))*2+VALUE(MID($B5754,FIND(":",$B5754)+1,2))/30,"")))</f>
        <v/>
      </c>
      <c r="G5754" s="12">
        <f>IF($E5754="","",IF(WEEKDAY($E5754,2)&lt;6,1,0))</f>
        <v/>
      </c>
      <c r="H5754" s="12">
        <f>IF(OR($E5754="",$F5754=""),"",IF(AND($G5754=1,$F5754&gt;='Working Hours'!$C$8,$F5754&lt;'Working Hours'!$C$9),1,0))</f>
        <v/>
      </c>
    </row>
    <row r="5755">
      <c r="A5755" s="11" t="n"/>
      <c r="B5755" s="11" t="n"/>
      <c r="C5755" s="11" t="n"/>
      <c r="E5755" s="12">
        <f>IF($A5755="","",IF(ISNUMBER($A5755),$A5755,IFERROR(DATEVALUE($A5755),"")))</f>
        <v/>
      </c>
      <c r="F5755" s="12">
        <f>IF($B5755="","",IF(ISNUMBER($B5755),HOUR($B5755)*2+MINUTE($B5755)/30,IFERROR(VALUE(LEFT($B5755,FIND(":",$B5755)-1))*2+VALUE(MID($B5755,FIND(":",$B5755)+1,2))/30,"")))</f>
        <v/>
      </c>
      <c r="G5755" s="12">
        <f>IF($E5755="","",IF(WEEKDAY($E5755,2)&lt;6,1,0))</f>
        <v/>
      </c>
      <c r="H5755" s="12">
        <f>IF(OR($E5755="",$F5755=""),"",IF(AND($G5755=1,$F5755&gt;='Working Hours'!$C$8,$F5755&lt;'Working Hours'!$C$9),1,0))</f>
        <v/>
      </c>
    </row>
    <row r="5756">
      <c r="A5756" s="11" t="n"/>
      <c r="B5756" s="11" t="n"/>
      <c r="C5756" s="11" t="n"/>
      <c r="E5756" s="12">
        <f>IF($A5756="","",IF(ISNUMBER($A5756),$A5756,IFERROR(DATEVALUE($A5756),"")))</f>
        <v/>
      </c>
      <c r="F5756" s="12">
        <f>IF($B5756="","",IF(ISNUMBER($B5756),HOUR($B5756)*2+MINUTE($B5756)/30,IFERROR(VALUE(LEFT($B5756,FIND(":",$B5756)-1))*2+VALUE(MID($B5756,FIND(":",$B5756)+1,2))/30,"")))</f>
        <v/>
      </c>
      <c r="G5756" s="12">
        <f>IF($E5756="","",IF(WEEKDAY($E5756,2)&lt;6,1,0))</f>
        <v/>
      </c>
      <c r="H5756" s="12">
        <f>IF(OR($E5756="",$F5756=""),"",IF(AND($G5756=1,$F5756&gt;='Working Hours'!$C$8,$F5756&lt;'Working Hours'!$C$9),1,0))</f>
        <v/>
      </c>
    </row>
    <row r="5757">
      <c r="A5757" s="11" t="n"/>
      <c r="B5757" s="11" t="n"/>
      <c r="C5757" s="11" t="n"/>
      <c r="E5757" s="12">
        <f>IF($A5757="","",IF(ISNUMBER($A5757),$A5757,IFERROR(DATEVALUE($A5757),"")))</f>
        <v/>
      </c>
      <c r="F5757" s="12">
        <f>IF($B5757="","",IF(ISNUMBER($B5757),HOUR($B5757)*2+MINUTE($B5757)/30,IFERROR(VALUE(LEFT($B5757,FIND(":",$B5757)-1))*2+VALUE(MID($B5757,FIND(":",$B5757)+1,2))/30,"")))</f>
        <v/>
      </c>
      <c r="G5757" s="12">
        <f>IF($E5757="","",IF(WEEKDAY($E5757,2)&lt;6,1,0))</f>
        <v/>
      </c>
      <c r="H5757" s="12">
        <f>IF(OR($E5757="",$F5757=""),"",IF(AND($G5757=1,$F5757&gt;='Working Hours'!$C$8,$F5757&lt;'Working Hours'!$C$9),1,0))</f>
        <v/>
      </c>
    </row>
    <row r="5758">
      <c r="A5758" s="11" t="n"/>
      <c r="B5758" s="11" t="n"/>
      <c r="C5758" s="11" t="n"/>
      <c r="E5758" s="12">
        <f>IF($A5758="","",IF(ISNUMBER($A5758),$A5758,IFERROR(DATEVALUE($A5758),"")))</f>
        <v/>
      </c>
      <c r="F5758" s="12">
        <f>IF($B5758="","",IF(ISNUMBER($B5758),HOUR($B5758)*2+MINUTE($B5758)/30,IFERROR(VALUE(LEFT($B5758,FIND(":",$B5758)-1))*2+VALUE(MID($B5758,FIND(":",$B5758)+1,2))/30,"")))</f>
        <v/>
      </c>
      <c r="G5758" s="12">
        <f>IF($E5758="","",IF(WEEKDAY($E5758,2)&lt;6,1,0))</f>
        <v/>
      </c>
      <c r="H5758" s="12">
        <f>IF(OR($E5758="",$F5758=""),"",IF(AND($G5758=1,$F5758&gt;='Working Hours'!$C$8,$F5758&lt;'Working Hours'!$C$9),1,0))</f>
        <v/>
      </c>
    </row>
    <row r="5759">
      <c r="A5759" s="11" t="n"/>
      <c r="B5759" s="11" t="n"/>
      <c r="C5759" s="11" t="n"/>
      <c r="E5759" s="12">
        <f>IF($A5759="","",IF(ISNUMBER($A5759),$A5759,IFERROR(DATEVALUE($A5759),"")))</f>
        <v/>
      </c>
      <c r="F5759" s="12">
        <f>IF($B5759="","",IF(ISNUMBER($B5759),HOUR($B5759)*2+MINUTE($B5759)/30,IFERROR(VALUE(LEFT($B5759,FIND(":",$B5759)-1))*2+VALUE(MID($B5759,FIND(":",$B5759)+1,2))/30,"")))</f>
        <v/>
      </c>
      <c r="G5759" s="12">
        <f>IF($E5759="","",IF(WEEKDAY($E5759,2)&lt;6,1,0))</f>
        <v/>
      </c>
      <c r="H5759" s="12">
        <f>IF(OR($E5759="",$F5759=""),"",IF(AND($G5759=1,$F5759&gt;='Working Hours'!$C$8,$F5759&lt;'Working Hours'!$C$9),1,0))</f>
        <v/>
      </c>
    </row>
    <row r="5760">
      <c r="A5760" s="11" t="n"/>
      <c r="B5760" s="11" t="n"/>
      <c r="C5760" s="11" t="n"/>
      <c r="E5760" s="12">
        <f>IF($A5760="","",IF(ISNUMBER($A5760),$A5760,IFERROR(DATEVALUE($A5760),"")))</f>
        <v/>
      </c>
      <c r="F5760" s="12">
        <f>IF($B5760="","",IF(ISNUMBER($B5760),HOUR($B5760)*2+MINUTE($B5760)/30,IFERROR(VALUE(LEFT($B5760,FIND(":",$B5760)-1))*2+VALUE(MID($B5760,FIND(":",$B5760)+1,2))/30,"")))</f>
        <v/>
      </c>
      <c r="G5760" s="12">
        <f>IF($E5760="","",IF(WEEKDAY($E5760,2)&lt;6,1,0))</f>
        <v/>
      </c>
      <c r="H5760" s="12">
        <f>IF(OR($E5760="",$F5760=""),"",IF(AND($G5760=1,$F5760&gt;='Working Hours'!$C$8,$F5760&lt;'Working Hours'!$C$9),1,0))</f>
        <v/>
      </c>
    </row>
    <row r="5761">
      <c r="A5761" s="11" t="n"/>
      <c r="B5761" s="11" t="n"/>
      <c r="C5761" s="11" t="n"/>
      <c r="E5761" s="12">
        <f>IF($A5761="","",IF(ISNUMBER($A5761),$A5761,IFERROR(DATEVALUE($A5761),"")))</f>
        <v/>
      </c>
      <c r="F5761" s="12">
        <f>IF($B5761="","",IF(ISNUMBER($B5761),HOUR($B5761)*2+MINUTE($B5761)/30,IFERROR(VALUE(LEFT($B5761,FIND(":",$B5761)-1))*2+VALUE(MID($B5761,FIND(":",$B5761)+1,2))/30,"")))</f>
        <v/>
      </c>
      <c r="G5761" s="12">
        <f>IF($E5761="","",IF(WEEKDAY($E5761,2)&lt;6,1,0))</f>
        <v/>
      </c>
      <c r="H5761" s="12">
        <f>IF(OR($E5761="",$F5761=""),"",IF(AND($G5761=1,$F5761&gt;='Working Hours'!$C$8,$F5761&lt;'Working Hours'!$C$9),1,0))</f>
        <v/>
      </c>
    </row>
    <row r="5762">
      <c r="A5762" s="11" t="n"/>
      <c r="B5762" s="11" t="n"/>
      <c r="C5762" s="11" t="n"/>
      <c r="E5762" s="12">
        <f>IF($A5762="","",IF(ISNUMBER($A5762),$A5762,IFERROR(DATEVALUE($A5762),"")))</f>
        <v/>
      </c>
      <c r="F5762" s="12">
        <f>IF($B5762="","",IF(ISNUMBER($B5762),HOUR($B5762)*2+MINUTE($B5762)/30,IFERROR(VALUE(LEFT($B5762,FIND(":",$B5762)-1))*2+VALUE(MID($B5762,FIND(":",$B5762)+1,2))/30,"")))</f>
        <v/>
      </c>
      <c r="G5762" s="12">
        <f>IF($E5762="","",IF(WEEKDAY($E5762,2)&lt;6,1,0))</f>
        <v/>
      </c>
      <c r="H5762" s="12">
        <f>IF(OR($E5762="",$F5762=""),"",IF(AND($G5762=1,$F5762&gt;='Working Hours'!$C$8,$F5762&lt;'Working Hours'!$C$9),1,0))</f>
        <v/>
      </c>
    </row>
    <row r="5763">
      <c r="A5763" s="11" t="n"/>
      <c r="B5763" s="11" t="n"/>
      <c r="C5763" s="11" t="n"/>
      <c r="E5763" s="12">
        <f>IF($A5763="","",IF(ISNUMBER($A5763),$A5763,IFERROR(DATEVALUE($A5763),"")))</f>
        <v/>
      </c>
      <c r="F5763" s="12">
        <f>IF($B5763="","",IF(ISNUMBER($B5763),HOUR($B5763)*2+MINUTE($B5763)/30,IFERROR(VALUE(LEFT($B5763,FIND(":",$B5763)-1))*2+VALUE(MID($B5763,FIND(":",$B5763)+1,2))/30,"")))</f>
        <v/>
      </c>
      <c r="G5763" s="12">
        <f>IF($E5763="","",IF(WEEKDAY($E5763,2)&lt;6,1,0))</f>
        <v/>
      </c>
      <c r="H5763" s="12">
        <f>IF(OR($E5763="",$F5763=""),"",IF(AND($G5763=1,$F5763&gt;='Working Hours'!$C$8,$F5763&lt;'Working Hours'!$C$9),1,0))</f>
        <v/>
      </c>
    </row>
    <row r="5764">
      <c r="A5764" s="11" t="n"/>
      <c r="B5764" s="11" t="n"/>
      <c r="C5764" s="11" t="n"/>
      <c r="E5764" s="12">
        <f>IF($A5764="","",IF(ISNUMBER($A5764),$A5764,IFERROR(DATEVALUE($A5764),"")))</f>
        <v/>
      </c>
      <c r="F5764" s="12">
        <f>IF($B5764="","",IF(ISNUMBER($B5764),HOUR($B5764)*2+MINUTE($B5764)/30,IFERROR(VALUE(LEFT($B5764,FIND(":",$B5764)-1))*2+VALUE(MID($B5764,FIND(":",$B5764)+1,2))/30,"")))</f>
        <v/>
      </c>
      <c r="G5764" s="12">
        <f>IF($E5764="","",IF(WEEKDAY($E5764,2)&lt;6,1,0))</f>
        <v/>
      </c>
      <c r="H5764" s="12">
        <f>IF(OR($E5764="",$F5764=""),"",IF(AND($G5764=1,$F5764&gt;='Working Hours'!$C$8,$F5764&lt;'Working Hours'!$C$9),1,0))</f>
        <v/>
      </c>
    </row>
    <row r="5765">
      <c r="A5765" s="11" t="n"/>
      <c r="B5765" s="11" t="n"/>
      <c r="C5765" s="11" t="n"/>
      <c r="E5765" s="12">
        <f>IF($A5765="","",IF(ISNUMBER($A5765),$A5765,IFERROR(DATEVALUE($A5765),"")))</f>
        <v/>
      </c>
      <c r="F5765" s="12">
        <f>IF($B5765="","",IF(ISNUMBER($B5765),HOUR($B5765)*2+MINUTE($B5765)/30,IFERROR(VALUE(LEFT($B5765,FIND(":",$B5765)-1))*2+VALUE(MID($B5765,FIND(":",$B5765)+1,2))/30,"")))</f>
        <v/>
      </c>
      <c r="G5765" s="12">
        <f>IF($E5765="","",IF(WEEKDAY($E5765,2)&lt;6,1,0))</f>
        <v/>
      </c>
      <c r="H5765" s="12">
        <f>IF(OR($E5765="",$F5765=""),"",IF(AND($G5765=1,$F5765&gt;='Working Hours'!$C$8,$F5765&lt;'Working Hours'!$C$9),1,0))</f>
        <v/>
      </c>
    </row>
    <row r="5766">
      <c r="A5766" s="11" t="n"/>
      <c r="B5766" s="11" t="n"/>
      <c r="C5766" s="11" t="n"/>
      <c r="E5766" s="12">
        <f>IF($A5766="","",IF(ISNUMBER($A5766),$A5766,IFERROR(DATEVALUE($A5766),"")))</f>
        <v/>
      </c>
      <c r="F5766" s="12">
        <f>IF($B5766="","",IF(ISNUMBER($B5766),HOUR($B5766)*2+MINUTE($B5766)/30,IFERROR(VALUE(LEFT($B5766,FIND(":",$B5766)-1))*2+VALUE(MID($B5766,FIND(":",$B5766)+1,2))/30,"")))</f>
        <v/>
      </c>
      <c r="G5766" s="12">
        <f>IF($E5766="","",IF(WEEKDAY($E5766,2)&lt;6,1,0))</f>
        <v/>
      </c>
      <c r="H5766" s="12">
        <f>IF(OR($E5766="",$F5766=""),"",IF(AND($G5766=1,$F5766&gt;='Working Hours'!$C$8,$F5766&lt;'Working Hours'!$C$9),1,0))</f>
        <v/>
      </c>
    </row>
    <row r="5767">
      <c r="A5767" s="11" t="n"/>
      <c r="B5767" s="11" t="n"/>
      <c r="C5767" s="11" t="n"/>
      <c r="E5767" s="12">
        <f>IF($A5767="","",IF(ISNUMBER($A5767),$A5767,IFERROR(DATEVALUE($A5767),"")))</f>
        <v/>
      </c>
      <c r="F5767" s="12">
        <f>IF($B5767="","",IF(ISNUMBER($B5767),HOUR($B5767)*2+MINUTE($B5767)/30,IFERROR(VALUE(LEFT($B5767,FIND(":",$B5767)-1))*2+VALUE(MID($B5767,FIND(":",$B5767)+1,2))/30,"")))</f>
        <v/>
      </c>
      <c r="G5767" s="12">
        <f>IF($E5767="","",IF(WEEKDAY($E5767,2)&lt;6,1,0))</f>
        <v/>
      </c>
      <c r="H5767" s="12">
        <f>IF(OR($E5767="",$F5767=""),"",IF(AND($G5767=1,$F5767&gt;='Working Hours'!$C$8,$F5767&lt;'Working Hours'!$C$9),1,0))</f>
        <v/>
      </c>
    </row>
    <row r="5768">
      <c r="A5768" s="11" t="n"/>
      <c r="B5768" s="11" t="n"/>
      <c r="C5768" s="11" t="n"/>
      <c r="E5768" s="12">
        <f>IF($A5768="","",IF(ISNUMBER($A5768),$A5768,IFERROR(DATEVALUE($A5768),"")))</f>
        <v/>
      </c>
      <c r="F5768" s="12">
        <f>IF($B5768="","",IF(ISNUMBER($B5768),HOUR($B5768)*2+MINUTE($B5768)/30,IFERROR(VALUE(LEFT($B5768,FIND(":",$B5768)-1))*2+VALUE(MID($B5768,FIND(":",$B5768)+1,2))/30,"")))</f>
        <v/>
      </c>
      <c r="G5768" s="12">
        <f>IF($E5768="","",IF(WEEKDAY($E5768,2)&lt;6,1,0))</f>
        <v/>
      </c>
      <c r="H5768" s="12">
        <f>IF(OR($E5768="",$F5768=""),"",IF(AND($G5768=1,$F5768&gt;='Working Hours'!$C$8,$F5768&lt;'Working Hours'!$C$9),1,0))</f>
        <v/>
      </c>
    </row>
    <row r="5769">
      <c r="A5769" s="11" t="n"/>
      <c r="B5769" s="11" t="n"/>
      <c r="C5769" s="11" t="n"/>
      <c r="E5769" s="12">
        <f>IF($A5769="","",IF(ISNUMBER($A5769),$A5769,IFERROR(DATEVALUE($A5769),"")))</f>
        <v/>
      </c>
      <c r="F5769" s="12">
        <f>IF($B5769="","",IF(ISNUMBER($B5769),HOUR($B5769)*2+MINUTE($B5769)/30,IFERROR(VALUE(LEFT($B5769,FIND(":",$B5769)-1))*2+VALUE(MID($B5769,FIND(":",$B5769)+1,2))/30,"")))</f>
        <v/>
      </c>
      <c r="G5769" s="12">
        <f>IF($E5769="","",IF(WEEKDAY($E5769,2)&lt;6,1,0))</f>
        <v/>
      </c>
      <c r="H5769" s="12">
        <f>IF(OR($E5769="",$F5769=""),"",IF(AND($G5769=1,$F5769&gt;='Working Hours'!$C$8,$F5769&lt;'Working Hours'!$C$9),1,0))</f>
        <v/>
      </c>
    </row>
    <row r="5770">
      <c r="A5770" s="11" t="n"/>
      <c r="B5770" s="11" t="n"/>
      <c r="C5770" s="11" t="n"/>
      <c r="E5770" s="12">
        <f>IF($A5770="","",IF(ISNUMBER($A5770),$A5770,IFERROR(DATEVALUE($A5770),"")))</f>
        <v/>
      </c>
      <c r="F5770" s="12">
        <f>IF($B5770="","",IF(ISNUMBER($B5770),HOUR($B5770)*2+MINUTE($B5770)/30,IFERROR(VALUE(LEFT($B5770,FIND(":",$B5770)-1))*2+VALUE(MID($B5770,FIND(":",$B5770)+1,2))/30,"")))</f>
        <v/>
      </c>
      <c r="G5770" s="12">
        <f>IF($E5770="","",IF(WEEKDAY($E5770,2)&lt;6,1,0))</f>
        <v/>
      </c>
      <c r="H5770" s="12">
        <f>IF(OR($E5770="",$F5770=""),"",IF(AND($G5770=1,$F5770&gt;='Working Hours'!$C$8,$F5770&lt;'Working Hours'!$C$9),1,0))</f>
        <v/>
      </c>
    </row>
    <row r="5771">
      <c r="A5771" s="11" t="n"/>
      <c r="B5771" s="11" t="n"/>
      <c r="C5771" s="11" t="n"/>
      <c r="E5771" s="12">
        <f>IF($A5771="","",IF(ISNUMBER($A5771),$A5771,IFERROR(DATEVALUE($A5771),"")))</f>
        <v/>
      </c>
      <c r="F5771" s="12">
        <f>IF($B5771="","",IF(ISNUMBER($B5771),HOUR($B5771)*2+MINUTE($B5771)/30,IFERROR(VALUE(LEFT($B5771,FIND(":",$B5771)-1))*2+VALUE(MID($B5771,FIND(":",$B5771)+1,2))/30,"")))</f>
        <v/>
      </c>
      <c r="G5771" s="12">
        <f>IF($E5771="","",IF(WEEKDAY($E5771,2)&lt;6,1,0))</f>
        <v/>
      </c>
      <c r="H5771" s="12">
        <f>IF(OR($E5771="",$F5771=""),"",IF(AND($G5771=1,$F5771&gt;='Working Hours'!$C$8,$F5771&lt;'Working Hours'!$C$9),1,0))</f>
        <v/>
      </c>
    </row>
    <row r="5772">
      <c r="A5772" s="11" t="n"/>
      <c r="B5772" s="11" t="n"/>
      <c r="C5772" s="11" t="n"/>
      <c r="E5772" s="12">
        <f>IF($A5772="","",IF(ISNUMBER($A5772),$A5772,IFERROR(DATEVALUE($A5772),"")))</f>
        <v/>
      </c>
      <c r="F5772" s="12">
        <f>IF($B5772="","",IF(ISNUMBER($B5772),HOUR($B5772)*2+MINUTE($B5772)/30,IFERROR(VALUE(LEFT($B5772,FIND(":",$B5772)-1))*2+VALUE(MID($B5772,FIND(":",$B5772)+1,2))/30,"")))</f>
        <v/>
      </c>
      <c r="G5772" s="12">
        <f>IF($E5772="","",IF(WEEKDAY($E5772,2)&lt;6,1,0))</f>
        <v/>
      </c>
      <c r="H5772" s="12">
        <f>IF(OR($E5772="",$F5772=""),"",IF(AND($G5772=1,$F5772&gt;='Working Hours'!$C$8,$F5772&lt;'Working Hours'!$C$9),1,0))</f>
        <v/>
      </c>
    </row>
    <row r="5773">
      <c r="A5773" s="11" t="n"/>
      <c r="B5773" s="11" t="n"/>
      <c r="C5773" s="11" t="n"/>
      <c r="E5773" s="12">
        <f>IF($A5773="","",IF(ISNUMBER($A5773),$A5773,IFERROR(DATEVALUE($A5773),"")))</f>
        <v/>
      </c>
      <c r="F5773" s="12">
        <f>IF($B5773="","",IF(ISNUMBER($B5773),HOUR($B5773)*2+MINUTE($B5773)/30,IFERROR(VALUE(LEFT($B5773,FIND(":",$B5773)-1))*2+VALUE(MID($B5773,FIND(":",$B5773)+1,2))/30,"")))</f>
        <v/>
      </c>
      <c r="G5773" s="12">
        <f>IF($E5773="","",IF(WEEKDAY($E5773,2)&lt;6,1,0))</f>
        <v/>
      </c>
      <c r="H5773" s="12">
        <f>IF(OR($E5773="",$F5773=""),"",IF(AND($G5773=1,$F5773&gt;='Working Hours'!$C$8,$F5773&lt;'Working Hours'!$C$9),1,0))</f>
        <v/>
      </c>
    </row>
    <row r="5774">
      <c r="A5774" s="11" t="n"/>
      <c r="B5774" s="11" t="n"/>
      <c r="C5774" s="11" t="n"/>
      <c r="E5774" s="12">
        <f>IF($A5774="","",IF(ISNUMBER($A5774),$A5774,IFERROR(DATEVALUE($A5774),"")))</f>
        <v/>
      </c>
      <c r="F5774" s="12">
        <f>IF($B5774="","",IF(ISNUMBER($B5774),HOUR($B5774)*2+MINUTE($B5774)/30,IFERROR(VALUE(LEFT($B5774,FIND(":",$B5774)-1))*2+VALUE(MID($B5774,FIND(":",$B5774)+1,2))/30,"")))</f>
        <v/>
      </c>
      <c r="G5774" s="12">
        <f>IF($E5774="","",IF(WEEKDAY($E5774,2)&lt;6,1,0))</f>
        <v/>
      </c>
      <c r="H5774" s="12">
        <f>IF(OR($E5774="",$F5774=""),"",IF(AND($G5774=1,$F5774&gt;='Working Hours'!$C$8,$F5774&lt;'Working Hours'!$C$9),1,0))</f>
        <v/>
      </c>
    </row>
    <row r="5775">
      <c r="A5775" s="11" t="n"/>
      <c r="B5775" s="11" t="n"/>
      <c r="C5775" s="11" t="n"/>
      <c r="E5775" s="12">
        <f>IF($A5775="","",IF(ISNUMBER($A5775),$A5775,IFERROR(DATEVALUE($A5775),"")))</f>
        <v/>
      </c>
      <c r="F5775" s="12">
        <f>IF($B5775="","",IF(ISNUMBER($B5775),HOUR($B5775)*2+MINUTE($B5775)/30,IFERROR(VALUE(LEFT($B5775,FIND(":",$B5775)-1))*2+VALUE(MID($B5775,FIND(":",$B5775)+1,2))/30,"")))</f>
        <v/>
      </c>
      <c r="G5775" s="12">
        <f>IF($E5775="","",IF(WEEKDAY($E5775,2)&lt;6,1,0))</f>
        <v/>
      </c>
      <c r="H5775" s="12">
        <f>IF(OR($E5775="",$F5775=""),"",IF(AND($G5775=1,$F5775&gt;='Working Hours'!$C$8,$F5775&lt;'Working Hours'!$C$9),1,0))</f>
        <v/>
      </c>
    </row>
    <row r="5776">
      <c r="A5776" s="11" t="n"/>
      <c r="B5776" s="11" t="n"/>
      <c r="C5776" s="11" t="n"/>
      <c r="E5776" s="12">
        <f>IF($A5776="","",IF(ISNUMBER($A5776),$A5776,IFERROR(DATEVALUE($A5776),"")))</f>
        <v/>
      </c>
      <c r="F5776" s="12">
        <f>IF($B5776="","",IF(ISNUMBER($B5776),HOUR($B5776)*2+MINUTE($B5776)/30,IFERROR(VALUE(LEFT($B5776,FIND(":",$B5776)-1))*2+VALUE(MID($B5776,FIND(":",$B5776)+1,2))/30,"")))</f>
        <v/>
      </c>
      <c r="G5776" s="12">
        <f>IF($E5776="","",IF(WEEKDAY($E5776,2)&lt;6,1,0))</f>
        <v/>
      </c>
      <c r="H5776" s="12">
        <f>IF(OR($E5776="",$F5776=""),"",IF(AND($G5776=1,$F5776&gt;='Working Hours'!$C$8,$F5776&lt;'Working Hours'!$C$9),1,0))</f>
        <v/>
      </c>
    </row>
    <row r="5777">
      <c r="A5777" s="11" t="n"/>
      <c r="B5777" s="11" t="n"/>
      <c r="C5777" s="11" t="n"/>
      <c r="E5777" s="12">
        <f>IF($A5777="","",IF(ISNUMBER($A5777),$A5777,IFERROR(DATEVALUE($A5777),"")))</f>
        <v/>
      </c>
      <c r="F5777" s="12">
        <f>IF($B5777="","",IF(ISNUMBER($B5777),HOUR($B5777)*2+MINUTE($B5777)/30,IFERROR(VALUE(LEFT($B5777,FIND(":",$B5777)-1))*2+VALUE(MID($B5777,FIND(":",$B5777)+1,2))/30,"")))</f>
        <v/>
      </c>
      <c r="G5777" s="12">
        <f>IF($E5777="","",IF(WEEKDAY($E5777,2)&lt;6,1,0))</f>
        <v/>
      </c>
      <c r="H5777" s="12">
        <f>IF(OR($E5777="",$F5777=""),"",IF(AND($G5777=1,$F5777&gt;='Working Hours'!$C$8,$F5777&lt;'Working Hours'!$C$9),1,0))</f>
        <v/>
      </c>
    </row>
    <row r="5778">
      <c r="A5778" s="11" t="n"/>
      <c r="B5778" s="11" t="n"/>
      <c r="C5778" s="11" t="n"/>
      <c r="E5778" s="12">
        <f>IF($A5778="","",IF(ISNUMBER($A5778),$A5778,IFERROR(DATEVALUE($A5778),"")))</f>
        <v/>
      </c>
      <c r="F5778" s="12">
        <f>IF($B5778="","",IF(ISNUMBER($B5778),HOUR($B5778)*2+MINUTE($B5778)/30,IFERROR(VALUE(LEFT($B5778,FIND(":",$B5778)-1))*2+VALUE(MID($B5778,FIND(":",$B5778)+1,2))/30,"")))</f>
        <v/>
      </c>
      <c r="G5778" s="12">
        <f>IF($E5778="","",IF(WEEKDAY($E5778,2)&lt;6,1,0))</f>
        <v/>
      </c>
      <c r="H5778" s="12">
        <f>IF(OR($E5778="",$F5778=""),"",IF(AND($G5778=1,$F5778&gt;='Working Hours'!$C$8,$F5778&lt;'Working Hours'!$C$9),1,0))</f>
        <v/>
      </c>
    </row>
    <row r="5779">
      <c r="A5779" s="11" t="n"/>
      <c r="B5779" s="11" t="n"/>
      <c r="C5779" s="11" t="n"/>
      <c r="E5779" s="12">
        <f>IF($A5779="","",IF(ISNUMBER($A5779),$A5779,IFERROR(DATEVALUE($A5779),"")))</f>
        <v/>
      </c>
      <c r="F5779" s="12">
        <f>IF($B5779="","",IF(ISNUMBER($B5779),HOUR($B5779)*2+MINUTE($B5779)/30,IFERROR(VALUE(LEFT($B5779,FIND(":",$B5779)-1))*2+VALUE(MID($B5779,FIND(":",$B5779)+1,2))/30,"")))</f>
        <v/>
      </c>
      <c r="G5779" s="12">
        <f>IF($E5779="","",IF(WEEKDAY($E5779,2)&lt;6,1,0))</f>
        <v/>
      </c>
      <c r="H5779" s="12">
        <f>IF(OR($E5779="",$F5779=""),"",IF(AND($G5779=1,$F5779&gt;='Working Hours'!$C$8,$F5779&lt;'Working Hours'!$C$9),1,0))</f>
        <v/>
      </c>
    </row>
    <row r="5780">
      <c r="A5780" s="11" t="n"/>
      <c r="B5780" s="11" t="n"/>
      <c r="C5780" s="11" t="n"/>
      <c r="E5780" s="12">
        <f>IF($A5780="","",IF(ISNUMBER($A5780),$A5780,IFERROR(DATEVALUE($A5780),"")))</f>
        <v/>
      </c>
      <c r="F5780" s="12">
        <f>IF($B5780="","",IF(ISNUMBER($B5780),HOUR($B5780)*2+MINUTE($B5780)/30,IFERROR(VALUE(LEFT($B5780,FIND(":",$B5780)-1))*2+VALUE(MID($B5780,FIND(":",$B5780)+1,2))/30,"")))</f>
        <v/>
      </c>
      <c r="G5780" s="12">
        <f>IF($E5780="","",IF(WEEKDAY($E5780,2)&lt;6,1,0))</f>
        <v/>
      </c>
      <c r="H5780" s="12">
        <f>IF(OR($E5780="",$F5780=""),"",IF(AND($G5780=1,$F5780&gt;='Working Hours'!$C$8,$F5780&lt;'Working Hours'!$C$9),1,0))</f>
        <v/>
      </c>
    </row>
    <row r="5781">
      <c r="A5781" s="11" t="n"/>
      <c r="B5781" s="11" t="n"/>
      <c r="C5781" s="11" t="n"/>
      <c r="E5781" s="12">
        <f>IF($A5781="","",IF(ISNUMBER($A5781),$A5781,IFERROR(DATEVALUE($A5781),"")))</f>
        <v/>
      </c>
      <c r="F5781" s="12">
        <f>IF($B5781="","",IF(ISNUMBER($B5781),HOUR($B5781)*2+MINUTE($B5781)/30,IFERROR(VALUE(LEFT($B5781,FIND(":",$B5781)-1))*2+VALUE(MID($B5781,FIND(":",$B5781)+1,2))/30,"")))</f>
        <v/>
      </c>
      <c r="G5781" s="12">
        <f>IF($E5781="","",IF(WEEKDAY($E5781,2)&lt;6,1,0))</f>
        <v/>
      </c>
      <c r="H5781" s="12">
        <f>IF(OR($E5781="",$F5781=""),"",IF(AND($G5781=1,$F5781&gt;='Working Hours'!$C$8,$F5781&lt;'Working Hours'!$C$9),1,0))</f>
        <v/>
      </c>
    </row>
    <row r="5782">
      <c r="A5782" s="11" t="n"/>
      <c r="B5782" s="11" t="n"/>
      <c r="C5782" s="11" t="n"/>
      <c r="E5782" s="12">
        <f>IF($A5782="","",IF(ISNUMBER($A5782),$A5782,IFERROR(DATEVALUE($A5782),"")))</f>
        <v/>
      </c>
      <c r="F5782" s="12">
        <f>IF($B5782="","",IF(ISNUMBER($B5782),HOUR($B5782)*2+MINUTE($B5782)/30,IFERROR(VALUE(LEFT($B5782,FIND(":",$B5782)-1))*2+VALUE(MID($B5782,FIND(":",$B5782)+1,2))/30,"")))</f>
        <v/>
      </c>
      <c r="G5782" s="12">
        <f>IF($E5782="","",IF(WEEKDAY($E5782,2)&lt;6,1,0))</f>
        <v/>
      </c>
      <c r="H5782" s="12">
        <f>IF(OR($E5782="",$F5782=""),"",IF(AND($G5782=1,$F5782&gt;='Working Hours'!$C$8,$F5782&lt;'Working Hours'!$C$9),1,0))</f>
        <v/>
      </c>
    </row>
    <row r="5783">
      <c r="A5783" s="11" t="n"/>
      <c r="B5783" s="11" t="n"/>
      <c r="C5783" s="11" t="n"/>
      <c r="E5783" s="12">
        <f>IF($A5783="","",IF(ISNUMBER($A5783),$A5783,IFERROR(DATEVALUE($A5783),"")))</f>
        <v/>
      </c>
      <c r="F5783" s="12">
        <f>IF($B5783="","",IF(ISNUMBER($B5783),HOUR($B5783)*2+MINUTE($B5783)/30,IFERROR(VALUE(LEFT($B5783,FIND(":",$B5783)-1))*2+VALUE(MID($B5783,FIND(":",$B5783)+1,2))/30,"")))</f>
        <v/>
      </c>
      <c r="G5783" s="12">
        <f>IF($E5783="","",IF(WEEKDAY($E5783,2)&lt;6,1,0))</f>
        <v/>
      </c>
      <c r="H5783" s="12">
        <f>IF(OR($E5783="",$F5783=""),"",IF(AND($G5783=1,$F5783&gt;='Working Hours'!$C$8,$F5783&lt;'Working Hours'!$C$9),1,0))</f>
        <v/>
      </c>
    </row>
    <row r="5784">
      <c r="A5784" s="11" t="n"/>
      <c r="B5784" s="11" t="n"/>
      <c r="C5784" s="11" t="n"/>
      <c r="E5784" s="12">
        <f>IF($A5784="","",IF(ISNUMBER($A5784),$A5784,IFERROR(DATEVALUE($A5784),"")))</f>
        <v/>
      </c>
      <c r="F5784" s="12">
        <f>IF($B5784="","",IF(ISNUMBER($B5784),HOUR($B5784)*2+MINUTE($B5784)/30,IFERROR(VALUE(LEFT($B5784,FIND(":",$B5784)-1))*2+VALUE(MID($B5784,FIND(":",$B5784)+1,2))/30,"")))</f>
        <v/>
      </c>
      <c r="G5784" s="12">
        <f>IF($E5784="","",IF(WEEKDAY($E5784,2)&lt;6,1,0))</f>
        <v/>
      </c>
      <c r="H5784" s="12">
        <f>IF(OR($E5784="",$F5784=""),"",IF(AND($G5784=1,$F5784&gt;='Working Hours'!$C$8,$F5784&lt;'Working Hours'!$C$9),1,0))</f>
        <v/>
      </c>
    </row>
    <row r="5785">
      <c r="A5785" s="11" t="n"/>
      <c r="B5785" s="11" t="n"/>
      <c r="C5785" s="11" t="n"/>
      <c r="E5785" s="12">
        <f>IF($A5785="","",IF(ISNUMBER($A5785),$A5785,IFERROR(DATEVALUE($A5785),"")))</f>
        <v/>
      </c>
      <c r="F5785" s="12">
        <f>IF($B5785="","",IF(ISNUMBER($B5785),HOUR($B5785)*2+MINUTE($B5785)/30,IFERROR(VALUE(LEFT($B5785,FIND(":",$B5785)-1))*2+VALUE(MID($B5785,FIND(":",$B5785)+1,2))/30,"")))</f>
        <v/>
      </c>
      <c r="G5785" s="12">
        <f>IF($E5785="","",IF(WEEKDAY($E5785,2)&lt;6,1,0))</f>
        <v/>
      </c>
      <c r="H5785" s="12">
        <f>IF(OR($E5785="",$F5785=""),"",IF(AND($G5785=1,$F5785&gt;='Working Hours'!$C$8,$F5785&lt;'Working Hours'!$C$9),1,0))</f>
        <v/>
      </c>
    </row>
    <row r="5786">
      <c r="A5786" s="11" t="n"/>
      <c r="B5786" s="11" t="n"/>
      <c r="C5786" s="11" t="n"/>
      <c r="E5786" s="12">
        <f>IF($A5786="","",IF(ISNUMBER($A5786),$A5786,IFERROR(DATEVALUE($A5786),"")))</f>
        <v/>
      </c>
      <c r="F5786" s="12">
        <f>IF($B5786="","",IF(ISNUMBER($B5786),HOUR($B5786)*2+MINUTE($B5786)/30,IFERROR(VALUE(LEFT($B5786,FIND(":",$B5786)-1))*2+VALUE(MID($B5786,FIND(":",$B5786)+1,2))/30,"")))</f>
        <v/>
      </c>
      <c r="G5786" s="12">
        <f>IF($E5786="","",IF(WEEKDAY($E5786,2)&lt;6,1,0))</f>
        <v/>
      </c>
      <c r="H5786" s="12">
        <f>IF(OR($E5786="",$F5786=""),"",IF(AND($G5786=1,$F5786&gt;='Working Hours'!$C$8,$F5786&lt;'Working Hours'!$C$9),1,0))</f>
        <v/>
      </c>
    </row>
    <row r="5787">
      <c r="A5787" s="11" t="n"/>
      <c r="B5787" s="11" t="n"/>
      <c r="C5787" s="11" t="n"/>
      <c r="E5787" s="12">
        <f>IF($A5787="","",IF(ISNUMBER($A5787),$A5787,IFERROR(DATEVALUE($A5787),"")))</f>
        <v/>
      </c>
      <c r="F5787" s="12">
        <f>IF($B5787="","",IF(ISNUMBER($B5787),HOUR($B5787)*2+MINUTE($B5787)/30,IFERROR(VALUE(LEFT($B5787,FIND(":",$B5787)-1))*2+VALUE(MID($B5787,FIND(":",$B5787)+1,2))/30,"")))</f>
        <v/>
      </c>
      <c r="G5787" s="12">
        <f>IF($E5787="","",IF(WEEKDAY($E5787,2)&lt;6,1,0))</f>
        <v/>
      </c>
      <c r="H5787" s="12">
        <f>IF(OR($E5787="",$F5787=""),"",IF(AND($G5787=1,$F5787&gt;='Working Hours'!$C$8,$F5787&lt;'Working Hours'!$C$9),1,0))</f>
        <v/>
      </c>
    </row>
    <row r="5788">
      <c r="A5788" s="11" t="n"/>
      <c r="B5788" s="11" t="n"/>
      <c r="C5788" s="11" t="n"/>
      <c r="E5788" s="12">
        <f>IF($A5788="","",IF(ISNUMBER($A5788),$A5788,IFERROR(DATEVALUE($A5788),"")))</f>
        <v/>
      </c>
      <c r="F5788" s="12">
        <f>IF($B5788="","",IF(ISNUMBER($B5788),HOUR($B5788)*2+MINUTE($B5788)/30,IFERROR(VALUE(LEFT($B5788,FIND(":",$B5788)-1))*2+VALUE(MID($B5788,FIND(":",$B5788)+1,2))/30,"")))</f>
        <v/>
      </c>
      <c r="G5788" s="12">
        <f>IF($E5788="","",IF(WEEKDAY($E5788,2)&lt;6,1,0))</f>
        <v/>
      </c>
      <c r="H5788" s="12">
        <f>IF(OR($E5788="",$F5788=""),"",IF(AND($G5788=1,$F5788&gt;='Working Hours'!$C$8,$F5788&lt;'Working Hours'!$C$9),1,0))</f>
        <v/>
      </c>
    </row>
    <row r="5789">
      <c r="A5789" s="11" t="n"/>
      <c r="B5789" s="11" t="n"/>
      <c r="C5789" s="11" t="n"/>
      <c r="E5789" s="12">
        <f>IF($A5789="","",IF(ISNUMBER($A5789),$A5789,IFERROR(DATEVALUE($A5789),"")))</f>
        <v/>
      </c>
      <c r="F5789" s="12">
        <f>IF($B5789="","",IF(ISNUMBER($B5789),HOUR($B5789)*2+MINUTE($B5789)/30,IFERROR(VALUE(LEFT($B5789,FIND(":",$B5789)-1))*2+VALUE(MID($B5789,FIND(":",$B5789)+1,2))/30,"")))</f>
        <v/>
      </c>
      <c r="G5789" s="12">
        <f>IF($E5789="","",IF(WEEKDAY($E5789,2)&lt;6,1,0))</f>
        <v/>
      </c>
      <c r="H5789" s="12">
        <f>IF(OR($E5789="",$F5789=""),"",IF(AND($G5789=1,$F5789&gt;='Working Hours'!$C$8,$F5789&lt;'Working Hours'!$C$9),1,0))</f>
        <v/>
      </c>
    </row>
    <row r="5790">
      <c r="A5790" s="11" t="n"/>
      <c r="B5790" s="11" t="n"/>
      <c r="C5790" s="11" t="n"/>
      <c r="E5790" s="12">
        <f>IF($A5790="","",IF(ISNUMBER($A5790),$A5790,IFERROR(DATEVALUE($A5790),"")))</f>
        <v/>
      </c>
      <c r="F5790" s="12">
        <f>IF($B5790="","",IF(ISNUMBER($B5790),HOUR($B5790)*2+MINUTE($B5790)/30,IFERROR(VALUE(LEFT($B5790,FIND(":",$B5790)-1))*2+VALUE(MID($B5790,FIND(":",$B5790)+1,2))/30,"")))</f>
        <v/>
      </c>
      <c r="G5790" s="12">
        <f>IF($E5790="","",IF(WEEKDAY($E5790,2)&lt;6,1,0))</f>
        <v/>
      </c>
      <c r="H5790" s="12">
        <f>IF(OR($E5790="",$F5790=""),"",IF(AND($G5790=1,$F5790&gt;='Working Hours'!$C$8,$F5790&lt;'Working Hours'!$C$9),1,0))</f>
        <v/>
      </c>
    </row>
    <row r="5791">
      <c r="A5791" s="11" t="n"/>
      <c r="B5791" s="11" t="n"/>
      <c r="C5791" s="11" t="n"/>
      <c r="E5791" s="12">
        <f>IF($A5791="","",IF(ISNUMBER($A5791),$A5791,IFERROR(DATEVALUE($A5791),"")))</f>
        <v/>
      </c>
      <c r="F5791" s="12">
        <f>IF($B5791="","",IF(ISNUMBER($B5791),HOUR($B5791)*2+MINUTE($B5791)/30,IFERROR(VALUE(LEFT($B5791,FIND(":",$B5791)-1))*2+VALUE(MID($B5791,FIND(":",$B5791)+1,2))/30,"")))</f>
        <v/>
      </c>
      <c r="G5791" s="12">
        <f>IF($E5791="","",IF(WEEKDAY($E5791,2)&lt;6,1,0))</f>
        <v/>
      </c>
      <c r="H5791" s="12">
        <f>IF(OR($E5791="",$F5791=""),"",IF(AND($G5791=1,$F5791&gt;='Working Hours'!$C$8,$F5791&lt;'Working Hours'!$C$9),1,0))</f>
        <v/>
      </c>
    </row>
    <row r="5792">
      <c r="A5792" s="11" t="n"/>
      <c r="B5792" s="11" t="n"/>
      <c r="C5792" s="11" t="n"/>
      <c r="E5792" s="12">
        <f>IF($A5792="","",IF(ISNUMBER($A5792),$A5792,IFERROR(DATEVALUE($A5792),"")))</f>
        <v/>
      </c>
      <c r="F5792" s="12">
        <f>IF($B5792="","",IF(ISNUMBER($B5792),HOUR($B5792)*2+MINUTE($B5792)/30,IFERROR(VALUE(LEFT($B5792,FIND(":",$B5792)-1))*2+VALUE(MID($B5792,FIND(":",$B5792)+1,2))/30,"")))</f>
        <v/>
      </c>
      <c r="G5792" s="12">
        <f>IF($E5792="","",IF(WEEKDAY($E5792,2)&lt;6,1,0))</f>
        <v/>
      </c>
      <c r="H5792" s="12">
        <f>IF(OR($E5792="",$F5792=""),"",IF(AND($G5792=1,$F5792&gt;='Working Hours'!$C$8,$F5792&lt;'Working Hours'!$C$9),1,0))</f>
        <v/>
      </c>
    </row>
    <row r="5793">
      <c r="A5793" s="11" t="n"/>
      <c r="B5793" s="11" t="n"/>
      <c r="C5793" s="11" t="n"/>
      <c r="E5793" s="12">
        <f>IF($A5793="","",IF(ISNUMBER($A5793),$A5793,IFERROR(DATEVALUE($A5793),"")))</f>
        <v/>
      </c>
      <c r="F5793" s="12">
        <f>IF($B5793="","",IF(ISNUMBER($B5793),HOUR($B5793)*2+MINUTE($B5793)/30,IFERROR(VALUE(LEFT($B5793,FIND(":",$B5793)-1))*2+VALUE(MID($B5793,FIND(":",$B5793)+1,2))/30,"")))</f>
        <v/>
      </c>
      <c r="G5793" s="12">
        <f>IF($E5793="","",IF(WEEKDAY($E5793,2)&lt;6,1,0))</f>
        <v/>
      </c>
      <c r="H5793" s="12">
        <f>IF(OR($E5793="",$F5793=""),"",IF(AND($G5793=1,$F5793&gt;='Working Hours'!$C$8,$F5793&lt;'Working Hours'!$C$9),1,0))</f>
        <v/>
      </c>
    </row>
    <row r="5794">
      <c r="A5794" s="11" t="n"/>
      <c r="B5794" s="11" t="n"/>
      <c r="C5794" s="11" t="n"/>
      <c r="E5794" s="12">
        <f>IF($A5794="","",IF(ISNUMBER($A5794),$A5794,IFERROR(DATEVALUE($A5794),"")))</f>
        <v/>
      </c>
      <c r="F5794" s="12">
        <f>IF($B5794="","",IF(ISNUMBER($B5794),HOUR($B5794)*2+MINUTE($B5794)/30,IFERROR(VALUE(LEFT($B5794,FIND(":",$B5794)-1))*2+VALUE(MID($B5794,FIND(":",$B5794)+1,2))/30,"")))</f>
        <v/>
      </c>
      <c r="G5794" s="12">
        <f>IF($E5794="","",IF(WEEKDAY($E5794,2)&lt;6,1,0))</f>
        <v/>
      </c>
      <c r="H5794" s="12">
        <f>IF(OR($E5794="",$F5794=""),"",IF(AND($G5794=1,$F5794&gt;='Working Hours'!$C$8,$F5794&lt;'Working Hours'!$C$9),1,0))</f>
        <v/>
      </c>
    </row>
    <row r="5795">
      <c r="A5795" s="11" t="n"/>
      <c r="B5795" s="11" t="n"/>
      <c r="C5795" s="11" t="n"/>
      <c r="E5795" s="12">
        <f>IF($A5795="","",IF(ISNUMBER($A5795),$A5795,IFERROR(DATEVALUE($A5795),"")))</f>
        <v/>
      </c>
      <c r="F5795" s="12">
        <f>IF($B5795="","",IF(ISNUMBER($B5795),HOUR($B5795)*2+MINUTE($B5795)/30,IFERROR(VALUE(LEFT($B5795,FIND(":",$B5795)-1))*2+VALUE(MID($B5795,FIND(":",$B5795)+1,2))/30,"")))</f>
        <v/>
      </c>
      <c r="G5795" s="12">
        <f>IF($E5795="","",IF(WEEKDAY($E5795,2)&lt;6,1,0))</f>
        <v/>
      </c>
      <c r="H5795" s="12">
        <f>IF(OR($E5795="",$F5795=""),"",IF(AND($G5795=1,$F5795&gt;='Working Hours'!$C$8,$F5795&lt;'Working Hours'!$C$9),1,0))</f>
        <v/>
      </c>
    </row>
    <row r="5796">
      <c r="A5796" s="11" t="n"/>
      <c r="B5796" s="11" t="n"/>
      <c r="C5796" s="11" t="n"/>
      <c r="E5796" s="12">
        <f>IF($A5796="","",IF(ISNUMBER($A5796),$A5796,IFERROR(DATEVALUE($A5796),"")))</f>
        <v/>
      </c>
      <c r="F5796" s="12">
        <f>IF($B5796="","",IF(ISNUMBER($B5796),HOUR($B5796)*2+MINUTE($B5796)/30,IFERROR(VALUE(LEFT($B5796,FIND(":",$B5796)-1))*2+VALUE(MID($B5796,FIND(":",$B5796)+1,2))/30,"")))</f>
        <v/>
      </c>
      <c r="G5796" s="12">
        <f>IF($E5796="","",IF(WEEKDAY($E5796,2)&lt;6,1,0))</f>
        <v/>
      </c>
      <c r="H5796" s="12">
        <f>IF(OR($E5796="",$F5796=""),"",IF(AND($G5796=1,$F5796&gt;='Working Hours'!$C$8,$F5796&lt;'Working Hours'!$C$9),1,0))</f>
        <v/>
      </c>
    </row>
    <row r="5797">
      <c r="A5797" s="11" t="n"/>
      <c r="B5797" s="11" t="n"/>
      <c r="C5797" s="11" t="n"/>
      <c r="E5797" s="12">
        <f>IF($A5797="","",IF(ISNUMBER($A5797),$A5797,IFERROR(DATEVALUE($A5797),"")))</f>
        <v/>
      </c>
      <c r="F5797" s="12">
        <f>IF($B5797="","",IF(ISNUMBER($B5797),HOUR($B5797)*2+MINUTE($B5797)/30,IFERROR(VALUE(LEFT($B5797,FIND(":",$B5797)-1))*2+VALUE(MID($B5797,FIND(":",$B5797)+1,2))/30,"")))</f>
        <v/>
      </c>
      <c r="G5797" s="12">
        <f>IF($E5797="","",IF(WEEKDAY($E5797,2)&lt;6,1,0))</f>
        <v/>
      </c>
      <c r="H5797" s="12">
        <f>IF(OR($E5797="",$F5797=""),"",IF(AND($G5797=1,$F5797&gt;='Working Hours'!$C$8,$F5797&lt;'Working Hours'!$C$9),1,0))</f>
        <v/>
      </c>
    </row>
    <row r="5798">
      <c r="A5798" s="11" t="n"/>
      <c r="B5798" s="11" t="n"/>
      <c r="C5798" s="11" t="n"/>
      <c r="E5798" s="12">
        <f>IF($A5798="","",IF(ISNUMBER($A5798),$A5798,IFERROR(DATEVALUE($A5798),"")))</f>
        <v/>
      </c>
      <c r="F5798" s="12">
        <f>IF($B5798="","",IF(ISNUMBER($B5798),HOUR($B5798)*2+MINUTE($B5798)/30,IFERROR(VALUE(LEFT($B5798,FIND(":",$B5798)-1))*2+VALUE(MID($B5798,FIND(":",$B5798)+1,2))/30,"")))</f>
        <v/>
      </c>
      <c r="G5798" s="12">
        <f>IF($E5798="","",IF(WEEKDAY($E5798,2)&lt;6,1,0))</f>
        <v/>
      </c>
      <c r="H5798" s="12">
        <f>IF(OR($E5798="",$F5798=""),"",IF(AND($G5798=1,$F5798&gt;='Working Hours'!$C$8,$F5798&lt;'Working Hours'!$C$9),1,0))</f>
        <v/>
      </c>
    </row>
    <row r="5799">
      <c r="A5799" s="11" t="n"/>
      <c r="B5799" s="11" t="n"/>
      <c r="C5799" s="11" t="n"/>
      <c r="E5799" s="12">
        <f>IF($A5799="","",IF(ISNUMBER($A5799),$A5799,IFERROR(DATEVALUE($A5799),"")))</f>
        <v/>
      </c>
      <c r="F5799" s="12">
        <f>IF($B5799="","",IF(ISNUMBER($B5799),HOUR($B5799)*2+MINUTE($B5799)/30,IFERROR(VALUE(LEFT($B5799,FIND(":",$B5799)-1))*2+VALUE(MID($B5799,FIND(":",$B5799)+1,2))/30,"")))</f>
        <v/>
      </c>
      <c r="G5799" s="12">
        <f>IF($E5799="","",IF(WEEKDAY($E5799,2)&lt;6,1,0))</f>
        <v/>
      </c>
      <c r="H5799" s="12">
        <f>IF(OR($E5799="",$F5799=""),"",IF(AND($G5799=1,$F5799&gt;='Working Hours'!$C$8,$F5799&lt;'Working Hours'!$C$9),1,0))</f>
        <v/>
      </c>
    </row>
    <row r="5800">
      <c r="A5800" s="11" t="n"/>
      <c r="B5800" s="11" t="n"/>
      <c r="C5800" s="11" t="n"/>
      <c r="E5800" s="12">
        <f>IF($A5800="","",IF(ISNUMBER($A5800),$A5800,IFERROR(DATEVALUE($A5800),"")))</f>
        <v/>
      </c>
      <c r="F5800" s="12">
        <f>IF($B5800="","",IF(ISNUMBER($B5800),HOUR($B5800)*2+MINUTE($B5800)/30,IFERROR(VALUE(LEFT($B5800,FIND(":",$B5800)-1))*2+VALUE(MID($B5800,FIND(":",$B5800)+1,2))/30,"")))</f>
        <v/>
      </c>
      <c r="G5800" s="12">
        <f>IF($E5800="","",IF(WEEKDAY($E5800,2)&lt;6,1,0))</f>
        <v/>
      </c>
      <c r="H5800" s="12">
        <f>IF(OR($E5800="",$F5800=""),"",IF(AND($G5800=1,$F5800&gt;='Working Hours'!$C$8,$F5800&lt;'Working Hours'!$C$9),1,0))</f>
        <v/>
      </c>
    </row>
    <row r="5801">
      <c r="A5801" s="11" t="n"/>
      <c r="B5801" s="11" t="n"/>
      <c r="C5801" s="11" t="n"/>
      <c r="E5801" s="12">
        <f>IF($A5801="","",IF(ISNUMBER($A5801),$A5801,IFERROR(DATEVALUE($A5801),"")))</f>
        <v/>
      </c>
      <c r="F5801" s="12">
        <f>IF($B5801="","",IF(ISNUMBER($B5801),HOUR($B5801)*2+MINUTE($B5801)/30,IFERROR(VALUE(LEFT($B5801,FIND(":",$B5801)-1))*2+VALUE(MID($B5801,FIND(":",$B5801)+1,2))/30,"")))</f>
        <v/>
      </c>
      <c r="G5801" s="12">
        <f>IF($E5801="","",IF(WEEKDAY($E5801,2)&lt;6,1,0))</f>
        <v/>
      </c>
      <c r="H5801" s="12">
        <f>IF(OR($E5801="",$F5801=""),"",IF(AND($G5801=1,$F5801&gt;='Working Hours'!$C$8,$F5801&lt;'Working Hours'!$C$9),1,0))</f>
        <v/>
      </c>
    </row>
    <row r="5802">
      <c r="A5802" s="11" t="n"/>
      <c r="B5802" s="11" t="n"/>
      <c r="C5802" s="11" t="n"/>
      <c r="E5802" s="12">
        <f>IF($A5802="","",IF(ISNUMBER($A5802),$A5802,IFERROR(DATEVALUE($A5802),"")))</f>
        <v/>
      </c>
      <c r="F5802" s="12">
        <f>IF($B5802="","",IF(ISNUMBER($B5802),HOUR($B5802)*2+MINUTE($B5802)/30,IFERROR(VALUE(LEFT($B5802,FIND(":",$B5802)-1))*2+VALUE(MID($B5802,FIND(":",$B5802)+1,2))/30,"")))</f>
        <v/>
      </c>
      <c r="G5802" s="12">
        <f>IF($E5802="","",IF(WEEKDAY($E5802,2)&lt;6,1,0))</f>
        <v/>
      </c>
      <c r="H5802" s="12">
        <f>IF(OR($E5802="",$F5802=""),"",IF(AND($G5802=1,$F5802&gt;='Working Hours'!$C$8,$F5802&lt;'Working Hours'!$C$9),1,0))</f>
        <v/>
      </c>
    </row>
    <row r="5803">
      <c r="A5803" s="11" t="n"/>
      <c r="B5803" s="11" t="n"/>
      <c r="C5803" s="11" t="n"/>
      <c r="E5803" s="12">
        <f>IF($A5803="","",IF(ISNUMBER($A5803),$A5803,IFERROR(DATEVALUE($A5803),"")))</f>
        <v/>
      </c>
      <c r="F5803" s="12">
        <f>IF($B5803="","",IF(ISNUMBER($B5803),HOUR($B5803)*2+MINUTE($B5803)/30,IFERROR(VALUE(LEFT($B5803,FIND(":",$B5803)-1))*2+VALUE(MID($B5803,FIND(":",$B5803)+1,2))/30,"")))</f>
        <v/>
      </c>
      <c r="G5803" s="12">
        <f>IF($E5803="","",IF(WEEKDAY($E5803,2)&lt;6,1,0))</f>
        <v/>
      </c>
      <c r="H5803" s="12">
        <f>IF(OR($E5803="",$F5803=""),"",IF(AND($G5803=1,$F5803&gt;='Working Hours'!$C$8,$F5803&lt;'Working Hours'!$C$9),1,0))</f>
        <v/>
      </c>
    </row>
    <row r="5804">
      <c r="A5804" s="11" t="n"/>
      <c r="B5804" s="11" t="n"/>
      <c r="C5804" s="11" t="n"/>
      <c r="E5804" s="12">
        <f>IF($A5804="","",IF(ISNUMBER($A5804),$A5804,IFERROR(DATEVALUE($A5804),"")))</f>
        <v/>
      </c>
      <c r="F5804" s="12">
        <f>IF($B5804="","",IF(ISNUMBER($B5804),HOUR($B5804)*2+MINUTE($B5804)/30,IFERROR(VALUE(LEFT($B5804,FIND(":",$B5804)-1))*2+VALUE(MID($B5804,FIND(":",$B5804)+1,2))/30,"")))</f>
        <v/>
      </c>
      <c r="G5804" s="12">
        <f>IF($E5804="","",IF(WEEKDAY($E5804,2)&lt;6,1,0))</f>
        <v/>
      </c>
      <c r="H5804" s="12">
        <f>IF(OR($E5804="",$F5804=""),"",IF(AND($G5804=1,$F5804&gt;='Working Hours'!$C$8,$F5804&lt;'Working Hours'!$C$9),1,0))</f>
        <v/>
      </c>
    </row>
    <row r="5805">
      <c r="A5805" s="11" t="n"/>
      <c r="B5805" s="11" t="n"/>
      <c r="C5805" s="11" t="n"/>
      <c r="E5805" s="12">
        <f>IF($A5805="","",IF(ISNUMBER($A5805),$A5805,IFERROR(DATEVALUE($A5805),"")))</f>
        <v/>
      </c>
      <c r="F5805" s="12">
        <f>IF($B5805="","",IF(ISNUMBER($B5805),HOUR($B5805)*2+MINUTE($B5805)/30,IFERROR(VALUE(LEFT($B5805,FIND(":",$B5805)-1))*2+VALUE(MID($B5805,FIND(":",$B5805)+1,2))/30,"")))</f>
        <v/>
      </c>
      <c r="G5805" s="12">
        <f>IF($E5805="","",IF(WEEKDAY($E5805,2)&lt;6,1,0))</f>
        <v/>
      </c>
      <c r="H5805" s="12">
        <f>IF(OR($E5805="",$F5805=""),"",IF(AND($G5805=1,$F5805&gt;='Working Hours'!$C$8,$F5805&lt;'Working Hours'!$C$9),1,0))</f>
        <v/>
      </c>
    </row>
    <row r="5806">
      <c r="A5806" s="11" t="n"/>
      <c r="B5806" s="11" t="n"/>
      <c r="C5806" s="11" t="n"/>
      <c r="E5806" s="12">
        <f>IF($A5806="","",IF(ISNUMBER($A5806),$A5806,IFERROR(DATEVALUE($A5806),"")))</f>
        <v/>
      </c>
      <c r="F5806" s="12">
        <f>IF($B5806="","",IF(ISNUMBER($B5806),HOUR($B5806)*2+MINUTE($B5806)/30,IFERROR(VALUE(LEFT($B5806,FIND(":",$B5806)-1))*2+VALUE(MID($B5806,FIND(":",$B5806)+1,2))/30,"")))</f>
        <v/>
      </c>
      <c r="G5806" s="12">
        <f>IF($E5806="","",IF(WEEKDAY($E5806,2)&lt;6,1,0))</f>
        <v/>
      </c>
      <c r="H5806" s="12">
        <f>IF(OR($E5806="",$F5806=""),"",IF(AND($G5806=1,$F5806&gt;='Working Hours'!$C$8,$F5806&lt;'Working Hours'!$C$9),1,0))</f>
        <v/>
      </c>
    </row>
    <row r="5807">
      <c r="A5807" s="11" t="n"/>
      <c r="B5807" s="11" t="n"/>
      <c r="C5807" s="11" t="n"/>
      <c r="E5807" s="12">
        <f>IF($A5807="","",IF(ISNUMBER($A5807),$A5807,IFERROR(DATEVALUE($A5807),"")))</f>
        <v/>
      </c>
      <c r="F5807" s="12">
        <f>IF($B5807="","",IF(ISNUMBER($B5807),HOUR($B5807)*2+MINUTE($B5807)/30,IFERROR(VALUE(LEFT($B5807,FIND(":",$B5807)-1))*2+VALUE(MID($B5807,FIND(":",$B5807)+1,2))/30,"")))</f>
        <v/>
      </c>
      <c r="G5807" s="12">
        <f>IF($E5807="","",IF(WEEKDAY($E5807,2)&lt;6,1,0))</f>
        <v/>
      </c>
      <c r="H5807" s="12">
        <f>IF(OR($E5807="",$F5807=""),"",IF(AND($G5807=1,$F5807&gt;='Working Hours'!$C$8,$F5807&lt;'Working Hours'!$C$9),1,0))</f>
        <v/>
      </c>
    </row>
    <row r="5808">
      <c r="A5808" s="11" t="n"/>
      <c r="B5808" s="11" t="n"/>
      <c r="C5808" s="11" t="n"/>
      <c r="E5808" s="12">
        <f>IF($A5808="","",IF(ISNUMBER($A5808),$A5808,IFERROR(DATEVALUE($A5808),"")))</f>
        <v/>
      </c>
      <c r="F5808" s="12">
        <f>IF($B5808="","",IF(ISNUMBER($B5808),HOUR($B5808)*2+MINUTE($B5808)/30,IFERROR(VALUE(LEFT($B5808,FIND(":",$B5808)-1))*2+VALUE(MID($B5808,FIND(":",$B5808)+1,2))/30,"")))</f>
        <v/>
      </c>
      <c r="G5808" s="12">
        <f>IF($E5808="","",IF(WEEKDAY($E5808,2)&lt;6,1,0))</f>
        <v/>
      </c>
      <c r="H5808" s="12">
        <f>IF(OR($E5808="",$F5808=""),"",IF(AND($G5808=1,$F5808&gt;='Working Hours'!$C$8,$F5808&lt;'Working Hours'!$C$9),1,0))</f>
        <v/>
      </c>
    </row>
    <row r="5809">
      <c r="A5809" s="11" t="n"/>
      <c r="B5809" s="11" t="n"/>
      <c r="C5809" s="11" t="n"/>
      <c r="E5809" s="12">
        <f>IF($A5809="","",IF(ISNUMBER($A5809),$A5809,IFERROR(DATEVALUE($A5809),"")))</f>
        <v/>
      </c>
      <c r="F5809" s="12">
        <f>IF($B5809="","",IF(ISNUMBER($B5809),HOUR($B5809)*2+MINUTE($B5809)/30,IFERROR(VALUE(LEFT($B5809,FIND(":",$B5809)-1))*2+VALUE(MID($B5809,FIND(":",$B5809)+1,2))/30,"")))</f>
        <v/>
      </c>
      <c r="G5809" s="12">
        <f>IF($E5809="","",IF(WEEKDAY($E5809,2)&lt;6,1,0))</f>
        <v/>
      </c>
      <c r="H5809" s="12">
        <f>IF(OR($E5809="",$F5809=""),"",IF(AND($G5809=1,$F5809&gt;='Working Hours'!$C$8,$F5809&lt;'Working Hours'!$C$9),1,0))</f>
        <v/>
      </c>
    </row>
    <row r="5810">
      <c r="A5810" s="11" t="n"/>
      <c r="B5810" s="11" t="n"/>
      <c r="C5810" s="11" t="n"/>
      <c r="E5810" s="12">
        <f>IF($A5810="","",IF(ISNUMBER($A5810),$A5810,IFERROR(DATEVALUE($A5810),"")))</f>
        <v/>
      </c>
      <c r="F5810" s="12">
        <f>IF($B5810="","",IF(ISNUMBER($B5810),HOUR($B5810)*2+MINUTE($B5810)/30,IFERROR(VALUE(LEFT($B5810,FIND(":",$B5810)-1))*2+VALUE(MID($B5810,FIND(":",$B5810)+1,2))/30,"")))</f>
        <v/>
      </c>
      <c r="G5810" s="12">
        <f>IF($E5810="","",IF(WEEKDAY($E5810,2)&lt;6,1,0))</f>
        <v/>
      </c>
      <c r="H5810" s="12">
        <f>IF(OR($E5810="",$F5810=""),"",IF(AND($G5810=1,$F5810&gt;='Working Hours'!$C$8,$F5810&lt;'Working Hours'!$C$9),1,0))</f>
        <v/>
      </c>
    </row>
    <row r="5811">
      <c r="A5811" s="11" t="n"/>
      <c r="B5811" s="11" t="n"/>
      <c r="C5811" s="11" t="n"/>
      <c r="E5811" s="12">
        <f>IF($A5811="","",IF(ISNUMBER($A5811),$A5811,IFERROR(DATEVALUE($A5811),"")))</f>
        <v/>
      </c>
      <c r="F5811" s="12">
        <f>IF($B5811="","",IF(ISNUMBER($B5811),HOUR($B5811)*2+MINUTE($B5811)/30,IFERROR(VALUE(LEFT($B5811,FIND(":",$B5811)-1))*2+VALUE(MID($B5811,FIND(":",$B5811)+1,2))/30,"")))</f>
        <v/>
      </c>
      <c r="G5811" s="12">
        <f>IF($E5811="","",IF(WEEKDAY($E5811,2)&lt;6,1,0))</f>
        <v/>
      </c>
      <c r="H5811" s="12">
        <f>IF(OR($E5811="",$F5811=""),"",IF(AND($G5811=1,$F5811&gt;='Working Hours'!$C$8,$F5811&lt;'Working Hours'!$C$9),1,0))</f>
        <v/>
      </c>
    </row>
    <row r="5812">
      <c r="A5812" s="11" t="n"/>
      <c r="B5812" s="11" t="n"/>
      <c r="C5812" s="11" t="n"/>
      <c r="E5812" s="12">
        <f>IF($A5812="","",IF(ISNUMBER($A5812),$A5812,IFERROR(DATEVALUE($A5812),"")))</f>
        <v/>
      </c>
      <c r="F5812" s="12">
        <f>IF($B5812="","",IF(ISNUMBER($B5812),HOUR($B5812)*2+MINUTE($B5812)/30,IFERROR(VALUE(LEFT($B5812,FIND(":",$B5812)-1))*2+VALUE(MID($B5812,FIND(":",$B5812)+1,2))/30,"")))</f>
        <v/>
      </c>
      <c r="G5812" s="12">
        <f>IF($E5812="","",IF(WEEKDAY($E5812,2)&lt;6,1,0))</f>
        <v/>
      </c>
      <c r="H5812" s="12">
        <f>IF(OR($E5812="",$F5812=""),"",IF(AND($G5812=1,$F5812&gt;='Working Hours'!$C$8,$F5812&lt;'Working Hours'!$C$9),1,0))</f>
        <v/>
      </c>
    </row>
    <row r="5813">
      <c r="A5813" s="11" t="n"/>
      <c r="B5813" s="11" t="n"/>
      <c r="C5813" s="11" t="n"/>
      <c r="E5813" s="12">
        <f>IF($A5813="","",IF(ISNUMBER($A5813),$A5813,IFERROR(DATEVALUE($A5813),"")))</f>
        <v/>
      </c>
      <c r="F5813" s="12">
        <f>IF($B5813="","",IF(ISNUMBER($B5813),HOUR($B5813)*2+MINUTE($B5813)/30,IFERROR(VALUE(LEFT($B5813,FIND(":",$B5813)-1))*2+VALUE(MID($B5813,FIND(":",$B5813)+1,2))/30,"")))</f>
        <v/>
      </c>
      <c r="G5813" s="12">
        <f>IF($E5813="","",IF(WEEKDAY($E5813,2)&lt;6,1,0))</f>
        <v/>
      </c>
      <c r="H5813" s="12">
        <f>IF(OR($E5813="",$F5813=""),"",IF(AND($G5813=1,$F5813&gt;='Working Hours'!$C$8,$F5813&lt;'Working Hours'!$C$9),1,0))</f>
        <v/>
      </c>
    </row>
    <row r="5814">
      <c r="A5814" s="11" t="n"/>
      <c r="B5814" s="11" t="n"/>
      <c r="C5814" s="11" t="n"/>
      <c r="E5814" s="12">
        <f>IF($A5814="","",IF(ISNUMBER($A5814),$A5814,IFERROR(DATEVALUE($A5814),"")))</f>
        <v/>
      </c>
      <c r="F5814" s="12">
        <f>IF($B5814="","",IF(ISNUMBER($B5814),HOUR($B5814)*2+MINUTE($B5814)/30,IFERROR(VALUE(LEFT($B5814,FIND(":",$B5814)-1))*2+VALUE(MID($B5814,FIND(":",$B5814)+1,2))/30,"")))</f>
        <v/>
      </c>
      <c r="G5814" s="12">
        <f>IF($E5814="","",IF(WEEKDAY($E5814,2)&lt;6,1,0))</f>
        <v/>
      </c>
      <c r="H5814" s="12">
        <f>IF(OR($E5814="",$F5814=""),"",IF(AND($G5814=1,$F5814&gt;='Working Hours'!$C$8,$F5814&lt;'Working Hours'!$C$9),1,0))</f>
        <v/>
      </c>
    </row>
    <row r="5815">
      <c r="A5815" s="11" t="n"/>
      <c r="B5815" s="11" t="n"/>
      <c r="C5815" s="11" t="n"/>
      <c r="E5815" s="12">
        <f>IF($A5815="","",IF(ISNUMBER($A5815),$A5815,IFERROR(DATEVALUE($A5815),"")))</f>
        <v/>
      </c>
      <c r="F5815" s="12">
        <f>IF($B5815="","",IF(ISNUMBER($B5815),HOUR($B5815)*2+MINUTE($B5815)/30,IFERROR(VALUE(LEFT($B5815,FIND(":",$B5815)-1))*2+VALUE(MID($B5815,FIND(":",$B5815)+1,2))/30,"")))</f>
        <v/>
      </c>
      <c r="G5815" s="12">
        <f>IF($E5815="","",IF(WEEKDAY($E5815,2)&lt;6,1,0))</f>
        <v/>
      </c>
      <c r="H5815" s="12">
        <f>IF(OR($E5815="",$F5815=""),"",IF(AND($G5815=1,$F5815&gt;='Working Hours'!$C$8,$F5815&lt;'Working Hours'!$C$9),1,0))</f>
        <v/>
      </c>
    </row>
    <row r="5816">
      <c r="A5816" s="11" t="n"/>
      <c r="B5816" s="11" t="n"/>
      <c r="C5816" s="11" t="n"/>
      <c r="E5816" s="12">
        <f>IF($A5816="","",IF(ISNUMBER($A5816),$A5816,IFERROR(DATEVALUE($A5816),"")))</f>
        <v/>
      </c>
      <c r="F5816" s="12">
        <f>IF($B5816="","",IF(ISNUMBER($B5816),HOUR($B5816)*2+MINUTE($B5816)/30,IFERROR(VALUE(LEFT($B5816,FIND(":",$B5816)-1))*2+VALUE(MID($B5816,FIND(":",$B5816)+1,2))/30,"")))</f>
        <v/>
      </c>
      <c r="G5816" s="12">
        <f>IF($E5816="","",IF(WEEKDAY($E5816,2)&lt;6,1,0))</f>
        <v/>
      </c>
      <c r="H5816" s="12">
        <f>IF(OR($E5816="",$F5816=""),"",IF(AND($G5816=1,$F5816&gt;='Working Hours'!$C$8,$F5816&lt;'Working Hours'!$C$9),1,0))</f>
        <v/>
      </c>
    </row>
    <row r="5817">
      <c r="A5817" s="11" t="n"/>
      <c r="B5817" s="11" t="n"/>
      <c r="C5817" s="11" t="n"/>
      <c r="E5817" s="12">
        <f>IF($A5817="","",IF(ISNUMBER($A5817),$A5817,IFERROR(DATEVALUE($A5817),"")))</f>
        <v/>
      </c>
      <c r="F5817" s="12">
        <f>IF($B5817="","",IF(ISNUMBER($B5817),HOUR($B5817)*2+MINUTE($B5817)/30,IFERROR(VALUE(LEFT($B5817,FIND(":",$B5817)-1))*2+VALUE(MID($B5817,FIND(":",$B5817)+1,2))/30,"")))</f>
        <v/>
      </c>
      <c r="G5817" s="12">
        <f>IF($E5817="","",IF(WEEKDAY($E5817,2)&lt;6,1,0))</f>
        <v/>
      </c>
      <c r="H5817" s="12">
        <f>IF(OR($E5817="",$F5817=""),"",IF(AND($G5817=1,$F5817&gt;='Working Hours'!$C$8,$F5817&lt;'Working Hours'!$C$9),1,0))</f>
        <v/>
      </c>
    </row>
    <row r="5818">
      <c r="A5818" s="11" t="n"/>
      <c r="B5818" s="11" t="n"/>
      <c r="C5818" s="11" t="n"/>
      <c r="E5818" s="12">
        <f>IF($A5818="","",IF(ISNUMBER($A5818),$A5818,IFERROR(DATEVALUE($A5818),"")))</f>
        <v/>
      </c>
      <c r="F5818" s="12">
        <f>IF($B5818="","",IF(ISNUMBER($B5818),HOUR($B5818)*2+MINUTE($B5818)/30,IFERROR(VALUE(LEFT($B5818,FIND(":",$B5818)-1))*2+VALUE(MID($B5818,FIND(":",$B5818)+1,2))/30,"")))</f>
        <v/>
      </c>
      <c r="G5818" s="12">
        <f>IF($E5818="","",IF(WEEKDAY($E5818,2)&lt;6,1,0))</f>
        <v/>
      </c>
      <c r="H5818" s="12">
        <f>IF(OR($E5818="",$F5818=""),"",IF(AND($G5818=1,$F5818&gt;='Working Hours'!$C$8,$F5818&lt;'Working Hours'!$C$9),1,0))</f>
        <v/>
      </c>
    </row>
    <row r="5819">
      <c r="A5819" s="11" t="n"/>
      <c r="B5819" s="11" t="n"/>
      <c r="C5819" s="11" t="n"/>
      <c r="E5819" s="12">
        <f>IF($A5819="","",IF(ISNUMBER($A5819),$A5819,IFERROR(DATEVALUE($A5819),"")))</f>
        <v/>
      </c>
      <c r="F5819" s="12">
        <f>IF($B5819="","",IF(ISNUMBER($B5819),HOUR($B5819)*2+MINUTE($B5819)/30,IFERROR(VALUE(LEFT($B5819,FIND(":",$B5819)-1))*2+VALUE(MID($B5819,FIND(":",$B5819)+1,2))/30,"")))</f>
        <v/>
      </c>
      <c r="G5819" s="12">
        <f>IF($E5819="","",IF(WEEKDAY($E5819,2)&lt;6,1,0))</f>
        <v/>
      </c>
      <c r="H5819" s="12">
        <f>IF(OR($E5819="",$F5819=""),"",IF(AND($G5819=1,$F5819&gt;='Working Hours'!$C$8,$F5819&lt;'Working Hours'!$C$9),1,0))</f>
        <v/>
      </c>
    </row>
    <row r="5820">
      <c r="A5820" s="11" t="n"/>
      <c r="B5820" s="11" t="n"/>
      <c r="C5820" s="11" t="n"/>
      <c r="E5820" s="12">
        <f>IF($A5820="","",IF(ISNUMBER($A5820),$A5820,IFERROR(DATEVALUE($A5820),"")))</f>
        <v/>
      </c>
      <c r="F5820" s="12">
        <f>IF($B5820="","",IF(ISNUMBER($B5820),HOUR($B5820)*2+MINUTE($B5820)/30,IFERROR(VALUE(LEFT($B5820,FIND(":",$B5820)-1))*2+VALUE(MID($B5820,FIND(":",$B5820)+1,2))/30,"")))</f>
        <v/>
      </c>
      <c r="G5820" s="12">
        <f>IF($E5820="","",IF(WEEKDAY($E5820,2)&lt;6,1,0))</f>
        <v/>
      </c>
      <c r="H5820" s="12">
        <f>IF(OR($E5820="",$F5820=""),"",IF(AND($G5820=1,$F5820&gt;='Working Hours'!$C$8,$F5820&lt;'Working Hours'!$C$9),1,0))</f>
        <v/>
      </c>
    </row>
    <row r="5821">
      <c r="A5821" s="11" t="n"/>
      <c r="B5821" s="11" t="n"/>
      <c r="C5821" s="11" t="n"/>
      <c r="E5821" s="12">
        <f>IF($A5821="","",IF(ISNUMBER($A5821),$A5821,IFERROR(DATEVALUE($A5821),"")))</f>
        <v/>
      </c>
      <c r="F5821" s="12">
        <f>IF($B5821="","",IF(ISNUMBER($B5821),HOUR($B5821)*2+MINUTE($B5821)/30,IFERROR(VALUE(LEFT($B5821,FIND(":",$B5821)-1))*2+VALUE(MID($B5821,FIND(":",$B5821)+1,2))/30,"")))</f>
        <v/>
      </c>
      <c r="G5821" s="12">
        <f>IF($E5821="","",IF(WEEKDAY($E5821,2)&lt;6,1,0))</f>
        <v/>
      </c>
      <c r="H5821" s="12">
        <f>IF(OR($E5821="",$F5821=""),"",IF(AND($G5821=1,$F5821&gt;='Working Hours'!$C$8,$F5821&lt;'Working Hours'!$C$9),1,0))</f>
        <v/>
      </c>
    </row>
    <row r="5822">
      <c r="A5822" s="11" t="n"/>
      <c r="B5822" s="11" t="n"/>
      <c r="C5822" s="11" t="n"/>
      <c r="E5822" s="12">
        <f>IF($A5822="","",IF(ISNUMBER($A5822),$A5822,IFERROR(DATEVALUE($A5822),"")))</f>
        <v/>
      </c>
      <c r="F5822" s="12">
        <f>IF($B5822="","",IF(ISNUMBER($B5822),HOUR($B5822)*2+MINUTE($B5822)/30,IFERROR(VALUE(LEFT($B5822,FIND(":",$B5822)-1))*2+VALUE(MID($B5822,FIND(":",$B5822)+1,2))/30,"")))</f>
        <v/>
      </c>
      <c r="G5822" s="12">
        <f>IF($E5822="","",IF(WEEKDAY($E5822,2)&lt;6,1,0))</f>
        <v/>
      </c>
      <c r="H5822" s="12">
        <f>IF(OR($E5822="",$F5822=""),"",IF(AND($G5822=1,$F5822&gt;='Working Hours'!$C$8,$F5822&lt;'Working Hours'!$C$9),1,0))</f>
        <v/>
      </c>
    </row>
    <row r="5823">
      <c r="A5823" s="11" t="n"/>
      <c r="B5823" s="11" t="n"/>
      <c r="C5823" s="11" t="n"/>
      <c r="E5823" s="12">
        <f>IF($A5823="","",IF(ISNUMBER($A5823),$A5823,IFERROR(DATEVALUE($A5823),"")))</f>
        <v/>
      </c>
      <c r="F5823" s="12">
        <f>IF($B5823="","",IF(ISNUMBER($B5823),HOUR($B5823)*2+MINUTE($B5823)/30,IFERROR(VALUE(LEFT($B5823,FIND(":",$B5823)-1))*2+VALUE(MID($B5823,FIND(":",$B5823)+1,2))/30,"")))</f>
        <v/>
      </c>
      <c r="G5823" s="12">
        <f>IF($E5823="","",IF(WEEKDAY($E5823,2)&lt;6,1,0))</f>
        <v/>
      </c>
      <c r="H5823" s="12">
        <f>IF(OR($E5823="",$F5823=""),"",IF(AND($G5823=1,$F5823&gt;='Working Hours'!$C$8,$F5823&lt;'Working Hours'!$C$9),1,0))</f>
        <v/>
      </c>
    </row>
    <row r="5824">
      <c r="A5824" s="11" t="n"/>
      <c r="B5824" s="11" t="n"/>
      <c r="C5824" s="11" t="n"/>
      <c r="E5824" s="12">
        <f>IF($A5824="","",IF(ISNUMBER($A5824),$A5824,IFERROR(DATEVALUE($A5824),"")))</f>
        <v/>
      </c>
      <c r="F5824" s="12">
        <f>IF($B5824="","",IF(ISNUMBER($B5824),HOUR($B5824)*2+MINUTE($B5824)/30,IFERROR(VALUE(LEFT($B5824,FIND(":",$B5824)-1))*2+VALUE(MID($B5824,FIND(":",$B5824)+1,2))/30,"")))</f>
        <v/>
      </c>
      <c r="G5824" s="12">
        <f>IF($E5824="","",IF(WEEKDAY($E5824,2)&lt;6,1,0))</f>
        <v/>
      </c>
      <c r="H5824" s="12">
        <f>IF(OR($E5824="",$F5824=""),"",IF(AND($G5824=1,$F5824&gt;='Working Hours'!$C$8,$F5824&lt;'Working Hours'!$C$9),1,0))</f>
        <v/>
      </c>
    </row>
    <row r="5825">
      <c r="A5825" s="11" t="n"/>
      <c r="B5825" s="11" t="n"/>
      <c r="C5825" s="11" t="n"/>
      <c r="E5825" s="12">
        <f>IF($A5825="","",IF(ISNUMBER($A5825),$A5825,IFERROR(DATEVALUE($A5825),"")))</f>
        <v/>
      </c>
      <c r="F5825" s="12">
        <f>IF($B5825="","",IF(ISNUMBER($B5825),HOUR($B5825)*2+MINUTE($B5825)/30,IFERROR(VALUE(LEFT($B5825,FIND(":",$B5825)-1))*2+VALUE(MID($B5825,FIND(":",$B5825)+1,2))/30,"")))</f>
        <v/>
      </c>
      <c r="G5825" s="12">
        <f>IF($E5825="","",IF(WEEKDAY($E5825,2)&lt;6,1,0))</f>
        <v/>
      </c>
      <c r="H5825" s="12">
        <f>IF(OR($E5825="",$F5825=""),"",IF(AND($G5825=1,$F5825&gt;='Working Hours'!$C$8,$F5825&lt;'Working Hours'!$C$9),1,0))</f>
        <v/>
      </c>
    </row>
    <row r="5826">
      <c r="A5826" s="11" t="n"/>
      <c r="B5826" s="11" t="n"/>
      <c r="C5826" s="11" t="n"/>
      <c r="E5826" s="12">
        <f>IF($A5826="","",IF(ISNUMBER($A5826),$A5826,IFERROR(DATEVALUE($A5826),"")))</f>
        <v/>
      </c>
      <c r="F5826" s="12">
        <f>IF($B5826="","",IF(ISNUMBER($B5826),HOUR($B5826)*2+MINUTE($B5826)/30,IFERROR(VALUE(LEFT($B5826,FIND(":",$B5826)-1))*2+VALUE(MID($B5826,FIND(":",$B5826)+1,2))/30,"")))</f>
        <v/>
      </c>
      <c r="G5826" s="12">
        <f>IF($E5826="","",IF(WEEKDAY($E5826,2)&lt;6,1,0))</f>
        <v/>
      </c>
      <c r="H5826" s="12">
        <f>IF(OR($E5826="",$F5826=""),"",IF(AND($G5826=1,$F5826&gt;='Working Hours'!$C$8,$F5826&lt;'Working Hours'!$C$9),1,0))</f>
        <v/>
      </c>
    </row>
    <row r="5827">
      <c r="A5827" s="11" t="n"/>
      <c r="B5827" s="11" t="n"/>
      <c r="C5827" s="11" t="n"/>
      <c r="E5827" s="12">
        <f>IF($A5827="","",IF(ISNUMBER($A5827),$A5827,IFERROR(DATEVALUE($A5827),"")))</f>
        <v/>
      </c>
      <c r="F5827" s="12">
        <f>IF($B5827="","",IF(ISNUMBER($B5827),HOUR($B5827)*2+MINUTE($B5827)/30,IFERROR(VALUE(LEFT($B5827,FIND(":",$B5827)-1))*2+VALUE(MID($B5827,FIND(":",$B5827)+1,2))/30,"")))</f>
        <v/>
      </c>
      <c r="G5827" s="12">
        <f>IF($E5827="","",IF(WEEKDAY($E5827,2)&lt;6,1,0))</f>
        <v/>
      </c>
      <c r="H5827" s="12">
        <f>IF(OR($E5827="",$F5827=""),"",IF(AND($G5827=1,$F5827&gt;='Working Hours'!$C$8,$F5827&lt;'Working Hours'!$C$9),1,0))</f>
        <v/>
      </c>
    </row>
    <row r="5828">
      <c r="A5828" s="11" t="n"/>
      <c r="B5828" s="11" t="n"/>
      <c r="C5828" s="11" t="n"/>
      <c r="E5828" s="12">
        <f>IF($A5828="","",IF(ISNUMBER($A5828),$A5828,IFERROR(DATEVALUE($A5828),"")))</f>
        <v/>
      </c>
      <c r="F5828" s="12">
        <f>IF($B5828="","",IF(ISNUMBER($B5828),HOUR($B5828)*2+MINUTE($B5828)/30,IFERROR(VALUE(LEFT($B5828,FIND(":",$B5828)-1))*2+VALUE(MID($B5828,FIND(":",$B5828)+1,2))/30,"")))</f>
        <v/>
      </c>
      <c r="G5828" s="12">
        <f>IF($E5828="","",IF(WEEKDAY($E5828,2)&lt;6,1,0))</f>
        <v/>
      </c>
      <c r="H5828" s="12">
        <f>IF(OR($E5828="",$F5828=""),"",IF(AND($G5828=1,$F5828&gt;='Working Hours'!$C$8,$F5828&lt;'Working Hours'!$C$9),1,0))</f>
        <v/>
      </c>
    </row>
    <row r="5829">
      <c r="A5829" s="11" t="n"/>
      <c r="B5829" s="11" t="n"/>
      <c r="C5829" s="11" t="n"/>
      <c r="E5829" s="12">
        <f>IF($A5829="","",IF(ISNUMBER($A5829),$A5829,IFERROR(DATEVALUE($A5829),"")))</f>
        <v/>
      </c>
      <c r="F5829" s="12">
        <f>IF($B5829="","",IF(ISNUMBER($B5829),HOUR($B5829)*2+MINUTE($B5829)/30,IFERROR(VALUE(LEFT($B5829,FIND(":",$B5829)-1))*2+VALUE(MID($B5829,FIND(":",$B5829)+1,2))/30,"")))</f>
        <v/>
      </c>
      <c r="G5829" s="12">
        <f>IF($E5829="","",IF(WEEKDAY($E5829,2)&lt;6,1,0))</f>
        <v/>
      </c>
      <c r="H5829" s="12">
        <f>IF(OR($E5829="",$F5829=""),"",IF(AND($G5829=1,$F5829&gt;='Working Hours'!$C$8,$F5829&lt;'Working Hours'!$C$9),1,0))</f>
        <v/>
      </c>
    </row>
    <row r="5830">
      <c r="A5830" s="11" t="n"/>
      <c r="B5830" s="11" t="n"/>
      <c r="C5830" s="11" t="n"/>
      <c r="E5830" s="12">
        <f>IF($A5830="","",IF(ISNUMBER($A5830),$A5830,IFERROR(DATEVALUE($A5830),"")))</f>
        <v/>
      </c>
      <c r="F5830" s="12">
        <f>IF($B5830="","",IF(ISNUMBER($B5830),HOUR($B5830)*2+MINUTE($B5830)/30,IFERROR(VALUE(LEFT($B5830,FIND(":",$B5830)-1))*2+VALUE(MID($B5830,FIND(":",$B5830)+1,2))/30,"")))</f>
        <v/>
      </c>
      <c r="G5830" s="12">
        <f>IF($E5830="","",IF(WEEKDAY($E5830,2)&lt;6,1,0))</f>
        <v/>
      </c>
      <c r="H5830" s="12">
        <f>IF(OR($E5830="",$F5830=""),"",IF(AND($G5830=1,$F5830&gt;='Working Hours'!$C$8,$F5830&lt;'Working Hours'!$C$9),1,0))</f>
        <v/>
      </c>
    </row>
    <row r="5831">
      <c r="A5831" s="11" t="n"/>
      <c r="B5831" s="11" t="n"/>
      <c r="C5831" s="11" t="n"/>
      <c r="E5831" s="12">
        <f>IF($A5831="","",IF(ISNUMBER($A5831),$A5831,IFERROR(DATEVALUE($A5831),"")))</f>
        <v/>
      </c>
      <c r="F5831" s="12">
        <f>IF($B5831="","",IF(ISNUMBER($B5831),HOUR($B5831)*2+MINUTE($B5831)/30,IFERROR(VALUE(LEFT($B5831,FIND(":",$B5831)-1))*2+VALUE(MID($B5831,FIND(":",$B5831)+1,2))/30,"")))</f>
        <v/>
      </c>
      <c r="G5831" s="12">
        <f>IF($E5831="","",IF(WEEKDAY($E5831,2)&lt;6,1,0))</f>
        <v/>
      </c>
      <c r="H5831" s="12">
        <f>IF(OR($E5831="",$F5831=""),"",IF(AND($G5831=1,$F5831&gt;='Working Hours'!$C$8,$F5831&lt;'Working Hours'!$C$9),1,0))</f>
        <v/>
      </c>
    </row>
    <row r="5832">
      <c r="A5832" s="11" t="n"/>
      <c r="B5832" s="11" t="n"/>
      <c r="C5832" s="11" t="n"/>
      <c r="E5832" s="12">
        <f>IF($A5832="","",IF(ISNUMBER($A5832),$A5832,IFERROR(DATEVALUE($A5832),"")))</f>
        <v/>
      </c>
      <c r="F5832" s="12">
        <f>IF($B5832="","",IF(ISNUMBER($B5832),HOUR($B5832)*2+MINUTE($B5832)/30,IFERROR(VALUE(LEFT($B5832,FIND(":",$B5832)-1))*2+VALUE(MID($B5832,FIND(":",$B5832)+1,2))/30,"")))</f>
        <v/>
      </c>
      <c r="G5832" s="12">
        <f>IF($E5832="","",IF(WEEKDAY($E5832,2)&lt;6,1,0))</f>
        <v/>
      </c>
      <c r="H5832" s="12">
        <f>IF(OR($E5832="",$F5832=""),"",IF(AND($G5832=1,$F5832&gt;='Working Hours'!$C$8,$F5832&lt;'Working Hours'!$C$9),1,0))</f>
        <v/>
      </c>
    </row>
    <row r="5833">
      <c r="A5833" s="11" t="n"/>
      <c r="B5833" s="11" t="n"/>
      <c r="C5833" s="11" t="n"/>
      <c r="E5833" s="12">
        <f>IF($A5833="","",IF(ISNUMBER($A5833),$A5833,IFERROR(DATEVALUE($A5833),"")))</f>
        <v/>
      </c>
      <c r="F5833" s="12">
        <f>IF($B5833="","",IF(ISNUMBER($B5833),HOUR($B5833)*2+MINUTE($B5833)/30,IFERROR(VALUE(LEFT($B5833,FIND(":",$B5833)-1))*2+VALUE(MID($B5833,FIND(":",$B5833)+1,2))/30,"")))</f>
        <v/>
      </c>
      <c r="G5833" s="12">
        <f>IF($E5833="","",IF(WEEKDAY($E5833,2)&lt;6,1,0))</f>
        <v/>
      </c>
      <c r="H5833" s="12">
        <f>IF(OR($E5833="",$F5833=""),"",IF(AND($G5833=1,$F5833&gt;='Working Hours'!$C$8,$F5833&lt;'Working Hours'!$C$9),1,0))</f>
        <v/>
      </c>
    </row>
    <row r="5834">
      <c r="A5834" s="11" t="n"/>
      <c r="B5834" s="11" t="n"/>
      <c r="C5834" s="11" t="n"/>
      <c r="E5834" s="12">
        <f>IF($A5834="","",IF(ISNUMBER($A5834),$A5834,IFERROR(DATEVALUE($A5834),"")))</f>
        <v/>
      </c>
      <c r="F5834" s="12">
        <f>IF($B5834="","",IF(ISNUMBER($B5834),HOUR($B5834)*2+MINUTE($B5834)/30,IFERROR(VALUE(LEFT($B5834,FIND(":",$B5834)-1))*2+VALUE(MID($B5834,FIND(":",$B5834)+1,2))/30,"")))</f>
        <v/>
      </c>
      <c r="G5834" s="12">
        <f>IF($E5834="","",IF(WEEKDAY($E5834,2)&lt;6,1,0))</f>
        <v/>
      </c>
      <c r="H5834" s="12">
        <f>IF(OR($E5834="",$F5834=""),"",IF(AND($G5834=1,$F5834&gt;='Working Hours'!$C$8,$F5834&lt;'Working Hours'!$C$9),1,0))</f>
        <v/>
      </c>
    </row>
    <row r="5835">
      <c r="A5835" s="11" t="n"/>
      <c r="B5835" s="11" t="n"/>
      <c r="C5835" s="11" t="n"/>
      <c r="E5835" s="12">
        <f>IF($A5835="","",IF(ISNUMBER($A5835),$A5835,IFERROR(DATEVALUE($A5835),"")))</f>
        <v/>
      </c>
      <c r="F5835" s="12">
        <f>IF($B5835="","",IF(ISNUMBER($B5835),HOUR($B5835)*2+MINUTE($B5835)/30,IFERROR(VALUE(LEFT($B5835,FIND(":",$B5835)-1))*2+VALUE(MID($B5835,FIND(":",$B5835)+1,2))/30,"")))</f>
        <v/>
      </c>
      <c r="G5835" s="12">
        <f>IF($E5835="","",IF(WEEKDAY($E5835,2)&lt;6,1,0))</f>
        <v/>
      </c>
      <c r="H5835" s="12">
        <f>IF(OR($E5835="",$F5835=""),"",IF(AND($G5835=1,$F5835&gt;='Working Hours'!$C$8,$F5835&lt;'Working Hours'!$C$9),1,0))</f>
        <v/>
      </c>
    </row>
    <row r="5836">
      <c r="A5836" s="11" t="n"/>
      <c r="B5836" s="11" t="n"/>
      <c r="C5836" s="11" t="n"/>
      <c r="E5836" s="12">
        <f>IF($A5836="","",IF(ISNUMBER($A5836),$A5836,IFERROR(DATEVALUE($A5836),"")))</f>
        <v/>
      </c>
      <c r="F5836" s="12">
        <f>IF($B5836="","",IF(ISNUMBER($B5836),HOUR($B5836)*2+MINUTE($B5836)/30,IFERROR(VALUE(LEFT($B5836,FIND(":",$B5836)-1))*2+VALUE(MID($B5836,FIND(":",$B5836)+1,2))/30,"")))</f>
        <v/>
      </c>
      <c r="G5836" s="12">
        <f>IF($E5836="","",IF(WEEKDAY($E5836,2)&lt;6,1,0))</f>
        <v/>
      </c>
      <c r="H5836" s="12">
        <f>IF(OR($E5836="",$F5836=""),"",IF(AND($G5836=1,$F5836&gt;='Working Hours'!$C$8,$F5836&lt;'Working Hours'!$C$9),1,0))</f>
        <v/>
      </c>
    </row>
    <row r="5837">
      <c r="A5837" s="11" t="n"/>
      <c r="B5837" s="11" t="n"/>
      <c r="C5837" s="11" t="n"/>
      <c r="E5837" s="12">
        <f>IF($A5837="","",IF(ISNUMBER($A5837),$A5837,IFERROR(DATEVALUE($A5837),"")))</f>
        <v/>
      </c>
      <c r="F5837" s="12">
        <f>IF($B5837="","",IF(ISNUMBER($B5837),HOUR($B5837)*2+MINUTE($B5837)/30,IFERROR(VALUE(LEFT($B5837,FIND(":",$B5837)-1))*2+VALUE(MID($B5837,FIND(":",$B5837)+1,2))/30,"")))</f>
        <v/>
      </c>
      <c r="G5837" s="12">
        <f>IF($E5837="","",IF(WEEKDAY($E5837,2)&lt;6,1,0))</f>
        <v/>
      </c>
      <c r="H5837" s="12">
        <f>IF(OR($E5837="",$F5837=""),"",IF(AND($G5837=1,$F5837&gt;='Working Hours'!$C$8,$F5837&lt;'Working Hours'!$C$9),1,0))</f>
        <v/>
      </c>
    </row>
    <row r="5838">
      <c r="A5838" s="11" t="n"/>
      <c r="B5838" s="11" t="n"/>
      <c r="C5838" s="11" t="n"/>
      <c r="E5838" s="12">
        <f>IF($A5838="","",IF(ISNUMBER($A5838),$A5838,IFERROR(DATEVALUE($A5838),"")))</f>
        <v/>
      </c>
      <c r="F5838" s="12">
        <f>IF($B5838="","",IF(ISNUMBER($B5838),HOUR($B5838)*2+MINUTE($B5838)/30,IFERROR(VALUE(LEFT($B5838,FIND(":",$B5838)-1))*2+VALUE(MID($B5838,FIND(":",$B5838)+1,2))/30,"")))</f>
        <v/>
      </c>
      <c r="G5838" s="12">
        <f>IF($E5838="","",IF(WEEKDAY($E5838,2)&lt;6,1,0))</f>
        <v/>
      </c>
      <c r="H5838" s="12">
        <f>IF(OR($E5838="",$F5838=""),"",IF(AND($G5838=1,$F5838&gt;='Working Hours'!$C$8,$F5838&lt;'Working Hours'!$C$9),1,0))</f>
        <v/>
      </c>
    </row>
    <row r="5839">
      <c r="A5839" s="11" t="n"/>
      <c r="B5839" s="11" t="n"/>
      <c r="C5839" s="11" t="n"/>
      <c r="E5839" s="12">
        <f>IF($A5839="","",IF(ISNUMBER($A5839),$A5839,IFERROR(DATEVALUE($A5839),"")))</f>
        <v/>
      </c>
      <c r="F5839" s="12">
        <f>IF($B5839="","",IF(ISNUMBER($B5839),HOUR($B5839)*2+MINUTE($B5839)/30,IFERROR(VALUE(LEFT($B5839,FIND(":",$B5839)-1))*2+VALUE(MID($B5839,FIND(":",$B5839)+1,2))/30,"")))</f>
        <v/>
      </c>
      <c r="G5839" s="12">
        <f>IF($E5839="","",IF(WEEKDAY($E5839,2)&lt;6,1,0))</f>
        <v/>
      </c>
      <c r="H5839" s="12">
        <f>IF(OR($E5839="",$F5839=""),"",IF(AND($G5839=1,$F5839&gt;='Working Hours'!$C$8,$F5839&lt;'Working Hours'!$C$9),1,0))</f>
        <v/>
      </c>
    </row>
    <row r="5840">
      <c r="A5840" s="11" t="n"/>
      <c r="B5840" s="11" t="n"/>
      <c r="C5840" s="11" t="n"/>
      <c r="E5840" s="12">
        <f>IF($A5840="","",IF(ISNUMBER($A5840),$A5840,IFERROR(DATEVALUE($A5840),"")))</f>
        <v/>
      </c>
      <c r="F5840" s="12">
        <f>IF($B5840="","",IF(ISNUMBER($B5840),HOUR($B5840)*2+MINUTE($B5840)/30,IFERROR(VALUE(LEFT($B5840,FIND(":",$B5840)-1))*2+VALUE(MID($B5840,FIND(":",$B5840)+1,2))/30,"")))</f>
        <v/>
      </c>
      <c r="G5840" s="12">
        <f>IF($E5840="","",IF(WEEKDAY($E5840,2)&lt;6,1,0))</f>
        <v/>
      </c>
      <c r="H5840" s="12">
        <f>IF(OR($E5840="",$F5840=""),"",IF(AND($G5840=1,$F5840&gt;='Working Hours'!$C$8,$F5840&lt;'Working Hours'!$C$9),1,0))</f>
        <v/>
      </c>
    </row>
    <row r="5841">
      <c r="A5841" s="11" t="n"/>
      <c r="B5841" s="11" t="n"/>
      <c r="C5841" s="11" t="n"/>
      <c r="E5841" s="12">
        <f>IF($A5841="","",IF(ISNUMBER($A5841),$A5841,IFERROR(DATEVALUE($A5841),"")))</f>
        <v/>
      </c>
      <c r="F5841" s="12">
        <f>IF($B5841="","",IF(ISNUMBER($B5841),HOUR($B5841)*2+MINUTE($B5841)/30,IFERROR(VALUE(LEFT($B5841,FIND(":",$B5841)-1))*2+VALUE(MID($B5841,FIND(":",$B5841)+1,2))/30,"")))</f>
        <v/>
      </c>
      <c r="G5841" s="12">
        <f>IF($E5841="","",IF(WEEKDAY($E5841,2)&lt;6,1,0))</f>
        <v/>
      </c>
      <c r="H5841" s="12">
        <f>IF(OR($E5841="",$F5841=""),"",IF(AND($G5841=1,$F5841&gt;='Working Hours'!$C$8,$F5841&lt;'Working Hours'!$C$9),1,0))</f>
        <v/>
      </c>
    </row>
    <row r="5842">
      <c r="A5842" s="11" t="n"/>
      <c r="B5842" s="11" t="n"/>
      <c r="C5842" s="11" t="n"/>
      <c r="E5842" s="12">
        <f>IF($A5842="","",IF(ISNUMBER($A5842),$A5842,IFERROR(DATEVALUE($A5842),"")))</f>
        <v/>
      </c>
      <c r="F5842" s="12">
        <f>IF($B5842="","",IF(ISNUMBER($B5842),HOUR($B5842)*2+MINUTE($B5842)/30,IFERROR(VALUE(LEFT($B5842,FIND(":",$B5842)-1))*2+VALUE(MID($B5842,FIND(":",$B5842)+1,2))/30,"")))</f>
        <v/>
      </c>
      <c r="G5842" s="12">
        <f>IF($E5842="","",IF(WEEKDAY($E5842,2)&lt;6,1,0))</f>
        <v/>
      </c>
      <c r="H5842" s="12">
        <f>IF(OR($E5842="",$F5842=""),"",IF(AND($G5842=1,$F5842&gt;='Working Hours'!$C$8,$F5842&lt;'Working Hours'!$C$9),1,0))</f>
        <v/>
      </c>
    </row>
    <row r="5843">
      <c r="A5843" s="11" t="n"/>
      <c r="B5843" s="11" t="n"/>
      <c r="C5843" s="11" t="n"/>
      <c r="E5843" s="12">
        <f>IF($A5843="","",IF(ISNUMBER($A5843),$A5843,IFERROR(DATEVALUE($A5843),"")))</f>
        <v/>
      </c>
      <c r="F5843" s="12">
        <f>IF($B5843="","",IF(ISNUMBER($B5843),HOUR($B5843)*2+MINUTE($B5843)/30,IFERROR(VALUE(LEFT($B5843,FIND(":",$B5843)-1))*2+VALUE(MID($B5843,FIND(":",$B5843)+1,2))/30,"")))</f>
        <v/>
      </c>
      <c r="G5843" s="12">
        <f>IF($E5843="","",IF(WEEKDAY($E5843,2)&lt;6,1,0))</f>
        <v/>
      </c>
      <c r="H5843" s="12">
        <f>IF(OR($E5843="",$F5843=""),"",IF(AND($G5843=1,$F5843&gt;='Working Hours'!$C$8,$F5843&lt;'Working Hours'!$C$9),1,0))</f>
        <v/>
      </c>
    </row>
    <row r="5844">
      <c r="A5844" s="11" t="n"/>
      <c r="B5844" s="11" t="n"/>
      <c r="C5844" s="11" t="n"/>
      <c r="E5844" s="12">
        <f>IF($A5844="","",IF(ISNUMBER($A5844),$A5844,IFERROR(DATEVALUE($A5844),"")))</f>
        <v/>
      </c>
      <c r="F5844" s="12">
        <f>IF($B5844="","",IF(ISNUMBER($B5844),HOUR($B5844)*2+MINUTE($B5844)/30,IFERROR(VALUE(LEFT($B5844,FIND(":",$B5844)-1))*2+VALUE(MID($B5844,FIND(":",$B5844)+1,2))/30,"")))</f>
        <v/>
      </c>
      <c r="G5844" s="12">
        <f>IF($E5844="","",IF(WEEKDAY($E5844,2)&lt;6,1,0))</f>
        <v/>
      </c>
      <c r="H5844" s="12">
        <f>IF(OR($E5844="",$F5844=""),"",IF(AND($G5844=1,$F5844&gt;='Working Hours'!$C$8,$F5844&lt;'Working Hours'!$C$9),1,0))</f>
        <v/>
      </c>
    </row>
    <row r="5845">
      <c r="A5845" s="11" t="n"/>
      <c r="B5845" s="11" t="n"/>
      <c r="C5845" s="11" t="n"/>
      <c r="E5845" s="12">
        <f>IF($A5845="","",IF(ISNUMBER($A5845),$A5845,IFERROR(DATEVALUE($A5845),"")))</f>
        <v/>
      </c>
      <c r="F5845" s="12">
        <f>IF($B5845="","",IF(ISNUMBER($B5845),HOUR($B5845)*2+MINUTE($B5845)/30,IFERROR(VALUE(LEFT($B5845,FIND(":",$B5845)-1))*2+VALUE(MID($B5845,FIND(":",$B5845)+1,2))/30,"")))</f>
        <v/>
      </c>
      <c r="G5845" s="12">
        <f>IF($E5845="","",IF(WEEKDAY($E5845,2)&lt;6,1,0))</f>
        <v/>
      </c>
      <c r="H5845" s="12">
        <f>IF(OR($E5845="",$F5845=""),"",IF(AND($G5845=1,$F5845&gt;='Working Hours'!$C$8,$F5845&lt;'Working Hours'!$C$9),1,0))</f>
        <v/>
      </c>
    </row>
    <row r="5846">
      <c r="A5846" s="11" t="n"/>
      <c r="B5846" s="11" t="n"/>
      <c r="C5846" s="11" t="n"/>
      <c r="E5846" s="12">
        <f>IF($A5846="","",IF(ISNUMBER($A5846),$A5846,IFERROR(DATEVALUE($A5846),"")))</f>
        <v/>
      </c>
      <c r="F5846" s="12">
        <f>IF($B5846="","",IF(ISNUMBER($B5846),HOUR($B5846)*2+MINUTE($B5846)/30,IFERROR(VALUE(LEFT($B5846,FIND(":",$B5846)-1))*2+VALUE(MID($B5846,FIND(":",$B5846)+1,2))/30,"")))</f>
        <v/>
      </c>
      <c r="G5846" s="12">
        <f>IF($E5846="","",IF(WEEKDAY($E5846,2)&lt;6,1,0))</f>
        <v/>
      </c>
      <c r="H5846" s="12">
        <f>IF(OR($E5846="",$F5846=""),"",IF(AND($G5846=1,$F5846&gt;='Working Hours'!$C$8,$F5846&lt;'Working Hours'!$C$9),1,0))</f>
        <v/>
      </c>
    </row>
    <row r="5847">
      <c r="A5847" s="11" t="n"/>
      <c r="B5847" s="11" t="n"/>
      <c r="C5847" s="11" t="n"/>
      <c r="E5847" s="12">
        <f>IF($A5847="","",IF(ISNUMBER($A5847),$A5847,IFERROR(DATEVALUE($A5847),"")))</f>
        <v/>
      </c>
      <c r="F5847" s="12">
        <f>IF($B5847="","",IF(ISNUMBER($B5847),HOUR($B5847)*2+MINUTE($B5847)/30,IFERROR(VALUE(LEFT($B5847,FIND(":",$B5847)-1))*2+VALUE(MID($B5847,FIND(":",$B5847)+1,2))/30,"")))</f>
        <v/>
      </c>
      <c r="G5847" s="12">
        <f>IF($E5847="","",IF(WEEKDAY($E5847,2)&lt;6,1,0))</f>
        <v/>
      </c>
      <c r="H5847" s="12">
        <f>IF(OR($E5847="",$F5847=""),"",IF(AND($G5847=1,$F5847&gt;='Working Hours'!$C$8,$F5847&lt;'Working Hours'!$C$9),1,0))</f>
        <v/>
      </c>
    </row>
    <row r="5848">
      <c r="A5848" s="11" t="n"/>
      <c r="B5848" s="11" t="n"/>
      <c r="C5848" s="11" t="n"/>
      <c r="E5848" s="12">
        <f>IF($A5848="","",IF(ISNUMBER($A5848),$A5848,IFERROR(DATEVALUE($A5848),"")))</f>
        <v/>
      </c>
      <c r="F5848" s="12">
        <f>IF($B5848="","",IF(ISNUMBER($B5848),HOUR($B5848)*2+MINUTE($B5848)/30,IFERROR(VALUE(LEFT($B5848,FIND(":",$B5848)-1))*2+VALUE(MID($B5848,FIND(":",$B5848)+1,2))/30,"")))</f>
        <v/>
      </c>
      <c r="G5848" s="12">
        <f>IF($E5848="","",IF(WEEKDAY($E5848,2)&lt;6,1,0))</f>
        <v/>
      </c>
      <c r="H5848" s="12">
        <f>IF(OR($E5848="",$F5848=""),"",IF(AND($G5848=1,$F5848&gt;='Working Hours'!$C$8,$F5848&lt;'Working Hours'!$C$9),1,0))</f>
        <v/>
      </c>
    </row>
    <row r="5849">
      <c r="A5849" s="11" t="n"/>
      <c r="B5849" s="11" t="n"/>
      <c r="C5849" s="11" t="n"/>
      <c r="E5849" s="12">
        <f>IF($A5849="","",IF(ISNUMBER($A5849),$A5849,IFERROR(DATEVALUE($A5849),"")))</f>
        <v/>
      </c>
      <c r="F5849" s="12">
        <f>IF($B5849="","",IF(ISNUMBER($B5849),HOUR($B5849)*2+MINUTE($B5849)/30,IFERROR(VALUE(LEFT($B5849,FIND(":",$B5849)-1))*2+VALUE(MID($B5849,FIND(":",$B5849)+1,2))/30,"")))</f>
        <v/>
      </c>
      <c r="G5849" s="12">
        <f>IF($E5849="","",IF(WEEKDAY($E5849,2)&lt;6,1,0))</f>
        <v/>
      </c>
      <c r="H5849" s="12">
        <f>IF(OR($E5849="",$F5849=""),"",IF(AND($G5849=1,$F5849&gt;='Working Hours'!$C$8,$F5849&lt;'Working Hours'!$C$9),1,0))</f>
        <v/>
      </c>
    </row>
    <row r="5850">
      <c r="A5850" s="11" t="n"/>
      <c r="B5850" s="11" t="n"/>
      <c r="C5850" s="11" t="n"/>
      <c r="E5850" s="12">
        <f>IF($A5850="","",IF(ISNUMBER($A5850),$A5850,IFERROR(DATEVALUE($A5850),"")))</f>
        <v/>
      </c>
      <c r="F5850" s="12">
        <f>IF($B5850="","",IF(ISNUMBER($B5850),HOUR($B5850)*2+MINUTE($B5850)/30,IFERROR(VALUE(LEFT($B5850,FIND(":",$B5850)-1))*2+VALUE(MID($B5850,FIND(":",$B5850)+1,2))/30,"")))</f>
        <v/>
      </c>
      <c r="G5850" s="12">
        <f>IF($E5850="","",IF(WEEKDAY($E5850,2)&lt;6,1,0))</f>
        <v/>
      </c>
      <c r="H5850" s="12">
        <f>IF(OR($E5850="",$F5850=""),"",IF(AND($G5850=1,$F5850&gt;='Working Hours'!$C$8,$F5850&lt;'Working Hours'!$C$9),1,0))</f>
        <v/>
      </c>
    </row>
    <row r="5851">
      <c r="A5851" s="11" t="n"/>
      <c r="B5851" s="11" t="n"/>
      <c r="C5851" s="11" t="n"/>
      <c r="E5851" s="12">
        <f>IF($A5851="","",IF(ISNUMBER($A5851),$A5851,IFERROR(DATEVALUE($A5851),"")))</f>
        <v/>
      </c>
      <c r="F5851" s="12">
        <f>IF($B5851="","",IF(ISNUMBER($B5851),HOUR($B5851)*2+MINUTE($B5851)/30,IFERROR(VALUE(LEFT($B5851,FIND(":",$B5851)-1))*2+VALUE(MID($B5851,FIND(":",$B5851)+1,2))/30,"")))</f>
        <v/>
      </c>
      <c r="G5851" s="12">
        <f>IF($E5851="","",IF(WEEKDAY($E5851,2)&lt;6,1,0))</f>
        <v/>
      </c>
      <c r="H5851" s="12">
        <f>IF(OR($E5851="",$F5851=""),"",IF(AND($G5851=1,$F5851&gt;='Working Hours'!$C$8,$F5851&lt;'Working Hours'!$C$9),1,0))</f>
        <v/>
      </c>
    </row>
    <row r="5852">
      <c r="A5852" s="11" t="n"/>
      <c r="B5852" s="11" t="n"/>
      <c r="C5852" s="11" t="n"/>
      <c r="E5852" s="12">
        <f>IF($A5852="","",IF(ISNUMBER($A5852),$A5852,IFERROR(DATEVALUE($A5852),"")))</f>
        <v/>
      </c>
      <c r="F5852" s="12">
        <f>IF($B5852="","",IF(ISNUMBER($B5852),HOUR($B5852)*2+MINUTE($B5852)/30,IFERROR(VALUE(LEFT($B5852,FIND(":",$B5852)-1))*2+VALUE(MID($B5852,FIND(":",$B5852)+1,2))/30,"")))</f>
        <v/>
      </c>
      <c r="G5852" s="12">
        <f>IF($E5852="","",IF(WEEKDAY($E5852,2)&lt;6,1,0))</f>
        <v/>
      </c>
      <c r="H5852" s="12">
        <f>IF(OR($E5852="",$F5852=""),"",IF(AND($G5852=1,$F5852&gt;='Working Hours'!$C$8,$F5852&lt;'Working Hours'!$C$9),1,0))</f>
        <v/>
      </c>
    </row>
    <row r="5853">
      <c r="A5853" s="11" t="n"/>
      <c r="B5853" s="11" t="n"/>
      <c r="C5853" s="11" t="n"/>
      <c r="E5853" s="12">
        <f>IF($A5853="","",IF(ISNUMBER($A5853),$A5853,IFERROR(DATEVALUE($A5853),"")))</f>
        <v/>
      </c>
      <c r="F5853" s="12">
        <f>IF($B5853="","",IF(ISNUMBER($B5853),HOUR($B5853)*2+MINUTE($B5853)/30,IFERROR(VALUE(LEFT($B5853,FIND(":",$B5853)-1))*2+VALUE(MID($B5853,FIND(":",$B5853)+1,2))/30,"")))</f>
        <v/>
      </c>
      <c r="G5853" s="12">
        <f>IF($E5853="","",IF(WEEKDAY($E5853,2)&lt;6,1,0))</f>
        <v/>
      </c>
      <c r="H5853" s="12">
        <f>IF(OR($E5853="",$F5853=""),"",IF(AND($G5853=1,$F5853&gt;='Working Hours'!$C$8,$F5853&lt;'Working Hours'!$C$9),1,0))</f>
        <v/>
      </c>
    </row>
    <row r="5854">
      <c r="A5854" s="11" t="n"/>
      <c r="B5854" s="11" t="n"/>
      <c r="C5854" s="11" t="n"/>
      <c r="E5854" s="12">
        <f>IF($A5854="","",IF(ISNUMBER($A5854),$A5854,IFERROR(DATEVALUE($A5854),"")))</f>
        <v/>
      </c>
      <c r="F5854" s="12">
        <f>IF($B5854="","",IF(ISNUMBER($B5854),HOUR($B5854)*2+MINUTE($B5854)/30,IFERROR(VALUE(LEFT($B5854,FIND(":",$B5854)-1))*2+VALUE(MID($B5854,FIND(":",$B5854)+1,2))/30,"")))</f>
        <v/>
      </c>
      <c r="G5854" s="12">
        <f>IF($E5854="","",IF(WEEKDAY($E5854,2)&lt;6,1,0))</f>
        <v/>
      </c>
      <c r="H5854" s="12">
        <f>IF(OR($E5854="",$F5854=""),"",IF(AND($G5854=1,$F5854&gt;='Working Hours'!$C$8,$F5854&lt;'Working Hours'!$C$9),1,0))</f>
        <v/>
      </c>
    </row>
    <row r="5855">
      <c r="A5855" s="11" t="n"/>
      <c r="B5855" s="11" t="n"/>
      <c r="C5855" s="11" t="n"/>
      <c r="E5855" s="12">
        <f>IF($A5855="","",IF(ISNUMBER($A5855),$A5855,IFERROR(DATEVALUE($A5855),"")))</f>
        <v/>
      </c>
      <c r="F5855" s="12">
        <f>IF($B5855="","",IF(ISNUMBER($B5855),HOUR($B5855)*2+MINUTE($B5855)/30,IFERROR(VALUE(LEFT($B5855,FIND(":",$B5855)-1))*2+VALUE(MID($B5855,FIND(":",$B5855)+1,2))/30,"")))</f>
        <v/>
      </c>
      <c r="G5855" s="12">
        <f>IF($E5855="","",IF(WEEKDAY($E5855,2)&lt;6,1,0))</f>
        <v/>
      </c>
      <c r="H5855" s="12">
        <f>IF(OR($E5855="",$F5855=""),"",IF(AND($G5855=1,$F5855&gt;='Working Hours'!$C$8,$F5855&lt;'Working Hours'!$C$9),1,0))</f>
        <v/>
      </c>
    </row>
    <row r="5856">
      <c r="A5856" s="11" t="n"/>
      <c r="B5856" s="11" t="n"/>
      <c r="C5856" s="11" t="n"/>
      <c r="E5856" s="12">
        <f>IF($A5856="","",IF(ISNUMBER($A5856),$A5856,IFERROR(DATEVALUE($A5856),"")))</f>
        <v/>
      </c>
      <c r="F5856" s="12">
        <f>IF($B5856="","",IF(ISNUMBER($B5856),HOUR($B5856)*2+MINUTE($B5856)/30,IFERROR(VALUE(LEFT($B5856,FIND(":",$B5856)-1))*2+VALUE(MID($B5856,FIND(":",$B5856)+1,2))/30,"")))</f>
        <v/>
      </c>
      <c r="G5856" s="12">
        <f>IF($E5856="","",IF(WEEKDAY($E5856,2)&lt;6,1,0))</f>
        <v/>
      </c>
      <c r="H5856" s="12">
        <f>IF(OR($E5856="",$F5856=""),"",IF(AND($G5856=1,$F5856&gt;='Working Hours'!$C$8,$F5856&lt;'Working Hours'!$C$9),1,0))</f>
        <v/>
      </c>
    </row>
    <row r="5857">
      <c r="A5857" s="11" t="n"/>
      <c r="B5857" s="11" t="n"/>
      <c r="C5857" s="11" t="n"/>
      <c r="E5857" s="12">
        <f>IF($A5857="","",IF(ISNUMBER($A5857),$A5857,IFERROR(DATEVALUE($A5857),"")))</f>
        <v/>
      </c>
      <c r="F5857" s="12">
        <f>IF($B5857="","",IF(ISNUMBER($B5857),HOUR($B5857)*2+MINUTE($B5857)/30,IFERROR(VALUE(LEFT($B5857,FIND(":",$B5857)-1))*2+VALUE(MID($B5857,FIND(":",$B5857)+1,2))/30,"")))</f>
        <v/>
      </c>
      <c r="G5857" s="12">
        <f>IF($E5857="","",IF(WEEKDAY($E5857,2)&lt;6,1,0))</f>
        <v/>
      </c>
      <c r="H5857" s="12">
        <f>IF(OR($E5857="",$F5857=""),"",IF(AND($G5857=1,$F5857&gt;='Working Hours'!$C$8,$F5857&lt;'Working Hours'!$C$9),1,0))</f>
        <v/>
      </c>
    </row>
    <row r="5858">
      <c r="A5858" s="11" t="n"/>
      <c r="B5858" s="11" t="n"/>
      <c r="C5858" s="11" t="n"/>
      <c r="E5858" s="12">
        <f>IF($A5858="","",IF(ISNUMBER($A5858),$A5858,IFERROR(DATEVALUE($A5858),"")))</f>
        <v/>
      </c>
      <c r="F5858" s="12">
        <f>IF($B5858="","",IF(ISNUMBER($B5858),HOUR($B5858)*2+MINUTE($B5858)/30,IFERROR(VALUE(LEFT($B5858,FIND(":",$B5858)-1))*2+VALUE(MID($B5858,FIND(":",$B5858)+1,2))/30,"")))</f>
        <v/>
      </c>
      <c r="G5858" s="12">
        <f>IF($E5858="","",IF(WEEKDAY($E5858,2)&lt;6,1,0))</f>
        <v/>
      </c>
      <c r="H5858" s="12">
        <f>IF(OR($E5858="",$F5858=""),"",IF(AND($G5858=1,$F5858&gt;='Working Hours'!$C$8,$F5858&lt;'Working Hours'!$C$9),1,0))</f>
        <v/>
      </c>
    </row>
    <row r="5859">
      <c r="A5859" s="11" t="n"/>
      <c r="B5859" s="11" t="n"/>
      <c r="C5859" s="11" t="n"/>
      <c r="E5859" s="12">
        <f>IF($A5859="","",IF(ISNUMBER($A5859),$A5859,IFERROR(DATEVALUE($A5859),"")))</f>
        <v/>
      </c>
      <c r="F5859" s="12">
        <f>IF($B5859="","",IF(ISNUMBER($B5859),HOUR($B5859)*2+MINUTE($B5859)/30,IFERROR(VALUE(LEFT($B5859,FIND(":",$B5859)-1))*2+VALUE(MID($B5859,FIND(":",$B5859)+1,2))/30,"")))</f>
        <v/>
      </c>
      <c r="G5859" s="12">
        <f>IF($E5859="","",IF(WEEKDAY($E5859,2)&lt;6,1,0))</f>
        <v/>
      </c>
      <c r="H5859" s="12">
        <f>IF(OR($E5859="",$F5859=""),"",IF(AND($G5859=1,$F5859&gt;='Working Hours'!$C$8,$F5859&lt;'Working Hours'!$C$9),1,0))</f>
        <v/>
      </c>
    </row>
    <row r="5860">
      <c r="A5860" s="11" t="n"/>
      <c r="B5860" s="11" t="n"/>
      <c r="C5860" s="11" t="n"/>
      <c r="E5860" s="12">
        <f>IF($A5860="","",IF(ISNUMBER($A5860),$A5860,IFERROR(DATEVALUE($A5860),"")))</f>
        <v/>
      </c>
      <c r="F5860" s="12">
        <f>IF($B5860="","",IF(ISNUMBER($B5860),HOUR($B5860)*2+MINUTE($B5860)/30,IFERROR(VALUE(LEFT($B5860,FIND(":",$B5860)-1))*2+VALUE(MID($B5860,FIND(":",$B5860)+1,2))/30,"")))</f>
        <v/>
      </c>
      <c r="G5860" s="12">
        <f>IF($E5860="","",IF(WEEKDAY($E5860,2)&lt;6,1,0))</f>
        <v/>
      </c>
      <c r="H5860" s="12">
        <f>IF(OR($E5860="",$F5860=""),"",IF(AND($G5860=1,$F5860&gt;='Working Hours'!$C$8,$F5860&lt;'Working Hours'!$C$9),1,0))</f>
        <v/>
      </c>
    </row>
    <row r="5861">
      <c r="A5861" s="11" t="n"/>
      <c r="B5861" s="11" t="n"/>
      <c r="C5861" s="11" t="n"/>
      <c r="E5861" s="12">
        <f>IF($A5861="","",IF(ISNUMBER($A5861),$A5861,IFERROR(DATEVALUE($A5861),"")))</f>
        <v/>
      </c>
      <c r="F5861" s="12">
        <f>IF($B5861="","",IF(ISNUMBER($B5861),HOUR($B5861)*2+MINUTE($B5861)/30,IFERROR(VALUE(LEFT($B5861,FIND(":",$B5861)-1))*2+VALUE(MID($B5861,FIND(":",$B5861)+1,2))/30,"")))</f>
        <v/>
      </c>
      <c r="G5861" s="12">
        <f>IF($E5861="","",IF(WEEKDAY($E5861,2)&lt;6,1,0))</f>
        <v/>
      </c>
      <c r="H5861" s="12">
        <f>IF(OR($E5861="",$F5861=""),"",IF(AND($G5861=1,$F5861&gt;='Working Hours'!$C$8,$F5861&lt;'Working Hours'!$C$9),1,0))</f>
        <v/>
      </c>
    </row>
    <row r="5862">
      <c r="A5862" s="11" t="n"/>
      <c r="B5862" s="11" t="n"/>
      <c r="C5862" s="11" t="n"/>
      <c r="E5862" s="12">
        <f>IF($A5862="","",IF(ISNUMBER($A5862),$A5862,IFERROR(DATEVALUE($A5862),"")))</f>
        <v/>
      </c>
      <c r="F5862" s="12">
        <f>IF($B5862="","",IF(ISNUMBER($B5862),HOUR($B5862)*2+MINUTE($B5862)/30,IFERROR(VALUE(LEFT($B5862,FIND(":",$B5862)-1))*2+VALUE(MID($B5862,FIND(":",$B5862)+1,2))/30,"")))</f>
        <v/>
      </c>
      <c r="G5862" s="12">
        <f>IF($E5862="","",IF(WEEKDAY($E5862,2)&lt;6,1,0))</f>
        <v/>
      </c>
      <c r="H5862" s="12">
        <f>IF(OR($E5862="",$F5862=""),"",IF(AND($G5862=1,$F5862&gt;='Working Hours'!$C$8,$F5862&lt;'Working Hours'!$C$9),1,0))</f>
        <v/>
      </c>
    </row>
    <row r="5863">
      <c r="A5863" s="11" t="n"/>
      <c r="B5863" s="11" t="n"/>
      <c r="C5863" s="11" t="n"/>
      <c r="E5863" s="12">
        <f>IF($A5863="","",IF(ISNUMBER($A5863),$A5863,IFERROR(DATEVALUE($A5863),"")))</f>
        <v/>
      </c>
      <c r="F5863" s="12">
        <f>IF($B5863="","",IF(ISNUMBER($B5863),HOUR($B5863)*2+MINUTE($B5863)/30,IFERROR(VALUE(LEFT($B5863,FIND(":",$B5863)-1))*2+VALUE(MID($B5863,FIND(":",$B5863)+1,2))/30,"")))</f>
        <v/>
      </c>
      <c r="G5863" s="12">
        <f>IF($E5863="","",IF(WEEKDAY($E5863,2)&lt;6,1,0))</f>
        <v/>
      </c>
      <c r="H5863" s="12">
        <f>IF(OR($E5863="",$F5863=""),"",IF(AND($G5863=1,$F5863&gt;='Working Hours'!$C$8,$F5863&lt;'Working Hours'!$C$9),1,0))</f>
        <v/>
      </c>
    </row>
    <row r="5864">
      <c r="A5864" s="11" t="n"/>
      <c r="B5864" s="11" t="n"/>
      <c r="C5864" s="11" t="n"/>
      <c r="E5864" s="12">
        <f>IF($A5864="","",IF(ISNUMBER($A5864),$A5864,IFERROR(DATEVALUE($A5864),"")))</f>
        <v/>
      </c>
      <c r="F5864" s="12">
        <f>IF($B5864="","",IF(ISNUMBER($B5864),HOUR($B5864)*2+MINUTE($B5864)/30,IFERROR(VALUE(LEFT($B5864,FIND(":",$B5864)-1))*2+VALUE(MID($B5864,FIND(":",$B5864)+1,2))/30,"")))</f>
        <v/>
      </c>
      <c r="G5864" s="12">
        <f>IF($E5864="","",IF(WEEKDAY($E5864,2)&lt;6,1,0))</f>
        <v/>
      </c>
      <c r="H5864" s="12">
        <f>IF(OR($E5864="",$F5864=""),"",IF(AND($G5864=1,$F5864&gt;='Working Hours'!$C$8,$F5864&lt;'Working Hours'!$C$9),1,0))</f>
        <v/>
      </c>
    </row>
    <row r="5865">
      <c r="A5865" s="11" t="n"/>
      <c r="B5865" s="11" t="n"/>
      <c r="C5865" s="11" t="n"/>
      <c r="E5865" s="12">
        <f>IF($A5865="","",IF(ISNUMBER($A5865),$A5865,IFERROR(DATEVALUE($A5865),"")))</f>
        <v/>
      </c>
      <c r="F5865" s="12">
        <f>IF($B5865="","",IF(ISNUMBER($B5865),HOUR($B5865)*2+MINUTE($B5865)/30,IFERROR(VALUE(LEFT($B5865,FIND(":",$B5865)-1))*2+VALUE(MID($B5865,FIND(":",$B5865)+1,2))/30,"")))</f>
        <v/>
      </c>
      <c r="G5865" s="12">
        <f>IF($E5865="","",IF(WEEKDAY($E5865,2)&lt;6,1,0))</f>
        <v/>
      </c>
      <c r="H5865" s="12">
        <f>IF(OR($E5865="",$F5865=""),"",IF(AND($G5865=1,$F5865&gt;='Working Hours'!$C$8,$F5865&lt;'Working Hours'!$C$9),1,0))</f>
        <v/>
      </c>
    </row>
    <row r="5866">
      <c r="A5866" s="11" t="n"/>
      <c r="B5866" s="11" t="n"/>
      <c r="C5866" s="11" t="n"/>
      <c r="E5866" s="12">
        <f>IF($A5866="","",IF(ISNUMBER($A5866),$A5866,IFERROR(DATEVALUE($A5866),"")))</f>
        <v/>
      </c>
      <c r="F5866" s="12">
        <f>IF($B5866="","",IF(ISNUMBER($B5866),HOUR($B5866)*2+MINUTE($B5866)/30,IFERROR(VALUE(LEFT($B5866,FIND(":",$B5866)-1))*2+VALUE(MID($B5866,FIND(":",$B5866)+1,2))/30,"")))</f>
        <v/>
      </c>
      <c r="G5866" s="12">
        <f>IF($E5866="","",IF(WEEKDAY($E5866,2)&lt;6,1,0))</f>
        <v/>
      </c>
      <c r="H5866" s="12">
        <f>IF(OR($E5866="",$F5866=""),"",IF(AND($G5866=1,$F5866&gt;='Working Hours'!$C$8,$F5866&lt;'Working Hours'!$C$9),1,0))</f>
        <v/>
      </c>
    </row>
    <row r="5867">
      <c r="A5867" s="11" t="n"/>
      <c r="B5867" s="11" t="n"/>
      <c r="C5867" s="11" t="n"/>
      <c r="E5867" s="12">
        <f>IF($A5867="","",IF(ISNUMBER($A5867),$A5867,IFERROR(DATEVALUE($A5867),"")))</f>
        <v/>
      </c>
      <c r="F5867" s="12">
        <f>IF($B5867="","",IF(ISNUMBER($B5867),HOUR($B5867)*2+MINUTE($B5867)/30,IFERROR(VALUE(LEFT($B5867,FIND(":",$B5867)-1))*2+VALUE(MID($B5867,FIND(":",$B5867)+1,2))/30,"")))</f>
        <v/>
      </c>
      <c r="G5867" s="12">
        <f>IF($E5867="","",IF(WEEKDAY($E5867,2)&lt;6,1,0))</f>
        <v/>
      </c>
      <c r="H5867" s="12">
        <f>IF(OR($E5867="",$F5867=""),"",IF(AND($G5867=1,$F5867&gt;='Working Hours'!$C$8,$F5867&lt;'Working Hours'!$C$9),1,0))</f>
        <v/>
      </c>
    </row>
    <row r="5868">
      <c r="A5868" s="11" t="n"/>
      <c r="B5868" s="11" t="n"/>
      <c r="C5868" s="11" t="n"/>
      <c r="E5868" s="12">
        <f>IF($A5868="","",IF(ISNUMBER($A5868),$A5868,IFERROR(DATEVALUE($A5868),"")))</f>
        <v/>
      </c>
      <c r="F5868" s="12">
        <f>IF($B5868="","",IF(ISNUMBER($B5868),HOUR($B5868)*2+MINUTE($B5868)/30,IFERROR(VALUE(LEFT($B5868,FIND(":",$B5868)-1))*2+VALUE(MID($B5868,FIND(":",$B5868)+1,2))/30,"")))</f>
        <v/>
      </c>
      <c r="G5868" s="12">
        <f>IF($E5868="","",IF(WEEKDAY($E5868,2)&lt;6,1,0))</f>
        <v/>
      </c>
      <c r="H5868" s="12">
        <f>IF(OR($E5868="",$F5868=""),"",IF(AND($G5868=1,$F5868&gt;='Working Hours'!$C$8,$F5868&lt;'Working Hours'!$C$9),1,0))</f>
        <v/>
      </c>
    </row>
    <row r="5869">
      <c r="A5869" s="11" t="n"/>
      <c r="B5869" s="11" t="n"/>
      <c r="C5869" s="11" t="n"/>
      <c r="E5869" s="12">
        <f>IF($A5869="","",IF(ISNUMBER($A5869),$A5869,IFERROR(DATEVALUE($A5869),"")))</f>
        <v/>
      </c>
      <c r="F5869" s="12">
        <f>IF($B5869="","",IF(ISNUMBER($B5869),HOUR($B5869)*2+MINUTE($B5869)/30,IFERROR(VALUE(LEFT($B5869,FIND(":",$B5869)-1))*2+VALUE(MID($B5869,FIND(":",$B5869)+1,2))/30,"")))</f>
        <v/>
      </c>
      <c r="G5869" s="12">
        <f>IF($E5869="","",IF(WEEKDAY($E5869,2)&lt;6,1,0))</f>
        <v/>
      </c>
      <c r="H5869" s="12">
        <f>IF(OR($E5869="",$F5869=""),"",IF(AND($G5869=1,$F5869&gt;='Working Hours'!$C$8,$F5869&lt;'Working Hours'!$C$9),1,0))</f>
        <v/>
      </c>
    </row>
    <row r="5870">
      <c r="A5870" s="11" t="n"/>
      <c r="B5870" s="11" t="n"/>
      <c r="C5870" s="11" t="n"/>
      <c r="E5870" s="12">
        <f>IF($A5870="","",IF(ISNUMBER($A5870),$A5870,IFERROR(DATEVALUE($A5870),"")))</f>
        <v/>
      </c>
      <c r="F5870" s="12">
        <f>IF($B5870="","",IF(ISNUMBER($B5870),HOUR($B5870)*2+MINUTE($B5870)/30,IFERROR(VALUE(LEFT($B5870,FIND(":",$B5870)-1))*2+VALUE(MID($B5870,FIND(":",$B5870)+1,2))/30,"")))</f>
        <v/>
      </c>
      <c r="G5870" s="12">
        <f>IF($E5870="","",IF(WEEKDAY($E5870,2)&lt;6,1,0))</f>
        <v/>
      </c>
      <c r="H5870" s="12">
        <f>IF(OR($E5870="",$F5870=""),"",IF(AND($G5870=1,$F5870&gt;='Working Hours'!$C$8,$F5870&lt;'Working Hours'!$C$9),1,0))</f>
        <v/>
      </c>
    </row>
    <row r="5871">
      <c r="A5871" s="11" t="n"/>
      <c r="B5871" s="11" t="n"/>
      <c r="C5871" s="11" t="n"/>
      <c r="E5871" s="12">
        <f>IF($A5871="","",IF(ISNUMBER($A5871),$A5871,IFERROR(DATEVALUE($A5871),"")))</f>
        <v/>
      </c>
      <c r="F5871" s="12">
        <f>IF($B5871="","",IF(ISNUMBER($B5871),HOUR($B5871)*2+MINUTE($B5871)/30,IFERROR(VALUE(LEFT($B5871,FIND(":",$B5871)-1))*2+VALUE(MID($B5871,FIND(":",$B5871)+1,2))/30,"")))</f>
        <v/>
      </c>
      <c r="G5871" s="12">
        <f>IF($E5871="","",IF(WEEKDAY($E5871,2)&lt;6,1,0))</f>
        <v/>
      </c>
      <c r="H5871" s="12">
        <f>IF(OR($E5871="",$F5871=""),"",IF(AND($G5871=1,$F5871&gt;='Working Hours'!$C$8,$F5871&lt;'Working Hours'!$C$9),1,0))</f>
        <v/>
      </c>
    </row>
    <row r="5872">
      <c r="A5872" s="11" t="n"/>
      <c r="B5872" s="11" t="n"/>
      <c r="C5872" s="11" t="n"/>
      <c r="E5872" s="12">
        <f>IF($A5872="","",IF(ISNUMBER($A5872),$A5872,IFERROR(DATEVALUE($A5872),"")))</f>
        <v/>
      </c>
      <c r="F5872" s="12">
        <f>IF($B5872="","",IF(ISNUMBER($B5872),HOUR($B5872)*2+MINUTE($B5872)/30,IFERROR(VALUE(LEFT($B5872,FIND(":",$B5872)-1))*2+VALUE(MID($B5872,FIND(":",$B5872)+1,2))/30,"")))</f>
        <v/>
      </c>
      <c r="G5872" s="12">
        <f>IF($E5872="","",IF(WEEKDAY($E5872,2)&lt;6,1,0))</f>
        <v/>
      </c>
      <c r="H5872" s="12">
        <f>IF(OR($E5872="",$F5872=""),"",IF(AND($G5872=1,$F5872&gt;='Working Hours'!$C$8,$F5872&lt;'Working Hours'!$C$9),1,0))</f>
        <v/>
      </c>
    </row>
    <row r="5873">
      <c r="A5873" s="11" t="n"/>
      <c r="B5873" s="11" t="n"/>
      <c r="C5873" s="11" t="n"/>
      <c r="E5873" s="12">
        <f>IF($A5873="","",IF(ISNUMBER($A5873),$A5873,IFERROR(DATEVALUE($A5873),"")))</f>
        <v/>
      </c>
      <c r="F5873" s="12">
        <f>IF($B5873="","",IF(ISNUMBER($B5873),HOUR($B5873)*2+MINUTE($B5873)/30,IFERROR(VALUE(LEFT($B5873,FIND(":",$B5873)-1))*2+VALUE(MID($B5873,FIND(":",$B5873)+1,2))/30,"")))</f>
        <v/>
      </c>
      <c r="G5873" s="12">
        <f>IF($E5873="","",IF(WEEKDAY($E5873,2)&lt;6,1,0))</f>
        <v/>
      </c>
      <c r="H5873" s="12">
        <f>IF(OR($E5873="",$F5873=""),"",IF(AND($G5873=1,$F5873&gt;='Working Hours'!$C$8,$F5873&lt;'Working Hours'!$C$9),1,0))</f>
        <v/>
      </c>
    </row>
    <row r="5874">
      <c r="A5874" s="11" t="n"/>
      <c r="B5874" s="11" t="n"/>
      <c r="C5874" s="11" t="n"/>
      <c r="E5874" s="12">
        <f>IF($A5874="","",IF(ISNUMBER($A5874),$A5874,IFERROR(DATEVALUE($A5874),"")))</f>
        <v/>
      </c>
      <c r="F5874" s="12">
        <f>IF($B5874="","",IF(ISNUMBER($B5874),HOUR($B5874)*2+MINUTE($B5874)/30,IFERROR(VALUE(LEFT($B5874,FIND(":",$B5874)-1))*2+VALUE(MID($B5874,FIND(":",$B5874)+1,2))/30,"")))</f>
        <v/>
      </c>
      <c r="G5874" s="12">
        <f>IF($E5874="","",IF(WEEKDAY($E5874,2)&lt;6,1,0))</f>
        <v/>
      </c>
      <c r="H5874" s="12">
        <f>IF(OR($E5874="",$F5874=""),"",IF(AND($G5874=1,$F5874&gt;='Working Hours'!$C$8,$F5874&lt;'Working Hours'!$C$9),1,0))</f>
        <v/>
      </c>
    </row>
    <row r="5875">
      <c r="A5875" s="11" t="n"/>
      <c r="B5875" s="11" t="n"/>
      <c r="C5875" s="11" t="n"/>
      <c r="E5875" s="12">
        <f>IF($A5875="","",IF(ISNUMBER($A5875),$A5875,IFERROR(DATEVALUE($A5875),"")))</f>
        <v/>
      </c>
      <c r="F5875" s="12">
        <f>IF($B5875="","",IF(ISNUMBER($B5875),HOUR($B5875)*2+MINUTE($B5875)/30,IFERROR(VALUE(LEFT($B5875,FIND(":",$B5875)-1))*2+VALUE(MID($B5875,FIND(":",$B5875)+1,2))/30,"")))</f>
        <v/>
      </c>
      <c r="G5875" s="12">
        <f>IF($E5875="","",IF(WEEKDAY($E5875,2)&lt;6,1,0))</f>
        <v/>
      </c>
      <c r="H5875" s="12">
        <f>IF(OR($E5875="",$F5875=""),"",IF(AND($G5875=1,$F5875&gt;='Working Hours'!$C$8,$F5875&lt;'Working Hours'!$C$9),1,0))</f>
        <v/>
      </c>
    </row>
    <row r="5876">
      <c r="A5876" s="11" t="n"/>
      <c r="B5876" s="11" t="n"/>
      <c r="C5876" s="11" t="n"/>
      <c r="E5876" s="12">
        <f>IF($A5876="","",IF(ISNUMBER($A5876),$A5876,IFERROR(DATEVALUE($A5876),"")))</f>
        <v/>
      </c>
      <c r="F5876" s="12">
        <f>IF($B5876="","",IF(ISNUMBER($B5876),HOUR($B5876)*2+MINUTE($B5876)/30,IFERROR(VALUE(LEFT($B5876,FIND(":",$B5876)-1))*2+VALUE(MID($B5876,FIND(":",$B5876)+1,2))/30,"")))</f>
        <v/>
      </c>
      <c r="G5876" s="12">
        <f>IF($E5876="","",IF(WEEKDAY($E5876,2)&lt;6,1,0))</f>
        <v/>
      </c>
      <c r="H5876" s="12">
        <f>IF(OR($E5876="",$F5876=""),"",IF(AND($G5876=1,$F5876&gt;='Working Hours'!$C$8,$F5876&lt;'Working Hours'!$C$9),1,0))</f>
        <v/>
      </c>
    </row>
    <row r="5877">
      <c r="A5877" s="11" t="n"/>
      <c r="B5877" s="11" t="n"/>
      <c r="C5877" s="11" t="n"/>
      <c r="E5877" s="12">
        <f>IF($A5877="","",IF(ISNUMBER($A5877),$A5877,IFERROR(DATEVALUE($A5877),"")))</f>
        <v/>
      </c>
      <c r="F5877" s="12">
        <f>IF($B5877="","",IF(ISNUMBER($B5877),HOUR($B5877)*2+MINUTE($B5877)/30,IFERROR(VALUE(LEFT($B5877,FIND(":",$B5877)-1))*2+VALUE(MID($B5877,FIND(":",$B5877)+1,2))/30,"")))</f>
        <v/>
      </c>
      <c r="G5877" s="12">
        <f>IF($E5877="","",IF(WEEKDAY($E5877,2)&lt;6,1,0))</f>
        <v/>
      </c>
      <c r="H5877" s="12">
        <f>IF(OR($E5877="",$F5877=""),"",IF(AND($G5877=1,$F5877&gt;='Working Hours'!$C$8,$F5877&lt;'Working Hours'!$C$9),1,0))</f>
        <v/>
      </c>
    </row>
    <row r="5878">
      <c r="A5878" s="11" t="n"/>
      <c r="B5878" s="11" t="n"/>
      <c r="C5878" s="11" t="n"/>
      <c r="E5878" s="12">
        <f>IF($A5878="","",IF(ISNUMBER($A5878),$A5878,IFERROR(DATEVALUE($A5878),"")))</f>
        <v/>
      </c>
      <c r="F5878" s="12">
        <f>IF($B5878="","",IF(ISNUMBER($B5878),HOUR($B5878)*2+MINUTE($B5878)/30,IFERROR(VALUE(LEFT($B5878,FIND(":",$B5878)-1))*2+VALUE(MID($B5878,FIND(":",$B5878)+1,2))/30,"")))</f>
        <v/>
      </c>
      <c r="G5878" s="12">
        <f>IF($E5878="","",IF(WEEKDAY($E5878,2)&lt;6,1,0))</f>
        <v/>
      </c>
      <c r="H5878" s="12">
        <f>IF(OR($E5878="",$F5878=""),"",IF(AND($G5878=1,$F5878&gt;='Working Hours'!$C$8,$F5878&lt;'Working Hours'!$C$9),1,0))</f>
        <v/>
      </c>
    </row>
    <row r="5879">
      <c r="A5879" s="11" t="n"/>
      <c r="B5879" s="11" t="n"/>
      <c r="C5879" s="11" t="n"/>
      <c r="E5879" s="12">
        <f>IF($A5879="","",IF(ISNUMBER($A5879),$A5879,IFERROR(DATEVALUE($A5879),"")))</f>
        <v/>
      </c>
      <c r="F5879" s="12">
        <f>IF($B5879="","",IF(ISNUMBER($B5879),HOUR($B5879)*2+MINUTE($B5879)/30,IFERROR(VALUE(LEFT($B5879,FIND(":",$B5879)-1))*2+VALUE(MID($B5879,FIND(":",$B5879)+1,2))/30,"")))</f>
        <v/>
      </c>
      <c r="G5879" s="12">
        <f>IF($E5879="","",IF(WEEKDAY($E5879,2)&lt;6,1,0))</f>
        <v/>
      </c>
      <c r="H5879" s="12">
        <f>IF(OR($E5879="",$F5879=""),"",IF(AND($G5879=1,$F5879&gt;='Working Hours'!$C$8,$F5879&lt;'Working Hours'!$C$9),1,0))</f>
        <v/>
      </c>
    </row>
    <row r="5880">
      <c r="A5880" s="11" t="n"/>
      <c r="B5880" s="11" t="n"/>
      <c r="C5880" s="11" t="n"/>
      <c r="E5880" s="12">
        <f>IF($A5880="","",IF(ISNUMBER($A5880),$A5880,IFERROR(DATEVALUE($A5880),"")))</f>
        <v/>
      </c>
      <c r="F5880" s="12">
        <f>IF($B5880="","",IF(ISNUMBER($B5880),HOUR($B5880)*2+MINUTE($B5880)/30,IFERROR(VALUE(LEFT($B5880,FIND(":",$B5880)-1))*2+VALUE(MID($B5880,FIND(":",$B5880)+1,2))/30,"")))</f>
        <v/>
      </c>
      <c r="G5880" s="12">
        <f>IF($E5880="","",IF(WEEKDAY($E5880,2)&lt;6,1,0))</f>
        <v/>
      </c>
      <c r="H5880" s="12">
        <f>IF(OR($E5880="",$F5880=""),"",IF(AND($G5880=1,$F5880&gt;='Working Hours'!$C$8,$F5880&lt;'Working Hours'!$C$9),1,0))</f>
        <v/>
      </c>
    </row>
    <row r="5881">
      <c r="A5881" s="11" t="n"/>
      <c r="B5881" s="11" t="n"/>
      <c r="C5881" s="11" t="n"/>
      <c r="E5881" s="12">
        <f>IF($A5881="","",IF(ISNUMBER($A5881),$A5881,IFERROR(DATEVALUE($A5881),"")))</f>
        <v/>
      </c>
      <c r="F5881" s="12">
        <f>IF($B5881="","",IF(ISNUMBER($B5881),HOUR($B5881)*2+MINUTE($B5881)/30,IFERROR(VALUE(LEFT($B5881,FIND(":",$B5881)-1))*2+VALUE(MID($B5881,FIND(":",$B5881)+1,2))/30,"")))</f>
        <v/>
      </c>
      <c r="G5881" s="12">
        <f>IF($E5881="","",IF(WEEKDAY($E5881,2)&lt;6,1,0))</f>
        <v/>
      </c>
      <c r="H5881" s="12">
        <f>IF(OR($E5881="",$F5881=""),"",IF(AND($G5881=1,$F5881&gt;='Working Hours'!$C$8,$F5881&lt;'Working Hours'!$C$9),1,0))</f>
        <v/>
      </c>
    </row>
    <row r="5882">
      <c r="A5882" s="11" t="n"/>
      <c r="B5882" s="11" t="n"/>
      <c r="C5882" s="11" t="n"/>
      <c r="E5882" s="12">
        <f>IF($A5882="","",IF(ISNUMBER($A5882),$A5882,IFERROR(DATEVALUE($A5882),"")))</f>
        <v/>
      </c>
      <c r="F5882" s="12">
        <f>IF($B5882="","",IF(ISNUMBER($B5882),HOUR($B5882)*2+MINUTE($B5882)/30,IFERROR(VALUE(LEFT($B5882,FIND(":",$B5882)-1))*2+VALUE(MID($B5882,FIND(":",$B5882)+1,2))/30,"")))</f>
        <v/>
      </c>
      <c r="G5882" s="12">
        <f>IF($E5882="","",IF(WEEKDAY($E5882,2)&lt;6,1,0))</f>
        <v/>
      </c>
      <c r="H5882" s="12">
        <f>IF(OR($E5882="",$F5882=""),"",IF(AND($G5882=1,$F5882&gt;='Working Hours'!$C$8,$F5882&lt;'Working Hours'!$C$9),1,0))</f>
        <v/>
      </c>
    </row>
    <row r="5883">
      <c r="A5883" s="11" t="n"/>
      <c r="B5883" s="11" t="n"/>
      <c r="C5883" s="11" t="n"/>
      <c r="E5883" s="12">
        <f>IF($A5883="","",IF(ISNUMBER($A5883),$A5883,IFERROR(DATEVALUE($A5883),"")))</f>
        <v/>
      </c>
      <c r="F5883" s="12">
        <f>IF($B5883="","",IF(ISNUMBER($B5883),HOUR($B5883)*2+MINUTE($B5883)/30,IFERROR(VALUE(LEFT($B5883,FIND(":",$B5883)-1))*2+VALUE(MID($B5883,FIND(":",$B5883)+1,2))/30,"")))</f>
        <v/>
      </c>
      <c r="G5883" s="12">
        <f>IF($E5883="","",IF(WEEKDAY($E5883,2)&lt;6,1,0))</f>
        <v/>
      </c>
      <c r="H5883" s="12">
        <f>IF(OR($E5883="",$F5883=""),"",IF(AND($G5883=1,$F5883&gt;='Working Hours'!$C$8,$F5883&lt;'Working Hours'!$C$9),1,0))</f>
        <v/>
      </c>
    </row>
    <row r="5884">
      <c r="A5884" s="11" t="n"/>
      <c r="B5884" s="11" t="n"/>
      <c r="C5884" s="11" t="n"/>
      <c r="E5884" s="12">
        <f>IF($A5884="","",IF(ISNUMBER($A5884),$A5884,IFERROR(DATEVALUE($A5884),"")))</f>
        <v/>
      </c>
      <c r="F5884" s="12">
        <f>IF($B5884="","",IF(ISNUMBER($B5884),HOUR($B5884)*2+MINUTE($B5884)/30,IFERROR(VALUE(LEFT($B5884,FIND(":",$B5884)-1))*2+VALUE(MID($B5884,FIND(":",$B5884)+1,2))/30,"")))</f>
        <v/>
      </c>
      <c r="G5884" s="12">
        <f>IF($E5884="","",IF(WEEKDAY($E5884,2)&lt;6,1,0))</f>
        <v/>
      </c>
      <c r="H5884" s="12">
        <f>IF(OR($E5884="",$F5884=""),"",IF(AND($G5884=1,$F5884&gt;='Working Hours'!$C$8,$F5884&lt;'Working Hours'!$C$9),1,0))</f>
        <v/>
      </c>
    </row>
    <row r="5885">
      <c r="A5885" s="11" t="n"/>
      <c r="B5885" s="11" t="n"/>
      <c r="C5885" s="11" t="n"/>
      <c r="E5885" s="12">
        <f>IF($A5885="","",IF(ISNUMBER($A5885),$A5885,IFERROR(DATEVALUE($A5885),"")))</f>
        <v/>
      </c>
      <c r="F5885" s="12">
        <f>IF($B5885="","",IF(ISNUMBER($B5885),HOUR($B5885)*2+MINUTE($B5885)/30,IFERROR(VALUE(LEFT($B5885,FIND(":",$B5885)-1))*2+VALUE(MID($B5885,FIND(":",$B5885)+1,2))/30,"")))</f>
        <v/>
      </c>
      <c r="G5885" s="12">
        <f>IF($E5885="","",IF(WEEKDAY($E5885,2)&lt;6,1,0))</f>
        <v/>
      </c>
      <c r="H5885" s="12">
        <f>IF(OR($E5885="",$F5885=""),"",IF(AND($G5885=1,$F5885&gt;='Working Hours'!$C$8,$F5885&lt;'Working Hours'!$C$9),1,0))</f>
        <v/>
      </c>
    </row>
    <row r="5886">
      <c r="A5886" s="11" t="n"/>
      <c r="B5886" s="11" t="n"/>
      <c r="C5886" s="11" t="n"/>
      <c r="E5886" s="12">
        <f>IF($A5886="","",IF(ISNUMBER($A5886),$A5886,IFERROR(DATEVALUE($A5886),"")))</f>
        <v/>
      </c>
      <c r="F5886" s="12">
        <f>IF($B5886="","",IF(ISNUMBER($B5886),HOUR($B5886)*2+MINUTE($B5886)/30,IFERROR(VALUE(LEFT($B5886,FIND(":",$B5886)-1))*2+VALUE(MID($B5886,FIND(":",$B5886)+1,2))/30,"")))</f>
        <v/>
      </c>
      <c r="G5886" s="12">
        <f>IF($E5886="","",IF(WEEKDAY($E5886,2)&lt;6,1,0))</f>
        <v/>
      </c>
      <c r="H5886" s="12">
        <f>IF(OR($E5886="",$F5886=""),"",IF(AND($G5886=1,$F5886&gt;='Working Hours'!$C$8,$F5886&lt;'Working Hours'!$C$9),1,0))</f>
        <v/>
      </c>
    </row>
    <row r="5887">
      <c r="A5887" s="11" t="n"/>
      <c r="B5887" s="11" t="n"/>
      <c r="C5887" s="11" t="n"/>
      <c r="E5887" s="12">
        <f>IF($A5887="","",IF(ISNUMBER($A5887),$A5887,IFERROR(DATEVALUE($A5887),"")))</f>
        <v/>
      </c>
      <c r="F5887" s="12">
        <f>IF($B5887="","",IF(ISNUMBER($B5887),HOUR($B5887)*2+MINUTE($B5887)/30,IFERROR(VALUE(LEFT($B5887,FIND(":",$B5887)-1))*2+VALUE(MID($B5887,FIND(":",$B5887)+1,2))/30,"")))</f>
        <v/>
      </c>
      <c r="G5887" s="12">
        <f>IF($E5887="","",IF(WEEKDAY($E5887,2)&lt;6,1,0))</f>
        <v/>
      </c>
      <c r="H5887" s="12">
        <f>IF(OR($E5887="",$F5887=""),"",IF(AND($G5887=1,$F5887&gt;='Working Hours'!$C$8,$F5887&lt;'Working Hours'!$C$9),1,0))</f>
        <v/>
      </c>
    </row>
    <row r="5888">
      <c r="A5888" s="11" t="n"/>
      <c r="B5888" s="11" t="n"/>
      <c r="C5888" s="11" t="n"/>
      <c r="E5888" s="12">
        <f>IF($A5888="","",IF(ISNUMBER($A5888),$A5888,IFERROR(DATEVALUE($A5888),"")))</f>
        <v/>
      </c>
      <c r="F5888" s="12">
        <f>IF($B5888="","",IF(ISNUMBER($B5888),HOUR($B5888)*2+MINUTE($B5888)/30,IFERROR(VALUE(LEFT($B5888,FIND(":",$B5888)-1))*2+VALUE(MID($B5888,FIND(":",$B5888)+1,2))/30,"")))</f>
        <v/>
      </c>
      <c r="G5888" s="12">
        <f>IF($E5888="","",IF(WEEKDAY($E5888,2)&lt;6,1,0))</f>
        <v/>
      </c>
      <c r="H5888" s="12">
        <f>IF(OR($E5888="",$F5888=""),"",IF(AND($G5888=1,$F5888&gt;='Working Hours'!$C$8,$F5888&lt;'Working Hours'!$C$9),1,0))</f>
        <v/>
      </c>
    </row>
    <row r="5889">
      <c r="A5889" s="11" t="n"/>
      <c r="B5889" s="11" t="n"/>
      <c r="C5889" s="11" t="n"/>
      <c r="E5889" s="12">
        <f>IF($A5889="","",IF(ISNUMBER($A5889),$A5889,IFERROR(DATEVALUE($A5889),"")))</f>
        <v/>
      </c>
      <c r="F5889" s="12">
        <f>IF($B5889="","",IF(ISNUMBER($B5889),HOUR($B5889)*2+MINUTE($B5889)/30,IFERROR(VALUE(LEFT($B5889,FIND(":",$B5889)-1))*2+VALUE(MID($B5889,FIND(":",$B5889)+1,2))/30,"")))</f>
        <v/>
      </c>
      <c r="G5889" s="12">
        <f>IF($E5889="","",IF(WEEKDAY($E5889,2)&lt;6,1,0))</f>
        <v/>
      </c>
      <c r="H5889" s="12">
        <f>IF(OR($E5889="",$F5889=""),"",IF(AND($G5889=1,$F5889&gt;='Working Hours'!$C$8,$F5889&lt;'Working Hours'!$C$9),1,0))</f>
        <v/>
      </c>
    </row>
    <row r="5890">
      <c r="A5890" s="11" t="n"/>
      <c r="B5890" s="11" t="n"/>
      <c r="C5890" s="11" t="n"/>
      <c r="E5890" s="12">
        <f>IF($A5890="","",IF(ISNUMBER($A5890),$A5890,IFERROR(DATEVALUE($A5890),"")))</f>
        <v/>
      </c>
      <c r="F5890" s="12">
        <f>IF($B5890="","",IF(ISNUMBER($B5890),HOUR($B5890)*2+MINUTE($B5890)/30,IFERROR(VALUE(LEFT($B5890,FIND(":",$B5890)-1))*2+VALUE(MID($B5890,FIND(":",$B5890)+1,2))/30,"")))</f>
        <v/>
      </c>
      <c r="G5890" s="12">
        <f>IF($E5890="","",IF(WEEKDAY($E5890,2)&lt;6,1,0))</f>
        <v/>
      </c>
      <c r="H5890" s="12">
        <f>IF(OR($E5890="",$F5890=""),"",IF(AND($G5890=1,$F5890&gt;='Working Hours'!$C$8,$F5890&lt;'Working Hours'!$C$9),1,0))</f>
        <v/>
      </c>
    </row>
    <row r="5891">
      <c r="A5891" s="11" t="n"/>
      <c r="B5891" s="11" t="n"/>
      <c r="C5891" s="11" t="n"/>
      <c r="E5891" s="12">
        <f>IF($A5891="","",IF(ISNUMBER($A5891),$A5891,IFERROR(DATEVALUE($A5891),"")))</f>
        <v/>
      </c>
      <c r="F5891" s="12">
        <f>IF($B5891="","",IF(ISNUMBER($B5891),HOUR($B5891)*2+MINUTE($B5891)/30,IFERROR(VALUE(LEFT($B5891,FIND(":",$B5891)-1))*2+VALUE(MID($B5891,FIND(":",$B5891)+1,2))/30,"")))</f>
        <v/>
      </c>
      <c r="G5891" s="12">
        <f>IF($E5891="","",IF(WEEKDAY($E5891,2)&lt;6,1,0))</f>
        <v/>
      </c>
      <c r="H5891" s="12">
        <f>IF(OR($E5891="",$F5891=""),"",IF(AND($G5891=1,$F5891&gt;='Working Hours'!$C$8,$F5891&lt;'Working Hours'!$C$9),1,0))</f>
        <v/>
      </c>
    </row>
    <row r="5892">
      <c r="A5892" s="11" t="n"/>
      <c r="B5892" s="11" t="n"/>
      <c r="C5892" s="11" t="n"/>
      <c r="E5892" s="12">
        <f>IF($A5892="","",IF(ISNUMBER($A5892),$A5892,IFERROR(DATEVALUE($A5892),"")))</f>
        <v/>
      </c>
      <c r="F5892" s="12">
        <f>IF($B5892="","",IF(ISNUMBER($B5892),HOUR($B5892)*2+MINUTE($B5892)/30,IFERROR(VALUE(LEFT($B5892,FIND(":",$B5892)-1))*2+VALUE(MID($B5892,FIND(":",$B5892)+1,2))/30,"")))</f>
        <v/>
      </c>
      <c r="G5892" s="12">
        <f>IF($E5892="","",IF(WEEKDAY($E5892,2)&lt;6,1,0))</f>
        <v/>
      </c>
      <c r="H5892" s="12">
        <f>IF(OR($E5892="",$F5892=""),"",IF(AND($G5892=1,$F5892&gt;='Working Hours'!$C$8,$F5892&lt;'Working Hours'!$C$9),1,0))</f>
        <v/>
      </c>
    </row>
    <row r="5893">
      <c r="A5893" s="11" t="n"/>
      <c r="B5893" s="11" t="n"/>
      <c r="C5893" s="11" t="n"/>
      <c r="E5893" s="12">
        <f>IF($A5893="","",IF(ISNUMBER($A5893),$A5893,IFERROR(DATEVALUE($A5893),"")))</f>
        <v/>
      </c>
      <c r="F5893" s="12">
        <f>IF($B5893="","",IF(ISNUMBER($B5893),HOUR($B5893)*2+MINUTE($B5893)/30,IFERROR(VALUE(LEFT($B5893,FIND(":",$B5893)-1))*2+VALUE(MID($B5893,FIND(":",$B5893)+1,2))/30,"")))</f>
        <v/>
      </c>
      <c r="G5893" s="12">
        <f>IF($E5893="","",IF(WEEKDAY($E5893,2)&lt;6,1,0))</f>
        <v/>
      </c>
      <c r="H5893" s="12">
        <f>IF(OR($E5893="",$F5893=""),"",IF(AND($G5893=1,$F5893&gt;='Working Hours'!$C$8,$F5893&lt;'Working Hours'!$C$9),1,0))</f>
        <v/>
      </c>
    </row>
    <row r="5894">
      <c r="A5894" s="11" t="n"/>
      <c r="B5894" s="11" t="n"/>
      <c r="C5894" s="11" t="n"/>
      <c r="E5894" s="12">
        <f>IF($A5894="","",IF(ISNUMBER($A5894),$A5894,IFERROR(DATEVALUE($A5894),"")))</f>
        <v/>
      </c>
      <c r="F5894" s="12">
        <f>IF($B5894="","",IF(ISNUMBER($B5894),HOUR($B5894)*2+MINUTE($B5894)/30,IFERROR(VALUE(LEFT($B5894,FIND(":",$B5894)-1))*2+VALUE(MID($B5894,FIND(":",$B5894)+1,2))/30,"")))</f>
        <v/>
      </c>
      <c r="G5894" s="12">
        <f>IF($E5894="","",IF(WEEKDAY($E5894,2)&lt;6,1,0))</f>
        <v/>
      </c>
      <c r="H5894" s="12">
        <f>IF(OR($E5894="",$F5894=""),"",IF(AND($G5894=1,$F5894&gt;='Working Hours'!$C$8,$F5894&lt;'Working Hours'!$C$9),1,0))</f>
        <v/>
      </c>
    </row>
    <row r="5895">
      <c r="A5895" s="11" t="n"/>
      <c r="B5895" s="11" t="n"/>
      <c r="C5895" s="11" t="n"/>
      <c r="E5895" s="12">
        <f>IF($A5895="","",IF(ISNUMBER($A5895),$A5895,IFERROR(DATEVALUE($A5895),"")))</f>
        <v/>
      </c>
      <c r="F5895" s="12">
        <f>IF($B5895="","",IF(ISNUMBER($B5895),HOUR($B5895)*2+MINUTE($B5895)/30,IFERROR(VALUE(LEFT($B5895,FIND(":",$B5895)-1))*2+VALUE(MID($B5895,FIND(":",$B5895)+1,2))/30,"")))</f>
        <v/>
      </c>
      <c r="G5895" s="12">
        <f>IF($E5895="","",IF(WEEKDAY($E5895,2)&lt;6,1,0))</f>
        <v/>
      </c>
      <c r="H5895" s="12">
        <f>IF(OR($E5895="",$F5895=""),"",IF(AND($G5895=1,$F5895&gt;='Working Hours'!$C$8,$F5895&lt;'Working Hours'!$C$9),1,0))</f>
        <v/>
      </c>
    </row>
    <row r="5896">
      <c r="A5896" s="11" t="n"/>
      <c r="B5896" s="11" t="n"/>
      <c r="C5896" s="11" t="n"/>
      <c r="E5896" s="12">
        <f>IF($A5896="","",IF(ISNUMBER($A5896),$A5896,IFERROR(DATEVALUE($A5896),"")))</f>
        <v/>
      </c>
      <c r="F5896" s="12">
        <f>IF($B5896="","",IF(ISNUMBER($B5896),HOUR($B5896)*2+MINUTE($B5896)/30,IFERROR(VALUE(LEFT($B5896,FIND(":",$B5896)-1))*2+VALUE(MID($B5896,FIND(":",$B5896)+1,2))/30,"")))</f>
        <v/>
      </c>
      <c r="G5896" s="12">
        <f>IF($E5896="","",IF(WEEKDAY($E5896,2)&lt;6,1,0))</f>
        <v/>
      </c>
      <c r="H5896" s="12">
        <f>IF(OR($E5896="",$F5896=""),"",IF(AND($G5896=1,$F5896&gt;='Working Hours'!$C$8,$F5896&lt;'Working Hours'!$C$9),1,0))</f>
        <v/>
      </c>
    </row>
    <row r="5897">
      <c r="A5897" s="11" t="n"/>
      <c r="B5897" s="11" t="n"/>
      <c r="C5897" s="11" t="n"/>
      <c r="E5897" s="12">
        <f>IF($A5897="","",IF(ISNUMBER($A5897),$A5897,IFERROR(DATEVALUE($A5897),"")))</f>
        <v/>
      </c>
      <c r="F5897" s="12">
        <f>IF($B5897="","",IF(ISNUMBER($B5897),HOUR($B5897)*2+MINUTE($B5897)/30,IFERROR(VALUE(LEFT($B5897,FIND(":",$B5897)-1))*2+VALUE(MID($B5897,FIND(":",$B5897)+1,2))/30,"")))</f>
        <v/>
      </c>
      <c r="G5897" s="12">
        <f>IF($E5897="","",IF(WEEKDAY($E5897,2)&lt;6,1,0))</f>
        <v/>
      </c>
      <c r="H5897" s="12">
        <f>IF(OR($E5897="",$F5897=""),"",IF(AND($G5897=1,$F5897&gt;='Working Hours'!$C$8,$F5897&lt;'Working Hours'!$C$9),1,0))</f>
        <v/>
      </c>
    </row>
    <row r="5898">
      <c r="A5898" s="11" t="n"/>
      <c r="B5898" s="11" t="n"/>
      <c r="C5898" s="11" t="n"/>
      <c r="E5898" s="12">
        <f>IF($A5898="","",IF(ISNUMBER($A5898),$A5898,IFERROR(DATEVALUE($A5898),"")))</f>
        <v/>
      </c>
      <c r="F5898" s="12">
        <f>IF($B5898="","",IF(ISNUMBER($B5898),HOUR($B5898)*2+MINUTE($B5898)/30,IFERROR(VALUE(LEFT($B5898,FIND(":",$B5898)-1))*2+VALUE(MID($B5898,FIND(":",$B5898)+1,2))/30,"")))</f>
        <v/>
      </c>
      <c r="G5898" s="12">
        <f>IF($E5898="","",IF(WEEKDAY($E5898,2)&lt;6,1,0))</f>
        <v/>
      </c>
      <c r="H5898" s="12">
        <f>IF(OR($E5898="",$F5898=""),"",IF(AND($G5898=1,$F5898&gt;='Working Hours'!$C$8,$F5898&lt;'Working Hours'!$C$9),1,0))</f>
        <v/>
      </c>
    </row>
    <row r="5899">
      <c r="A5899" s="11" t="n"/>
      <c r="B5899" s="11" t="n"/>
      <c r="C5899" s="11" t="n"/>
      <c r="E5899" s="12">
        <f>IF($A5899="","",IF(ISNUMBER($A5899),$A5899,IFERROR(DATEVALUE($A5899),"")))</f>
        <v/>
      </c>
      <c r="F5899" s="12">
        <f>IF($B5899="","",IF(ISNUMBER($B5899),HOUR($B5899)*2+MINUTE($B5899)/30,IFERROR(VALUE(LEFT($B5899,FIND(":",$B5899)-1))*2+VALUE(MID($B5899,FIND(":",$B5899)+1,2))/30,"")))</f>
        <v/>
      </c>
      <c r="G5899" s="12">
        <f>IF($E5899="","",IF(WEEKDAY($E5899,2)&lt;6,1,0))</f>
        <v/>
      </c>
      <c r="H5899" s="12">
        <f>IF(OR($E5899="",$F5899=""),"",IF(AND($G5899=1,$F5899&gt;='Working Hours'!$C$8,$F5899&lt;'Working Hours'!$C$9),1,0))</f>
        <v/>
      </c>
    </row>
    <row r="5900">
      <c r="A5900" s="11" t="n"/>
      <c r="B5900" s="11" t="n"/>
      <c r="C5900" s="11" t="n"/>
      <c r="E5900" s="12">
        <f>IF($A5900="","",IF(ISNUMBER($A5900),$A5900,IFERROR(DATEVALUE($A5900),"")))</f>
        <v/>
      </c>
      <c r="F5900" s="12">
        <f>IF($B5900="","",IF(ISNUMBER($B5900),HOUR($B5900)*2+MINUTE($B5900)/30,IFERROR(VALUE(LEFT($B5900,FIND(":",$B5900)-1))*2+VALUE(MID($B5900,FIND(":",$B5900)+1,2))/30,"")))</f>
        <v/>
      </c>
      <c r="G5900" s="12">
        <f>IF($E5900="","",IF(WEEKDAY($E5900,2)&lt;6,1,0))</f>
        <v/>
      </c>
      <c r="H5900" s="12">
        <f>IF(OR($E5900="",$F5900=""),"",IF(AND($G5900=1,$F5900&gt;='Working Hours'!$C$8,$F5900&lt;'Working Hours'!$C$9),1,0))</f>
        <v/>
      </c>
    </row>
    <row r="5901">
      <c r="A5901" s="11" t="n"/>
      <c r="B5901" s="11" t="n"/>
      <c r="C5901" s="11" t="n"/>
      <c r="E5901" s="12">
        <f>IF($A5901="","",IF(ISNUMBER($A5901),$A5901,IFERROR(DATEVALUE($A5901),"")))</f>
        <v/>
      </c>
      <c r="F5901" s="12">
        <f>IF($B5901="","",IF(ISNUMBER($B5901),HOUR($B5901)*2+MINUTE($B5901)/30,IFERROR(VALUE(LEFT($B5901,FIND(":",$B5901)-1))*2+VALUE(MID($B5901,FIND(":",$B5901)+1,2))/30,"")))</f>
        <v/>
      </c>
      <c r="G5901" s="12">
        <f>IF($E5901="","",IF(WEEKDAY($E5901,2)&lt;6,1,0))</f>
        <v/>
      </c>
      <c r="H5901" s="12">
        <f>IF(OR($E5901="",$F5901=""),"",IF(AND($G5901=1,$F5901&gt;='Working Hours'!$C$8,$F5901&lt;'Working Hours'!$C$9),1,0))</f>
        <v/>
      </c>
    </row>
    <row r="5902">
      <c r="A5902" s="11" t="n"/>
      <c r="B5902" s="11" t="n"/>
      <c r="C5902" s="11" t="n"/>
      <c r="E5902" s="12">
        <f>IF($A5902="","",IF(ISNUMBER($A5902),$A5902,IFERROR(DATEVALUE($A5902),"")))</f>
        <v/>
      </c>
      <c r="F5902" s="12">
        <f>IF($B5902="","",IF(ISNUMBER($B5902),HOUR($B5902)*2+MINUTE($B5902)/30,IFERROR(VALUE(LEFT($B5902,FIND(":",$B5902)-1))*2+VALUE(MID($B5902,FIND(":",$B5902)+1,2))/30,"")))</f>
        <v/>
      </c>
      <c r="G5902" s="12">
        <f>IF($E5902="","",IF(WEEKDAY($E5902,2)&lt;6,1,0))</f>
        <v/>
      </c>
      <c r="H5902" s="12">
        <f>IF(OR($E5902="",$F5902=""),"",IF(AND($G5902=1,$F5902&gt;='Working Hours'!$C$8,$F5902&lt;'Working Hours'!$C$9),1,0))</f>
        <v/>
      </c>
    </row>
    <row r="5903">
      <c r="A5903" s="11" t="n"/>
      <c r="B5903" s="11" t="n"/>
      <c r="C5903" s="11" t="n"/>
      <c r="E5903" s="12">
        <f>IF($A5903="","",IF(ISNUMBER($A5903),$A5903,IFERROR(DATEVALUE($A5903),"")))</f>
        <v/>
      </c>
      <c r="F5903" s="12">
        <f>IF($B5903="","",IF(ISNUMBER($B5903),HOUR($B5903)*2+MINUTE($B5903)/30,IFERROR(VALUE(LEFT($B5903,FIND(":",$B5903)-1))*2+VALUE(MID($B5903,FIND(":",$B5903)+1,2))/30,"")))</f>
        <v/>
      </c>
      <c r="G5903" s="12">
        <f>IF($E5903="","",IF(WEEKDAY($E5903,2)&lt;6,1,0))</f>
        <v/>
      </c>
      <c r="H5903" s="12">
        <f>IF(OR($E5903="",$F5903=""),"",IF(AND($G5903=1,$F5903&gt;='Working Hours'!$C$8,$F5903&lt;'Working Hours'!$C$9),1,0))</f>
        <v/>
      </c>
    </row>
    <row r="5904">
      <c r="A5904" s="11" t="n"/>
      <c r="B5904" s="11" t="n"/>
      <c r="C5904" s="11" t="n"/>
      <c r="E5904" s="12">
        <f>IF($A5904="","",IF(ISNUMBER($A5904),$A5904,IFERROR(DATEVALUE($A5904),"")))</f>
        <v/>
      </c>
      <c r="F5904" s="12">
        <f>IF($B5904="","",IF(ISNUMBER($B5904),HOUR($B5904)*2+MINUTE($B5904)/30,IFERROR(VALUE(LEFT($B5904,FIND(":",$B5904)-1))*2+VALUE(MID($B5904,FIND(":",$B5904)+1,2))/30,"")))</f>
        <v/>
      </c>
      <c r="G5904" s="12">
        <f>IF($E5904="","",IF(WEEKDAY($E5904,2)&lt;6,1,0))</f>
        <v/>
      </c>
      <c r="H5904" s="12">
        <f>IF(OR($E5904="",$F5904=""),"",IF(AND($G5904=1,$F5904&gt;='Working Hours'!$C$8,$F5904&lt;'Working Hours'!$C$9),1,0))</f>
        <v/>
      </c>
    </row>
    <row r="5905">
      <c r="A5905" s="11" t="n"/>
      <c r="B5905" s="11" t="n"/>
      <c r="C5905" s="11" t="n"/>
      <c r="E5905" s="12">
        <f>IF($A5905="","",IF(ISNUMBER($A5905),$A5905,IFERROR(DATEVALUE($A5905),"")))</f>
        <v/>
      </c>
      <c r="F5905" s="12">
        <f>IF($B5905="","",IF(ISNUMBER($B5905),HOUR($B5905)*2+MINUTE($B5905)/30,IFERROR(VALUE(LEFT($B5905,FIND(":",$B5905)-1))*2+VALUE(MID($B5905,FIND(":",$B5905)+1,2))/30,"")))</f>
        <v/>
      </c>
      <c r="G5905" s="12">
        <f>IF($E5905="","",IF(WEEKDAY($E5905,2)&lt;6,1,0))</f>
        <v/>
      </c>
      <c r="H5905" s="12">
        <f>IF(OR($E5905="",$F5905=""),"",IF(AND($G5905=1,$F5905&gt;='Working Hours'!$C$8,$F5905&lt;'Working Hours'!$C$9),1,0))</f>
        <v/>
      </c>
    </row>
    <row r="5906">
      <c r="A5906" s="11" t="n"/>
      <c r="B5906" s="11" t="n"/>
      <c r="C5906" s="11" t="n"/>
      <c r="E5906" s="12">
        <f>IF($A5906="","",IF(ISNUMBER($A5906),$A5906,IFERROR(DATEVALUE($A5906),"")))</f>
        <v/>
      </c>
      <c r="F5906" s="12">
        <f>IF($B5906="","",IF(ISNUMBER($B5906),HOUR($B5906)*2+MINUTE($B5906)/30,IFERROR(VALUE(LEFT($B5906,FIND(":",$B5906)-1))*2+VALUE(MID($B5906,FIND(":",$B5906)+1,2))/30,"")))</f>
        <v/>
      </c>
      <c r="G5906" s="12">
        <f>IF($E5906="","",IF(WEEKDAY($E5906,2)&lt;6,1,0))</f>
        <v/>
      </c>
      <c r="H5906" s="12">
        <f>IF(OR($E5906="",$F5906=""),"",IF(AND($G5906=1,$F5906&gt;='Working Hours'!$C$8,$F5906&lt;'Working Hours'!$C$9),1,0))</f>
        <v/>
      </c>
    </row>
    <row r="5907">
      <c r="A5907" s="11" t="n"/>
      <c r="B5907" s="11" t="n"/>
      <c r="C5907" s="11" t="n"/>
      <c r="E5907" s="12">
        <f>IF($A5907="","",IF(ISNUMBER($A5907),$A5907,IFERROR(DATEVALUE($A5907),"")))</f>
        <v/>
      </c>
      <c r="F5907" s="12">
        <f>IF($B5907="","",IF(ISNUMBER($B5907),HOUR($B5907)*2+MINUTE($B5907)/30,IFERROR(VALUE(LEFT($B5907,FIND(":",$B5907)-1))*2+VALUE(MID($B5907,FIND(":",$B5907)+1,2))/30,"")))</f>
        <v/>
      </c>
      <c r="G5907" s="12">
        <f>IF($E5907="","",IF(WEEKDAY($E5907,2)&lt;6,1,0))</f>
        <v/>
      </c>
      <c r="H5907" s="12">
        <f>IF(OR($E5907="",$F5907=""),"",IF(AND($G5907=1,$F5907&gt;='Working Hours'!$C$8,$F5907&lt;'Working Hours'!$C$9),1,0))</f>
        <v/>
      </c>
    </row>
    <row r="5908">
      <c r="A5908" s="11" t="n"/>
      <c r="B5908" s="11" t="n"/>
      <c r="C5908" s="11" t="n"/>
      <c r="E5908" s="12">
        <f>IF($A5908="","",IF(ISNUMBER($A5908),$A5908,IFERROR(DATEVALUE($A5908),"")))</f>
        <v/>
      </c>
      <c r="F5908" s="12">
        <f>IF($B5908="","",IF(ISNUMBER($B5908),HOUR($B5908)*2+MINUTE($B5908)/30,IFERROR(VALUE(LEFT($B5908,FIND(":",$B5908)-1))*2+VALUE(MID($B5908,FIND(":",$B5908)+1,2))/30,"")))</f>
        <v/>
      </c>
      <c r="G5908" s="12">
        <f>IF($E5908="","",IF(WEEKDAY($E5908,2)&lt;6,1,0))</f>
        <v/>
      </c>
      <c r="H5908" s="12">
        <f>IF(OR($E5908="",$F5908=""),"",IF(AND($G5908=1,$F5908&gt;='Working Hours'!$C$8,$F5908&lt;'Working Hours'!$C$9),1,0))</f>
        <v/>
      </c>
    </row>
    <row r="5909">
      <c r="A5909" s="11" t="n"/>
      <c r="B5909" s="11" t="n"/>
      <c r="C5909" s="11" t="n"/>
      <c r="E5909" s="12">
        <f>IF($A5909="","",IF(ISNUMBER($A5909),$A5909,IFERROR(DATEVALUE($A5909),"")))</f>
        <v/>
      </c>
      <c r="F5909" s="12">
        <f>IF($B5909="","",IF(ISNUMBER($B5909),HOUR($B5909)*2+MINUTE($B5909)/30,IFERROR(VALUE(LEFT($B5909,FIND(":",$B5909)-1))*2+VALUE(MID($B5909,FIND(":",$B5909)+1,2))/30,"")))</f>
        <v/>
      </c>
      <c r="G5909" s="12">
        <f>IF($E5909="","",IF(WEEKDAY($E5909,2)&lt;6,1,0))</f>
        <v/>
      </c>
      <c r="H5909" s="12">
        <f>IF(OR($E5909="",$F5909=""),"",IF(AND($G5909=1,$F5909&gt;='Working Hours'!$C$8,$F5909&lt;'Working Hours'!$C$9),1,0))</f>
        <v/>
      </c>
    </row>
    <row r="5910">
      <c r="A5910" s="11" t="n"/>
      <c r="B5910" s="11" t="n"/>
      <c r="C5910" s="11" t="n"/>
      <c r="E5910" s="12">
        <f>IF($A5910="","",IF(ISNUMBER($A5910),$A5910,IFERROR(DATEVALUE($A5910),"")))</f>
        <v/>
      </c>
      <c r="F5910" s="12">
        <f>IF($B5910="","",IF(ISNUMBER($B5910),HOUR($B5910)*2+MINUTE($B5910)/30,IFERROR(VALUE(LEFT($B5910,FIND(":",$B5910)-1))*2+VALUE(MID($B5910,FIND(":",$B5910)+1,2))/30,"")))</f>
        <v/>
      </c>
      <c r="G5910" s="12">
        <f>IF($E5910="","",IF(WEEKDAY($E5910,2)&lt;6,1,0))</f>
        <v/>
      </c>
      <c r="H5910" s="12">
        <f>IF(OR($E5910="",$F5910=""),"",IF(AND($G5910=1,$F5910&gt;='Working Hours'!$C$8,$F5910&lt;'Working Hours'!$C$9),1,0))</f>
        <v/>
      </c>
    </row>
    <row r="5911">
      <c r="A5911" s="11" t="n"/>
      <c r="B5911" s="11" t="n"/>
      <c r="C5911" s="11" t="n"/>
      <c r="E5911" s="12">
        <f>IF($A5911="","",IF(ISNUMBER($A5911),$A5911,IFERROR(DATEVALUE($A5911),"")))</f>
        <v/>
      </c>
      <c r="F5911" s="12">
        <f>IF($B5911="","",IF(ISNUMBER($B5911),HOUR($B5911)*2+MINUTE($B5911)/30,IFERROR(VALUE(LEFT($B5911,FIND(":",$B5911)-1))*2+VALUE(MID($B5911,FIND(":",$B5911)+1,2))/30,"")))</f>
        <v/>
      </c>
      <c r="G5911" s="12">
        <f>IF($E5911="","",IF(WEEKDAY($E5911,2)&lt;6,1,0))</f>
        <v/>
      </c>
      <c r="H5911" s="12">
        <f>IF(OR($E5911="",$F5911=""),"",IF(AND($G5911=1,$F5911&gt;='Working Hours'!$C$8,$F5911&lt;'Working Hours'!$C$9),1,0))</f>
        <v/>
      </c>
    </row>
    <row r="5912">
      <c r="A5912" s="11" t="n"/>
      <c r="B5912" s="11" t="n"/>
      <c r="C5912" s="11" t="n"/>
      <c r="E5912" s="12">
        <f>IF($A5912="","",IF(ISNUMBER($A5912),$A5912,IFERROR(DATEVALUE($A5912),"")))</f>
        <v/>
      </c>
      <c r="F5912" s="12">
        <f>IF($B5912="","",IF(ISNUMBER($B5912),HOUR($B5912)*2+MINUTE($B5912)/30,IFERROR(VALUE(LEFT($B5912,FIND(":",$B5912)-1))*2+VALUE(MID($B5912,FIND(":",$B5912)+1,2))/30,"")))</f>
        <v/>
      </c>
      <c r="G5912" s="12">
        <f>IF($E5912="","",IF(WEEKDAY($E5912,2)&lt;6,1,0))</f>
        <v/>
      </c>
      <c r="H5912" s="12">
        <f>IF(OR($E5912="",$F5912=""),"",IF(AND($G5912=1,$F5912&gt;='Working Hours'!$C$8,$F5912&lt;'Working Hours'!$C$9),1,0))</f>
        <v/>
      </c>
    </row>
    <row r="5913">
      <c r="A5913" s="11" t="n"/>
      <c r="B5913" s="11" t="n"/>
      <c r="C5913" s="11" t="n"/>
      <c r="E5913" s="12">
        <f>IF($A5913="","",IF(ISNUMBER($A5913),$A5913,IFERROR(DATEVALUE($A5913),"")))</f>
        <v/>
      </c>
      <c r="F5913" s="12">
        <f>IF($B5913="","",IF(ISNUMBER($B5913),HOUR($B5913)*2+MINUTE($B5913)/30,IFERROR(VALUE(LEFT($B5913,FIND(":",$B5913)-1))*2+VALUE(MID($B5913,FIND(":",$B5913)+1,2))/30,"")))</f>
        <v/>
      </c>
      <c r="G5913" s="12">
        <f>IF($E5913="","",IF(WEEKDAY($E5913,2)&lt;6,1,0))</f>
        <v/>
      </c>
      <c r="H5913" s="12">
        <f>IF(OR($E5913="",$F5913=""),"",IF(AND($G5913=1,$F5913&gt;='Working Hours'!$C$8,$F5913&lt;'Working Hours'!$C$9),1,0))</f>
        <v/>
      </c>
    </row>
    <row r="5914">
      <c r="A5914" s="11" t="n"/>
      <c r="B5914" s="11" t="n"/>
      <c r="C5914" s="11" t="n"/>
      <c r="E5914" s="12">
        <f>IF($A5914="","",IF(ISNUMBER($A5914),$A5914,IFERROR(DATEVALUE($A5914),"")))</f>
        <v/>
      </c>
      <c r="F5914" s="12">
        <f>IF($B5914="","",IF(ISNUMBER($B5914),HOUR($B5914)*2+MINUTE($B5914)/30,IFERROR(VALUE(LEFT($B5914,FIND(":",$B5914)-1))*2+VALUE(MID($B5914,FIND(":",$B5914)+1,2))/30,"")))</f>
        <v/>
      </c>
      <c r="G5914" s="12">
        <f>IF($E5914="","",IF(WEEKDAY($E5914,2)&lt;6,1,0))</f>
        <v/>
      </c>
      <c r="H5914" s="12">
        <f>IF(OR($E5914="",$F5914=""),"",IF(AND($G5914=1,$F5914&gt;='Working Hours'!$C$8,$F5914&lt;'Working Hours'!$C$9),1,0))</f>
        <v/>
      </c>
    </row>
    <row r="5915">
      <c r="A5915" s="11" t="n"/>
      <c r="B5915" s="11" t="n"/>
      <c r="C5915" s="11" t="n"/>
      <c r="E5915" s="12">
        <f>IF($A5915="","",IF(ISNUMBER($A5915),$A5915,IFERROR(DATEVALUE($A5915),"")))</f>
        <v/>
      </c>
      <c r="F5915" s="12">
        <f>IF($B5915="","",IF(ISNUMBER($B5915),HOUR($B5915)*2+MINUTE($B5915)/30,IFERROR(VALUE(LEFT($B5915,FIND(":",$B5915)-1))*2+VALUE(MID($B5915,FIND(":",$B5915)+1,2))/30,"")))</f>
        <v/>
      </c>
      <c r="G5915" s="12">
        <f>IF($E5915="","",IF(WEEKDAY($E5915,2)&lt;6,1,0))</f>
        <v/>
      </c>
      <c r="H5915" s="12">
        <f>IF(OR($E5915="",$F5915=""),"",IF(AND($G5915=1,$F5915&gt;='Working Hours'!$C$8,$F5915&lt;'Working Hours'!$C$9),1,0))</f>
        <v/>
      </c>
    </row>
    <row r="5916">
      <c r="A5916" s="11" t="n"/>
      <c r="B5916" s="11" t="n"/>
      <c r="C5916" s="11" t="n"/>
      <c r="E5916" s="12">
        <f>IF($A5916="","",IF(ISNUMBER($A5916),$A5916,IFERROR(DATEVALUE($A5916),"")))</f>
        <v/>
      </c>
      <c r="F5916" s="12">
        <f>IF($B5916="","",IF(ISNUMBER($B5916),HOUR($B5916)*2+MINUTE($B5916)/30,IFERROR(VALUE(LEFT($B5916,FIND(":",$B5916)-1))*2+VALUE(MID($B5916,FIND(":",$B5916)+1,2))/30,"")))</f>
        <v/>
      </c>
      <c r="G5916" s="12">
        <f>IF($E5916="","",IF(WEEKDAY($E5916,2)&lt;6,1,0))</f>
        <v/>
      </c>
      <c r="H5916" s="12">
        <f>IF(OR($E5916="",$F5916=""),"",IF(AND($G5916=1,$F5916&gt;='Working Hours'!$C$8,$F5916&lt;'Working Hours'!$C$9),1,0))</f>
        <v/>
      </c>
    </row>
    <row r="5917">
      <c r="A5917" s="11" t="n"/>
      <c r="B5917" s="11" t="n"/>
      <c r="C5917" s="11" t="n"/>
      <c r="E5917" s="12">
        <f>IF($A5917="","",IF(ISNUMBER($A5917),$A5917,IFERROR(DATEVALUE($A5917),"")))</f>
        <v/>
      </c>
      <c r="F5917" s="12">
        <f>IF($B5917="","",IF(ISNUMBER($B5917),HOUR($B5917)*2+MINUTE($B5917)/30,IFERROR(VALUE(LEFT($B5917,FIND(":",$B5917)-1))*2+VALUE(MID($B5917,FIND(":",$B5917)+1,2))/30,"")))</f>
        <v/>
      </c>
      <c r="G5917" s="12">
        <f>IF($E5917="","",IF(WEEKDAY($E5917,2)&lt;6,1,0))</f>
        <v/>
      </c>
      <c r="H5917" s="12">
        <f>IF(OR($E5917="",$F5917=""),"",IF(AND($G5917=1,$F5917&gt;='Working Hours'!$C$8,$F5917&lt;'Working Hours'!$C$9),1,0))</f>
        <v/>
      </c>
    </row>
    <row r="5918">
      <c r="A5918" s="11" t="n"/>
      <c r="B5918" s="11" t="n"/>
      <c r="C5918" s="11" t="n"/>
      <c r="E5918" s="12">
        <f>IF($A5918="","",IF(ISNUMBER($A5918),$A5918,IFERROR(DATEVALUE($A5918),"")))</f>
        <v/>
      </c>
      <c r="F5918" s="12">
        <f>IF($B5918="","",IF(ISNUMBER($B5918),HOUR($B5918)*2+MINUTE($B5918)/30,IFERROR(VALUE(LEFT($B5918,FIND(":",$B5918)-1))*2+VALUE(MID($B5918,FIND(":",$B5918)+1,2))/30,"")))</f>
        <v/>
      </c>
      <c r="G5918" s="12">
        <f>IF($E5918="","",IF(WEEKDAY($E5918,2)&lt;6,1,0))</f>
        <v/>
      </c>
      <c r="H5918" s="12">
        <f>IF(OR($E5918="",$F5918=""),"",IF(AND($G5918=1,$F5918&gt;='Working Hours'!$C$8,$F5918&lt;'Working Hours'!$C$9),1,0))</f>
        <v/>
      </c>
    </row>
    <row r="5919">
      <c r="A5919" s="11" t="n"/>
      <c r="B5919" s="11" t="n"/>
      <c r="C5919" s="11" t="n"/>
      <c r="E5919" s="12">
        <f>IF($A5919="","",IF(ISNUMBER($A5919),$A5919,IFERROR(DATEVALUE($A5919),"")))</f>
        <v/>
      </c>
      <c r="F5919" s="12">
        <f>IF($B5919="","",IF(ISNUMBER($B5919),HOUR($B5919)*2+MINUTE($B5919)/30,IFERROR(VALUE(LEFT($B5919,FIND(":",$B5919)-1))*2+VALUE(MID($B5919,FIND(":",$B5919)+1,2))/30,"")))</f>
        <v/>
      </c>
      <c r="G5919" s="12">
        <f>IF($E5919="","",IF(WEEKDAY($E5919,2)&lt;6,1,0))</f>
        <v/>
      </c>
      <c r="H5919" s="12">
        <f>IF(OR($E5919="",$F5919=""),"",IF(AND($G5919=1,$F5919&gt;='Working Hours'!$C$8,$F5919&lt;'Working Hours'!$C$9),1,0))</f>
        <v/>
      </c>
    </row>
    <row r="5920">
      <c r="A5920" s="11" t="n"/>
      <c r="B5920" s="11" t="n"/>
      <c r="C5920" s="11" t="n"/>
      <c r="E5920" s="12">
        <f>IF($A5920="","",IF(ISNUMBER($A5920),$A5920,IFERROR(DATEVALUE($A5920),"")))</f>
        <v/>
      </c>
      <c r="F5920" s="12">
        <f>IF($B5920="","",IF(ISNUMBER($B5920),HOUR($B5920)*2+MINUTE($B5920)/30,IFERROR(VALUE(LEFT($B5920,FIND(":",$B5920)-1))*2+VALUE(MID($B5920,FIND(":",$B5920)+1,2))/30,"")))</f>
        <v/>
      </c>
      <c r="G5920" s="12">
        <f>IF($E5920="","",IF(WEEKDAY($E5920,2)&lt;6,1,0))</f>
        <v/>
      </c>
      <c r="H5920" s="12">
        <f>IF(OR($E5920="",$F5920=""),"",IF(AND($G5920=1,$F5920&gt;='Working Hours'!$C$8,$F5920&lt;'Working Hours'!$C$9),1,0))</f>
        <v/>
      </c>
    </row>
    <row r="5921">
      <c r="A5921" s="11" t="n"/>
      <c r="B5921" s="11" t="n"/>
      <c r="C5921" s="11" t="n"/>
      <c r="E5921" s="12">
        <f>IF($A5921="","",IF(ISNUMBER($A5921),$A5921,IFERROR(DATEVALUE($A5921),"")))</f>
        <v/>
      </c>
      <c r="F5921" s="12">
        <f>IF($B5921="","",IF(ISNUMBER($B5921),HOUR($B5921)*2+MINUTE($B5921)/30,IFERROR(VALUE(LEFT($B5921,FIND(":",$B5921)-1))*2+VALUE(MID($B5921,FIND(":",$B5921)+1,2))/30,"")))</f>
        <v/>
      </c>
      <c r="G5921" s="12">
        <f>IF($E5921="","",IF(WEEKDAY($E5921,2)&lt;6,1,0))</f>
        <v/>
      </c>
      <c r="H5921" s="12">
        <f>IF(OR($E5921="",$F5921=""),"",IF(AND($G5921=1,$F5921&gt;='Working Hours'!$C$8,$F5921&lt;'Working Hours'!$C$9),1,0))</f>
        <v/>
      </c>
    </row>
    <row r="5922">
      <c r="A5922" s="11" t="n"/>
      <c r="B5922" s="11" t="n"/>
      <c r="C5922" s="11" t="n"/>
      <c r="E5922" s="12">
        <f>IF($A5922="","",IF(ISNUMBER($A5922),$A5922,IFERROR(DATEVALUE($A5922),"")))</f>
        <v/>
      </c>
      <c r="F5922" s="12">
        <f>IF($B5922="","",IF(ISNUMBER($B5922),HOUR($B5922)*2+MINUTE($B5922)/30,IFERROR(VALUE(LEFT($B5922,FIND(":",$B5922)-1))*2+VALUE(MID($B5922,FIND(":",$B5922)+1,2))/30,"")))</f>
        <v/>
      </c>
      <c r="G5922" s="12">
        <f>IF($E5922="","",IF(WEEKDAY($E5922,2)&lt;6,1,0))</f>
        <v/>
      </c>
      <c r="H5922" s="12">
        <f>IF(OR($E5922="",$F5922=""),"",IF(AND($G5922=1,$F5922&gt;='Working Hours'!$C$8,$F5922&lt;'Working Hours'!$C$9),1,0))</f>
        <v/>
      </c>
    </row>
    <row r="5923">
      <c r="A5923" s="11" t="n"/>
      <c r="B5923" s="11" t="n"/>
      <c r="C5923" s="11" t="n"/>
      <c r="E5923" s="12">
        <f>IF($A5923="","",IF(ISNUMBER($A5923),$A5923,IFERROR(DATEVALUE($A5923),"")))</f>
        <v/>
      </c>
      <c r="F5923" s="12">
        <f>IF($B5923="","",IF(ISNUMBER($B5923),HOUR($B5923)*2+MINUTE($B5923)/30,IFERROR(VALUE(LEFT($B5923,FIND(":",$B5923)-1))*2+VALUE(MID($B5923,FIND(":",$B5923)+1,2))/30,"")))</f>
        <v/>
      </c>
      <c r="G5923" s="12">
        <f>IF($E5923="","",IF(WEEKDAY($E5923,2)&lt;6,1,0))</f>
        <v/>
      </c>
      <c r="H5923" s="12">
        <f>IF(OR($E5923="",$F5923=""),"",IF(AND($G5923=1,$F5923&gt;='Working Hours'!$C$8,$F5923&lt;'Working Hours'!$C$9),1,0))</f>
        <v/>
      </c>
    </row>
    <row r="5924">
      <c r="A5924" s="11" t="n"/>
      <c r="B5924" s="11" t="n"/>
      <c r="C5924" s="11" t="n"/>
      <c r="E5924" s="12">
        <f>IF($A5924="","",IF(ISNUMBER($A5924),$A5924,IFERROR(DATEVALUE($A5924),"")))</f>
        <v/>
      </c>
      <c r="F5924" s="12">
        <f>IF($B5924="","",IF(ISNUMBER($B5924),HOUR($B5924)*2+MINUTE($B5924)/30,IFERROR(VALUE(LEFT($B5924,FIND(":",$B5924)-1))*2+VALUE(MID($B5924,FIND(":",$B5924)+1,2))/30,"")))</f>
        <v/>
      </c>
      <c r="G5924" s="12">
        <f>IF($E5924="","",IF(WEEKDAY($E5924,2)&lt;6,1,0))</f>
        <v/>
      </c>
      <c r="H5924" s="12">
        <f>IF(OR($E5924="",$F5924=""),"",IF(AND($G5924=1,$F5924&gt;='Working Hours'!$C$8,$F5924&lt;'Working Hours'!$C$9),1,0))</f>
        <v/>
      </c>
    </row>
    <row r="5925">
      <c r="A5925" s="11" t="n"/>
      <c r="B5925" s="11" t="n"/>
      <c r="C5925" s="11" t="n"/>
      <c r="E5925" s="12">
        <f>IF($A5925="","",IF(ISNUMBER($A5925),$A5925,IFERROR(DATEVALUE($A5925),"")))</f>
        <v/>
      </c>
      <c r="F5925" s="12">
        <f>IF($B5925="","",IF(ISNUMBER($B5925),HOUR($B5925)*2+MINUTE($B5925)/30,IFERROR(VALUE(LEFT($B5925,FIND(":",$B5925)-1))*2+VALUE(MID($B5925,FIND(":",$B5925)+1,2))/30,"")))</f>
        <v/>
      </c>
      <c r="G5925" s="12">
        <f>IF($E5925="","",IF(WEEKDAY($E5925,2)&lt;6,1,0))</f>
        <v/>
      </c>
      <c r="H5925" s="12">
        <f>IF(OR($E5925="",$F5925=""),"",IF(AND($G5925=1,$F5925&gt;='Working Hours'!$C$8,$F5925&lt;'Working Hours'!$C$9),1,0))</f>
        <v/>
      </c>
    </row>
    <row r="5926">
      <c r="A5926" s="11" t="n"/>
      <c r="B5926" s="11" t="n"/>
      <c r="C5926" s="11" t="n"/>
      <c r="E5926" s="12">
        <f>IF($A5926="","",IF(ISNUMBER($A5926),$A5926,IFERROR(DATEVALUE($A5926),"")))</f>
        <v/>
      </c>
      <c r="F5926" s="12">
        <f>IF($B5926="","",IF(ISNUMBER($B5926),HOUR($B5926)*2+MINUTE($B5926)/30,IFERROR(VALUE(LEFT($B5926,FIND(":",$B5926)-1))*2+VALUE(MID($B5926,FIND(":",$B5926)+1,2))/30,"")))</f>
        <v/>
      </c>
      <c r="G5926" s="12">
        <f>IF($E5926="","",IF(WEEKDAY($E5926,2)&lt;6,1,0))</f>
        <v/>
      </c>
      <c r="H5926" s="12">
        <f>IF(OR($E5926="",$F5926=""),"",IF(AND($G5926=1,$F5926&gt;='Working Hours'!$C$8,$F5926&lt;'Working Hours'!$C$9),1,0))</f>
        <v/>
      </c>
    </row>
    <row r="5927">
      <c r="A5927" s="11" t="n"/>
      <c r="B5927" s="11" t="n"/>
      <c r="C5927" s="11" t="n"/>
      <c r="E5927" s="12">
        <f>IF($A5927="","",IF(ISNUMBER($A5927),$A5927,IFERROR(DATEVALUE($A5927),"")))</f>
        <v/>
      </c>
      <c r="F5927" s="12">
        <f>IF($B5927="","",IF(ISNUMBER($B5927),HOUR($B5927)*2+MINUTE($B5927)/30,IFERROR(VALUE(LEFT($B5927,FIND(":",$B5927)-1))*2+VALUE(MID($B5927,FIND(":",$B5927)+1,2))/30,"")))</f>
        <v/>
      </c>
      <c r="G5927" s="12">
        <f>IF($E5927="","",IF(WEEKDAY($E5927,2)&lt;6,1,0))</f>
        <v/>
      </c>
      <c r="H5927" s="12">
        <f>IF(OR($E5927="",$F5927=""),"",IF(AND($G5927=1,$F5927&gt;='Working Hours'!$C$8,$F5927&lt;'Working Hours'!$C$9),1,0))</f>
        <v/>
      </c>
    </row>
    <row r="5928">
      <c r="A5928" s="11" t="n"/>
      <c r="B5928" s="11" t="n"/>
      <c r="C5928" s="11" t="n"/>
      <c r="E5928" s="12">
        <f>IF($A5928="","",IF(ISNUMBER($A5928),$A5928,IFERROR(DATEVALUE($A5928),"")))</f>
        <v/>
      </c>
      <c r="F5928" s="12">
        <f>IF($B5928="","",IF(ISNUMBER($B5928),HOUR($B5928)*2+MINUTE($B5928)/30,IFERROR(VALUE(LEFT($B5928,FIND(":",$B5928)-1))*2+VALUE(MID($B5928,FIND(":",$B5928)+1,2))/30,"")))</f>
        <v/>
      </c>
      <c r="G5928" s="12">
        <f>IF($E5928="","",IF(WEEKDAY($E5928,2)&lt;6,1,0))</f>
        <v/>
      </c>
      <c r="H5928" s="12">
        <f>IF(OR($E5928="",$F5928=""),"",IF(AND($G5928=1,$F5928&gt;='Working Hours'!$C$8,$F5928&lt;'Working Hours'!$C$9),1,0))</f>
        <v/>
      </c>
    </row>
    <row r="5929">
      <c r="A5929" s="11" t="n"/>
      <c r="B5929" s="11" t="n"/>
      <c r="C5929" s="11" t="n"/>
      <c r="E5929" s="12">
        <f>IF($A5929="","",IF(ISNUMBER($A5929),$A5929,IFERROR(DATEVALUE($A5929),"")))</f>
        <v/>
      </c>
      <c r="F5929" s="12">
        <f>IF($B5929="","",IF(ISNUMBER($B5929),HOUR($B5929)*2+MINUTE($B5929)/30,IFERROR(VALUE(LEFT($B5929,FIND(":",$B5929)-1))*2+VALUE(MID($B5929,FIND(":",$B5929)+1,2))/30,"")))</f>
        <v/>
      </c>
      <c r="G5929" s="12">
        <f>IF($E5929="","",IF(WEEKDAY($E5929,2)&lt;6,1,0))</f>
        <v/>
      </c>
      <c r="H5929" s="12">
        <f>IF(OR($E5929="",$F5929=""),"",IF(AND($G5929=1,$F5929&gt;='Working Hours'!$C$8,$F5929&lt;'Working Hours'!$C$9),1,0))</f>
        <v/>
      </c>
    </row>
    <row r="5930">
      <c r="A5930" s="11" t="n"/>
      <c r="B5930" s="11" t="n"/>
      <c r="C5930" s="11" t="n"/>
      <c r="E5930" s="12">
        <f>IF($A5930="","",IF(ISNUMBER($A5930),$A5930,IFERROR(DATEVALUE($A5930),"")))</f>
        <v/>
      </c>
      <c r="F5930" s="12">
        <f>IF($B5930="","",IF(ISNUMBER($B5930),HOUR($B5930)*2+MINUTE($B5930)/30,IFERROR(VALUE(LEFT($B5930,FIND(":",$B5930)-1))*2+VALUE(MID($B5930,FIND(":",$B5930)+1,2))/30,"")))</f>
        <v/>
      </c>
      <c r="G5930" s="12">
        <f>IF($E5930="","",IF(WEEKDAY($E5930,2)&lt;6,1,0))</f>
        <v/>
      </c>
      <c r="H5930" s="12">
        <f>IF(OR($E5930="",$F5930=""),"",IF(AND($G5930=1,$F5930&gt;='Working Hours'!$C$8,$F5930&lt;'Working Hours'!$C$9),1,0))</f>
        <v/>
      </c>
    </row>
    <row r="5931">
      <c r="A5931" s="11" t="n"/>
      <c r="B5931" s="11" t="n"/>
      <c r="C5931" s="11" t="n"/>
      <c r="E5931" s="12">
        <f>IF($A5931="","",IF(ISNUMBER($A5931),$A5931,IFERROR(DATEVALUE($A5931),"")))</f>
        <v/>
      </c>
      <c r="F5931" s="12">
        <f>IF($B5931="","",IF(ISNUMBER($B5931),HOUR($B5931)*2+MINUTE($B5931)/30,IFERROR(VALUE(LEFT($B5931,FIND(":",$B5931)-1))*2+VALUE(MID($B5931,FIND(":",$B5931)+1,2))/30,"")))</f>
        <v/>
      </c>
      <c r="G5931" s="12">
        <f>IF($E5931="","",IF(WEEKDAY($E5931,2)&lt;6,1,0))</f>
        <v/>
      </c>
      <c r="H5931" s="12">
        <f>IF(OR($E5931="",$F5931=""),"",IF(AND($G5931=1,$F5931&gt;='Working Hours'!$C$8,$F5931&lt;'Working Hours'!$C$9),1,0))</f>
        <v/>
      </c>
    </row>
    <row r="5932">
      <c r="A5932" s="11" t="n"/>
      <c r="B5932" s="11" t="n"/>
      <c r="C5932" s="11" t="n"/>
      <c r="E5932" s="12">
        <f>IF($A5932="","",IF(ISNUMBER($A5932),$A5932,IFERROR(DATEVALUE($A5932),"")))</f>
        <v/>
      </c>
      <c r="F5932" s="12">
        <f>IF($B5932="","",IF(ISNUMBER($B5932),HOUR($B5932)*2+MINUTE($B5932)/30,IFERROR(VALUE(LEFT($B5932,FIND(":",$B5932)-1))*2+VALUE(MID($B5932,FIND(":",$B5932)+1,2))/30,"")))</f>
        <v/>
      </c>
      <c r="G5932" s="12">
        <f>IF($E5932="","",IF(WEEKDAY($E5932,2)&lt;6,1,0))</f>
        <v/>
      </c>
      <c r="H5932" s="12">
        <f>IF(OR($E5932="",$F5932=""),"",IF(AND($G5932=1,$F5932&gt;='Working Hours'!$C$8,$F5932&lt;'Working Hours'!$C$9),1,0))</f>
        <v/>
      </c>
    </row>
    <row r="5933">
      <c r="A5933" s="11" t="n"/>
      <c r="B5933" s="11" t="n"/>
      <c r="C5933" s="11" t="n"/>
      <c r="E5933" s="12">
        <f>IF($A5933="","",IF(ISNUMBER($A5933),$A5933,IFERROR(DATEVALUE($A5933),"")))</f>
        <v/>
      </c>
      <c r="F5933" s="12">
        <f>IF($B5933="","",IF(ISNUMBER($B5933),HOUR($B5933)*2+MINUTE($B5933)/30,IFERROR(VALUE(LEFT($B5933,FIND(":",$B5933)-1))*2+VALUE(MID($B5933,FIND(":",$B5933)+1,2))/30,"")))</f>
        <v/>
      </c>
      <c r="G5933" s="12">
        <f>IF($E5933="","",IF(WEEKDAY($E5933,2)&lt;6,1,0))</f>
        <v/>
      </c>
      <c r="H5933" s="12">
        <f>IF(OR($E5933="",$F5933=""),"",IF(AND($G5933=1,$F5933&gt;='Working Hours'!$C$8,$F5933&lt;'Working Hours'!$C$9),1,0))</f>
        <v/>
      </c>
    </row>
    <row r="5934">
      <c r="A5934" s="11" t="n"/>
      <c r="B5934" s="11" t="n"/>
      <c r="C5934" s="11" t="n"/>
      <c r="E5934" s="12">
        <f>IF($A5934="","",IF(ISNUMBER($A5934),$A5934,IFERROR(DATEVALUE($A5934),"")))</f>
        <v/>
      </c>
      <c r="F5934" s="12">
        <f>IF($B5934="","",IF(ISNUMBER($B5934),HOUR($B5934)*2+MINUTE($B5934)/30,IFERROR(VALUE(LEFT($B5934,FIND(":",$B5934)-1))*2+VALUE(MID($B5934,FIND(":",$B5934)+1,2))/30,"")))</f>
        <v/>
      </c>
      <c r="G5934" s="12">
        <f>IF($E5934="","",IF(WEEKDAY($E5934,2)&lt;6,1,0))</f>
        <v/>
      </c>
      <c r="H5934" s="12">
        <f>IF(OR($E5934="",$F5934=""),"",IF(AND($G5934=1,$F5934&gt;='Working Hours'!$C$8,$F5934&lt;'Working Hours'!$C$9),1,0))</f>
        <v/>
      </c>
    </row>
    <row r="5935">
      <c r="A5935" s="11" t="n"/>
      <c r="B5935" s="11" t="n"/>
      <c r="C5935" s="11" t="n"/>
      <c r="E5935" s="12">
        <f>IF($A5935="","",IF(ISNUMBER($A5935),$A5935,IFERROR(DATEVALUE($A5935),"")))</f>
        <v/>
      </c>
      <c r="F5935" s="12">
        <f>IF($B5935="","",IF(ISNUMBER($B5935),HOUR($B5935)*2+MINUTE($B5935)/30,IFERROR(VALUE(LEFT($B5935,FIND(":",$B5935)-1))*2+VALUE(MID($B5935,FIND(":",$B5935)+1,2))/30,"")))</f>
        <v/>
      </c>
      <c r="G5935" s="12">
        <f>IF($E5935="","",IF(WEEKDAY($E5935,2)&lt;6,1,0))</f>
        <v/>
      </c>
      <c r="H5935" s="12">
        <f>IF(OR($E5935="",$F5935=""),"",IF(AND($G5935=1,$F5935&gt;='Working Hours'!$C$8,$F5935&lt;'Working Hours'!$C$9),1,0))</f>
        <v/>
      </c>
    </row>
    <row r="5936">
      <c r="A5936" s="11" t="n"/>
      <c r="B5936" s="11" t="n"/>
      <c r="C5936" s="11" t="n"/>
      <c r="E5936" s="12">
        <f>IF($A5936="","",IF(ISNUMBER($A5936),$A5936,IFERROR(DATEVALUE($A5936),"")))</f>
        <v/>
      </c>
      <c r="F5936" s="12">
        <f>IF($B5936="","",IF(ISNUMBER($B5936),HOUR($B5936)*2+MINUTE($B5936)/30,IFERROR(VALUE(LEFT($B5936,FIND(":",$B5936)-1))*2+VALUE(MID($B5936,FIND(":",$B5936)+1,2))/30,"")))</f>
        <v/>
      </c>
      <c r="G5936" s="12">
        <f>IF($E5936="","",IF(WEEKDAY($E5936,2)&lt;6,1,0))</f>
        <v/>
      </c>
      <c r="H5936" s="12">
        <f>IF(OR($E5936="",$F5936=""),"",IF(AND($G5936=1,$F5936&gt;='Working Hours'!$C$8,$F5936&lt;'Working Hours'!$C$9),1,0))</f>
        <v/>
      </c>
    </row>
    <row r="5937">
      <c r="A5937" s="11" t="n"/>
      <c r="B5937" s="11" t="n"/>
      <c r="C5937" s="11" t="n"/>
      <c r="E5937" s="12">
        <f>IF($A5937="","",IF(ISNUMBER($A5937),$A5937,IFERROR(DATEVALUE($A5937),"")))</f>
        <v/>
      </c>
      <c r="F5937" s="12">
        <f>IF($B5937="","",IF(ISNUMBER($B5937),HOUR($B5937)*2+MINUTE($B5937)/30,IFERROR(VALUE(LEFT($B5937,FIND(":",$B5937)-1))*2+VALUE(MID($B5937,FIND(":",$B5937)+1,2))/30,"")))</f>
        <v/>
      </c>
      <c r="G5937" s="12">
        <f>IF($E5937="","",IF(WEEKDAY($E5937,2)&lt;6,1,0))</f>
        <v/>
      </c>
      <c r="H5937" s="12">
        <f>IF(OR($E5937="",$F5937=""),"",IF(AND($G5937=1,$F5937&gt;='Working Hours'!$C$8,$F5937&lt;'Working Hours'!$C$9),1,0))</f>
        <v/>
      </c>
    </row>
    <row r="5938">
      <c r="A5938" s="11" t="n"/>
      <c r="B5938" s="11" t="n"/>
      <c r="C5938" s="11" t="n"/>
      <c r="E5938" s="12">
        <f>IF($A5938="","",IF(ISNUMBER($A5938),$A5938,IFERROR(DATEVALUE($A5938),"")))</f>
        <v/>
      </c>
      <c r="F5938" s="12">
        <f>IF($B5938="","",IF(ISNUMBER($B5938),HOUR($B5938)*2+MINUTE($B5938)/30,IFERROR(VALUE(LEFT($B5938,FIND(":",$B5938)-1))*2+VALUE(MID($B5938,FIND(":",$B5938)+1,2))/30,"")))</f>
        <v/>
      </c>
      <c r="G5938" s="12">
        <f>IF($E5938="","",IF(WEEKDAY($E5938,2)&lt;6,1,0))</f>
        <v/>
      </c>
      <c r="H5938" s="12">
        <f>IF(OR($E5938="",$F5938=""),"",IF(AND($G5938=1,$F5938&gt;='Working Hours'!$C$8,$F5938&lt;'Working Hours'!$C$9),1,0))</f>
        <v/>
      </c>
    </row>
    <row r="5939">
      <c r="A5939" s="11" t="n"/>
      <c r="B5939" s="11" t="n"/>
      <c r="C5939" s="11" t="n"/>
      <c r="E5939" s="12">
        <f>IF($A5939="","",IF(ISNUMBER($A5939),$A5939,IFERROR(DATEVALUE($A5939),"")))</f>
        <v/>
      </c>
      <c r="F5939" s="12">
        <f>IF($B5939="","",IF(ISNUMBER($B5939),HOUR($B5939)*2+MINUTE($B5939)/30,IFERROR(VALUE(LEFT($B5939,FIND(":",$B5939)-1))*2+VALUE(MID($B5939,FIND(":",$B5939)+1,2))/30,"")))</f>
        <v/>
      </c>
      <c r="G5939" s="12">
        <f>IF($E5939="","",IF(WEEKDAY($E5939,2)&lt;6,1,0))</f>
        <v/>
      </c>
      <c r="H5939" s="12">
        <f>IF(OR($E5939="",$F5939=""),"",IF(AND($G5939=1,$F5939&gt;='Working Hours'!$C$8,$F5939&lt;'Working Hours'!$C$9),1,0))</f>
        <v/>
      </c>
    </row>
    <row r="5940">
      <c r="A5940" s="11" t="n"/>
      <c r="B5940" s="11" t="n"/>
      <c r="C5940" s="11" t="n"/>
      <c r="E5940" s="12">
        <f>IF($A5940="","",IF(ISNUMBER($A5940),$A5940,IFERROR(DATEVALUE($A5940),"")))</f>
        <v/>
      </c>
      <c r="F5940" s="12">
        <f>IF($B5940="","",IF(ISNUMBER($B5940),HOUR($B5940)*2+MINUTE($B5940)/30,IFERROR(VALUE(LEFT($B5940,FIND(":",$B5940)-1))*2+VALUE(MID($B5940,FIND(":",$B5940)+1,2))/30,"")))</f>
        <v/>
      </c>
      <c r="G5940" s="12">
        <f>IF($E5940="","",IF(WEEKDAY($E5940,2)&lt;6,1,0))</f>
        <v/>
      </c>
      <c r="H5940" s="12">
        <f>IF(OR($E5940="",$F5940=""),"",IF(AND($G5940=1,$F5940&gt;='Working Hours'!$C$8,$F5940&lt;'Working Hours'!$C$9),1,0))</f>
        <v/>
      </c>
    </row>
    <row r="5941">
      <c r="A5941" s="11" t="n"/>
      <c r="B5941" s="11" t="n"/>
      <c r="C5941" s="11" t="n"/>
      <c r="E5941" s="12">
        <f>IF($A5941="","",IF(ISNUMBER($A5941),$A5941,IFERROR(DATEVALUE($A5941),"")))</f>
        <v/>
      </c>
      <c r="F5941" s="12">
        <f>IF($B5941="","",IF(ISNUMBER($B5941),HOUR($B5941)*2+MINUTE($B5941)/30,IFERROR(VALUE(LEFT($B5941,FIND(":",$B5941)-1))*2+VALUE(MID($B5941,FIND(":",$B5941)+1,2))/30,"")))</f>
        <v/>
      </c>
      <c r="G5941" s="12">
        <f>IF($E5941="","",IF(WEEKDAY($E5941,2)&lt;6,1,0))</f>
        <v/>
      </c>
      <c r="H5941" s="12">
        <f>IF(OR($E5941="",$F5941=""),"",IF(AND($G5941=1,$F5941&gt;='Working Hours'!$C$8,$F5941&lt;'Working Hours'!$C$9),1,0))</f>
        <v/>
      </c>
    </row>
    <row r="5942">
      <c r="A5942" s="11" t="n"/>
      <c r="B5942" s="11" t="n"/>
      <c r="C5942" s="11" t="n"/>
      <c r="E5942" s="12">
        <f>IF($A5942="","",IF(ISNUMBER($A5942),$A5942,IFERROR(DATEVALUE($A5942),"")))</f>
        <v/>
      </c>
      <c r="F5942" s="12">
        <f>IF($B5942="","",IF(ISNUMBER($B5942),HOUR($B5942)*2+MINUTE($B5942)/30,IFERROR(VALUE(LEFT($B5942,FIND(":",$B5942)-1))*2+VALUE(MID($B5942,FIND(":",$B5942)+1,2))/30,"")))</f>
        <v/>
      </c>
      <c r="G5942" s="12">
        <f>IF($E5942="","",IF(WEEKDAY($E5942,2)&lt;6,1,0))</f>
        <v/>
      </c>
      <c r="H5942" s="12">
        <f>IF(OR($E5942="",$F5942=""),"",IF(AND($G5942=1,$F5942&gt;='Working Hours'!$C$8,$F5942&lt;'Working Hours'!$C$9),1,0))</f>
        <v/>
      </c>
    </row>
    <row r="5943">
      <c r="A5943" s="11" t="n"/>
      <c r="B5943" s="11" t="n"/>
      <c r="C5943" s="11" t="n"/>
      <c r="E5943" s="12">
        <f>IF($A5943="","",IF(ISNUMBER($A5943),$A5943,IFERROR(DATEVALUE($A5943),"")))</f>
        <v/>
      </c>
      <c r="F5943" s="12">
        <f>IF($B5943="","",IF(ISNUMBER($B5943),HOUR($B5943)*2+MINUTE($B5943)/30,IFERROR(VALUE(LEFT($B5943,FIND(":",$B5943)-1))*2+VALUE(MID($B5943,FIND(":",$B5943)+1,2))/30,"")))</f>
        <v/>
      </c>
      <c r="G5943" s="12">
        <f>IF($E5943="","",IF(WEEKDAY($E5943,2)&lt;6,1,0))</f>
        <v/>
      </c>
      <c r="H5943" s="12">
        <f>IF(OR($E5943="",$F5943=""),"",IF(AND($G5943=1,$F5943&gt;='Working Hours'!$C$8,$F5943&lt;'Working Hours'!$C$9),1,0))</f>
        <v/>
      </c>
    </row>
    <row r="5944">
      <c r="A5944" s="11" t="n"/>
      <c r="B5944" s="11" t="n"/>
      <c r="C5944" s="11" t="n"/>
      <c r="E5944" s="12">
        <f>IF($A5944="","",IF(ISNUMBER($A5944),$A5944,IFERROR(DATEVALUE($A5944),"")))</f>
        <v/>
      </c>
      <c r="F5944" s="12">
        <f>IF($B5944="","",IF(ISNUMBER($B5944),HOUR($B5944)*2+MINUTE($B5944)/30,IFERROR(VALUE(LEFT($B5944,FIND(":",$B5944)-1))*2+VALUE(MID($B5944,FIND(":",$B5944)+1,2))/30,"")))</f>
        <v/>
      </c>
      <c r="G5944" s="12">
        <f>IF($E5944="","",IF(WEEKDAY($E5944,2)&lt;6,1,0))</f>
        <v/>
      </c>
      <c r="H5944" s="12">
        <f>IF(OR($E5944="",$F5944=""),"",IF(AND($G5944=1,$F5944&gt;='Working Hours'!$C$8,$F5944&lt;'Working Hours'!$C$9),1,0))</f>
        <v/>
      </c>
    </row>
    <row r="5945">
      <c r="A5945" s="11" t="n"/>
      <c r="B5945" s="11" t="n"/>
      <c r="C5945" s="11" t="n"/>
      <c r="E5945" s="12">
        <f>IF($A5945="","",IF(ISNUMBER($A5945),$A5945,IFERROR(DATEVALUE($A5945),"")))</f>
        <v/>
      </c>
      <c r="F5945" s="12">
        <f>IF($B5945="","",IF(ISNUMBER($B5945),HOUR($B5945)*2+MINUTE($B5945)/30,IFERROR(VALUE(LEFT($B5945,FIND(":",$B5945)-1))*2+VALUE(MID($B5945,FIND(":",$B5945)+1,2))/30,"")))</f>
        <v/>
      </c>
      <c r="G5945" s="12">
        <f>IF($E5945="","",IF(WEEKDAY($E5945,2)&lt;6,1,0))</f>
        <v/>
      </c>
      <c r="H5945" s="12">
        <f>IF(OR($E5945="",$F5945=""),"",IF(AND($G5945=1,$F5945&gt;='Working Hours'!$C$8,$F5945&lt;'Working Hours'!$C$9),1,0))</f>
        <v/>
      </c>
    </row>
    <row r="5946">
      <c r="A5946" s="11" t="n"/>
      <c r="B5946" s="11" t="n"/>
      <c r="C5946" s="11" t="n"/>
      <c r="E5946" s="12">
        <f>IF($A5946="","",IF(ISNUMBER($A5946),$A5946,IFERROR(DATEVALUE($A5946),"")))</f>
        <v/>
      </c>
      <c r="F5946" s="12">
        <f>IF($B5946="","",IF(ISNUMBER($B5946),HOUR($B5946)*2+MINUTE($B5946)/30,IFERROR(VALUE(LEFT($B5946,FIND(":",$B5946)-1))*2+VALUE(MID($B5946,FIND(":",$B5946)+1,2))/30,"")))</f>
        <v/>
      </c>
      <c r="G5946" s="12">
        <f>IF($E5946="","",IF(WEEKDAY($E5946,2)&lt;6,1,0))</f>
        <v/>
      </c>
      <c r="H5946" s="12">
        <f>IF(OR($E5946="",$F5946=""),"",IF(AND($G5946=1,$F5946&gt;='Working Hours'!$C$8,$F5946&lt;'Working Hours'!$C$9),1,0))</f>
        <v/>
      </c>
    </row>
    <row r="5947">
      <c r="A5947" s="11" t="n"/>
      <c r="B5947" s="11" t="n"/>
      <c r="C5947" s="11" t="n"/>
      <c r="E5947" s="12">
        <f>IF($A5947="","",IF(ISNUMBER($A5947),$A5947,IFERROR(DATEVALUE($A5947),"")))</f>
        <v/>
      </c>
      <c r="F5947" s="12">
        <f>IF($B5947="","",IF(ISNUMBER($B5947),HOUR($B5947)*2+MINUTE($B5947)/30,IFERROR(VALUE(LEFT($B5947,FIND(":",$B5947)-1))*2+VALUE(MID($B5947,FIND(":",$B5947)+1,2))/30,"")))</f>
        <v/>
      </c>
      <c r="G5947" s="12">
        <f>IF($E5947="","",IF(WEEKDAY($E5947,2)&lt;6,1,0))</f>
        <v/>
      </c>
      <c r="H5947" s="12">
        <f>IF(OR($E5947="",$F5947=""),"",IF(AND($G5947=1,$F5947&gt;='Working Hours'!$C$8,$F5947&lt;'Working Hours'!$C$9),1,0))</f>
        <v/>
      </c>
    </row>
    <row r="5948">
      <c r="A5948" s="11" t="n"/>
      <c r="B5948" s="11" t="n"/>
      <c r="C5948" s="11" t="n"/>
      <c r="E5948" s="12">
        <f>IF($A5948="","",IF(ISNUMBER($A5948),$A5948,IFERROR(DATEVALUE($A5948),"")))</f>
        <v/>
      </c>
      <c r="F5948" s="12">
        <f>IF($B5948="","",IF(ISNUMBER($B5948),HOUR($B5948)*2+MINUTE($B5948)/30,IFERROR(VALUE(LEFT($B5948,FIND(":",$B5948)-1))*2+VALUE(MID($B5948,FIND(":",$B5948)+1,2))/30,"")))</f>
        <v/>
      </c>
      <c r="G5948" s="12">
        <f>IF($E5948="","",IF(WEEKDAY($E5948,2)&lt;6,1,0))</f>
        <v/>
      </c>
      <c r="H5948" s="12">
        <f>IF(OR($E5948="",$F5948=""),"",IF(AND($G5948=1,$F5948&gt;='Working Hours'!$C$8,$F5948&lt;'Working Hours'!$C$9),1,0))</f>
        <v/>
      </c>
    </row>
    <row r="5949">
      <c r="A5949" s="11" t="n"/>
      <c r="B5949" s="11" t="n"/>
      <c r="C5949" s="11" t="n"/>
      <c r="E5949" s="12">
        <f>IF($A5949="","",IF(ISNUMBER($A5949),$A5949,IFERROR(DATEVALUE($A5949),"")))</f>
        <v/>
      </c>
      <c r="F5949" s="12">
        <f>IF($B5949="","",IF(ISNUMBER($B5949),HOUR($B5949)*2+MINUTE($B5949)/30,IFERROR(VALUE(LEFT($B5949,FIND(":",$B5949)-1))*2+VALUE(MID($B5949,FIND(":",$B5949)+1,2))/30,"")))</f>
        <v/>
      </c>
      <c r="G5949" s="12">
        <f>IF($E5949="","",IF(WEEKDAY($E5949,2)&lt;6,1,0))</f>
        <v/>
      </c>
      <c r="H5949" s="12">
        <f>IF(OR($E5949="",$F5949=""),"",IF(AND($G5949=1,$F5949&gt;='Working Hours'!$C$8,$F5949&lt;'Working Hours'!$C$9),1,0))</f>
        <v/>
      </c>
    </row>
    <row r="5950">
      <c r="A5950" s="11" t="n"/>
      <c r="B5950" s="11" t="n"/>
      <c r="C5950" s="11" t="n"/>
      <c r="E5950" s="12">
        <f>IF($A5950="","",IF(ISNUMBER($A5950),$A5950,IFERROR(DATEVALUE($A5950),"")))</f>
        <v/>
      </c>
      <c r="F5950" s="12">
        <f>IF($B5950="","",IF(ISNUMBER($B5950),HOUR($B5950)*2+MINUTE($B5950)/30,IFERROR(VALUE(LEFT($B5950,FIND(":",$B5950)-1))*2+VALUE(MID($B5950,FIND(":",$B5950)+1,2))/30,"")))</f>
        <v/>
      </c>
      <c r="G5950" s="12">
        <f>IF($E5950="","",IF(WEEKDAY($E5950,2)&lt;6,1,0))</f>
        <v/>
      </c>
      <c r="H5950" s="12">
        <f>IF(OR($E5950="",$F5950=""),"",IF(AND($G5950=1,$F5950&gt;='Working Hours'!$C$8,$F5950&lt;'Working Hours'!$C$9),1,0))</f>
        <v/>
      </c>
    </row>
    <row r="5951">
      <c r="A5951" s="11" t="n"/>
      <c r="B5951" s="11" t="n"/>
      <c r="C5951" s="11" t="n"/>
      <c r="E5951" s="12">
        <f>IF($A5951="","",IF(ISNUMBER($A5951),$A5951,IFERROR(DATEVALUE($A5951),"")))</f>
        <v/>
      </c>
      <c r="F5951" s="12">
        <f>IF($B5951="","",IF(ISNUMBER($B5951),HOUR($B5951)*2+MINUTE($B5951)/30,IFERROR(VALUE(LEFT($B5951,FIND(":",$B5951)-1))*2+VALUE(MID($B5951,FIND(":",$B5951)+1,2))/30,"")))</f>
        <v/>
      </c>
      <c r="G5951" s="12">
        <f>IF($E5951="","",IF(WEEKDAY($E5951,2)&lt;6,1,0))</f>
        <v/>
      </c>
      <c r="H5951" s="12">
        <f>IF(OR($E5951="",$F5951=""),"",IF(AND($G5951=1,$F5951&gt;='Working Hours'!$C$8,$F5951&lt;'Working Hours'!$C$9),1,0))</f>
        <v/>
      </c>
    </row>
    <row r="5952">
      <c r="A5952" s="11" t="n"/>
      <c r="B5952" s="11" t="n"/>
      <c r="C5952" s="11" t="n"/>
      <c r="E5952" s="12">
        <f>IF($A5952="","",IF(ISNUMBER($A5952),$A5952,IFERROR(DATEVALUE($A5952),"")))</f>
        <v/>
      </c>
      <c r="F5952" s="12">
        <f>IF($B5952="","",IF(ISNUMBER($B5952),HOUR($B5952)*2+MINUTE($B5952)/30,IFERROR(VALUE(LEFT($B5952,FIND(":",$B5952)-1))*2+VALUE(MID($B5952,FIND(":",$B5952)+1,2))/30,"")))</f>
        <v/>
      </c>
      <c r="G5952" s="12">
        <f>IF($E5952="","",IF(WEEKDAY($E5952,2)&lt;6,1,0))</f>
        <v/>
      </c>
      <c r="H5952" s="12">
        <f>IF(OR($E5952="",$F5952=""),"",IF(AND($G5952=1,$F5952&gt;='Working Hours'!$C$8,$F5952&lt;'Working Hours'!$C$9),1,0))</f>
        <v/>
      </c>
    </row>
    <row r="5953">
      <c r="A5953" s="11" t="n"/>
      <c r="B5953" s="11" t="n"/>
      <c r="C5953" s="11" t="n"/>
      <c r="E5953" s="12">
        <f>IF($A5953="","",IF(ISNUMBER($A5953),$A5953,IFERROR(DATEVALUE($A5953),"")))</f>
        <v/>
      </c>
      <c r="F5953" s="12">
        <f>IF($B5953="","",IF(ISNUMBER($B5953),HOUR($B5953)*2+MINUTE($B5953)/30,IFERROR(VALUE(LEFT($B5953,FIND(":",$B5953)-1))*2+VALUE(MID($B5953,FIND(":",$B5953)+1,2))/30,"")))</f>
        <v/>
      </c>
      <c r="G5953" s="12">
        <f>IF($E5953="","",IF(WEEKDAY($E5953,2)&lt;6,1,0))</f>
        <v/>
      </c>
      <c r="H5953" s="12">
        <f>IF(OR($E5953="",$F5953=""),"",IF(AND($G5953=1,$F5953&gt;='Working Hours'!$C$8,$F5953&lt;'Working Hours'!$C$9),1,0))</f>
        <v/>
      </c>
    </row>
    <row r="5954">
      <c r="A5954" s="11" t="n"/>
      <c r="B5954" s="11" t="n"/>
      <c r="C5954" s="11" t="n"/>
      <c r="E5954" s="12">
        <f>IF($A5954="","",IF(ISNUMBER($A5954),$A5954,IFERROR(DATEVALUE($A5954),"")))</f>
        <v/>
      </c>
      <c r="F5954" s="12">
        <f>IF($B5954="","",IF(ISNUMBER($B5954),HOUR($B5954)*2+MINUTE($B5954)/30,IFERROR(VALUE(LEFT($B5954,FIND(":",$B5954)-1))*2+VALUE(MID($B5954,FIND(":",$B5954)+1,2))/30,"")))</f>
        <v/>
      </c>
      <c r="G5954" s="12">
        <f>IF($E5954="","",IF(WEEKDAY($E5954,2)&lt;6,1,0))</f>
        <v/>
      </c>
      <c r="H5954" s="12">
        <f>IF(OR($E5954="",$F5954=""),"",IF(AND($G5954=1,$F5954&gt;='Working Hours'!$C$8,$F5954&lt;'Working Hours'!$C$9),1,0))</f>
        <v/>
      </c>
    </row>
    <row r="5955">
      <c r="A5955" s="11" t="n"/>
      <c r="B5955" s="11" t="n"/>
      <c r="C5955" s="11" t="n"/>
      <c r="E5955" s="12">
        <f>IF($A5955="","",IF(ISNUMBER($A5955),$A5955,IFERROR(DATEVALUE($A5955),"")))</f>
        <v/>
      </c>
      <c r="F5955" s="12">
        <f>IF($B5955="","",IF(ISNUMBER($B5955),HOUR($B5955)*2+MINUTE($B5955)/30,IFERROR(VALUE(LEFT($B5955,FIND(":",$B5955)-1))*2+VALUE(MID($B5955,FIND(":",$B5955)+1,2))/30,"")))</f>
        <v/>
      </c>
      <c r="G5955" s="12">
        <f>IF($E5955="","",IF(WEEKDAY($E5955,2)&lt;6,1,0))</f>
        <v/>
      </c>
      <c r="H5955" s="12">
        <f>IF(OR($E5955="",$F5955=""),"",IF(AND($G5955=1,$F5955&gt;='Working Hours'!$C$8,$F5955&lt;'Working Hours'!$C$9),1,0))</f>
        <v/>
      </c>
    </row>
    <row r="5956">
      <c r="A5956" s="11" t="n"/>
      <c r="B5956" s="11" t="n"/>
      <c r="C5956" s="11" t="n"/>
      <c r="E5956" s="12">
        <f>IF($A5956="","",IF(ISNUMBER($A5956),$A5956,IFERROR(DATEVALUE($A5956),"")))</f>
        <v/>
      </c>
      <c r="F5956" s="12">
        <f>IF($B5956="","",IF(ISNUMBER($B5956),HOUR($B5956)*2+MINUTE($B5956)/30,IFERROR(VALUE(LEFT($B5956,FIND(":",$B5956)-1))*2+VALUE(MID($B5956,FIND(":",$B5956)+1,2))/30,"")))</f>
        <v/>
      </c>
      <c r="G5956" s="12">
        <f>IF($E5956="","",IF(WEEKDAY($E5956,2)&lt;6,1,0))</f>
        <v/>
      </c>
      <c r="H5956" s="12">
        <f>IF(OR($E5956="",$F5956=""),"",IF(AND($G5956=1,$F5956&gt;='Working Hours'!$C$8,$F5956&lt;'Working Hours'!$C$9),1,0))</f>
        <v/>
      </c>
    </row>
    <row r="5957">
      <c r="A5957" s="11" t="n"/>
      <c r="B5957" s="11" t="n"/>
      <c r="C5957" s="11" t="n"/>
      <c r="E5957" s="12">
        <f>IF($A5957="","",IF(ISNUMBER($A5957),$A5957,IFERROR(DATEVALUE($A5957),"")))</f>
        <v/>
      </c>
      <c r="F5957" s="12">
        <f>IF($B5957="","",IF(ISNUMBER($B5957),HOUR($B5957)*2+MINUTE($B5957)/30,IFERROR(VALUE(LEFT($B5957,FIND(":",$B5957)-1))*2+VALUE(MID($B5957,FIND(":",$B5957)+1,2))/30,"")))</f>
        <v/>
      </c>
      <c r="G5957" s="12">
        <f>IF($E5957="","",IF(WEEKDAY($E5957,2)&lt;6,1,0))</f>
        <v/>
      </c>
      <c r="H5957" s="12">
        <f>IF(OR($E5957="",$F5957=""),"",IF(AND($G5957=1,$F5957&gt;='Working Hours'!$C$8,$F5957&lt;'Working Hours'!$C$9),1,0))</f>
        <v/>
      </c>
    </row>
    <row r="5958">
      <c r="A5958" s="11" t="n"/>
      <c r="B5958" s="11" t="n"/>
      <c r="C5958" s="11" t="n"/>
      <c r="E5958" s="12">
        <f>IF($A5958="","",IF(ISNUMBER($A5958),$A5958,IFERROR(DATEVALUE($A5958),"")))</f>
        <v/>
      </c>
      <c r="F5958" s="12">
        <f>IF($B5958="","",IF(ISNUMBER($B5958),HOUR($B5958)*2+MINUTE($B5958)/30,IFERROR(VALUE(LEFT($B5958,FIND(":",$B5958)-1))*2+VALUE(MID($B5958,FIND(":",$B5958)+1,2))/30,"")))</f>
        <v/>
      </c>
      <c r="G5958" s="12">
        <f>IF($E5958="","",IF(WEEKDAY($E5958,2)&lt;6,1,0))</f>
        <v/>
      </c>
      <c r="H5958" s="12">
        <f>IF(OR($E5958="",$F5958=""),"",IF(AND($G5958=1,$F5958&gt;='Working Hours'!$C$8,$F5958&lt;'Working Hours'!$C$9),1,0))</f>
        <v/>
      </c>
    </row>
    <row r="5959">
      <c r="A5959" s="11" t="n"/>
      <c r="B5959" s="11" t="n"/>
      <c r="C5959" s="11" t="n"/>
      <c r="E5959" s="12">
        <f>IF($A5959="","",IF(ISNUMBER($A5959),$A5959,IFERROR(DATEVALUE($A5959),"")))</f>
        <v/>
      </c>
      <c r="F5959" s="12">
        <f>IF($B5959="","",IF(ISNUMBER($B5959),HOUR($B5959)*2+MINUTE($B5959)/30,IFERROR(VALUE(LEFT($B5959,FIND(":",$B5959)-1))*2+VALUE(MID($B5959,FIND(":",$B5959)+1,2))/30,"")))</f>
        <v/>
      </c>
      <c r="G5959" s="12">
        <f>IF($E5959="","",IF(WEEKDAY($E5959,2)&lt;6,1,0))</f>
        <v/>
      </c>
      <c r="H5959" s="12">
        <f>IF(OR($E5959="",$F5959=""),"",IF(AND($G5959=1,$F5959&gt;='Working Hours'!$C$8,$F5959&lt;'Working Hours'!$C$9),1,0))</f>
        <v/>
      </c>
    </row>
    <row r="5960">
      <c r="A5960" s="11" t="n"/>
      <c r="B5960" s="11" t="n"/>
      <c r="C5960" s="11" t="n"/>
      <c r="E5960" s="12">
        <f>IF($A5960="","",IF(ISNUMBER($A5960),$A5960,IFERROR(DATEVALUE($A5960),"")))</f>
        <v/>
      </c>
      <c r="F5960" s="12">
        <f>IF($B5960="","",IF(ISNUMBER($B5960),HOUR($B5960)*2+MINUTE($B5960)/30,IFERROR(VALUE(LEFT($B5960,FIND(":",$B5960)-1))*2+VALUE(MID($B5960,FIND(":",$B5960)+1,2))/30,"")))</f>
        <v/>
      </c>
      <c r="G5960" s="12">
        <f>IF($E5960="","",IF(WEEKDAY($E5960,2)&lt;6,1,0))</f>
        <v/>
      </c>
      <c r="H5960" s="12">
        <f>IF(OR($E5960="",$F5960=""),"",IF(AND($G5960=1,$F5960&gt;='Working Hours'!$C$8,$F5960&lt;'Working Hours'!$C$9),1,0))</f>
        <v/>
      </c>
    </row>
    <row r="5961">
      <c r="A5961" s="11" t="n"/>
      <c r="B5961" s="11" t="n"/>
      <c r="C5961" s="11" t="n"/>
      <c r="E5961" s="12">
        <f>IF($A5961="","",IF(ISNUMBER($A5961),$A5961,IFERROR(DATEVALUE($A5961),"")))</f>
        <v/>
      </c>
      <c r="F5961" s="12">
        <f>IF($B5961="","",IF(ISNUMBER($B5961),HOUR($B5961)*2+MINUTE($B5961)/30,IFERROR(VALUE(LEFT($B5961,FIND(":",$B5961)-1))*2+VALUE(MID($B5961,FIND(":",$B5961)+1,2))/30,"")))</f>
        <v/>
      </c>
      <c r="G5961" s="12">
        <f>IF($E5961="","",IF(WEEKDAY($E5961,2)&lt;6,1,0))</f>
        <v/>
      </c>
      <c r="H5961" s="12">
        <f>IF(OR($E5961="",$F5961=""),"",IF(AND($G5961=1,$F5961&gt;='Working Hours'!$C$8,$F5961&lt;'Working Hours'!$C$9),1,0))</f>
        <v/>
      </c>
    </row>
    <row r="5962">
      <c r="A5962" s="11" t="n"/>
      <c r="B5962" s="11" t="n"/>
      <c r="C5962" s="11" t="n"/>
      <c r="E5962" s="12">
        <f>IF($A5962="","",IF(ISNUMBER($A5962),$A5962,IFERROR(DATEVALUE($A5962),"")))</f>
        <v/>
      </c>
      <c r="F5962" s="12">
        <f>IF($B5962="","",IF(ISNUMBER($B5962),HOUR($B5962)*2+MINUTE($B5962)/30,IFERROR(VALUE(LEFT($B5962,FIND(":",$B5962)-1))*2+VALUE(MID($B5962,FIND(":",$B5962)+1,2))/30,"")))</f>
        <v/>
      </c>
      <c r="G5962" s="12">
        <f>IF($E5962="","",IF(WEEKDAY($E5962,2)&lt;6,1,0))</f>
        <v/>
      </c>
      <c r="H5962" s="12">
        <f>IF(OR($E5962="",$F5962=""),"",IF(AND($G5962=1,$F5962&gt;='Working Hours'!$C$8,$F5962&lt;'Working Hours'!$C$9),1,0))</f>
        <v/>
      </c>
    </row>
    <row r="5963">
      <c r="A5963" s="11" t="n"/>
      <c r="B5963" s="11" t="n"/>
      <c r="C5963" s="11" t="n"/>
      <c r="E5963" s="12">
        <f>IF($A5963="","",IF(ISNUMBER($A5963),$A5963,IFERROR(DATEVALUE($A5963),"")))</f>
        <v/>
      </c>
      <c r="F5963" s="12">
        <f>IF($B5963="","",IF(ISNUMBER($B5963),HOUR($B5963)*2+MINUTE($B5963)/30,IFERROR(VALUE(LEFT($B5963,FIND(":",$B5963)-1))*2+VALUE(MID($B5963,FIND(":",$B5963)+1,2))/30,"")))</f>
        <v/>
      </c>
      <c r="G5963" s="12">
        <f>IF($E5963="","",IF(WEEKDAY($E5963,2)&lt;6,1,0))</f>
        <v/>
      </c>
      <c r="H5963" s="12">
        <f>IF(OR($E5963="",$F5963=""),"",IF(AND($G5963=1,$F5963&gt;='Working Hours'!$C$8,$F5963&lt;'Working Hours'!$C$9),1,0))</f>
        <v/>
      </c>
    </row>
    <row r="5964">
      <c r="A5964" s="11" t="n"/>
      <c r="B5964" s="11" t="n"/>
      <c r="C5964" s="11" t="n"/>
      <c r="E5964" s="12">
        <f>IF($A5964="","",IF(ISNUMBER($A5964),$A5964,IFERROR(DATEVALUE($A5964),"")))</f>
        <v/>
      </c>
      <c r="F5964" s="12">
        <f>IF($B5964="","",IF(ISNUMBER($B5964),HOUR($B5964)*2+MINUTE($B5964)/30,IFERROR(VALUE(LEFT($B5964,FIND(":",$B5964)-1))*2+VALUE(MID($B5964,FIND(":",$B5964)+1,2))/30,"")))</f>
        <v/>
      </c>
      <c r="G5964" s="12">
        <f>IF($E5964="","",IF(WEEKDAY($E5964,2)&lt;6,1,0))</f>
        <v/>
      </c>
      <c r="H5964" s="12">
        <f>IF(OR($E5964="",$F5964=""),"",IF(AND($G5964=1,$F5964&gt;='Working Hours'!$C$8,$F5964&lt;'Working Hours'!$C$9),1,0))</f>
        <v/>
      </c>
    </row>
    <row r="5965">
      <c r="A5965" s="11" t="n"/>
      <c r="B5965" s="11" t="n"/>
      <c r="C5965" s="11" t="n"/>
      <c r="E5965" s="12">
        <f>IF($A5965="","",IF(ISNUMBER($A5965),$A5965,IFERROR(DATEVALUE($A5965),"")))</f>
        <v/>
      </c>
      <c r="F5965" s="12">
        <f>IF($B5965="","",IF(ISNUMBER($B5965),HOUR($B5965)*2+MINUTE($B5965)/30,IFERROR(VALUE(LEFT($B5965,FIND(":",$B5965)-1))*2+VALUE(MID($B5965,FIND(":",$B5965)+1,2))/30,"")))</f>
        <v/>
      </c>
      <c r="G5965" s="12">
        <f>IF($E5965="","",IF(WEEKDAY($E5965,2)&lt;6,1,0))</f>
        <v/>
      </c>
      <c r="H5965" s="12">
        <f>IF(OR($E5965="",$F5965=""),"",IF(AND($G5965=1,$F5965&gt;='Working Hours'!$C$8,$F5965&lt;'Working Hours'!$C$9),1,0))</f>
        <v/>
      </c>
    </row>
    <row r="5966">
      <c r="A5966" s="11" t="n"/>
      <c r="B5966" s="11" t="n"/>
      <c r="C5966" s="11" t="n"/>
      <c r="E5966" s="12">
        <f>IF($A5966="","",IF(ISNUMBER($A5966),$A5966,IFERROR(DATEVALUE($A5966),"")))</f>
        <v/>
      </c>
      <c r="F5966" s="12">
        <f>IF($B5966="","",IF(ISNUMBER($B5966),HOUR($B5966)*2+MINUTE($B5966)/30,IFERROR(VALUE(LEFT($B5966,FIND(":",$B5966)-1))*2+VALUE(MID($B5966,FIND(":",$B5966)+1,2))/30,"")))</f>
        <v/>
      </c>
      <c r="G5966" s="12">
        <f>IF($E5966="","",IF(WEEKDAY($E5966,2)&lt;6,1,0))</f>
        <v/>
      </c>
      <c r="H5966" s="12">
        <f>IF(OR($E5966="",$F5966=""),"",IF(AND($G5966=1,$F5966&gt;='Working Hours'!$C$8,$F5966&lt;'Working Hours'!$C$9),1,0))</f>
        <v/>
      </c>
    </row>
    <row r="5967">
      <c r="A5967" s="11" t="n"/>
      <c r="B5967" s="11" t="n"/>
      <c r="C5967" s="11" t="n"/>
      <c r="E5967" s="12">
        <f>IF($A5967="","",IF(ISNUMBER($A5967),$A5967,IFERROR(DATEVALUE($A5967),"")))</f>
        <v/>
      </c>
      <c r="F5967" s="12">
        <f>IF($B5967="","",IF(ISNUMBER($B5967),HOUR($B5967)*2+MINUTE($B5967)/30,IFERROR(VALUE(LEFT($B5967,FIND(":",$B5967)-1))*2+VALUE(MID($B5967,FIND(":",$B5967)+1,2))/30,"")))</f>
        <v/>
      </c>
      <c r="G5967" s="12">
        <f>IF($E5967="","",IF(WEEKDAY($E5967,2)&lt;6,1,0))</f>
        <v/>
      </c>
      <c r="H5967" s="12">
        <f>IF(OR($E5967="",$F5967=""),"",IF(AND($G5967=1,$F5967&gt;='Working Hours'!$C$8,$F5967&lt;'Working Hours'!$C$9),1,0))</f>
        <v/>
      </c>
    </row>
    <row r="5968">
      <c r="A5968" s="11" t="n"/>
      <c r="B5968" s="11" t="n"/>
      <c r="C5968" s="11" t="n"/>
      <c r="E5968" s="12">
        <f>IF($A5968="","",IF(ISNUMBER($A5968),$A5968,IFERROR(DATEVALUE($A5968),"")))</f>
        <v/>
      </c>
      <c r="F5968" s="12">
        <f>IF($B5968="","",IF(ISNUMBER($B5968),HOUR($B5968)*2+MINUTE($B5968)/30,IFERROR(VALUE(LEFT($B5968,FIND(":",$B5968)-1))*2+VALUE(MID($B5968,FIND(":",$B5968)+1,2))/30,"")))</f>
        <v/>
      </c>
      <c r="G5968" s="12">
        <f>IF($E5968="","",IF(WEEKDAY($E5968,2)&lt;6,1,0))</f>
        <v/>
      </c>
      <c r="H5968" s="12">
        <f>IF(OR($E5968="",$F5968=""),"",IF(AND($G5968=1,$F5968&gt;='Working Hours'!$C$8,$F5968&lt;'Working Hours'!$C$9),1,0))</f>
        <v/>
      </c>
    </row>
    <row r="5969">
      <c r="A5969" s="11" t="n"/>
      <c r="B5969" s="11" t="n"/>
      <c r="C5969" s="11" t="n"/>
      <c r="E5969" s="12">
        <f>IF($A5969="","",IF(ISNUMBER($A5969),$A5969,IFERROR(DATEVALUE($A5969),"")))</f>
        <v/>
      </c>
      <c r="F5969" s="12">
        <f>IF($B5969="","",IF(ISNUMBER($B5969),HOUR($B5969)*2+MINUTE($B5969)/30,IFERROR(VALUE(LEFT($B5969,FIND(":",$B5969)-1))*2+VALUE(MID($B5969,FIND(":",$B5969)+1,2))/30,"")))</f>
        <v/>
      </c>
      <c r="G5969" s="12">
        <f>IF($E5969="","",IF(WEEKDAY($E5969,2)&lt;6,1,0))</f>
        <v/>
      </c>
      <c r="H5969" s="12">
        <f>IF(OR($E5969="",$F5969=""),"",IF(AND($G5969=1,$F5969&gt;='Working Hours'!$C$8,$F5969&lt;'Working Hours'!$C$9),1,0))</f>
        <v/>
      </c>
    </row>
    <row r="5970">
      <c r="A5970" s="11" t="n"/>
      <c r="B5970" s="11" t="n"/>
      <c r="C5970" s="11" t="n"/>
      <c r="E5970" s="12">
        <f>IF($A5970="","",IF(ISNUMBER($A5970),$A5970,IFERROR(DATEVALUE($A5970),"")))</f>
        <v/>
      </c>
      <c r="F5970" s="12">
        <f>IF($B5970="","",IF(ISNUMBER($B5970),HOUR($B5970)*2+MINUTE($B5970)/30,IFERROR(VALUE(LEFT($B5970,FIND(":",$B5970)-1))*2+VALUE(MID($B5970,FIND(":",$B5970)+1,2))/30,"")))</f>
        <v/>
      </c>
      <c r="G5970" s="12">
        <f>IF($E5970="","",IF(WEEKDAY($E5970,2)&lt;6,1,0))</f>
        <v/>
      </c>
      <c r="H5970" s="12">
        <f>IF(OR($E5970="",$F5970=""),"",IF(AND($G5970=1,$F5970&gt;='Working Hours'!$C$8,$F5970&lt;'Working Hours'!$C$9),1,0))</f>
        <v/>
      </c>
    </row>
    <row r="5971">
      <c r="A5971" s="11" t="n"/>
      <c r="B5971" s="11" t="n"/>
      <c r="C5971" s="11" t="n"/>
      <c r="E5971" s="12">
        <f>IF($A5971="","",IF(ISNUMBER($A5971),$A5971,IFERROR(DATEVALUE($A5971),"")))</f>
        <v/>
      </c>
      <c r="F5971" s="12">
        <f>IF($B5971="","",IF(ISNUMBER($B5971),HOUR($B5971)*2+MINUTE($B5971)/30,IFERROR(VALUE(LEFT($B5971,FIND(":",$B5971)-1))*2+VALUE(MID($B5971,FIND(":",$B5971)+1,2))/30,"")))</f>
        <v/>
      </c>
      <c r="G5971" s="12">
        <f>IF($E5971="","",IF(WEEKDAY($E5971,2)&lt;6,1,0))</f>
        <v/>
      </c>
      <c r="H5971" s="12">
        <f>IF(OR($E5971="",$F5971=""),"",IF(AND($G5971=1,$F5971&gt;='Working Hours'!$C$8,$F5971&lt;'Working Hours'!$C$9),1,0))</f>
        <v/>
      </c>
    </row>
    <row r="5972">
      <c r="A5972" s="11" t="n"/>
      <c r="B5972" s="11" t="n"/>
      <c r="C5972" s="11" t="n"/>
      <c r="E5972" s="12">
        <f>IF($A5972="","",IF(ISNUMBER($A5972),$A5972,IFERROR(DATEVALUE($A5972),"")))</f>
        <v/>
      </c>
      <c r="F5972" s="12">
        <f>IF($B5972="","",IF(ISNUMBER($B5972),HOUR($B5972)*2+MINUTE($B5972)/30,IFERROR(VALUE(LEFT($B5972,FIND(":",$B5972)-1))*2+VALUE(MID($B5972,FIND(":",$B5972)+1,2))/30,"")))</f>
        <v/>
      </c>
      <c r="G5972" s="12">
        <f>IF($E5972="","",IF(WEEKDAY($E5972,2)&lt;6,1,0))</f>
        <v/>
      </c>
      <c r="H5972" s="12">
        <f>IF(OR($E5972="",$F5972=""),"",IF(AND($G5972=1,$F5972&gt;='Working Hours'!$C$8,$F5972&lt;'Working Hours'!$C$9),1,0))</f>
        <v/>
      </c>
    </row>
    <row r="5973">
      <c r="A5973" s="11" t="n"/>
      <c r="B5973" s="11" t="n"/>
      <c r="C5973" s="11" t="n"/>
      <c r="E5973" s="12">
        <f>IF($A5973="","",IF(ISNUMBER($A5973),$A5973,IFERROR(DATEVALUE($A5973),"")))</f>
        <v/>
      </c>
      <c r="F5973" s="12">
        <f>IF($B5973="","",IF(ISNUMBER($B5973),HOUR($B5973)*2+MINUTE($B5973)/30,IFERROR(VALUE(LEFT($B5973,FIND(":",$B5973)-1))*2+VALUE(MID($B5973,FIND(":",$B5973)+1,2))/30,"")))</f>
        <v/>
      </c>
      <c r="G5973" s="12">
        <f>IF($E5973="","",IF(WEEKDAY($E5973,2)&lt;6,1,0))</f>
        <v/>
      </c>
      <c r="H5973" s="12">
        <f>IF(OR($E5973="",$F5973=""),"",IF(AND($G5973=1,$F5973&gt;='Working Hours'!$C$8,$F5973&lt;'Working Hours'!$C$9),1,0))</f>
        <v/>
      </c>
    </row>
    <row r="5974">
      <c r="A5974" s="11" t="n"/>
      <c r="B5974" s="11" t="n"/>
      <c r="C5974" s="11" t="n"/>
      <c r="E5974" s="12">
        <f>IF($A5974="","",IF(ISNUMBER($A5974),$A5974,IFERROR(DATEVALUE($A5974),"")))</f>
        <v/>
      </c>
      <c r="F5974" s="12">
        <f>IF($B5974="","",IF(ISNUMBER($B5974),HOUR($B5974)*2+MINUTE($B5974)/30,IFERROR(VALUE(LEFT($B5974,FIND(":",$B5974)-1))*2+VALUE(MID($B5974,FIND(":",$B5974)+1,2))/30,"")))</f>
        <v/>
      </c>
      <c r="G5974" s="12">
        <f>IF($E5974="","",IF(WEEKDAY($E5974,2)&lt;6,1,0))</f>
        <v/>
      </c>
      <c r="H5974" s="12">
        <f>IF(OR($E5974="",$F5974=""),"",IF(AND($G5974=1,$F5974&gt;='Working Hours'!$C$8,$F5974&lt;'Working Hours'!$C$9),1,0))</f>
        <v/>
      </c>
    </row>
    <row r="5975">
      <c r="A5975" s="11" t="n"/>
      <c r="B5975" s="11" t="n"/>
      <c r="C5975" s="11" t="n"/>
      <c r="E5975" s="12">
        <f>IF($A5975="","",IF(ISNUMBER($A5975),$A5975,IFERROR(DATEVALUE($A5975),"")))</f>
        <v/>
      </c>
      <c r="F5975" s="12">
        <f>IF($B5975="","",IF(ISNUMBER($B5975),HOUR($B5975)*2+MINUTE($B5975)/30,IFERROR(VALUE(LEFT($B5975,FIND(":",$B5975)-1))*2+VALUE(MID($B5975,FIND(":",$B5975)+1,2))/30,"")))</f>
        <v/>
      </c>
      <c r="G5975" s="12">
        <f>IF($E5975="","",IF(WEEKDAY($E5975,2)&lt;6,1,0))</f>
        <v/>
      </c>
      <c r="H5975" s="12">
        <f>IF(OR($E5975="",$F5975=""),"",IF(AND($G5975=1,$F5975&gt;='Working Hours'!$C$8,$F5975&lt;'Working Hours'!$C$9),1,0))</f>
        <v/>
      </c>
    </row>
    <row r="5976">
      <c r="A5976" s="11" t="n"/>
      <c r="B5976" s="11" t="n"/>
      <c r="C5976" s="11" t="n"/>
      <c r="E5976" s="12">
        <f>IF($A5976="","",IF(ISNUMBER($A5976),$A5976,IFERROR(DATEVALUE($A5976),"")))</f>
        <v/>
      </c>
      <c r="F5976" s="12">
        <f>IF($B5976="","",IF(ISNUMBER($B5976),HOUR($B5976)*2+MINUTE($B5976)/30,IFERROR(VALUE(LEFT($B5976,FIND(":",$B5976)-1))*2+VALUE(MID($B5976,FIND(":",$B5976)+1,2))/30,"")))</f>
        <v/>
      </c>
      <c r="G5976" s="12">
        <f>IF($E5976="","",IF(WEEKDAY($E5976,2)&lt;6,1,0))</f>
        <v/>
      </c>
      <c r="H5976" s="12">
        <f>IF(OR($E5976="",$F5976=""),"",IF(AND($G5976=1,$F5976&gt;='Working Hours'!$C$8,$F5976&lt;'Working Hours'!$C$9),1,0))</f>
        <v/>
      </c>
    </row>
    <row r="5977">
      <c r="A5977" s="11" t="n"/>
      <c r="B5977" s="11" t="n"/>
      <c r="C5977" s="11" t="n"/>
      <c r="E5977" s="12">
        <f>IF($A5977="","",IF(ISNUMBER($A5977),$A5977,IFERROR(DATEVALUE($A5977),"")))</f>
        <v/>
      </c>
      <c r="F5977" s="12">
        <f>IF($B5977="","",IF(ISNUMBER($B5977),HOUR($B5977)*2+MINUTE($B5977)/30,IFERROR(VALUE(LEFT($B5977,FIND(":",$B5977)-1))*2+VALUE(MID($B5977,FIND(":",$B5977)+1,2))/30,"")))</f>
        <v/>
      </c>
      <c r="G5977" s="12">
        <f>IF($E5977="","",IF(WEEKDAY($E5977,2)&lt;6,1,0))</f>
        <v/>
      </c>
      <c r="H5977" s="12">
        <f>IF(OR($E5977="",$F5977=""),"",IF(AND($G5977=1,$F5977&gt;='Working Hours'!$C$8,$F5977&lt;'Working Hours'!$C$9),1,0))</f>
        <v/>
      </c>
    </row>
    <row r="5978">
      <c r="A5978" s="11" t="n"/>
      <c r="B5978" s="11" t="n"/>
      <c r="C5978" s="11" t="n"/>
      <c r="E5978" s="12">
        <f>IF($A5978="","",IF(ISNUMBER($A5978),$A5978,IFERROR(DATEVALUE($A5978),"")))</f>
        <v/>
      </c>
      <c r="F5978" s="12">
        <f>IF($B5978="","",IF(ISNUMBER($B5978),HOUR($B5978)*2+MINUTE($B5978)/30,IFERROR(VALUE(LEFT($B5978,FIND(":",$B5978)-1))*2+VALUE(MID($B5978,FIND(":",$B5978)+1,2))/30,"")))</f>
        <v/>
      </c>
      <c r="G5978" s="12">
        <f>IF($E5978="","",IF(WEEKDAY($E5978,2)&lt;6,1,0))</f>
        <v/>
      </c>
      <c r="H5978" s="12">
        <f>IF(OR($E5978="",$F5978=""),"",IF(AND($G5978=1,$F5978&gt;='Working Hours'!$C$8,$F5978&lt;'Working Hours'!$C$9),1,0))</f>
        <v/>
      </c>
    </row>
    <row r="5979">
      <c r="A5979" s="11" t="n"/>
      <c r="B5979" s="11" t="n"/>
      <c r="C5979" s="11" t="n"/>
      <c r="E5979" s="12">
        <f>IF($A5979="","",IF(ISNUMBER($A5979),$A5979,IFERROR(DATEVALUE($A5979),"")))</f>
        <v/>
      </c>
      <c r="F5979" s="12">
        <f>IF($B5979="","",IF(ISNUMBER($B5979),HOUR($B5979)*2+MINUTE($B5979)/30,IFERROR(VALUE(LEFT($B5979,FIND(":",$B5979)-1))*2+VALUE(MID($B5979,FIND(":",$B5979)+1,2))/30,"")))</f>
        <v/>
      </c>
      <c r="G5979" s="12">
        <f>IF($E5979="","",IF(WEEKDAY($E5979,2)&lt;6,1,0))</f>
        <v/>
      </c>
      <c r="H5979" s="12">
        <f>IF(OR($E5979="",$F5979=""),"",IF(AND($G5979=1,$F5979&gt;='Working Hours'!$C$8,$F5979&lt;'Working Hours'!$C$9),1,0))</f>
        <v/>
      </c>
    </row>
    <row r="5980">
      <c r="A5980" s="11" t="n"/>
      <c r="B5980" s="11" t="n"/>
      <c r="C5980" s="11" t="n"/>
      <c r="E5980" s="12">
        <f>IF($A5980="","",IF(ISNUMBER($A5980),$A5980,IFERROR(DATEVALUE($A5980),"")))</f>
        <v/>
      </c>
      <c r="F5980" s="12">
        <f>IF($B5980="","",IF(ISNUMBER($B5980),HOUR($B5980)*2+MINUTE($B5980)/30,IFERROR(VALUE(LEFT($B5980,FIND(":",$B5980)-1))*2+VALUE(MID($B5980,FIND(":",$B5980)+1,2))/30,"")))</f>
        <v/>
      </c>
      <c r="G5980" s="12">
        <f>IF($E5980="","",IF(WEEKDAY($E5980,2)&lt;6,1,0))</f>
        <v/>
      </c>
      <c r="H5980" s="12">
        <f>IF(OR($E5980="",$F5980=""),"",IF(AND($G5980=1,$F5980&gt;='Working Hours'!$C$8,$F5980&lt;'Working Hours'!$C$9),1,0))</f>
        <v/>
      </c>
    </row>
    <row r="5981">
      <c r="A5981" s="11" t="n"/>
      <c r="B5981" s="11" t="n"/>
      <c r="C5981" s="11" t="n"/>
      <c r="E5981" s="12">
        <f>IF($A5981="","",IF(ISNUMBER($A5981),$A5981,IFERROR(DATEVALUE($A5981),"")))</f>
        <v/>
      </c>
      <c r="F5981" s="12">
        <f>IF($B5981="","",IF(ISNUMBER($B5981),HOUR($B5981)*2+MINUTE($B5981)/30,IFERROR(VALUE(LEFT($B5981,FIND(":",$B5981)-1))*2+VALUE(MID($B5981,FIND(":",$B5981)+1,2))/30,"")))</f>
        <v/>
      </c>
      <c r="G5981" s="12">
        <f>IF($E5981="","",IF(WEEKDAY($E5981,2)&lt;6,1,0))</f>
        <v/>
      </c>
      <c r="H5981" s="12">
        <f>IF(OR($E5981="",$F5981=""),"",IF(AND($G5981=1,$F5981&gt;='Working Hours'!$C$8,$F5981&lt;'Working Hours'!$C$9),1,0))</f>
        <v/>
      </c>
    </row>
    <row r="5982">
      <c r="A5982" s="11" t="n"/>
      <c r="B5982" s="11" t="n"/>
      <c r="C5982" s="11" t="n"/>
      <c r="E5982" s="12">
        <f>IF($A5982="","",IF(ISNUMBER($A5982),$A5982,IFERROR(DATEVALUE($A5982),"")))</f>
        <v/>
      </c>
      <c r="F5982" s="12">
        <f>IF($B5982="","",IF(ISNUMBER($B5982),HOUR($B5982)*2+MINUTE($B5982)/30,IFERROR(VALUE(LEFT($B5982,FIND(":",$B5982)-1))*2+VALUE(MID($B5982,FIND(":",$B5982)+1,2))/30,"")))</f>
        <v/>
      </c>
      <c r="G5982" s="12">
        <f>IF($E5982="","",IF(WEEKDAY($E5982,2)&lt;6,1,0))</f>
        <v/>
      </c>
      <c r="H5982" s="12">
        <f>IF(OR($E5982="",$F5982=""),"",IF(AND($G5982=1,$F5982&gt;='Working Hours'!$C$8,$F5982&lt;'Working Hours'!$C$9),1,0))</f>
        <v/>
      </c>
    </row>
    <row r="5983">
      <c r="A5983" s="11" t="n"/>
      <c r="B5983" s="11" t="n"/>
      <c r="C5983" s="11" t="n"/>
      <c r="E5983" s="12">
        <f>IF($A5983="","",IF(ISNUMBER($A5983),$A5983,IFERROR(DATEVALUE($A5983),"")))</f>
        <v/>
      </c>
      <c r="F5983" s="12">
        <f>IF($B5983="","",IF(ISNUMBER($B5983),HOUR($B5983)*2+MINUTE($B5983)/30,IFERROR(VALUE(LEFT($B5983,FIND(":",$B5983)-1))*2+VALUE(MID($B5983,FIND(":",$B5983)+1,2))/30,"")))</f>
        <v/>
      </c>
      <c r="G5983" s="12">
        <f>IF($E5983="","",IF(WEEKDAY($E5983,2)&lt;6,1,0))</f>
        <v/>
      </c>
      <c r="H5983" s="12">
        <f>IF(OR($E5983="",$F5983=""),"",IF(AND($G5983=1,$F5983&gt;='Working Hours'!$C$8,$F5983&lt;'Working Hours'!$C$9),1,0))</f>
        <v/>
      </c>
    </row>
    <row r="5984">
      <c r="A5984" s="11" t="n"/>
      <c r="B5984" s="11" t="n"/>
      <c r="C5984" s="11" t="n"/>
      <c r="E5984" s="12">
        <f>IF($A5984="","",IF(ISNUMBER($A5984),$A5984,IFERROR(DATEVALUE($A5984),"")))</f>
        <v/>
      </c>
      <c r="F5984" s="12">
        <f>IF($B5984="","",IF(ISNUMBER($B5984),HOUR($B5984)*2+MINUTE($B5984)/30,IFERROR(VALUE(LEFT($B5984,FIND(":",$B5984)-1))*2+VALUE(MID($B5984,FIND(":",$B5984)+1,2))/30,"")))</f>
        <v/>
      </c>
      <c r="G5984" s="12">
        <f>IF($E5984="","",IF(WEEKDAY($E5984,2)&lt;6,1,0))</f>
        <v/>
      </c>
      <c r="H5984" s="12">
        <f>IF(OR($E5984="",$F5984=""),"",IF(AND($G5984=1,$F5984&gt;='Working Hours'!$C$8,$F5984&lt;'Working Hours'!$C$9),1,0))</f>
        <v/>
      </c>
    </row>
    <row r="5985">
      <c r="A5985" s="11" t="n"/>
      <c r="B5985" s="11" t="n"/>
      <c r="C5985" s="11" t="n"/>
      <c r="E5985" s="12">
        <f>IF($A5985="","",IF(ISNUMBER($A5985),$A5985,IFERROR(DATEVALUE($A5985),"")))</f>
        <v/>
      </c>
      <c r="F5985" s="12">
        <f>IF($B5985="","",IF(ISNUMBER($B5985),HOUR($B5985)*2+MINUTE($B5985)/30,IFERROR(VALUE(LEFT($B5985,FIND(":",$B5985)-1))*2+VALUE(MID($B5985,FIND(":",$B5985)+1,2))/30,"")))</f>
        <v/>
      </c>
      <c r="G5985" s="12">
        <f>IF($E5985="","",IF(WEEKDAY($E5985,2)&lt;6,1,0))</f>
        <v/>
      </c>
      <c r="H5985" s="12">
        <f>IF(OR($E5985="",$F5985=""),"",IF(AND($G5985=1,$F5985&gt;='Working Hours'!$C$8,$F5985&lt;'Working Hours'!$C$9),1,0))</f>
        <v/>
      </c>
    </row>
    <row r="5986">
      <c r="A5986" s="11" t="n"/>
      <c r="B5986" s="11" t="n"/>
      <c r="C5986" s="11" t="n"/>
      <c r="E5986" s="12">
        <f>IF($A5986="","",IF(ISNUMBER($A5986),$A5986,IFERROR(DATEVALUE($A5986),"")))</f>
        <v/>
      </c>
      <c r="F5986" s="12">
        <f>IF($B5986="","",IF(ISNUMBER($B5986),HOUR($B5986)*2+MINUTE($B5986)/30,IFERROR(VALUE(LEFT($B5986,FIND(":",$B5986)-1))*2+VALUE(MID($B5986,FIND(":",$B5986)+1,2))/30,"")))</f>
        <v/>
      </c>
      <c r="G5986" s="12">
        <f>IF($E5986="","",IF(WEEKDAY($E5986,2)&lt;6,1,0))</f>
        <v/>
      </c>
      <c r="H5986" s="12">
        <f>IF(OR($E5986="",$F5986=""),"",IF(AND($G5986=1,$F5986&gt;='Working Hours'!$C$8,$F5986&lt;'Working Hours'!$C$9),1,0))</f>
        <v/>
      </c>
    </row>
    <row r="5987">
      <c r="A5987" s="11" t="n"/>
      <c r="B5987" s="11" t="n"/>
      <c r="C5987" s="11" t="n"/>
      <c r="E5987" s="12">
        <f>IF($A5987="","",IF(ISNUMBER($A5987),$A5987,IFERROR(DATEVALUE($A5987),"")))</f>
        <v/>
      </c>
      <c r="F5987" s="12">
        <f>IF($B5987="","",IF(ISNUMBER($B5987),HOUR($B5987)*2+MINUTE($B5987)/30,IFERROR(VALUE(LEFT($B5987,FIND(":",$B5987)-1))*2+VALUE(MID($B5987,FIND(":",$B5987)+1,2))/30,"")))</f>
        <v/>
      </c>
      <c r="G5987" s="12">
        <f>IF($E5987="","",IF(WEEKDAY($E5987,2)&lt;6,1,0))</f>
        <v/>
      </c>
      <c r="H5987" s="12">
        <f>IF(OR($E5987="",$F5987=""),"",IF(AND($G5987=1,$F5987&gt;='Working Hours'!$C$8,$F5987&lt;'Working Hours'!$C$9),1,0))</f>
        <v/>
      </c>
    </row>
    <row r="5988">
      <c r="A5988" s="11" t="n"/>
      <c r="B5988" s="11" t="n"/>
      <c r="C5988" s="11" t="n"/>
      <c r="E5988" s="12">
        <f>IF($A5988="","",IF(ISNUMBER($A5988),$A5988,IFERROR(DATEVALUE($A5988),"")))</f>
        <v/>
      </c>
      <c r="F5988" s="12">
        <f>IF($B5988="","",IF(ISNUMBER($B5988),HOUR($B5988)*2+MINUTE($B5988)/30,IFERROR(VALUE(LEFT($B5988,FIND(":",$B5988)-1))*2+VALUE(MID($B5988,FIND(":",$B5988)+1,2))/30,"")))</f>
        <v/>
      </c>
      <c r="G5988" s="12">
        <f>IF($E5988="","",IF(WEEKDAY($E5988,2)&lt;6,1,0))</f>
        <v/>
      </c>
      <c r="H5988" s="12">
        <f>IF(OR($E5988="",$F5988=""),"",IF(AND($G5988=1,$F5988&gt;='Working Hours'!$C$8,$F5988&lt;'Working Hours'!$C$9),1,0))</f>
        <v/>
      </c>
    </row>
    <row r="5989">
      <c r="A5989" s="11" t="n"/>
      <c r="B5989" s="11" t="n"/>
      <c r="C5989" s="11" t="n"/>
      <c r="E5989" s="12">
        <f>IF($A5989="","",IF(ISNUMBER($A5989),$A5989,IFERROR(DATEVALUE($A5989),"")))</f>
        <v/>
      </c>
      <c r="F5989" s="12">
        <f>IF($B5989="","",IF(ISNUMBER($B5989),HOUR($B5989)*2+MINUTE($B5989)/30,IFERROR(VALUE(LEFT($B5989,FIND(":",$B5989)-1))*2+VALUE(MID($B5989,FIND(":",$B5989)+1,2))/30,"")))</f>
        <v/>
      </c>
      <c r="G5989" s="12">
        <f>IF($E5989="","",IF(WEEKDAY($E5989,2)&lt;6,1,0))</f>
        <v/>
      </c>
      <c r="H5989" s="12">
        <f>IF(OR($E5989="",$F5989=""),"",IF(AND($G5989=1,$F5989&gt;='Working Hours'!$C$8,$F5989&lt;'Working Hours'!$C$9),1,0))</f>
        <v/>
      </c>
    </row>
    <row r="5990">
      <c r="A5990" s="11" t="n"/>
      <c r="B5990" s="11" t="n"/>
      <c r="C5990" s="11" t="n"/>
      <c r="E5990" s="12">
        <f>IF($A5990="","",IF(ISNUMBER($A5990),$A5990,IFERROR(DATEVALUE($A5990),"")))</f>
        <v/>
      </c>
      <c r="F5990" s="12">
        <f>IF($B5990="","",IF(ISNUMBER($B5990),HOUR($B5990)*2+MINUTE($B5990)/30,IFERROR(VALUE(LEFT($B5990,FIND(":",$B5990)-1))*2+VALUE(MID($B5990,FIND(":",$B5990)+1,2))/30,"")))</f>
        <v/>
      </c>
      <c r="G5990" s="12">
        <f>IF($E5990="","",IF(WEEKDAY($E5990,2)&lt;6,1,0))</f>
        <v/>
      </c>
      <c r="H5990" s="12">
        <f>IF(OR($E5990="",$F5990=""),"",IF(AND($G5990=1,$F5990&gt;='Working Hours'!$C$8,$F5990&lt;'Working Hours'!$C$9),1,0))</f>
        <v/>
      </c>
    </row>
    <row r="5991">
      <c r="A5991" s="11" t="n"/>
      <c r="B5991" s="11" t="n"/>
      <c r="C5991" s="11" t="n"/>
      <c r="E5991" s="12">
        <f>IF($A5991="","",IF(ISNUMBER($A5991),$A5991,IFERROR(DATEVALUE($A5991),"")))</f>
        <v/>
      </c>
      <c r="F5991" s="12">
        <f>IF($B5991="","",IF(ISNUMBER($B5991),HOUR($B5991)*2+MINUTE($B5991)/30,IFERROR(VALUE(LEFT($B5991,FIND(":",$B5991)-1))*2+VALUE(MID($B5991,FIND(":",$B5991)+1,2))/30,"")))</f>
        <v/>
      </c>
      <c r="G5991" s="12">
        <f>IF($E5991="","",IF(WEEKDAY($E5991,2)&lt;6,1,0))</f>
        <v/>
      </c>
      <c r="H5991" s="12">
        <f>IF(OR($E5991="",$F5991=""),"",IF(AND($G5991=1,$F5991&gt;='Working Hours'!$C$8,$F5991&lt;'Working Hours'!$C$9),1,0))</f>
        <v/>
      </c>
    </row>
    <row r="5992">
      <c r="A5992" s="11" t="n"/>
      <c r="B5992" s="11" t="n"/>
      <c r="C5992" s="11" t="n"/>
      <c r="E5992" s="12">
        <f>IF($A5992="","",IF(ISNUMBER($A5992),$A5992,IFERROR(DATEVALUE($A5992),"")))</f>
        <v/>
      </c>
      <c r="F5992" s="12">
        <f>IF($B5992="","",IF(ISNUMBER($B5992),HOUR($B5992)*2+MINUTE($B5992)/30,IFERROR(VALUE(LEFT($B5992,FIND(":",$B5992)-1))*2+VALUE(MID($B5992,FIND(":",$B5992)+1,2))/30,"")))</f>
        <v/>
      </c>
      <c r="G5992" s="12">
        <f>IF($E5992="","",IF(WEEKDAY($E5992,2)&lt;6,1,0))</f>
        <v/>
      </c>
      <c r="H5992" s="12">
        <f>IF(OR($E5992="",$F5992=""),"",IF(AND($G5992=1,$F5992&gt;='Working Hours'!$C$8,$F5992&lt;'Working Hours'!$C$9),1,0))</f>
        <v/>
      </c>
    </row>
    <row r="5993">
      <c r="A5993" s="11" t="n"/>
      <c r="B5993" s="11" t="n"/>
      <c r="C5993" s="11" t="n"/>
      <c r="E5993" s="12">
        <f>IF($A5993="","",IF(ISNUMBER($A5993),$A5993,IFERROR(DATEVALUE($A5993),"")))</f>
        <v/>
      </c>
      <c r="F5993" s="12">
        <f>IF($B5993="","",IF(ISNUMBER($B5993),HOUR($B5993)*2+MINUTE($B5993)/30,IFERROR(VALUE(LEFT($B5993,FIND(":",$B5993)-1))*2+VALUE(MID($B5993,FIND(":",$B5993)+1,2))/30,"")))</f>
        <v/>
      </c>
      <c r="G5993" s="12">
        <f>IF($E5993="","",IF(WEEKDAY($E5993,2)&lt;6,1,0))</f>
        <v/>
      </c>
      <c r="H5993" s="12">
        <f>IF(OR($E5993="",$F5993=""),"",IF(AND($G5993=1,$F5993&gt;='Working Hours'!$C$8,$F5993&lt;'Working Hours'!$C$9),1,0))</f>
        <v/>
      </c>
    </row>
    <row r="5994">
      <c r="A5994" s="11" t="n"/>
      <c r="B5994" s="11" t="n"/>
      <c r="C5994" s="11" t="n"/>
      <c r="E5994" s="12">
        <f>IF($A5994="","",IF(ISNUMBER($A5994),$A5994,IFERROR(DATEVALUE($A5994),"")))</f>
        <v/>
      </c>
      <c r="F5994" s="12">
        <f>IF($B5994="","",IF(ISNUMBER($B5994),HOUR($B5994)*2+MINUTE($B5994)/30,IFERROR(VALUE(LEFT($B5994,FIND(":",$B5994)-1))*2+VALUE(MID($B5994,FIND(":",$B5994)+1,2))/30,"")))</f>
        <v/>
      </c>
      <c r="G5994" s="12">
        <f>IF($E5994="","",IF(WEEKDAY($E5994,2)&lt;6,1,0))</f>
        <v/>
      </c>
      <c r="H5994" s="12">
        <f>IF(OR($E5994="",$F5994=""),"",IF(AND($G5994=1,$F5994&gt;='Working Hours'!$C$8,$F5994&lt;'Working Hours'!$C$9),1,0))</f>
        <v/>
      </c>
    </row>
    <row r="5995">
      <c r="A5995" s="11" t="n"/>
      <c r="B5995" s="11" t="n"/>
      <c r="C5995" s="11" t="n"/>
      <c r="E5995" s="12">
        <f>IF($A5995="","",IF(ISNUMBER($A5995),$A5995,IFERROR(DATEVALUE($A5995),"")))</f>
        <v/>
      </c>
      <c r="F5995" s="12">
        <f>IF($B5995="","",IF(ISNUMBER($B5995),HOUR($B5995)*2+MINUTE($B5995)/30,IFERROR(VALUE(LEFT($B5995,FIND(":",$B5995)-1))*2+VALUE(MID($B5995,FIND(":",$B5995)+1,2))/30,"")))</f>
        <v/>
      </c>
      <c r="G5995" s="12">
        <f>IF($E5995="","",IF(WEEKDAY($E5995,2)&lt;6,1,0))</f>
        <v/>
      </c>
      <c r="H5995" s="12">
        <f>IF(OR($E5995="",$F5995=""),"",IF(AND($G5995=1,$F5995&gt;='Working Hours'!$C$8,$F5995&lt;'Working Hours'!$C$9),1,0))</f>
        <v/>
      </c>
    </row>
    <row r="5996">
      <c r="A5996" s="11" t="n"/>
      <c r="B5996" s="11" t="n"/>
      <c r="C5996" s="11" t="n"/>
      <c r="E5996" s="12">
        <f>IF($A5996="","",IF(ISNUMBER($A5996),$A5996,IFERROR(DATEVALUE($A5996),"")))</f>
        <v/>
      </c>
      <c r="F5996" s="12">
        <f>IF($B5996="","",IF(ISNUMBER($B5996),HOUR($B5996)*2+MINUTE($B5996)/30,IFERROR(VALUE(LEFT($B5996,FIND(":",$B5996)-1))*2+VALUE(MID($B5996,FIND(":",$B5996)+1,2))/30,"")))</f>
        <v/>
      </c>
      <c r="G5996" s="12">
        <f>IF($E5996="","",IF(WEEKDAY($E5996,2)&lt;6,1,0))</f>
        <v/>
      </c>
      <c r="H5996" s="12">
        <f>IF(OR($E5996="",$F5996=""),"",IF(AND($G5996=1,$F5996&gt;='Working Hours'!$C$8,$F5996&lt;'Working Hours'!$C$9),1,0))</f>
        <v/>
      </c>
    </row>
    <row r="5997">
      <c r="A5997" s="11" t="n"/>
      <c r="B5997" s="11" t="n"/>
      <c r="C5997" s="11" t="n"/>
      <c r="E5997" s="12">
        <f>IF($A5997="","",IF(ISNUMBER($A5997),$A5997,IFERROR(DATEVALUE($A5997),"")))</f>
        <v/>
      </c>
      <c r="F5997" s="12">
        <f>IF($B5997="","",IF(ISNUMBER($B5997),HOUR($B5997)*2+MINUTE($B5997)/30,IFERROR(VALUE(LEFT($B5997,FIND(":",$B5997)-1))*2+VALUE(MID($B5997,FIND(":",$B5997)+1,2))/30,"")))</f>
        <v/>
      </c>
      <c r="G5997" s="12">
        <f>IF($E5997="","",IF(WEEKDAY($E5997,2)&lt;6,1,0))</f>
        <v/>
      </c>
      <c r="H5997" s="12">
        <f>IF(OR($E5997="",$F5997=""),"",IF(AND($G5997=1,$F5997&gt;='Working Hours'!$C$8,$F5997&lt;'Working Hours'!$C$9),1,0))</f>
        <v/>
      </c>
    </row>
    <row r="5998">
      <c r="A5998" s="11" t="n"/>
      <c r="B5998" s="11" t="n"/>
      <c r="C5998" s="11" t="n"/>
      <c r="E5998" s="12">
        <f>IF($A5998="","",IF(ISNUMBER($A5998),$A5998,IFERROR(DATEVALUE($A5998),"")))</f>
        <v/>
      </c>
      <c r="F5998" s="12">
        <f>IF($B5998="","",IF(ISNUMBER($B5998),HOUR($B5998)*2+MINUTE($B5998)/30,IFERROR(VALUE(LEFT($B5998,FIND(":",$B5998)-1))*2+VALUE(MID($B5998,FIND(":",$B5998)+1,2))/30,"")))</f>
        <v/>
      </c>
      <c r="G5998" s="12">
        <f>IF($E5998="","",IF(WEEKDAY($E5998,2)&lt;6,1,0))</f>
        <v/>
      </c>
      <c r="H5998" s="12">
        <f>IF(OR($E5998="",$F5998=""),"",IF(AND($G5998=1,$F5998&gt;='Working Hours'!$C$8,$F5998&lt;'Working Hours'!$C$9),1,0))</f>
        <v/>
      </c>
    </row>
    <row r="5999">
      <c r="A5999" s="11" t="n"/>
      <c r="B5999" s="11" t="n"/>
      <c r="C5999" s="11" t="n"/>
      <c r="E5999" s="12">
        <f>IF($A5999="","",IF(ISNUMBER($A5999),$A5999,IFERROR(DATEVALUE($A5999),"")))</f>
        <v/>
      </c>
      <c r="F5999" s="12">
        <f>IF($B5999="","",IF(ISNUMBER($B5999),HOUR($B5999)*2+MINUTE($B5999)/30,IFERROR(VALUE(LEFT($B5999,FIND(":",$B5999)-1))*2+VALUE(MID($B5999,FIND(":",$B5999)+1,2))/30,"")))</f>
        <v/>
      </c>
      <c r="G5999" s="12">
        <f>IF($E5999="","",IF(WEEKDAY($E5999,2)&lt;6,1,0))</f>
        <v/>
      </c>
      <c r="H5999" s="12">
        <f>IF(OR($E5999="",$F5999=""),"",IF(AND($G5999=1,$F5999&gt;='Working Hours'!$C$8,$F5999&lt;'Working Hours'!$C$9),1,0))</f>
        <v/>
      </c>
    </row>
    <row r="6000">
      <c r="A6000" s="11" t="n"/>
      <c r="B6000" s="11" t="n"/>
      <c r="C6000" s="11" t="n"/>
      <c r="E6000" s="12">
        <f>IF($A6000="","",IF(ISNUMBER($A6000),$A6000,IFERROR(DATEVALUE($A6000),"")))</f>
        <v/>
      </c>
      <c r="F6000" s="12">
        <f>IF($B6000="","",IF(ISNUMBER($B6000),HOUR($B6000)*2+MINUTE($B6000)/30,IFERROR(VALUE(LEFT($B6000,FIND(":",$B6000)-1))*2+VALUE(MID($B6000,FIND(":",$B6000)+1,2))/30,"")))</f>
        <v/>
      </c>
      <c r="G6000" s="12">
        <f>IF($E6000="","",IF(WEEKDAY($E6000,2)&lt;6,1,0))</f>
        <v/>
      </c>
      <c r="H6000" s="12">
        <f>IF(OR($E6000="",$F6000=""),"",IF(AND($G6000=1,$F6000&gt;='Working Hours'!$C$8,$F6000&lt;'Working Hours'!$C$9),1,0))</f>
        <v/>
      </c>
    </row>
    <row r="6001">
      <c r="A6001" s="11" t="n"/>
      <c r="B6001" s="11" t="n"/>
      <c r="C6001" s="11" t="n"/>
      <c r="E6001" s="12">
        <f>IF($A6001="","",IF(ISNUMBER($A6001),$A6001,IFERROR(DATEVALUE($A6001),"")))</f>
        <v/>
      </c>
      <c r="F6001" s="12">
        <f>IF($B6001="","",IF(ISNUMBER($B6001),HOUR($B6001)*2+MINUTE($B6001)/30,IFERROR(VALUE(LEFT($B6001,FIND(":",$B6001)-1))*2+VALUE(MID($B6001,FIND(":",$B6001)+1,2))/30,"")))</f>
        <v/>
      </c>
      <c r="G6001" s="12">
        <f>IF($E6001="","",IF(WEEKDAY($E6001,2)&lt;6,1,0))</f>
        <v/>
      </c>
      <c r="H6001" s="12">
        <f>IF(OR($E6001="",$F6001=""),"",IF(AND($G6001=1,$F6001&gt;='Working Hours'!$C$8,$F6001&lt;'Working Hours'!$C$9),1,0))</f>
        <v/>
      </c>
    </row>
    <row r="6002">
      <c r="A6002" s="11" t="n"/>
      <c r="B6002" s="11" t="n"/>
      <c r="C6002" s="11" t="n"/>
      <c r="E6002" s="12">
        <f>IF($A6002="","",IF(ISNUMBER($A6002),$A6002,IFERROR(DATEVALUE($A6002),"")))</f>
        <v/>
      </c>
      <c r="F6002" s="12">
        <f>IF($B6002="","",IF(ISNUMBER($B6002),HOUR($B6002)*2+MINUTE($B6002)/30,IFERROR(VALUE(LEFT($B6002,FIND(":",$B6002)-1))*2+VALUE(MID($B6002,FIND(":",$B6002)+1,2))/30,"")))</f>
        <v/>
      </c>
      <c r="G6002" s="12">
        <f>IF($E6002="","",IF(WEEKDAY($E6002,2)&lt;6,1,0))</f>
        <v/>
      </c>
      <c r="H6002" s="12">
        <f>IF(OR($E6002="",$F6002=""),"",IF(AND($G6002=1,$F6002&gt;='Working Hours'!$C$8,$F6002&lt;'Working Hours'!$C$9),1,0))</f>
        <v/>
      </c>
    </row>
    <row r="6003">
      <c r="A6003" s="11" t="n"/>
      <c r="B6003" s="11" t="n"/>
      <c r="C6003" s="11" t="n"/>
      <c r="E6003" s="12">
        <f>IF($A6003="","",IF(ISNUMBER($A6003),$A6003,IFERROR(DATEVALUE($A6003),"")))</f>
        <v/>
      </c>
      <c r="F6003" s="12">
        <f>IF($B6003="","",IF(ISNUMBER($B6003),HOUR($B6003)*2+MINUTE($B6003)/30,IFERROR(VALUE(LEFT($B6003,FIND(":",$B6003)-1))*2+VALUE(MID($B6003,FIND(":",$B6003)+1,2))/30,"")))</f>
        <v/>
      </c>
      <c r="G6003" s="12">
        <f>IF($E6003="","",IF(WEEKDAY($E6003,2)&lt;6,1,0))</f>
        <v/>
      </c>
      <c r="H6003" s="12">
        <f>IF(OR($E6003="",$F6003=""),"",IF(AND($G6003=1,$F6003&gt;='Working Hours'!$C$8,$F6003&lt;'Working Hours'!$C$9),1,0))</f>
        <v/>
      </c>
    </row>
    <row r="6004">
      <c r="A6004" s="11" t="n"/>
      <c r="B6004" s="11" t="n"/>
      <c r="C6004" s="11" t="n"/>
      <c r="E6004" s="12">
        <f>IF($A6004="","",IF(ISNUMBER($A6004),$A6004,IFERROR(DATEVALUE($A6004),"")))</f>
        <v/>
      </c>
      <c r="F6004" s="12">
        <f>IF($B6004="","",IF(ISNUMBER($B6004),HOUR($B6004)*2+MINUTE($B6004)/30,IFERROR(VALUE(LEFT($B6004,FIND(":",$B6004)-1))*2+VALUE(MID($B6004,FIND(":",$B6004)+1,2))/30,"")))</f>
        <v/>
      </c>
      <c r="G6004" s="12">
        <f>IF($E6004="","",IF(WEEKDAY($E6004,2)&lt;6,1,0))</f>
        <v/>
      </c>
      <c r="H6004" s="12">
        <f>IF(OR($E6004="",$F6004=""),"",IF(AND($G6004=1,$F6004&gt;='Working Hours'!$C$8,$F6004&lt;'Working Hours'!$C$9),1,0))</f>
        <v/>
      </c>
    </row>
    <row r="6005">
      <c r="A6005" s="11" t="n"/>
      <c r="B6005" s="11" t="n"/>
      <c r="C6005" s="11" t="n"/>
      <c r="E6005" s="12">
        <f>IF($A6005="","",IF(ISNUMBER($A6005),$A6005,IFERROR(DATEVALUE($A6005),"")))</f>
        <v/>
      </c>
      <c r="F6005" s="12">
        <f>IF($B6005="","",IF(ISNUMBER($B6005),HOUR($B6005)*2+MINUTE($B6005)/30,IFERROR(VALUE(LEFT($B6005,FIND(":",$B6005)-1))*2+VALUE(MID($B6005,FIND(":",$B6005)+1,2))/30,"")))</f>
        <v/>
      </c>
      <c r="G6005" s="12">
        <f>IF($E6005="","",IF(WEEKDAY($E6005,2)&lt;6,1,0))</f>
        <v/>
      </c>
      <c r="H6005" s="12">
        <f>IF(OR($E6005="",$F6005=""),"",IF(AND($G6005=1,$F6005&gt;='Working Hours'!$C$8,$F6005&lt;'Working Hours'!$C$9),1,0))</f>
        <v/>
      </c>
    </row>
    <row r="6006">
      <c r="A6006" s="11" t="n"/>
      <c r="B6006" s="11" t="n"/>
      <c r="C6006" s="11" t="n"/>
      <c r="E6006" s="12">
        <f>IF($A6006="","",IF(ISNUMBER($A6006),$A6006,IFERROR(DATEVALUE($A6006),"")))</f>
        <v/>
      </c>
      <c r="F6006" s="12">
        <f>IF($B6006="","",IF(ISNUMBER($B6006),HOUR($B6006)*2+MINUTE($B6006)/30,IFERROR(VALUE(LEFT($B6006,FIND(":",$B6006)-1))*2+VALUE(MID($B6006,FIND(":",$B6006)+1,2))/30,"")))</f>
        <v/>
      </c>
      <c r="G6006" s="12">
        <f>IF($E6006="","",IF(WEEKDAY($E6006,2)&lt;6,1,0))</f>
        <v/>
      </c>
      <c r="H6006" s="12">
        <f>IF(OR($E6006="",$F6006=""),"",IF(AND($G6006=1,$F6006&gt;='Working Hours'!$C$8,$F6006&lt;'Working Hours'!$C$9),1,0))</f>
        <v/>
      </c>
    </row>
    <row r="6007">
      <c r="A6007" s="11" t="n"/>
      <c r="B6007" s="11" t="n"/>
      <c r="C6007" s="11" t="n"/>
      <c r="E6007" s="12">
        <f>IF($A6007="","",IF(ISNUMBER($A6007),$A6007,IFERROR(DATEVALUE($A6007),"")))</f>
        <v/>
      </c>
      <c r="F6007" s="12">
        <f>IF($B6007="","",IF(ISNUMBER($B6007),HOUR($B6007)*2+MINUTE($B6007)/30,IFERROR(VALUE(LEFT($B6007,FIND(":",$B6007)-1))*2+VALUE(MID($B6007,FIND(":",$B6007)+1,2))/30,"")))</f>
        <v/>
      </c>
      <c r="G6007" s="12">
        <f>IF($E6007="","",IF(WEEKDAY($E6007,2)&lt;6,1,0))</f>
        <v/>
      </c>
      <c r="H6007" s="12">
        <f>IF(OR($E6007="",$F6007=""),"",IF(AND($G6007=1,$F6007&gt;='Working Hours'!$C$8,$F6007&lt;'Working Hours'!$C$9),1,0))</f>
        <v/>
      </c>
    </row>
    <row r="6008">
      <c r="A6008" s="11" t="n"/>
      <c r="B6008" s="11" t="n"/>
      <c r="C6008" s="11" t="n"/>
      <c r="E6008" s="12">
        <f>IF($A6008="","",IF(ISNUMBER($A6008),$A6008,IFERROR(DATEVALUE($A6008),"")))</f>
        <v/>
      </c>
      <c r="F6008" s="12">
        <f>IF($B6008="","",IF(ISNUMBER($B6008),HOUR($B6008)*2+MINUTE($B6008)/30,IFERROR(VALUE(LEFT($B6008,FIND(":",$B6008)-1))*2+VALUE(MID($B6008,FIND(":",$B6008)+1,2))/30,"")))</f>
        <v/>
      </c>
      <c r="G6008" s="12">
        <f>IF($E6008="","",IF(WEEKDAY($E6008,2)&lt;6,1,0))</f>
        <v/>
      </c>
      <c r="H6008" s="12">
        <f>IF(OR($E6008="",$F6008=""),"",IF(AND($G6008=1,$F6008&gt;='Working Hours'!$C$8,$F6008&lt;'Working Hours'!$C$9),1,0))</f>
        <v/>
      </c>
    </row>
    <row r="6009">
      <c r="A6009" s="11" t="n"/>
      <c r="B6009" s="11" t="n"/>
      <c r="C6009" s="11" t="n"/>
      <c r="E6009" s="12">
        <f>IF($A6009="","",IF(ISNUMBER($A6009),$A6009,IFERROR(DATEVALUE($A6009),"")))</f>
        <v/>
      </c>
      <c r="F6009" s="12">
        <f>IF($B6009="","",IF(ISNUMBER($B6009),HOUR($B6009)*2+MINUTE($B6009)/30,IFERROR(VALUE(LEFT($B6009,FIND(":",$B6009)-1))*2+VALUE(MID($B6009,FIND(":",$B6009)+1,2))/30,"")))</f>
        <v/>
      </c>
      <c r="G6009" s="12">
        <f>IF($E6009="","",IF(WEEKDAY($E6009,2)&lt;6,1,0))</f>
        <v/>
      </c>
      <c r="H6009" s="12">
        <f>IF(OR($E6009="",$F6009=""),"",IF(AND($G6009=1,$F6009&gt;='Working Hours'!$C$8,$F6009&lt;'Working Hours'!$C$9),1,0))</f>
        <v/>
      </c>
    </row>
    <row r="6010">
      <c r="A6010" s="11" t="n"/>
      <c r="B6010" s="11" t="n"/>
      <c r="C6010" s="11" t="n"/>
      <c r="E6010" s="12">
        <f>IF($A6010="","",IF(ISNUMBER($A6010),$A6010,IFERROR(DATEVALUE($A6010),"")))</f>
        <v/>
      </c>
      <c r="F6010" s="12">
        <f>IF($B6010="","",IF(ISNUMBER($B6010),HOUR($B6010)*2+MINUTE($B6010)/30,IFERROR(VALUE(LEFT($B6010,FIND(":",$B6010)-1))*2+VALUE(MID($B6010,FIND(":",$B6010)+1,2))/30,"")))</f>
        <v/>
      </c>
      <c r="G6010" s="12">
        <f>IF($E6010="","",IF(WEEKDAY($E6010,2)&lt;6,1,0))</f>
        <v/>
      </c>
      <c r="H6010" s="12">
        <f>IF(OR($E6010="",$F6010=""),"",IF(AND($G6010=1,$F6010&gt;='Working Hours'!$C$8,$F6010&lt;'Working Hours'!$C$9),1,0))</f>
        <v/>
      </c>
    </row>
    <row r="6011">
      <c r="A6011" s="11" t="n"/>
      <c r="B6011" s="11" t="n"/>
      <c r="C6011" s="11" t="n"/>
      <c r="E6011" s="12">
        <f>IF($A6011="","",IF(ISNUMBER($A6011),$A6011,IFERROR(DATEVALUE($A6011),"")))</f>
        <v/>
      </c>
      <c r="F6011" s="12">
        <f>IF($B6011="","",IF(ISNUMBER($B6011),HOUR($B6011)*2+MINUTE($B6011)/30,IFERROR(VALUE(LEFT($B6011,FIND(":",$B6011)-1))*2+VALUE(MID($B6011,FIND(":",$B6011)+1,2))/30,"")))</f>
        <v/>
      </c>
      <c r="G6011" s="12">
        <f>IF($E6011="","",IF(WEEKDAY($E6011,2)&lt;6,1,0))</f>
        <v/>
      </c>
      <c r="H6011" s="12">
        <f>IF(OR($E6011="",$F6011=""),"",IF(AND($G6011=1,$F6011&gt;='Working Hours'!$C$8,$F6011&lt;'Working Hours'!$C$9),1,0))</f>
        <v/>
      </c>
    </row>
    <row r="6012">
      <c r="A6012" s="11" t="n"/>
      <c r="B6012" s="11" t="n"/>
      <c r="C6012" s="11" t="n"/>
      <c r="E6012" s="12">
        <f>IF($A6012="","",IF(ISNUMBER($A6012),$A6012,IFERROR(DATEVALUE($A6012),"")))</f>
        <v/>
      </c>
      <c r="F6012" s="12">
        <f>IF($B6012="","",IF(ISNUMBER($B6012),HOUR($B6012)*2+MINUTE($B6012)/30,IFERROR(VALUE(LEFT($B6012,FIND(":",$B6012)-1))*2+VALUE(MID($B6012,FIND(":",$B6012)+1,2))/30,"")))</f>
        <v/>
      </c>
      <c r="G6012" s="12">
        <f>IF($E6012="","",IF(WEEKDAY($E6012,2)&lt;6,1,0))</f>
        <v/>
      </c>
      <c r="H6012" s="12">
        <f>IF(OR($E6012="",$F6012=""),"",IF(AND($G6012=1,$F6012&gt;='Working Hours'!$C$8,$F6012&lt;'Working Hours'!$C$9),1,0))</f>
        <v/>
      </c>
    </row>
    <row r="6013">
      <c r="A6013" s="11" t="n"/>
      <c r="B6013" s="11" t="n"/>
      <c r="C6013" s="11" t="n"/>
      <c r="E6013" s="12">
        <f>IF($A6013="","",IF(ISNUMBER($A6013),$A6013,IFERROR(DATEVALUE($A6013),"")))</f>
        <v/>
      </c>
      <c r="F6013" s="12">
        <f>IF($B6013="","",IF(ISNUMBER($B6013),HOUR($B6013)*2+MINUTE($B6013)/30,IFERROR(VALUE(LEFT($B6013,FIND(":",$B6013)-1))*2+VALUE(MID($B6013,FIND(":",$B6013)+1,2))/30,"")))</f>
        <v/>
      </c>
      <c r="G6013" s="12">
        <f>IF($E6013="","",IF(WEEKDAY($E6013,2)&lt;6,1,0))</f>
        <v/>
      </c>
      <c r="H6013" s="12">
        <f>IF(OR($E6013="",$F6013=""),"",IF(AND($G6013=1,$F6013&gt;='Working Hours'!$C$8,$F6013&lt;'Working Hours'!$C$9),1,0))</f>
        <v/>
      </c>
    </row>
    <row r="6014">
      <c r="A6014" s="11" t="n"/>
      <c r="B6014" s="11" t="n"/>
      <c r="C6014" s="11" t="n"/>
      <c r="E6014" s="12">
        <f>IF($A6014="","",IF(ISNUMBER($A6014),$A6014,IFERROR(DATEVALUE($A6014),"")))</f>
        <v/>
      </c>
      <c r="F6014" s="12">
        <f>IF($B6014="","",IF(ISNUMBER($B6014),HOUR($B6014)*2+MINUTE($B6014)/30,IFERROR(VALUE(LEFT($B6014,FIND(":",$B6014)-1))*2+VALUE(MID($B6014,FIND(":",$B6014)+1,2))/30,"")))</f>
        <v/>
      </c>
      <c r="G6014" s="12">
        <f>IF($E6014="","",IF(WEEKDAY($E6014,2)&lt;6,1,0))</f>
        <v/>
      </c>
      <c r="H6014" s="12">
        <f>IF(OR($E6014="",$F6014=""),"",IF(AND($G6014=1,$F6014&gt;='Working Hours'!$C$8,$F6014&lt;'Working Hours'!$C$9),1,0))</f>
        <v/>
      </c>
    </row>
    <row r="6015">
      <c r="A6015" s="11" t="n"/>
      <c r="B6015" s="11" t="n"/>
      <c r="C6015" s="11" t="n"/>
      <c r="E6015" s="12">
        <f>IF($A6015="","",IF(ISNUMBER($A6015),$A6015,IFERROR(DATEVALUE($A6015),"")))</f>
        <v/>
      </c>
      <c r="F6015" s="12">
        <f>IF($B6015="","",IF(ISNUMBER($B6015),HOUR($B6015)*2+MINUTE($B6015)/30,IFERROR(VALUE(LEFT($B6015,FIND(":",$B6015)-1))*2+VALUE(MID($B6015,FIND(":",$B6015)+1,2))/30,"")))</f>
        <v/>
      </c>
      <c r="G6015" s="12">
        <f>IF($E6015="","",IF(WEEKDAY($E6015,2)&lt;6,1,0))</f>
        <v/>
      </c>
      <c r="H6015" s="12">
        <f>IF(OR($E6015="",$F6015=""),"",IF(AND($G6015=1,$F6015&gt;='Working Hours'!$C$8,$F6015&lt;'Working Hours'!$C$9),1,0))</f>
        <v/>
      </c>
    </row>
    <row r="6016">
      <c r="A6016" s="11" t="n"/>
      <c r="B6016" s="11" t="n"/>
      <c r="C6016" s="11" t="n"/>
      <c r="E6016" s="12">
        <f>IF($A6016="","",IF(ISNUMBER($A6016),$A6016,IFERROR(DATEVALUE($A6016),"")))</f>
        <v/>
      </c>
      <c r="F6016" s="12">
        <f>IF($B6016="","",IF(ISNUMBER($B6016),HOUR($B6016)*2+MINUTE($B6016)/30,IFERROR(VALUE(LEFT($B6016,FIND(":",$B6016)-1))*2+VALUE(MID($B6016,FIND(":",$B6016)+1,2))/30,"")))</f>
        <v/>
      </c>
      <c r="G6016" s="12">
        <f>IF($E6016="","",IF(WEEKDAY($E6016,2)&lt;6,1,0))</f>
        <v/>
      </c>
      <c r="H6016" s="12">
        <f>IF(OR($E6016="",$F6016=""),"",IF(AND($G6016=1,$F6016&gt;='Working Hours'!$C$8,$F6016&lt;'Working Hours'!$C$9),1,0))</f>
        <v/>
      </c>
    </row>
    <row r="6017">
      <c r="A6017" s="11" t="n"/>
      <c r="B6017" s="11" t="n"/>
      <c r="C6017" s="11" t="n"/>
      <c r="E6017" s="12">
        <f>IF($A6017="","",IF(ISNUMBER($A6017),$A6017,IFERROR(DATEVALUE($A6017),"")))</f>
        <v/>
      </c>
      <c r="F6017" s="12">
        <f>IF($B6017="","",IF(ISNUMBER($B6017),HOUR($B6017)*2+MINUTE($B6017)/30,IFERROR(VALUE(LEFT($B6017,FIND(":",$B6017)-1))*2+VALUE(MID($B6017,FIND(":",$B6017)+1,2))/30,"")))</f>
        <v/>
      </c>
      <c r="G6017" s="12">
        <f>IF($E6017="","",IF(WEEKDAY($E6017,2)&lt;6,1,0))</f>
        <v/>
      </c>
      <c r="H6017" s="12">
        <f>IF(OR($E6017="",$F6017=""),"",IF(AND($G6017=1,$F6017&gt;='Working Hours'!$C$8,$F6017&lt;'Working Hours'!$C$9),1,0))</f>
        <v/>
      </c>
    </row>
    <row r="6018">
      <c r="A6018" s="11" t="n"/>
      <c r="B6018" s="11" t="n"/>
      <c r="C6018" s="11" t="n"/>
      <c r="E6018" s="12">
        <f>IF($A6018="","",IF(ISNUMBER($A6018),$A6018,IFERROR(DATEVALUE($A6018),"")))</f>
        <v/>
      </c>
      <c r="F6018" s="12">
        <f>IF($B6018="","",IF(ISNUMBER($B6018),HOUR($B6018)*2+MINUTE($B6018)/30,IFERROR(VALUE(LEFT($B6018,FIND(":",$B6018)-1))*2+VALUE(MID($B6018,FIND(":",$B6018)+1,2))/30,"")))</f>
        <v/>
      </c>
      <c r="G6018" s="12">
        <f>IF($E6018="","",IF(WEEKDAY($E6018,2)&lt;6,1,0))</f>
        <v/>
      </c>
      <c r="H6018" s="12">
        <f>IF(OR($E6018="",$F6018=""),"",IF(AND($G6018=1,$F6018&gt;='Working Hours'!$C$8,$F6018&lt;'Working Hours'!$C$9),1,0))</f>
        <v/>
      </c>
    </row>
    <row r="6019">
      <c r="A6019" s="11" t="n"/>
      <c r="B6019" s="11" t="n"/>
      <c r="C6019" s="11" t="n"/>
      <c r="E6019" s="12">
        <f>IF($A6019="","",IF(ISNUMBER($A6019),$A6019,IFERROR(DATEVALUE($A6019),"")))</f>
        <v/>
      </c>
      <c r="F6019" s="12">
        <f>IF($B6019="","",IF(ISNUMBER($B6019),HOUR($B6019)*2+MINUTE($B6019)/30,IFERROR(VALUE(LEFT($B6019,FIND(":",$B6019)-1))*2+VALUE(MID($B6019,FIND(":",$B6019)+1,2))/30,"")))</f>
        <v/>
      </c>
      <c r="G6019" s="12">
        <f>IF($E6019="","",IF(WEEKDAY($E6019,2)&lt;6,1,0))</f>
        <v/>
      </c>
      <c r="H6019" s="12">
        <f>IF(OR($E6019="",$F6019=""),"",IF(AND($G6019=1,$F6019&gt;='Working Hours'!$C$8,$F6019&lt;'Working Hours'!$C$9),1,0))</f>
        <v/>
      </c>
    </row>
    <row r="6020">
      <c r="A6020" s="11" t="n"/>
      <c r="B6020" s="11" t="n"/>
      <c r="C6020" s="11" t="n"/>
      <c r="E6020" s="12">
        <f>IF($A6020="","",IF(ISNUMBER($A6020),$A6020,IFERROR(DATEVALUE($A6020),"")))</f>
        <v/>
      </c>
      <c r="F6020" s="12">
        <f>IF($B6020="","",IF(ISNUMBER($B6020),HOUR($B6020)*2+MINUTE($B6020)/30,IFERROR(VALUE(LEFT($B6020,FIND(":",$B6020)-1))*2+VALUE(MID($B6020,FIND(":",$B6020)+1,2))/30,"")))</f>
        <v/>
      </c>
      <c r="G6020" s="12">
        <f>IF($E6020="","",IF(WEEKDAY($E6020,2)&lt;6,1,0))</f>
        <v/>
      </c>
      <c r="H6020" s="12">
        <f>IF(OR($E6020="",$F6020=""),"",IF(AND($G6020=1,$F6020&gt;='Working Hours'!$C$8,$F6020&lt;'Working Hours'!$C$9),1,0))</f>
        <v/>
      </c>
    </row>
    <row r="6021">
      <c r="A6021" s="11" t="n"/>
      <c r="B6021" s="11" t="n"/>
      <c r="C6021" s="11" t="n"/>
      <c r="E6021" s="12">
        <f>IF($A6021="","",IF(ISNUMBER($A6021),$A6021,IFERROR(DATEVALUE($A6021),"")))</f>
        <v/>
      </c>
      <c r="F6021" s="12">
        <f>IF($B6021="","",IF(ISNUMBER($B6021),HOUR($B6021)*2+MINUTE($B6021)/30,IFERROR(VALUE(LEFT($B6021,FIND(":",$B6021)-1))*2+VALUE(MID($B6021,FIND(":",$B6021)+1,2))/30,"")))</f>
        <v/>
      </c>
      <c r="G6021" s="12">
        <f>IF($E6021="","",IF(WEEKDAY($E6021,2)&lt;6,1,0))</f>
        <v/>
      </c>
      <c r="H6021" s="12">
        <f>IF(OR($E6021="",$F6021=""),"",IF(AND($G6021=1,$F6021&gt;='Working Hours'!$C$8,$F6021&lt;'Working Hours'!$C$9),1,0))</f>
        <v/>
      </c>
    </row>
    <row r="6022">
      <c r="A6022" s="11" t="n"/>
      <c r="B6022" s="11" t="n"/>
      <c r="C6022" s="11" t="n"/>
      <c r="E6022" s="12">
        <f>IF($A6022="","",IF(ISNUMBER($A6022),$A6022,IFERROR(DATEVALUE($A6022),"")))</f>
        <v/>
      </c>
      <c r="F6022" s="12">
        <f>IF($B6022="","",IF(ISNUMBER($B6022),HOUR($B6022)*2+MINUTE($B6022)/30,IFERROR(VALUE(LEFT($B6022,FIND(":",$B6022)-1))*2+VALUE(MID($B6022,FIND(":",$B6022)+1,2))/30,"")))</f>
        <v/>
      </c>
      <c r="G6022" s="12">
        <f>IF($E6022="","",IF(WEEKDAY($E6022,2)&lt;6,1,0))</f>
        <v/>
      </c>
      <c r="H6022" s="12">
        <f>IF(OR($E6022="",$F6022=""),"",IF(AND($G6022=1,$F6022&gt;='Working Hours'!$C$8,$F6022&lt;'Working Hours'!$C$9),1,0))</f>
        <v/>
      </c>
    </row>
    <row r="6023">
      <c r="A6023" s="11" t="n"/>
      <c r="B6023" s="11" t="n"/>
      <c r="C6023" s="11" t="n"/>
      <c r="E6023" s="12">
        <f>IF($A6023="","",IF(ISNUMBER($A6023),$A6023,IFERROR(DATEVALUE($A6023),"")))</f>
        <v/>
      </c>
      <c r="F6023" s="12">
        <f>IF($B6023="","",IF(ISNUMBER($B6023),HOUR($B6023)*2+MINUTE($B6023)/30,IFERROR(VALUE(LEFT($B6023,FIND(":",$B6023)-1))*2+VALUE(MID($B6023,FIND(":",$B6023)+1,2))/30,"")))</f>
        <v/>
      </c>
      <c r="G6023" s="12">
        <f>IF($E6023="","",IF(WEEKDAY($E6023,2)&lt;6,1,0))</f>
        <v/>
      </c>
      <c r="H6023" s="12">
        <f>IF(OR($E6023="",$F6023=""),"",IF(AND($G6023=1,$F6023&gt;='Working Hours'!$C$8,$F6023&lt;'Working Hours'!$C$9),1,0))</f>
        <v/>
      </c>
    </row>
    <row r="6024">
      <c r="A6024" s="11" t="n"/>
      <c r="B6024" s="11" t="n"/>
      <c r="C6024" s="11" t="n"/>
      <c r="E6024" s="12">
        <f>IF($A6024="","",IF(ISNUMBER($A6024),$A6024,IFERROR(DATEVALUE($A6024),"")))</f>
        <v/>
      </c>
      <c r="F6024" s="12">
        <f>IF($B6024="","",IF(ISNUMBER($B6024),HOUR($B6024)*2+MINUTE($B6024)/30,IFERROR(VALUE(LEFT($B6024,FIND(":",$B6024)-1))*2+VALUE(MID($B6024,FIND(":",$B6024)+1,2))/30,"")))</f>
        <v/>
      </c>
      <c r="G6024" s="12">
        <f>IF($E6024="","",IF(WEEKDAY($E6024,2)&lt;6,1,0))</f>
        <v/>
      </c>
      <c r="H6024" s="12">
        <f>IF(OR($E6024="",$F6024=""),"",IF(AND($G6024=1,$F6024&gt;='Working Hours'!$C$8,$F6024&lt;'Working Hours'!$C$9),1,0))</f>
        <v/>
      </c>
    </row>
    <row r="6025">
      <c r="A6025" s="11" t="n"/>
      <c r="B6025" s="11" t="n"/>
      <c r="C6025" s="11" t="n"/>
      <c r="E6025" s="12">
        <f>IF($A6025="","",IF(ISNUMBER($A6025),$A6025,IFERROR(DATEVALUE($A6025),"")))</f>
        <v/>
      </c>
      <c r="F6025" s="12">
        <f>IF($B6025="","",IF(ISNUMBER($B6025),HOUR($B6025)*2+MINUTE($B6025)/30,IFERROR(VALUE(LEFT($B6025,FIND(":",$B6025)-1))*2+VALUE(MID($B6025,FIND(":",$B6025)+1,2))/30,"")))</f>
        <v/>
      </c>
      <c r="G6025" s="12">
        <f>IF($E6025="","",IF(WEEKDAY($E6025,2)&lt;6,1,0))</f>
        <v/>
      </c>
      <c r="H6025" s="12">
        <f>IF(OR($E6025="",$F6025=""),"",IF(AND($G6025=1,$F6025&gt;='Working Hours'!$C$8,$F6025&lt;'Working Hours'!$C$9),1,0))</f>
        <v/>
      </c>
    </row>
    <row r="6026">
      <c r="A6026" s="11" t="n"/>
      <c r="B6026" s="11" t="n"/>
      <c r="C6026" s="11" t="n"/>
      <c r="E6026" s="12">
        <f>IF($A6026="","",IF(ISNUMBER($A6026),$A6026,IFERROR(DATEVALUE($A6026),"")))</f>
        <v/>
      </c>
      <c r="F6026" s="12">
        <f>IF($B6026="","",IF(ISNUMBER($B6026),HOUR($B6026)*2+MINUTE($B6026)/30,IFERROR(VALUE(LEFT($B6026,FIND(":",$B6026)-1))*2+VALUE(MID($B6026,FIND(":",$B6026)+1,2))/30,"")))</f>
        <v/>
      </c>
      <c r="G6026" s="12">
        <f>IF($E6026="","",IF(WEEKDAY($E6026,2)&lt;6,1,0))</f>
        <v/>
      </c>
      <c r="H6026" s="12">
        <f>IF(OR($E6026="",$F6026=""),"",IF(AND($G6026=1,$F6026&gt;='Working Hours'!$C$8,$F6026&lt;'Working Hours'!$C$9),1,0))</f>
        <v/>
      </c>
    </row>
    <row r="6027">
      <c r="A6027" s="11" t="n"/>
      <c r="B6027" s="11" t="n"/>
      <c r="C6027" s="11" t="n"/>
      <c r="E6027" s="12">
        <f>IF($A6027="","",IF(ISNUMBER($A6027),$A6027,IFERROR(DATEVALUE($A6027),"")))</f>
        <v/>
      </c>
      <c r="F6027" s="12">
        <f>IF($B6027="","",IF(ISNUMBER($B6027),HOUR($B6027)*2+MINUTE($B6027)/30,IFERROR(VALUE(LEFT($B6027,FIND(":",$B6027)-1))*2+VALUE(MID($B6027,FIND(":",$B6027)+1,2))/30,"")))</f>
        <v/>
      </c>
      <c r="G6027" s="12">
        <f>IF($E6027="","",IF(WEEKDAY($E6027,2)&lt;6,1,0))</f>
        <v/>
      </c>
      <c r="H6027" s="12">
        <f>IF(OR($E6027="",$F6027=""),"",IF(AND($G6027=1,$F6027&gt;='Working Hours'!$C$8,$F6027&lt;'Working Hours'!$C$9),1,0))</f>
        <v/>
      </c>
    </row>
    <row r="6028">
      <c r="A6028" s="11" t="n"/>
      <c r="B6028" s="11" t="n"/>
      <c r="C6028" s="11" t="n"/>
      <c r="E6028" s="12">
        <f>IF($A6028="","",IF(ISNUMBER($A6028),$A6028,IFERROR(DATEVALUE($A6028),"")))</f>
        <v/>
      </c>
      <c r="F6028" s="12">
        <f>IF($B6028="","",IF(ISNUMBER($B6028),HOUR($B6028)*2+MINUTE($B6028)/30,IFERROR(VALUE(LEFT($B6028,FIND(":",$B6028)-1))*2+VALUE(MID($B6028,FIND(":",$B6028)+1,2))/30,"")))</f>
        <v/>
      </c>
      <c r="G6028" s="12">
        <f>IF($E6028="","",IF(WEEKDAY($E6028,2)&lt;6,1,0))</f>
        <v/>
      </c>
      <c r="H6028" s="12">
        <f>IF(OR($E6028="",$F6028=""),"",IF(AND($G6028=1,$F6028&gt;='Working Hours'!$C$8,$F6028&lt;'Working Hours'!$C$9),1,0))</f>
        <v/>
      </c>
    </row>
    <row r="6029">
      <c r="A6029" s="11" t="n"/>
      <c r="B6029" s="11" t="n"/>
      <c r="C6029" s="11" t="n"/>
      <c r="E6029" s="12">
        <f>IF($A6029="","",IF(ISNUMBER($A6029),$A6029,IFERROR(DATEVALUE($A6029),"")))</f>
        <v/>
      </c>
      <c r="F6029" s="12">
        <f>IF($B6029="","",IF(ISNUMBER($B6029),HOUR($B6029)*2+MINUTE($B6029)/30,IFERROR(VALUE(LEFT($B6029,FIND(":",$B6029)-1))*2+VALUE(MID($B6029,FIND(":",$B6029)+1,2))/30,"")))</f>
        <v/>
      </c>
      <c r="G6029" s="12">
        <f>IF($E6029="","",IF(WEEKDAY($E6029,2)&lt;6,1,0))</f>
        <v/>
      </c>
      <c r="H6029" s="12">
        <f>IF(OR($E6029="",$F6029=""),"",IF(AND($G6029=1,$F6029&gt;='Working Hours'!$C$8,$F6029&lt;'Working Hours'!$C$9),1,0))</f>
        <v/>
      </c>
    </row>
    <row r="6030">
      <c r="A6030" s="11" t="n"/>
      <c r="B6030" s="11" t="n"/>
      <c r="C6030" s="11" t="n"/>
      <c r="E6030" s="12">
        <f>IF($A6030="","",IF(ISNUMBER($A6030),$A6030,IFERROR(DATEVALUE($A6030),"")))</f>
        <v/>
      </c>
      <c r="F6030" s="12">
        <f>IF($B6030="","",IF(ISNUMBER($B6030),HOUR($B6030)*2+MINUTE($B6030)/30,IFERROR(VALUE(LEFT($B6030,FIND(":",$B6030)-1))*2+VALUE(MID($B6030,FIND(":",$B6030)+1,2))/30,"")))</f>
        <v/>
      </c>
      <c r="G6030" s="12">
        <f>IF($E6030="","",IF(WEEKDAY($E6030,2)&lt;6,1,0))</f>
        <v/>
      </c>
      <c r="H6030" s="12">
        <f>IF(OR($E6030="",$F6030=""),"",IF(AND($G6030=1,$F6030&gt;='Working Hours'!$C$8,$F6030&lt;'Working Hours'!$C$9),1,0))</f>
        <v/>
      </c>
    </row>
    <row r="6031">
      <c r="A6031" s="11" t="n"/>
      <c r="B6031" s="11" t="n"/>
      <c r="C6031" s="11" t="n"/>
      <c r="E6031" s="12">
        <f>IF($A6031="","",IF(ISNUMBER($A6031),$A6031,IFERROR(DATEVALUE($A6031),"")))</f>
        <v/>
      </c>
      <c r="F6031" s="12">
        <f>IF($B6031="","",IF(ISNUMBER($B6031),HOUR($B6031)*2+MINUTE($B6031)/30,IFERROR(VALUE(LEFT($B6031,FIND(":",$B6031)-1))*2+VALUE(MID($B6031,FIND(":",$B6031)+1,2))/30,"")))</f>
        <v/>
      </c>
      <c r="G6031" s="12">
        <f>IF($E6031="","",IF(WEEKDAY($E6031,2)&lt;6,1,0))</f>
        <v/>
      </c>
      <c r="H6031" s="12">
        <f>IF(OR($E6031="",$F6031=""),"",IF(AND($G6031=1,$F6031&gt;='Working Hours'!$C$8,$F6031&lt;'Working Hours'!$C$9),1,0))</f>
        <v/>
      </c>
    </row>
    <row r="6032">
      <c r="A6032" s="11" t="n"/>
      <c r="B6032" s="11" t="n"/>
      <c r="C6032" s="11" t="n"/>
      <c r="E6032" s="12">
        <f>IF($A6032="","",IF(ISNUMBER($A6032),$A6032,IFERROR(DATEVALUE($A6032),"")))</f>
        <v/>
      </c>
      <c r="F6032" s="12">
        <f>IF($B6032="","",IF(ISNUMBER($B6032),HOUR($B6032)*2+MINUTE($B6032)/30,IFERROR(VALUE(LEFT($B6032,FIND(":",$B6032)-1))*2+VALUE(MID($B6032,FIND(":",$B6032)+1,2))/30,"")))</f>
        <v/>
      </c>
      <c r="G6032" s="12">
        <f>IF($E6032="","",IF(WEEKDAY($E6032,2)&lt;6,1,0))</f>
        <v/>
      </c>
      <c r="H6032" s="12">
        <f>IF(OR($E6032="",$F6032=""),"",IF(AND($G6032=1,$F6032&gt;='Working Hours'!$C$8,$F6032&lt;'Working Hours'!$C$9),1,0))</f>
        <v/>
      </c>
    </row>
    <row r="6033">
      <c r="A6033" s="11" t="n"/>
      <c r="B6033" s="11" t="n"/>
      <c r="C6033" s="11" t="n"/>
      <c r="E6033" s="12">
        <f>IF($A6033="","",IF(ISNUMBER($A6033),$A6033,IFERROR(DATEVALUE($A6033),"")))</f>
        <v/>
      </c>
      <c r="F6033" s="12">
        <f>IF($B6033="","",IF(ISNUMBER($B6033),HOUR($B6033)*2+MINUTE($B6033)/30,IFERROR(VALUE(LEFT($B6033,FIND(":",$B6033)-1))*2+VALUE(MID($B6033,FIND(":",$B6033)+1,2))/30,"")))</f>
        <v/>
      </c>
      <c r="G6033" s="12">
        <f>IF($E6033="","",IF(WEEKDAY($E6033,2)&lt;6,1,0))</f>
        <v/>
      </c>
      <c r="H6033" s="12">
        <f>IF(OR($E6033="",$F6033=""),"",IF(AND($G6033=1,$F6033&gt;='Working Hours'!$C$8,$F6033&lt;'Working Hours'!$C$9),1,0))</f>
        <v/>
      </c>
    </row>
    <row r="6034">
      <c r="A6034" s="11" t="n"/>
      <c r="B6034" s="11" t="n"/>
      <c r="C6034" s="11" t="n"/>
      <c r="E6034" s="12">
        <f>IF($A6034="","",IF(ISNUMBER($A6034),$A6034,IFERROR(DATEVALUE($A6034),"")))</f>
        <v/>
      </c>
      <c r="F6034" s="12">
        <f>IF($B6034="","",IF(ISNUMBER($B6034),HOUR($B6034)*2+MINUTE($B6034)/30,IFERROR(VALUE(LEFT($B6034,FIND(":",$B6034)-1))*2+VALUE(MID($B6034,FIND(":",$B6034)+1,2))/30,"")))</f>
        <v/>
      </c>
      <c r="G6034" s="12">
        <f>IF($E6034="","",IF(WEEKDAY($E6034,2)&lt;6,1,0))</f>
        <v/>
      </c>
      <c r="H6034" s="12">
        <f>IF(OR($E6034="",$F6034=""),"",IF(AND($G6034=1,$F6034&gt;='Working Hours'!$C$8,$F6034&lt;'Working Hours'!$C$9),1,0))</f>
        <v/>
      </c>
    </row>
    <row r="6035">
      <c r="A6035" s="11" t="n"/>
      <c r="B6035" s="11" t="n"/>
      <c r="C6035" s="11" t="n"/>
      <c r="E6035" s="12">
        <f>IF($A6035="","",IF(ISNUMBER($A6035),$A6035,IFERROR(DATEVALUE($A6035),"")))</f>
        <v/>
      </c>
      <c r="F6035" s="12">
        <f>IF($B6035="","",IF(ISNUMBER($B6035),HOUR($B6035)*2+MINUTE($B6035)/30,IFERROR(VALUE(LEFT($B6035,FIND(":",$B6035)-1))*2+VALUE(MID($B6035,FIND(":",$B6035)+1,2))/30,"")))</f>
        <v/>
      </c>
      <c r="G6035" s="12">
        <f>IF($E6035="","",IF(WEEKDAY($E6035,2)&lt;6,1,0))</f>
        <v/>
      </c>
      <c r="H6035" s="12">
        <f>IF(OR($E6035="",$F6035=""),"",IF(AND($G6035=1,$F6035&gt;='Working Hours'!$C$8,$F6035&lt;'Working Hours'!$C$9),1,0))</f>
        <v/>
      </c>
    </row>
    <row r="6036">
      <c r="A6036" s="11" t="n"/>
      <c r="B6036" s="11" t="n"/>
      <c r="C6036" s="11" t="n"/>
      <c r="E6036" s="12">
        <f>IF($A6036="","",IF(ISNUMBER($A6036),$A6036,IFERROR(DATEVALUE($A6036),"")))</f>
        <v/>
      </c>
      <c r="F6036" s="12">
        <f>IF($B6036="","",IF(ISNUMBER($B6036),HOUR($B6036)*2+MINUTE($B6036)/30,IFERROR(VALUE(LEFT($B6036,FIND(":",$B6036)-1))*2+VALUE(MID($B6036,FIND(":",$B6036)+1,2))/30,"")))</f>
        <v/>
      </c>
      <c r="G6036" s="12">
        <f>IF($E6036="","",IF(WEEKDAY($E6036,2)&lt;6,1,0))</f>
        <v/>
      </c>
      <c r="H6036" s="12">
        <f>IF(OR($E6036="",$F6036=""),"",IF(AND($G6036=1,$F6036&gt;='Working Hours'!$C$8,$F6036&lt;'Working Hours'!$C$9),1,0))</f>
        <v/>
      </c>
    </row>
    <row r="6037">
      <c r="A6037" s="11" t="n"/>
      <c r="B6037" s="11" t="n"/>
      <c r="C6037" s="11" t="n"/>
      <c r="E6037" s="12">
        <f>IF($A6037="","",IF(ISNUMBER($A6037),$A6037,IFERROR(DATEVALUE($A6037),"")))</f>
        <v/>
      </c>
      <c r="F6037" s="12">
        <f>IF($B6037="","",IF(ISNUMBER($B6037),HOUR($B6037)*2+MINUTE($B6037)/30,IFERROR(VALUE(LEFT($B6037,FIND(":",$B6037)-1))*2+VALUE(MID($B6037,FIND(":",$B6037)+1,2))/30,"")))</f>
        <v/>
      </c>
      <c r="G6037" s="12">
        <f>IF($E6037="","",IF(WEEKDAY($E6037,2)&lt;6,1,0))</f>
        <v/>
      </c>
      <c r="H6037" s="12">
        <f>IF(OR($E6037="",$F6037=""),"",IF(AND($G6037=1,$F6037&gt;='Working Hours'!$C$8,$F6037&lt;'Working Hours'!$C$9),1,0))</f>
        <v/>
      </c>
    </row>
    <row r="6038">
      <c r="A6038" s="11" t="n"/>
      <c r="B6038" s="11" t="n"/>
      <c r="C6038" s="11" t="n"/>
      <c r="E6038" s="12">
        <f>IF($A6038="","",IF(ISNUMBER($A6038),$A6038,IFERROR(DATEVALUE($A6038),"")))</f>
        <v/>
      </c>
      <c r="F6038" s="12">
        <f>IF($B6038="","",IF(ISNUMBER($B6038),HOUR($B6038)*2+MINUTE($B6038)/30,IFERROR(VALUE(LEFT($B6038,FIND(":",$B6038)-1))*2+VALUE(MID($B6038,FIND(":",$B6038)+1,2))/30,"")))</f>
        <v/>
      </c>
      <c r="G6038" s="12">
        <f>IF($E6038="","",IF(WEEKDAY($E6038,2)&lt;6,1,0))</f>
        <v/>
      </c>
      <c r="H6038" s="12">
        <f>IF(OR($E6038="",$F6038=""),"",IF(AND($G6038=1,$F6038&gt;='Working Hours'!$C$8,$F6038&lt;'Working Hours'!$C$9),1,0))</f>
        <v/>
      </c>
    </row>
    <row r="6039">
      <c r="A6039" s="11" t="n"/>
      <c r="B6039" s="11" t="n"/>
      <c r="C6039" s="11" t="n"/>
      <c r="E6039" s="12">
        <f>IF($A6039="","",IF(ISNUMBER($A6039),$A6039,IFERROR(DATEVALUE($A6039),"")))</f>
        <v/>
      </c>
      <c r="F6039" s="12">
        <f>IF($B6039="","",IF(ISNUMBER($B6039),HOUR($B6039)*2+MINUTE($B6039)/30,IFERROR(VALUE(LEFT($B6039,FIND(":",$B6039)-1))*2+VALUE(MID($B6039,FIND(":",$B6039)+1,2))/30,"")))</f>
        <v/>
      </c>
      <c r="G6039" s="12">
        <f>IF($E6039="","",IF(WEEKDAY($E6039,2)&lt;6,1,0))</f>
        <v/>
      </c>
      <c r="H6039" s="12">
        <f>IF(OR($E6039="",$F6039=""),"",IF(AND($G6039=1,$F6039&gt;='Working Hours'!$C$8,$F6039&lt;'Working Hours'!$C$9),1,0))</f>
        <v/>
      </c>
    </row>
    <row r="6040">
      <c r="A6040" s="11" t="n"/>
      <c r="B6040" s="11" t="n"/>
      <c r="C6040" s="11" t="n"/>
      <c r="E6040" s="12">
        <f>IF($A6040="","",IF(ISNUMBER($A6040),$A6040,IFERROR(DATEVALUE($A6040),"")))</f>
        <v/>
      </c>
      <c r="F6040" s="12">
        <f>IF($B6040="","",IF(ISNUMBER($B6040),HOUR($B6040)*2+MINUTE($B6040)/30,IFERROR(VALUE(LEFT($B6040,FIND(":",$B6040)-1))*2+VALUE(MID($B6040,FIND(":",$B6040)+1,2))/30,"")))</f>
        <v/>
      </c>
      <c r="G6040" s="12">
        <f>IF($E6040="","",IF(WEEKDAY($E6040,2)&lt;6,1,0))</f>
        <v/>
      </c>
      <c r="H6040" s="12">
        <f>IF(OR($E6040="",$F6040=""),"",IF(AND($G6040=1,$F6040&gt;='Working Hours'!$C$8,$F6040&lt;'Working Hours'!$C$9),1,0))</f>
        <v/>
      </c>
    </row>
    <row r="6041">
      <c r="A6041" s="11" t="n"/>
      <c r="B6041" s="11" t="n"/>
      <c r="C6041" s="11" t="n"/>
      <c r="E6041" s="12">
        <f>IF($A6041="","",IF(ISNUMBER($A6041),$A6041,IFERROR(DATEVALUE($A6041),"")))</f>
        <v/>
      </c>
      <c r="F6041" s="12">
        <f>IF($B6041="","",IF(ISNUMBER($B6041),HOUR($B6041)*2+MINUTE($B6041)/30,IFERROR(VALUE(LEFT($B6041,FIND(":",$B6041)-1))*2+VALUE(MID($B6041,FIND(":",$B6041)+1,2))/30,"")))</f>
        <v/>
      </c>
      <c r="G6041" s="12">
        <f>IF($E6041="","",IF(WEEKDAY($E6041,2)&lt;6,1,0))</f>
        <v/>
      </c>
      <c r="H6041" s="12">
        <f>IF(OR($E6041="",$F6041=""),"",IF(AND($G6041=1,$F6041&gt;='Working Hours'!$C$8,$F6041&lt;'Working Hours'!$C$9),1,0))</f>
        <v/>
      </c>
    </row>
    <row r="6042">
      <c r="A6042" s="11" t="n"/>
      <c r="B6042" s="11" t="n"/>
      <c r="C6042" s="11" t="n"/>
      <c r="E6042" s="12">
        <f>IF($A6042="","",IF(ISNUMBER($A6042),$A6042,IFERROR(DATEVALUE($A6042),"")))</f>
        <v/>
      </c>
      <c r="F6042" s="12">
        <f>IF($B6042="","",IF(ISNUMBER($B6042),HOUR($B6042)*2+MINUTE($B6042)/30,IFERROR(VALUE(LEFT($B6042,FIND(":",$B6042)-1))*2+VALUE(MID($B6042,FIND(":",$B6042)+1,2))/30,"")))</f>
        <v/>
      </c>
      <c r="G6042" s="12">
        <f>IF($E6042="","",IF(WEEKDAY($E6042,2)&lt;6,1,0))</f>
        <v/>
      </c>
      <c r="H6042" s="12">
        <f>IF(OR($E6042="",$F6042=""),"",IF(AND($G6042=1,$F6042&gt;='Working Hours'!$C$8,$F6042&lt;'Working Hours'!$C$9),1,0))</f>
        <v/>
      </c>
    </row>
    <row r="6043">
      <c r="A6043" s="11" t="n"/>
      <c r="B6043" s="11" t="n"/>
      <c r="C6043" s="11" t="n"/>
      <c r="E6043" s="12">
        <f>IF($A6043="","",IF(ISNUMBER($A6043),$A6043,IFERROR(DATEVALUE($A6043),"")))</f>
        <v/>
      </c>
      <c r="F6043" s="12">
        <f>IF($B6043="","",IF(ISNUMBER($B6043),HOUR($B6043)*2+MINUTE($B6043)/30,IFERROR(VALUE(LEFT($B6043,FIND(":",$B6043)-1))*2+VALUE(MID($B6043,FIND(":",$B6043)+1,2))/30,"")))</f>
        <v/>
      </c>
      <c r="G6043" s="12">
        <f>IF($E6043="","",IF(WEEKDAY($E6043,2)&lt;6,1,0))</f>
        <v/>
      </c>
      <c r="H6043" s="12">
        <f>IF(OR($E6043="",$F6043=""),"",IF(AND($G6043=1,$F6043&gt;='Working Hours'!$C$8,$F6043&lt;'Working Hours'!$C$9),1,0))</f>
        <v/>
      </c>
    </row>
    <row r="6044">
      <c r="A6044" s="11" t="n"/>
      <c r="B6044" s="11" t="n"/>
      <c r="C6044" s="11" t="n"/>
      <c r="E6044" s="12">
        <f>IF($A6044="","",IF(ISNUMBER($A6044),$A6044,IFERROR(DATEVALUE($A6044),"")))</f>
        <v/>
      </c>
      <c r="F6044" s="12">
        <f>IF($B6044="","",IF(ISNUMBER($B6044),HOUR($B6044)*2+MINUTE($B6044)/30,IFERROR(VALUE(LEFT($B6044,FIND(":",$B6044)-1))*2+VALUE(MID($B6044,FIND(":",$B6044)+1,2))/30,"")))</f>
        <v/>
      </c>
      <c r="G6044" s="12">
        <f>IF($E6044="","",IF(WEEKDAY($E6044,2)&lt;6,1,0))</f>
        <v/>
      </c>
      <c r="H6044" s="12">
        <f>IF(OR($E6044="",$F6044=""),"",IF(AND($G6044=1,$F6044&gt;='Working Hours'!$C$8,$F6044&lt;'Working Hours'!$C$9),1,0))</f>
        <v/>
      </c>
    </row>
    <row r="6045">
      <c r="A6045" s="11" t="n"/>
      <c r="B6045" s="11" t="n"/>
      <c r="C6045" s="11" t="n"/>
      <c r="E6045" s="12">
        <f>IF($A6045="","",IF(ISNUMBER($A6045),$A6045,IFERROR(DATEVALUE($A6045),"")))</f>
        <v/>
      </c>
      <c r="F6045" s="12">
        <f>IF($B6045="","",IF(ISNUMBER($B6045),HOUR($B6045)*2+MINUTE($B6045)/30,IFERROR(VALUE(LEFT($B6045,FIND(":",$B6045)-1))*2+VALUE(MID($B6045,FIND(":",$B6045)+1,2))/30,"")))</f>
        <v/>
      </c>
      <c r="G6045" s="12">
        <f>IF($E6045="","",IF(WEEKDAY($E6045,2)&lt;6,1,0))</f>
        <v/>
      </c>
      <c r="H6045" s="12">
        <f>IF(OR($E6045="",$F6045=""),"",IF(AND($G6045=1,$F6045&gt;='Working Hours'!$C$8,$F6045&lt;'Working Hours'!$C$9),1,0))</f>
        <v/>
      </c>
    </row>
    <row r="6046">
      <c r="A6046" s="11" t="n"/>
      <c r="B6046" s="11" t="n"/>
      <c r="C6046" s="11" t="n"/>
      <c r="E6046" s="12">
        <f>IF($A6046="","",IF(ISNUMBER($A6046),$A6046,IFERROR(DATEVALUE($A6046),"")))</f>
        <v/>
      </c>
      <c r="F6046" s="12">
        <f>IF($B6046="","",IF(ISNUMBER($B6046),HOUR($B6046)*2+MINUTE($B6046)/30,IFERROR(VALUE(LEFT($B6046,FIND(":",$B6046)-1))*2+VALUE(MID($B6046,FIND(":",$B6046)+1,2))/30,"")))</f>
        <v/>
      </c>
      <c r="G6046" s="12">
        <f>IF($E6046="","",IF(WEEKDAY($E6046,2)&lt;6,1,0))</f>
        <v/>
      </c>
      <c r="H6046" s="12">
        <f>IF(OR($E6046="",$F6046=""),"",IF(AND($G6046=1,$F6046&gt;='Working Hours'!$C$8,$F6046&lt;'Working Hours'!$C$9),1,0))</f>
        <v/>
      </c>
    </row>
    <row r="6047">
      <c r="A6047" s="11" t="n"/>
      <c r="B6047" s="11" t="n"/>
      <c r="C6047" s="11" t="n"/>
      <c r="E6047" s="12">
        <f>IF($A6047="","",IF(ISNUMBER($A6047),$A6047,IFERROR(DATEVALUE($A6047),"")))</f>
        <v/>
      </c>
      <c r="F6047" s="12">
        <f>IF($B6047="","",IF(ISNUMBER($B6047),HOUR($B6047)*2+MINUTE($B6047)/30,IFERROR(VALUE(LEFT($B6047,FIND(":",$B6047)-1))*2+VALUE(MID($B6047,FIND(":",$B6047)+1,2))/30,"")))</f>
        <v/>
      </c>
      <c r="G6047" s="12">
        <f>IF($E6047="","",IF(WEEKDAY($E6047,2)&lt;6,1,0))</f>
        <v/>
      </c>
      <c r="H6047" s="12">
        <f>IF(OR($E6047="",$F6047=""),"",IF(AND($G6047=1,$F6047&gt;='Working Hours'!$C$8,$F6047&lt;'Working Hours'!$C$9),1,0))</f>
        <v/>
      </c>
    </row>
    <row r="6048">
      <c r="A6048" s="11" t="n"/>
      <c r="B6048" s="11" t="n"/>
      <c r="C6048" s="11" t="n"/>
      <c r="E6048" s="12">
        <f>IF($A6048="","",IF(ISNUMBER($A6048),$A6048,IFERROR(DATEVALUE($A6048),"")))</f>
        <v/>
      </c>
      <c r="F6048" s="12">
        <f>IF($B6048="","",IF(ISNUMBER($B6048),HOUR($B6048)*2+MINUTE($B6048)/30,IFERROR(VALUE(LEFT($B6048,FIND(":",$B6048)-1))*2+VALUE(MID($B6048,FIND(":",$B6048)+1,2))/30,"")))</f>
        <v/>
      </c>
      <c r="G6048" s="12">
        <f>IF($E6048="","",IF(WEEKDAY($E6048,2)&lt;6,1,0))</f>
        <v/>
      </c>
      <c r="H6048" s="12">
        <f>IF(OR($E6048="",$F6048=""),"",IF(AND($G6048=1,$F6048&gt;='Working Hours'!$C$8,$F6048&lt;'Working Hours'!$C$9),1,0))</f>
        <v/>
      </c>
    </row>
    <row r="6049">
      <c r="A6049" s="11" t="n"/>
      <c r="B6049" s="11" t="n"/>
      <c r="C6049" s="11" t="n"/>
      <c r="E6049" s="12">
        <f>IF($A6049="","",IF(ISNUMBER($A6049),$A6049,IFERROR(DATEVALUE($A6049),"")))</f>
        <v/>
      </c>
      <c r="F6049" s="12">
        <f>IF($B6049="","",IF(ISNUMBER($B6049),HOUR($B6049)*2+MINUTE($B6049)/30,IFERROR(VALUE(LEFT($B6049,FIND(":",$B6049)-1))*2+VALUE(MID($B6049,FIND(":",$B6049)+1,2))/30,"")))</f>
        <v/>
      </c>
      <c r="G6049" s="12">
        <f>IF($E6049="","",IF(WEEKDAY($E6049,2)&lt;6,1,0))</f>
        <v/>
      </c>
      <c r="H6049" s="12">
        <f>IF(OR($E6049="",$F6049=""),"",IF(AND($G6049=1,$F6049&gt;='Working Hours'!$C$8,$F6049&lt;'Working Hours'!$C$9),1,0))</f>
        <v/>
      </c>
    </row>
    <row r="6050">
      <c r="A6050" s="11" t="n"/>
      <c r="B6050" s="11" t="n"/>
      <c r="C6050" s="11" t="n"/>
      <c r="E6050" s="12">
        <f>IF($A6050="","",IF(ISNUMBER($A6050),$A6050,IFERROR(DATEVALUE($A6050),"")))</f>
        <v/>
      </c>
      <c r="F6050" s="12">
        <f>IF($B6050="","",IF(ISNUMBER($B6050),HOUR($B6050)*2+MINUTE($B6050)/30,IFERROR(VALUE(LEFT($B6050,FIND(":",$B6050)-1))*2+VALUE(MID($B6050,FIND(":",$B6050)+1,2))/30,"")))</f>
        <v/>
      </c>
      <c r="G6050" s="12">
        <f>IF($E6050="","",IF(WEEKDAY($E6050,2)&lt;6,1,0))</f>
        <v/>
      </c>
      <c r="H6050" s="12">
        <f>IF(OR($E6050="",$F6050=""),"",IF(AND($G6050=1,$F6050&gt;='Working Hours'!$C$8,$F6050&lt;'Working Hours'!$C$9),1,0))</f>
        <v/>
      </c>
    </row>
    <row r="6051">
      <c r="A6051" s="11" t="n"/>
      <c r="B6051" s="11" t="n"/>
      <c r="C6051" s="11" t="n"/>
      <c r="E6051" s="12">
        <f>IF($A6051="","",IF(ISNUMBER($A6051),$A6051,IFERROR(DATEVALUE($A6051),"")))</f>
        <v/>
      </c>
      <c r="F6051" s="12">
        <f>IF($B6051="","",IF(ISNUMBER($B6051),HOUR($B6051)*2+MINUTE($B6051)/30,IFERROR(VALUE(LEFT($B6051,FIND(":",$B6051)-1))*2+VALUE(MID($B6051,FIND(":",$B6051)+1,2))/30,"")))</f>
        <v/>
      </c>
      <c r="G6051" s="12">
        <f>IF($E6051="","",IF(WEEKDAY($E6051,2)&lt;6,1,0))</f>
        <v/>
      </c>
      <c r="H6051" s="12">
        <f>IF(OR($E6051="",$F6051=""),"",IF(AND($G6051=1,$F6051&gt;='Working Hours'!$C$8,$F6051&lt;'Working Hours'!$C$9),1,0))</f>
        <v/>
      </c>
    </row>
    <row r="6052">
      <c r="A6052" s="11" t="n"/>
      <c r="B6052" s="11" t="n"/>
      <c r="C6052" s="11" t="n"/>
      <c r="E6052" s="12">
        <f>IF($A6052="","",IF(ISNUMBER($A6052),$A6052,IFERROR(DATEVALUE($A6052),"")))</f>
        <v/>
      </c>
      <c r="F6052" s="12">
        <f>IF($B6052="","",IF(ISNUMBER($B6052),HOUR($B6052)*2+MINUTE($B6052)/30,IFERROR(VALUE(LEFT($B6052,FIND(":",$B6052)-1))*2+VALUE(MID($B6052,FIND(":",$B6052)+1,2))/30,"")))</f>
        <v/>
      </c>
      <c r="G6052" s="12">
        <f>IF($E6052="","",IF(WEEKDAY($E6052,2)&lt;6,1,0))</f>
        <v/>
      </c>
      <c r="H6052" s="12">
        <f>IF(OR($E6052="",$F6052=""),"",IF(AND($G6052=1,$F6052&gt;='Working Hours'!$C$8,$F6052&lt;'Working Hours'!$C$9),1,0))</f>
        <v/>
      </c>
    </row>
    <row r="6053">
      <c r="A6053" s="11" t="n"/>
      <c r="B6053" s="11" t="n"/>
      <c r="C6053" s="11" t="n"/>
      <c r="E6053" s="12">
        <f>IF($A6053="","",IF(ISNUMBER($A6053),$A6053,IFERROR(DATEVALUE($A6053),"")))</f>
        <v/>
      </c>
      <c r="F6053" s="12">
        <f>IF($B6053="","",IF(ISNUMBER($B6053),HOUR($B6053)*2+MINUTE($B6053)/30,IFERROR(VALUE(LEFT($B6053,FIND(":",$B6053)-1))*2+VALUE(MID($B6053,FIND(":",$B6053)+1,2))/30,"")))</f>
        <v/>
      </c>
      <c r="G6053" s="12">
        <f>IF($E6053="","",IF(WEEKDAY($E6053,2)&lt;6,1,0))</f>
        <v/>
      </c>
      <c r="H6053" s="12">
        <f>IF(OR($E6053="",$F6053=""),"",IF(AND($G6053=1,$F6053&gt;='Working Hours'!$C$8,$F6053&lt;'Working Hours'!$C$9),1,0))</f>
        <v/>
      </c>
    </row>
    <row r="6054">
      <c r="A6054" s="11" t="n"/>
      <c r="B6054" s="11" t="n"/>
      <c r="C6054" s="11" t="n"/>
      <c r="E6054" s="12">
        <f>IF($A6054="","",IF(ISNUMBER($A6054),$A6054,IFERROR(DATEVALUE($A6054),"")))</f>
        <v/>
      </c>
      <c r="F6054" s="12">
        <f>IF($B6054="","",IF(ISNUMBER($B6054),HOUR($B6054)*2+MINUTE($B6054)/30,IFERROR(VALUE(LEFT($B6054,FIND(":",$B6054)-1))*2+VALUE(MID($B6054,FIND(":",$B6054)+1,2))/30,"")))</f>
        <v/>
      </c>
      <c r="G6054" s="12">
        <f>IF($E6054="","",IF(WEEKDAY($E6054,2)&lt;6,1,0))</f>
        <v/>
      </c>
      <c r="H6054" s="12">
        <f>IF(OR($E6054="",$F6054=""),"",IF(AND($G6054=1,$F6054&gt;='Working Hours'!$C$8,$F6054&lt;'Working Hours'!$C$9),1,0))</f>
        <v/>
      </c>
    </row>
    <row r="6055">
      <c r="A6055" s="11" t="n"/>
      <c r="B6055" s="11" t="n"/>
      <c r="C6055" s="11" t="n"/>
      <c r="E6055" s="12">
        <f>IF($A6055="","",IF(ISNUMBER($A6055),$A6055,IFERROR(DATEVALUE($A6055),"")))</f>
        <v/>
      </c>
      <c r="F6055" s="12">
        <f>IF($B6055="","",IF(ISNUMBER($B6055),HOUR($B6055)*2+MINUTE($B6055)/30,IFERROR(VALUE(LEFT($B6055,FIND(":",$B6055)-1))*2+VALUE(MID($B6055,FIND(":",$B6055)+1,2))/30,"")))</f>
        <v/>
      </c>
      <c r="G6055" s="12">
        <f>IF($E6055="","",IF(WEEKDAY($E6055,2)&lt;6,1,0))</f>
        <v/>
      </c>
      <c r="H6055" s="12">
        <f>IF(OR($E6055="",$F6055=""),"",IF(AND($G6055=1,$F6055&gt;='Working Hours'!$C$8,$F6055&lt;'Working Hours'!$C$9),1,0))</f>
        <v/>
      </c>
    </row>
    <row r="6056">
      <c r="A6056" s="11" t="n"/>
      <c r="B6056" s="11" t="n"/>
      <c r="C6056" s="11" t="n"/>
      <c r="E6056" s="12">
        <f>IF($A6056="","",IF(ISNUMBER($A6056),$A6056,IFERROR(DATEVALUE($A6056),"")))</f>
        <v/>
      </c>
      <c r="F6056" s="12">
        <f>IF($B6056="","",IF(ISNUMBER($B6056),HOUR($B6056)*2+MINUTE($B6056)/30,IFERROR(VALUE(LEFT($B6056,FIND(":",$B6056)-1))*2+VALUE(MID($B6056,FIND(":",$B6056)+1,2))/30,"")))</f>
        <v/>
      </c>
      <c r="G6056" s="12">
        <f>IF($E6056="","",IF(WEEKDAY($E6056,2)&lt;6,1,0))</f>
        <v/>
      </c>
      <c r="H6056" s="12">
        <f>IF(OR($E6056="",$F6056=""),"",IF(AND($G6056=1,$F6056&gt;='Working Hours'!$C$8,$F6056&lt;'Working Hours'!$C$9),1,0))</f>
        <v/>
      </c>
    </row>
    <row r="6057">
      <c r="A6057" s="11" t="n"/>
      <c r="B6057" s="11" t="n"/>
      <c r="C6057" s="11" t="n"/>
      <c r="E6057" s="12">
        <f>IF($A6057="","",IF(ISNUMBER($A6057),$A6057,IFERROR(DATEVALUE($A6057),"")))</f>
        <v/>
      </c>
      <c r="F6057" s="12">
        <f>IF($B6057="","",IF(ISNUMBER($B6057),HOUR($B6057)*2+MINUTE($B6057)/30,IFERROR(VALUE(LEFT($B6057,FIND(":",$B6057)-1))*2+VALUE(MID($B6057,FIND(":",$B6057)+1,2))/30,"")))</f>
        <v/>
      </c>
      <c r="G6057" s="12">
        <f>IF($E6057="","",IF(WEEKDAY($E6057,2)&lt;6,1,0))</f>
        <v/>
      </c>
      <c r="H6057" s="12">
        <f>IF(OR($E6057="",$F6057=""),"",IF(AND($G6057=1,$F6057&gt;='Working Hours'!$C$8,$F6057&lt;'Working Hours'!$C$9),1,0))</f>
        <v/>
      </c>
    </row>
    <row r="6058">
      <c r="A6058" s="11" t="n"/>
      <c r="B6058" s="11" t="n"/>
      <c r="C6058" s="11" t="n"/>
      <c r="E6058" s="12">
        <f>IF($A6058="","",IF(ISNUMBER($A6058),$A6058,IFERROR(DATEVALUE($A6058),"")))</f>
        <v/>
      </c>
      <c r="F6058" s="12">
        <f>IF($B6058="","",IF(ISNUMBER($B6058),HOUR($B6058)*2+MINUTE($B6058)/30,IFERROR(VALUE(LEFT($B6058,FIND(":",$B6058)-1))*2+VALUE(MID($B6058,FIND(":",$B6058)+1,2))/30,"")))</f>
        <v/>
      </c>
      <c r="G6058" s="12">
        <f>IF($E6058="","",IF(WEEKDAY($E6058,2)&lt;6,1,0))</f>
        <v/>
      </c>
      <c r="H6058" s="12">
        <f>IF(OR($E6058="",$F6058=""),"",IF(AND($G6058=1,$F6058&gt;='Working Hours'!$C$8,$F6058&lt;'Working Hours'!$C$9),1,0))</f>
        <v/>
      </c>
    </row>
    <row r="6059">
      <c r="A6059" s="11" t="n"/>
      <c r="B6059" s="11" t="n"/>
      <c r="C6059" s="11" t="n"/>
      <c r="E6059" s="12">
        <f>IF($A6059="","",IF(ISNUMBER($A6059),$A6059,IFERROR(DATEVALUE($A6059),"")))</f>
        <v/>
      </c>
      <c r="F6059" s="12">
        <f>IF($B6059="","",IF(ISNUMBER($B6059),HOUR($B6059)*2+MINUTE($B6059)/30,IFERROR(VALUE(LEFT($B6059,FIND(":",$B6059)-1))*2+VALUE(MID($B6059,FIND(":",$B6059)+1,2))/30,"")))</f>
        <v/>
      </c>
      <c r="G6059" s="12">
        <f>IF($E6059="","",IF(WEEKDAY($E6059,2)&lt;6,1,0))</f>
        <v/>
      </c>
      <c r="H6059" s="12">
        <f>IF(OR($E6059="",$F6059=""),"",IF(AND($G6059=1,$F6059&gt;='Working Hours'!$C$8,$F6059&lt;'Working Hours'!$C$9),1,0))</f>
        <v/>
      </c>
    </row>
    <row r="6060">
      <c r="A6060" s="11" t="n"/>
      <c r="B6060" s="11" t="n"/>
      <c r="C6060" s="11" t="n"/>
      <c r="E6060" s="12">
        <f>IF($A6060="","",IF(ISNUMBER($A6060),$A6060,IFERROR(DATEVALUE($A6060),"")))</f>
        <v/>
      </c>
      <c r="F6060" s="12">
        <f>IF($B6060="","",IF(ISNUMBER($B6060),HOUR($B6060)*2+MINUTE($B6060)/30,IFERROR(VALUE(LEFT($B6060,FIND(":",$B6060)-1))*2+VALUE(MID($B6060,FIND(":",$B6060)+1,2))/30,"")))</f>
        <v/>
      </c>
      <c r="G6060" s="12">
        <f>IF($E6060="","",IF(WEEKDAY($E6060,2)&lt;6,1,0))</f>
        <v/>
      </c>
      <c r="H6060" s="12">
        <f>IF(OR($E6060="",$F6060=""),"",IF(AND($G6060=1,$F6060&gt;='Working Hours'!$C$8,$F6060&lt;'Working Hours'!$C$9),1,0))</f>
        <v/>
      </c>
    </row>
    <row r="6061">
      <c r="A6061" s="11" t="n"/>
      <c r="B6061" s="11" t="n"/>
      <c r="C6061" s="11" t="n"/>
      <c r="E6061" s="12">
        <f>IF($A6061="","",IF(ISNUMBER($A6061),$A6061,IFERROR(DATEVALUE($A6061),"")))</f>
        <v/>
      </c>
      <c r="F6061" s="12">
        <f>IF($B6061="","",IF(ISNUMBER($B6061),HOUR($B6061)*2+MINUTE($B6061)/30,IFERROR(VALUE(LEFT($B6061,FIND(":",$B6061)-1))*2+VALUE(MID($B6061,FIND(":",$B6061)+1,2))/30,"")))</f>
        <v/>
      </c>
      <c r="G6061" s="12">
        <f>IF($E6061="","",IF(WEEKDAY($E6061,2)&lt;6,1,0))</f>
        <v/>
      </c>
      <c r="H6061" s="12">
        <f>IF(OR($E6061="",$F6061=""),"",IF(AND($G6061=1,$F6061&gt;='Working Hours'!$C$8,$F6061&lt;'Working Hours'!$C$9),1,0))</f>
        <v/>
      </c>
    </row>
    <row r="6062">
      <c r="A6062" s="11" t="n"/>
      <c r="B6062" s="11" t="n"/>
      <c r="C6062" s="11" t="n"/>
      <c r="E6062" s="12">
        <f>IF($A6062="","",IF(ISNUMBER($A6062),$A6062,IFERROR(DATEVALUE($A6062),"")))</f>
        <v/>
      </c>
      <c r="F6062" s="12">
        <f>IF($B6062="","",IF(ISNUMBER($B6062),HOUR($B6062)*2+MINUTE($B6062)/30,IFERROR(VALUE(LEFT($B6062,FIND(":",$B6062)-1))*2+VALUE(MID($B6062,FIND(":",$B6062)+1,2))/30,"")))</f>
        <v/>
      </c>
      <c r="G6062" s="12">
        <f>IF($E6062="","",IF(WEEKDAY($E6062,2)&lt;6,1,0))</f>
        <v/>
      </c>
      <c r="H6062" s="12">
        <f>IF(OR($E6062="",$F6062=""),"",IF(AND($G6062=1,$F6062&gt;='Working Hours'!$C$8,$F6062&lt;'Working Hours'!$C$9),1,0))</f>
        <v/>
      </c>
    </row>
    <row r="6063">
      <c r="A6063" s="11" t="n"/>
      <c r="B6063" s="11" t="n"/>
      <c r="C6063" s="11" t="n"/>
      <c r="E6063" s="12">
        <f>IF($A6063="","",IF(ISNUMBER($A6063),$A6063,IFERROR(DATEVALUE($A6063),"")))</f>
        <v/>
      </c>
      <c r="F6063" s="12">
        <f>IF($B6063="","",IF(ISNUMBER($B6063),HOUR($B6063)*2+MINUTE($B6063)/30,IFERROR(VALUE(LEFT($B6063,FIND(":",$B6063)-1))*2+VALUE(MID($B6063,FIND(":",$B6063)+1,2))/30,"")))</f>
        <v/>
      </c>
      <c r="G6063" s="12">
        <f>IF($E6063="","",IF(WEEKDAY($E6063,2)&lt;6,1,0))</f>
        <v/>
      </c>
      <c r="H6063" s="12">
        <f>IF(OR($E6063="",$F6063=""),"",IF(AND($G6063=1,$F6063&gt;='Working Hours'!$C$8,$F6063&lt;'Working Hours'!$C$9),1,0))</f>
        <v/>
      </c>
    </row>
    <row r="6064">
      <c r="A6064" s="11" t="n"/>
      <c r="B6064" s="11" t="n"/>
      <c r="C6064" s="11" t="n"/>
      <c r="E6064" s="12">
        <f>IF($A6064="","",IF(ISNUMBER($A6064),$A6064,IFERROR(DATEVALUE($A6064),"")))</f>
        <v/>
      </c>
      <c r="F6064" s="12">
        <f>IF($B6064="","",IF(ISNUMBER($B6064),HOUR($B6064)*2+MINUTE($B6064)/30,IFERROR(VALUE(LEFT($B6064,FIND(":",$B6064)-1))*2+VALUE(MID($B6064,FIND(":",$B6064)+1,2))/30,"")))</f>
        <v/>
      </c>
      <c r="G6064" s="12">
        <f>IF($E6064="","",IF(WEEKDAY($E6064,2)&lt;6,1,0))</f>
        <v/>
      </c>
      <c r="H6064" s="12">
        <f>IF(OR($E6064="",$F6064=""),"",IF(AND($G6064=1,$F6064&gt;='Working Hours'!$C$8,$F6064&lt;'Working Hours'!$C$9),1,0))</f>
        <v/>
      </c>
    </row>
    <row r="6065">
      <c r="A6065" s="11" t="n"/>
      <c r="B6065" s="11" t="n"/>
      <c r="C6065" s="11" t="n"/>
      <c r="E6065" s="12">
        <f>IF($A6065="","",IF(ISNUMBER($A6065),$A6065,IFERROR(DATEVALUE($A6065),"")))</f>
        <v/>
      </c>
      <c r="F6065" s="12">
        <f>IF($B6065="","",IF(ISNUMBER($B6065),HOUR($B6065)*2+MINUTE($B6065)/30,IFERROR(VALUE(LEFT($B6065,FIND(":",$B6065)-1))*2+VALUE(MID($B6065,FIND(":",$B6065)+1,2))/30,"")))</f>
        <v/>
      </c>
      <c r="G6065" s="12">
        <f>IF($E6065="","",IF(WEEKDAY($E6065,2)&lt;6,1,0))</f>
        <v/>
      </c>
      <c r="H6065" s="12">
        <f>IF(OR($E6065="",$F6065=""),"",IF(AND($G6065=1,$F6065&gt;='Working Hours'!$C$8,$F6065&lt;'Working Hours'!$C$9),1,0))</f>
        <v/>
      </c>
    </row>
    <row r="6066">
      <c r="A6066" s="11" t="n"/>
      <c r="B6066" s="11" t="n"/>
      <c r="C6066" s="11" t="n"/>
      <c r="E6066" s="12">
        <f>IF($A6066="","",IF(ISNUMBER($A6066),$A6066,IFERROR(DATEVALUE($A6066),"")))</f>
        <v/>
      </c>
      <c r="F6066" s="12">
        <f>IF($B6066="","",IF(ISNUMBER($B6066),HOUR($B6066)*2+MINUTE($B6066)/30,IFERROR(VALUE(LEFT($B6066,FIND(":",$B6066)-1))*2+VALUE(MID($B6066,FIND(":",$B6066)+1,2))/30,"")))</f>
        <v/>
      </c>
      <c r="G6066" s="12">
        <f>IF($E6066="","",IF(WEEKDAY($E6066,2)&lt;6,1,0))</f>
        <v/>
      </c>
      <c r="H6066" s="12">
        <f>IF(OR($E6066="",$F6066=""),"",IF(AND($G6066=1,$F6066&gt;='Working Hours'!$C$8,$F6066&lt;'Working Hours'!$C$9),1,0))</f>
        <v/>
      </c>
    </row>
    <row r="6067">
      <c r="A6067" s="11" t="n"/>
      <c r="B6067" s="11" t="n"/>
      <c r="C6067" s="11" t="n"/>
      <c r="E6067" s="12">
        <f>IF($A6067="","",IF(ISNUMBER($A6067),$A6067,IFERROR(DATEVALUE($A6067),"")))</f>
        <v/>
      </c>
      <c r="F6067" s="12">
        <f>IF($B6067="","",IF(ISNUMBER($B6067),HOUR($B6067)*2+MINUTE($B6067)/30,IFERROR(VALUE(LEFT($B6067,FIND(":",$B6067)-1))*2+VALUE(MID($B6067,FIND(":",$B6067)+1,2))/30,"")))</f>
        <v/>
      </c>
      <c r="G6067" s="12">
        <f>IF($E6067="","",IF(WEEKDAY($E6067,2)&lt;6,1,0))</f>
        <v/>
      </c>
      <c r="H6067" s="12">
        <f>IF(OR($E6067="",$F6067=""),"",IF(AND($G6067=1,$F6067&gt;='Working Hours'!$C$8,$F6067&lt;'Working Hours'!$C$9),1,0))</f>
        <v/>
      </c>
    </row>
    <row r="6068">
      <c r="A6068" s="11" t="n"/>
      <c r="B6068" s="11" t="n"/>
      <c r="C6068" s="11" t="n"/>
      <c r="E6068" s="12">
        <f>IF($A6068="","",IF(ISNUMBER($A6068),$A6068,IFERROR(DATEVALUE($A6068),"")))</f>
        <v/>
      </c>
      <c r="F6068" s="12">
        <f>IF($B6068="","",IF(ISNUMBER($B6068),HOUR($B6068)*2+MINUTE($B6068)/30,IFERROR(VALUE(LEFT($B6068,FIND(":",$B6068)-1))*2+VALUE(MID($B6068,FIND(":",$B6068)+1,2))/30,"")))</f>
        <v/>
      </c>
      <c r="G6068" s="12">
        <f>IF($E6068="","",IF(WEEKDAY($E6068,2)&lt;6,1,0))</f>
        <v/>
      </c>
      <c r="H6068" s="12">
        <f>IF(OR($E6068="",$F6068=""),"",IF(AND($G6068=1,$F6068&gt;='Working Hours'!$C$8,$F6068&lt;'Working Hours'!$C$9),1,0))</f>
        <v/>
      </c>
    </row>
    <row r="6069">
      <c r="A6069" s="11" t="n"/>
      <c r="B6069" s="11" t="n"/>
      <c r="C6069" s="11" t="n"/>
      <c r="E6069" s="12">
        <f>IF($A6069="","",IF(ISNUMBER($A6069),$A6069,IFERROR(DATEVALUE($A6069),"")))</f>
        <v/>
      </c>
      <c r="F6069" s="12">
        <f>IF($B6069="","",IF(ISNUMBER($B6069),HOUR($B6069)*2+MINUTE($B6069)/30,IFERROR(VALUE(LEFT($B6069,FIND(":",$B6069)-1))*2+VALUE(MID($B6069,FIND(":",$B6069)+1,2))/30,"")))</f>
        <v/>
      </c>
      <c r="G6069" s="12">
        <f>IF($E6069="","",IF(WEEKDAY($E6069,2)&lt;6,1,0))</f>
        <v/>
      </c>
      <c r="H6069" s="12">
        <f>IF(OR($E6069="",$F6069=""),"",IF(AND($G6069=1,$F6069&gt;='Working Hours'!$C$8,$F6069&lt;'Working Hours'!$C$9),1,0))</f>
        <v/>
      </c>
    </row>
    <row r="6070">
      <c r="A6070" s="11" t="n"/>
      <c r="B6070" s="11" t="n"/>
      <c r="C6070" s="11" t="n"/>
      <c r="E6070" s="12">
        <f>IF($A6070="","",IF(ISNUMBER($A6070),$A6070,IFERROR(DATEVALUE($A6070),"")))</f>
        <v/>
      </c>
      <c r="F6070" s="12">
        <f>IF($B6070="","",IF(ISNUMBER($B6070),HOUR($B6070)*2+MINUTE($B6070)/30,IFERROR(VALUE(LEFT($B6070,FIND(":",$B6070)-1))*2+VALUE(MID($B6070,FIND(":",$B6070)+1,2))/30,"")))</f>
        <v/>
      </c>
      <c r="G6070" s="12">
        <f>IF($E6070="","",IF(WEEKDAY($E6070,2)&lt;6,1,0))</f>
        <v/>
      </c>
      <c r="H6070" s="12">
        <f>IF(OR($E6070="",$F6070=""),"",IF(AND($G6070=1,$F6070&gt;='Working Hours'!$C$8,$F6070&lt;'Working Hours'!$C$9),1,0))</f>
        <v/>
      </c>
    </row>
    <row r="6071">
      <c r="A6071" s="11" t="n"/>
      <c r="B6071" s="11" t="n"/>
      <c r="C6071" s="11" t="n"/>
      <c r="E6071" s="12">
        <f>IF($A6071="","",IF(ISNUMBER($A6071),$A6071,IFERROR(DATEVALUE($A6071),"")))</f>
        <v/>
      </c>
      <c r="F6071" s="12">
        <f>IF($B6071="","",IF(ISNUMBER($B6071),HOUR($B6071)*2+MINUTE($B6071)/30,IFERROR(VALUE(LEFT($B6071,FIND(":",$B6071)-1))*2+VALUE(MID($B6071,FIND(":",$B6071)+1,2))/30,"")))</f>
        <v/>
      </c>
      <c r="G6071" s="12">
        <f>IF($E6071="","",IF(WEEKDAY($E6071,2)&lt;6,1,0))</f>
        <v/>
      </c>
      <c r="H6071" s="12">
        <f>IF(OR($E6071="",$F6071=""),"",IF(AND($G6071=1,$F6071&gt;='Working Hours'!$C$8,$F6071&lt;'Working Hours'!$C$9),1,0))</f>
        <v/>
      </c>
    </row>
    <row r="6072">
      <c r="A6072" s="11" t="n"/>
      <c r="B6072" s="11" t="n"/>
      <c r="C6072" s="11" t="n"/>
      <c r="E6072" s="12">
        <f>IF($A6072="","",IF(ISNUMBER($A6072),$A6072,IFERROR(DATEVALUE($A6072),"")))</f>
        <v/>
      </c>
      <c r="F6072" s="12">
        <f>IF($B6072="","",IF(ISNUMBER($B6072),HOUR($B6072)*2+MINUTE($B6072)/30,IFERROR(VALUE(LEFT($B6072,FIND(":",$B6072)-1))*2+VALUE(MID($B6072,FIND(":",$B6072)+1,2))/30,"")))</f>
        <v/>
      </c>
      <c r="G6072" s="12">
        <f>IF($E6072="","",IF(WEEKDAY($E6072,2)&lt;6,1,0))</f>
        <v/>
      </c>
      <c r="H6072" s="12">
        <f>IF(OR($E6072="",$F6072=""),"",IF(AND($G6072=1,$F6072&gt;='Working Hours'!$C$8,$F6072&lt;'Working Hours'!$C$9),1,0))</f>
        <v/>
      </c>
    </row>
    <row r="6073">
      <c r="A6073" s="11" t="n"/>
      <c r="B6073" s="11" t="n"/>
      <c r="C6073" s="11" t="n"/>
      <c r="E6073" s="12">
        <f>IF($A6073="","",IF(ISNUMBER($A6073),$A6073,IFERROR(DATEVALUE($A6073),"")))</f>
        <v/>
      </c>
      <c r="F6073" s="12">
        <f>IF($B6073="","",IF(ISNUMBER($B6073),HOUR($B6073)*2+MINUTE($B6073)/30,IFERROR(VALUE(LEFT($B6073,FIND(":",$B6073)-1))*2+VALUE(MID($B6073,FIND(":",$B6073)+1,2))/30,"")))</f>
        <v/>
      </c>
      <c r="G6073" s="12">
        <f>IF($E6073="","",IF(WEEKDAY($E6073,2)&lt;6,1,0))</f>
        <v/>
      </c>
      <c r="H6073" s="12">
        <f>IF(OR($E6073="",$F6073=""),"",IF(AND($G6073=1,$F6073&gt;='Working Hours'!$C$8,$F6073&lt;'Working Hours'!$C$9),1,0))</f>
        <v/>
      </c>
    </row>
    <row r="6074">
      <c r="A6074" s="11" t="n"/>
      <c r="B6074" s="11" t="n"/>
      <c r="C6074" s="11" t="n"/>
      <c r="E6074" s="12">
        <f>IF($A6074="","",IF(ISNUMBER($A6074),$A6074,IFERROR(DATEVALUE($A6074),"")))</f>
        <v/>
      </c>
      <c r="F6074" s="12">
        <f>IF($B6074="","",IF(ISNUMBER($B6074),HOUR($B6074)*2+MINUTE($B6074)/30,IFERROR(VALUE(LEFT($B6074,FIND(":",$B6074)-1))*2+VALUE(MID($B6074,FIND(":",$B6074)+1,2))/30,"")))</f>
        <v/>
      </c>
      <c r="G6074" s="12">
        <f>IF($E6074="","",IF(WEEKDAY($E6074,2)&lt;6,1,0))</f>
        <v/>
      </c>
      <c r="H6074" s="12">
        <f>IF(OR($E6074="",$F6074=""),"",IF(AND($G6074=1,$F6074&gt;='Working Hours'!$C$8,$F6074&lt;'Working Hours'!$C$9),1,0))</f>
        <v/>
      </c>
    </row>
    <row r="6075">
      <c r="A6075" s="11" t="n"/>
      <c r="B6075" s="11" t="n"/>
      <c r="C6075" s="11" t="n"/>
      <c r="E6075" s="12">
        <f>IF($A6075="","",IF(ISNUMBER($A6075),$A6075,IFERROR(DATEVALUE($A6075),"")))</f>
        <v/>
      </c>
      <c r="F6075" s="12">
        <f>IF($B6075="","",IF(ISNUMBER($B6075),HOUR($B6075)*2+MINUTE($B6075)/30,IFERROR(VALUE(LEFT($B6075,FIND(":",$B6075)-1))*2+VALUE(MID($B6075,FIND(":",$B6075)+1,2))/30,"")))</f>
        <v/>
      </c>
      <c r="G6075" s="12">
        <f>IF($E6075="","",IF(WEEKDAY($E6075,2)&lt;6,1,0))</f>
        <v/>
      </c>
      <c r="H6075" s="12">
        <f>IF(OR($E6075="",$F6075=""),"",IF(AND($G6075=1,$F6075&gt;='Working Hours'!$C$8,$F6075&lt;'Working Hours'!$C$9),1,0))</f>
        <v/>
      </c>
    </row>
    <row r="6076">
      <c r="A6076" s="11" t="n"/>
      <c r="B6076" s="11" t="n"/>
      <c r="C6076" s="11" t="n"/>
      <c r="E6076" s="12">
        <f>IF($A6076="","",IF(ISNUMBER($A6076),$A6076,IFERROR(DATEVALUE($A6076),"")))</f>
        <v/>
      </c>
      <c r="F6076" s="12">
        <f>IF($B6076="","",IF(ISNUMBER($B6076),HOUR($B6076)*2+MINUTE($B6076)/30,IFERROR(VALUE(LEFT($B6076,FIND(":",$B6076)-1))*2+VALUE(MID($B6076,FIND(":",$B6076)+1,2))/30,"")))</f>
        <v/>
      </c>
      <c r="G6076" s="12">
        <f>IF($E6076="","",IF(WEEKDAY($E6076,2)&lt;6,1,0))</f>
        <v/>
      </c>
      <c r="H6076" s="12">
        <f>IF(OR($E6076="",$F6076=""),"",IF(AND($G6076=1,$F6076&gt;='Working Hours'!$C$8,$F6076&lt;'Working Hours'!$C$9),1,0))</f>
        <v/>
      </c>
    </row>
    <row r="6077">
      <c r="A6077" s="11" t="n"/>
      <c r="B6077" s="11" t="n"/>
      <c r="C6077" s="11" t="n"/>
      <c r="E6077" s="12">
        <f>IF($A6077="","",IF(ISNUMBER($A6077),$A6077,IFERROR(DATEVALUE($A6077),"")))</f>
        <v/>
      </c>
      <c r="F6077" s="12">
        <f>IF($B6077="","",IF(ISNUMBER($B6077),HOUR($B6077)*2+MINUTE($B6077)/30,IFERROR(VALUE(LEFT($B6077,FIND(":",$B6077)-1))*2+VALUE(MID($B6077,FIND(":",$B6077)+1,2))/30,"")))</f>
        <v/>
      </c>
      <c r="G6077" s="12">
        <f>IF($E6077="","",IF(WEEKDAY($E6077,2)&lt;6,1,0))</f>
        <v/>
      </c>
      <c r="H6077" s="12">
        <f>IF(OR($E6077="",$F6077=""),"",IF(AND($G6077=1,$F6077&gt;='Working Hours'!$C$8,$F6077&lt;'Working Hours'!$C$9),1,0))</f>
        <v/>
      </c>
    </row>
    <row r="6078">
      <c r="A6078" s="11" t="n"/>
      <c r="B6078" s="11" t="n"/>
      <c r="C6078" s="11" t="n"/>
      <c r="E6078" s="12">
        <f>IF($A6078="","",IF(ISNUMBER($A6078),$A6078,IFERROR(DATEVALUE($A6078),"")))</f>
        <v/>
      </c>
      <c r="F6078" s="12">
        <f>IF($B6078="","",IF(ISNUMBER($B6078),HOUR($B6078)*2+MINUTE($B6078)/30,IFERROR(VALUE(LEFT($B6078,FIND(":",$B6078)-1))*2+VALUE(MID($B6078,FIND(":",$B6078)+1,2))/30,"")))</f>
        <v/>
      </c>
      <c r="G6078" s="12">
        <f>IF($E6078="","",IF(WEEKDAY($E6078,2)&lt;6,1,0))</f>
        <v/>
      </c>
      <c r="H6078" s="12">
        <f>IF(OR($E6078="",$F6078=""),"",IF(AND($G6078=1,$F6078&gt;='Working Hours'!$C$8,$F6078&lt;'Working Hours'!$C$9),1,0))</f>
        <v/>
      </c>
    </row>
    <row r="6079">
      <c r="A6079" s="11" t="n"/>
      <c r="B6079" s="11" t="n"/>
      <c r="C6079" s="11" t="n"/>
      <c r="E6079" s="12">
        <f>IF($A6079="","",IF(ISNUMBER($A6079),$A6079,IFERROR(DATEVALUE($A6079),"")))</f>
        <v/>
      </c>
      <c r="F6079" s="12">
        <f>IF($B6079="","",IF(ISNUMBER($B6079),HOUR($B6079)*2+MINUTE($B6079)/30,IFERROR(VALUE(LEFT($B6079,FIND(":",$B6079)-1))*2+VALUE(MID($B6079,FIND(":",$B6079)+1,2))/30,"")))</f>
        <v/>
      </c>
      <c r="G6079" s="12">
        <f>IF($E6079="","",IF(WEEKDAY($E6079,2)&lt;6,1,0))</f>
        <v/>
      </c>
      <c r="H6079" s="12">
        <f>IF(OR($E6079="",$F6079=""),"",IF(AND($G6079=1,$F6079&gt;='Working Hours'!$C$8,$F6079&lt;'Working Hours'!$C$9),1,0))</f>
        <v/>
      </c>
    </row>
    <row r="6080">
      <c r="A6080" s="11" t="n"/>
      <c r="B6080" s="11" t="n"/>
      <c r="C6080" s="11" t="n"/>
      <c r="E6080" s="12">
        <f>IF($A6080="","",IF(ISNUMBER($A6080),$A6080,IFERROR(DATEVALUE($A6080),"")))</f>
        <v/>
      </c>
      <c r="F6080" s="12">
        <f>IF($B6080="","",IF(ISNUMBER($B6080),HOUR($B6080)*2+MINUTE($B6080)/30,IFERROR(VALUE(LEFT($B6080,FIND(":",$B6080)-1))*2+VALUE(MID($B6080,FIND(":",$B6080)+1,2))/30,"")))</f>
        <v/>
      </c>
      <c r="G6080" s="12">
        <f>IF($E6080="","",IF(WEEKDAY($E6080,2)&lt;6,1,0))</f>
        <v/>
      </c>
      <c r="H6080" s="12">
        <f>IF(OR($E6080="",$F6080=""),"",IF(AND($G6080=1,$F6080&gt;='Working Hours'!$C$8,$F6080&lt;'Working Hours'!$C$9),1,0))</f>
        <v/>
      </c>
    </row>
    <row r="6081">
      <c r="A6081" s="11" t="n"/>
      <c r="B6081" s="11" t="n"/>
      <c r="C6081" s="11" t="n"/>
      <c r="E6081" s="12">
        <f>IF($A6081="","",IF(ISNUMBER($A6081),$A6081,IFERROR(DATEVALUE($A6081),"")))</f>
        <v/>
      </c>
      <c r="F6081" s="12">
        <f>IF($B6081="","",IF(ISNUMBER($B6081),HOUR($B6081)*2+MINUTE($B6081)/30,IFERROR(VALUE(LEFT($B6081,FIND(":",$B6081)-1))*2+VALUE(MID($B6081,FIND(":",$B6081)+1,2))/30,"")))</f>
        <v/>
      </c>
      <c r="G6081" s="12">
        <f>IF($E6081="","",IF(WEEKDAY($E6081,2)&lt;6,1,0))</f>
        <v/>
      </c>
      <c r="H6081" s="12">
        <f>IF(OR($E6081="",$F6081=""),"",IF(AND($G6081=1,$F6081&gt;='Working Hours'!$C$8,$F6081&lt;'Working Hours'!$C$9),1,0))</f>
        <v/>
      </c>
    </row>
    <row r="6082">
      <c r="A6082" s="11" t="n"/>
      <c r="B6082" s="11" t="n"/>
      <c r="C6082" s="11" t="n"/>
      <c r="E6082" s="12">
        <f>IF($A6082="","",IF(ISNUMBER($A6082),$A6082,IFERROR(DATEVALUE($A6082),"")))</f>
        <v/>
      </c>
      <c r="F6082" s="12">
        <f>IF($B6082="","",IF(ISNUMBER($B6082),HOUR($B6082)*2+MINUTE($B6082)/30,IFERROR(VALUE(LEFT($B6082,FIND(":",$B6082)-1))*2+VALUE(MID($B6082,FIND(":",$B6082)+1,2))/30,"")))</f>
        <v/>
      </c>
      <c r="G6082" s="12">
        <f>IF($E6082="","",IF(WEEKDAY($E6082,2)&lt;6,1,0))</f>
        <v/>
      </c>
      <c r="H6082" s="12">
        <f>IF(OR($E6082="",$F6082=""),"",IF(AND($G6082=1,$F6082&gt;='Working Hours'!$C$8,$F6082&lt;'Working Hours'!$C$9),1,0))</f>
        <v/>
      </c>
    </row>
    <row r="6083">
      <c r="A6083" s="11" t="n"/>
      <c r="B6083" s="11" t="n"/>
      <c r="C6083" s="11" t="n"/>
      <c r="E6083" s="12">
        <f>IF($A6083="","",IF(ISNUMBER($A6083),$A6083,IFERROR(DATEVALUE($A6083),"")))</f>
        <v/>
      </c>
      <c r="F6083" s="12">
        <f>IF($B6083="","",IF(ISNUMBER($B6083),HOUR($B6083)*2+MINUTE($B6083)/30,IFERROR(VALUE(LEFT($B6083,FIND(":",$B6083)-1))*2+VALUE(MID($B6083,FIND(":",$B6083)+1,2))/30,"")))</f>
        <v/>
      </c>
      <c r="G6083" s="12">
        <f>IF($E6083="","",IF(WEEKDAY($E6083,2)&lt;6,1,0))</f>
        <v/>
      </c>
      <c r="H6083" s="12">
        <f>IF(OR($E6083="",$F6083=""),"",IF(AND($G6083=1,$F6083&gt;='Working Hours'!$C$8,$F6083&lt;'Working Hours'!$C$9),1,0))</f>
        <v/>
      </c>
    </row>
    <row r="6084">
      <c r="A6084" s="11" t="n"/>
      <c r="B6084" s="11" t="n"/>
      <c r="C6084" s="11" t="n"/>
      <c r="E6084" s="12">
        <f>IF($A6084="","",IF(ISNUMBER($A6084),$A6084,IFERROR(DATEVALUE($A6084),"")))</f>
        <v/>
      </c>
      <c r="F6084" s="12">
        <f>IF($B6084="","",IF(ISNUMBER($B6084),HOUR($B6084)*2+MINUTE($B6084)/30,IFERROR(VALUE(LEFT($B6084,FIND(":",$B6084)-1))*2+VALUE(MID($B6084,FIND(":",$B6084)+1,2))/30,"")))</f>
        <v/>
      </c>
      <c r="G6084" s="12">
        <f>IF($E6084="","",IF(WEEKDAY($E6084,2)&lt;6,1,0))</f>
        <v/>
      </c>
      <c r="H6084" s="12">
        <f>IF(OR($E6084="",$F6084=""),"",IF(AND($G6084=1,$F6084&gt;='Working Hours'!$C$8,$F6084&lt;'Working Hours'!$C$9),1,0))</f>
        <v/>
      </c>
    </row>
    <row r="6085">
      <c r="A6085" s="11" t="n"/>
      <c r="B6085" s="11" t="n"/>
      <c r="C6085" s="11" t="n"/>
      <c r="E6085" s="12">
        <f>IF($A6085="","",IF(ISNUMBER($A6085),$A6085,IFERROR(DATEVALUE($A6085),"")))</f>
        <v/>
      </c>
      <c r="F6085" s="12">
        <f>IF($B6085="","",IF(ISNUMBER($B6085),HOUR($B6085)*2+MINUTE($B6085)/30,IFERROR(VALUE(LEFT($B6085,FIND(":",$B6085)-1))*2+VALUE(MID($B6085,FIND(":",$B6085)+1,2))/30,"")))</f>
        <v/>
      </c>
      <c r="G6085" s="12">
        <f>IF($E6085="","",IF(WEEKDAY($E6085,2)&lt;6,1,0))</f>
        <v/>
      </c>
      <c r="H6085" s="12">
        <f>IF(OR($E6085="",$F6085=""),"",IF(AND($G6085=1,$F6085&gt;='Working Hours'!$C$8,$F6085&lt;'Working Hours'!$C$9),1,0))</f>
        <v/>
      </c>
    </row>
    <row r="6086">
      <c r="A6086" s="11" t="n"/>
      <c r="B6086" s="11" t="n"/>
      <c r="C6086" s="11" t="n"/>
      <c r="E6086" s="12">
        <f>IF($A6086="","",IF(ISNUMBER($A6086),$A6086,IFERROR(DATEVALUE($A6086),"")))</f>
        <v/>
      </c>
      <c r="F6086" s="12">
        <f>IF($B6086="","",IF(ISNUMBER($B6086),HOUR($B6086)*2+MINUTE($B6086)/30,IFERROR(VALUE(LEFT($B6086,FIND(":",$B6086)-1))*2+VALUE(MID($B6086,FIND(":",$B6086)+1,2))/30,"")))</f>
        <v/>
      </c>
      <c r="G6086" s="12">
        <f>IF($E6086="","",IF(WEEKDAY($E6086,2)&lt;6,1,0))</f>
        <v/>
      </c>
      <c r="H6086" s="12">
        <f>IF(OR($E6086="",$F6086=""),"",IF(AND($G6086=1,$F6086&gt;='Working Hours'!$C$8,$F6086&lt;'Working Hours'!$C$9),1,0))</f>
        <v/>
      </c>
    </row>
    <row r="6087">
      <c r="A6087" s="11" t="n"/>
      <c r="B6087" s="11" t="n"/>
      <c r="C6087" s="11" t="n"/>
      <c r="E6087" s="12">
        <f>IF($A6087="","",IF(ISNUMBER($A6087),$A6087,IFERROR(DATEVALUE($A6087),"")))</f>
        <v/>
      </c>
      <c r="F6087" s="12">
        <f>IF($B6087="","",IF(ISNUMBER($B6087),HOUR($B6087)*2+MINUTE($B6087)/30,IFERROR(VALUE(LEFT($B6087,FIND(":",$B6087)-1))*2+VALUE(MID($B6087,FIND(":",$B6087)+1,2))/30,"")))</f>
        <v/>
      </c>
      <c r="G6087" s="12">
        <f>IF($E6087="","",IF(WEEKDAY($E6087,2)&lt;6,1,0))</f>
        <v/>
      </c>
      <c r="H6087" s="12">
        <f>IF(OR($E6087="",$F6087=""),"",IF(AND($G6087=1,$F6087&gt;='Working Hours'!$C$8,$F6087&lt;'Working Hours'!$C$9),1,0))</f>
        <v/>
      </c>
    </row>
    <row r="6088">
      <c r="A6088" s="11" t="n"/>
      <c r="B6088" s="11" t="n"/>
      <c r="C6088" s="11" t="n"/>
      <c r="E6088" s="12">
        <f>IF($A6088="","",IF(ISNUMBER($A6088),$A6088,IFERROR(DATEVALUE($A6088),"")))</f>
        <v/>
      </c>
      <c r="F6088" s="12">
        <f>IF($B6088="","",IF(ISNUMBER($B6088),HOUR($B6088)*2+MINUTE($B6088)/30,IFERROR(VALUE(LEFT($B6088,FIND(":",$B6088)-1))*2+VALUE(MID($B6088,FIND(":",$B6088)+1,2))/30,"")))</f>
        <v/>
      </c>
      <c r="G6088" s="12">
        <f>IF($E6088="","",IF(WEEKDAY($E6088,2)&lt;6,1,0))</f>
        <v/>
      </c>
      <c r="H6088" s="12">
        <f>IF(OR($E6088="",$F6088=""),"",IF(AND($G6088=1,$F6088&gt;='Working Hours'!$C$8,$F6088&lt;'Working Hours'!$C$9),1,0))</f>
        <v/>
      </c>
    </row>
    <row r="6089">
      <c r="A6089" s="11" t="n"/>
      <c r="B6089" s="11" t="n"/>
      <c r="C6089" s="11" t="n"/>
      <c r="E6089" s="12">
        <f>IF($A6089="","",IF(ISNUMBER($A6089),$A6089,IFERROR(DATEVALUE($A6089),"")))</f>
        <v/>
      </c>
      <c r="F6089" s="12">
        <f>IF($B6089="","",IF(ISNUMBER($B6089),HOUR($B6089)*2+MINUTE($B6089)/30,IFERROR(VALUE(LEFT($B6089,FIND(":",$B6089)-1))*2+VALUE(MID($B6089,FIND(":",$B6089)+1,2))/30,"")))</f>
        <v/>
      </c>
      <c r="G6089" s="12">
        <f>IF($E6089="","",IF(WEEKDAY($E6089,2)&lt;6,1,0))</f>
        <v/>
      </c>
      <c r="H6089" s="12">
        <f>IF(OR($E6089="",$F6089=""),"",IF(AND($G6089=1,$F6089&gt;='Working Hours'!$C$8,$F6089&lt;'Working Hours'!$C$9),1,0))</f>
        <v/>
      </c>
    </row>
    <row r="6090">
      <c r="A6090" s="11" t="n"/>
      <c r="B6090" s="11" t="n"/>
      <c r="C6090" s="11" t="n"/>
      <c r="E6090" s="12">
        <f>IF($A6090="","",IF(ISNUMBER($A6090),$A6090,IFERROR(DATEVALUE($A6090),"")))</f>
        <v/>
      </c>
      <c r="F6090" s="12">
        <f>IF($B6090="","",IF(ISNUMBER($B6090),HOUR($B6090)*2+MINUTE($B6090)/30,IFERROR(VALUE(LEFT($B6090,FIND(":",$B6090)-1))*2+VALUE(MID($B6090,FIND(":",$B6090)+1,2))/30,"")))</f>
        <v/>
      </c>
      <c r="G6090" s="12">
        <f>IF($E6090="","",IF(WEEKDAY($E6090,2)&lt;6,1,0))</f>
        <v/>
      </c>
      <c r="H6090" s="12">
        <f>IF(OR($E6090="",$F6090=""),"",IF(AND($G6090=1,$F6090&gt;='Working Hours'!$C$8,$F6090&lt;'Working Hours'!$C$9),1,0))</f>
        <v/>
      </c>
    </row>
    <row r="6091">
      <c r="A6091" s="11" t="n"/>
      <c r="B6091" s="11" t="n"/>
      <c r="C6091" s="11" t="n"/>
      <c r="E6091" s="12">
        <f>IF($A6091="","",IF(ISNUMBER($A6091),$A6091,IFERROR(DATEVALUE($A6091),"")))</f>
        <v/>
      </c>
      <c r="F6091" s="12">
        <f>IF($B6091="","",IF(ISNUMBER($B6091),HOUR($B6091)*2+MINUTE($B6091)/30,IFERROR(VALUE(LEFT($B6091,FIND(":",$B6091)-1))*2+VALUE(MID($B6091,FIND(":",$B6091)+1,2))/30,"")))</f>
        <v/>
      </c>
      <c r="G6091" s="12">
        <f>IF($E6091="","",IF(WEEKDAY($E6091,2)&lt;6,1,0))</f>
        <v/>
      </c>
      <c r="H6091" s="12">
        <f>IF(OR($E6091="",$F6091=""),"",IF(AND($G6091=1,$F6091&gt;='Working Hours'!$C$8,$F6091&lt;'Working Hours'!$C$9),1,0))</f>
        <v/>
      </c>
    </row>
    <row r="6092">
      <c r="A6092" s="11" t="n"/>
      <c r="B6092" s="11" t="n"/>
      <c r="C6092" s="11" t="n"/>
      <c r="E6092" s="12">
        <f>IF($A6092="","",IF(ISNUMBER($A6092),$A6092,IFERROR(DATEVALUE($A6092),"")))</f>
        <v/>
      </c>
      <c r="F6092" s="12">
        <f>IF($B6092="","",IF(ISNUMBER($B6092),HOUR($B6092)*2+MINUTE($B6092)/30,IFERROR(VALUE(LEFT($B6092,FIND(":",$B6092)-1))*2+VALUE(MID($B6092,FIND(":",$B6092)+1,2))/30,"")))</f>
        <v/>
      </c>
      <c r="G6092" s="12">
        <f>IF($E6092="","",IF(WEEKDAY($E6092,2)&lt;6,1,0))</f>
        <v/>
      </c>
      <c r="H6092" s="12">
        <f>IF(OR($E6092="",$F6092=""),"",IF(AND($G6092=1,$F6092&gt;='Working Hours'!$C$8,$F6092&lt;'Working Hours'!$C$9),1,0))</f>
        <v/>
      </c>
    </row>
    <row r="6093">
      <c r="A6093" s="11" t="n"/>
      <c r="B6093" s="11" t="n"/>
      <c r="C6093" s="11" t="n"/>
      <c r="E6093" s="12">
        <f>IF($A6093="","",IF(ISNUMBER($A6093),$A6093,IFERROR(DATEVALUE($A6093),"")))</f>
        <v/>
      </c>
      <c r="F6093" s="12">
        <f>IF($B6093="","",IF(ISNUMBER($B6093),HOUR($B6093)*2+MINUTE($B6093)/30,IFERROR(VALUE(LEFT($B6093,FIND(":",$B6093)-1))*2+VALUE(MID($B6093,FIND(":",$B6093)+1,2))/30,"")))</f>
        <v/>
      </c>
      <c r="G6093" s="12">
        <f>IF($E6093="","",IF(WEEKDAY($E6093,2)&lt;6,1,0))</f>
        <v/>
      </c>
      <c r="H6093" s="12">
        <f>IF(OR($E6093="",$F6093=""),"",IF(AND($G6093=1,$F6093&gt;='Working Hours'!$C$8,$F6093&lt;'Working Hours'!$C$9),1,0))</f>
        <v/>
      </c>
    </row>
    <row r="6094">
      <c r="A6094" s="11" t="n"/>
      <c r="B6094" s="11" t="n"/>
      <c r="C6094" s="11" t="n"/>
      <c r="E6094" s="12">
        <f>IF($A6094="","",IF(ISNUMBER($A6094),$A6094,IFERROR(DATEVALUE($A6094),"")))</f>
        <v/>
      </c>
      <c r="F6094" s="12">
        <f>IF($B6094="","",IF(ISNUMBER($B6094),HOUR($B6094)*2+MINUTE($B6094)/30,IFERROR(VALUE(LEFT($B6094,FIND(":",$B6094)-1))*2+VALUE(MID($B6094,FIND(":",$B6094)+1,2))/30,"")))</f>
        <v/>
      </c>
      <c r="G6094" s="12">
        <f>IF($E6094="","",IF(WEEKDAY($E6094,2)&lt;6,1,0))</f>
        <v/>
      </c>
      <c r="H6094" s="12">
        <f>IF(OR($E6094="",$F6094=""),"",IF(AND($G6094=1,$F6094&gt;='Working Hours'!$C$8,$F6094&lt;'Working Hours'!$C$9),1,0))</f>
        <v/>
      </c>
    </row>
    <row r="6095">
      <c r="A6095" s="11" t="n"/>
      <c r="B6095" s="11" t="n"/>
      <c r="C6095" s="11" t="n"/>
      <c r="E6095" s="12">
        <f>IF($A6095="","",IF(ISNUMBER($A6095),$A6095,IFERROR(DATEVALUE($A6095),"")))</f>
        <v/>
      </c>
      <c r="F6095" s="12">
        <f>IF($B6095="","",IF(ISNUMBER($B6095),HOUR($B6095)*2+MINUTE($B6095)/30,IFERROR(VALUE(LEFT($B6095,FIND(":",$B6095)-1))*2+VALUE(MID($B6095,FIND(":",$B6095)+1,2))/30,"")))</f>
        <v/>
      </c>
      <c r="G6095" s="12">
        <f>IF($E6095="","",IF(WEEKDAY($E6095,2)&lt;6,1,0))</f>
        <v/>
      </c>
      <c r="H6095" s="12">
        <f>IF(OR($E6095="",$F6095=""),"",IF(AND($G6095=1,$F6095&gt;='Working Hours'!$C$8,$F6095&lt;'Working Hours'!$C$9),1,0))</f>
        <v/>
      </c>
    </row>
    <row r="6096">
      <c r="A6096" s="11" t="n"/>
      <c r="B6096" s="11" t="n"/>
      <c r="C6096" s="11" t="n"/>
      <c r="E6096" s="12">
        <f>IF($A6096="","",IF(ISNUMBER($A6096),$A6096,IFERROR(DATEVALUE($A6096),"")))</f>
        <v/>
      </c>
      <c r="F6096" s="12">
        <f>IF($B6096="","",IF(ISNUMBER($B6096),HOUR($B6096)*2+MINUTE($B6096)/30,IFERROR(VALUE(LEFT($B6096,FIND(":",$B6096)-1))*2+VALUE(MID($B6096,FIND(":",$B6096)+1,2))/30,"")))</f>
        <v/>
      </c>
      <c r="G6096" s="12">
        <f>IF($E6096="","",IF(WEEKDAY($E6096,2)&lt;6,1,0))</f>
        <v/>
      </c>
      <c r="H6096" s="12">
        <f>IF(OR($E6096="",$F6096=""),"",IF(AND($G6096=1,$F6096&gt;='Working Hours'!$C$8,$F6096&lt;'Working Hours'!$C$9),1,0))</f>
        <v/>
      </c>
    </row>
    <row r="6097">
      <c r="A6097" s="11" t="n"/>
      <c r="B6097" s="11" t="n"/>
      <c r="C6097" s="11" t="n"/>
      <c r="E6097" s="12">
        <f>IF($A6097="","",IF(ISNUMBER($A6097),$A6097,IFERROR(DATEVALUE($A6097),"")))</f>
        <v/>
      </c>
      <c r="F6097" s="12">
        <f>IF($B6097="","",IF(ISNUMBER($B6097),HOUR($B6097)*2+MINUTE($B6097)/30,IFERROR(VALUE(LEFT($B6097,FIND(":",$B6097)-1))*2+VALUE(MID($B6097,FIND(":",$B6097)+1,2))/30,"")))</f>
        <v/>
      </c>
      <c r="G6097" s="12">
        <f>IF($E6097="","",IF(WEEKDAY($E6097,2)&lt;6,1,0))</f>
        <v/>
      </c>
      <c r="H6097" s="12">
        <f>IF(OR($E6097="",$F6097=""),"",IF(AND($G6097=1,$F6097&gt;='Working Hours'!$C$8,$F6097&lt;'Working Hours'!$C$9),1,0))</f>
        <v/>
      </c>
    </row>
    <row r="6098">
      <c r="A6098" s="11" t="n"/>
      <c r="B6098" s="11" t="n"/>
      <c r="C6098" s="11" t="n"/>
      <c r="E6098" s="12">
        <f>IF($A6098="","",IF(ISNUMBER($A6098),$A6098,IFERROR(DATEVALUE($A6098),"")))</f>
        <v/>
      </c>
      <c r="F6098" s="12">
        <f>IF($B6098="","",IF(ISNUMBER($B6098),HOUR($B6098)*2+MINUTE($B6098)/30,IFERROR(VALUE(LEFT($B6098,FIND(":",$B6098)-1))*2+VALUE(MID($B6098,FIND(":",$B6098)+1,2))/30,"")))</f>
        <v/>
      </c>
      <c r="G6098" s="12">
        <f>IF($E6098="","",IF(WEEKDAY($E6098,2)&lt;6,1,0))</f>
        <v/>
      </c>
      <c r="H6098" s="12">
        <f>IF(OR($E6098="",$F6098=""),"",IF(AND($G6098=1,$F6098&gt;='Working Hours'!$C$8,$F6098&lt;'Working Hours'!$C$9),1,0))</f>
        <v/>
      </c>
    </row>
    <row r="6099">
      <c r="A6099" s="11" t="n"/>
      <c r="B6099" s="11" t="n"/>
      <c r="C6099" s="11" t="n"/>
      <c r="E6099" s="12">
        <f>IF($A6099="","",IF(ISNUMBER($A6099),$A6099,IFERROR(DATEVALUE($A6099),"")))</f>
        <v/>
      </c>
      <c r="F6099" s="12">
        <f>IF($B6099="","",IF(ISNUMBER($B6099),HOUR($B6099)*2+MINUTE($B6099)/30,IFERROR(VALUE(LEFT($B6099,FIND(":",$B6099)-1))*2+VALUE(MID($B6099,FIND(":",$B6099)+1,2))/30,"")))</f>
        <v/>
      </c>
      <c r="G6099" s="12">
        <f>IF($E6099="","",IF(WEEKDAY($E6099,2)&lt;6,1,0))</f>
        <v/>
      </c>
      <c r="H6099" s="12">
        <f>IF(OR($E6099="",$F6099=""),"",IF(AND($G6099=1,$F6099&gt;='Working Hours'!$C$8,$F6099&lt;'Working Hours'!$C$9),1,0))</f>
        <v/>
      </c>
    </row>
    <row r="6100">
      <c r="A6100" s="11" t="n"/>
      <c r="B6100" s="11" t="n"/>
      <c r="C6100" s="11" t="n"/>
      <c r="E6100" s="12">
        <f>IF($A6100="","",IF(ISNUMBER($A6100),$A6100,IFERROR(DATEVALUE($A6100),"")))</f>
        <v/>
      </c>
      <c r="F6100" s="12">
        <f>IF($B6100="","",IF(ISNUMBER($B6100),HOUR($B6100)*2+MINUTE($B6100)/30,IFERROR(VALUE(LEFT($B6100,FIND(":",$B6100)-1))*2+VALUE(MID($B6100,FIND(":",$B6100)+1,2))/30,"")))</f>
        <v/>
      </c>
      <c r="G6100" s="12">
        <f>IF($E6100="","",IF(WEEKDAY($E6100,2)&lt;6,1,0))</f>
        <v/>
      </c>
      <c r="H6100" s="12">
        <f>IF(OR($E6100="",$F6100=""),"",IF(AND($G6100=1,$F6100&gt;='Working Hours'!$C$8,$F6100&lt;'Working Hours'!$C$9),1,0))</f>
        <v/>
      </c>
    </row>
    <row r="6101">
      <c r="A6101" s="11" t="n"/>
      <c r="B6101" s="11" t="n"/>
      <c r="C6101" s="11" t="n"/>
      <c r="E6101" s="12">
        <f>IF($A6101="","",IF(ISNUMBER($A6101),$A6101,IFERROR(DATEVALUE($A6101),"")))</f>
        <v/>
      </c>
      <c r="F6101" s="12">
        <f>IF($B6101="","",IF(ISNUMBER($B6101),HOUR($B6101)*2+MINUTE($B6101)/30,IFERROR(VALUE(LEFT($B6101,FIND(":",$B6101)-1))*2+VALUE(MID($B6101,FIND(":",$B6101)+1,2))/30,"")))</f>
        <v/>
      </c>
      <c r="G6101" s="12">
        <f>IF($E6101="","",IF(WEEKDAY($E6101,2)&lt;6,1,0))</f>
        <v/>
      </c>
      <c r="H6101" s="12">
        <f>IF(OR($E6101="",$F6101=""),"",IF(AND($G6101=1,$F6101&gt;='Working Hours'!$C$8,$F6101&lt;'Working Hours'!$C$9),1,0))</f>
        <v/>
      </c>
    </row>
    <row r="6102">
      <c r="A6102" s="11" t="n"/>
      <c r="B6102" s="11" t="n"/>
      <c r="C6102" s="11" t="n"/>
      <c r="E6102" s="12">
        <f>IF($A6102="","",IF(ISNUMBER($A6102),$A6102,IFERROR(DATEVALUE($A6102),"")))</f>
        <v/>
      </c>
      <c r="F6102" s="12">
        <f>IF($B6102="","",IF(ISNUMBER($B6102),HOUR($B6102)*2+MINUTE($B6102)/30,IFERROR(VALUE(LEFT($B6102,FIND(":",$B6102)-1))*2+VALUE(MID($B6102,FIND(":",$B6102)+1,2))/30,"")))</f>
        <v/>
      </c>
      <c r="G6102" s="12">
        <f>IF($E6102="","",IF(WEEKDAY($E6102,2)&lt;6,1,0))</f>
        <v/>
      </c>
      <c r="H6102" s="12">
        <f>IF(OR($E6102="",$F6102=""),"",IF(AND($G6102=1,$F6102&gt;='Working Hours'!$C$8,$F6102&lt;'Working Hours'!$C$9),1,0))</f>
        <v/>
      </c>
    </row>
    <row r="6103">
      <c r="A6103" s="11" t="n"/>
      <c r="B6103" s="11" t="n"/>
      <c r="C6103" s="11" t="n"/>
      <c r="E6103" s="12">
        <f>IF($A6103="","",IF(ISNUMBER($A6103),$A6103,IFERROR(DATEVALUE($A6103),"")))</f>
        <v/>
      </c>
      <c r="F6103" s="12">
        <f>IF($B6103="","",IF(ISNUMBER($B6103),HOUR($B6103)*2+MINUTE($B6103)/30,IFERROR(VALUE(LEFT($B6103,FIND(":",$B6103)-1))*2+VALUE(MID($B6103,FIND(":",$B6103)+1,2))/30,"")))</f>
        <v/>
      </c>
      <c r="G6103" s="12">
        <f>IF($E6103="","",IF(WEEKDAY($E6103,2)&lt;6,1,0))</f>
        <v/>
      </c>
      <c r="H6103" s="12">
        <f>IF(OR($E6103="",$F6103=""),"",IF(AND($G6103=1,$F6103&gt;='Working Hours'!$C$8,$F6103&lt;'Working Hours'!$C$9),1,0))</f>
        <v/>
      </c>
    </row>
    <row r="6104">
      <c r="A6104" s="11" t="n"/>
      <c r="B6104" s="11" t="n"/>
      <c r="C6104" s="11" t="n"/>
      <c r="E6104" s="12">
        <f>IF($A6104="","",IF(ISNUMBER($A6104),$A6104,IFERROR(DATEVALUE($A6104),"")))</f>
        <v/>
      </c>
      <c r="F6104" s="12">
        <f>IF($B6104="","",IF(ISNUMBER($B6104),HOUR($B6104)*2+MINUTE($B6104)/30,IFERROR(VALUE(LEFT($B6104,FIND(":",$B6104)-1))*2+VALUE(MID($B6104,FIND(":",$B6104)+1,2))/30,"")))</f>
        <v/>
      </c>
      <c r="G6104" s="12">
        <f>IF($E6104="","",IF(WEEKDAY($E6104,2)&lt;6,1,0))</f>
        <v/>
      </c>
      <c r="H6104" s="12">
        <f>IF(OR($E6104="",$F6104=""),"",IF(AND($G6104=1,$F6104&gt;='Working Hours'!$C$8,$F6104&lt;'Working Hours'!$C$9),1,0))</f>
        <v/>
      </c>
    </row>
    <row r="6105">
      <c r="A6105" s="11" t="n"/>
      <c r="B6105" s="11" t="n"/>
      <c r="C6105" s="11" t="n"/>
      <c r="E6105" s="12">
        <f>IF($A6105="","",IF(ISNUMBER($A6105),$A6105,IFERROR(DATEVALUE($A6105),"")))</f>
        <v/>
      </c>
      <c r="F6105" s="12">
        <f>IF($B6105="","",IF(ISNUMBER($B6105),HOUR($B6105)*2+MINUTE($B6105)/30,IFERROR(VALUE(LEFT($B6105,FIND(":",$B6105)-1))*2+VALUE(MID($B6105,FIND(":",$B6105)+1,2))/30,"")))</f>
        <v/>
      </c>
      <c r="G6105" s="12">
        <f>IF($E6105="","",IF(WEEKDAY($E6105,2)&lt;6,1,0))</f>
        <v/>
      </c>
      <c r="H6105" s="12">
        <f>IF(OR($E6105="",$F6105=""),"",IF(AND($G6105=1,$F6105&gt;='Working Hours'!$C$8,$F6105&lt;'Working Hours'!$C$9),1,0))</f>
        <v/>
      </c>
    </row>
    <row r="6106">
      <c r="A6106" s="11" t="n"/>
      <c r="B6106" s="11" t="n"/>
      <c r="C6106" s="11" t="n"/>
      <c r="E6106" s="12">
        <f>IF($A6106="","",IF(ISNUMBER($A6106),$A6106,IFERROR(DATEVALUE($A6106),"")))</f>
        <v/>
      </c>
      <c r="F6106" s="12">
        <f>IF($B6106="","",IF(ISNUMBER($B6106),HOUR($B6106)*2+MINUTE($B6106)/30,IFERROR(VALUE(LEFT($B6106,FIND(":",$B6106)-1))*2+VALUE(MID($B6106,FIND(":",$B6106)+1,2))/30,"")))</f>
        <v/>
      </c>
      <c r="G6106" s="12">
        <f>IF($E6106="","",IF(WEEKDAY($E6106,2)&lt;6,1,0))</f>
        <v/>
      </c>
      <c r="H6106" s="12">
        <f>IF(OR($E6106="",$F6106=""),"",IF(AND($G6106=1,$F6106&gt;='Working Hours'!$C$8,$F6106&lt;'Working Hours'!$C$9),1,0))</f>
        <v/>
      </c>
    </row>
    <row r="6107">
      <c r="A6107" s="11" t="n"/>
      <c r="B6107" s="11" t="n"/>
      <c r="C6107" s="11" t="n"/>
      <c r="E6107" s="12">
        <f>IF($A6107="","",IF(ISNUMBER($A6107),$A6107,IFERROR(DATEVALUE($A6107),"")))</f>
        <v/>
      </c>
      <c r="F6107" s="12">
        <f>IF($B6107="","",IF(ISNUMBER($B6107),HOUR($B6107)*2+MINUTE($B6107)/30,IFERROR(VALUE(LEFT($B6107,FIND(":",$B6107)-1))*2+VALUE(MID($B6107,FIND(":",$B6107)+1,2))/30,"")))</f>
        <v/>
      </c>
      <c r="G6107" s="12">
        <f>IF($E6107="","",IF(WEEKDAY($E6107,2)&lt;6,1,0))</f>
        <v/>
      </c>
      <c r="H6107" s="12">
        <f>IF(OR($E6107="",$F6107=""),"",IF(AND($G6107=1,$F6107&gt;='Working Hours'!$C$8,$F6107&lt;'Working Hours'!$C$9),1,0))</f>
        <v/>
      </c>
    </row>
    <row r="6108">
      <c r="A6108" s="11" t="n"/>
      <c r="B6108" s="11" t="n"/>
      <c r="C6108" s="11" t="n"/>
      <c r="E6108" s="12">
        <f>IF($A6108="","",IF(ISNUMBER($A6108),$A6108,IFERROR(DATEVALUE($A6108),"")))</f>
        <v/>
      </c>
      <c r="F6108" s="12">
        <f>IF($B6108="","",IF(ISNUMBER($B6108),HOUR($B6108)*2+MINUTE($B6108)/30,IFERROR(VALUE(LEFT($B6108,FIND(":",$B6108)-1))*2+VALUE(MID($B6108,FIND(":",$B6108)+1,2))/30,"")))</f>
        <v/>
      </c>
      <c r="G6108" s="12">
        <f>IF($E6108="","",IF(WEEKDAY($E6108,2)&lt;6,1,0))</f>
        <v/>
      </c>
      <c r="H6108" s="12">
        <f>IF(OR($E6108="",$F6108=""),"",IF(AND($G6108=1,$F6108&gt;='Working Hours'!$C$8,$F6108&lt;'Working Hours'!$C$9),1,0))</f>
        <v/>
      </c>
    </row>
    <row r="6109">
      <c r="A6109" s="11" t="n"/>
      <c r="B6109" s="11" t="n"/>
      <c r="C6109" s="11" t="n"/>
      <c r="E6109" s="12">
        <f>IF($A6109="","",IF(ISNUMBER($A6109),$A6109,IFERROR(DATEVALUE($A6109),"")))</f>
        <v/>
      </c>
      <c r="F6109" s="12">
        <f>IF($B6109="","",IF(ISNUMBER($B6109),HOUR($B6109)*2+MINUTE($B6109)/30,IFERROR(VALUE(LEFT($B6109,FIND(":",$B6109)-1))*2+VALUE(MID($B6109,FIND(":",$B6109)+1,2))/30,"")))</f>
        <v/>
      </c>
      <c r="G6109" s="12">
        <f>IF($E6109="","",IF(WEEKDAY($E6109,2)&lt;6,1,0))</f>
        <v/>
      </c>
      <c r="H6109" s="12">
        <f>IF(OR($E6109="",$F6109=""),"",IF(AND($G6109=1,$F6109&gt;='Working Hours'!$C$8,$F6109&lt;'Working Hours'!$C$9),1,0))</f>
        <v/>
      </c>
    </row>
    <row r="6110">
      <c r="A6110" s="11" t="n"/>
      <c r="B6110" s="11" t="n"/>
      <c r="C6110" s="11" t="n"/>
      <c r="E6110" s="12">
        <f>IF($A6110="","",IF(ISNUMBER($A6110),$A6110,IFERROR(DATEVALUE($A6110),"")))</f>
        <v/>
      </c>
      <c r="F6110" s="12">
        <f>IF($B6110="","",IF(ISNUMBER($B6110),HOUR($B6110)*2+MINUTE($B6110)/30,IFERROR(VALUE(LEFT($B6110,FIND(":",$B6110)-1))*2+VALUE(MID($B6110,FIND(":",$B6110)+1,2))/30,"")))</f>
        <v/>
      </c>
      <c r="G6110" s="12">
        <f>IF($E6110="","",IF(WEEKDAY($E6110,2)&lt;6,1,0))</f>
        <v/>
      </c>
      <c r="H6110" s="12">
        <f>IF(OR($E6110="",$F6110=""),"",IF(AND($G6110=1,$F6110&gt;='Working Hours'!$C$8,$F6110&lt;'Working Hours'!$C$9),1,0))</f>
        <v/>
      </c>
    </row>
    <row r="6111">
      <c r="A6111" s="11" t="n"/>
      <c r="B6111" s="11" t="n"/>
      <c r="C6111" s="11" t="n"/>
      <c r="E6111" s="12">
        <f>IF($A6111="","",IF(ISNUMBER($A6111),$A6111,IFERROR(DATEVALUE($A6111),"")))</f>
        <v/>
      </c>
      <c r="F6111" s="12">
        <f>IF($B6111="","",IF(ISNUMBER($B6111),HOUR($B6111)*2+MINUTE($B6111)/30,IFERROR(VALUE(LEFT($B6111,FIND(":",$B6111)-1))*2+VALUE(MID($B6111,FIND(":",$B6111)+1,2))/30,"")))</f>
        <v/>
      </c>
      <c r="G6111" s="12">
        <f>IF($E6111="","",IF(WEEKDAY($E6111,2)&lt;6,1,0))</f>
        <v/>
      </c>
      <c r="H6111" s="12">
        <f>IF(OR($E6111="",$F6111=""),"",IF(AND($G6111=1,$F6111&gt;='Working Hours'!$C$8,$F6111&lt;'Working Hours'!$C$9),1,0))</f>
        <v/>
      </c>
    </row>
    <row r="6112">
      <c r="A6112" s="11" t="n"/>
      <c r="B6112" s="11" t="n"/>
      <c r="C6112" s="11" t="n"/>
      <c r="E6112" s="12">
        <f>IF($A6112="","",IF(ISNUMBER($A6112),$A6112,IFERROR(DATEVALUE($A6112),"")))</f>
        <v/>
      </c>
      <c r="F6112" s="12">
        <f>IF($B6112="","",IF(ISNUMBER($B6112),HOUR($B6112)*2+MINUTE($B6112)/30,IFERROR(VALUE(LEFT($B6112,FIND(":",$B6112)-1))*2+VALUE(MID($B6112,FIND(":",$B6112)+1,2))/30,"")))</f>
        <v/>
      </c>
      <c r="G6112" s="12">
        <f>IF($E6112="","",IF(WEEKDAY($E6112,2)&lt;6,1,0))</f>
        <v/>
      </c>
      <c r="H6112" s="12">
        <f>IF(OR($E6112="",$F6112=""),"",IF(AND($G6112=1,$F6112&gt;='Working Hours'!$C$8,$F6112&lt;'Working Hours'!$C$9),1,0))</f>
        <v/>
      </c>
    </row>
    <row r="6113">
      <c r="A6113" s="11" t="n"/>
      <c r="B6113" s="11" t="n"/>
      <c r="C6113" s="11" t="n"/>
      <c r="E6113" s="12">
        <f>IF($A6113="","",IF(ISNUMBER($A6113),$A6113,IFERROR(DATEVALUE($A6113),"")))</f>
        <v/>
      </c>
      <c r="F6113" s="12">
        <f>IF($B6113="","",IF(ISNUMBER($B6113),HOUR($B6113)*2+MINUTE($B6113)/30,IFERROR(VALUE(LEFT($B6113,FIND(":",$B6113)-1))*2+VALUE(MID($B6113,FIND(":",$B6113)+1,2))/30,"")))</f>
        <v/>
      </c>
      <c r="G6113" s="12">
        <f>IF($E6113="","",IF(WEEKDAY($E6113,2)&lt;6,1,0))</f>
        <v/>
      </c>
      <c r="H6113" s="12">
        <f>IF(OR($E6113="",$F6113=""),"",IF(AND($G6113=1,$F6113&gt;='Working Hours'!$C$8,$F6113&lt;'Working Hours'!$C$9),1,0))</f>
        <v/>
      </c>
    </row>
    <row r="6114">
      <c r="A6114" s="11" t="n"/>
      <c r="B6114" s="11" t="n"/>
      <c r="C6114" s="11" t="n"/>
      <c r="E6114" s="12">
        <f>IF($A6114="","",IF(ISNUMBER($A6114),$A6114,IFERROR(DATEVALUE($A6114),"")))</f>
        <v/>
      </c>
      <c r="F6114" s="12">
        <f>IF($B6114="","",IF(ISNUMBER($B6114),HOUR($B6114)*2+MINUTE($B6114)/30,IFERROR(VALUE(LEFT($B6114,FIND(":",$B6114)-1))*2+VALUE(MID($B6114,FIND(":",$B6114)+1,2))/30,"")))</f>
        <v/>
      </c>
      <c r="G6114" s="12">
        <f>IF($E6114="","",IF(WEEKDAY($E6114,2)&lt;6,1,0))</f>
        <v/>
      </c>
      <c r="H6114" s="12">
        <f>IF(OR($E6114="",$F6114=""),"",IF(AND($G6114=1,$F6114&gt;='Working Hours'!$C$8,$F6114&lt;'Working Hours'!$C$9),1,0))</f>
        <v/>
      </c>
    </row>
    <row r="6115">
      <c r="A6115" s="11" t="n"/>
      <c r="B6115" s="11" t="n"/>
      <c r="C6115" s="11" t="n"/>
      <c r="E6115" s="12">
        <f>IF($A6115="","",IF(ISNUMBER($A6115),$A6115,IFERROR(DATEVALUE($A6115),"")))</f>
        <v/>
      </c>
      <c r="F6115" s="12">
        <f>IF($B6115="","",IF(ISNUMBER($B6115),HOUR($B6115)*2+MINUTE($B6115)/30,IFERROR(VALUE(LEFT($B6115,FIND(":",$B6115)-1))*2+VALUE(MID($B6115,FIND(":",$B6115)+1,2))/30,"")))</f>
        <v/>
      </c>
      <c r="G6115" s="12">
        <f>IF($E6115="","",IF(WEEKDAY($E6115,2)&lt;6,1,0))</f>
        <v/>
      </c>
      <c r="H6115" s="12">
        <f>IF(OR($E6115="",$F6115=""),"",IF(AND($G6115=1,$F6115&gt;='Working Hours'!$C$8,$F6115&lt;'Working Hours'!$C$9),1,0))</f>
        <v/>
      </c>
    </row>
    <row r="6116">
      <c r="A6116" s="11" t="n"/>
      <c r="B6116" s="11" t="n"/>
      <c r="C6116" s="11" t="n"/>
      <c r="E6116" s="12">
        <f>IF($A6116="","",IF(ISNUMBER($A6116),$A6116,IFERROR(DATEVALUE($A6116),"")))</f>
        <v/>
      </c>
      <c r="F6116" s="12">
        <f>IF($B6116="","",IF(ISNUMBER($B6116),HOUR($B6116)*2+MINUTE($B6116)/30,IFERROR(VALUE(LEFT($B6116,FIND(":",$B6116)-1))*2+VALUE(MID($B6116,FIND(":",$B6116)+1,2))/30,"")))</f>
        <v/>
      </c>
      <c r="G6116" s="12">
        <f>IF($E6116="","",IF(WEEKDAY($E6116,2)&lt;6,1,0))</f>
        <v/>
      </c>
      <c r="H6116" s="12">
        <f>IF(OR($E6116="",$F6116=""),"",IF(AND($G6116=1,$F6116&gt;='Working Hours'!$C$8,$F6116&lt;'Working Hours'!$C$9),1,0))</f>
        <v/>
      </c>
    </row>
    <row r="6117">
      <c r="A6117" s="11" t="n"/>
      <c r="B6117" s="11" t="n"/>
      <c r="C6117" s="11" t="n"/>
      <c r="E6117" s="12">
        <f>IF($A6117="","",IF(ISNUMBER($A6117),$A6117,IFERROR(DATEVALUE($A6117),"")))</f>
        <v/>
      </c>
      <c r="F6117" s="12">
        <f>IF($B6117="","",IF(ISNUMBER($B6117),HOUR($B6117)*2+MINUTE($B6117)/30,IFERROR(VALUE(LEFT($B6117,FIND(":",$B6117)-1))*2+VALUE(MID($B6117,FIND(":",$B6117)+1,2))/30,"")))</f>
        <v/>
      </c>
      <c r="G6117" s="12">
        <f>IF($E6117="","",IF(WEEKDAY($E6117,2)&lt;6,1,0))</f>
        <v/>
      </c>
      <c r="H6117" s="12">
        <f>IF(OR($E6117="",$F6117=""),"",IF(AND($G6117=1,$F6117&gt;='Working Hours'!$C$8,$F6117&lt;'Working Hours'!$C$9),1,0))</f>
        <v/>
      </c>
    </row>
    <row r="6118">
      <c r="A6118" s="11" t="n"/>
      <c r="B6118" s="11" t="n"/>
      <c r="C6118" s="11" t="n"/>
      <c r="E6118" s="12">
        <f>IF($A6118="","",IF(ISNUMBER($A6118),$A6118,IFERROR(DATEVALUE($A6118),"")))</f>
        <v/>
      </c>
      <c r="F6118" s="12">
        <f>IF($B6118="","",IF(ISNUMBER($B6118),HOUR($B6118)*2+MINUTE($B6118)/30,IFERROR(VALUE(LEFT($B6118,FIND(":",$B6118)-1))*2+VALUE(MID($B6118,FIND(":",$B6118)+1,2))/30,"")))</f>
        <v/>
      </c>
      <c r="G6118" s="12">
        <f>IF($E6118="","",IF(WEEKDAY($E6118,2)&lt;6,1,0))</f>
        <v/>
      </c>
      <c r="H6118" s="12">
        <f>IF(OR($E6118="",$F6118=""),"",IF(AND($G6118=1,$F6118&gt;='Working Hours'!$C$8,$F6118&lt;'Working Hours'!$C$9),1,0))</f>
        <v/>
      </c>
    </row>
    <row r="6119">
      <c r="A6119" s="11" t="n"/>
      <c r="B6119" s="11" t="n"/>
      <c r="C6119" s="11" t="n"/>
      <c r="E6119" s="12">
        <f>IF($A6119="","",IF(ISNUMBER($A6119),$A6119,IFERROR(DATEVALUE($A6119),"")))</f>
        <v/>
      </c>
      <c r="F6119" s="12">
        <f>IF($B6119="","",IF(ISNUMBER($B6119),HOUR($B6119)*2+MINUTE($B6119)/30,IFERROR(VALUE(LEFT($B6119,FIND(":",$B6119)-1))*2+VALUE(MID($B6119,FIND(":",$B6119)+1,2))/30,"")))</f>
        <v/>
      </c>
      <c r="G6119" s="12">
        <f>IF($E6119="","",IF(WEEKDAY($E6119,2)&lt;6,1,0))</f>
        <v/>
      </c>
      <c r="H6119" s="12">
        <f>IF(OR($E6119="",$F6119=""),"",IF(AND($G6119=1,$F6119&gt;='Working Hours'!$C$8,$F6119&lt;'Working Hours'!$C$9),1,0))</f>
        <v/>
      </c>
    </row>
    <row r="6120">
      <c r="A6120" s="11" t="n"/>
      <c r="B6120" s="11" t="n"/>
      <c r="C6120" s="11" t="n"/>
      <c r="E6120" s="12">
        <f>IF($A6120="","",IF(ISNUMBER($A6120),$A6120,IFERROR(DATEVALUE($A6120),"")))</f>
        <v/>
      </c>
      <c r="F6120" s="12">
        <f>IF($B6120="","",IF(ISNUMBER($B6120),HOUR($B6120)*2+MINUTE($B6120)/30,IFERROR(VALUE(LEFT($B6120,FIND(":",$B6120)-1))*2+VALUE(MID($B6120,FIND(":",$B6120)+1,2))/30,"")))</f>
        <v/>
      </c>
      <c r="G6120" s="12">
        <f>IF($E6120="","",IF(WEEKDAY($E6120,2)&lt;6,1,0))</f>
        <v/>
      </c>
      <c r="H6120" s="12">
        <f>IF(OR($E6120="",$F6120=""),"",IF(AND($G6120=1,$F6120&gt;='Working Hours'!$C$8,$F6120&lt;'Working Hours'!$C$9),1,0))</f>
        <v/>
      </c>
    </row>
    <row r="6121">
      <c r="A6121" s="11" t="n"/>
      <c r="B6121" s="11" t="n"/>
      <c r="C6121" s="11" t="n"/>
      <c r="E6121" s="12">
        <f>IF($A6121="","",IF(ISNUMBER($A6121),$A6121,IFERROR(DATEVALUE($A6121),"")))</f>
        <v/>
      </c>
      <c r="F6121" s="12">
        <f>IF($B6121="","",IF(ISNUMBER($B6121),HOUR($B6121)*2+MINUTE($B6121)/30,IFERROR(VALUE(LEFT($B6121,FIND(":",$B6121)-1))*2+VALUE(MID($B6121,FIND(":",$B6121)+1,2))/30,"")))</f>
        <v/>
      </c>
      <c r="G6121" s="12">
        <f>IF($E6121="","",IF(WEEKDAY($E6121,2)&lt;6,1,0))</f>
        <v/>
      </c>
      <c r="H6121" s="12">
        <f>IF(OR($E6121="",$F6121=""),"",IF(AND($G6121=1,$F6121&gt;='Working Hours'!$C$8,$F6121&lt;'Working Hours'!$C$9),1,0))</f>
        <v/>
      </c>
    </row>
    <row r="6122">
      <c r="A6122" s="11" t="n"/>
      <c r="B6122" s="11" t="n"/>
      <c r="C6122" s="11" t="n"/>
      <c r="E6122" s="12">
        <f>IF($A6122="","",IF(ISNUMBER($A6122),$A6122,IFERROR(DATEVALUE($A6122),"")))</f>
        <v/>
      </c>
      <c r="F6122" s="12">
        <f>IF($B6122="","",IF(ISNUMBER($B6122),HOUR($B6122)*2+MINUTE($B6122)/30,IFERROR(VALUE(LEFT($B6122,FIND(":",$B6122)-1))*2+VALUE(MID($B6122,FIND(":",$B6122)+1,2))/30,"")))</f>
        <v/>
      </c>
      <c r="G6122" s="12">
        <f>IF($E6122="","",IF(WEEKDAY($E6122,2)&lt;6,1,0))</f>
        <v/>
      </c>
      <c r="H6122" s="12">
        <f>IF(OR($E6122="",$F6122=""),"",IF(AND($G6122=1,$F6122&gt;='Working Hours'!$C$8,$F6122&lt;'Working Hours'!$C$9),1,0))</f>
        <v/>
      </c>
    </row>
    <row r="6123">
      <c r="A6123" s="11" t="n"/>
      <c r="B6123" s="11" t="n"/>
      <c r="C6123" s="11" t="n"/>
      <c r="E6123" s="12">
        <f>IF($A6123="","",IF(ISNUMBER($A6123),$A6123,IFERROR(DATEVALUE($A6123),"")))</f>
        <v/>
      </c>
      <c r="F6123" s="12">
        <f>IF($B6123="","",IF(ISNUMBER($B6123),HOUR($B6123)*2+MINUTE($B6123)/30,IFERROR(VALUE(LEFT($B6123,FIND(":",$B6123)-1))*2+VALUE(MID($B6123,FIND(":",$B6123)+1,2))/30,"")))</f>
        <v/>
      </c>
      <c r="G6123" s="12">
        <f>IF($E6123="","",IF(WEEKDAY($E6123,2)&lt;6,1,0))</f>
        <v/>
      </c>
      <c r="H6123" s="12">
        <f>IF(OR($E6123="",$F6123=""),"",IF(AND($G6123=1,$F6123&gt;='Working Hours'!$C$8,$F6123&lt;'Working Hours'!$C$9),1,0))</f>
        <v/>
      </c>
    </row>
    <row r="6124">
      <c r="A6124" s="11" t="n"/>
      <c r="B6124" s="11" t="n"/>
      <c r="C6124" s="11" t="n"/>
      <c r="E6124" s="12">
        <f>IF($A6124="","",IF(ISNUMBER($A6124),$A6124,IFERROR(DATEVALUE($A6124),"")))</f>
        <v/>
      </c>
      <c r="F6124" s="12">
        <f>IF($B6124="","",IF(ISNUMBER($B6124),HOUR($B6124)*2+MINUTE($B6124)/30,IFERROR(VALUE(LEFT($B6124,FIND(":",$B6124)-1))*2+VALUE(MID($B6124,FIND(":",$B6124)+1,2))/30,"")))</f>
        <v/>
      </c>
      <c r="G6124" s="12">
        <f>IF($E6124="","",IF(WEEKDAY($E6124,2)&lt;6,1,0))</f>
        <v/>
      </c>
      <c r="H6124" s="12">
        <f>IF(OR($E6124="",$F6124=""),"",IF(AND($G6124=1,$F6124&gt;='Working Hours'!$C$8,$F6124&lt;'Working Hours'!$C$9),1,0))</f>
        <v/>
      </c>
    </row>
    <row r="6125">
      <c r="A6125" s="11" t="n"/>
      <c r="B6125" s="11" t="n"/>
      <c r="C6125" s="11" t="n"/>
      <c r="E6125" s="12">
        <f>IF($A6125="","",IF(ISNUMBER($A6125),$A6125,IFERROR(DATEVALUE($A6125),"")))</f>
        <v/>
      </c>
      <c r="F6125" s="12">
        <f>IF($B6125="","",IF(ISNUMBER($B6125),HOUR($B6125)*2+MINUTE($B6125)/30,IFERROR(VALUE(LEFT($B6125,FIND(":",$B6125)-1))*2+VALUE(MID($B6125,FIND(":",$B6125)+1,2))/30,"")))</f>
        <v/>
      </c>
      <c r="G6125" s="12">
        <f>IF($E6125="","",IF(WEEKDAY($E6125,2)&lt;6,1,0))</f>
        <v/>
      </c>
      <c r="H6125" s="12">
        <f>IF(OR($E6125="",$F6125=""),"",IF(AND($G6125=1,$F6125&gt;='Working Hours'!$C$8,$F6125&lt;'Working Hours'!$C$9),1,0))</f>
        <v/>
      </c>
    </row>
    <row r="6126">
      <c r="A6126" s="11" t="n"/>
      <c r="B6126" s="11" t="n"/>
      <c r="C6126" s="11" t="n"/>
      <c r="E6126" s="12">
        <f>IF($A6126="","",IF(ISNUMBER($A6126),$A6126,IFERROR(DATEVALUE($A6126),"")))</f>
        <v/>
      </c>
      <c r="F6126" s="12">
        <f>IF($B6126="","",IF(ISNUMBER($B6126),HOUR($B6126)*2+MINUTE($B6126)/30,IFERROR(VALUE(LEFT($B6126,FIND(":",$B6126)-1))*2+VALUE(MID($B6126,FIND(":",$B6126)+1,2))/30,"")))</f>
        <v/>
      </c>
      <c r="G6126" s="12">
        <f>IF($E6126="","",IF(WEEKDAY($E6126,2)&lt;6,1,0))</f>
        <v/>
      </c>
      <c r="H6126" s="12">
        <f>IF(OR($E6126="",$F6126=""),"",IF(AND($G6126=1,$F6126&gt;='Working Hours'!$C$8,$F6126&lt;'Working Hours'!$C$9),1,0))</f>
        <v/>
      </c>
    </row>
    <row r="6127">
      <c r="A6127" s="11" t="n"/>
      <c r="B6127" s="11" t="n"/>
      <c r="C6127" s="11" t="n"/>
      <c r="E6127" s="12">
        <f>IF($A6127="","",IF(ISNUMBER($A6127),$A6127,IFERROR(DATEVALUE($A6127),"")))</f>
        <v/>
      </c>
      <c r="F6127" s="12">
        <f>IF($B6127="","",IF(ISNUMBER($B6127),HOUR($B6127)*2+MINUTE($B6127)/30,IFERROR(VALUE(LEFT($B6127,FIND(":",$B6127)-1))*2+VALUE(MID($B6127,FIND(":",$B6127)+1,2))/30,"")))</f>
        <v/>
      </c>
      <c r="G6127" s="12">
        <f>IF($E6127="","",IF(WEEKDAY($E6127,2)&lt;6,1,0))</f>
        <v/>
      </c>
      <c r="H6127" s="12">
        <f>IF(OR($E6127="",$F6127=""),"",IF(AND($G6127=1,$F6127&gt;='Working Hours'!$C$8,$F6127&lt;'Working Hours'!$C$9),1,0))</f>
        <v/>
      </c>
    </row>
    <row r="6128">
      <c r="A6128" s="11" t="n"/>
      <c r="B6128" s="11" t="n"/>
      <c r="C6128" s="11" t="n"/>
      <c r="E6128" s="12">
        <f>IF($A6128="","",IF(ISNUMBER($A6128),$A6128,IFERROR(DATEVALUE($A6128),"")))</f>
        <v/>
      </c>
      <c r="F6128" s="12">
        <f>IF($B6128="","",IF(ISNUMBER($B6128),HOUR($B6128)*2+MINUTE($B6128)/30,IFERROR(VALUE(LEFT($B6128,FIND(":",$B6128)-1))*2+VALUE(MID($B6128,FIND(":",$B6128)+1,2))/30,"")))</f>
        <v/>
      </c>
      <c r="G6128" s="12">
        <f>IF($E6128="","",IF(WEEKDAY($E6128,2)&lt;6,1,0))</f>
        <v/>
      </c>
      <c r="H6128" s="12">
        <f>IF(OR($E6128="",$F6128=""),"",IF(AND($G6128=1,$F6128&gt;='Working Hours'!$C$8,$F6128&lt;'Working Hours'!$C$9),1,0))</f>
        <v/>
      </c>
    </row>
    <row r="6129">
      <c r="A6129" s="11" t="n"/>
      <c r="B6129" s="11" t="n"/>
      <c r="C6129" s="11" t="n"/>
      <c r="E6129" s="12">
        <f>IF($A6129="","",IF(ISNUMBER($A6129),$A6129,IFERROR(DATEVALUE($A6129),"")))</f>
        <v/>
      </c>
      <c r="F6129" s="12">
        <f>IF($B6129="","",IF(ISNUMBER($B6129),HOUR($B6129)*2+MINUTE($B6129)/30,IFERROR(VALUE(LEFT($B6129,FIND(":",$B6129)-1))*2+VALUE(MID($B6129,FIND(":",$B6129)+1,2))/30,"")))</f>
        <v/>
      </c>
      <c r="G6129" s="12">
        <f>IF($E6129="","",IF(WEEKDAY($E6129,2)&lt;6,1,0))</f>
        <v/>
      </c>
      <c r="H6129" s="12">
        <f>IF(OR($E6129="",$F6129=""),"",IF(AND($G6129=1,$F6129&gt;='Working Hours'!$C$8,$F6129&lt;'Working Hours'!$C$9),1,0))</f>
        <v/>
      </c>
    </row>
    <row r="6130">
      <c r="A6130" s="11" t="n"/>
      <c r="B6130" s="11" t="n"/>
      <c r="C6130" s="11" t="n"/>
      <c r="E6130" s="12">
        <f>IF($A6130="","",IF(ISNUMBER($A6130),$A6130,IFERROR(DATEVALUE($A6130),"")))</f>
        <v/>
      </c>
      <c r="F6130" s="12">
        <f>IF($B6130="","",IF(ISNUMBER($B6130),HOUR($B6130)*2+MINUTE($B6130)/30,IFERROR(VALUE(LEFT($B6130,FIND(":",$B6130)-1))*2+VALUE(MID($B6130,FIND(":",$B6130)+1,2))/30,"")))</f>
        <v/>
      </c>
      <c r="G6130" s="12">
        <f>IF($E6130="","",IF(WEEKDAY($E6130,2)&lt;6,1,0))</f>
        <v/>
      </c>
      <c r="H6130" s="12">
        <f>IF(OR($E6130="",$F6130=""),"",IF(AND($G6130=1,$F6130&gt;='Working Hours'!$C$8,$F6130&lt;'Working Hours'!$C$9),1,0))</f>
        <v/>
      </c>
    </row>
    <row r="6131">
      <c r="A6131" s="11" t="n"/>
      <c r="B6131" s="11" t="n"/>
      <c r="C6131" s="11" t="n"/>
      <c r="E6131" s="12">
        <f>IF($A6131="","",IF(ISNUMBER($A6131),$A6131,IFERROR(DATEVALUE($A6131),"")))</f>
        <v/>
      </c>
      <c r="F6131" s="12">
        <f>IF($B6131="","",IF(ISNUMBER($B6131),HOUR($B6131)*2+MINUTE($B6131)/30,IFERROR(VALUE(LEFT($B6131,FIND(":",$B6131)-1))*2+VALUE(MID($B6131,FIND(":",$B6131)+1,2))/30,"")))</f>
        <v/>
      </c>
      <c r="G6131" s="12">
        <f>IF($E6131="","",IF(WEEKDAY($E6131,2)&lt;6,1,0))</f>
        <v/>
      </c>
      <c r="H6131" s="12">
        <f>IF(OR($E6131="",$F6131=""),"",IF(AND($G6131=1,$F6131&gt;='Working Hours'!$C$8,$F6131&lt;'Working Hours'!$C$9),1,0))</f>
        <v/>
      </c>
    </row>
    <row r="6132">
      <c r="A6132" s="11" t="n"/>
      <c r="B6132" s="11" t="n"/>
      <c r="C6132" s="11" t="n"/>
      <c r="E6132" s="12">
        <f>IF($A6132="","",IF(ISNUMBER($A6132),$A6132,IFERROR(DATEVALUE($A6132),"")))</f>
        <v/>
      </c>
      <c r="F6132" s="12">
        <f>IF($B6132="","",IF(ISNUMBER($B6132),HOUR($B6132)*2+MINUTE($B6132)/30,IFERROR(VALUE(LEFT($B6132,FIND(":",$B6132)-1))*2+VALUE(MID($B6132,FIND(":",$B6132)+1,2))/30,"")))</f>
        <v/>
      </c>
      <c r="G6132" s="12">
        <f>IF($E6132="","",IF(WEEKDAY($E6132,2)&lt;6,1,0))</f>
        <v/>
      </c>
      <c r="H6132" s="12">
        <f>IF(OR($E6132="",$F6132=""),"",IF(AND($G6132=1,$F6132&gt;='Working Hours'!$C$8,$F6132&lt;'Working Hours'!$C$9),1,0))</f>
        <v/>
      </c>
    </row>
    <row r="6133">
      <c r="A6133" s="11" t="n"/>
      <c r="B6133" s="11" t="n"/>
      <c r="C6133" s="11" t="n"/>
      <c r="E6133" s="12">
        <f>IF($A6133="","",IF(ISNUMBER($A6133),$A6133,IFERROR(DATEVALUE($A6133),"")))</f>
        <v/>
      </c>
      <c r="F6133" s="12">
        <f>IF($B6133="","",IF(ISNUMBER($B6133),HOUR($B6133)*2+MINUTE($B6133)/30,IFERROR(VALUE(LEFT($B6133,FIND(":",$B6133)-1))*2+VALUE(MID($B6133,FIND(":",$B6133)+1,2))/30,"")))</f>
        <v/>
      </c>
      <c r="G6133" s="12">
        <f>IF($E6133="","",IF(WEEKDAY($E6133,2)&lt;6,1,0))</f>
        <v/>
      </c>
      <c r="H6133" s="12">
        <f>IF(OR($E6133="",$F6133=""),"",IF(AND($G6133=1,$F6133&gt;='Working Hours'!$C$8,$F6133&lt;'Working Hours'!$C$9),1,0))</f>
        <v/>
      </c>
    </row>
    <row r="6134">
      <c r="A6134" s="11" t="n"/>
      <c r="B6134" s="11" t="n"/>
      <c r="C6134" s="11" t="n"/>
      <c r="E6134" s="12">
        <f>IF($A6134="","",IF(ISNUMBER($A6134),$A6134,IFERROR(DATEVALUE($A6134),"")))</f>
        <v/>
      </c>
      <c r="F6134" s="12">
        <f>IF($B6134="","",IF(ISNUMBER($B6134),HOUR($B6134)*2+MINUTE($B6134)/30,IFERROR(VALUE(LEFT($B6134,FIND(":",$B6134)-1))*2+VALUE(MID($B6134,FIND(":",$B6134)+1,2))/30,"")))</f>
        <v/>
      </c>
      <c r="G6134" s="12">
        <f>IF($E6134="","",IF(WEEKDAY($E6134,2)&lt;6,1,0))</f>
        <v/>
      </c>
      <c r="H6134" s="12">
        <f>IF(OR($E6134="",$F6134=""),"",IF(AND($G6134=1,$F6134&gt;='Working Hours'!$C$8,$F6134&lt;'Working Hours'!$C$9),1,0))</f>
        <v/>
      </c>
    </row>
    <row r="6135">
      <c r="A6135" s="11" t="n"/>
      <c r="B6135" s="11" t="n"/>
      <c r="C6135" s="11" t="n"/>
      <c r="E6135" s="12">
        <f>IF($A6135="","",IF(ISNUMBER($A6135),$A6135,IFERROR(DATEVALUE($A6135),"")))</f>
        <v/>
      </c>
      <c r="F6135" s="12">
        <f>IF($B6135="","",IF(ISNUMBER($B6135),HOUR($B6135)*2+MINUTE($B6135)/30,IFERROR(VALUE(LEFT($B6135,FIND(":",$B6135)-1))*2+VALUE(MID($B6135,FIND(":",$B6135)+1,2))/30,"")))</f>
        <v/>
      </c>
      <c r="G6135" s="12">
        <f>IF($E6135="","",IF(WEEKDAY($E6135,2)&lt;6,1,0))</f>
        <v/>
      </c>
      <c r="H6135" s="12">
        <f>IF(OR($E6135="",$F6135=""),"",IF(AND($G6135=1,$F6135&gt;='Working Hours'!$C$8,$F6135&lt;'Working Hours'!$C$9),1,0))</f>
        <v/>
      </c>
    </row>
    <row r="6136">
      <c r="A6136" s="11" t="n"/>
      <c r="B6136" s="11" t="n"/>
      <c r="C6136" s="11" t="n"/>
      <c r="E6136" s="12">
        <f>IF($A6136="","",IF(ISNUMBER($A6136),$A6136,IFERROR(DATEVALUE($A6136),"")))</f>
        <v/>
      </c>
      <c r="F6136" s="12">
        <f>IF($B6136="","",IF(ISNUMBER($B6136),HOUR($B6136)*2+MINUTE($B6136)/30,IFERROR(VALUE(LEFT($B6136,FIND(":",$B6136)-1))*2+VALUE(MID($B6136,FIND(":",$B6136)+1,2))/30,"")))</f>
        <v/>
      </c>
      <c r="G6136" s="12">
        <f>IF($E6136="","",IF(WEEKDAY($E6136,2)&lt;6,1,0))</f>
        <v/>
      </c>
      <c r="H6136" s="12">
        <f>IF(OR($E6136="",$F6136=""),"",IF(AND($G6136=1,$F6136&gt;='Working Hours'!$C$8,$F6136&lt;'Working Hours'!$C$9),1,0))</f>
        <v/>
      </c>
    </row>
    <row r="6137">
      <c r="A6137" s="11" t="n"/>
      <c r="B6137" s="11" t="n"/>
      <c r="C6137" s="11" t="n"/>
      <c r="E6137" s="12">
        <f>IF($A6137="","",IF(ISNUMBER($A6137),$A6137,IFERROR(DATEVALUE($A6137),"")))</f>
        <v/>
      </c>
      <c r="F6137" s="12">
        <f>IF($B6137="","",IF(ISNUMBER($B6137),HOUR($B6137)*2+MINUTE($B6137)/30,IFERROR(VALUE(LEFT($B6137,FIND(":",$B6137)-1))*2+VALUE(MID($B6137,FIND(":",$B6137)+1,2))/30,"")))</f>
        <v/>
      </c>
      <c r="G6137" s="12">
        <f>IF($E6137="","",IF(WEEKDAY($E6137,2)&lt;6,1,0))</f>
        <v/>
      </c>
      <c r="H6137" s="12">
        <f>IF(OR($E6137="",$F6137=""),"",IF(AND($G6137=1,$F6137&gt;='Working Hours'!$C$8,$F6137&lt;'Working Hours'!$C$9),1,0))</f>
        <v/>
      </c>
    </row>
    <row r="6138">
      <c r="A6138" s="11" t="n"/>
      <c r="B6138" s="11" t="n"/>
      <c r="C6138" s="11" t="n"/>
      <c r="E6138" s="12">
        <f>IF($A6138="","",IF(ISNUMBER($A6138),$A6138,IFERROR(DATEVALUE($A6138),"")))</f>
        <v/>
      </c>
      <c r="F6138" s="12">
        <f>IF($B6138="","",IF(ISNUMBER($B6138),HOUR($B6138)*2+MINUTE($B6138)/30,IFERROR(VALUE(LEFT($B6138,FIND(":",$B6138)-1))*2+VALUE(MID($B6138,FIND(":",$B6138)+1,2))/30,"")))</f>
        <v/>
      </c>
      <c r="G6138" s="12">
        <f>IF($E6138="","",IF(WEEKDAY($E6138,2)&lt;6,1,0))</f>
        <v/>
      </c>
      <c r="H6138" s="12">
        <f>IF(OR($E6138="",$F6138=""),"",IF(AND($G6138=1,$F6138&gt;='Working Hours'!$C$8,$F6138&lt;'Working Hours'!$C$9),1,0))</f>
        <v/>
      </c>
    </row>
    <row r="6139">
      <c r="A6139" s="11" t="n"/>
      <c r="B6139" s="11" t="n"/>
      <c r="C6139" s="11" t="n"/>
      <c r="E6139" s="12">
        <f>IF($A6139="","",IF(ISNUMBER($A6139),$A6139,IFERROR(DATEVALUE($A6139),"")))</f>
        <v/>
      </c>
      <c r="F6139" s="12">
        <f>IF($B6139="","",IF(ISNUMBER($B6139),HOUR($B6139)*2+MINUTE($B6139)/30,IFERROR(VALUE(LEFT($B6139,FIND(":",$B6139)-1))*2+VALUE(MID($B6139,FIND(":",$B6139)+1,2))/30,"")))</f>
        <v/>
      </c>
      <c r="G6139" s="12">
        <f>IF($E6139="","",IF(WEEKDAY($E6139,2)&lt;6,1,0))</f>
        <v/>
      </c>
      <c r="H6139" s="12">
        <f>IF(OR($E6139="",$F6139=""),"",IF(AND($G6139=1,$F6139&gt;='Working Hours'!$C$8,$F6139&lt;'Working Hours'!$C$9),1,0))</f>
        <v/>
      </c>
    </row>
    <row r="6140">
      <c r="A6140" s="11" t="n"/>
      <c r="B6140" s="11" t="n"/>
      <c r="C6140" s="11" t="n"/>
      <c r="E6140" s="12">
        <f>IF($A6140="","",IF(ISNUMBER($A6140),$A6140,IFERROR(DATEVALUE($A6140),"")))</f>
        <v/>
      </c>
      <c r="F6140" s="12">
        <f>IF($B6140="","",IF(ISNUMBER($B6140),HOUR($B6140)*2+MINUTE($B6140)/30,IFERROR(VALUE(LEFT($B6140,FIND(":",$B6140)-1))*2+VALUE(MID($B6140,FIND(":",$B6140)+1,2))/30,"")))</f>
        <v/>
      </c>
      <c r="G6140" s="12">
        <f>IF($E6140="","",IF(WEEKDAY($E6140,2)&lt;6,1,0))</f>
        <v/>
      </c>
      <c r="H6140" s="12">
        <f>IF(OR($E6140="",$F6140=""),"",IF(AND($G6140=1,$F6140&gt;='Working Hours'!$C$8,$F6140&lt;'Working Hours'!$C$9),1,0))</f>
        <v/>
      </c>
    </row>
    <row r="6141">
      <c r="A6141" s="11" t="n"/>
      <c r="B6141" s="11" t="n"/>
      <c r="C6141" s="11" t="n"/>
      <c r="E6141" s="12">
        <f>IF($A6141="","",IF(ISNUMBER($A6141),$A6141,IFERROR(DATEVALUE($A6141),"")))</f>
        <v/>
      </c>
      <c r="F6141" s="12">
        <f>IF($B6141="","",IF(ISNUMBER($B6141),HOUR($B6141)*2+MINUTE($B6141)/30,IFERROR(VALUE(LEFT($B6141,FIND(":",$B6141)-1))*2+VALUE(MID($B6141,FIND(":",$B6141)+1,2))/30,"")))</f>
        <v/>
      </c>
      <c r="G6141" s="12">
        <f>IF($E6141="","",IF(WEEKDAY($E6141,2)&lt;6,1,0))</f>
        <v/>
      </c>
      <c r="H6141" s="12">
        <f>IF(OR($E6141="",$F6141=""),"",IF(AND($G6141=1,$F6141&gt;='Working Hours'!$C$8,$F6141&lt;'Working Hours'!$C$9),1,0))</f>
        <v/>
      </c>
    </row>
    <row r="6142">
      <c r="A6142" s="11" t="n"/>
      <c r="B6142" s="11" t="n"/>
      <c r="C6142" s="11" t="n"/>
      <c r="E6142" s="12">
        <f>IF($A6142="","",IF(ISNUMBER($A6142),$A6142,IFERROR(DATEVALUE($A6142),"")))</f>
        <v/>
      </c>
      <c r="F6142" s="12">
        <f>IF($B6142="","",IF(ISNUMBER($B6142),HOUR($B6142)*2+MINUTE($B6142)/30,IFERROR(VALUE(LEFT($B6142,FIND(":",$B6142)-1))*2+VALUE(MID($B6142,FIND(":",$B6142)+1,2))/30,"")))</f>
        <v/>
      </c>
      <c r="G6142" s="12">
        <f>IF($E6142="","",IF(WEEKDAY($E6142,2)&lt;6,1,0))</f>
        <v/>
      </c>
      <c r="H6142" s="12">
        <f>IF(OR($E6142="",$F6142=""),"",IF(AND($G6142=1,$F6142&gt;='Working Hours'!$C$8,$F6142&lt;'Working Hours'!$C$9),1,0))</f>
        <v/>
      </c>
    </row>
    <row r="6143">
      <c r="A6143" s="11" t="n"/>
      <c r="B6143" s="11" t="n"/>
      <c r="C6143" s="11" t="n"/>
      <c r="E6143" s="12">
        <f>IF($A6143="","",IF(ISNUMBER($A6143),$A6143,IFERROR(DATEVALUE($A6143),"")))</f>
        <v/>
      </c>
      <c r="F6143" s="12">
        <f>IF($B6143="","",IF(ISNUMBER($B6143),HOUR($B6143)*2+MINUTE($B6143)/30,IFERROR(VALUE(LEFT($B6143,FIND(":",$B6143)-1))*2+VALUE(MID($B6143,FIND(":",$B6143)+1,2))/30,"")))</f>
        <v/>
      </c>
      <c r="G6143" s="12">
        <f>IF($E6143="","",IF(WEEKDAY($E6143,2)&lt;6,1,0))</f>
        <v/>
      </c>
      <c r="H6143" s="12">
        <f>IF(OR($E6143="",$F6143=""),"",IF(AND($G6143=1,$F6143&gt;='Working Hours'!$C$8,$F6143&lt;'Working Hours'!$C$9),1,0))</f>
        <v/>
      </c>
    </row>
    <row r="6144">
      <c r="A6144" s="11" t="n"/>
      <c r="B6144" s="11" t="n"/>
      <c r="C6144" s="11" t="n"/>
      <c r="E6144" s="12">
        <f>IF($A6144="","",IF(ISNUMBER($A6144),$A6144,IFERROR(DATEVALUE($A6144),"")))</f>
        <v/>
      </c>
      <c r="F6144" s="12">
        <f>IF($B6144="","",IF(ISNUMBER($B6144),HOUR($B6144)*2+MINUTE($B6144)/30,IFERROR(VALUE(LEFT($B6144,FIND(":",$B6144)-1))*2+VALUE(MID($B6144,FIND(":",$B6144)+1,2))/30,"")))</f>
        <v/>
      </c>
      <c r="G6144" s="12">
        <f>IF($E6144="","",IF(WEEKDAY($E6144,2)&lt;6,1,0))</f>
        <v/>
      </c>
      <c r="H6144" s="12">
        <f>IF(OR($E6144="",$F6144=""),"",IF(AND($G6144=1,$F6144&gt;='Working Hours'!$C$8,$F6144&lt;'Working Hours'!$C$9),1,0))</f>
        <v/>
      </c>
    </row>
    <row r="6145">
      <c r="A6145" s="11" t="n"/>
      <c r="B6145" s="11" t="n"/>
      <c r="C6145" s="11" t="n"/>
      <c r="E6145" s="12">
        <f>IF($A6145="","",IF(ISNUMBER($A6145),$A6145,IFERROR(DATEVALUE($A6145),"")))</f>
        <v/>
      </c>
      <c r="F6145" s="12">
        <f>IF($B6145="","",IF(ISNUMBER($B6145),HOUR($B6145)*2+MINUTE($B6145)/30,IFERROR(VALUE(LEFT($B6145,FIND(":",$B6145)-1))*2+VALUE(MID($B6145,FIND(":",$B6145)+1,2))/30,"")))</f>
        <v/>
      </c>
      <c r="G6145" s="12">
        <f>IF($E6145="","",IF(WEEKDAY($E6145,2)&lt;6,1,0))</f>
        <v/>
      </c>
      <c r="H6145" s="12">
        <f>IF(OR($E6145="",$F6145=""),"",IF(AND($G6145=1,$F6145&gt;='Working Hours'!$C$8,$F6145&lt;'Working Hours'!$C$9),1,0))</f>
        <v/>
      </c>
    </row>
    <row r="6146">
      <c r="A6146" s="11" t="n"/>
      <c r="B6146" s="11" t="n"/>
      <c r="C6146" s="11" t="n"/>
      <c r="E6146" s="12">
        <f>IF($A6146="","",IF(ISNUMBER($A6146),$A6146,IFERROR(DATEVALUE($A6146),"")))</f>
        <v/>
      </c>
      <c r="F6146" s="12">
        <f>IF($B6146="","",IF(ISNUMBER($B6146),HOUR($B6146)*2+MINUTE($B6146)/30,IFERROR(VALUE(LEFT($B6146,FIND(":",$B6146)-1))*2+VALUE(MID($B6146,FIND(":",$B6146)+1,2))/30,"")))</f>
        <v/>
      </c>
      <c r="G6146" s="12">
        <f>IF($E6146="","",IF(WEEKDAY($E6146,2)&lt;6,1,0))</f>
        <v/>
      </c>
      <c r="H6146" s="12">
        <f>IF(OR($E6146="",$F6146=""),"",IF(AND($G6146=1,$F6146&gt;='Working Hours'!$C$8,$F6146&lt;'Working Hours'!$C$9),1,0))</f>
        <v/>
      </c>
    </row>
    <row r="6147">
      <c r="A6147" s="11" t="n"/>
      <c r="B6147" s="11" t="n"/>
      <c r="C6147" s="11" t="n"/>
      <c r="E6147" s="12">
        <f>IF($A6147="","",IF(ISNUMBER($A6147),$A6147,IFERROR(DATEVALUE($A6147),"")))</f>
        <v/>
      </c>
      <c r="F6147" s="12">
        <f>IF($B6147="","",IF(ISNUMBER($B6147),HOUR($B6147)*2+MINUTE($B6147)/30,IFERROR(VALUE(LEFT($B6147,FIND(":",$B6147)-1))*2+VALUE(MID($B6147,FIND(":",$B6147)+1,2))/30,"")))</f>
        <v/>
      </c>
      <c r="G6147" s="12">
        <f>IF($E6147="","",IF(WEEKDAY($E6147,2)&lt;6,1,0))</f>
        <v/>
      </c>
      <c r="H6147" s="12">
        <f>IF(OR($E6147="",$F6147=""),"",IF(AND($G6147=1,$F6147&gt;='Working Hours'!$C$8,$F6147&lt;'Working Hours'!$C$9),1,0))</f>
        <v/>
      </c>
    </row>
    <row r="6148">
      <c r="A6148" s="11" t="n"/>
      <c r="B6148" s="11" t="n"/>
      <c r="C6148" s="11" t="n"/>
      <c r="E6148" s="12">
        <f>IF($A6148="","",IF(ISNUMBER($A6148),$A6148,IFERROR(DATEVALUE($A6148),"")))</f>
        <v/>
      </c>
      <c r="F6148" s="12">
        <f>IF($B6148="","",IF(ISNUMBER($B6148),HOUR($B6148)*2+MINUTE($B6148)/30,IFERROR(VALUE(LEFT($B6148,FIND(":",$B6148)-1))*2+VALUE(MID($B6148,FIND(":",$B6148)+1,2))/30,"")))</f>
        <v/>
      </c>
      <c r="G6148" s="12">
        <f>IF($E6148="","",IF(WEEKDAY($E6148,2)&lt;6,1,0))</f>
        <v/>
      </c>
      <c r="H6148" s="12">
        <f>IF(OR($E6148="",$F6148=""),"",IF(AND($G6148=1,$F6148&gt;='Working Hours'!$C$8,$F6148&lt;'Working Hours'!$C$9),1,0))</f>
        <v/>
      </c>
    </row>
    <row r="6149">
      <c r="A6149" s="11" t="n"/>
      <c r="B6149" s="11" t="n"/>
      <c r="C6149" s="11" t="n"/>
      <c r="E6149" s="12">
        <f>IF($A6149="","",IF(ISNUMBER($A6149),$A6149,IFERROR(DATEVALUE($A6149),"")))</f>
        <v/>
      </c>
      <c r="F6149" s="12">
        <f>IF($B6149="","",IF(ISNUMBER($B6149),HOUR($B6149)*2+MINUTE($B6149)/30,IFERROR(VALUE(LEFT($B6149,FIND(":",$B6149)-1))*2+VALUE(MID($B6149,FIND(":",$B6149)+1,2))/30,"")))</f>
        <v/>
      </c>
      <c r="G6149" s="12">
        <f>IF($E6149="","",IF(WEEKDAY($E6149,2)&lt;6,1,0))</f>
        <v/>
      </c>
      <c r="H6149" s="12">
        <f>IF(OR($E6149="",$F6149=""),"",IF(AND($G6149=1,$F6149&gt;='Working Hours'!$C$8,$F6149&lt;'Working Hours'!$C$9),1,0))</f>
        <v/>
      </c>
    </row>
    <row r="6150">
      <c r="A6150" s="11" t="n"/>
      <c r="B6150" s="11" t="n"/>
      <c r="C6150" s="11" t="n"/>
      <c r="E6150" s="12">
        <f>IF($A6150="","",IF(ISNUMBER($A6150),$A6150,IFERROR(DATEVALUE($A6150),"")))</f>
        <v/>
      </c>
      <c r="F6150" s="12">
        <f>IF($B6150="","",IF(ISNUMBER($B6150),HOUR($B6150)*2+MINUTE($B6150)/30,IFERROR(VALUE(LEFT($B6150,FIND(":",$B6150)-1))*2+VALUE(MID($B6150,FIND(":",$B6150)+1,2))/30,"")))</f>
        <v/>
      </c>
      <c r="G6150" s="12">
        <f>IF($E6150="","",IF(WEEKDAY($E6150,2)&lt;6,1,0))</f>
        <v/>
      </c>
      <c r="H6150" s="12">
        <f>IF(OR($E6150="",$F6150=""),"",IF(AND($G6150=1,$F6150&gt;='Working Hours'!$C$8,$F6150&lt;'Working Hours'!$C$9),1,0))</f>
        <v/>
      </c>
    </row>
    <row r="6151">
      <c r="A6151" s="11" t="n"/>
      <c r="B6151" s="11" t="n"/>
      <c r="C6151" s="11" t="n"/>
      <c r="E6151" s="12">
        <f>IF($A6151="","",IF(ISNUMBER($A6151),$A6151,IFERROR(DATEVALUE($A6151),"")))</f>
        <v/>
      </c>
      <c r="F6151" s="12">
        <f>IF($B6151="","",IF(ISNUMBER($B6151),HOUR($B6151)*2+MINUTE($B6151)/30,IFERROR(VALUE(LEFT($B6151,FIND(":",$B6151)-1))*2+VALUE(MID($B6151,FIND(":",$B6151)+1,2))/30,"")))</f>
        <v/>
      </c>
      <c r="G6151" s="12">
        <f>IF($E6151="","",IF(WEEKDAY($E6151,2)&lt;6,1,0))</f>
        <v/>
      </c>
      <c r="H6151" s="12">
        <f>IF(OR($E6151="",$F6151=""),"",IF(AND($G6151=1,$F6151&gt;='Working Hours'!$C$8,$F6151&lt;'Working Hours'!$C$9),1,0))</f>
        <v/>
      </c>
    </row>
    <row r="6152">
      <c r="A6152" s="11" t="n"/>
      <c r="B6152" s="11" t="n"/>
      <c r="C6152" s="11" t="n"/>
      <c r="E6152" s="12">
        <f>IF($A6152="","",IF(ISNUMBER($A6152),$A6152,IFERROR(DATEVALUE($A6152),"")))</f>
        <v/>
      </c>
      <c r="F6152" s="12">
        <f>IF($B6152="","",IF(ISNUMBER($B6152),HOUR($B6152)*2+MINUTE($B6152)/30,IFERROR(VALUE(LEFT($B6152,FIND(":",$B6152)-1))*2+VALUE(MID($B6152,FIND(":",$B6152)+1,2))/30,"")))</f>
        <v/>
      </c>
      <c r="G6152" s="12">
        <f>IF($E6152="","",IF(WEEKDAY($E6152,2)&lt;6,1,0))</f>
        <v/>
      </c>
      <c r="H6152" s="12">
        <f>IF(OR($E6152="",$F6152=""),"",IF(AND($G6152=1,$F6152&gt;='Working Hours'!$C$8,$F6152&lt;'Working Hours'!$C$9),1,0))</f>
        <v/>
      </c>
    </row>
    <row r="6153">
      <c r="A6153" s="11" t="n"/>
      <c r="B6153" s="11" t="n"/>
      <c r="C6153" s="11" t="n"/>
      <c r="E6153" s="12">
        <f>IF($A6153="","",IF(ISNUMBER($A6153),$A6153,IFERROR(DATEVALUE($A6153),"")))</f>
        <v/>
      </c>
      <c r="F6153" s="12">
        <f>IF($B6153="","",IF(ISNUMBER($B6153),HOUR($B6153)*2+MINUTE($B6153)/30,IFERROR(VALUE(LEFT($B6153,FIND(":",$B6153)-1))*2+VALUE(MID($B6153,FIND(":",$B6153)+1,2))/30,"")))</f>
        <v/>
      </c>
      <c r="G6153" s="12">
        <f>IF($E6153="","",IF(WEEKDAY($E6153,2)&lt;6,1,0))</f>
        <v/>
      </c>
      <c r="H6153" s="12">
        <f>IF(OR($E6153="",$F6153=""),"",IF(AND($G6153=1,$F6153&gt;='Working Hours'!$C$8,$F6153&lt;'Working Hours'!$C$9),1,0))</f>
        <v/>
      </c>
    </row>
    <row r="6154">
      <c r="A6154" s="11" t="n"/>
      <c r="B6154" s="11" t="n"/>
      <c r="C6154" s="11" t="n"/>
      <c r="E6154" s="12">
        <f>IF($A6154="","",IF(ISNUMBER($A6154),$A6154,IFERROR(DATEVALUE($A6154),"")))</f>
        <v/>
      </c>
      <c r="F6154" s="12">
        <f>IF($B6154="","",IF(ISNUMBER($B6154),HOUR($B6154)*2+MINUTE($B6154)/30,IFERROR(VALUE(LEFT($B6154,FIND(":",$B6154)-1))*2+VALUE(MID($B6154,FIND(":",$B6154)+1,2))/30,"")))</f>
        <v/>
      </c>
      <c r="G6154" s="12">
        <f>IF($E6154="","",IF(WEEKDAY($E6154,2)&lt;6,1,0))</f>
        <v/>
      </c>
      <c r="H6154" s="12">
        <f>IF(OR($E6154="",$F6154=""),"",IF(AND($G6154=1,$F6154&gt;='Working Hours'!$C$8,$F6154&lt;'Working Hours'!$C$9),1,0))</f>
        <v/>
      </c>
    </row>
    <row r="6155">
      <c r="A6155" s="11" t="n"/>
      <c r="B6155" s="11" t="n"/>
      <c r="C6155" s="11" t="n"/>
      <c r="E6155" s="12">
        <f>IF($A6155="","",IF(ISNUMBER($A6155),$A6155,IFERROR(DATEVALUE($A6155),"")))</f>
        <v/>
      </c>
      <c r="F6155" s="12">
        <f>IF($B6155="","",IF(ISNUMBER($B6155),HOUR($B6155)*2+MINUTE($B6155)/30,IFERROR(VALUE(LEFT($B6155,FIND(":",$B6155)-1))*2+VALUE(MID($B6155,FIND(":",$B6155)+1,2))/30,"")))</f>
        <v/>
      </c>
      <c r="G6155" s="12">
        <f>IF($E6155="","",IF(WEEKDAY($E6155,2)&lt;6,1,0))</f>
        <v/>
      </c>
      <c r="H6155" s="12">
        <f>IF(OR($E6155="",$F6155=""),"",IF(AND($G6155=1,$F6155&gt;='Working Hours'!$C$8,$F6155&lt;'Working Hours'!$C$9),1,0))</f>
        <v/>
      </c>
    </row>
    <row r="6156">
      <c r="A6156" s="11" t="n"/>
      <c r="B6156" s="11" t="n"/>
      <c r="C6156" s="11" t="n"/>
      <c r="E6156" s="12">
        <f>IF($A6156="","",IF(ISNUMBER($A6156),$A6156,IFERROR(DATEVALUE($A6156),"")))</f>
        <v/>
      </c>
      <c r="F6156" s="12">
        <f>IF($B6156="","",IF(ISNUMBER($B6156),HOUR($B6156)*2+MINUTE($B6156)/30,IFERROR(VALUE(LEFT($B6156,FIND(":",$B6156)-1))*2+VALUE(MID($B6156,FIND(":",$B6156)+1,2))/30,"")))</f>
        <v/>
      </c>
      <c r="G6156" s="12">
        <f>IF($E6156="","",IF(WEEKDAY($E6156,2)&lt;6,1,0))</f>
        <v/>
      </c>
      <c r="H6156" s="12">
        <f>IF(OR($E6156="",$F6156=""),"",IF(AND($G6156=1,$F6156&gt;='Working Hours'!$C$8,$F6156&lt;'Working Hours'!$C$9),1,0))</f>
        <v/>
      </c>
    </row>
    <row r="6157">
      <c r="A6157" s="11" t="n"/>
      <c r="B6157" s="11" t="n"/>
      <c r="C6157" s="11" t="n"/>
      <c r="E6157" s="12">
        <f>IF($A6157="","",IF(ISNUMBER($A6157),$A6157,IFERROR(DATEVALUE($A6157),"")))</f>
        <v/>
      </c>
      <c r="F6157" s="12">
        <f>IF($B6157="","",IF(ISNUMBER($B6157),HOUR($B6157)*2+MINUTE($B6157)/30,IFERROR(VALUE(LEFT($B6157,FIND(":",$B6157)-1))*2+VALUE(MID($B6157,FIND(":",$B6157)+1,2))/30,"")))</f>
        <v/>
      </c>
      <c r="G6157" s="12">
        <f>IF($E6157="","",IF(WEEKDAY($E6157,2)&lt;6,1,0))</f>
        <v/>
      </c>
      <c r="H6157" s="12">
        <f>IF(OR($E6157="",$F6157=""),"",IF(AND($G6157=1,$F6157&gt;='Working Hours'!$C$8,$F6157&lt;'Working Hours'!$C$9),1,0))</f>
        <v/>
      </c>
    </row>
    <row r="6158">
      <c r="A6158" s="11" t="n"/>
      <c r="B6158" s="11" t="n"/>
      <c r="C6158" s="11" t="n"/>
      <c r="E6158" s="12">
        <f>IF($A6158="","",IF(ISNUMBER($A6158),$A6158,IFERROR(DATEVALUE($A6158),"")))</f>
        <v/>
      </c>
      <c r="F6158" s="12">
        <f>IF($B6158="","",IF(ISNUMBER($B6158),HOUR($B6158)*2+MINUTE($B6158)/30,IFERROR(VALUE(LEFT($B6158,FIND(":",$B6158)-1))*2+VALUE(MID($B6158,FIND(":",$B6158)+1,2))/30,"")))</f>
        <v/>
      </c>
      <c r="G6158" s="12">
        <f>IF($E6158="","",IF(WEEKDAY($E6158,2)&lt;6,1,0))</f>
        <v/>
      </c>
      <c r="H6158" s="12">
        <f>IF(OR($E6158="",$F6158=""),"",IF(AND($G6158=1,$F6158&gt;='Working Hours'!$C$8,$F6158&lt;'Working Hours'!$C$9),1,0))</f>
        <v/>
      </c>
    </row>
    <row r="6159">
      <c r="A6159" s="11" t="n"/>
      <c r="B6159" s="11" t="n"/>
      <c r="C6159" s="11" t="n"/>
      <c r="E6159" s="12">
        <f>IF($A6159="","",IF(ISNUMBER($A6159),$A6159,IFERROR(DATEVALUE($A6159),"")))</f>
        <v/>
      </c>
      <c r="F6159" s="12">
        <f>IF($B6159="","",IF(ISNUMBER($B6159),HOUR($B6159)*2+MINUTE($B6159)/30,IFERROR(VALUE(LEFT($B6159,FIND(":",$B6159)-1))*2+VALUE(MID($B6159,FIND(":",$B6159)+1,2))/30,"")))</f>
        <v/>
      </c>
      <c r="G6159" s="12">
        <f>IF($E6159="","",IF(WEEKDAY($E6159,2)&lt;6,1,0))</f>
        <v/>
      </c>
      <c r="H6159" s="12">
        <f>IF(OR($E6159="",$F6159=""),"",IF(AND($G6159=1,$F6159&gt;='Working Hours'!$C$8,$F6159&lt;'Working Hours'!$C$9),1,0))</f>
        <v/>
      </c>
    </row>
    <row r="6160">
      <c r="A6160" s="11" t="n"/>
      <c r="B6160" s="11" t="n"/>
      <c r="C6160" s="11" t="n"/>
      <c r="E6160" s="12">
        <f>IF($A6160="","",IF(ISNUMBER($A6160),$A6160,IFERROR(DATEVALUE($A6160),"")))</f>
        <v/>
      </c>
      <c r="F6160" s="12">
        <f>IF($B6160="","",IF(ISNUMBER($B6160),HOUR($B6160)*2+MINUTE($B6160)/30,IFERROR(VALUE(LEFT($B6160,FIND(":",$B6160)-1))*2+VALUE(MID($B6160,FIND(":",$B6160)+1,2))/30,"")))</f>
        <v/>
      </c>
      <c r="G6160" s="12">
        <f>IF($E6160="","",IF(WEEKDAY($E6160,2)&lt;6,1,0))</f>
        <v/>
      </c>
      <c r="H6160" s="12">
        <f>IF(OR($E6160="",$F6160=""),"",IF(AND($G6160=1,$F6160&gt;='Working Hours'!$C$8,$F6160&lt;'Working Hours'!$C$9),1,0))</f>
        <v/>
      </c>
    </row>
    <row r="6161">
      <c r="A6161" s="11" t="n"/>
      <c r="B6161" s="11" t="n"/>
      <c r="C6161" s="11" t="n"/>
      <c r="E6161" s="12">
        <f>IF($A6161="","",IF(ISNUMBER($A6161),$A6161,IFERROR(DATEVALUE($A6161),"")))</f>
        <v/>
      </c>
      <c r="F6161" s="12">
        <f>IF($B6161="","",IF(ISNUMBER($B6161),HOUR($B6161)*2+MINUTE($B6161)/30,IFERROR(VALUE(LEFT($B6161,FIND(":",$B6161)-1))*2+VALUE(MID($B6161,FIND(":",$B6161)+1,2))/30,"")))</f>
        <v/>
      </c>
      <c r="G6161" s="12">
        <f>IF($E6161="","",IF(WEEKDAY($E6161,2)&lt;6,1,0))</f>
        <v/>
      </c>
      <c r="H6161" s="12">
        <f>IF(OR($E6161="",$F6161=""),"",IF(AND($G6161=1,$F6161&gt;='Working Hours'!$C$8,$F6161&lt;'Working Hours'!$C$9),1,0))</f>
        <v/>
      </c>
    </row>
    <row r="6162">
      <c r="A6162" s="11" t="n"/>
      <c r="B6162" s="11" t="n"/>
      <c r="C6162" s="11" t="n"/>
      <c r="E6162" s="12">
        <f>IF($A6162="","",IF(ISNUMBER($A6162),$A6162,IFERROR(DATEVALUE($A6162),"")))</f>
        <v/>
      </c>
      <c r="F6162" s="12">
        <f>IF($B6162="","",IF(ISNUMBER($B6162),HOUR($B6162)*2+MINUTE($B6162)/30,IFERROR(VALUE(LEFT($B6162,FIND(":",$B6162)-1))*2+VALUE(MID($B6162,FIND(":",$B6162)+1,2))/30,"")))</f>
        <v/>
      </c>
      <c r="G6162" s="12">
        <f>IF($E6162="","",IF(WEEKDAY($E6162,2)&lt;6,1,0))</f>
        <v/>
      </c>
      <c r="H6162" s="12">
        <f>IF(OR($E6162="",$F6162=""),"",IF(AND($G6162=1,$F6162&gt;='Working Hours'!$C$8,$F6162&lt;'Working Hours'!$C$9),1,0))</f>
        <v/>
      </c>
    </row>
    <row r="6163">
      <c r="A6163" s="11" t="n"/>
      <c r="B6163" s="11" t="n"/>
      <c r="C6163" s="11" t="n"/>
      <c r="E6163" s="12">
        <f>IF($A6163="","",IF(ISNUMBER($A6163),$A6163,IFERROR(DATEVALUE($A6163),"")))</f>
        <v/>
      </c>
      <c r="F6163" s="12">
        <f>IF($B6163="","",IF(ISNUMBER($B6163),HOUR($B6163)*2+MINUTE($B6163)/30,IFERROR(VALUE(LEFT($B6163,FIND(":",$B6163)-1))*2+VALUE(MID($B6163,FIND(":",$B6163)+1,2))/30,"")))</f>
        <v/>
      </c>
      <c r="G6163" s="12">
        <f>IF($E6163="","",IF(WEEKDAY($E6163,2)&lt;6,1,0))</f>
        <v/>
      </c>
      <c r="H6163" s="12">
        <f>IF(OR($E6163="",$F6163=""),"",IF(AND($G6163=1,$F6163&gt;='Working Hours'!$C$8,$F6163&lt;'Working Hours'!$C$9),1,0))</f>
        <v/>
      </c>
    </row>
    <row r="6164">
      <c r="A6164" s="11" t="n"/>
      <c r="B6164" s="11" t="n"/>
      <c r="C6164" s="11" t="n"/>
      <c r="E6164" s="12">
        <f>IF($A6164="","",IF(ISNUMBER($A6164),$A6164,IFERROR(DATEVALUE($A6164),"")))</f>
        <v/>
      </c>
      <c r="F6164" s="12">
        <f>IF($B6164="","",IF(ISNUMBER($B6164),HOUR($B6164)*2+MINUTE($B6164)/30,IFERROR(VALUE(LEFT($B6164,FIND(":",$B6164)-1))*2+VALUE(MID($B6164,FIND(":",$B6164)+1,2))/30,"")))</f>
        <v/>
      </c>
      <c r="G6164" s="12">
        <f>IF($E6164="","",IF(WEEKDAY($E6164,2)&lt;6,1,0))</f>
        <v/>
      </c>
      <c r="H6164" s="12">
        <f>IF(OR($E6164="",$F6164=""),"",IF(AND($G6164=1,$F6164&gt;='Working Hours'!$C$8,$F6164&lt;'Working Hours'!$C$9),1,0))</f>
        <v/>
      </c>
    </row>
    <row r="6165">
      <c r="A6165" s="11" t="n"/>
      <c r="B6165" s="11" t="n"/>
      <c r="C6165" s="11" t="n"/>
      <c r="E6165" s="12">
        <f>IF($A6165="","",IF(ISNUMBER($A6165),$A6165,IFERROR(DATEVALUE($A6165),"")))</f>
        <v/>
      </c>
      <c r="F6165" s="12">
        <f>IF($B6165="","",IF(ISNUMBER($B6165),HOUR($B6165)*2+MINUTE($B6165)/30,IFERROR(VALUE(LEFT($B6165,FIND(":",$B6165)-1))*2+VALUE(MID($B6165,FIND(":",$B6165)+1,2))/30,"")))</f>
        <v/>
      </c>
      <c r="G6165" s="12">
        <f>IF($E6165="","",IF(WEEKDAY($E6165,2)&lt;6,1,0))</f>
        <v/>
      </c>
      <c r="H6165" s="12">
        <f>IF(OR($E6165="",$F6165=""),"",IF(AND($G6165=1,$F6165&gt;='Working Hours'!$C$8,$F6165&lt;'Working Hours'!$C$9),1,0))</f>
        <v/>
      </c>
    </row>
    <row r="6166">
      <c r="A6166" s="11" t="n"/>
      <c r="B6166" s="11" t="n"/>
      <c r="C6166" s="11" t="n"/>
      <c r="E6166" s="12">
        <f>IF($A6166="","",IF(ISNUMBER($A6166),$A6166,IFERROR(DATEVALUE($A6166),"")))</f>
        <v/>
      </c>
      <c r="F6166" s="12">
        <f>IF($B6166="","",IF(ISNUMBER($B6166),HOUR($B6166)*2+MINUTE($B6166)/30,IFERROR(VALUE(LEFT($B6166,FIND(":",$B6166)-1))*2+VALUE(MID($B6166,FIND(":",$B6166)+1,2))/30,"")))</f>
        <v/>
      </c>
      <c r="G6166" s="12">
        <f>IF($E6166="","",IF(WEEKDAY($E6166,2)&lt;6,1,0))</f>
        <v/>
      </c>
      <c r="H6166" s="12">
        <f>IF(OR($E6166="",$F6166=""),"",IF(AND($G6166=1,$F6166&gt;='Working Hours'!$C$8,$F6166&lt;'Working Hours'!$C$9),1,0))</f>
        <v/>
      </c>
    </row>
    <row r="6167">
      <c r="A6167" s="11" t="n"/>
      <c r="B6167" s="11" t="n"/>
      <c r="C6167" s="11" t="n"/>
      <c r="E6167" s="12">
        <f>IF($A6167="","",IF(ISNUMBER($A6167),$A6167,IFERROR(DATEVALUE($A6167),"")))</f>
        <v/>
      </c>
      <c r="F6167" s="12">
        <f>IF($B6167="","",IF(ISNUMBER($B6167),HOUR($B6167)*2+MINUTE($B6167)/30,IFERROR(VALUE(LEFT($B6167,FIND(":",$B6167)-1))*2+VALUE(MID($B6167,FIND(":",$B6167)+1,2))/30,"")))</f>
        <v/>
      </c>
      <c r="G6167" s="12">
        <f>IF($E6167="","",IF(WEEKDAY($E6167,2)&lt;6,1,0))</f>
        <v/>
      </c>
      <c r="H6167" s="12">
        <f>IF(OR($E6167="",$F6167=""),"",IF(AND($G6167=1,$F6167&gt;='Working Hours'!$C$8,$F6167&lt;'Working Hours'!$C$9),1,0))</f>
        <v/>
      </c>
    </row>
    <row r="6168">
      <c r="A6168" s="11" t="n"/>
      <c r="B6168" s="11" t="n"/>
      <c r="C6168" s="11" t="n"/>
      <c r="E6168" s="12">
        <f>IF($A6168="","",IF(ISNUMBER($A6168),$A6168,IFERROR(DATEVALUE($A6168),"")))</f>
        <v/>
      </c>
      <c r="F6168" s="12">
        <f>IF($B6168="","",IF(ISNUMBER($B6168),HOUR($B6168)*2+MINUTE($B6168)/30,IFERROR(VALUE(LEFT($B6168,FIND(":",$B6168)-1))*2+VALUE(MID($B6168,FIND(":",$B6168)+1,2))/30,"")))</f>
        <v/>
      </c>
      <c r="G6168" s="12">
        <f>IF($E6168="","",IF(WEEKDAY($E6168,2)&lt;6,1,0))</f>
        <v/>
      </c>
      <c r="H6168" s="12">
        <f>IF(OR($E6168="",$F6168=""),"",IF(AND($G6168=1,$F6168&gt;='Working Hours'!$C$8,$F6168&lt;'Working Hours'!$C$9),1,0))</f>
        <v/>
      </c>
    </row>
    <row r="6169">
      <c r="A6169" s="11" t="n"/>
      <c r="B6169" s="11" t="n"/>
      <c r="C6169" s="11" t="n"/>
      <c r="E6169" s="12">
        <f>IF($A6169="","",IF(ISNUMBER($A6169),$A6169,IFERROR(DATEVALUE($A6169),"")))</f>
        <v/>
      </c>
      <c r="F6169" s="12">
        <f>IF($B6169="","",IF(ISNUMBER($B6169),HOUR($B6169)*2+MINUTE($B6169)/30,IFERROR(VALUE(LEFT($B6169,FIND(":",$B6169)-1))*2+VALUE(MID($B6169,FIND(":",$B6169)+1,2))/30,"")))</f>
        <v/>
      </c>
      <c r="G6169" s="12">
        <f>IF($E6169="","",IF(WEEKDAY($E6169,2)&lt;6,1,0))</f>
        <v/>
      </c>
      <c r="H6169" s="12">
        <f>IF(OR($E6169="",$F6169=""),"",IF(AND($G6169=1,$F6169&gt;='Working Hours'!$C$8,$F6169&lt;'Working Hours'!$C$9),1,0))</f>
        <v/>
      </c>
    </row>
    <row r="6170">
      <c r="A6170" s="11" t="n"/>
      <c r="B6170" s="11" t="n"/>
      <c r="C6170" s="11" t="n"/>
      <c r="E6170" s="12">
        <f>IF($A6170="","",IF(ISNUMBER($A6170),$A6170,IFERROR(DATEVALUE($A6170),"")))</f>
        <v/>
      </c>
      <c r="F6170" s="12">
        <f>IF($B6170="","",IF(ISNUMBER($B6170),HOUR($B6170)*2+MINUTE($B6170)/30,IFERROR(VALUE(LEFT($B6170,FIND(":",$B6170)-1))*2+VALUE(MID($B6170,FIND(":",$B6170)+1,2))/30,"")))</f>
        <v/>
      </c>
      <c r="G6170" s="12">
        <f>IF($E6170="","",IF(WEEKDAY($E6170,2)&lt;6,1,0))</f>
        <v/>
      </c>
      <c r="H6170" s="12">
        <f>IF(OR($E6170="",$F6170=""),"",IF(AND($G6170=1,$F6170&gt;='Working Hours'!$C$8,$F6170&lt;'Working Hours'!$C$9),1,0))</f>
        <v/>
      </c>
    </row>
    <row r="6171">
      <c r="A6171" s="11" t="n"/>
      <c r="B6171" s="11" t="n"/>
      <c r="C6171" s="11" t="n"/>
      <c r="E6171" s="12">
        <f>IF($A6171="","",IF(ISNUMBER($A6171),$A6171,IFERROR(DATEVALUE($A6171),"")))</f>
        <v/>
      </c>
      <c r="F6171" s="12">
        <f>IF($B6171="","",IF(ISNUMBER($B6171),HOUR($B6171)*2+MINUTE($B6171)/30,IFERROR(VALUE(LEFT($B6171,FIND(":",$B6171)-1))*2+VALUE(MID($B6171,FIND(":",$B6171)+1,2))/30,"")))</f>
        <v/>
      </c>
      <c r="G6171" s="12">
        <f>IF($E6171="","",IF(WEEKDAY($E6171,2)&lt;6,1,0))</f>
        <v/>
      </c>
      <c r="H6171" s="12">
        <f>IF(OR($E6171="",$F6171=""),"",IF(AND($G6171=1,$F6171&gt;='Working Hours'!$C$8,$F6171&lt;'Working Hours'!$C$9),1,0))</f>
        <v/>
      </c>
    </row>
    <row r="6172">
      <c r="A6172" s="11" t="n"/>
      <c r="B6172" s="11" t="n"/>
      <c r="C6172" s="11" t="n"/>
      <c r="E6172" s="12">
        <f>IF($A6172="","",IF(ISNUMBER($A6172),$A6172,IFERROR(DATEVALUE($A6172),"")))</f>
        <v/>
      </c>
      <c r="F6172" s="12">
        <f>IF($B6172="","",IF(ISNUMBER($B6172),HOUR($B6172)*2+MINUTE($B6172)/30,IFERROR(VALUE(LEFT($B6172,FIND(":",$B6172)-1))*2+VALUE(MID($B6172,FIND(":",$B6172)+1,2))/30,"")))</f>
        <v/>
      </c>
      <c r="G6172" s="12">
        <f>IF($E6172="","",IF(WEEKDAY($E6172,2)&lt;6,1,0))</f>
        <v/>
      </c>
      <c r="H6172" s="12">
        <f>IF(OR($E6172="",$F6172=""),"",IF(AND($G6172=1,$F6172&gt;='Working Hours'!$C$8,$F6172&lt;'Working Hours'!$C$9),1,0))</f>
        <v/>
      </c>
    </row>
    <row r="6173">
      <c r="A6173" s="11" t="n"/>
      <c r="B6173" s="11" t="n"/>
      <c r="C6173" s="11" t="n"/>
      <c r="E6173" s="12">
        <f>IF($A6173="","",IF(ISNUMBER($A6173),$A6173,IFERROR(DATEVALUE($A6173),"")))</f>
        <v/>
      </c>
      <c r="F6173" s="12">
        <f>IF($B6173="","",IF(ISNUMBER($B6173),HOUR($B6173)*2+MINUTE($B6173)/30,IFERROR(VALUE(LEFT($B6173,FIND(":",$B6173)-1))*2+VALUE(MID($B6173,FIND(":",$B6173)+1,2))/30,"")))</f>
        <v/>
      </c>
      <c r="G6173" s="12">
        <f>IF($E6173="","",IF(WEEKDAY($E6173,2)&lt;6,1,0))</f>
        <v/>
      </c>
      <c r="H6173" s="12">
        <f>IF(OR($E6173="",$F6173=""),"",IF(AND($G6173=1,$F6173&gt;='Working Hours'!$C$8,$F6173&lt;'Working Hours'!$C$9),1,0))</f>
        <v/>
      </c>
    </row>
    <row r="6174">
      <c r="A6174" s="11" t="n"/>
      <c r="B6174" s="11" t="n"/>
      <c r="C6174" s="11" t="n"/>
      <c r="E6174" s="12">
        <f>IF($A6174="","",IF(ISNUMBER($A6174),$A6174,IFERROR(DATEVALUE($A6174),"")))</f>
        <v/>
      </c>
      <c r="F6174" s="12">
        <f>IF($B6174="","",IF(ISNUMBER($B6174),HOUR($B6174)*2+MINUTE($B6174)/30,IFERROR(VALUE(LEFT($B6174,FIND(":",$B6174)-1))*2+VALUE(MID($B6174,FIND(":",$B6174)+1,2))/30,"")))</f>
        <v/>
      </c>
      <c r="G6174" s="12">
        <f>IF($E6174="","",IF(WEEKDAY($E6174,2)&lt;6,1,0))</f>
        <v/>
      </c>
      <c r="H6174" s="12">
        <f>IF(OR($E6174="",$F6174=""),"",IF(AND($G6174=1,$F6174&gt;='Working Hours'!$C$8,$F6174&lt;'Working Hours'!$C$9),1,0))</f>
        <v/>
      </c>
    </row>
    <row r="6175">
      <c r="A6175" s="11" t="n"/>
      <c r="B6175" s="11" t="n"/>
      <c r="C6175" s="11" t="n"/>
      <c r="E6175" s="12">
        <f>IF($A6175="","",IF(ISNUMBER($A6175),$A6175,IFERROR(DATEVALUE($A6175),"")))</f>
        <v/>
      </c>
      <c r="F6175" s="12">
        <f>IF($B6175="","",IF(ISNUMBER($B6175),HOUR($B6175)*2+MINUTE($B6175)/30,IFERROR(VALUE(LEFT($B6175,FIND(":",$B6175)-1))*2+VALUE(MID($B6175,FIND(":",$B6175)+1,2))/30,"")))</f>
        <v/>
      </c>
      <c r="G6175" s="12">
        <f>IF($E6175="","",IF(WEEKDAY($E6175,2)&lt;6,1,0))</f>
        <v/>
      </c>
      <c r="H6175" s="12">
        <f>IF(OR($E6175="",$F6175=""),"",IF(AND($G6175=1,$F6175&gt;='Working Hours'!$C$8,$F6175&lt;'Working Hours'!$C$9),1,0))</f>
        <v/>
      </c>
    </row>
    <row r="6176">
      <c r="A6176" s="11" t="n"/>
      <c r="B6176" s="11" t="n"/>
      <c r="C6176" s="11" t="n"/>
      <c r="E6176" s="12">
        <f>IF($A6176="","",IF(ISNUMBER($A6176),$A6176,IFERROR(DATEVALUE($A6176),"")))</f>
        <v/>
      </c>
      <c r="F6176" s="12">
        <f>IF($B6176="","",IF(ISNUMBER($B6176),HOUR($B6176)*2+MINUTE($B6176)/30,IFERROR(VALUE(LEFT($B6176,FIND(":",$B6176)-1))*2+VALUE(MID($B6176,FIND(":",$B6176)+1,2))/30,"")))</f>
        <v/>
      </c>
      <c r="G6176" s="12">
        <f>IF($E6176="","",IF(WEEKDAY($E6176,2)&lt;6,1,0))</f>
        <v/>
      </c>
      <c r="H6176" s="12">
        <f>IF(OR($E6176="",$F6176=""),"",IF(AND($G6176=1,$F6176&gt;='Working Hours'!$C$8,$F6176&lt;'Working Hours'!$C$9),1,0))</f>
        <v/>
      </c>
    </row>
    <row r="6177">
      <c r="A6177" s="11" t="n"/>
      <c r="B6177" s="11" t="n"/>
      <c r="C6177" s="11" t="n"/>
      <c r="E6177" s="12">
        <f>IF($A6177="","",IF(ISNUMBER($A6177),$A6177,IFERROR(DATEVALUE($A6177),"")))</f>
        <v/>
      </c>
      <c r="F6177" s="12">
        <f>IF($B6177="","",IF(ISNUMBER($B6177),HOUR($B6177)*2+MINUTE($B6177)/30,IFERROR(VALUE(LEFT($B6177,FIND(":",$B6177)-1))*2+VALUE(MID($B6177,FIND(":",$B6177)+1,2))/30,"")))</f>
        <v/>
      </c>
      <c r="G6177" s="12">
        <f>IF($E6177="","",IF(WEEKDAY($E6177,2)&lt;6,1,0))</f>
        <v/>
      </c>
      <c r="H6177" s="12">
        <f>IF(OR($E6177="",$F6177=""),"",IF(AND($G6177=1,$F6177&gt;='Working Hours'!$C$8,$F6177&lt;'Working Hours'!$C$9),1,0))</f>
        <v/>
      </c>
    </row>
    <row r="6178">
      <c r="A6178" s="11" t="n"/>
      <c r="B6178" s="11" t="n"/>
      <c r="C6178" s="11" t="n"/>
      <c r="E6178" s="12">
        <f>IF($A6178="","",IF(ISNUMBER($A6178),$A6178,IFERROR(DATEVALUE($A6178),"")))</f>
        <v/>
      </c>
      <c r="F6178" s="12">
        <f>IF($B6178="","",IF(ISNUMBER($B6178),HOUR($B6178)*2+MINUTE($B6178)/30,IFERROR(VALUE(LEFT($B6178,FIND(":",$B6178)-1))*2+VALUE(MID($B6178,FIND(":",$B6178)+1,2))/30,"")))</f>
        <v/>
      </c>
      <c r="G6178" s="12">
        <f>IF($E6178="","",IF(WEEKDAY($E6178,2)&lt;6,1,0))</f>
        <v/>
      </c>
      <c r="H6178" s="12">
        <f>IF(OR($E6178="",$F6178=""),"",IF(AND($G6178=1,$F6178&gt;='Working Hours'!$C$8,$F6178&lt;'Working Hours'!$C$9),1,0))</f>
        <v/>
      </c>
    </row>
    <row r="6179">
      <c r="A6179" s="11" t="n"/>
      <c r="B6179" s="11" t="n"/>
      <c r="C6179" s="11" t="n"/>
      <c r="E6179" s="12">
        <f>IF($A6179="","",IF(ISNUMBER($A6179),$A6179,IFERROR(DATEVALUE($A6179),"")))</f>
        <v/>
      </c>
      <c r="F6179" s="12">
        <f>IF($B6179="","",IF(ISNUMBER($B6179),HOUR($B6179)*2+MINUTE($B6179)/30,IFERROR(VALUE(LEFT($B6179,FIND(":",$B6179)-1))*2+VALUE(MID($B6179,FIND(":",$B6179)+1,2))/30,"")))</f>
        <v/>
      </c>
      <c r="G6179" s="12">
        <f>IF($E6179="","",IF(WEEKDAY($E6179,2)&lt;6,1,0))</f>
        <v/>
      </c>
      <c r="H6179" s="12">
        <f>IF(OR($E6179="",$F6179=""),"",IF(AND($G6179=1,$F6179&gt;='Working Hours'!$C$8,$F6179&lt;'Working Hours'!$C$9),1,0))</f>
        <v/>
      </c>
    </row>
    <row r="6180">
      <c r="A6180" s="11" t="n"/>
      <c r="B6180" s="11" t="n"/>
      <c r="C6180" s="11" t="n"/>
      <c r="E6180" s="12">
        <f>IF($A6180="","",IF(ISNUMBER($A6180),$A6180,IFERROR(DATEVALUE($A6180),"")))</f>
        <v/>
      </c>
      <c r="F6180" s="12">
        <f>IF($B6180="","",IF(ISNUMBER($B6180),HOUR($B6180)*2+MINUTE($B6180)/30,IFERROR(VALUE(LEFT($B6180,FIND(":",$B6180)-1))*2+VALUE(MID($B6180,FIND(":",$B6180)+1,2))/30,"")))</f>
        <v/>
      </c>
      <c r="G6180" s="12">
        <f>IF($E6180="","",IF(WEEKDAY($E6180,2)&lt;6,1,0))</f>
        <v/>
      </c>
      <c r="H6180" s="12">
        <f>IF(OR($E6180="",$F6180=""),"",IF(AND($G6180=1,$F6180&gt;='Working Hours'!$C$8,$F6180&lt;'Working Hours'!$C$9),1,0))</f>
        <v/>
      </c>
    </row>
    <row r="6181">
      <c r="A6181" s="11" t="n"/>
      <c r="B6181" s="11" t="n"/>
      <c r="C6181" s="11" t="n"/>
      <c r="E6181" s="12">
        <f>IF($A6181="","",IF(ISNUMBER($A6181),$A6181,IFERROR(DATEVALUE($A6181),"")))</f>
        <v/>
      </c>
      <c r="F6181" s="12">
        <f>IF($B6181="","",IF(ISNUMBER($B6181),HOUR($B6181)*2+MINUTE($B6181)/30,IFERROR(VALUE(LEFT($B6181,FIND(":",$B6181)-1))*2+VALUE(MID($B6181,FIND(":",$B6181)+1,2))/30,"")))</f>
        <v/>
      </c>
      <c r="G6181" s="12">
        <f>IF($E6181="","",IF(WEEKDAY($E6181,2)&lt;6,1,0))</f>
        <v/>
      </c>
      <c r="H6181" s="12">
        <f>IF(OR($E6181="",$F6181=""),"",IF(AND($G6181=1,$F6181&gt;='Working Hours'!$C$8,$F6181&lt;'Working Hours'!$C$9),1,0))</f>
        <v/>
      </c>
    </row>
    <row r="6182">
      <c r="A6182" s="11" t="n"/>
      <c r="B6182" s="11" t="n"/>
      <c r="C6182" s="11" t="n"/>
      <c r="E6182" s="12">
        <f>IF($A6182="","",IF(ISNUMBER($A6182),$A6182,IFERROR(DATEVALUE($A6182),"")))</f>
        <v/>
      </c>
      <c r="F6182" s="12">
        <f>IF($B6182="","",IF(ISNUMBER($B6182),HOUR($B6182)*2+MINUTE($B6182)/30,IFERROR(VALUE(LEFT($B6182,FIND(":",$B6182)-1))*2+VALUE(MID($B6182,FIND(":",$B6182)+1,2))/30,"")))</f>
        <v/>
      </c>
      <c r="G6182" s="12">
        <f>IF($E6182="","",IF(WEEKDAY($E6182,2)&lt;6,1,0))</f>
        <v/>
      </c>
      <c r="H6182" s="12">
        <f>IF(OR($E6182="",$F6182=""),"",IF(AND($G6182=1,$F6182&gt;='Working Hours'!$C$8,$F6182&lt;'Working Hours'!$C$9),1,0))</f>
        <v/>
      </c>
    </row>
    <row r="6183">
      <c r="A6183" s="11" t="n"/>
      <c r="B6183" s="11" t="n"/>
      <c r="C6183" s="11" t="n"/>
      <c r="E6183" s="12">
        <f>IF($A6183="","",IF(ISNUMBER($A6183),$A6183,IFERROR(DATEVALUE($A6183),"")))</f>
        <v/>
      </c>
      <c r="F6183" s="12">
        <f>IF($B6183="","",IF(ISNUMBER($B6183),HOUR($B6183)*2+MINUTE($B6183)/30,IFERROR(VALUE(LEFT($B6183,FIND(":",$B6183)-1))*2+VALUE(MID($B6183,FIND(":",$B6183)+1,2))/30,"")))</f>
        <v/>
      </c>
      <c r="G6183" s="12">
        <f>IF($E6183="","",IF(WEEKDAY($E6183,2)&lt;6,1,0))</f>
        <v/>
      </c>
      <c r="H6183" s="12">
        <f>IF(OR($E6183="",$F6183=""),"",IF(AND($G6183=1,$F6183&gt;='Working Hours'!$C$8,$F6183&lt;'Working Hours'!$C$9),1,0))</f>
        <v/>
      </c>
    </row>
    <row r="6184">
      <c r="A6184" s="11" t="n"/>
      <c r="B6184" s="11" t="n"/>
      <c r="C6184" s="11" t="n"/>
      <c r="E6184" s="12">
        <f>IF($A6184="","",IF(ISNUMBER($A6184),$A6184,IFERROR(DATEVALUE($A6184),"")))</f>
        <v/>
      </c>
      <c r="F6184" s="12">
        <f>IF($B6184="","",IF(ISNUMBER($B6184),HOUR($B6184)*2+MINUTE($B6184)/30,IFERROR(VALUE(LEFT($B6184,FIND(":",$B6184)-1))*2+VALUE(MID($B6184,FIND(":",$B6184)+1,2))/30,"")))</f>
        <v/>
      </c>
      <c r="G6184" s="12">
        <f>IF($E6184="","",IF(WEEKDAY($E6184,2)&lt;6,1,0))</f>
        <v/>
      </c>
      <c r="H6184" s="12">
        <f>IF(OR($E6184="",$F6184=""),"",IF(AND($G6184=1,$F6184&gt;='Working Hours'!$C$8,$F6184&lt;'Working Hours'!$C$9),1,0))</f>
        <v/>
      </c>
    </row>
    <row r="6185">
      <c r="A6185" s="11" t="n"/>
      <c r="B6185" s="11" t="n"/>
      <c r="C6185" s="11" t="n"/>
      <c r="E6185" s="12">
        <f>IF($A6185="","",IF(ISNUMBER($A6185),$A6185,IFERROR(DATEVALUE($A6185),"")))</f>
        <v/>
      </c>
      <c r="F6185" s="12">
        <f>IF($B6185="","",IF(ISNUMBER($B6185),HOUR($B6185)*2+MINUTE($B6185)/30,IFERROR(VALUE(LEFT($B6185,FIND(":",$B6185)-1))*2+VALUE(MID($B6185,FIND(":",$B6185)+1,2))/30,"")))</f>
        <v/>
      </c>
      <c r="G6185" s="12">
        <f>IF($E6185="","",IF(WEEKDAY($E6185,2)&lt;6,1,0))</f>
        <v/>
      </c>
      <c r="H6185" s="12">
        <f>IF(OR($E6185="",$F6185=""),"",IF(AND($G6185=1,$F6185&gt;='Working Hours'!$C$8,$F6185&lt;'Working Hours'!$C$9),1,0))</f>
        <v/>
      </c>
    </row>
    <row r="6186">
      <c r="A6186" s="11" t="n"/>
      <c r="B6186" s="11" t="n"/>
      <c r="C6186" s="11" t="n"/>
      <c r="E6186" s="12">
        <f>IF($A6186="","",IF(ISNUMBER($A6186),$A6186,IFERROR(DATEVALUE($A6186),"")))</f>
        <v/>
      </c>
      <c r="F6186" s="12">
        <f>IF($B6186="","",IF(ISNUMBER($B6186),HOUR($B6186)*2+MINUTE($B6186)/30,IFERROR(VALUE(LEFT($B6186,FIND(":",$B6186)-1))*2+VALUE(MID($B6186,FIND(":",$B6186)+1,2))/30,"")))</f>
        <v/>
      </c>
      <c r="G6186" s="12">
        <f>IF($E6186="","",IF(WEEKDAY($E6186,2)&lt;6,1,0))</f>
        <v/>
      </c>
      <c r="H6186" s="12">
        <f>IF(OR($E6186="",$F6186=""),"",IF(AND($G6186=1,$F6186&gt;='Working Hours'!$C$8,$F6186&lt;'Working Hours'!$C$9),1,0))</f>
        <v/>
      </c>
    </row>
    <row r="6187">
      <c r="A6187" s="11" t="n"/>
      <c r="B6187" s="11" t="n"/>
      <c r="C6187" s="11" t="n"/>
      <c r="E6187" s="12">
        <f>IF($A6187="","",IF(ISNUMBER($A6187),$A6187,IFERROR(DATEVALUE($A6187),"")))</f>
        <v/>
      </c>
      <c r="F6187" s="12">
        <f>IF($B6187="","",IF(ISNUMBER($B6187),HOUR($B6187)*2+MINUTE($B6187)/30,IFERROR(VALUE(LEFT($B6187,FIND(":",$B6187)-1))*2+VALUE(MID($B6187,FIND(":",$B6187)+1,2))/30,"")))</f>
        <v/>
      </c>
      <c r="G6187" s="12">
        <f>IF($E6187="","",IF(WEEKDAY($E6187,2)&lt;6,1,0))</f>
        <v/>
      </c>
      <c r="H6187" s="12">
        <f>IF(OR($E6187="",$F6187=""),"",IF(AND($G6187=1,$F6187&gt;='Working Hours'!$C$8,$F6187&lt;'Working Hours'!$C$9),1,0))</f>
        <v/>
      </c>
    </row>
    <row r="6188">
      <c r="A6188" s="11" t="n"/>
      <c r="B6188" s="11" t="n"/>
      <c r="C6188" s="11" t="n"/>
      <c r="E6188" s="12">
        <f>IF($A6188="","",IF(ISNUMBER($A6188),$A6188,IFERROR(DATEVALUE($A6188),"")))</f>
        <v/>
      </c>
      <c r="F6188" s="12">
        <f>IF($B6188="","",IF(ISNUMBER($B6188),HOUR($B6188)*2+MINUTE($B6188)/30,IFERROR(VALUE(LEFT($B6188,FIND(":",$B6188)-1))*2+VALUE(MID($B6188,FIND(":",$B6188)+1,2))/30,"")))</f>
        <v/>
      </c>
      <c r="G6188" s="12">
        <f>IF($E6188="","",IF(WEEKDAY($E6188,2)&lt;6,1,0))</f>
        <v/>
      </c>
      <c r="H6188" s="12">
        <f>IF(OR($E6188="",$F6188=""),"",IF(AND($G6188=1,$F6188&gt;='Working Hours'!$C$8,$F6188&lt;'Working Hours'!$C$9),1,0))</f>
        <v/>
      </c>
    </row>
    <row r="6189">
      <c r="A6189" s="11" t="n"/>
      <c r="B6189" s="11" t="n"/>
      <c r="C6189" s="11" t="n"/>
      <c r="E6189" s="12">
        <f>IF($A6189="","",IF(ISNUMBER($A6189),$A6189,IFERROR(DATEVALUE($A6189),"")))</f>
        <v/>
      </c>
      <c r="F6189" s="12">
        <f>IF($B6189="","",IF(ISNUMBER($B6189),HOUR($B6189)*2+MINUTE($B6189)/30,IFERROR(VALUE(LEFT($B6189,FIND(":",$B6189)-1))*2+VALUE(MID($B6189,FIND(":",$B6189)+1,2))/30,"")))</f>
        <v/>
      </c>
      <c r="G6189" s="12">
        <f>IF($E6189="","",IF(WEEKDAY($E6189,2)&lt;6,1,0))</f>
        <v/>
      </c>
      <c r="H6189" s="12">
        <f>IF(OR($E6189="",$F6189=""),"",IF(AND($G6189=1,$F6189&gt;='Working Hours'!$C$8,$F6189&lt;'Working Hours'!$C$9),1,0))</f>
        <v/>
      </c>
    </row>
    <row r="6190">
      <c r="A6190" s="11" t="n"/>
      <c r="B6190" s="11" t="n"/>
      <c r="C6190" s="11" t="n"/>
      <c r="E6190" s="12">
        <f>IF($A6190="","",IF(ISNUMBER($A6190),$A6190,IFERROR(DATEVALUE($A6190),"")))</f>
        <v/>
      </c>
      <c r="F6190" s="12">
        <f>IF($B6190="","",IF(ISNUMBER($B6190),HOUR($B6190)*2+MINUTE($B6190)/30,IFERROR(VALUE(LEFT($B6190,FIND(":",$B6190)-1))*2+VALUE(MID($B6190,FIND(":",$B6190)+1,2))/30,"")))</f>
        <v/>
      </c>
      <c r="G6190" s="12">
        <f>IF($E6190="","",IF(WEEKDAY($E6190,2)&lt;6,1,0))</f>
        <v/>
      </c>
      <c r="H6190" s="12">
        <f>IF(OR($E6190="",$F6190=""),"",IF(AND($G6190=1,$F6190&gt;='Working Hours'!$C$8,$F6190&lt;'Working Hours'!$C$9),1,0))</f>
        <v/>
      </c>
    </row>
    <row r="6191">
      <c r="A6191" s="11" t="n"/>
      <c r="B6191" s="11" t="n"/>
      <c r="C6191" s="11" t="n"/>
      <c r="E6191" s="12">
        <f>IF($A6191="","",IF(ISNUMBER($A6191),$A6191,IFERROR(DATEVALUE($A6191),"")))</f>
        <v/>
      </c>
      <c r="F6191" s="12">
        <f>IF($B6191="","",IF(ISNUMBER($B6191),HOUR($B6191)*2+MINUTE($B6191)/30,IFERROR(VALUE(LEFT($B6191,FIND(":",$B6191)-1))*2+VALUE(MID($B6191,FIND(":",$B6191)+1,2))/30,"")))</f>
        <v/>
      </c>
      <c r="G6191" s="12">
        <f>IF($E6191="","",IF(WEEKDAY($E6191,2)&lt;6,1,0))</f>
        <v/>
      </c>
      <c r="H6191" s="12">
        <f>IF(OR($E6191="",$F6191=""),"",IF(AND($G6191=1,$F6191&gt;='Working Hours'!$C$8,$F6191&lt;'Working Hours'!$C$9),1,0))</f>
        <v/>
      </c>
    </row>
    <row r="6192">
      <c r="A6192" s="11" t="n"/>
      <c r="B6192" s="11" t="n"/>
      <c r="C6192" s="11" t="n"/>
      <c r="E6192" s="12">
        <f>IF($A6192="","",IF(ISNUMBER($A6192),$A6192,IFERROR(DATEVALUE($A6192),"")))</f>
        <v/>
      </c>
      <c r="F6192" s="12">
        <f>IF($B6192="","",IF(ISNUMBER($B6192),HOUR($B6192)*2+MINUTE($B6192)/30,IFERROR(VALUE(LEFT($B6192,FIND(":",$B6192)-1))*2+VALUE(MID($B6192,FIND(":",$B6192)+1,2))/30,"")))</f>
        <v/>
      </c>
      <c r="G6192" s="12">
        <f>IF($E6192="","",IF(WEEKDAY($E6192,2)&lt;6,1,0))</f>
        <v/>
      </c>
      <c r="H6192" s="12">
        <f>IF(OR($E6192="",$F6192=""),"",IF(AND($G6192=1,$F6192&gt;='Working Hours'!$C$8,$F6192&lt;'Working Hours'!$C$9),1,0))</f>
        <v/>
      </c>
    </row>
    <row r="6193">
      <c r="A6193" s="11" t="n"/>
      <c r="B6193" s="11" t="n"/>
      <c r="C6193" s="11" t="n"/>
      <c r="E6193" s="12">
        <f>IF($A6193="","",IF(ISNUMBER($A6193),$A6193,IFERROR(DATEVALUE($A6193),"")))</f>
        <v/>
      </c>
      <c r="F6193" s="12">
        <f>IF($B6193="","",IF(ISNUMBER($B6193),HOUR($B6193)*2+MINUTE($B6193)/30,IFERROR(VALUE(LEFT($B6193,FIND(":",$B6193)-1))*2+VALUE(MID($B6193,FIND(":",$B6193)+1,2))/30,"")))</f>
        <v/>
      </c>
      <c r="G6193" s="12">
        <f>IF($E6193="","",IF(WEEKDAY($E6193,2)&lt;6,1,0))</f>
        <v/>
      </c>
      <c r="H6193" s="12">
        <f>IF(OR($E6193="",$F6193=""),"",IF(AND($G6193=1,$F6193&gt;='Working Hours'!$C$8,$F6193&lt;'Working Hours'!$C$9),1,0))</f>
        <v/>
      </c>
    </row>
    <row r="6194">
      <c r="A6194" s="11" t="n"/>
      <c r="B6194" s="11" t="n"/>
      <c r="C6194" s="11" t="n"/>
      <c r="E6194" s="12">
        <f>IF($A6194="","",IF(ISNUMBER($A6194),$A6194,IFERROR(DATEVALUE($A6194),"")))</f>
        <v/>
      </c>
      <c r="F6194" s="12">
        <f>IF($B6194="","",IF(ISNUMBER($B6194),HOUR($B6194)*2+MINUTE($B6194)/30,IFERROR(VALUE(LEFT($B6194,FIND(":",$B6194)-1))*2+VALUE(MID($B6194,FIND(":",$B6194)+1,2))/30,"")))</f>
        <v/>
      </c>
      <c r="G6194" s="12">
        <f>IF($E6194="","",IF(WEEKDAY($E6194,2)&lt;6,1,0))</f>
        <v/>
      </c>
      <c r="H6194" s="12">
        <f>IF(OR($E6194="",$F6194=""),"",IF(AND($G6194=1,$F6194&gt;='Working Hours'!$C$8,$F6194&lt;'Working Hours'!$C$9),1,0))</f>
        <v/>
      </c>
    </row>
    <row r="6195">
      <c r="A6195" s="11" t="n"/>
      <c r="B6195" s="11" t="n"/>
      <c r="C6195" s="11" t="n"/>
      <c r="E6195" s="12">
        <f>IF($A6195="","",IF(ISNUMBER($A6195),$A6195,IFERROR(DATEVALUE($A6195),"")))</f>
        <v/>
      </c>
      <c r="F6195" s="12">
        <f>IF($B6195="","",IF(ISNUMBER($B6195),HOUR($B6195)*2+MINUTE($B6195)/30,IFERROR(VALUE(LEFT($B6195,FIND(":",$B6195)-1))*2+VALUE(MID($B6195,FIND(":",$B6195)+1,2))/30,"")))</f>
        <v/>
      </c>
      <c r="G6195" s="12">
        <f>IF($E6195="","",IF(WEEKDAY($E6195,2)&lt;6,1,0))</f>
        <v/>
      </c>
      <c r="H6195" s="12">
        <f>IF(OR($E6195="",$F6195=""),"",IF(AND($G6195=1,$F6195&gt;='Working Hours'!$C$8,$F6195&lt;'Working Hours'!$C$9),1,0))</f>
        <v/>
      </c>
    </row>
    <row r="6196">
      <c r="A6196" s="11" t="n"/>
      <c r="B6196" s="11" t="n"/>
      <c r="C6196" s="11" t="n"/>
      <c r="E6196" s="12">
        <f>IF($A6196="","",IF(ISNUMBER($A6196),$A6196,IFERROR(DATEVALUE($A6196),"")))</f>
        <v/>
      </c>
      <c r="F6196" s="12">
        <f>IF($B6196="","",IF(ISNUMBER($B6196),HOUR($B6196)*2+MINUTE($B6196)/30,IFERROR(VALUE(LEFT($B6196,FIND(":",$B6196)-1))*2+VALUE(MID($B6196,FIND(":",$B6196)+1,2))/30,"")))</f>
        <v/>
      </c>
      <c r="G6196" s="12">
        <f>IF($E6196="","",IF(WEEKDAY($E6196,2)&lt;6,1,0))</f>
        <v/>
      </c>
      <c r="H6196" s="12">
        <f>IF(OR($E6196="",$F6196=""),"",IF(AND($G6196=1,$F6196&gt;='Working Hours'!$C$8,$F6196&lt;'Working Hours'!$C$9),1,0))</f>
        <v/>
      </c>
    </row>
    <row r="6197">
      <c r="A6197" s="11" t="n"/>
      <c r="B6197" s="11" t="n"/>
      <c r="C6197" s="11" t="n"/>
      <c r="E6197" s="12">
        <f>IF($A6197="","",IF(ISNUMBER($A6197),$A6197,IFERROR(DATEVALUE($A6197),"")))</f>
        <v/>
      </c>
      <c r="F6197" s="12">
        <f>IF($B6197="","",IF(ISNUMBER($B6197),HOUR($B6197)*2+MINUTE($B6197)/30,IFERROR(VALUE(LEFT($B6197,FIND(":",$B6197)-1))*2+VALUE(MID($B6197,FIND(":",$B6197)+1,2))/30,"")))</f>
        <v/>
      </c>
      <c r="G6197" s="12">
        <f>IF($E6197="","",IF(WEEKDAY($E6197,2)&lt;6,1,0))</f>
        <v/>
      </c>
      <c r="H6197" s="12">
        <f>IF(OR($E6197="",$F6197=""),"",IF(AND($G6197=1,$F6197&gt;='Working Hours'!$C$8,$F6197&lt;'Working Hours'!$C$9),1,0))</f>
        <v/>
      </c>
    </row>
    <row r="6198">
      <c r="A6198" s="11" t="n"/>
      <c r="B6198" s="11" t="n"/>
      <c r="C6198" s="11" t="n"/>
      <c r="E6198" s="12">
        <f>IF($A6198="","",IF(ISNUMBER($A6198),$A6198,IFERROR(DATEVALUE($A6198),"")))</f>
        <v/>
      </c>
      <c r="F6198" s="12">
        <f>IF($B6198="","",IF(ISNUMBER($B6198),HOUR($B6198)*2+MINUTE($B6198)/30,IFERROR(VALUE(LEFT($B6198,FIND(":",$B6198)-1))*2+VALUE(MID($B6198,FIND(":",$B6198)+1,2))/30,"")))</f>
        <v/>
      </c>
      <c r="G6198" s="12">
        <f>IF($E6198="","",IF(WEEKDAY($E6198,2)&lt;6,1,0))</f>
        <v/>
      </c>
      <c r="H6198" s="12">
        <f>IF(OR($E6198="",$F6198=""),"",IF(AND($G6198=1,$F6198&gt;='Working Hours'!$C$8,$F6198&lt;'Working Hours'!$C$9),1,0))</f>
        <v/>
      </c>
    </row>
    <row r="6199">
      <c r="A6199" s="11" t="n"/>
      <c r="B6199" s="11" t="n"/>
      <c r="C6199" s="11" t="n"/>
      <c r="E6199" s="12">
        <f>IF($A6199="","",IF(ISNUMBER($A6199),$A6199,IFERROR(DATEVALUE($A6199),"")))</f>
        <v/>
      </c>
      <c r="F6199" s="12">
        <f>IF($B6199="","",IF(ISNUMBER($B6199),HOUR($B6199)*2+MINUTE($B6199)/30,IFERROR(VALUE(LEFT($B6199,FIND(":",$B6199)-1))*2+VALUE(MID($B6199,FIND(":",$B6199)+1,2))/30,"")))</f>
        <v/>
      </c>
      <c r="G6199" s="12">
        <f>IF($E6199="","",IF(WEEKDAY($E6199,2)&lt;6,1,0))</f>
        <v/>
      </c>
      <c r="H6199" s="12">
        <f>IF(OR($E6199="",$F6199=""),"",IF(AND($G6199=1,$F6199&gt;='Working Hours'!$C$8,$F6199&lt;'Working Hours'!$C$9),1,0))</f>
        <v/>
      </c>
    </row>
    <row r="6200">
      <c r="A6200" s="11" t="n"/>
      <c r="B6200" s="11" t="n"/>
      <c r="C6200" s="11" t="n"/>
      <c r="E6200" s="12">
        <f>IF($A6200="","",IF(ISNUMBER($A6200),$A6200,IFERROR(DATEVALUE($A6200),"")))</f>
        <v/>
      </c>
      <c r="F6200" s="12">
        <f>IF($B6200="","",IF(ISNUMBER($B6200),HOUR($B6200)*2+MINUTE($B6200)/30,IFERROR(VALUE(LEFT($B6200,FIND(":",$B6200)-1))*2+VALUE(MID($B6200,FIND(":",$B6200)+1,2))/30,"")))</f>
        <v/>
      </c>
      <c r="G6200" s="12">
        <f>IF($E6200="","",IF(WEEKDAY($E6200,2)&lt;6,1,0))</f>
        <v/>
      </c>
      <c r="H6200" s="12">
        <f>IF(OR($E6200="",$F6200=""),"",IF(AND($G6200=1,$F6200&gt;='Working Hours'!$C$8,$F6200&lt;'Working Hours'!$C$9),1,0))</f>
        <v/>
      </c>
    </row>
    <row r="6201">
      <c r="A6201" s="11" t="n"/>
      <c r="B6201" s="11" t="n"/>
      <c r="C6201" s="11" t="n"/>
      <c r="E6201" s="12">
        <f>IF($A6201="","",IF(ISNUMBER($A6201),$A6201,IFERROR(DATEVALUE($A6201),"")))</f>
        <v/>
      </c>
      <c r="F6201" s="12">
        <f>IF($B6201="","",IF(ISNUMBER($B6201),HOUR($B6201)*2+MINUTE($B6201)/30,IFERROR(VALUE(LEFT($B6201,FIND(":",$B6201)-1))*2+VALUE(MID($B6201,FIND(":",$B6201)+1,2))/30,"")))</f>
        <v/>
      </c>
      <c r="G6201" s="12">
        <f>IF($E6201="","",IF(WEEKDAY($E6201,2)&lt;6,1,0))</f>
        <v/>
      </c>
      <c r="H6201" s="12">
        <f>IF(OR($E6201="",$F6201=""),"",IF(AND($G6201=1,$F6201&gt;='Working Hours'!$C$8,$F6201&lt;'Working Hours'!$C$9),1,0))</f>
        <v/>
      </c>
    </row>
    <row r="6202">
      <c r="A6202" s="11" t="n"/>
      <c r="B6202" s="11" t="n"/>
      <c r="C6202" s="11" t="n"/>
      <c r="E6202" s="12">
        <f>IF($A6202="","",IF(ISNUMBER($A6202),$A6202,IFERROR(DATEVALUE($A6202),"")))</f>
        <v/>
      </c>
      <c r="F6202" s="12">
        <f>IF($B6202="","",IF(ISNUMBER($B6202),HOUR($B6202)*2+MINUTE($B6202)/30,IFERROR(VALUE(LEFT($B6202,FIND(":",$B6202)-1))*2+VALUE(MID($B6202,FIND(":",$B6202)+1,2))/30,"")))</f>
        <v/>
      </c>
      <c r="G6202" s="12">
        <f>IF($E6202="","",IF(WEEKDAY($E6202,2)&lt;6,1,0))</f>
        <v/>
      </c>
      <c r="H6202" s="12">
        <f>IF(OR($E6202="",$F6202=""),"",IF(AND($G6202=1,$F6202&gt;='Working Hours'!$C$8,$F6202&lt;'Working Hours'!$C$9),1,0))</f>
        <v/>
      </c>
    </row>
    <row r="6203">
      <c r="A6203" s="11" t="n"/>
      <c r="B6203" s="11" t="n"/>
      <c r="C6203" s="11" t="n"/>
      <c r="E6203" s="12">
        <f>IF($A6203="","",IF(ISNUMBER($A6203),$A6203,IFERROR(DATEVALUE($A6203),"")))</f>
        <v/>
      </c>
      <c r="F6203" s="12">
        <f>IF($B6203="","",IF(ISNUMBER($B6203),HOUR($B6203)*2+MINUTE($B6203)/30,IFERROR(VALUE(LEFT($B6203,FIND(":",$B6203)-1))*2+VALUE(MID($B6203,FIND(":",$B6203)+1,2))/30,"")))</f>
        <v/>
      </c>
      <c r="G6203" s="12">
        <f>IF($E6203="","",IF(WEEKDAY($E6203,2)&lt;6,1,0))</f>
        <v/>
      </c>
      <c r="H6203" s="12">
        <f>IF(OR($E6203="",$F6203=""),"",IF(AND($G6203=1,$F6203&gt;='Working Hours'!$C$8,$F6203&lt;'Working Hours'!$C$9),1,0))</f>
        <v/>
      </c>
    </row>
    <row r="6204">
      <c r="A6204" s="11" t="n"/>
      <c r="B6204" s="11" t="n"/>
      <c r="C6204" s="11" t="n"/>
      <c r="E6204" s="12">
        <f>IF($A6204="","",IF(ISNUMBER($A6204),$A6204,IFERROR(DATEVALUE($A6204),"")))</f>
        <v/>
      </c>
      <c r="F6204" s="12">
        <f>IF($B6204="","",IF(ISNUMBER($B6204),HOUR($B6204)*2+MINUTE($B6204)/30,IFERROR(VALUE(LEFT($B6204,FIND(":",$B6204)-1))*2+VALUE(MID($B6204,FIND(":",$B6204)+1,2))/30,"")))</f>
        <v/>
      </c>
      <c r="G6204" s="12">
        <f>IF($E6204="","",IF(WEEKDAY($E6204,2)&lt;6,1,0))</f>
        <v/>
      </c>
      <c r="H6204" s="12">
        <f>IF(OR($E6204="",$F6204=""),"",IF(AND($G6204=1,$F6204&gt;='Working Hours'!$C$8,$F6204&lt;'Working Hours'!$C$9),1,0))</f>
        <v/>
      </c>
    </row>
    <row r="6205">
      <c r="A6205" s="11" t="n"/>
      <c r="B6205" s="11" t="n"/>
      <c r="C6205" s="11" t="n"/>
      <c r="E6205" s="12">
        <f>IF($A6205="","",IF(ISNUMBER($A6205),$A6205,IFERROR(DATEVALUE($A6205),"")))</f>
        <v/>
      </c>
      <c r="F6205" s="12">
        <f>IF($B6205="","",IF(ISNUMBER($B6205),HOUR($B6205)*2+MINUTE($B6205)/30,IFERROR(VALUE(LEFT($B6205,FIND(":",$B6205)-1))*2+VALUE(MID($B6205,FIND(":",$B6205)+1,2))/30,"")))</f>
        <v/>
      </c>
      <c r="G6205" s="12">
        <f>IF($E6205="","",IF(WEEKDAY($E6205,2)&lt;6,1,0))</f>
        <v/>
      </c>
      <c r="H6205" s="12">
        <f>IF(OR($E6205="",$F6205=""),"",IF(AND($G6205=1,$F6205&gt;='Working Hours'!$C$8,$F6205&lt;'Working Hours'!$C$9),1,0))</f>
        <v/>
      </c>
    </row>
    <row r="6206">
      <c r="A6206" s="11" t="n"/>
      <c r="B6206" s="11" t="n"/>
      <c r="C6206" s="11" t="n"/>
      <c r="E6206" s="12">
        <f>IF($A6206="","",IF(ISNUMBER($A6206),$A6206,IFERROR(DATEVALUE($A6206),"")))</f>
        <v/>
      </c>
      <c r="F6206" s="12">
        <f>IF($B6206="","",IF(ISNUMBER($B6206),HOUR($B6206)*2+MINUTE($B6206)/30,IFERROR(VALUE(LEFT($B6206,FIND(":",$B6206)-1))*2+VALUE(MID($B6206,FIND(":",$B6206)+1,2))/30,"")))</f>
        <v/>
      </c>
      <c r="G6206" s="12">
        <f>IF($E6206="","",IF(WEEKDAY($E6206,2)&lt;6,1,0))</f>
        <v/>
      </c>
      <c r="H6206" s="12">
        <f>IF(OR($E6206="",$F6206=""),"",IF(AND($G6206=1,$F6206&gt;='Working Hours'!$C$8,$F6206&lt;'Working Hours'!$C$9),1,0))</f>
        <v/>
      </c>
    </row>
    <row r="6207">
      <c r="A6207" s="11" t="n"/>
      <c r="B6207" s="11" t="n"/>
      <c r="C6207" s="11" t="n"/>
      <c r="E6207" s="12">
        <f>IF($A6207="","",IF(ISNUMBER($A6207),$A6207,IFERROR(DATEVALUE($A6207),"")))</f>
        <v/>
      </c>
      <c r="F6207" s="12">
        <f>IF($B6207="","",IF(ISNUMBER($B6207),HOUR($B6207)*2+MINUTE($B6207)/30,IFERROR(VALUE(LEFT($B6207,FIND(":",$B6207)-1))*2+VALUE(MID($B6207,FIND(":",$B6207)+1,2))/30,"")))</f>
        <v/>
      </c>
      <c r="G6207" s="12">
        <f>IF($E6207="","",IF(WEEKDAY($E6207,2)&lt;6,1,0))</f>
        <v/>
      </c>
      <c r="H6207" s="12">
        <f>IF(OR($E6207="",$F6207=""),"",IF(AND($G6207=1,$F6207&gt;='Working Hours'!$C$8,$F6207&lt;'Working Hours'!$C$9),1,0))</f>
        <v/>
      </c>
    </row>
    <row r="6208">
      <c r="A6208" s="11" t="n"/>
      <c r="B6208" s="11" t="n"/>
      <c r="C6208" s="11" t="n"/>
      <c r="E6208" s="12">
        <f>IF($A6208="","",IF(ISNUMBER($A6208),$A6208,IFERROR(DATEVALUE($A6208),"")))</f>
        <v/>
      </c>
      <c r="F6208" s="12">
        <f>IF($B6208="","",IF(ISNUMBER($B6208),HOUR($B6208)*2+MINUTE($B6208)/30,IFERROR(VALUE(LEFT($B6208,FIND(":",$B6208)-1))*2+VALUE(MID($B6208,FIND(":",$B6208)+1,2))/30,"")))</f>
        <v/>
      </c>
      <c r="G6208" s="12">
        <f>IF($E6208="","",IF(WEEKDAY($E6208,2)&lt;6,1,0))</f>
        <v/>
      </c>
      <c r="H6208" s="12">
        <f>IF(OR($E6208="",$F6208=""),"",IF(AND($G6208=1,$F6208&gt;='Working Hours'!$C$8,$F6208&lt;'Working Hours'!$C$9),1,0))</f>
        <v/>
      </c>
    </row>
    <row r="6209">
      <c r="A6209" s="11" t="n"/>
      <c r="B6209" s="11" t="n"/>
      <c r="C6209" s="11" t="n"/>
      <c r="E6209" s="12">
        <f>IF($A6209="","",IF(ISNUMBER($A6209),$A6209,IFERROR(DATEVALUE($A6209),"")))</f>
        <v/>
      </c>
      <c r="F6209" s="12">
        <f>IF($B6209="","",IF(ISNUMBER($B6209),HOUR($B6209)*2+MINUTE($B6209)/30,IFERROR(VALUE(LEFT($B6209,FIND(":",$B6209)-1))*2+VALUE(MID($B6209,FIND(":",$B6209)+1,2))/30,"")))</f>
        <v/>
      </c>
      <c r="G6209" s="12">
        <f>IF($E6209="","",IF(WEEKDAY($E6209,2)&lt;6,1,0))</f>
        <v/>
      </c>
      <c r="H6209" s="12">
        <f>IF(OR($E6209="",$F6209=""),"",IF(AND($G6209=1,$F6209&gt;='Working Hours'!$C$8,$F6209&lt;'Working Hours'!$C$9),1,0))</f>
        <v/>
      </c>
    </row>
    <row r="6210">
      <c r="A6210" s="11" t="n"/>
      <c r="B6210" s="11" t="n"/>
      <c r="C6210" s="11" t="n"/>
      <c r="E6210" s="12">
        <f>IF($A6210="","",IF(ISNUMBER($A6210),$A6210,IFERROR(DATEVALUE($A6210),"")))</f>
        <v/>
      </c>
      <c r="F6210" s="12">
        <f>IF($B6210="","",IF(ISNUMBER($B6210),HOUR($B6210)*2+MINUTE($B6210)/30,IFERROR(VALUE(LEFT($B6210,FIND(":",$B6210)-1))*2+VALUE(MID($B6210,FIND(":",$B6210)+1,2))/30,"")))</f>
        <v/>
      </c>
      <c r="G6210" s="12">
        <f>IF($E6210="","",IF(WEEKDAY($E6210,2)&lt;6,1,0))</f>
        <v/>
      </c>
      <c r="H6210" s="12">
        <f>IF(OR($E6210="",$F6210=""),"",IF(AND($G6210=1,$F6210&gt;='Working Hours'!$C$8,$F6210&lt;'Working Hours'!$C$9),1,0))</f>
        <v/>
      </c>
    </row>
    <row r="6211">
      <c r="A6211" s="11" t="n"/>
      <c r="B6211" s="11" t="n"/>
      <c r="C6211" s="11" t="n"/>
      <c r="E6211" s="12">
        <f>IF($A6211="","",IF(ISNUMBER($A6211),$A6211,IFERROR(DATEVALUE($A6211),"")))</f>
        <v/>
      </c>
      <c r="F6211" s="12">
        <f>IF($B6211="","",IF(ISNUMBER($B6211),HOUR($B6211)*2+MINUTE($B6211)/30,IFERROR(VALUE(LEFT($B6211,FIND(":",$B6211)-1))*2+VALUE(MID($B6211,FIND(":",$B6211)+1,2))/30,"")))</f>
        <v/>
      </c>
      <c r="G6211" s="12">
        <f>IF($E6211="","",IF(WEEKDAY($E6211,2)&lt;6,1,0))</f>
        <v/>
      </c>
      <c r="H6211" s="12">
        <f>IF(OR($E6211="",$F6211=""),"",IF(AND($G6211=1,$F6211&gt;='Working Hours'!$C$8,$F6211&lt;'Working Hours'!$C$9),1,0))</f>
        <v/>
      </c>
    </row>
    <row r="6212">
      <c r="A6212" s="11" t="n"/>
      <c r="B6212" s="11" t="n"/>
      <c r="C6212" s="11" t="n"/>
      <c r="E6212" s="12">
        <f>IF($A6212="","",IF(ISNUMBER($A6212),$A6212,IFERROR(DATEVALUE($A6212),"")))</f>
        <v/>
      </c>
      <c r="F6212" s="12">
        <f>IF($B6212="","",IF(ISNUMBER($B6212),HOUR($B6212)*2+MINUTE($B6212)/30,IFERROR(VALUE(LEFT($B6212,FIND(":",$B6212)-1))*2+VALUE(MID($B6212,FIND(":",$B6212)+1,2))/30,"")))</f>
        <v/>
      </c>
      <c r="G6212" s="12">
        <f>IF($E6212="","",IF(WEEKDAY($E6212,2)&lt;6,1,0))</f>
        <v/>
      </c>
      <c r="H6212" s="12">
        <f>IF(OR($E6212="",$F6212=""),"",IF(AND($G6212=1,$F6212&gt;='Working Hours'!$C$8,$F6212&lt;'Working Hours'!$C$9),1,0))</f>
        <v/>
      </c>
    </row>
    <row r="6213">
      <c r="A6213" s="11" t="n"/>
      <c r="B6213" s="11" t="n"/>
      <c r="C6213" s="11" t="n"/>
      <c r="E6213" s="12">
        <f>IF($A6213="","",IF(ISNUMBER($A6213),$A6213,IFERROR(DATEVALUE($A6213),"")))</f>
        <v/>
      </c>
      <c r="F6213" s="12">
        <f>IF($B6213="","",IF(ISNUMBER($B6213),HOUR($B6213)*2+MINUTE($B6213)/30,IFERROR(VALUE(LEFT($B6213,FIND(":",$B6213)-1))*2+VALUE(MID($B6213,FIND(":",$B6213)+1,2))/30,"")))</f>
        <v/>
      </c>
      <c r="G6213" s="12">
        <f>IF($E6213="","",IF(WEEKDAY($E6213,2)&lt;6,1,0))</f>
        <v/>
      </c>
      <c r="H6213" s="12">
        <f>IF(OR($E6213="",$F6213=""),"",IF(AND($G6213=1,$F6213&gt;='Working Hours'!$C$8,$F6213&lt;'Working Hours'!$C$9),1,0))</f>
        <v/>
      </c>
    </row>
    <row r="6214">
      <c r="A6214" s="11" t="n"/>
      <c r="B6214" s="11" t="n"/>
      <c r="C6214" s="11" t="n"/>
      <c r="E6214" s="12">
        <f>IF($A6214="","",IF(ISNUMBER($A6214),$A6214,IFERROR(DATEVALUE($A6214),"")))</f>
        <v/>
      </c>
      <c r="F6214" s="12">
        <f>IF($B6214="","",IF(ISNUMBER($B6214),HOUR($B6214)*2+MINUTE($B6214)/30,IFERROR(VALUE(LEFT($B6214,FIND(":",$B6214)-1))*2+VALUE(MID($B6214,FIND(":",$B6214)+1,2))/30,"")))</f>
        <v/>
      </c>
      <c r="G6214" s="12">
        <f>IF($E6214="","",IF(WEEKDAY($E6214,2)&lt;6,1,0))</f>
        <v/>
      </c>
      <c r="H6214" s="12">
        <f>IF(OR($E6214="",$F6214=""),"",IF(AND($G6214=1,$F6214&gt;='Working Hours'!$C$8,$F6214&lt;'Working Hours'!$C$9),1,0))</f>
        <v/>
      </c>
    </row>
    <row r="6215">
      <c r="A6215" s="11" t="n"/>
      <c r="B6215" s="11" t="n"/>
      <c r="C6215" s="11" t="n"/>
      <c r="E6215" s="12">
        <f>IF($A6215="","",IF(ISNUMBER($A6215),$A6215,IFERROR(DATEVALUE($A6215),"")))</f>
        <v/>
      </c>
      <c r="F6215" s="12">
        <f>IF($B6215="","",IF(ISNUMBER($B6215),HOUR($B6215)*2+MINUTE($B6215)/30,IFERROR(VALUE(LEFT($B6215,FIND(":",$B6215)-1))*2+VALUE(MID($B6215,FIND(":",$B6215)+1,2))/30,"")))</f>
        <v/>
      </c>
      <c r="G6215" s="12">
        <f>IF($E6215="","",IF(WEEKDAY($E6215,2)&lt;6,1,0))</f>
        <v/>
      </c>
      <c r="H6215" s="12">
        <f>IF(OR($E6215="",$F6215=""),"",IF(AND($G6215=1,$F6215&gt;='Working Hours'!$C$8,$F6215&lt;'Working Hours'!$C$9),1,0))</f>
        <v/>
      </c>
    </row>
    <row r="6216">
      <c r="A6216" s="11" t="n"/>
      <c r="B6216" s="11" t="n"/>
      <c r="C6216" s="11" t="n"/>
      <c r="E6216" s="12">
        <f>IF($A6216="","",IF(ISNUMBER($A6216),$A6216,IFERROR(DATEVALUE($A6216),"")))</f>
        <v/>
      </c>
      <c r="F6216" s="12">
        <f>IF($B6216="","",IF(ISNUMBER($B6216),HOUR($B6216)*2+MINUTE($B6216)/30,IFERROR(VALUE(LEFT($B6216,FIND(":",$B6216)-1))*2+VALUE(MID($B6216,FIND(":",$B6216)+1,2))/30,"")))</f>
        <v/>
      </c>
      <c r="G6216" s="12">
        <f>IF($E6216="","",IF(WEEKDAY($E6216,2)&lt;6,1,0))</f>
        <v/>
      </c>
      <c r="H6216" s="12">
        <f>IF(OR($E6216="",$F6216=""),"",IF(AND($G6216=1,$F6216&gt;='Working Hours'!$C$8,$F6216&lt;'Working Hours'!$C$9),1,0))</f>
        <v/>
      </c>
    </row>
    <row r="6217">
      <c r="A6217" s="11" t="n"/>
      <c r="B6217" s="11" t="n"/>
      <c r="C6217" s="11" t="n"/>
      <c r="E6217" s="12">
        <f>IF($A6217="","",IF(ISNUMBER($A6217),$A6217,IFERROR(DATEVALUE($A6217),"")))</f>
        <v/>
      </c>
      <c r="F6217" s="12">
        <f>IF($B6217="","",IF(ISNUMBER($B6217),HOUR($B6217)*2+MINUTE($B6217)/30,IFERROR(VALUE(LEFT($B6217,FIND(":",$B6217)-1))*2+VALUE(MID($B6217,FIND(":",$B6217)+1,2))/30,"")))</f>
        <v/>
      </c>
      <c r="G6217" s="12">
        <f>IF($E6217="","",IF(WEEKDAY($E6217,2)&lt;6,1,0))</f>
        <v/>
      </c>
      <c r="H6217" s="12">
        <f>IF(OR($E6217="",$F6217=""),"",IF(AND($G6217=1,$F6217&gt;='Working Hours'!$C$8,$F6217&lt;'Working Hours'!$C$9),1,0))</f>
        <v/>
      </c>
    </row>
    <row r="6218">
      <c r="A6218" s="11" t="n"/>
      <c r="B6218" s="11" t="n"/>
      <c r="C6218" s="11" t="n"/>
      <c r="E6218" s="12">
        <f>IF($A6218="","",IF(ISNUMBER($A6218),$A6218,IFERROR(DATEVALUE($A6218),"")))</f>
        <v/>
      </c>
      <c r="F6218" s="12">
        <f>IF($B6218="","",IF(ISNUMBER($B6218),HOUR($B6218)*2+MINUTE($B6218)/30,IFERROR(VALUE(LEFT($B6218,FIND(":",$B6218)-1))*2+VALUE(MID($B6218,FIND(":",$B6218)+1,2))/30,"")))</f>
        <v/>
      </c>
      <c r="G6218" s="12">
        <f>IF($E6218="","",IF(WEEKDAY($E6218,2)&lt;6,1,0))</f>
        <v/>
      </c>
      <c r="H6218" s="12">
        <f>IF(OR($E6218="",$F6218=""),"",IF(AND($G6218=1,$F6218&gt;='Working Hours'!$C$8,$F6218&lt;'Working Hours'!$C$9),1,0))</f>
        <v/>
      </c>
    </row>
    <row r="6219">
      <c r="A6219" s="11" t="n"/>
      <c r="B6219" s="11" t="n"/>
      <c r="C6219" s="11" t="n"/>
      <c r="E6219" s="12">
        <f>IF($A6219="","",IF(ISNUMBER($A6219),$A6219,IFERROR(DATEVALUE($A6219),"")))</f>
        <v/>
      </c>
      <c r="F6219" s="12">
        <f>IF($B6219="","",IF(ISNUMBER($B6219),HOUR($B6219)*2+MINUTE($B6219)/30,IFERROR(VALUE(LEFT($B6219,FIND(":",$B6219)-1))*2+VALUE(MID($B6219,FIND(":",$B6219)+1,2))/30,"")))</f>
        <v/>
      </c>
      <c r="G6219" s="12">
        <f>IF($E6219="","",IF(WEEKDAY($E6219,2)&lt;6,1,0))</f>
        <v/>
      </c>
      <c r="H6219" s="12">
        <f>IF(OR($E6219="",$F6219=""),"",IF(AND($G6219=1,$F6219&gt;='Working Hours'!$C$8,$F6219&lt;'Working Hours'!$C$9),1,0))</f>
        <v/>
      </c>
    </row>
    <row r="6220">
      <c r="A6220" s="11" t="n"/>
      <c r="B6220" s="11" t="n"/>
      <c r="C6220" s="11" t="n"/>
      <c r="E6220" s="12">
        <f>IF($A6220="","",IF(ISNUMBER($A6220),$A6220,IFERROR(DATEVALUE($A6220),"")))</f>
        <v/>
      </c>
      <c r="F6220" s="12">
        <f>IF($B6220="","",IF(ISNUMBER($B6220),HOUR($B6220)*2+MINUTE($B6220)/30,IFERROR(VALUE(LEFT($B6220,FIND(":",$B6220)-1))*2+VALUE(MID($B6220,FIND(":",$B6220)+1,2))/30,"")))</f>
        <v/>
      </c>
      <c r="G6220" s="12">
        <f>IF($E6220="","",IF(WEEKDAY($E6220,2)&lt;6,1,0))</f>
        <v/>
      </c>
      <c r="H6220" s="12">
        <f>IF(OR($E6220="",$F6220=""),"",IF(AND($G6220=1,$F6220&gt;='Working Hours'!$C$8,$F6220&lt;'Working Hours'!$C$9),1,0))</f>
        <v/>
      </c>
    </row>
    <row r="6221">
      <c r="A6221" s="11" t="n"/>
      <c r="B6221" s="11" t="n"/>
      <c r="C6221" s="11" t="n"/>
      <c r="E6221" s="12">
        <f>IF($A6221="","",IF(ISNUMBER($A6221),$A6221,IFERROR(DATEVALUE($A6221),"")))</f>
        <v/>
      </c>
      <c r="F6221" s="12">
        <f>IF($B6221="","",IF(ISNUMBER($B6221),HOUR($B6221)*2+MINUTE($B6221)/30,IFERROR(VALUE(LEFT($B6221,FIND(":",$B6221)-1))*2+VALUE(MID($B6221,FIND(":",$B6221)+1,2))/30,"")))</f>
        <v/>
      </c>
      <c r="G6221" s="12">
        <f>IF($E6221="","",IF(WEEKDAY($E6221,2)&lt;6,1,0))</f>
        <v/>
      </c>
      <c r="H6221" s="12">
        <f>IF(OR($E6221="",$F6221=""),"",IF(AND($G6221=1,$F6221&gt;='Working Hours'!$C$8,$F6221&lt;'Working Hours'!$C$9),1,0))</f>
        <v/>
      </c>
    </row>
    <row r="6222">
      <c r="A6222" s="11" t="n"/>
      <c r="B6222" s="11" t="n"/>
      <c r="C6222" s="11" t="n"/>
      <c r="E6222" s="12">
        <f>IF($A6222="","",IF(ISNUMBER($A6222),$A6222,IFERROR(DATEVALUE($A6222),"")))</f>
        <v/>
      </c>
      <c r="F6222" s="12">
        <f>IF($B6222="","",IF(ISNUMBER($B6222),HOUR($B6222)*2+MINUTE($B6222)/30,IFERROR(VALUE(LEFT($B6222,FIND(":",$B6222)-1))*2+VALUE(MID($B6222,FIND(":",$B6222)+1,2))/30,"")))</f>
        <v/>
      </c>
      <c r="G6222" s="12">
        <f>IF($E6222="","",IF(WEEKDAY($E6222,2)&lt;6,1,0))</f>
        <v/>
      </c>
      <c r="H6222" s="12">
        <f>IF(OR($E6222="",$F6222=""),"",IF(AND($G6222=1,$F6222&gt;='Working Hours'!$C$8,$F6222&lt;'Working Hours'!$C$9),1,0))</f>
        <v/>
      </c>
    </row>
    <row r="6223">
      <c r="A6223" s="11" t="n"/>
      <c r="B6223" s="11" t="n"/>
      <c r="C6223" s="11" t="n"/>
      <c r="E6223" s="12">
        <f>IF($A6223="","",IF(ISNUMBER($A6223),$A6223,IFERROR(DATEVALUE($A6223),"")))</f>
        <v/>
      </c>
      <c r="F6223" s="12">
        <f>IF($B6223="","",IF(ISNUMBER($B6223),HOUR($B6223)*2+MINUTE($B6223)/30,IFERROR(VALUE(LEFT($B6223,FIND(":",$B6223)-1))*2+VALUE(MID($B6223,FIND(":",$B6223)+1,2))/30,"")))</f>
        <v/>
      </c>
      <c r="G6223" s="12">
        <f>IF($E6223="","",IF(WEEKDAY($E6223,2)&lt;6,1,0))</f>
        <v/>
      </c>
      <c r="H6223" s="12">
        <f>IF(OR($E6223="",$F6223=""),"",IF(AND($G6223=1,$F6223&gt;='Working Hours'!$C$8,$F6223&lt;'Working Hours'!$C$9),1,0))</f>
        <v/>
      </c>
    </row>
    <row r="6224">
      <c r="A6224" s="11" t="n"/>
      <c r="B6224" s="11" t="n"/>
      <c r="C6224" s="11" t="n"/>
      <c r="E6224" s="12">
        <f>IF($A6224="","",IF(ISNUMBER($A6224),$A6224,IFERROR(DATEVALUE($A6224),"")))</f>
        <v/>
      </c>
      <c r="F6224" s="12">
        <f>IF($B6224="","",IF(ISNUMBER($B6224),HOUR($B6224)*2+MINUTE($B6224)/30,IFERROR(VALUE(LEFT($B6224,FIND(":",$B6224)-1))*2+VALUE(MID($B6224,FIND(":",$B6224)+1,2))/30,"")))</f>
        <v/>
      </c>
      <c r="G6224" s="12">
        <f>IF($E6224="","",IF(WEEKDAY($E6224,2)&lt;6,1,0))</f>
        <v/>
      </c>
      <c r="H6224" s="12">
        <f>IF(OR($E6224="",$F6224=""),"",IF(AND($G6224=1,$F6224&gt;='Working Hours'!$C$8,$F6224&lt;'Working Hours'!$C$9),1,0))</f>
        <v/>
      </c>
    </row>
    <row r="6225">
      <c r="A6225" s="11" t="n"/>
      <c r="B6225" s="11" t="n"/>
      <c r="C6225" s="11" t="n"/>
      <c r="E6225" s="12">
        <f>IF($A6225="","",IF(ISNUMBER($A6225),$A6225,IFERROR(DATEVALUE($A6225),"")))</f>
        <v/>
      </c>
      <c r="F6225" s="12">
        <f>IF($B6225="","",IF(ISNUMBER($B6225),HOUR($B6225)*2+MINUTE($B6225)/30,IFERROR(VALUE(LEFT($B6225,FIND(":",$B6225)-1))*2+VALUE(MID($B6225,FIND(":",$B6225)+1,2))/30,"")))</f>
        <v/>
      </c>
      <c r="G6225" s="12">
        <f>IF($E6225="","",IF(WEEKDAY($E6225,2)&lt;6,1,0))</f>
        <v/>
      </c>
      <c r="H6225" s="12">
        <f>IF(OR($E6225="",$F6225=""),"",IF(AND($G6225=1,$F6225&gt;='Working Hours'!$C$8,$F6225&lt;'Working Hours'!$C$9),1,0))</f>
        <v/>
      </c>
    </row>
    <row r="6226">
      <c r="A6226" s="11" t="n"/>
      <c r="B6226" s="11" t="n"/>
      <c r="C6226" s="11" t="n"/>
      <c r="E6226" s="12">
        <f>IF($A6226="","",IF(ISNUMBER($A6226),$A6226,IFERROR(DATEVALUE($A6226),"")))</f>
        <v/>
      </c>
      <c r="F6226" s="12">
        <f>IF($B6226="","",IF(ISNUMBER($B6226),HOUR($B6226)*2+MINUTE($B6226)/30,IFERROR(VALUE(LEFT($B6226,FIND(":",$B6226)-1))*2+VALUE(MID($B6226,FIND(":",$B6226)+1,2))/30,"")))</f>
        <v/>
      </c>
      <c r="G6226" s="12">
        <f>IF($E6226="","",IF(WEEKDAY($E6226,2)&lt;6,1,0))</f>
        <v/>
      </c>
      <c r="H6226" s="12">
        <f>IF(OR($E6226="",$F6226=""),"",IF(AND($G6226=1,$F6226&gt;='Working Hours'!$C$8,$F6226&lt;'Working Hours'!$C$9),1,0))</f>
        <v/>
      </c>
    </row>
    <row r="6227">
      <c r="A6227" s="11" t="n"/>
      <c r="B6227" s="11" t="n"/>
      <c r="C6227" s="11" t="n"/>
      <c r="E6227" s="12">
        <f>IF($A6227="","",IF(ISNUMBER($A6227),$A6227,IFERROR(DATEVALUE($A6227),"")))</f>
        <v/>
      </c>
      <c r="F6227" s="12">
        <f>IF($B6227="","",IF(ISNUMBER($B6227),HOUR($B6227)*2+MINUTE($B6227)/30,IFERROR(VALUE(LEFT($B6227,FIND(":",$B6227)-1))*2+VALUE(MID($B6227,FIND(":",$B6227)+1,2))/30,"")))</f>
        <v/>
      </c>
      <c r="G6227" s="12">
        <f>IF($E6227="","",IF(WEEKDAY($E6227,2)&lt;6,1,0))</f>
        <v/>
      </c>
      <c r="H6227" s="12">
        <f>IF(OR($E6227="",$F6227=""),"",IF(AND($G6227=1,$F6227&gt;='Working Hours'!$C$8,$F6227&lt;'Working Hours'!$C$9),1,0))</f>
        <v/>
      </c>
    </row>
    <row r="6228">
      <c r="A6228" s="11" t="n"/>
      <c r="B6228" s="11" t="n"/>
      <c r="C6228" s="11" t="n"/>
      <c r="E6228" s="12">
        <f>IF($A6228="","",IF(ISNUMBER($A6228),$A6228,IFERROR(DATEVALUE($A6228),"")))</f>
        <v/>
      </c>
      <c r="F6228" s="12">
        <f>IF($B6228="","",IF(ISNUMBER($B6228),HOUR($B6228)*2+MINUTE($B6228)/30,IFERROR(VALUE(LEFT($B6228,FIND(":",$B6228)-1))*2+VALUE(MID($B6228,FIND(":",$B6228)+1,2))/30,"")))</f>
        <v/>
      </c>
      <c r="G6228" s="12">
        <f>IF($E6228="","",IF(WEEKDAY($E6228,2)&lt;6,1,0))</f>
        <v/>
      </c>
      <c r="H6228" s="12">
        <f>IF(OR($E6228="",$F6228=""),"",IF(AND($G6228=1,$F6228&gt;='Working Hours'!$C$8,$F6228&lt;'Working Hours'!$C$9),1,0))</f>
        <v/>
      </c>
    </row>
    <row r="6229">
      <c r="A6229" s="11" t="n"/>
      <c r="B6229" s="11" t="n"/>
      <c r="C6229" s="11" t="n"/>
      <c r="E6229" s="12">
        <f>IF($A6229="","",IF(ISNUMBER($A6229),$A6229,IFERROR(DATEVALUE($A6229),"")))</f>
        <v/>
      </c>
      <c r="F6229" s="12">
        <f>IF($B6229="","",IF(ISNUMBER($B6229),HOUR($B6229)*2+MINUTE($B6229)/30,IFERROR(VALUE(LEFT($B6229,FIND(":",$B6229)-1))*2+VALUE(MID($B6229,FIND(":",$B6229)+1,2))/30,"")))</f>
        <v/>
      </c>
      <c r="G6229" s="12">
        <f>IF($E6229="","",IF(WEEKDAY($E6229,2)&lt;6,1,0))</f>
        <v/>
      </c>
      <c r="H6229" s="12">
        <f>IF(OR($E6229="",$F6229=""),"",IF(AND($G6229=1,$F6229&gt;='Working Hours'!$C$8,$F6229&lt;'Working Hours'!$C$9),1,0))</f>
        <v/>
      </c>
    </row>
    <row r="6230">
      <c r="A6230" s="11" t="n"/>
      <c r="B6230" s="11" t="n"/>
      <c r="C6230" s="11" t="n"/>
      <c r="E6230" s="12">
        <f>IF($A6230="","",IF(ISNUMBER($A6230),$A6230,IFERROR(DATEVALUE($A6230),"")))</f>
        <v/>
      </c>
      <c r="F6230" s="12">
        <f>IF($B6230="","",IF(ISNUMBER($B6230),HOUR($B6230)*2+MINUTE($B6230)/30,IFERROR(VALUE(LEFT($B6230,FIND(":",$B6230)-1))*2+VALUE(MID($B6230,FIND(":",$B6230)+1,2))/30,"")))</f>
        <v/>
      </c>
      <c r="G6230" s="12">
        <f>IF($E6230="","",IF(WEEKDAY($E6230,2)&lt;6,1,0))</f>
        <v/>
      </c>
      <c r="H6230" s="12">
        <f>IF(OR($E6230="",$F6230=""),"",IF(AND($G6230=1,$F6230&gt;='Working Hours'!$C$8,$F6230&lt;'Working Hours'!$C$9),1,0))</f>
        <v/>
      </c>
    </row>
    <row r="6231">
      <c r="A6231" s="11" t="n"/>
      <c r="B6231" s="11" t="n"/>
      <c r="C6231" s="11" t="n"/>
      <c r="E6231" s="12">
        <f>IF($A6231="","",IF(ISNUMBER($A6231),$A6231,IFERROR(DATEVALUE($A6231),"")))</f>
        <v/>
      </c>
      <c r="F6231" s="12">
        <f>IF($B6231="","",IF(ISNUMBER($B6231),HOUR($B6231)*2+MINUTE($B6231)/30,IFERROR(VALUE(LEFT($B6231,FIND(":",$B6231)-1))*2+VALUE(MID($B6231,FIND(":",$B6231)+1,2))/30,"")))</f>
        <v/>
      </c>
      <c r="G6231" s="12">
        <f>IF($E6231="","",IF(WEEKDAY($E6231,2)&lt;6,1,0))</f>
        <v/>
      </c>
      <c r="H6231" s="12">
        <f>IF(OR($E6231="",$F6231=""),"",IF(AND($G6231=1,$F6231&gt;='Working Hours'!$C$8,$F6231&lt;'Working Hours'!$C$9),1,0))</f>
        <v/>
      </c>
    </row>
    <row r="6232">
      <c r="A6232" s="11" t="n"/>
      <c r="B6232" s="11" t="n"/>
      <c r="C6232" s="11" t="n"/>
      <c r="E6232" s="12">
        <f>IF($A6232="","",IF(ISNUMBER($A6232),$A6232,IFERROR(DATEVALUE($A6232),"")))</f>
        <v/>
      </c>
      <c r="F6232" s="12">
        <f>IF($B6232="","",IF(ISNUMBER($B6232),HOUR($B6232)*2+MINUTE($B6232)/30,IFERROR(VALUE(LEFT($B6232,FIND(":",$B6232)-1))*2+VALUE(MID($B6232,FIND(":",$B6232)+1,2))/30,"")))</f>
        <v/>
      </c>
      <c r="G6232" s="12">
        <f>IF($E6232="","",IF(WEEKDAY($E6232,2)&lt;6,1,0))</f>
        <v/>
      </c>
      <c r="H6232" s="12">
        <f>IF(OR($E6232="",$F6232=""),"",IF(AND($G6232=1,$F6232&gt;='Working Hours'!$C$8,$F6232&lt;'Working Hours'!$C$9),1,0))</f>
        <v/>
      </c>
    </row>
    <row r="6233">
      <c r="A6233" s="11" t="n"/>
      <c r="B6233" s="11" t="n"/>
      <c r="C6233" s="11" t="n"/>
      <c r="E6233" s="12">
        <f>IF($A6233="","",IF(ISNUMBER($A6233),$A6233,IFERROR(DATEVALUE($A6233),"")))</f>
        <v/>
      </c>
      <c r="F6233" s="12">
        <f>IF($B6233="","",IF(ISNUMBER($B6233),HOUR($B6233)*2+MINUTE($B6233)/30,IFERROR(VALUE(LEFT($B6233,FIND(":",$B6233)-1))*2+VALUE(MID($B6233,FIND(":",$B6233)+1,2))/30,"")))</f>
        <v/>
      </c>
      <c r="G6233" s="12">
        <f>IF($E6233="","",IF(WEEKDAY($E6233,2)&lt;6,1,0))</f>
        <v/>
      </c>
      <c r="H6233" s="12">
        <f>IF(OR($E6233="",$F6233=""),"",IF(AND($G6233=1,$F6233&gt;='Working Hours'!$C$8,$F6233&lt;'Working Hours'!$C$9),1,0))</f>
        <v/>
      </c>
    </row>
    <row r="6234">
      <c r="A6234" s="11" t="n"/>
      <c r="B6234" s="11" t="n"/>
      <c r="C6234" s="11" t="n"/>
      <c r="E6234" s="12">
        <f>IF($A6234="","",IF(ISNUMBER($A6234),$A6234,IFERROR(DATEVALUE($A6234),"")))</f>
        <v/>
      </c>
      <c r="F6234" s="12">
        <f>IF($B6234="","",IF(ISNUMBER($B6234),HOUR($B6234)*2+MINUTE($B6234)/30,IFERROR(VALUE(LEFT($B6234,FIND(":",$B6234)-1))*2+VALUE(MID($B6234,FIND(":",$B6234)+1,2))/30,"")))</f>
        <v/>
      </c>
      <c r="G6234" s="12">
        <f>IF($E6234="","",IF(WEEKDAY($E6234,2)&lt;6,1,0))</f>
        <v/>
      </c>
      <c r="H6234" s="12">
        <f>IF(OR($E6234="",$F6234=""),"",IF(AND($G6234=1,$F6234&gt;='Working Hours'!$C$8,$F6234&lt;'Working Hours'!$C$9),1,0))</f>
        <v/>
      </c>
    </row>
    <row r="6235">
      <c r="A6235" s="11" t="n"/>
      <c r="B6235" s="11" t="n"/>
      <c r="C6235" s="11" t="n"/>
      <c r="E6235" s="12">
        <f>IF($A6235="","",IF(ISNUMBER($A6235),$A6235,IFERROR(DATEVALUE($A6235),"")))</f>
        <v/>
      </c>
      <c r="F6235" s="12">
        <f>IF($B6235="","",IF(ISNUMBER($B6235),HOUR($B6235)*2+MINUTE($B6235)/30,IFERROR(VALUE(LEFT($B6235,FIND(":",$B6235)-1))*2+VALUE(MID($B6235,FIND(":",$B6235)+1,2))/30,"")))</f>
        <v/>
      </c>
      <c r="G6235" s="12">
        <f>IF($E6235="","",IF(WEEKDAY($E6235,2)&lt;6,1,0))</f>
        <v/>
      </c>
      <c r="H6235" s="12">
        <f>IF(OR($E6235="",$F6235=""),"",IF(AND($G6235=1,$F6235&gt;='Working Hours'!$C$8,$F6235&lt;'Working Hours'!$C$9),1,0))</f>
        <v/>
      </c>
    </row>
    <row r="6236">
      <c r="A6236" s="11" t="n"/>
      <c r="B6236" s="11" t="n"/>
      <c r="C6236" s="11" t="n"/>
      <c r="E6236" s="12">
        <f>IF($A6236="","",IF(ISNUMBER($A6236),$A6236,IFERROR(DATEVALUE($A6236),"")))</f>
        <v/>
      </c>
      <c r="F6236" s="12">
        <f>IF($B6236="","",IF(ISNUMBER($B6236),HOUR($B6236)*2+MINUTE($B6236)/30,IFERROR(VALUE(LEFT($B6236,FIND(":",$B6236)-1))*2+VALUE(MID($B6236,FIND(":",$B6236)+1,2))/30,"")))</f>
        <v/>
      </c>
      <c r="G6236" s="12">
        <f>IF($E6236="","",IF(WEEKDAY($E6236,2)&lt;6,1,0))</f>
        <v/>
      </c>
      <c r="H6236" s="12">
        <f>IF(OR($E6236="",$F6236=""),"",IF(AND($G6236=1,$F6236&gt;='Working Hours'!$C$8,$F6236&lt;'Working Hours'!$C$9),1,0))</f>
        <v/>
      </c>
    </row>
    <row r="6237">
      <c r="A6237" s="11" t="n"/>
      <c r="B6237" s="11" t="n"/>
      <c r="C6237" s="11" t="n"/>
      <c r="E6237" s="12">
        <f>IF($A6237="","",IF(ISNUMBER($A6237),$A6237,IFERROR(DATEVALUE($A6237),"")))</f>
        <v/>
      </c>
      <c r="F6237" s="12">
        <f>IF($B6237="","",IF(ISNUMBER($B6237),HOUR($B6237)*2+MINUTE($B6237)/30,IFERROR(VALUE(LEFT($B6237,FIND(":",$B6237)-1))*2+VALUE(MID($B6237,FIND(":",$B6237)+1,2))/30,"")))</f>
        <v/>
      </c>
      <c r="G6237" s="12">
        <f>IF($E6237="","",IF(WEEKDAY($E6237,2)&lt;6,1,0))</f>
        <v/>
      </c>
      <c r="H6237" s="12">
        <f>IF(OR($E6237="",$F6237=""),"",IF(AND($G6237=1,$F6237&gt;='Working Hours'!$C$8,$F6237&lt;'Working Hours'!$C$9),1,0))</f>
        <v/>
      </c>
    </row>
    <row r="6238">
      <c r="A6238" s="11" t="n"/>
      <c r="B6238" s="11" t="n"/>
      <c r="C6238" s="11" t="n"/>
      <c r="E6238" s="12">
        <f>IF($A6238="","",IF(ISNUMBER($A6238),$A6238,IFERROR(DATEVALUE($A6238),"")))</f>
        <v/>
      </c>
      <c r="F6238" s="12">
        <f>IF($B6238="","",IF(ISNUMBER($B6238),HOUR($B6238)*2+MINUTE($B6238)/30,IFERROR(VALUE(LEFT($B6238,FIND(":",$B6238)-1))*2+VALUE(MID($B6238,FIND(":",$B6238)+1,2))/30,"")))</f>
        <v/>
      </c>
      <c r="G6238" s="12">
        <f>IF($E6238="","",IF(WEEKDAY($E6238,2)&lt;6,1,0))</f>
        <v/>
      </c>
      <c r="H6238" s="12">
        <f>IF(OR($E6238="",$F6238=""),"",IF(AND($G6238=1,$F6238&gt;='Working Hours'!$C$8,$F6238&lt;'Working Hours'!$C$9),1,0))</f>
        <v/>
      </c>
    </row>
    <row r="6239">
      <c r="A6239" s="11" t="n"/>
      <c r="B6239" s="11" t="n"/>
      <c r="C6239" s="11" t="n"/>
      <c r="E6239" s="12">
        <f>IF($A6239="","",IF(ISNUMBER($A6239),$A6239,IFERROR(DATEVALUE($A6239),"")))</f>
        <v/>
      </c>
      <c r="F6239" s="12">
        <f>IF($B6239="","",IF(ISNUMBER($B6239),HOUR($B6239)*2+MINUTE($B6239)/30,IFERROR(VALUE(LEFT($B6239,FIND(":",$B6239)-1))*2+VALUE(MID($B6239,FIND(":",$B6239)+1,2))/30,"")))</f>
        <v/>
      </c>
      <c r="G6239" s="12">
        <f>IF($E6239="","",IF(WEEKDAY($E6239,2)&lt;6,1,0))</f>
        <v/>
      </c>
      <c r="H6239" s="12">
        <f>IF(OR($E6239="",$F6239=""),"",IF(AND($G6239=1,$F6239&gt;='Working Hours'!$C$8,$F6239&lt;'Working Hours'!$C$9),1,0))</f>
        <v/>
      </c>
    </row>
    <row r="6240">
      <c r="A6240" s="11" t="n"/>
      <c r="B6240" s="11" t="n"/>
      <c r="C6240" s="11" t="n"/>
      <c r="E6240" s="12">
        <f>IF($A6240="","",IF(ISNUMBER($A6240),$A6240,IFERROR(DATEVALUE($A6240),"")))</f>
        <v/>
      </c>
      <c r="F6240" s="12">
        <f>IF($B6240="","",IF(ISNUMBER($B6240),HOUR($B6240)*2+MINUTE($B6240)/30,IFERROR(VALUE(LEFT($B6240,FIND(":",$B6240)-1))*2+VALUE(MID($B6240,FIND(":",$B6240)+1,2))/30,"")))</f>
        <v/>
      </c>
      <c r="G6240" s="12">
        <f>IF($E6240="","",IF(WEEKDAY($E6240,2)&lt;6,1,0))</f>
        <v/>
      </c>
      <c r="H6240" s="12">
        <f>IF(OR($E6240="",$F6240=""),"",IF(AND($G6240=1,$F6240&gt;='Working Hours'!$C$8,$F6240&lt;'Working Hours'!$C$9),1,0))</f>
        <v/>
      </c>
    </row>
    <row r="6241">
      <c r="A6241" s="11" t="n"/>
      <c r="B6241" s="11" t="n"/>
      <c r="C6241" s="11" t="n"/>
      <c r="E6241" s="12">
        <f>IF($A6241="","",IF(ISNUMBER($A6241),$A6241,IFERROR(DATEVALUE($A6241),"")))</f>
        <v/>
      </c>
      <c r="F6241" s="12">
        <f>IF($B6241="","",IF(ISNUMBER($B6241),HOUR($B6241)*2+MINUTE($B6241)/30,IFERROR(VALUE(LEFT($B6241,FIND(":",$B6241)-1))*2+VALUE(MID($B6241,FIND(":",$B6241)+1,2))/30,"")))</f>
        <v/>
      </c>
      <c r="G6241" s="12">
        <f>IF($E6241="","",IF(WEEKDAY($E6241,2)&lt;6,1,0))</f>
        <v/>
      </c>
      <c r="H6241" s="12">
        <f>IF(OR($E6241="",$F6241=""),"",IF(AND($G6241=1,$F6241&gt;='Working Hours'!$C$8,$F6241&lt;'Working Hours'!$C$9),1,0))</f>
        <v/>
      </c>
    </row>
    <row r="6242">
      <c r="A6242" s="11" t="n"/>
      <c r="B6242" s="11" t="n"/>
      <c r="C6242" s="11" t="n"/>
      <c r="E6242" s="12">
        <f>IF($A6242="","",IF(ISNUMBER($A6242),$A6242,IFERROR(DATEVALUE($A6242),"")))</f>
        <v/>
      </c>
      <c r="F6242" s="12">
        <f>IF($B6242="","",IF(ISNUMBER($B6242),HOUR($B6242)*2+MINUTE($B6242)/30,IFERROR(VALUE(LEFT($B6242,FIND(":",$B6242)-1))*2+VALUE(MID($B6242,FIND(":",$B6242)+1,2))/30,"")))</f>
        <v/>
      </c>
      <c r="G6242" s="12">
        <f>IF($E6242="","",IF(WEEKDAY($E6242,2)&lt;6,1,0))</f>
        <v/>
      </c>
      <c r="H6242" s="12">
        <f>IF(OR($E6242="",$F6242=""),"",IF(AND($G6242=1,$F6242&gt;='Working Hours'!$C$8,$F6242&lt;'Working Hours'!$C$9),1,0))</f>
        <v/>
      </c>
    </row>
    <row r="6243">
      <c r="A6243" s="11" t="n"/>
      <c r="B6243" s="11" t="n"/>
      <c r="C6243" s="11" t="n"/>
      <c r="E6243" s="12">
        <f>IF($A6243="","",IF(ISNUMBER($A6243),$A6243,IFERROR(DATEVALUE($A6243),"")))</f>
        <v/>
      </c>
      <c r="F6243" s="12">
        <f>IF($B6243="","",IF(ISNUMBER($B6243),HOUR($B6243)*2+MINUTE($B6243)/30,IFERROR(VALUE(LEFT($B6243,FIND(":",$B6243)-1))*2+VALUE(MID($B6243,FIND(":",$B6243)+1,2))/30,"")))</f>
        <v/>
      </c>
      <c r="G6243" s="12">
        <f>IF($E6243="","",IF(WEEKDAY($E6243,2)&lt;6,1,0))</f>
        <v/>
      </c>
      <c r="H6243" s="12">
        <f>IF(OR($E6243="",$F6243=""),"",IF(AND($G6243=1,$F6243&gt;='Working Hours'!$C$8,$F6243&lt;'Working Hours'!$C$9),1,0))</f>
        <v/>
      </c>
    </row>
    <row r="6244">
      <c r="A6244" s="11" t="n"/>
      <c r="B6244" s="11" t="n"/>
      <c r="C6244" s="11" t="n"/>
      <c r="E6244" s="12">
        <f>IF($A6244="","",IF(ISNUMBER($A6244),$A6244,IFERROR(DATEVALUE($A6244),"")))</f>
        <v/>
      </c>
      <c r="F6244" s="12">
        <f>IF($B6244="","",IF(ISNUMBER($B6244),HOUR($B6244)*2+MINUTE($B6244)/30,IFERROR(VALUE(LEFT($B6244,FIND(":",$B6244)-1))*2+VALUE(MID($B6244,FIND(":",$B6244)+1,2))/30,"")))</f>
        <v/>
      </c>
      <c r="G6244" s="12">
        <f>IF($E6244="","",IF(WEEKDAY($E6244,2)&lt;6,1,0))</f>
        <v/>
      </c>
      <c r="H6244" s="12">
        <f>IF(OR($E6244="",$F6244=""),"",IF(AND($G6244=1,$F6244&gt;='Working Hours'!$C$8,$F6244&lt;'Working Hours'!$C$9),1,0))</f>
        <v/>
      </c>
    </row>
    <row r="6245">
      <c r="A6245" s="11" t="n"/>
      <c r="B6245" s="11" t="n"/>
      <c r="C6245" s="11" t="n"/>
      <c r="E6245" s="12">
        <f>IF($A6245="","",IF(ISNUMBER($A6245),$A6245,IFERROR(DATEVALUE($A6245),"")))</f>
        <v/>
      </c>
      <c r="F6245" s="12">
        <f>IF($B6245="","",IF(ISNUMBER($B6245),HOUR($B6245)*2+MINUTE($B6245)/30,IFERROR(VALUE(LEFT($B6245,FIND(":",$B6245)-1))*2+VALUE(MID($B6245,FIND(":",$B6245)+1,2))/30,"")))</f>
        <v/>
      </c>
      <c r="G6245" s="12">
        <f>IF($E6245="","",IF(WEEKDAY($E6245,2)&lt;6,1,0))</f>
        <v/>
      </c>
      <c r="H6245" s="12">
        <f>IF(OR($E6245="",$F6245=""),"",IF(AND($G6245=1,$F6245&gt;='Working Hours'!$C$8,$F6245&lt;'Working Hours'!$C$9),1,0))</f>
        <v/>
      </c>
    </row>
    <row r="6246">
      <c r="A6246" s="11" t="n"/>
      <c r="B6246" s="11" t="n"/>
      <c r="C6246" s="11" t="n"/>
      <c r="E6246" s="12">
        <f>IF($A6246="","",IF(ISNUMBER($A6246),$A6246,IFERROR(DATEVALUE($A6246),"")))</f>
        <v/>
      </c>
      <c r="F6246" s="12">
        <f>IF($B6246="","",IF(ISNUMBER($B6246),HOUR($B6246)*2+MINUTE($B6246)/30,IFERROR(VALUE(LEFT($B6246,FIND(":",$B6246)-1))*2+VALUE(MID($B6246,FIND(":",$B6246)+1,2))/30,"")))</f>
        <v/>
      </c>
      <c r="G6246" s="12">
        <f>IF($E6246="","",IF(WEEKDAY($E6246,2)&lt;6,1,0))</f>
        <v/>
      </c>
      <c r="H6246" s="12">
        <f>IF(OR($E6246="",$F6246=""),"",IF(AND($G6246=1,$F6246&gt;='Working Hours'!$C$8,$F6246&lt;'Working Hours'!$C$9),1,0))</f>
        <v/>
      </c>
    </row>
    <row r="6247">
      <c r="A6247" s="11" t="n"/>
      <c r="B6247" s="11" t="n"/>
      <c r="C6247" s="11" t="n"/>
      <c r="E6247" s="12">
        <f>IF($A6247="","",IF(ISNUMBER($A6247),$A6247,IFERROR(DATEVALUE($A6247),"")))</f>
        <v/>
      </c>
      <c r="F6247" s="12">
        <f>IF($B6247="","",IF(ISNUMBER($B6247),HOUR($B6247)*2+MINUTE($B6247)/30,IFERROR(VALUE(LEFT($B6247,FIND(":",$B6247)-1))*2+VALUE(MID($B6247,FIND(":",$B6247)+1,2))/30,"")))</f>
        <v/>
      </c>
      <c r="G6247" s="12">
        <f>IF($E6247="","",IF(WEEKDAY($E6247,2)&lt;6,1,0))</f>
        <v/>
      </c>
      <c r="H6247" s="12">
        <f>IF(OR($E6247="",$F6247=""),"",IF(AND($G6247=1,$F6247&gt;='Working Hours'!$C$8,$F6247&lt;'Working Hours'!$C$9),1,0))</f>
        <v/>
      </c>
    </row>
    <row r="6248">
      <c r="A6248" s="11" t="n"/>
      <c r="B6248" s="11" t="n"/>
      <c r="C6248" s="11" t="n"/>
      <c r="E6248" s="12">
        <f>IF($A6248="","",IF(ISNUMBER($A6248),$A6248,IFERROR(DATEVALUE($A6248),"")))</f>
        <v/>
      </c>
      <c r="F6248" s="12">
        <f>IF($B6248="","",IF(ISNUMBER($B6248),HOUR($B6248)*2+MINUTE($B6248)/30,IFERROR(VALUE(LEFT($B6248,FIND(":",$B6248)-1))*2+VALUE(MID($B6248,FIND(":",$B6248)+1,2))/30,"")))</f>
        <v/>
      </c>
      <c r="G6248" s="12">
        <f>IF($E6248="","",IF(WEEKDAY($E6248,2)&lt;6,1,0))</f>
        <v/>
      </c>
      <c r="H6248" s="12">
        <f>IF(OR($E6248="",$F6248=""),"",IF(AND($G6248=1,$F6248&gt;='Working Hours'!$C$8,$F6248&lt;'Working Hours'!$C$9),1,0))</f>
        <v/>
      </c>
    </row>
    <row r="6249">
      <c r="A6249" s="11" t="n"/>
      <c r="B6249" s="11" t="n"/>
      <c r="C6249" s="11" t="n"/>
      <c r="E6249" s="12">
        <f>IF($A6249="","",IF(ISNUMBER($A6249),$A6249,IFERROR(DATEVALUE($A6249),"")))</f>
        <v/>
      </c>
      <c r="F6249" s="12">
        <f>IF($B6249="","",IF(ISNUMBER($B6249),HOUR($B6249)*2+MINUTE($B6249)/30,IFERROR(VALUE(LEFT($B6249,FIND(":",$B6249)-1))*2+VALUE(MID($B6249,FIND(":",$B6249)+1,2))/30,"")))</f>
        <v/>
      </c>
      <c r="G6249" s="12">
        <f>IF($E6249="","",IF(WEEKDAY($E6249,2)&lt;6,1,0))</f>
        <v/>
      </c>
      <c r="H6249" s="12">
        <f>IF(OR($E6249="",$F6249=""),"",IF(AND($G6249=1,$F6249&gt;='Working Hours'!$C$8,$F6249&lt;'Working Hours'!$C$9),1,0))</f>
        <v/>
      </c>
    </row>
    <row r="6250">
      <c r="A6250" s="11" t="n"/>
      <c r="B6250" s="11" t="n"/>
      <c r="C6250" s="11" t="n"/>
      <c r="E6250" s="12">
        <f>IF($A6250="","",IF(ISNUMBER($A6250),$A6250,IFERROR(DATEVALUE($A6250),"")))</f>
        <v/>
      </c>
      <c r="F6250" s="12">
        <f>IF($B6250="","",IF(ISNUMBER($B6250),HOUR($B6250)*2+MINUTE($B6250)/30,IFERROR(VALUE(LEFT($B6250,FIND(":",$B6250)-1))*2+VALUE(MID($B6250,FIND(":",$B6250)+1,2))/30,"")))</f>
        <v/>
      </c>
      <c r="G6250" s="12">
        <f>IF($E6250="","",IF(WEEKDAY($E6250,2)&lt;6,1,0))</f>
        <v/>
      </c>
      <c r="H6250" s="12">
        <f>IF(OR($E6250="",$F6250=""),"",IF(AND($G6250=1,$F6250&gt;='Working Hours'!$C$8,$F6250&lt;'Working Hours'!$C$9),1,0))</f>
        <v/>
      </c>
    </row>
    <row r="6251">
      <c r="A6251" s="11" t="n"/>
      <c r="B6251" s="11" t="n"/>
      <c r="C6251" s="11" t="n"/>
      <c r="E6251" s="12">
        <f>IF($A6251="","",IF(ISNUMBER($A6251),$A6251,IFERROR(DATEVALUE($A6251),"")))</f>
        <v/>
      </c>
      <c r="F6251" s="12">
        <f>IF($B6251="","",IF(ISNUMBER($B6251),HOUR($B6251)*2+MINUTE($B6251)/30,IFERROR(VALUE(LEFT($B6251,FIND(":",$B6251)-1))*2+VALUE(MID($B6251,FIND(":",$B6251)+1,2))/30,"")))</f>
        <v/>
      </c>
      <c r="G6251" s="12">
        <f>IF($E6251="","",IF(WEEKDAY($E6251,2)&lt;6,1,0))</f>
        <v/>
      </c>
      <c r="H6251" s="12">
        <f>IF(OR($E6251="",$F6251=""),"",IF(AND($G6251=1,$F6251&gt;='Working Hours'!$C$8,$F6251&lt;'Working Hours'!$C$9),1,0))</f>
        <v/>
      </c>
    </row>
    <row r="6252">
      <c r="A6252" s="11" t="n"/>
      <c r="B6252" s="11" t="n"/>
      <c r="C6252" s="11" t="n"/>
      <c r="E6252" s="12">
        <f>IF($A6252="","",IF(ISNUMBER($A6252),$A6252,IFERROR(DATEVALUE($A6252),"")))</f>
        <v/>
      </c>
      <c r="F6252" s="12">
        <f>IF($B6252="","",IF(ISNUMBER($B6252),HOUR($B6252)*2+MINUTE($B6252)/30,IFERROR(VALUE(LEFT($B6252,FIND(":",$B6252)-1))*2+VALUE(MID($B6252,FIND(":",$B6252)+1,2))/30,"")))</f>
        <v/>
      </c>
      <c r="G6252" s="12">
        <f>IF($E6252="","",IF(WEEKDAY($E6252,2)&lt;6,1,0))</f>
        <v/>
      </c>
      <c r="H6252" s="12">
        <f>IF(OR($E6252="",$F6252=""),"",IF(AND($G6252=1,$F6252&gt;='Working Hours'!$C$8,$F6252&lt;'Working Hours'!$C$9),1,0))</f>
        <v/>
      </c>
    </row>
    <row r="6253">
      <c r="A6253" s="11" t="n"/>
      <c r="B6253" s="11" t="n"/>
      <c r="C6253" s="11" t="n"/>
      <c r="E6253" s="12">
        <f>IF($A6253="","",IF(ISNUMBER($A6253),$A6253,IFERROR(DATEVALUE($A6253),"")))</f>
        <v/>
      </c>
      <c r="F6253" s="12">
        <f>IF($B6253="","",IF(ISNUMBER($B6253),HOUR($B6253)*2+MINUTE($B6253)/30,IFERROR(VALUE(LEFT($B6253,FIND(":",$B6253)-1))*2+VALUE(MID($B6253,FIND(":",$B6253)+1,2))/30,"")))</f>
        <v/>
      </c>
      <c r="G6253" s="12">
        <f>IF($E6253="","",IF(WEEKDAY($E6253,2)&lt;6,1,0))</f>
        <v/>
      </c>
      <c r="H6253" s="12">
        <f>IF(OR($E6253="",$F6253=""),"",IF(AND($G6253=1,$F6253&gt;='Working Hours'!$C$8,$F6253&lt;'Working Hours'!$C$9),1,0))</f>
        <v/>
      </c>
    </row>
    <row r="6254">
      <c r="A6254" s="11" t="n"/>
      <c r="B6254" s="11" t="n"/>
      <c r="C6254" s="11" t="n"/>
      <c r="E6254" s="12">
        <f>IF($A6254="","",IF(ISNUMBER($A6254),$A6254,IFERROR(DATEVALUE($A6254),"")))</f>
        <v/>
      </c>
      <c r="F6254" s="12">
        <f>IF($B6254="","",IF(ISNUMBER($B6254),HOUR($B6254)*2+MINUTE($B6254)/30,IFERROR(VALUE(LEFT($B6254,FIND(":",$B6254)-1))*2+VALUE(MID($B6254,FIND(":",$B6254)+1,2))/30,"")))</f>
        <v/>
      </c>
      <c r="G6254" s="12">
        <f>IF($E6254="","",IF(WEEKDAY($E6254,2)&lt;6,1,0))</f>
        <v/>
      </c>
      <c r="H6254" s="12">
        <f>IF(OR($E6254="",$F6254=""),"",IF(AND($G6254=1,$F6254&gt;='Working Hours'!$C$8,$F6254&lt;'Working Hours'!$C$9),1,0))</f>
        <v/>
      </c>
    </row>
    <row r="6255">
      <c r="A6255" s="11" t="n"/>
      <c r="B6255" s="11" t="n"/>
      <c r="C6255" s="11" t="n"/>
      <c r="E6255" s="12">
        <f>IF($A6255="","",IF(ISNUMBER($A6255),$A6255,IFERROR(DATEVALUE($A6255),"")))</f>
        <v/>
      </c>
      <c r="F6255" s="12">
        <f>IF($B6255="","",IF(ISNUMBER($B6255),HOUR($B6255)*2+MINUTE($B6255)/30,IFERROR(VALUE(LEFT($B6255,FIND(":",$B6255)-1))*2+VALUE(MID($B6255,FIND(":",$B6255)+1,2))/30,"")))</f>
        <v/>
      </c>
      <c r="G6255" s="12">
        <f>IF($E6255="","",IF(WEEKDAY($E6255,2)&lt;6,1,0))</f>
        <v/>
      </c>
      <c r="H6255" s="12">
        <f>IF(OR($E6255="",$F6255=""),"",IF(AND($G6255=1,$F6255&gt;='Working Hours'!$C$8,$F6255&lt;'Working Hours'!$C$9),1,0))</f>
        <v/>
      </c>
    </row>
    <row r="6256">
      <c r="A6256" s="11" t="n"/>
      <c r="B6256" s="11" t="n"/>
      <c r="C6256" s="11" t="n"/>
      <c r="E6256" s="12">
        <f>IF($A6256="","",IF(ISNUMBER($A6256),$A6256,IFERROR(DATEVALUE($A6256),"")))</f>
        <v/>
      </c>
      <c r="F6256" s="12">
        <f>IF($B6256="","",IF(ISNUMBER($B6256),HOUR($B6256)*2+MINUTE($B6256)/30,IFERROR(VALUE(LEFT($B6256,FIND(":",$B6256)-1))*2+VALUE(MID($B6256,FIND(":",$B6256)+1,2))/30,"")))</f>
        <v/>
      </c>
      <c r="G6256" s="12">
        <f>IF($E6256="","",IF(WEEKDAY($E6256,2)&lt;6,1,0))</f>
        <v/>
      </c>
      <c r="H6256" s="12">
        <f>IF(OR($E6256="",$F6256=""),"",IF(AND($G6256=1,$F6256&gt;='Working Hours'!$C$8,$F6256&lt;'Working Hours'!$C$9),1,0))</f>
        <v/>
      </c>
    </row>
    <row r="6257">
      <c r="A6257" s="11" t="n"/>
      <c r="B6257" s="11" t="n"/>
      <c r="C6257" s="11" t="n"/>
      <c r="E6257" s="12">
        <f>IF($A6257="","",IF(ISNUMBER($A6257),$A6257,IFERROR(DATEVALUE($A6257),"")))</f>
        <v/>
      </c>
      <c r="F6257" s="12">
        <f>IF($B6257="","",IF(ISNUMBER($B6257),HOUR($B6257)*2+MINUTE($B6257)/30,IFERROR(VALUE(LEFT($B6257,FIND(":",$B6257)-1))*2+VALUE(MID($B6257,FIND(":",$B6257)+1,2))/30,"")))</f>
        <v/>
      </c>
      <c r="G6257" s="12">
        <f>IF($E6257="","",IF(WEEKDAY($E6257,2)&lt;6,1,0))</f>
        <v/>
      </c>
      <c r="H6257" s="12">
        <f>IF(OR($E6257="",$F6257=""),"",IF(AND($G6257=1,$F6257&gt;='Working Hours'!$C$8,$F6257&lt;'Working Hours'!$C$9),1,0))</f>
        <v/>
      </c>
    </row>
    <row r="6258">
      <c r="A6258" s="11" t="n"/>
      <c r="B6258" s="11" t="n"/>
      <c r="C6258" s="11" t="n"/>
      <c r="E6258" s="12">
        <f>IF($A6258="","",IF(ISNUMBER($A6258),$A6258,IFERROR(DATEVALUE($A6258),"")))</f>
        <v/>
      </c>
      <c r="F6258" s="12">
        <f>IF($B6258="","",IF(ISNUMBER($B6258),HOUR($B6258)*2+MINUTE($B6258)/30,IFERROR(VALUE(LEFT($B6258,FIND(":",$B6258)-1))*2+VALUE(MID($B6258,FIND(":",$B6258)+1,2))/30,"")))</f>
        <v/>
      </c>
      <c r="G6258" s="12">
        <f>IF($E6258="","",IF(WEEKDAY($E6258,2)&lt;6,1,0))</f>
        <v/>
      </c>
      <c r="H6258" s="12">
        <f>IF(OR($E6258="",$F6258=""),"",IF(AND($G6258=1,$F6258&gt;='Working Hours'!$C$8,$F6258&lt;'Working Hours'!$C$9),1,0))</f>
        <v/>
      </c>
    </row>
    <row r="6259">
      <c r="A6259" s="11" t="n"/>
      <c r="B6259" s="11" t="n"/>
      <c r="C6259" s="11" t="n"/>
      <c r="E6259" s="12">
        <f>IF($A6259="","",IF(ISNUMBER($A6259),$A6259,IFERROR(DATEVALUE($A6259),"")))</f>
        <v/>
      </c>
      <c r="F6259" s="12">
        <f>IF($B6259="","",IF(ISNUMBER($B6259),HOUR($B6259)*2+MINUTE($B6259)/30,IFERROR(VALUE(LEFT($B6259,FIND(":",$B6259)-1))*2+VALUE(MID($B6259,FIND(":",$B6259)+1,2))/30,"")))</f>
        <v/>
      </c>
      <c r="G6259" s="12">
        <f>IF($E6259="","",IF(WEEKDAY($E6259,2)&lt;6,1,0))</f>
        <v/>
      </c>
      <c r="H6259" s="12">
        <f>IF(OR($E6259="",$F6259=""),"",IF(AND($G6259=1,$F6259&gt;='Working Hours'!$C$8,$F6259&lt;'Working Hours'!$C$9),1,0))</f>
        <v/>
      </c>
    </row>
    <row r="6260">
      <c r="A6260" s="11" t="n"/>
      <c r="B6260" s="11" t="n"/>
      <c r="C6260" s="11" t="n"/>
      <c r="E6260" s="12">
        <f>IF($A6260="","",IF(ISNUMBER($A6260),$A6260,IFERROR(DATEVALUE($A6260),"")))</f>
        <v/>
      </c>
      <c r="F6260" s="12">
        <f>IF($B6260="","",IF(ISNUMBER($B6260),HOUR($B6260)*2+MINUTE($B6260)/30,IFERROR(VALUE(LEFT($B6260,FIND(":",$B6260)-1))*2+VALUE(MID($B6260,FIND(":",$B6260)+1,2))/30,"")))</f>
        <v/>
      </c>
      <c r="G6260" s="12">
        <f>IF($E6260="","",IF(WEEKDAY($E6260,2)&lt;6,1,0))</f>
        <v/>
      </c>
      <c r="H6260" s="12">
        <f>IF(OR($E6260="",$F6260=""),"",IF(AND($G6260=1,$F6260&gt;='Working Hours'!$C$8,$F6260&lt;'Working Hours'!$C$9),1,0))</f>
        <v/>
      </c>
    </row>
    <row r="6261">
      <c r="A6261" s="11" t="n"/>
      <c r="B6261" s="11" t="n"/>
      <c r="C6261" s="11" t="n"/>
      <c r="E6261" s="12">
        <f>IF($A6261="","",IF(ISNUMBER($A6261),$A6261,IFERROR(DATEVALUE($A6261),"")))</f>
        <v/>
      </c>
      <c r="F6261" s="12">
        <f>IF($B6261="","",IF(ISNUMBER($B6261),HOUR($B6261)*2+MINUTE($B6261)/30,IFERROR(VALUE(LEFT($B6261,FIND(":",$B6261)-1))*2+VALUE(MID($B6261,FIND(":",$B6261)+1,2))/30,"")))</f>
        <v/>
      </c>
      <c r="G6261" s="12">
        <f>IF($E6261="","",IF(WEEKDAY($E6261,2)&lt;6,1,0))</f>
        <v/>
      </c>
      <c r="H6261" s="12">
        <f>IF(OR($E6261="",$F6261=""),"",IF(AND($G6261=1,$F6261&gt;='Working Hours'!$C$8,$F6261&lt;'Working Hours'!$C$9),1,0))</f>
        <v/>
      </c>
    </row>
    <row r="6262">
      <c r="A6262" s="11" t="n"/>
      <c r="B6262" s="11" t="n"/>
      <c r="C6262" s="11" t="n"/>
      <c r="E6262" s="12">
        <f>IF($A6262="","",IF(ISNUMBER($A6262),$A6262,IFERROR(DATEVALUE($A6262),"")))</f>
        <v/>
      </c>
      <c r="F6262" s="12">
        <f>IF($B6262="","",IF(ISNUMBER($B6262),HOUR($B6262)*2+MINUTE($B6262)/30,IFERROR(VALUE(LEFT($B6262,FIND(":",$B6262)-1))*2+VALUE(MID($B6262,FIND(":",$B6262)+1,2))/30,"")))</f>
        <v/>
      </c>
      <c r="G6262" s="12">
        <f>IF($E6262="","",IF(WEEKDAY($E6262,2)&lt;6,1,0))</f>
        <v/>
      </c>
      <c r="H6262" s="12">
        <f>IF(OR($E6262="",$F6262=""),"",IF(AND($G6262=1,$F6262&gt;='Working Hours'!$C$8,$F6262&lt;'Working Hours'!$C$9),1,0))</f>
        <v/>
      </c>
    </row>
    <row r="6263">
      <c r="A6263" s="11" t="n"/>
      <c r="B6263" s="11" t="n"/>
      <c r="C6263" s="11" t="n"/>
      <c r="E6263" s="12">
        <f>IF($A6263="","",IF(ISNUMBER($A6263),$A6263,IFERROR(DATEVALUE($A6263),"")))</f>
        <v/>
      </c>
      <c r="F6263" s="12">
        <f>IF($B6263="","",IF(ISNUMBER($B6263),HOUR($B6263)*2+MINUTE($B6263)/30,IFERROR(VALUE(LEFT($B6263,FIND(":",$B6263)-1))*2+VALUE(MID($B6263,FIND(":",$B6263)+1,2))/30,"")))</f>
        <v/>
      </c>
      <c r="G6263" s="12">
        <f>IF($E6263="","",IF(WEEKDAY($E6263,2)&lt;6,1,0))</f>
        <v/>
      </c>
      <c r="H6263" s="12">
        <f>IF(OR($E6263="",$F6263=""),"",IF(AND($G6263=1,$F6263&gt;='Working Hours'!$C$8,$F6263&lt;'Working Hours'!$C$9),1,0))</f>
        <v/>
      </c>
    </row>
    <row r="6264">
      <c r="A6264" s="11" t="n"/>
      <c r="B6264" s="11" t="n"/>
      <c r="C6264" s="11" t="n"/>
      <c r="E6264" s="12">
        <f>IF($A6264="","",IF(ISNUMBER($A6264),$A6264,IFERROR(DATEVALUE($A6264),"")))</f>
        <v/>
      </c>
      <c r="F6264" s="12">
        <f>IF($B6264="","",IF(ISNUMBER($B6264),HOUR($B6264)*2+MINUTE($B6264)/30,IFERROR(VALUE(LEFT($B6264,FIND(":",$B6264)-1))*2+VALUE(MID($B6264,FIND(":",$B6264)+1,2))/30,"")))</f>
        <v/>
      </c>
      <c r="G6264" s="12">
        <f>IF($E6264="","",IF(WEEKDAY($E6264,2)&lt;6,1,0))</f>
        <v/>
      </c>
      <c r="H6264" s="12">
        <f>IF(OR($E6264="",$F6264=""),"",IF(AND($G6264=1,$F6264&gt;='Working Hours'!$C$8,$F6264&lt;'Working Hours'!$C$9),1,0))</f>
        <v/>
      </c>
    </row>
    <row r="6265">
      <c r="A6265" s="11" t="n"/>
      <c r="B6265" s="11" t="n"/>
      <c r="C6265" s="11" t="n"/>
      <c r="E6265" s="12">
        <f>IF($A6265="","",IF(ISNUMBER($A6265),$A6265,IFERROR(DATEVALUE($A6265),"")))</f>
        <v/>
      </c>
      <c r="F6265" s="12">
        <f>IF($B6265="","",IF(ISNUMBER($B6265),HOUR($B6265)*2+MINUTE($B6265)/30,IFERROR(VALUE(LEFT($B6265,FIND(":",$B6265)-1))*2+VALUE(MID($B6265,FIND(":",$B6265)+1,2))/30,"")))</f>
        <v/>
      </c>
      <c r="G6265" s="12">
        <f>IF($E6265="","",IF(WEEKDAY($E6265,2)&lt;6,1,0))</f>
        <v/>
      </c>
      <c r="H6265" s="12">
        <f>IF(OR($E6265="",$F6265=""),"",IF(AND($G6265=1,$F6265&gt;='Working Hours'!$C$8,$F6265&lt;'Working Hours'!$C$9),1,0))</f>
        <v/>
      </c>
    </row>
    <row r="6266">
      <c r="A6266" s="11" t="n"/>
      <c r="B6266" s="11" t="n"/>
      <c r="C6266" s="11" t="n"/>
      <c r="E6266" s="12">
        <f>IF($A6266="","",IF(ISNUMBER($A6266),$A6266,IFERROR(DATEVALUE($A6266),"")))</f>
        <v/>
      </c>
      <c r="F6266" s="12">
        <f>IF($B6266="","",IF(ISNUMBER($B6266),HOUR($B6266)*2+MINUTE($B6266)/30,IFERROR(VALUE(LEFT($B6266,FIND(":",$B6266)-1))*2+VALUE(MID($B6266,FIND(":",$B6266)+1,2))/30,"")))</f>
        <v/>
      </c>
      <c r="G6266" s="12">
        <f>IF($E6266="","",IF(WEEKDAY($E6266,2)&lt;6,1,0))</f>
        <v/>
      </c>
      <c r="H6266" s="12">
        <f>IF(OR($E6266="",$F6266=""),"",IF(AND($G6266=1,$F6266&gt;='Working Hours'!$C$8,$F6266&lt;'Working Hours'!$C$9),1,0))</f>
        <v/>
      </c>
    </row>
    <row r="6267">
      <c r="A6267" s="11" t="n"/>
      <c r="B6267" s="11" t="n"/>
      <c r="C6267" s="11" t="n"/>
      <c r="E6267" s="12">
        <f>IF($A6267="","",IF(ISNUMBER($A6267),$A6267,IFERROR(DATEVALUE($A6267),"")))</f>
        <v/>
      </c>
      <c r="F6267" s="12">
        <f>IF($B6267="","",IF(ISNUMBER($B6267),HOUR($B6267)*2+MINUTE($B6267)/30,IFERROR(VALUE(LEFT($B6267,FIND(":",$B6267)-1))*2+VALUE(MID($B6267,FIND(":",$B6267)+1,2))/30,"")))</f>
        <v/>
      </c>
      <c r="G6267" s="12">
        <f>IF($E6267="","",IF(WEEKDAY($E6267,2)&lt;6,1,0))</f>
        <v/>
      </c>
      <c r="H6267" s="12">
        <f>IF(OR($E6267="",$F6267=""),"",IF(AND($G6267=1,$F6267&gt;='Working Hours'!$C$8,$F6267&lt;'Working Hours'!$C$9),1,0))</f>
        <v/>
      </c>
    </row>
    <row r="6268">
      <c r="A6268" s="11" t="n"/>
      <c r="B6268" s="11" t="n"/>
      <c r="C6268" s="11" t="n"/>
      <c r="E6268" s="12">
        <f>IF($A6268="","",IF(ISNUMBER($A6268),$A6268,IFERROR(DATEVALUE($A6268),"")))</f>
        <v/>
      </c>
      <c r="F6268" s="12">
        <f>IF($B6268="","",IF(ISNUMBER($B6268),HOUR($B6268)*2+MINUTE($B6268)/30,IFERROR(VALUE(LEFT($B6268,FIND(":",$B6268)-1))*2+VALUE(MID($B6268,FIND(":",$B6268)+1,2))/30,"")))</f>
        <v/>
      </c>
      <c r="G6268" s="12">
        <f>IF($E6268="","",IF(WEEKDAY($E6268,2)&lt;6,1,0))</f>
        <v/>
      </c>
      <c r="H6268" s="12">
        <f>IF(OR($E6268="",$F6268=""),"",IF(AND($G6268=1,$F6268&gt;='Working Hours'!$C$8,$F6268&lt;'Working Hours'!$C$9),1,0))</f>
        <v/>
      </c>
    </row>
    <row r="6269">
      <c r="A6269" s="11" t="n"/>
      <c r="B6269" s="11" t="n"/>
      <c r="C6269" s="11" t="n"/>
      <c r="E6269" s="12">
        <f>IF($A6269="","",IF(ISNUMBER($A6269),$A6269,IFERROR(DATEVALUE($A6269),"")))</f>
        <v/>
      </c>
      <c r="F6269" s="12">
        <f>IF($B6269="","",IF(ISNUMBER($B6269),HOUR($B6269)*2+MINUTE($B6269)/30,IFERROR(VALUE(LEFT($B6269,FIND(":",$B6269)-1))*2+VALUE(MID($B6269,FIND(":",$B6269)+1,2))/30,"")))</f>
        <v/>
      </c>
      <c r="G6269" s="12">
        <f>IF($E6269="","",IF(WEEKDAY($E6269,2)&lt;6,1,0))</f>
        <v/>
      </c>
      <c r="H6269" s="12">
        <f>IF(OR($E6269="",$F6269=""),"",IF(AND($G6269=1,$F6269&gt;='Working Hours'!$C$8,$F6269&lt;'Working Hours'!$C$9),1,0))</f>
        <v/>
      </c>
    </row>
    <row r="6270">
      <c r="A6270" s="11" t="n"/>
      <c r="B6270" s="11" t="n"/>
      <c r="C6270" s="11" t="n"/>
      <c r="E6270" s="12">
        <f>IF($A6270="","",IF(ISNUMBER($A6270),$A6270,IFERROR(DATEVALUE($A6270),"")))</f>
        <v/>
      </c>
      <c r="F6270" s="12">
        <f>IF($B6270="","",IF(ISNUMBER($B6270),HOUR($B6270)*2+MINUTE($B6270)/30,IFERROR(VALUE(LEFT($B6270,FIND(":",$B6270)-1))*2+VALUE(MID($B6270,FIND(":",$B6270)+1,2))/30,"")))</f>
        <v/>
      </c>
      <c r="G6270" s="12">
        <f>IF($E6270="","",IF(WEEKDAY($E6270,2)&lt;6,1,0))</f>
        <v/>
      </c>
      <c r="H6270" s="12">
        <f>IF(OR($E6270="",$F6270=""),"",IF(AND($G6270=1,$F6270&gt;='Working Hours'!$C$8,$F6270&lt;'Working Hours'!$C$9),1,0))</f>
        <v/>
      </c>
    </row>
    <row r="6271">
      <c r="A6271" s="11" t="n"/>
      <c r="B6271" s="11" t="n"/>
      <c r="C6271" s="11" t="n"/>
      <c r="E6271" s="12">
        <f>IF($A6271="","",IF(ISNUMBER($A6271),$A6271,IFERROR(DATEVALUE($A6271),"")))</f>
        <v/>
      </c>
      <c r="F6271" s="12">
        <f>IF($B6271="","",IF(ISNUMBER($B6271),HOUR($B6271)*2+MINUTE($B6271)/30,IFERROR(VALUE(LEFT($B6271,FIND(":",$B6271)-1))*2+VALUE(MID($B6271,FIND(":",$B6271)+1,2))/30,"")))</f>
        <v/>
      </c>
      <c r="G6271" s="12">
        <f>IF($E6271="","",IF(WEEKDAY($E6271,2)&lt;6,1,0))</f>
        <v/>
      </c>
      <c r="H6271" s="12">
        <f>IF(OR($E6271="",$F6271=""),"",IF(AND($G6271=1,$F6271&gt;='Working Hours'!$C$8,$F6271&lt;'Working Hours'!$C$9),1,0))</f>
        <v/>
      </c>
    </row>
    <row r="6272">
      <c r="A6272" s="11" t="n"/>
      <c r="B6272" s="11" t="n"/>
      <c r="C6272" s="11" t="n"/>
      <c r="E6272" s="12">
        <f>IF($A6272="","",IF(ISNUMBER($A6272),$A6272,IFERROR(DATEVALUE($A6272),"")))</f>
        <v/>
      </c>
      <c r="F6272" s="12">
        <f>IF($B6272="","",IF(ISNUMBER($B6272),HOUR($B6272)*2+MINUTE($B6272)/30,IFERROR(VALUE(LEFT($B6272,FIND(":",$B6272)-1))*2+VALUE(MID($B6272,FIND(":",$B6272)+1,2))/30,"")))</f>
        <v/>
      </c>
      <c r="G6272" s="12">
        <f>IF($E6272="","",IF(WEEKDAY($E6272,2)&lt;6,1,0))</f>
        <v/>
      </c>
      <c r="H6272" s="12">
        <f>IF(OR($E6272="",$F6272=""),"",IF(AND($G6272=1,$F6272&gt;='Working Hours'!$C$8,$F6272&lt;'Working Hours'!$C$9),1,0))</f>
        <v/>
      </c>
    </row>
    <row r="6273">
      <c r="A6273" s="11" t="n"/>
      <c r="B6273" s="11" t="n"/>
      <c r="C6273" s="11" t="n"/>
      <c r="E6273" s="12">
        <f>IF($A6273="","",IF(ISNUMBER($A6273),$A6273,IFERROR(DATEVALUE($A6273),"")))</f>
        <v/>
      </c>
      <c r="F6273" s="12">
        <f>IF($B6273="","",IF(ISNUMBER($B6273),HOUR($B6273)*2+MINUTE($B6273)/30,IFERROR(VALUE(LEFT($B6273,FIND(":",$B6273)-1))*2+VALUE(MID($B6273,FIND(":",$B6273)+1,2))/30,"")))</f>
        <v/>
      </c>
      <c r="G6273" s="12">
        <f>IF($E6273="","",IF(WEEKDAY($E6273,2)&lt;6,1,0))</f>
        <v/>
      </c>
      <c r="H6273" s="12">
        <f>IF(OR($E6273="",$F6273=""),"",IF(AND($G6273=1,$F6273&gt;='Working Hours'!$C$8,$F6273&lt;'Working Hours'!$C$9),1,0))</f>
        <v/>
      </c>
    </row>
    <row r="6274">
      <c r="A6274" s="11" t="n"/>
      <c r="B6274" s="11" t="n"/>
      <c r="C6274" s="11" t="n"/>
      <c r="E6274" s="12">
        <f>IF($A6274="","",IF(ISNUMBER($A6274),$A6274,IFERROR(DATEVALUE($A6274),"")))</f>
        <v/>
      </c>
      <c r="F6274" s="12">
        <f>IF($B6274="","",IF(ISNUMBER($B6274),HOUR($B6274)*2+MINUTE($B6274)/30,IFERROR(VALUE(LEFT($B6274,FIND(":",$B6274)-1))*2+VALUE(MID($B6274,FIND(":",$B6274)+1,2))/30,"")))</f>
        <v/>
      </c>
      <c r="G6274" s="12">
        <f>IF($E6274="","",IF(WEEKDAY($E6274,2)&lt;6,1,0))</f>
        <v/>
      </c>
      <c r="H6274" s="12">
        <f>IF(OR($E6274="",$F6274=""),"",IF(AND($G6274=1,$F6274&gt;='Working Hours'!$C$8,$F6274&lt;'Working Hours'!$C$9),1,0))</f>
        <v/>
      </c>
    </row>
    <row r="6275">
      <c r="A6275" s="11" t="n"/>
      <c r="B6275" s="11" t="n"/>
      <c r="C6275" s="11" t="n"/>
      <c r="E6275" s="12">
        <f>IF($A6275="","",IF(ISNUMBER($A6275),$A6275,IFERROR(DATEVALUE($A6275),"")))</f>
        <v/>
      </c>
      <c r="F6275" s="12">
        <f>IF($B6275="","",IF(ISNUMBER($B6275),HOUR($B6275)*2+MINUTE($B6275)/30,IFERROR(VALUE(LEFT($B6275,FIND(":",$B6275)-1))*2+VALUE(MID($B6275,FIND(":",$B6275)+1,2))/30,"")))</f>
        <v/>
      </c>
      <c r="G6275" s="12">
        <f>IF($E6275="","",IF(WEEKDAY($E6275,2)&lt;6,1,0))</f>
        <v/>
      </c>
      <c r="H6275" s="12">
        <f>IF(OR($E6275="",$F6275=""),"",IF(AND($G6275=1,$F6275&gt;='Working Hours'!$C$8,$F6275&lt;'Working Hours'!$C$9),1,0))</f>
        <v/>
      </c>
    </row>
    <row r="6276">
      <c r="A6276" s="11" t="n"/>
      <c r="B6276" s="11" t="n"/>
      <c r="C6276" s="11" t="n"/>
      <c r="E6276" s="12">
        <f>IF($A6276="","",IF(ISNUMBER($A6276),$A6276,IFERROR(DATEVALUE($A6276),"")))</f>
        <v/>
      </c>
      <c r="F6276" s="12">
        <f>IF($B6276="","",IF(ISNUMBER($B6276),HOUR($B6276)*2+MINUTE($B6276)/30,IFERROR(VALUE(LEFT($B6276,FIND(":",$B6276)-1))*2+VALUE(MID($B6276,FIND(":",$B6276)+1,2))/30,"")))</f>
        <v/>
      </c>
      <c r="G6276" s="12">
        <f>IF($E6276="","",IF(WEEKDAY($E6276,2)&lt;6,1,0))</f>
        <v/>
      </c>
      <c r="H6276" s="12">
        <f>IF(OR($E6276="",$F6276=""),"",IF(AND($G6276=1,$F6276&gt;='Working Hours'!$C$8,$F6276&lt;'Working Hours'!$C$9),1,0))</f>
        <v/>
      </c>
    </row>
    <row r="6277">
      <c r="A6277" s="11" t="n"/>
      <c r="B6277" s="11" t="n"/>
      <c r="C6277" s="11" t="n"/>
      <c r="E6277" s="12">
        <f>IF($A6277="","",IF(ISNUMBER($A6277),$A6277,IFERROR(DATEVALUE($A6277),"")))</f>
        <v/>
      </c>
      <c r="F6277" s="12">
        <f>IF($B6277="","",IF(ISNUMBER($B6277),HOUR($B6277)*2+MINUTE($B6277)/30,IFERROR(VALUE(LEFT($B6277,FIND(":",$B6277)-1))*2+VALUE(MID($B6277,FIND(":",$B6277)+1,2))/30,"")))</f>
        <v/>
      </c>
      <c r="G6277" s="12">
        <f>IF($E6277="","",IF(WEEKDAY($E6277,2)&lt;6,1,0))</f>
        <v/>
      </c>
      <c r="H6277" s="12">
        <f>IF(OR($E6277="",$F6277=""),"",IF(AND($G6277=1,$F6277&gt;='Working Hours'!$C$8,$F6277&lt;'Working Hours'!$C$9),1,0))</f>
        <v/>
      </c>
    </row>
    <row r="6278">
      <c r="A6278" s="11" t="n"/>
      <c r="B6278" s="11" t="n"/>
      <c r="C6278" s="11" t="n"/>
      <c r="E6278" s="12">
        <f>IF($A6278="","",IF(ISNUMBER($A6278),$A6278,IFERROR(DATEVALUE($A6278),"")))</f>
        <v/>
      </c>
      <c r="F6278" s="12">
        <f>IF($B6278="","",IF(ISNUMBER($B6278),HOUR($B6278)*2+MINUTE($B6278)/30,IFERROR(VALUE(LEFT($B6278,FIND(":",$B6278)-1))*2+VALUE(MID($B6278,FIND(":",$B6278)+1,2))/30,"")))</f>
        <v/>
      </c>
      <c r="G6278" s="12">
        <f>IF($E6278="","",IF(WEEKDAY($E6278,2)&lt;6,1,0))</f>
        <v/>
      </c>
      <c r="H6278" s="12">
        <f>IF(OR($E6278="",$F6278=""),"",IF(AND($G6278=1,$F6278&gt;='Working Hours'!$C$8,$F6278&lt;'Working Hours'!$C$9),1,0))</f>
        <v/>
      </c>
    </row>
    <row r="6279">
      <c r="A6279" s="11" t="n"/>
      <c r="B6279" s="11" t="n"/>
      <c r="C6279" s="11" t="n"/>
      <c r="E6279" s="12">
        <f>IF($A6279="","",IF(ISNUMBER($A6279),$A6279,IFERROR(DATEVALUE($A6279),"")))</f>
        <v/>
      </c>
      <c r="F6279" s="12">
        <f>IF($B6279="","",IF(ISNUMBER($B6279),HOUR($B6279)*2+MINUTE($B6279)/30,IFERROR(VALUE(LEFT($B6279,FIND(":",$B6279)-1))*2+VALUE(MID($B6279,FIND(":",$B6279)+1,2))/30,"")))</f>
        <v/>
      </c>
      <c r="G6279" s="12">
        <f>IF($E6279="","",IF(WEEKDAY($E6279,2)&lt;6,1,0))</f>
        <v/>
      </c>
      <c r="H6279" s="12">
        <f>IF(OR($E6279="",$F6279=""),"",IF(AND($G6279=1,$F6279&gt;='Working Hours'!$C$8,$F6279&lt;'Working Hours'!$C$9),1,0))</f>
        <v/>
      </c>
    </row>
    <row r="6280">
      <c r="A6280" s="11" t="n"/>
      <c r="B6280" s="11" t="n"/>
      <c r="C6280" s="11" t="n"/>
      <c r="E6280" s="12">
        <f>IF($A6280="","",IF(ISNUMBER($A6280),$A6280,IFERROR(DATEVALUE($A6280),"")))</f>
        <v/>
      </c>
      <c r="F6280" s="12">
        <f>IF($B6280="","",IF(ISNUMBER($B6280),HOUR($B6280)*2+MINUTE($B6280)/30,IFERROR(VALUE(LEFT($B6280,FIND(":",$B6280)-1))*2+VALUE(MID($B6280,FIND(":",$B6280)+1,2))/30,"")))</f>
        <v/>
      </c>
      <c r="G6280" s="12">
        <f>IF($E6280="","",IF(WEEKDAY($E6280,2)&lt;6,1,0))</f>
        <v/>
      </c>
      <c r="H6280" s="12">
        <f>IF(OR($E6280="",$F6280=""),"",IF(AND($G6280=1,$F6280&gt;='Working Hours'!$C$8,$F6280&lt;'Working Hours'!$C$9),1,0))</f>
        <v/>
      </c>
    </row>
    <row r="6281">
      <c r="A6281" s="11" t="n"/>
      <c r="B6281" s="11" t="n"/>
      <c r="C6281" s="11" t="n"/>
      <c r="E6281" s="12">
        <f>IF($A6281="","",IF(ISNUMBER($A6281),$A6281,IFERROR(DATEVALUE($A6281),"")))</f>
        <v/>
      </c>
      <c r="F6281" s="12">
        <f>IF($B6281="","",IF(ISNUMBER($B6281),HOUR($B6281)*2+MINUTE($B6281)/30,IFERROR(VALUE(LEFT($B6281,FIND(":",$B6281)-1))*2+VALUE(MID($B6281,FIND(":",$B6281)+1,2))/30,"")))</f>
        <v/>
      </c>
      <c r="G6281" s="12">
        <f>IF($E6281="","",IF(WEEKDAY($E6281,2)&lt;6,1,0))</f>
        <v/>
      </c>
      <c r="H6281" s="12">
        <f>IF(OR($E6281="",$F6281=""),"",IF(AND($G6281=1,$F6281&gt;='Working Hours'!$C$8,$F6281&lt;'Working Hours'!$C$9),1,0))</f>
        <v/>
      </c>
    </row>
    <row r="6282">
      <c r="A6282" s="11" t="n"/>
      <c r="B6282" s="11" t="n"/>
      <c r="C6282" s="11" t="n"/>
      <c r="E6282" s="12">
        <f>IF($A6282="","",IF(ISNUMBER($A6282),$A6282,IFERROR(DATEVALUE($A6282),"")))</f>
        <v/>
      </c>
      <c r="F6282" s="12">
        <f>IF($B6282="","",IF(ISNUMBER($B6282),HOUR($B6282)*2+MINUTE($B6282)/30,IFERROR(VALUE(LEFT($B6282,FIND(":",$B6282)-1))*2+VALUE(MID($B6282,FIND(":",$B6282)+1,2))/30,"")))</f>
        <v/>
      </c>
      <c r="G6282" s="12">
        <f>IF($E6282="","",IF(WEEKDAY($E6282,2)&lt;6,1,0))</f>
        <v/>
      </c>
      <c r="H6282" s="12">
        <f>IF(OR($E6282="",$F6282=""),"",IF(AND($G6282=1,$F6282&gt;='Working Hours'!$C$8,$F6282&lt;'Working Hours'!$C$9),1,0))</f>
        <v/>
      </c>
    </row>
    <row r="6283">
      <c r="A6283" s="11" t="n"/>
      <c r="B6283" s="11" t="n"/>
      <c r="C6283" s="11" t="n"/>
      <c r="E6283" s="12">
        <f>IF($A6283="","",IF(ISNUMBER($A6283),$A6283,IFERROR(DATEVALUE($A6283),"")))</f>
        <v/>
      </c>
      <c r="F6283" s="12">
        <f>IF($B6283="","",IF(ISNUMBER($B6283),HOUR($B6283)*2+MINUTE($B6283)/30,IFERROR(VALUE(LEFT($B6283,FIND(":",$B6283)-1))*2+VALUE(MID($B6283,FIND(":",$B6283)+1,2))/30,"")))</f>
        <v/>
      </c>
      <c r="G6283" s="12">
        <f>IF($E6283="","",IF(WEEKDAY($E6283,2)&lt;6,1,0))</f>
        <v/>
      </c>
      <c r="H6283" s="12">
        <f>IF(OR($E6283="",$F6283=""),"",IF(AND($G6283=1,$F6283&gt;='Working Hours'!$C$8,$F6283&lt;'Working Hours'!$C$9),1,0))</f>
        <v/>
      </c>
    </row>
    <row r="6284">
      <c r="A6284" s="11" t="n"/>
      <c r="B6284" s="11" t="n"/>
      <c r="C6284" s="11" t="n"/>
      <c r="E6284" s="12">
        <f>IF($A6284="","",IF(ISNUMBER($A6284),$A6284,IFERROR(DATEVALUE($A6284),"")))</f>
        <v/>
      </c>
      <c r="F6284" s="12">
        <f>IF($B6284="","",IF(ISNUMBER($B6284),HOUR($B6284)*2+MINUTE($B6284)/30,IFERROR(VALUE(LEFT($B6284,FIND(":",$B6284)-1))*2+VALUE(MID($B6284,FIND(":",$B6284)+1,2))/30,"")))</f>
        <v/>
      </c>
      <c r="G6284" s="12">
        <f>IF($E6284="","",IF(WEEKDAY($E6284,2)&lt;6,1,0))</f>
        <v/>
      </c>
      <c r="H6284" s="12">
        <f>IF(OR($E6284="",$F6284=""),"",IF(AND($G6284=1,$F6284&gt;='Working Hours'!$C$8,$F6284&lt;'Working Hours'!$C$9),1,0))</f>
        <v/>
      </c>
    </row>
    <row r="6285">
      <c r="A6285" s="11" t="n"/>
      <c r="B6285" s="11" t="n"/>
      <c r="C6285" s="11" t="n"/>
      <c r="E6285" s="12">
        <f>IF($A6285="","",IF(ISNUMBER($A6285),$A6285,IFERROR(DATEVALUE($A6285),"")))</f>
        <v/>
      </c>
      <c r="F6285" s="12">
        <f>IF($B6285="","",IF(ISNUMBER($B6285),HOUR($B6285)*2+MINUTE($B6285)/30,IFERROR(VALUE(LEFT($B6285,FIND(":",$B6285)-1))*2+VALUE(MID($B6285,FIND(":",$B6285)+1,2))/30,"")))</f>
        <v/>
      </c>
      <c r="G6285" s="12">
        <f>IF($E6285="","",IF(WEEKDAY($E6285,2)&lt;6,1,0))</f>
        <v/>
      </c>
      <c r="H6285" s="12">
        <f>IF(OR($E6285="",$F6285=""),"",IF(AND($G6285=1,$F6285&gt;='Working Hours'!$C$8,$F6285&lt;'Working Hours'!$C$9),1,0))</f>
        <v/>
      </c>
    </row>
    <row r="6286">
      <c r="A6286" s="11" t="n"/>
      <c r="B6286" s="11" t="n"/>
      <c r="C6286" s="11" t="n"/>
      <c r="E6286" s="12">
        <f>IF($A6286="","",IF(ISNUMBER($A6286),$A6286,IFERROR(DATEVALUE($A6286),"")))</f>
        <v/>
      </c>
      <c r="F6286" s="12">
        <f>IF($B6286="","",IF(ISNUMBER($B6286),HOUR($B6286)*2+MINUTE($B6286)/30,IFERROR(VALUE(LEFT($B6286,FIND(":",$B6286)-1))*2+VALUE(MID($B6286,FIND(":",$B6286)+1,2))/30,"")))</f>
        <v/>
      </c>
      <c r="G6286" s="12">
        <f>IF($E6286="","",IF(WEEKDAY($E6286,2)&lt;6,1,0))</f>
        <v/>
      </c>
      <c r="H6286" s="12">
        <f>IF(OR($E6286="",$F6286=""),"",IF(AND($G6286=1,$F6286&gt;='Working Hours'!$C$8,$F6286&lt;'Working Hours'!$C$9),1,0))</f>
        <v/>
      </c>
    </row>
    <row r="6287">
      <c r="A6287" s="11" t="n"/>
      <c r="B6287" s="11" t="n"/>
      <c r="C6287" s="11" t="n"/>
      <c r="E6287" s="12">
        <f>IF($A6287="","",IF(ISNUMBER($A6287),$A6287,IFERROR(DATEVALUE($A6287),"")))</f>
        <v/>
      </c>
      <c r="F6287" s="12">
        <f>IF($B6287="","",IF(ISNUMBER($B6287),HOUR($B6287)*2+MINUTE($B6287)/30,IFERROR(VALUE(LEFT($B6287,FIND(":",$B6287)-1))*2+VALUE(MID($B6287,FIND(":",$B6287)+1,2))/30,"")))</f>
        <v/>
      </c>
      <c r="G6287" s="12">
        <f>IF($E6287="","",IF(WEEKDAY($E6287,2)&lt;6,1,0))</f>
        <v/>
      </c>
      <c r="H6287" s="12">
        <f>IF(OR($E6287="",$F6287=""),"",IF(AND($G6287=1,$F6287&gt;='Working Hours'!$C$8,$F6287&lt;'Working Hours'!$C$9),1,0))</f>
        <v/>
      </c>
    </row>
    <row r="6288">
      <c r="A6288" s="11" t="n"/>
      <c r="B6288" s="11" t="n"/>
      <c r="C6288" s="11" t="n"/>
      <c r="E6288" s="12">
        <f>IF($A6288="","",IF(ISNUMBER($A6288),$A6288,IFERROR(DATEVALUE($A6288),"")))</f>
        <v/>
      </c>
      <c r="F6288" s="12">
        <f>IF($B6288="","",IF(ISNUMBER($B6288),HOUR($B6288)*2+MINUTE($B6288)/30,IFERROR(VALUE(LEFT($B6288,FIND(":",$B6288)-1))*2+VALUE(MID($B6288,FIND(":",$B6288)+1,2))/30,"")))</f>
        <v/>
      </c>
      <c r="G6288" s="12">
        <f>IF($E6288="","",IF(WEEKDAY($E6288,2)&lt;6,1,0))</f>
        <v/>
      </c>
      <c r="H6288" s="12">
        <f>IF(OR($E6288="",$F6288=""),"",IF(AND($G6288=1,$F6288&gt;='Working Hours'!$C$8,$F6288&lt;'Working Hours'!$C$9),1,0))</f>
        <v/>
      </c>
    </row>
    <row r="6289">
      <c r="A6289" s="11" t="n"/>
      <c r="B6289" s="11" t="n"/>
      <c r="C6289" s="11" t="n"/>
      <c r="E6289" s="12">
        <f>IF($A6289="","",IF(ISNUMBER($A6289),$A6289,IFERROR(DATEVALUE($A6289),"")))</f>
        <v/>
      </c>
      <c r="F6289" s="12">
        <f>IF($B6289="","",IF(ISNUMBER($B6289),HOUR($B6289)*2+MINUTE($B6289)/30,IFERROR(VALUE(LEFT($B6289,FIND(":",$B6289)-1))*2+VALUE(MID($B6289,FIND(":",$B6289)+1,2))/30,"")))</f>
        <v/>
      </c>
      <c r="G6289" s="12">
        <f>IF($E6289="","",IF(WEEKDAY($E6289,2)&lt;6,1,0))</f>
        <v/>
      </c>
      <c r="H6289" s="12">
        <f>IF(OR($E6289="",$F6289=""),"",IF(AND($G6289=1,$F6289&gt;='Working Hours'!$C$8,$F6289&lt;'Working Hours'!$C$9),1,0))</f>
        <v/>
      </c>
    </row>
    <row r="6290">
      <c r="A6290" s="11" t="n"/>
      <c r="B6290" s="11" t="n"/>
      <c r="C6290" s="11" t="n"/>
      <c r="E6290" s="12">
        <f>IF($A6290="","",IF(ISNUMBER($A6290),$A6290,IFERROR(DATEVALUE($A6290),"")))</f>
        <v/>
      </c>
      <c r="F6290" s="12">
        <f>IF($B6290="","",IF(ISNUMBER($B6290),HOUR($B6290)*2+MINUTE($B6290)/30,IFERROR(VALUE(LEFT($B6290,FIND(":",$B6290)-1))*2+VALUE(MID($B6290,FIND(":",$B6290)+1,2))/30,"")))</f>
        <v/>
      </c>
      <c r="G6290" s="12">
        <f>IF($E6290="","",IF(WEEKDAY($E6290,2)&lt;6,1,0))</f>
        <v/>
      </c>
      <c r="H6290" s="12">
        <f>IF(OR($E6290="",$F6290=""),"",IF(AND($G6290=1,$F6290&gt;='Working Hours'!$C$8,$F6290&lt;'Working Hours'!$C$9),1,0))</f>
        <v/>
      </c>
    </row>
    <row r="6291">
      <c r="A6291" s="11" t="n"/>
      <c r="B6291" s="11" t="n"/>
      <c r="C6291" s="11" t="n"/>
      <c r="E6291" s="12">
        <f>IF($A6291="","",IF(ISNUMBER($A6291),$A6291,IFERROR(DATEVALUE($A6291),"")))</f>
        <v/>
      </c>
      <c r="F6291" s="12">
        <f>IF($B6291="","",IF(ISNUMBER($B6291),HOUR($B6291)*2+MINUTE($B6291)/30,IFERROR(VALUE(LEFT($B6291,FIND(":",$B6291)-1))*2+VALUE(MID($B6291,FIND(":",$B6291)+1,2))/30,"")))</f>
        <v/>
      </c>
      <c r="G6291" s="12">
        <f>IF($E6291="","",IF(WEEKDAY($E6291,2)&lt;6,1,0))</f>
        <v/>
      </c>
      <c r="H6291" s="12">
        <f>IF(OR($E6291="",$F6291=""),"",IF(AND($G6291=1,$F6291&gt;='Working Hours'!$C$8,$F6291&lt;'Working Hours'!$C$9),1,0))</f>
        <v/>
      </c>
    </row>
    <row r="6292">
      <c r="A6292" s="11" t="n"/>
      <c r="B6292" s="11" t="n"/>
      <c r="C6292" s="11" t="n"/>
      <c r="E6292" s="12">
        <f>IF($A6292="","",IF(ISNUMBER($A6292),$A6292,IFERROR(DATEVALUE($A6292),"")))</f>
        <v/>
      </c>
      <c r="F6292" s="12">
        <f>IF($B6292="","",IF(ISNUMBER($B6292),HOUR($B6292)*2+MINUTE($B6292)/30,IFERROR(VALUE(LEFT($B6292,FIND(":",$B6292)-1))*2+VALUE(MID($B6292,FIND(":",$B6292)+1,2))/30,"")))</f>
        <v/>
      </c>
      <c r="G6292" s="12">
        <f>IF($E6292="","",IF(WEEKDAY($E6292,2)&lt;6,1,0))</f>
        <v/>
      </c>
      <c r="H6292" s="12">
        <f>IF(OR($E6292="",$F6292=""),"",IF(AND($G6292=1,$F6292&gt;='Working Hours'!$C$8,$F6292&lt;'Working Hours'!$C$9),1,0))</f>
        <v/>
      </c>
    </row>
    <row r="6293">
      <c r="A6293" s="11" t="n"/>
      <c r="B6293" s="11" t="n"/>
      <c r="C6293" s="11" t="n"/>
      <c r="E6293" s="12">
        <f>IF($A6293="","",IF(ISNUMBER($A6293),$A6293,IFERROR(DATEVALUE($A6293),"")))</f>
        <v/>
      </c>
      <c r="F6293" s="12">
        <f>IF($B6293="","",IF(ISNUMBER($B6293),HOUR($B6293)*2+MINUTE($B6293)/30,IFERROR(VALUE(LEFT($B6293,FIND(":",$B6293)-1))*2+VALUE(MID($B6293,FIND(":",$B6293)+1,2))/30,"")))</f>
        <v/>
      </c>
      <c r="G6293" s="12">
        <f>IF($E6293="","",IF(WEEKDAY($E6293,2)&lt;6,1,0))</f>
        <v/>
      </c>
      <c r="H6293" s="12">
        <f>IF(OR($E6293="",$F6293=""),"",IF(AND($G6293=1,$F6293&gt;='Working Hours'!$C$8,$F6293&lt;'Working Hours'!$C$9),1,0))</f>
        <v/>
      </c>
    </row>
    <row r="6294">
      <c r="A6294" s="11" t="n"/>
      <c r="B6294" s="11" t="n"/>
      <c r="C6294" s="11" t="n"/>
      <c r="E6294" s="12">
        <f>IF($A6294="","",IF(ISNUMBER($A6294),$A6294,IFERROR(DATEVALUE($A6294),"")))</f>
        <v/>
      </c>
      <c r="F6294" s="12">
        <f>IF($B6294="","",IF(ISNUMBER($B6294),HOUR($B6294)*2+MINUTE($B6294)/30,IFERROR(VALUE(LEFT($B6294,FIND(":",$B6294)-1))*2+VALUE(MID($B6294,FIND(":",$B6294)+1,2))/30,"")))</f>
        <v/>
      </c>
      <c r="G6294" s="12">
        <f>IF($E6294="","",IF(WEEKDAY($E6294,2)&lt;6,1,0))</f>
        <v/>
      </c>
      <c r="H6294" s="12">
        <f>IF(OR($E6294="",$F6294=""),"",IF(AND($G6294=1,$F6294&gt;='Working Hours'!$C$8,$F6294&lt;'Working Hours'!$C$9),1,0))</f>
        <v/>
      </c>
    </row>
    <row r="6295">
      <c r="A6295" s="11" t="n"/>
      <c r="B6295" s="11" t="n"/>
      <c r="C6295" s="11" t="n"/>
      <c r="E6295" s="12">
        <f>IF($A6295="","",IF(ISNUMBER($A6295),$A6295,IFERROR(DATEVALUE($A6295),"")))</f>
        <v/>
      </c>
      <c r="F6295" s="12">
        <f>IF($B6295="","",IF(ISNUMBER($B6295),HOUR($B6295)*2+MINUTE($B6295)/30,IFERROR(VALUE(LEFT($B6295,FIND(":",$B6295)-1))*2+VALUE(MID($B6295,FIND(":",$B6295)+1,2))/30,"")))</f>
        <v/>
      </c>
      <c r="G6295" s="12">
        <f>IF($E6295="","",IF(WEEKDAY($E6295,2)&lt;6,1,0))</f>
        <v/>
      </c>
      <c r="H6295" s="12">
        <f>IF(OR($E6295="",$F6295=""),"",IF(AND($G6295=1,$F6295&gt;='Working Hours'!$C$8,$F6295&lt;'Working Hours'!$C$9),1,0))</f>
        <v/>
      </c>
    </row>
    <row r="6296">
      <c r="A6296" s="11" t="n"/>
      <c r="B6296" s="11" t="n"/>
      <c r="C6296" s="11" t="n"/>
      <c r="E6296" s="12">
        <f>IF($A6296="","",IF(ISNUMBER($A6296),$A6296,IFERROR(DATEVALUE($A6296),"")))</f>
        <v/>
      </c>
      <c r="F6296" s="12">
        <f>IF($B6296="","",IF(ISNUMBER($B6296),HOUR($B6296)*2+MINUTE($B6296)/30,IFERROR(VALUE(LEFT($B6296,FIND(":",$B6296)-1))*2+VALUE(MID($B6296,FIND(":",$B6296)+1,2))/30,"")))</f>
        <v/>
      </c>
      <c r="G6296" s="12">
        <f>IF($E6296="","",IF(WEEKDAY($E6296,2)&lt;6,1,0))</f>
        <v/>
      </c>
      <c r="H6296" s="12">
        <f>IF(OR($E6296="",$F6296=""),"",IF(AND($G6296=1,$F6296&gt;='Working Hours'!$C$8,$F6296&lt;'Working Hours'!$C$9),1,0))</f>
        <v/>
      </c>
    </row>
    <row r="6297">
      <c r="A6297" s="11" t="n"/>
      <c r="B6297" s="11" t="n"/>
      <c r="C6297" s="11" t="n"/>
      <c r="E6297" s="12">
        <f>IF($A6297="","",IF(ISNUMBER($A6297),$A6297,IFERROR(DATEVALUE($A6297),"")))</f>
        <v/>
      </c>
      <c r="F6297" s="12">
        <f>IF($B6297="","",IF(ISNUMBER($B6297),HOUR($B6297)*2+MINUTE($B6297)/30,IFERROR(VALUE(LEFT($B6297,FIND(":",$B6297)-1))*2+VALUE(MID($B6297,FIND(":",$B6297)+1,2))/30,"")))</f>
        <v/>
      </c>
      <c r="G6297" s="12">
        <f>IF($E6297="","",IF(WEEKDAY($E6297,2)&lt;6,1,0))</f>
        <v/>
      </c>
      <c r="H6297" s="12">
        <f>IF(OR($E6297="",$F6297=""),"",IF(AND($G6297=1,$F6297&gt;='Working Hours'!$C$8,$F6297&lt;'Working Hours'!$C$9),1,0))</f>
        <v/>
      </c>
    </row>
    <row r="6298">
      <c r="A6298" s="11" t="n"/>
      <c r="B6298" s="11" t="n"/>
      <c r="C6298" s="11" t="n"/>
      <c r="E6298" s="12">
        <f>IF($A6298="","",IF(ISNUMBER($A6298),$A6298,IFERROR(DATEVALUE($A6298),"")))</f>
        <v/>
      </c>
      <c r="F6298" s="12">
        <f>IF($B6298="","",IF(ISNUMBER($B6298),HOUR($B6298)*2+MINUTE($B6298)/30,IFERROR(VALUE(LEFT($B6298,FIND(":",$B6298)-1))*2+VALUE(MID($B6298,FIND(":",$B6298)+1,2))/30,"")))</f>
        <v/>
      </c>
      <c r="G6298" s="12">
        <f>IF($E6298="","",IF(WEEKDAY($E6298,2)&lt;6,1,0))</f>
        <v/>
      </c>
      <c r="H6298" s="12">
        <f>IF(OR($E6298="",$F6298=""),"",IF(AND($G6298=1,$F6298&gt;='Working Hours'!$C$8,$F6298&lt;'Working Hours'!$C$9),1,0))</f>
        <v/>
      </c>
    </row>
    <row r="6299">
      <c r="A6299" s="11" t="n"/>
      <c r="B6299" s="11" t="n"/>
      <c r="C6299" s="11" t="n"/>
      <c r="E6299" s="12">
        <f>IF($A6299="","",IF(ISNUMBER($A6299),$A6299,IFERROR(DATEVALUE($A6299),"")))</f>
        <v/>
      </c>
      <c r="F6299" s="12">
        <f>IF($B6299="","",IF(ISNUMBER($B6299),HOUR($B6299)*2+MINUTE($B6299)/30,IFERROR(VALUE(LEFT($B6299,FIND(":",$B6299)-1))*2+VALUE(MID($B6299,FIND(":",$B6299)+1,2))/30,"")))</f>
        <v/>
      </c>
      <c r="G6299" s="12">
        <f>IF($E6299="","",IF(WEEKDAY($E6299,2)&lt;6,1,0))</f>
        <v/>
      </c>
      <c r="H6299" s="12">
        <f>IF(OR($E6299="",$F6299=""),"",IF(AND($G6299=1,$F6299&gt;='Working Hours'!$C$8,$F6299&lt;'Working Hours'!$C$9),1,0))</f>
        <v/>
      </c>
    </row>
    <row r="6300">
      <c r="A6300" s="11" t="n"/>
      <c r="B6300" s="11" t="n"/>
      <c r="C6300" s="11" t="n"/>
      <c r="E6300" s="12">
        <f>IF($A6300="","",IF(ISNUMBER($A6300),$A6300,IFERROR(DATEVALUE($A6300),"")))</f>
        <v/>
      </c>
      <c r="F6300" s="12">
        <f>IF($B6300="","",IF(ISNUMBER($B6300),HOUR($B6300)*2+MINUTE($B6300)/30,IFERROR(VALUE(LEFT($B6300,FIND(":",$B6300)-1))*2+VALUE(MID($B6300,FIND(":",$B6300)+1,2))/30,"")))</f>
        <v/>
      </c>
      <c r="G6300" s="12">
        <f>IF($E6300="","",IF(WEEKDAY($E6300,2)&lt;6,1,0))</f>
        <v/>
      </c>
      <c r="H6300" s="12">
        <f>IF(OR($E6300="",$F6300=""),"",IF(AND($G6300=1,$F6300&gt;='Working Hours'!$C$8,$F6300&lt;'Working Hours'!$C$9),1,0))</f>
        <v/>
      </c>
    </row>
    <row r="6301">
      <c r="A6301" s="11" t="n"/>
      <c r="B6301" s="11" t="n"/>
      <c r="C6301" s="11" t="n"/>
      <c r="E6301" s="12">
        <f>IF($A6301="","",IF(ISNUMBER($A6301),$A6301,IFERROR(DATEVALUE($A6301),"")))</f>
        <v/>
      </c>
      <c r="F6301" s="12">
        <f>IF($B6301="","",IF(ISNUMBER($B6301),HOUR($B6301)*2+MINUTE($B6301)/30,IFERROR(VALUE(LEFT($B6301,FIND(":",$B6301)-1))*2+VALUE(MID($B6301,FIND(":",$B6301)+1,2))/30,"")))</f>
        <v/>
      </c>
      <c r="G6301" s="12">
        <f>IF($E6301="","",IF(WEEKDAY($E6301,2)&lt;6,1,0))</f>
        <v/>
      </c>
      <c r="H6301" s="12">
        <f>IF(OR($E6301="",$F6301=""),"",IF(AND($G6301=1,$F6301&gt;='Working Hours'!$C$8,$F6301&lt;'Working Hours'!$C$9),1,0))</f>
        <v/>
      </c>
    </row>
    <row r="6302">
      <c r="A6302" s="11" t="n"/>
      <c r="B6302" s="11" t="n"/>
      <c r="C6302" s="11" t="n"/>
      <c r="E6302" s="12">
        <f>IF($A6302="","",IF(ISNUMBER($A6302),$A6302,IFERROR(DATEVALUE($A6302),"")))</f>
        <v/>
      </c>
      <c r="F6302" s="12">
        <f>IF($B6302="","",IF(ISNUMBER($B6302),HOUR($B6302)*2+MINUTE($B6302)/30,IFERROR(VALUE(LEFT($B6302,FIND(":",$B6302)-1))*2+VALUE(MID($B6302,FIND(":",$B6302)+1,2))/30,"")))</f>
        <v/>
      </c>
      <c r="G6302" s="12">
        <f>IF($E6302="","",IF(WEEKDAY($E6302,2)&lt;6,1,0))</f>
        <v/>
      </c>
      <c r="H6302" s="12">
        <f>IF(OR($E6302="",$F6302=""),"",IF(AND($G6302=1,$F6302&gt;='Working Hours'!$C$8,$F6302&lt;'Working Hours'!$C$9),1,0))</f>
        <v/>
      </c>
    </row>
    <row r="6303">
      <c r="A6303" s="11" t="n"/>
      <c r="B6303" s="11" t="n"/>
      <c r="C6303" s="11" t="n"/>
      <c r="E6303" s="12">
        <f>IF($A6303="","",IF(ISNUMBER($A6303),$A6303,IFERROR(DATEVALUE($A6303),"")))</f>
        <v/>
      </c>
      <c r="F6303" s="12">
        <f>IF($B6303="","",IF(ISNUMBER($B6303),HOUR($B6303)*2+MINUTE($B6303)/30,IFERROR(VALUE(LEFT($B6303,FIND(":",$B6303)-1))*2+VALUE(MID($B6303,FIND(":",$B6303)+1,2))/30,"")))</f>
        <v/>
      </c>
      <c r="G6303" s="12">
        <f>IF($E6303="","",IF(WEEKDAY($E6303,2)&lt;6,1,0))</f>
        <v/>
      </c>
      <c r="H6303" s="12">
        <f>IF(OR($E6303="",$F6303=""),"",IF(AND($G6303=1,$F6303&gt;='Working Hours'!$C$8,$F6303&lt;'Working Hours'!$C$9),1,0))</f>
        <v/>
      </c>
    </row>
    <row r="6304">
      <c r="A6304" s="11" t="n"/>
      <c r="B6304" s="11" t="n"/>
      <c r="C6304" s="11" t="n"/>
      <c r="E6304" s="12">
        <f>IF($A6304="","",IF(ISNUMBER($A6304),$A6304,IFERROR(DATEVALUE($A6304),"")))</f>
        <v/>
      </c>
      <c r="F6304" s="12">
        <f>IF($B6304="","",IF(ISNUMBER($B6304),HOUR($B6304)*2+MINUTE($B6304)/30,IFERROR(VALUE(LEFT($B6304,FIND(":",$B6304)-1))*2+VALUE(MID($B6304,FIND(":",$B6304)+1,2))/30,"")))</f>
        <v/>
      </c>
      <c r="G6304" s="12">
        <f>IF($E6304="","",IF(WEEKDAY($E6304,2)&lt;6,1,0))</f>
        <v/>
      </c>
      <c r="H6304" s="12">
        <f>IF(OR($E6304="",$F6304=""),"",IF(AND($G6304=1,$F6304&gt;='Working Hours'!$C$8,$F6304&lt;'Working Hours'!$C$9),1,0))</f>
        <v/>
      </c>
    </row>
    <row r="6305">
      <c r="A6305" s="11" t="n"/>
      <c r="B6305" s="11" t="n"/>
      <c r="C6305" s="11" t="n"/>
      <c r="E6305" s="12">
        <f>IF($A6305="","",IF(ISNUMBER($A6305),$A6305,IFERROR(DATEVALUE($A6305),"")))</f>
        <v/>
      </c>
      <c r="F6305" s="12">
        <f>IF($B6305="","",IF(ISNUMBER($B6305),HOUR($B6305)*2+MINUTE($B6305)/30,IFERROR(VALUE(LEFT($B6305,FIND(":",$B6305)-1))*2+VALUE(MID($B6305,FIND(":",$B6305)+1,2))/30,"")))</f>
        <v/>
      </c>
      <c r="G6305" s="12">
        <f>IF($E6305="","",IF(WEEKDAY($E6305,2)&lt;6,1,0))</f>
        <v/>
      </c>
      <c r="H6305" s="12">
        <f>IF(OR($E6305="",$F6305=""),"",IF(AND($G6305=1,$F6305&gt;='Working Hours'!$C$8,$F6305&lt;'Working Hours'!$C$9),1,0))</f>
        <v/>
      </c>
    </row>
    <row r="6306">
      <c r="A6306" s="11" t="n"/>
      <c r="B6306" s="11" t="n"/>
      <c r="C6306" s="11" t="n"/>
      <c r="E6306" s="12">
        <f>IF($A6306="","",IF(ISNUMBER($A6306),$A6306,IFERROR(DATEVALUE($A6306),"")))</f>
        <v/>
      </c>
      <c r="F6306" s="12">
        <f>IF($B6306="","",IF(ISNUMBER($B6306),HOUR($B6306)*2+MINUTE($B6306)/30,IFERROR(VALUE(LEFT($B6306,FIND(":",$B6306)-1))*2+VALUE(MID($B6306,FIND(":",$B6306)+1,2))/30,"")))</f>
        <v/>
      </c>
      <c r="G6306" s="12">
        <f>IF($E6306="","",IF(WEEKDAY($E6306,2)&lt;6,1,0))</f>
        <v/>
      </c>
      <c r="H6306" s="12">
        <f>IF(OR($E6306="",$F6306=""),"",IF(AND($G6306=1,$F6306&gt;='Working Hours'!$C$8,$F6306&lt;'Working Hours'!$C$9),1,0))</f>
        <v/>
      </c>
    </row>
    <row r="6307">
      <c r="A6307" s="11" t="n"/>
      <c r="B6307" s="11" t="n"/>
      <c r="C6307" s="11" t="n"/>
      <c r="E6307" s="12">
        <f>IF($A6307="","",IF(ISNUMBER($A6307),$A6307,IFERROR(DATEVALUE($A6307),"")))</f>
        <v/>
      </c>
      <c r="F6307" s="12">
        <f>IF($B6307="","",IF(ISNUMBER($B6307),HOUR($B6307)*2+MINUTE($B6307)/30,IFERROR(VALUE(LEFT($B6307,FIND(":",$B6307)-1))*2+VALUE(MID($B6307,FIND(":",$B6307)+1,2))/30,"")))</f>
        <v/>
      </c>
      <c r="G6307" s="12">
        <f>IF($E6307="","",IF(WEEKDAY($E6307,2)&lt;6,1,0))</f>
        <v/>
      </c>
      <c r="H6307" s="12">
        <f>IF(OR($E6307="",$F6307=""),"",IF(AND($G6307=1,$F6307&gt;='Working Hours'!$C$8,$F6307&lt;'Working Hours'!$C$9),1,0))</f>
        <v/>
      </c>
    </row>
    <row r="6308">
      <c r="A6308" s="11" t="n"/>
      <c r="B6308" s="11" t="n"/>
      <c r="C6308" s="11" t="n"/>
      <c r="E6308" s="12">
        <f>IF($A6308="","",IF(ISNUMBER($A6308),$A6308,IFERROR(DATEVALUE($A6308),"")))</f>
        <v/>
      </c>
      <c r="F6308" s="12">
        <f>IF($B6308="","",IF(ISNUMBER($B6308),HOUR($B6308)*2+MINUTE($B6308)/30,IFERROR(VALUE(LEFT($B6308,FIND(":",$B6308)-1))*2+VALUE(MID($B6308,FIND(":",$B6308)+1,2))/30,"")))</f>
        <v/>
      </c>
      <c r="G6308" s="12">
        <f>IF($E6308="","",IF(WEEKDAY($E6308,2)&lt;6,1,0))</f>
        <v/>
      </c>
      <c r="H6308" s="12">
        <f>IF(OR($E6308="",$F6308=""),"",IF(AND($G6308=1,$F6308&gt;='Working Hours'!$C$8,$F6308&lt;'Working Hours'!$C$9),1,0))</f>
        <v/>
      </c>
    </row>
    <row r="6309">
      <c r="A6309" s="11" t="n"/>
      <c r="B6309" s="11" t="n"/>
      <c r="C6309" s="11" t="n"/>
      <c r="E6309" s="12">
        <f>IF($A6309="","",IF(ISNUMBER($A6309),$A6309,IFERROR(DATEVALUE($A6309),"")))</f>
        <v/>
      </c>
      <c r="F6309" s="12">
        <f>IF($B6309="","",IF(ISNUMBER($B6309),HOUR($B6309)*2+MINUTE($B6309)/30,IFERROR(VALUE(LEFT($B6309,FIND(":",$B6309)-1))*2+VALUE(MID($B6309,FIND(":",$B6309)+1,2))/30,"")))</f>
        <v/>
      </c>
      <c r="G6309" s="12">
        <f>IF($E6309="","",IF(WEEKDAY($E6309,2)&lt;6,1,0))</f>
        <v/>
      </c>
      <c r="H6309" s="12">
        <f>IF(OR($E6309="",$F6309=""),"",IF(AND($G6309=1,$F6309&gt;='Working Hours'!$C$8,$F6309&lt;'Working Hours'!$C$9),1,0))</f>
        <v/>
      </c>
    </row>
    <row r="6310">
      <c r="A6310" s="11" t="n"/>
      <c r="B6310" s="11" t="n"/>
      <c r="C6310" s="11" t="n"/>
      <c r="E6310" s="12">
        <f>IF($A6310="","",IF(ISNUMBER($A6310),$A6310,IFERROR(DATEVALUE($A6310),"")))</f>
        <v/>
      </c>
      <c r="F6310" s="12">
        <f>IF($B6310="","",IF(ISNUMBER($B6310),HOUR($B6310)*2+MINUTE($B6310)/30,IFERROR(VALUE(LEFT($B6310,FIND(":",$B6310)-1))*2+VALUE(MID($B6310,FIND(":",$B6310)+1,2))/30,"")))</f>
        <v/>
      </c>
      <c r="G6310" s="12">
        <f>IF($E6310="","",IF(WEEKDAY($E6310,2)&lt;6,1,0))</f>
        <v/>
      </c>
      <c r="H6310" s="12">
        <f>IF(OR($E6310="",$F6310=""),"",IF(AND($G6310=1,$F6310&gt;='Working Hours'!$C$8,$F6310&lt;'Working Hours'!$C$9),1,0))</f>
        <v/>
      </c>
    </row>
    <row r="6311">
      <c r="A6311" s="11" t="n"/>
      <c r="B6311" s="11" t="n"/>
      <c r="C6311" s="11" t="n"/>
      <c r="E6311" s="12">
        <f>IF($A6311="","",IF(ISNUMBER($A6311),$A6311,IFERROR(DATEVALUE($A6311),"")))</f>
        <v/>
      </c>
      <c r="F6311" s="12">
        <f>IF($B6311="","",IF(ISNUMBER($B6311),HOUR($B6311)*2+MINUTE($B6311)/30,IFERROR(VALUE(LEFT($B6311,FIND(":",$B6311)-1))*2+VALUE(MID($B6311,FIND(":",$B6311)+1,2))/30,"")))</f>
        <v/>
      </c>
      <c r="G6311" s="12">
        <f>IF($E6311="","",IF(WEEKDAY($E6311,2)&lt;6,1,0))</f>
        <v/>
      </c>
      <c r="H6311" s="12">
        <f>IF(OR($E6311="",$F6311=""),"",IF(AND($G6311=1,$F6311&gt;='Working Hours'!$C$8,$F6311&lt;'Working Hours'!$C$9),1,0))</f>
        <v/>
      </c>
    </row>
    <row r="6312">
      <c r="A6312" s="11" t="n"/>
      <c r="B6312" s="11" t="n"/>
      <c r="C6312" s="11" t="n"/>
      <c r="E6312" s="12">
        <f>IF($A6312="","",IF(ISNUMBER($A6312),$A6312,IFERROR(DATEVALUE($A6312),"")))</f>
        <v/>
      </c>
      <c r="F6312" s="12">
        <f>IF($B6312="","",IF(ISNUMBER($B6312),HOUR($B6312)*2+MINUTE($B6312)/30,IFERROR(VALUE(LEFT($B6312,FIND(":",$B6312)-1))*2+VALUE(MID($B6312,FIND(":",$B6312)+1,2))/30,"")))</f>
        <v/>
      </c>
      <c r="G6312" s="12">
        <f>IF($E6312="","",IF(WEEKDAY($E6312,2)&lt;6,1,0))</f>
        <v/>
      </c>
      <c r="H6312" s="12">
        <f>IF(OR($E6312="",$F6312=""),"",IF(AND($G6312=1,$F6312&gt;='Working Hours'!$C$8,$F6312&lt;'Working Hours'!$C$9),1,0))</f>
        <v/>
      </c>
    </row>
    <row r="6313">
      <c r="A6313" s="11" t="n"/>
      <c r="B6313" s="11" t="n"/>
      <c r="C6313" s="11" t="n"/>
      <c r="E6313" s="12">
        <f>IF($A6313="","",IF(ISNUMBER($A6313),$A6313,IFERROR(DATEVALUE($A6313),"")))</f>
        <v/>
      </c>
      <c r="F6313" s="12">
        <f>IF($B6313="","",IF(ISNUMBER($B6313),HOUR($B6313)*2+MINUTE($B6313)/30,IFERROR(VALUE(LEFT($B6313,FIND(":",$B6313)-1))*2+VALUE(MID($B6313,FIND(":",$B6313)+1,2))/30,"")))</f>
        <v/>
      </c>
      <c r="G6313" s="12">
        <f>IF($E6313="","",IF(WEEKDAY($E6313,2)&lt;6,1,0))</f>
        <v/>
      </c>
      <c r="H6313" s="12">
        <f>IF(OR($E6313="",$F6313=""),"",IF(AND($G6313=1,$F6313&gt;='Working Hours'!$C$8,$F6313&lt;'Working Hours'!$C$9),1,0))</f>
        <v/>
      </c>
    </row>
    <row r="6314">
      <c r="A6314" s="11" t="n"/>
      <c r="B6314" s="11" t="n"/>
      <c r="C6314" s="11" t="n"/>
      <c r="E6314" s="12">
        <f>IF($A6314="","",IF(ISNUMBER($A6314),$A6314,IFERROR(DATEVALUE($A6314),"")))</f>
        <v/>
      </c>
      <c r="F6314" s="12">
        <f>IF($B6314="","",IF(ISNUMBER($B6314),HOUR($B6314)*2+MINUTE($B6314)/30,IFERROR(VALUE(LEFT($B6314,FIND(":",$B6314)-1))*2+VALUE(MID($B6314,FIND(":",$B6314)+1,2))/30,"")))</f>
        <v/>
      </c>
      <c r="G6314" s="12">
        <f>IF($E6314="","",IF(WEEKDAY($E6314,2)&lt;6,1,0))</f>
        <v/>
      </c>
      <c r="H6314" s="12">
        <f>IF(OR($E6314="",$F6314=""),"",IF(AND($G6314=1,$F6314&gt;='Working Hours'!$C$8,$F6314&lt;'Working Hours'!$C$9),1,0))</f>
        <v/>
      </c>
    </row>
    <row r="6315">
      <c r="A6315" s="11" t="n"/>
      <c r="B6315" s="11" t="n"/>
      <c r="C6315" s="11" t="n"/>
      <c r="E6315" s="12">
        <f>IF($A6315="","",IF(ISNUMBER($A6315),$A6315,IFERROR(DATEVALUE($A6315),"")))</f>
        <v/>
      </c>
      <c r="F6315" s="12">
        <f>IF($B6315="","",IF(ISNUMBER($B6315),HOUR($B6315)*2+MINUTE($B6315)/30,IFERROR(VALUE(LEFT($B6315,FIND(":",$B6315)-1))*2+VALUE(MID($B6315,FIND(":",$B6315)+1,2))/30,"")))</f>
        <v/>
      </c>
      <c r="G6315" s="12">
        <f>IF($E6315="","",IF(WEEKDAY($E6315,2)&lt;6,1,0))</f>
        <v/>
      </c>
      <c r="H6315" s="12">
        <f>IF(OR($E6315="",$F6315=""),"",IF(AND($G6315=1,$F6315&gt;='Working Hours'!$C$8,$F6315&lt;'Working Hours'!$C$9),1,0))</f>
        <v/>
      </c>
    </row>
    <row r="6316">
      <c r="A6316" s="11" t="n"/>
      <c r="B6316" s="11" t="n"/>
      <c r="C6316" s="11" t="n"/>
      <c r="E6316" s="12">
        <f>IF($A6316="","",IF(ISNUMBER($A6316),$A6316,IFERROR(DATEVALUE($A6316),"")))</f>
        <v/>
      </c>
      <c r="F6316" s="12">
        <f>IF($B6316="","",IF(ISNUMBER($B6316),HOUR($B6316)*2+MINUTE($B6316)/30,IFERROR(VALUE(LEFT($B6316,FIND(":",$B6316)-1))*2+VALUE(MID($B6316,FIND(":",$B6316)+1,2))/30,"")))</f>
        <v/>
      </c>
      <c r="G6316" s="12">
        <f>IF($E6316="","",IF(WEEKDAY($E6316,2)&lt;6,1,0))</f>
        <v/>
      </c>
      <c r="H6316" s="12">
        <f>IF(OR($E6316="",$F6316=""),"",IF(AND($G6316=1,$F6316&gt;='Working Hours'!$C$8,$F6316&lt;'Working Hours'!$C$9),1,0))</f>
        <v/>
      </c>
    </row>
    <row r="6317">
      <c r="A6317" s="11" t="n"/>
      <c r="B6317" s="11" t="n"/>
      <c r="C6317" s="11" t="n"/>
      <c r="E6317" s="12">
        <f>IF($A6317="","",IF(ISNUMBER($A6317),$A6317,IFERROR(DATEVALUE($A6317),"")))</f>
        <v/>
      </c>
      <c r="F6317" s="12">
        <f>IF($B6317="","",IF(ISNUMBER($B6317),HOUR($B6317)*2+MINUTE($B6317)/30,IFERROR(VALUE(LEFT($B6317,FIND(":",$B6317)-1))*2+VALUE(MID($B6317,FIND(":",$B6317)+1,2))/30,"")))</f>
        <v/>
      </c>
      <c r="G6317" s="12">
        <f>IF($E6317="","",IF(WEEKDAY($E6317,2)&lt;6,1,0))</f>
        <v/>
      </c>
      <c r="H6317" s="12">
        <f>IF(OR($E6317="",$F6317=""),"",IF(AND($G6317=1,$F6317&gt;='Working Hours'!$C$8,$F6317&lt;'Working Hours'!$C$9),1,0))</f>
        <v/>
      </c>
    </row>
    <row r="6318">
      <c r="A6318" s="11" t="n"/>
      <c r="B6318" s="11" t="n"/>
      <c r="C6318" s="11" t="n"/>
      <c r="E6318" s="12">
        <f>IF($A6318="","",IF(ISNUMBER($A6318),$A6318,IFERROR(DATEVALUE($A6318),"")))</f>
        <v/>
      </c>
      <c r="F6318" s="12">
        <f>IF($B6318="","",IF(ISNUMBER($B6318),HOUR($B6318)*2+MINUTE($B6318)/30,IFERROR(VALUE(LEFT($B6318,FIND(":",$B6318)-1))*2+VALUE(MID($B6318,FIND(":",$B6318)+1,2))/30,"")))</f>
        <v/>
      </c>
      <c r="G6318" s="12">
        <f>IF($E6318="","",IF(WEEKDAY($E6318,2)&lt;6,1,0))</f>
        <v/>
      </c>
      <c r="H6318" s="12">
        <f>IF(OR($E6318="",$F6318=""),"",IF(AND($G6318=1,$F6318&gt;='Working Hours'!$C$8,$F6318&lt;'Working Hours'!$C$9),1,0))</f>
        <v/>
      </c>
    </row>
    <row r="6319">
      <c r="A6319" s="11" t="n"/>
      <c r="B6319" s="11" t="n"/>
      <c r="C6319" s="11" t="n"/>
      <c r="E6319" s="12">
        <f>IF($A6319="","",IF(ISNUMBER($A6319),$A6319,IFERROR(DATEVALUE($A6319),"")))</f>
        <v/>
      </c>
      <c r="F6319" s="12">
        <f>IF($B6319="","",IF(ISNUMBER($B6319),HOUR($B6319)*2+MINUTE($B6319)/30,IFERROR(VALUE(LEFT($B6319,FIND(":",$B6319)-1))*2+VALUE(MID($B6319,FIND(":",$B6319)+1,2))/30,"")))</f>
        <v/>
      </c>
      <c r="G6319" s="12">
        <f>IF($E6319="","",IF(WEEKDAY($E6319,2)&lt;6,1,0))</f>
        <v/>
      </c>
      <c r="H6319" s="12">
        <f>IF(OR($E6319="",$F6319=""),"",IF(AND($G6319=1,$F6319&gt;='Working Hours'!$C$8,$F6319&lt;'Working Hours'!$C$9),1,0))</f>
        <v/>
      </c>
    </row>
    <row r="6320">
      <c r="A6320" s="11" t="n"/>
      <c r="B6320" s="11" t="n"/>
      <c r="C6320" s="11" t="n"/>
      <c r="E6320" s="12">
        <f>IF($A6320="","",IF(ISNUMBER($A6320),$A6320,IFERROR(DATEVALUE($A6320),"")))</f>
        <v/>
      </c>
      <c r="F6320" s="12">
        <f>IF($B6320="","",IF(ISNUMBER($B6320),HOUR($B6320)*2+MINUTE($B6320)/30,IFERROR(VALUE(LEFT($B6320,FIND(":",$B6320)-1))*2+VALUE(MID($B6320,FIND(":",$B6320)+1,2))/30,"")))</f>
        <v/>
      </c>
      <c r="G6320" s="12">
        <f>IF($E6320="","",IF(WEEKDAY($E6320,2)&lt;6,1,0))</f>
        <v/>
      </c>
      <c r="H6320" s="12">
        <f>IF(OR($E6320="",$F6320=""),"",IF(AND($G6320=1,$F6320&gt;='Working Hours'!$C$8,$F6320&lt;'Working Hours'!$C$9),1,0))</f>
        <v/>
      </c>
    </row>
    <row r="6321">
      <c r="A6321" s="11" t="n"/>
      <c r="B6321" s="11" t="n"/>
      <c r="C6321" s="11" t="n"/>
      <c r="E6321" s="12">
        <f>IF($A6321="","",IF(ISNUMBER($A6321),$A6321,IFERROR(DATEVALUE($A6321),"")))</f>
        <v/>
      </c>
      <c r="F6321" s="12">
        <f>IF($B6321="","",IF(ISNUMBER($B6321),HOUR($B6321)*2+MINUTE($B6321)/30,IFERROR(VALUE(LEFT($B6321,FIND(":",$B6321)-1))*2+VALUE(MID($B6321,FIND(":",$B6321)+1,2))/30,"")))</f>
        <v/>
      </c>
      <c r="G6321" s="12">
        <f>IF($E6321="","",IF(WEEKDAY($E6321,2)&lt;6,1,0))</f>
        <v/>
      </c>
      <c r="H6321" s="12">
        <f>IF(OR($E6321="",$F6321=""),"",IF(AND($G6321=1,$F6321&gt;='Working Hours'!$C$8,$F6321&lt;'Working Hours'!$C$9),1,0))</f>
        <v/>
      </c>
    </row>
    <row r="6322">
      <c r="A6322" s="11" t="n"/>
      <c r="B6322" s="11" t="n"/>
      <c r="C6322" s="11" t="n"/>
      <c r="E6322" s="12">
        <f>IF($A6322="","",IF(ISNUMBER($A6322),$A6322,IFERROR(DATEVALUE($A6322),"")))</f>
        <v/>
      </c>
      <c r="F6322" s="12">
        <f>IF($B6322="","",IF(ISNUMBER($B6322),HOUR($B6322)*2+MINUTE($B6322)/30,IFERROR(VALUE(LEFT($B6322,FIND(":",$B6322)-1))*2+VALUE(MID($B6322,FIND(":",$B6322)+1,2))/30,"")))</f>
        <v/>
      </c>
      <c r="G6322" s="12">
        <f>IF($E6322="","",IF(WEEKDAY($E6322,2)&lt;6,1,0))</f>
        <v/>
      </c>
      <c r="H6322" s="12">
        <f>IF(OR($E6322="",$F6322=""),"",IF(AND($G6322=1,$F6322&gt;='Working Hours'!$C$8,$F6322&lt;'Working Hours'!$C$9),1,0))</f>
        <v/>
      </c>
    </row>
    <row r="6323">
      <c r="A6323" s="11" t="n"/>
      <c r="B6323" s="11" t="n"/>
      <c r="C6323" s="11" t="n"/>
      <c r="E6323" s="12">
        <f>IF($A6323="","",IF(ISNUMBER($A6323),$A6323,IFERROR(DATEVALUE($A6323),"")))</f>
        <v/>
      </c>
      <c r="F6323" s="12">
        <f>IF($B6323="","",IF(ISNUMBER($B6323),HOUR($B6323)*2+MINUTE($B6323)/30,IFERROR(VALUE(LEFT($B6323,FIND(":",$B6323)-1))*2+VALUE(MID($B6323,FIND(":",$B6323)+1,2))/30,"")))</f>
        <v/>
      </c>
      <c r="G6323" s="12">
        <f>IF($E6323="","",IF(WEEKDAY($E6323,2)&lt;6,1,0))</f>
        <v/>
      </c>
      <c r="H6323" s="12">
        <f>IF(OR($E6323="",$F6323=""),"",IF(AND($G6323=1,$F6323&gt;='Working Hours'!$C$8,$F6323&lt;'Working Hours'!$C$9),1,0))</f>
        <v/>
      </c>
    </row>
    <row r="6324">
      <c r="A6324" s="11" t="n"/>
      <c r="B6324" s="11" t="n"/>
      <c r="C6324" s="11" t="n"/>
      <c r="E6324" s="12">
        <f>IF($A6324="","",IF(ISNUMBER($A6324),$A6324,IFERROR(DATEVALUE($A6324),"")))</f>
        <v/>
      </c>
      <c r="F6324" s="12">
        <f>IF($B6324="","",IF(ISNUMBER($B6324),HOUR($B6324)*2+MINUTE($B6324)/30,IFERROR(VALUE(LEFT($B6324,FIND(":",$B6324)-1))*2+VALUE(MID($B6324,FIND(":",$B6324)+1,2))/30,"")))</f>
        <v/>
      </c>
      <c r="G6324" s="12">
        <f>IF($E6324="","",IF(WEEKDAY($E6324,2)&lt;6,1,0))</f>
        <v/>
      </c>
      <c r="H6324" s="12">
        <f>IF(OR($E6324="",$F6324=""),"",IF(AND($G6324=1,$F6324&gt;='Working Hours'!$C$8,$F6324&lt;'Working Hours'!$C$9),1,0))</f>
        <v/>
      </c>
    </row>
    <row r="6325">
      <c r="A6325" s="11" t="n"/>
      <c r="B6325" s="11" t="n"/>
      <c r="C6325" s="11" t="n"/>
      <c r="E6325" s="12">
        <f>IF($A6325="","",IF(ISNUMBER($A6325),$A6325,IFERROR(DATEVALUE($A6325),"")))</f>
        <v/>
      </c>
      <c r="F6325" s="12">
        <f>IF($B6325="","",IF(ISNUMBER($B6325),HOUR($B6325)*2+MINUTE($B6325)/30,IFERROR(VALUE(LEFT($B6325,FIND(":",$B6325)-1))*2+VALUE(MID($B6325,FIND(":",$B6325)+1,2))/30,"")))</f>
        <v/>
      </c>
      <c r="G6325" s="12">
        <f>IF($E6325="","",IF(WEEKDAY($E6325,2)&lt;6,1,0))</f>
        <v/>
      </c>
      <c r="H6325" s="12">
        <f>IF(OR($E6325="",$F6325=""),"",IF(AND($G6325=1,$F6325&gt;='Working Hours'!$C$8,$F6325&lt;'Working Hours'!$C$9),1,0))</f>
        <v/>
      </c>
    </row>
    <row r="6326">
      <c r="A6326" s="11" t="n"/>
      <c r="B6326" s="11" t="n"/>
      <c r="C6326" s="11" t="n"/>
      <c r="E6326" s="12">
        <f>IF($A6326="","",IF(ISNUMBER($A6326),$A6326,IFERROR(DATEVALUE($A6326),"")))</f>
        <v/>
      </c>
      <c r="F6326" s="12">
        <f>IF($B6326="","",IF(ISNUMBER($B6326),HOUR($B6326)*2+MINUTE($B6326)/30,IFERROR(VALUE(LEFT($B6326,FIND(":",$B6326)-1))*2+VALUE(MID($B6326,FIND(":",$B6326)+1,2))/30,"")))</f>
        <v/>
      </c>
      <c r="G6326" s="12">
        <f>IF($E6326="","",IF(WEEKDAY($E6326,2)&lt;6,1,0))</f>
        <v/>
      </c>
      <c r="H6326" s="12">
        <f>IF(OR($E6326="",$F6326=""),"",IF(AND($G6326=1,$F6326&gt;='Working Hours'!$C$8,$F6326&lt;'Working Hours'!$C$9),1,0))</f>
        <v/>
      </c>
    </row>
    <row r="6327">
      <c r="A6327" s="11" t="n"/>
      <c r="B6327" s="11" t="n"/>
      <c r="C6327" s="11" t="n"/>
      <c r="E6327" s="12">
        <f>IF($A6327="","",IF(ISNUMBER($A6327),$A6327,IFERROR(DATEVALUE($A6327),"")))</f>
        <v/>
      </c>
      <c r="F6327" s="12">
        <f>IF($B6327="","",IF(ISNUMBER($B6327),HOUR($B6327)*2+MINUTE($B6327)/30,IFERROR(VALUE(LEFT($B6327,FIND(":",$B6327)-1))*2+VALUE(MID($B6327,FIND(":",$B6327)+1,2))/30,"")))</f>
        <v/>
      </c>
      <c r="G6327" s="12">
        <f>IF($E6327="","",IF(WEEKDAY($E6327,2)&lt;6,1,0))</f>
        <v/>
      </c>
      <c r="H6327" s="12">
        <f>IF(OR($E6327="",$F6327=""),"",IF(AND($G6327=1,$F6327&gt;='Working Hours'!$C$8,$F6327&lt;'Working Hours'!$C$9),1,0))</f>
        <v/>
      </c>
    </row>
    <row r="6328">
      <c r="A6328" s="11" t="n"/>
      <c r="B6328" s="11" t="n"/>
      <c r="C6328" s="11" t="n"/>
      <c r="E6328" s="12">
        <f>IF($A6328="","",IF(ISNUMBER($A6328),$A6328,IFERROR(DATEVALUE($A6328),"")))</f>
        <v/>
      </c>
      <c r="F6328" s="12">
        <f>IF($B6328="","",IF(ISNUMBER($B6328),HOUR($B6328)*2+MINUTE($B6328)/30,IFERROR(VALUE(LEFT($B6328,FIND(":",$B6328)-1))*2+VALUE(MID($B6328,FIND(":",$B6328)+1,2))/30,"")))</f>
        <v/>
      </c>
      <c r="G6328" s="12">
        <f>IF($E6328="","",IF(WEEKDAY($E6328,2)&lt;6,1,0))</f>
        <v/>
      </c>
      <c r="H6328" s="12">
        <f>IF(OR($E6328="",$F6328=""),"",IF(AND($G6328=1,$F6328&gt;='Working Hours'!$C$8,$F6328&lt;'Working Hours'!$C$9),1,0))</f>
        <v/>
      </c>
    </row>
    <row r="6329">
      <c r="A6329" s="11" t="n"/>
      <c r="B6329" s="11" t="n"/>
      <c r="C6329" s="11" t="n"/>
      <c r="E6329" s="12">
        <f>IF($A6329="","",IF(ISNUMBER($A6329),$A6329,IFERROR(DATEVALUE($A6329),"")))</f>
        <v/>
      </c>
      <c r="F6329" s="12">
        <f>IF($B6329="","",IF(ISNUMBER($B6329),HOUR($B6329)*2+MINUTE($B6329)/30,IFERROR(VALUE(LEFT($B6329,FIND(":",$B6329)-1))*2+VALUE(MID($B6329,FIND(":",$B6329)+1,2))/30,"")))</f>
        <v/>
      </c>
      <c r="G6329" s="12">
        <f>IF($E6329="","",IF(WEEKDAY($E6329,2)&lt;6,1,0))</f>
        <v/>
      </c>
      <c r="H6329" s="12">
        <f>IF(OR($E6329="",$F6329=""),"",IF(AND($G6329=1,$F6329&gt;='Working Hours'!$C$8,$F6329&lt;'Working Hours'!$C$9),1,0))</f>
        <v/>
      </c>
    </row>
    <row r="6330">
      <c r="A6330" s="11" t="n"/>
      <c r="B6330" s="11" t="n"/>
      <c r="C6330" s="11" t="n"/>
      <c r="E6330" s="12">
        <f>IF($A6330="","",IF(ISNUMBER($A6330),$A6330,IFERROR(DATEVALUE($A6330),"")))</f>
        <v/>
      </c>
      <c r="F6330" s="12">
        <f>IF($B6330="","",IF(ISNUMBER($B6330),HOUR($B6330)*2+MINUTE($B6330)/30,IFERROR(VALUE(LEFT($B6330,FIND(":",$B6330)-1))*2+VALUE(MID($B6330,FIND(":",$B6330)+1,2))/30,"")))</f>
        <v/>
      </c>
      <c r="G6330" s="12">
        <f>IF($E6330="","",IF(WEEKDAY($E6330,2)&lt;6,1,0))</f>
        <v/>
      </c>
      <c r="H6330" s="12">
        <f>IF(OR($E6330="",$F6330=""),"",IF(AND($G6330=1,$F6330&gt;='Working Hours'!$C$8,$F6330&lt;'Working Hours'!$C$9),1,0))</f>
        <v/>
      </c>
    </row>
    <row r="6331">
      <c r="A6331" s="11" t="n"/>
      <c r="B6331" s="11" t="n"/>
      <c r="C6331" s="11" t="n"/>
      <c r="E6331" s="12">
        <f>IF($A6331="","",IF(ISNUMBER($A6331),$A6331,IFERROR(DATEVALUE($A6331),"")))</f>
        <v/>
      </c>
      <c r="F6331" s="12">
        <f>IF($B6331="","",IF(ISNUMBER($B6331),HOUR($B6331)*2+MINUTE($B6331)/30,IFERROR(VALUE(LEFT($B6331,FIND(":",$B6331)-1))*2+VALUE(MID($B6331,FIND(":",$B6331)+1,2))/30,"")))</f>
        <v/>
      </c>
      <c r="G6331" s="12">
        <f>IF($E6331="","",IF(WEEKDAY($E6331,2)&lt;6,1,0))</f>
        <v/>
      </c>
      <c r="H6331" s="12">
        <f>IF(OR($E6331="",$F6331=""),"",IF(AND($G6331=1,$F6331&gt;='Working Hours'!$C$8,$F6331&lt;'Working Hours'!$C$9),1,0))</f>
        <v/>
      </c>
    </row>
    <row r="6332">
      <c r="A6332" s="11" t="n"/>
      <c r="B6332" s="11" t="n"/>
      <c r="C6332" s="11" t="n"/>
      <c r="E6332" s="12">
        <f>IF($A6332="","",IF(ISNUMBER($A6332),$A6332,IFERROR(DATEVALUE($A6332),"")))</f>
        <v/>
      </c>
      <c r="F6332" s="12">
        <f>IF($B6332="","",IF(ISNUMBER($B6332),HOUR($B6332)*2+MINUTE($B6332)/30,IFERROR(VALUE(LEFT($B6332,FIND(":",$B6332)-1))*2+VALUE(MID($B6332,FIND(":",$B6332)+1,2))/30,"")))</f>
        <v/>
      </c>
      <c r="G6332" s="12">
        <f>IF($E6332="","",IF(WEEKDAY($E6332,2)&lt;6,1,0))</f>
        <v/>
      </c>
      <c r="H6332" s="12">
        <f>IF(OR($E6332="",$F6332=""),"",IF(AND($G6332=1,$F6332&gt;='Working Hours'!$C$8,$F6332&lt;'Working Hours'!$C$9),1,0))</f>
        <v/>
      </c>
    </row>
    <row r="6333">
      <c r="A6333" s="11" t="n"/>
      <c r="B6333" s="11" t="n"/>
      <c r="C6333" s="11" t="n"/>
      <c r="E6333" s="12">
        <f>IF($A6333="","",IF(ISNUMBER($A6333),$A6333,IFERROR(DATEVALUE($A6333),"")))</f>
        <v/>
      </c>
      <c r="F6333" s="12">
        <f>IF($B6333="","",IF(ISNUMBER($B6333),HOUR($B6333)*2+MINUTE($B6333)/30,IFERROR(VALUE(LEFT($B6333,FIND(":",$B6333)-1))*2+VALUE(MID($B6333,FIND(":",$B6333)+1,2))/30,"")))</f>
        <v/>
      </c>
      <c r="G6333" s="12">
        <f>IF($E6333="","",IF(WEEKDAY($E6333,2)&lt;6,1,0))</f>
        <v/>
      </c>
      <c r="H6333" s="12">
        <f>IF(OR($E6333="",$F6333=""),"",IF(AND($G6333=1,$F6333&gt;='Working Hours'!$C$8,$F6333&lt;'Working Hours'!$C$9),1,0))</f>
        <v/>
      </c>
    </row>
    <row r="6334">
      <c r="A6334" s="11" t="n"/>
      <c r="B6334" s="11" t="n"/>
      <c r="C6334" s="11" t="n"/>
      <c r="E6334" s="12">
        <f>IF($A6334="","",IF(ISNUMBER($A6334),$A6334,IFERROR(DATEVALUE($A6334),"")))</f>
        <v/>
      </c>
      <c r="F6334" s="12">
        <f>IF($B6334="","",IF(ISNUMBER($B6334),HOUR($B6334)*2+MINUTE($B6334)/30,IFERROR(VALUE(LEFT($B6334,FIND(":",$B6334)-1))*2+VALUE(MID($B6334,FIND(":",$B6334)+1,2))/30,"")))</f>
        <v/>
      </c>
      <c r="G6334" s="12">
        <f>IF($E6334="","",IF(WEEKDAY($E6334,2)&lt;6,1,0))</f>
        <v/>
      </c>
      <c r="H6334" s="12">
        <f>IF(OR($E6334="",$F6334=""),"",IF(AND($G6334=1,$F6334&gt;='Working Hours'!$C$8,$F6334&lt;'Working Hours'!$C$9),1,0))</f>
        <v/>
      </c>
    </row>
    <row r="6335">
      <c r="A6335" s="11" t="n"/>
      <c r="B6335" s="11" t="n"/>
      <c r="C6335" s="11" t="n"/>
      <c r="E6335" s="12">
        <f>IF($A6335="","",IF(ISNUMBER($A6335),$A6335,IFERROR(DATEVALUE($A6335),"")))</f>
        <v/>
      </c>
      <c r="F6335" s="12">
        <f>IF($B6335="","",IF(ISNUMBER($B6335),HOUR($B6335)*2+MINUTE($B6335)/30,IFERROR(VALUE(LEFT($B6335,FIND(":",$B6335)-1))*2+VALUE(MID($B6335,FIND(":",$B6335)+1,2))/30,"")))</f>
        <v/>
      </c>
      <c r="G6335" s="12">
        <f>IF($E6335="","",IF(WEEKDAY($E6335,2)&lt;6,1,0))</f>
        <v/>
      </c>
      <c r="H6335" s="12">
        <f>IF(OR($E6335="",$F6335=""),"",IF(AND($G6335=1,$F6335&gt;='Working Hours'!$C$8,$F6335&lt;'Working Hours'!$C$9),1,0))</f>
        <v/>
      </c>
    </row>
    <row r="6336">
      <c r="A6336" s="11" t="n"/>
      <c r="B6336" s="11" t="n"/>
      <c r="C6336" s="11" t="n"/>
      <c r="E6336" s="12">
        <f>IF($A6336="","",IF(ISNUMBER($A6336),$A6336,IFERROR(DATEVALUE($A6336),"")))</f>
        <v/>
      </c>
      <c r="F6336" s="12">
        <f>IF($B6336="","",IF(ISNUMBER($B6336),HOUR($B6336)*2+MINUTE($B6336)/30,IFERROR(VALUE(LEFT($B6336,FIND(":",$B6336)-1))*2+VALUE(MID($B6336,FIND(":",$B6336)+1,2))/30,"")))</f>
        <v/>
      </c>
      <c r="G6336" s="12">
        <f>IF($E6336="","",IF(WEEKDAY($E6336,2)&lt;6,1,0))</f>
        <v/>
      </c>
      <c r="H6336" s="12">
        <f>IF(OR($E6336="",$F6336=""),"",IF(AND($G6336=1,$F6336&gt;='Working Hours'!$C$8,$F6336&lt;'Working Hours'!$C$9),1,0))</f>
        <v/>
      </c>
    </row>
    <row r="6337">
      <c r="A6337" s="11" t="n"/>
      <c r="B6337" s="11" t="n"/>
      <c r="C6337" s="11" t="n"/>
      <c r="E6337" s="12">
        <f>IF($A6337="","",IF(ISNUMBER($A6337),$A6337,IFERROR(DATEVALUE($A6337),"")))</f>
        <v/>
      </c>
      <c r="F6337" s="12">
        <f>IF($B6337="","",IF(ISNUMBER($B6337),HOUR($B6337)*2+MINUTE($B6337)/30,IFERROR(VALUE(LEFT($B6337,FIND(":",$B6337)-1))*2+VALUE(MID($B6337,FIND(":",$B6337)+1,2))/30,"")))</f>
        <v/>
      </c>
      <c r="G6337" s="12">
        <f>IF($E6337="","",IF(WEEKDAY($E6337,2)&lt;6,1,0))</f>
        <v/>
      </c>
      <c r="H6337" s="12">
        <f>IF(OR($E6337="",$F6337=""),"",IF(AND($G6337=1,$F6337&gt;='Working Hours'!$C$8,$F6337&lt;'Working Hours'!$C$9),1,0))</f>
        <v/>
      </c>
    </row>
    <row r="6338">
      <c r="A6338" s="11" t="n"/>
      <c r="B6338" s="11" t="n"/>
      <c r="C6338" s="11" t="n"/>
      <c r="E6338" s="12">
        <f>IF($A6338="","",IF(ISNUMBER($A6338),$A6338,IFERROR(DATEVALUE($A6338),"")))</f>
        <v/>
      </c>
      <c r="F6338" s="12">
        <f>IF($B6338="","",IF(ISNUMBER($B6338),HOUR($B6338)*2+MINUTE($B6338)/30,IFERROR(VALUE(LEFT($B6338,FIND(":",$B6338)-1))*2+VALUE(MID($B6338,FIND(":",$B6338)+1,2))/30,"")))</f>
        <v/>
      </c>
      <c r="G6338" s="12">
        <f>IF($E6338="","",IF(WEEKDAY($E6338,2)&lt;6,1,0))</f>
        <v/>
      </c>
      <c r="H6338" s="12">
        <f>IF(OR($E6338="",$F6338=""),"",IF(AND($G6338=1,$F6338&gt;='Working Hours'!$C$8,$F6338&lt;'Working Hours'!$C$9),1,0))</f>
        <v/>
      </c>
    </row>
    <row r="6339">
      <c r="A6339" s="11" t="n"/>
      <c r="B6339" s="11" t="n"/>
      <c r="C6339" s="11" t="n"/>
      <c r="E6339" s="12">
        <f>IF($A6339="","",IF(ISNUMBER($A6339),$A6339,IFERROR(DATEVALUE($A6339),"")))</f>
        <v/>
      </c>
      <c r="F6339" s="12">
        <f>IF($B6339="","",IF(ISNUMBER($B6339),HOUR($B6339)*2+MINUTE($B6339)/30,IFERROR(VALUE(LEFT($B6339,FIND(":",$B6339)-1))*2+VALUE(MID($B6339,FIND(":",$B6339)+1,2))/30,"")))</f>
        <v/>
      </c>
      <c r="G6339" s="12">
        <f>IF($E6339="","",IF(WEEKDAY($E6339,2)&lt;6,1,0))</f>
        <v/>
      </c>
      <c r="H6339" s="12">
        <f>IF(OR($E6339="",$F6339=""),"",IF(AND($G6339=1,$F6339&gt;='Working Hours'!$C$8,$F6339&lt;'Working Hours'!$C$9),1,0))</f>
        <v/>
      </c>
    </row>
    <row r="6340">
      <c r="A6340" s="11" t="n"/>
      <c r="B6340" s="11" t="n"/>
      <c r="C6340" s="11" t="n"/>
      <c r="E6340" s="12">
        <f>IF($A6340="","",IF(ISNUMBER($A6340),$A6340,IFERROR(DATEVALUE($A6340),"")))</f>
        <v/>
      </c>
      <c r="F6340" s="12">
        <f>IF($B6340="","",IF(ISNUMBER($B6340),HOUR($B6340)*2+MINUTE($B6340)/30,IFERROR(VALUE(LEFT($B6340,FIND(":",$B6340)-1))*2+VALUE(MID($B6340,FIND(":",$B6340)+1,2))/30,"")))</f>
        <v/>
      </c>
      <c r="G6340" s="12">
        <f>IF($E6340="","",IF(WEEKDAY($E6340,2)&lt;6,1,0))</f>
        <v/>
      </c>
      <c r="H6340" s="12">
        <f>IF(OR($E6340="",$F6340=""),"",IF(AND($G6340=1,$F6340&gt;='Working Hours'!$C$8,$F6340&lt;'Working Hours'!$C$9),1,0))</f>
        <v/>
      </c>
    </row>
    <row r="6341">
      <c r="A6341" s="11" t="n"/>
      <c r="B6341" s="11" t="n"/>
      <c r="C6341" s="11" t="n"/>
      <c r="E6341" s="12">
        <f>IF($A6341="","",IF(ISNUMBER($A6341),$A6341,IFERROR(DATEVALUE($A6341),"")))</f>
        <v/>
      </c>
      <c r="F6341" s="12">
        <f>IF($B6341="","",IF(ISNUMBER($B6341),HOUR($B6341)*2+MINUTE($B6341)/30,IFERROR(VALUE(LEFT($B6341,FIND(":",$B6341)-1))*2+VALUE(MID($B6341,FIND(":",$B6341)+1,2))/30,"")))</f>
        <v/>
      </c>
      <c r="G6341" s="12">
        <f>IF($E6341="","",IF(WEEKDAY($E6341,2)&lt;6,1,0))</f>
        <v/>
      </c>
      <c r="H6341" s="12">
        <f>IF(OR($E6341="",$F6341=""),"",IF(AND($G6341=1,$F6341&gt;='Working Hours'!$C$8,$F6341&lt;'Working Hours'!$C$9),1,0))</f>
        <v/>
      </c>
    </row>
    <row r="6342">
      <c r="A6342" s="11" t="n"/>
      <c r="B6342" s="11" t="n"/>
      <c r="C6342" s="11" t="n"/>
      <c r="E6342" s="12">
        <f>IF($A6342="","",IF(ISNUMBER($A6342),$A6342,IFERROR(DATEVALUE($A6342),"")))</f>
        <v/>
      </c>
      <c r="F6342" s="12">
        <f>IF($B6342="","",IF(ISNUMBER($B6342),HOUR($B6342)*2+MINUTE($B6342)/30,IFERROR(VALUE(LEFT($B6342,FIND(":",$B6342)-1))*2+VALUE(MID($B6342,FIND(":",$B6342)+1,2))/30,"")))</f>
        <v/>
      </c>
      <c r="G6342" s="12">
        <f>IF($E6342="","",IF(WEEKDAY($E6342,2)&lt;6,1,0))</f>
        <v/>
      </c>
      <c r="H6342" s="12">
        <f>IF(OR($E6342="",$F6342=""),"",IF(AND($G6342=1,$F6342&gt;='Working Hours'!$C$8,$F6342&lt;'Working Hours'!$C$9),1,0))</f>
        <v/>
      </c>
    </row>
    <row r="6343">
      <c r="A6343" s="11" t="n"/>
      <c r="B6343" s="11" t="n"/>
      <c r="C6343" s="11" t="n"/>
      <c r="E6343" s="12">
        <f>IF($A6343="","",IF(ISNUMBER($A6343),$A6343,IFERROR(DATEVALUE($A6343),"")))</f>
        <v/>
      </c>
      <c r="F6343" s="12">
        <f>IF($B6343="","",IF(ISNUMBER($B6343),HOUR($B6343)*2+MINUTE($B6343)/30,IFERROR(VALUE(LEFT($B6343,FIND(":",$B6343)-1))*2+VALUE(MID($B6343,FIND(":",$B6343)+1,2))/30,"")))</f>
        <v/>
      </c>
      <c r="G6343" s="12">
        <f>IF($E6343="","",IF(WEEKDAY($E6343,2)&lt;6,1,0))</f>
        <v/>
      </c>
      <c r="H6343" s="12">
        <f>IF(OR($E6343="",$F6343=""),"",IF(AND($G6343=1,$F6343&gt;='Working Hours'!$C$8,$F6343&lt;'Working Hours'!$C$9),1,0))</f>
        <v/>
      </c>
    </row>
    <row r="6344">
      <c r="A6344" s="11" t="n"/>
      <c r="B6344" s="11" t="n"/>
      <c r="C6344" s="11" t="n"/>
      <c r="E6344" s="12">
        <f>IF($A6344="","",IF(ISNUMBER($A6344),$A6344,IFERROR(DATEVALUE($A6344),"")))</f>
        <v/>
      </c>
      <c r="F6344" s="12">
        <f>IF($B6344="","",IF(ISNUMBER($B6344),HOUR($B6344)*2+MINUTE($B6344)/30,IFERROR(VALUE(LEFT($B6344,FIND(":",$B6344)-1))*2+VALUE(MID($B6344,FIND(":",$B6344)+1,2))/30,"")))</f>
        <v/>
      </c>
      <c r="G6344" s="12">
        <f>IF($E6344="","",IF(WEEKDAY($E6344,2)&lt;6,1,0))</f>
        <v/>
      </c>
      <c r="H6344" s="12">
        <f>IF(OR($E6344="",$F6344=""),"",IF(AND($G6344=1,$F6344&gt;='Working Hours'!$C$8,$F6344&lt;'Working Hours'!$C$9),1,0))</f>
        <v/>
      </c>
    </row>
    <row r="6345">
      <c r="A6345" s="11" t="n"/>
      <c r="B6345" s="11" t="n"/>
      <c r="C6345" s="11" t="n"/>
      <c r="E6345" s="12">
        <f>IF($A6345="","",IF(ISNUMBER($A6345),$A6345,IFERROR(DATEVALUE($A6345),"")))</f>
        <v/>
      </c>
      <c r="F6345" s="12">
        <f>IF($B6345="","",IF(ISNUMBER($B6345),HOUR($B6345)*2+MINUTE($B6345)/30,IFERROR(VALUE(LEFT($B6345,FIND(":",$B6345)-1))*2+VALUE(MID($B6345,FIND(":",$B6345)+1,2))/30,"")))</f>
        <v/>
      </c>
      <c r="G6345" s="12">
        <f>IF($E6345="","",IF(WEEKDAY($E6345,2)&lt;6,1,0))</f>
        <v/>
      </c>
      <c r="H6345" s="12">
        <f>IF(OR($E6345="",$F6345=""),"",IF(AND($G6345=1,$F6345&gt;='Working Hours'!$C$8,$F6345&lt;'Working Hours'!$C$9),1,0))</f>
        <v/>
      </c>
    </row>
    <row r="6346">
      <c r="A6346" s="11" t="n"/>
      <c r="B6346" s="11" t="n"/>
      <c r="C6346" s="11" t="n"/>
      <c r="E6346" s="12">
        <f>IF($A6346="","",IF(ISNUMBER($A6346),$A6346,IFERROR(DATEVALUE($A6346),"")))</f>
        <v/>
      </c>
      <c r="F6346" s="12">
        <f>IF($B6346="","",IF(ISNUMBER($B6346),HOUR($B6346)*2+MINUTE($B6346)/30,IFERROR(VALUE(LEFT($B6346,FIND(":",$B6346)-1))*2+VALUE(MID($B6346,FIND(":",$B6346)+1,2))/30,"")))</f>
        <v/>
      </c>
      <c r="G6346" s="12">
        <f>IF($E6346="","",IF(WEEKDAY($E6346,2)&lt;6,1,0))</f>
        <v/>
      </c>
      <c r="H6346" s="12">
        <f>IF(OR($E6346="",$F6346=""),"",IF(AND($G6346=1,$F6346&gt;='Working Hours'!$C$8,$F6346&lt;'Working Hours'!$C$9),1,0))</f>
        <v/>
      </c>
    </row>
    <row r="6347">
      <c r="A6347" s="11" t="n"/>
      <c r="B6347" s="11" t="n"/>
      <c r="C6347" s="11" t="n"/>
      <c r="E6347" s="12">
        <f>IF($A6347="","",IF(ISNUMBER($A6347),$A6347,IFERROR(DATEVALUE($A6347),"")))</f>
        <v/>
      </c>
      <c r="F6347" s="12">
        <f>IF($B6347="","",IF(ISNUMBER($B6347),HOUR($B6347)*2+MINUTE($B6347)/30,IFERROR(VALUE(LEFT($B6347,FIND(":",$B6347)-1))*2+VALUE(MID($B6347,FIND(":",$B6347)+1,2))/30,"")))</f>
        <v/>
      </c>
      <c r="G6347" s="12">
        <f>IF($E6347="","",IF(WEEKDAY($E6347,2)&lt;6,1,0))</f>
        <v/>
      </c>
      <c r="H6347" s="12">
        <f>IF(OR($E6347="",$F6347=""),"",IF(AND($G6347=1,$F6347&gt;='Working Hours'!$C$8,$F6347&lt;'Working Hours'!$C$9),1,0))</f>
        <v/>
      </c>
    </row>
    <row r="6348">
      <c r="A6348" s="11" t="n"/>
      <c r="B6348" s="11" t="n"/>
      <c r="C6348" s="11" t="n"/>
      <c r="E6348" s="12">
        <f>IF($A6348="","",IF(ISNUMBER($A6348),$A6348,IFERROR(DATEVALUE($A6348),"")))</f>
        <v/>
      </c>
      <c r="F6348" s="12">
        <f>IF($B6348="","",IF(ISNUMBER($B6348),HOUR($B6348)*2+MINUTE($B6348)/30,IFERROR(VALUE(LEFT($B6348,FIND(":",$B6348)-1))*2+VALUE(MID($B6348,FIND(":",$B6348)+1,2))/30,"")))</f>
        <v/>
      </c>
      <c r="G6348" s="12">
        <f>IF($E6348="","",IF(WEEKDAY($E6348,2)&lt;6,1,0))</f>
        <v/>
      </c>
      <c r="H6348" s="12">
        <f>IF(OR($E6348="",$F6348=""),"",IF(AND($G6348=1,$F6348&gt;='Working Hours'!$C$8,$F6348&lt;'Working Hours'!$C$9),1,0))</f>
        <v/>
      </c>
    </row>
    <row r="6349">
      <c r="A6349" s="11" t="n"/>
      <c r="B6349" s="11" t="n"/>
      <c r="C6349" s="11" t="n"/>
      <c r="E6349" s="12">
        <f>IF($A6349="","",IF(ISNUMBER($A6349),$A6349,IFERROR(DATEVALUE($A6349),"")))</f>
        <v/>
      </c>
      <c r="F6349" s="12">
        <f>IF($B6349="","",IF(ISNUMBER($B6349),HOUR($B6349)*2+MINUTE($B6349)/30,IFERROR(VALUE(LEFT($B6349,FIND(":",$B6349)-1))*2+VALUE(MID($B6349,FIND(":",$B6349)+1,2))/30,"")))</f>
        <v/>
      </c>
      <c r="G6349" s="12">
        <f>IF($E6349="","",IF(WEEKDAY($E6349,2)&lt;6,1,0))</f>
        <v/>
      </c>
      <c r="H6349" s="12">
        <f>IF(OR($E6349="",$F6349=""),"",IF(AND($G6349=1,$F6349&gt;='Working Hours'!$C$8,$F6349&lt;'Working Hours'!$C$9),1,0))</f>
        <v/>
      </c>
    </row>
    <row r="6350">
      <c r="A6350" s="11" t="n"/>
      <c r="B6350" s="11" t="n"/>
      <c r="C6350" s="11" t="n"/>
      <c r="E6350" s="12">
        <f>IF($A6350="","",IF(ISNUMBER($A6350),$A6350,IFERROR(DATEVALUE($A6350),"")))</f>
        <v/>
      </c>
      <c r="F6350" s="12">
        <f>IF($B6350="","",IF(ISNUMBER($B6350),HOUR($B6350)*2+MINUTE($B6350)/30,IFERROR(VALUE(LEFT($B6350,FIND(":",$B6350)-1))*2+VALUE(MID($B6350,FIND(":",$B6350)+1,2))/30,"")))</f>
        <v/>
      </c>
      <c r="G6350" s="12">
        <f>IF($E6350="","",IF(WEEKDAY($E6350,2)&lt;6,1,0))</f>
        <v/>
      </c>
      <c r="H6350" s="12">
        <f>IF(OR($E6350="",$F6350=""),"",IF(AND($G6350=1,$F6350&gt;='Working Hours'!$C$8,$F6350&lt;'Working Hours'!$C$9),1,0))</f>
        <v/>
      </c>
    </row>
    <row r="6351">
      <c r="A6351" s="11" t="n"/>
      <c r="B6351" s="11" t="n"/>
      <c r="C6351" s="11" t="n"/>
      <c r="E6351" s="12">
        <f>IF($A6351="","",IF(ISNUMBER($A6351),$A6351,IFERROR(DATEVALUE($A6351),"")))</f>
        <v/>
      </c>
      <c r="F6351" s="12">
        <f>IF($B6351="","",IF(ISNUMBER($B6351),HOUR($B6351)*2+MINUTE($B6351)/30,IFERROR(VALUE(LEFT($B6351,FIND(":",$B6351)-1))*2+VALUE(MID($B6351,FIND(":",$B6351)+1,2))/30,"")))</f>
        <v/>
      </c>
      <c r="G6351" s="12">
        <f>IF($E6351="","",IF(WEEKDAY($E6351,2)&lt;6,1,0))</f>
        <v/>
      </c>
      <c r="H6351" s="12">
        <f>IF(OR($E6351="",$F6351=""),"",IF(AND($G6351=1,$F6351&gt;='Working Hours'!$C$8,$F6351&lt;'Working Hours'!$C$9),1,0))</f>
        <v/>
      </c>
    </row>
    <row r="6352">
      <c r="A6352" s="11" t="n"/>
      <c r="B6352" s="11" t="n"/>
      <c r="C6352" s="11" t="n"/>
      <c r="E6352" s="12">
        <f>IF($A6352="","",IF(ISNUMBER($A6352),$A6352,IFERROR(DATEVALUE($A6352),"")))</f>
        <v/>
      </c>
      <c r="F6352" s="12">
        <f>IF($B6352="","",IF(ISNUMBER($B6352),HOUR($B6352)*2+MINUTE($B6352)/30,IFERROR(VALUE(LEFT($B6352,FIND(":",$B6352)-1))*2+VALUE(MID($B6352,FIND(":",$B6352)+1,2))/30,"")))</f>
        <v/>
      </c>
      <c r="G6352" s="12">
        <f>IF($E6352="","",IF(WEEKDAY($E6352,2)&lt;6,1,0))</f>
        <v/>
      </c>
      <c r="H6352" s="12">
        <f>IF(OR($E6352="",$F6352=""),"",IF(AND($G6352=1,$F6352&gt;='Working Hours'!$C$8,$F6352&lt;'Working Hours'!$C$9),1,0))</f>
        <v/>
      </c>
    </row>
    <row r="6353">
      <c r="A6353" s="11" t="n"/>
      <c r="B6353" s="11" t="n"/>
      <c r="C6353" s="11" t="n"/>
      <c r="E6353" s="12">
        <f>IF($A6353="","",IF(ISNUMBER($A6353),$A6353,IFERROR(DATEVALUE($A6353),"")))</f>
        <v/>
      </c>
      <c r="F6353" s="12">
        <f>IF($B6353="","",IF(ISNUMBER($B6353),HOUR($B6353)*2+MINUTE($B6353)/30,IFERROR(VALUE(LEFT($B6353,FIND(":",$B6353)-1))*2+VALUE(MID($B6353,FIND(":",$B6353)+1,2))/30,"")))</f>
        <v/>
      </c>
      <c r="G6353" s="12">
        <f>IF($E6353="","",IF(WEEKDAY($E6353,2)&lt;6,1,0))</f>
        <v/>
      </c>
      <c r="H6353" s="12">
        <f>IF(OR($E6353="",$F6353=""),"",IF(AND($G6353=1,$F6353&gt;='Working Hours'!$C$8,$F6353&lt;'Working Hours'!$C$9),1,0))</f>
        <v/>
      </c>
    </row>
    <row r="6354">
      <c r="A6354" s="11" t="n"/>
      <c r="B6354" s="11" t="n"/>
      <c r="C6354" s="11" t="n"/>
      <c r="E6354" s="12">
        <f>IF($A6354="","",IF(ISNUMBER($A6354),$A6354,IFERROR(DATEVALUE($A6354),"")))</f>
        <v/>
      </c>
      <c r="F6354" s="12">
        <f>IF($B6354="","",IF(ISNUMBER($B6354),HOUR($B6354)*2+MINUTE($B6354)/30,IFERROR(VALUE(LEFT($B6354,FIND(":",$B6354)-1))*2+VALUE(MID($B6354,FIND(":",$B6354)+1,2))/30,"")))</f>
        <v/>
      </c>
      <c r="G6354" s="12">
        <f>IF($E6354="","",IF(WEEKDAY($E6354,2)&lt;6,1,0))</f>
        <v/>
      </c>
      <c r="H6354" s="12">
        <f>IF(OR($E6354="",$F6354=""),"",IF(AND($G6354=1,$F6354&gt;='Working Hours'!$C$8,$F6354&lt;'Working Hours'!$C$9),1,0))</f>
        <v/>
      </c>
    </row>
    <row r="6355">
      <c r="A6355" s="11" t="n"/>
      <c r="B6355" s="11" t="n"/>
      <c r="C6355" s="11" t="n"/>
      <c r="E6355" s="12">
        <f>IF($A6355="","",IF(ISNUMBER($A6355),$A6355,IFERROR(DATEVALUE($A6355),"")))</f>
        <v/>
      </c>
      <c r="F6355" s="12">
        <f>IF($B6355="","",IF(ISNUMBER($B6355),HOUR($B6355)*2+MINUTE($B6355)/30,IFERROR(VALUE(LEFT($B6355,FIND(":",$B6355)-1))*2+VALUE(MID($B6355,FIND(":",$B6355)+1,2))/30,"")))</f>
        <v/>
      </c>
      <c r="G6355" s="12">
        <f>IF($E6355="","",IF(WEEKDAY($E6355,2)&lt;6,1,0))</f>
        <v/>
      </c>
      <c r="H6355" s="12">
        <f>IF(OR($E6355="",$F6355=""),"",IF(AND($G6355=1,$F6355&gt;='Working Hours'!$C$8,$F6355&lt;'Working Hours'!$C$9),1,0))</f>
        <v/>
      </c>
    </row>
    <row r="6356">
      <c r="A6356" s="11" t="n"/>
      <c r="B6356" s="11" t="n"/>
      <c r="C6356" s="11" t="n"/>
      <c r="E6356" s="12">
        <f>IF($A6356="","",IF(ISNUMBER($A6356),$A6356,IFERROR(DATEVALUE($A6356),"")))</f>
        <v/>
      </c>
      <c r="F6356" s="12">
        <f>IF($B6356="","",IF(ISNUMBER($B6356),HOUR($B6356)*2+MINUTE($B6356)/30,IFERROR(VALUE(LEFT($B6356,FIND(":",$B6356)-1))*2+VALUE(MID($B6356,FIND(":",$B6356)+1,2))/30,"")))</f>
        <v/>
      </c>
      <c r="G6356" s="12">
        <f>IF($E6356="","",IF(WEEKDAY($E6356,2)&lt;6,1,0))</f>
        <v/>
      </c>
      <c r="H6356" s="12">
        <f>IF(OR($E6356="",$F6356=""),"",IF(AND($G6356=1,$F6356&gt;='Working Hours'!$C$8,$F6356&lt;'Working Hours'!$C$9),1,0))</f>
        <v/>
      </c>
    </row>
    <row r="6357">
      <c r="A6357" s="11" t="n"/>
      <c r="B6357" s="11" t="n"/>
      <c r="C6357" s="11" t="n"/>
      <c r="E6357" s="12">
        <f>IF($A6357="","",IF(ISNUMBER($A6357),$A6357,IFERROR(DATEVALUE($A6357),"")))</f>
        <v/>
      </c>
      <c r="F6357" s="12">
        <f>IF($B6357="","",IF(ISNUMBER($B6357),HOUR($B6357)*2+MINUTE($B6357)/30,IFERROR(VALUE(LEFT($B6357,FIND(":",$B6357)-1))*2+VALUE(MID($B6357,FIND(":",$B6357)+1,2))/30,"")))</f>
        <v/>
      </c>
      <c r="G6357" s="12">
        <f>IF($E6357="","",IF(WEEKDAY($E6357,2)&lt;6,1,0))</f>
        <v/>
      </c>
      <c r="H6357" s="12">
        <f>IF(OR($E6357="",$F6357=""),"",IF(AND($G6357=1,$F6357&gt;='Working Hours'!$C$8,$F6357&lt;'Working Hours'!$C$9),1,0))</f>
        <v/>
      </c>
    </row>
    <row r="6358">
      <c r="A6358" s="11" t="n"/>
      <c r="B6358" s="11" t="n"/>
      <c r="C6358" s="11" t="n"/>
      <c r="E6358" s="12">
        <f>IF($A6358="","",IF(ISNUMBER($A6358),$A6358,IFERROR(DATEVALUE($A6358),"")))</f>
        <v/>
      </c>
      <c r="F6358" s="12">
        <f>IF($B6358="","",IF(ISNUMBER($B6358),HOUR($B6358)*2+MINUTE($B6358)/30,IFERROR(VALUE(LEFT($B6358,FIND(":",$B6358)-1))*2+VALUE(MID($B6358,FIND(":",$B6358)+1,2))/30,"")))</f>
        <v/>
      </c>
      <c r="G6358" s="12">
        <f>IF($E6358="","",IF(WEEKDAY($E6358,2)&lt;6,1,0))</f>
        <v/>
      </c>
      <c r="H6358" s="12">
        <f>IF(OR($E6358="",$F6358=""),"",IF(AND($G6358=1,$F6358&gt;='Working Hours'!$C$8,$F6358&lt;'Working Hours'!$C$9),1,0))</f>
        <v/>
      </c>
    </row>
    <row r="6359">
      <c r="A6359" s="11" t="n"/>
      <c r="B6359" s="11" t="n"/>
      <c r="C6359" s="11" t="n"/>
      <c r="E6359" s="12">
        <f>IF($A6359="","",IF(ISNUMBER($A6359),$A6359,IFERROR(DATEVALUE($A6359),"")))</f>
        <v/>
      </c>
      <c r="F6359" s="12">
        <f>IF($B6359="","",IF(ISNUMBER($B6359),HOUR($B6359)*2+MINUTE($B6359)/30,IFERROR(VALUE(LEFT($B6359,FIND(":",$B6359)-1))*2+VALUE(MID($B6359,FIND(":",$B6359)+1,2))/30,"")))</f>
        <v/>
      </c>
      <c r="G6359" s="12">
        <f>IF($E6359="","",IF(WEEKDAY($E6359,2)&lt;6,1,0))</f>
        <v/>
      </c>
      <c r="H6359" s="12">
        <f>IF(OR($E6359="",$F6359=""),"",IF(AND($G6359=1,$F6359&gt;='Working Hours'!$C$8,$F6359&lt;'Working Hours'!$C$9),1,0))</f>
        <v/>
      </c>
    </row>
    <row r="6360">
      <c r="A6360" s="11" t="n"/>
      <c r="B6360" s="11" t="n"/>
      <c r="C6360" s="11" t="n"/>
      <c r="E6360" s="12">
        <f>IF($A6360="","",IF(ISNUMBER($A6360),$A6360,IFERROR(DATEVALUE($A6360),"")))</f>
        <v/>
      </c>
      <c r="F6360" s="12">
        <f>IF($B6360="","",IF(ISNUMBER($B6360),HOUR($B6360)*2+MINUTE($B6360)/30,IFERROR(VALUE(LEFT($B6360,FIND(":",$B6360)-1))*2+VALUE(MID($B6360,FIND(":",$B6360)+1,2))/30,"")))</f>
        <v/>
      </c>
      <c r="G6360" s="12">
        <f>IF($E6360="","",IF(WEEKDAY($E6360,2)&lt;6,1,0))</f>
        <v/>
      </c>
      <c r="H6360" s="12">
        <f>IF(OR($E6360="",$F6360=""),"",IF(AND($G6360=1,$F6360&gt;='Working Hours'!$C$8,$F6360&lt;'Working Hours'!$C$9),1,0))</f>
        <v/>
      </c>
    </row>
    <row r="6361">
      <c r="A6361" s="11" t="n"/>
      <c r="B6361" s="11" t="n"/>
      <c r="C6361" s="11" t="n"/>
      <c r="E6361" s="12">
        <f>IF($A6361="","",IF(ISNUMBER($A6361),$A6361,IFERROR(DATEVALUE($A6361),"")))</f>
        <v/>
      </c>
      <c r="F6361" s="12">
        <f>IF($B6361="","",IF(ISNUMBER($B6361),HOUR($B6361)*2+MINUTE($B6361)/30,IFERROR(VALUE(LEFT($B6361,FIND(":",$B6361)-1))*2+VALUE(MID($B6361,FIND(":",$B6361)+1,2))/30,"")))</f>
        <v/>
      </c>
      <c r="G6361" s="12">
        <f>IF($E6361="","",IF(WEEKDAY($E6361,2)&lt;6,1,0))</f>
        <v/>
      </c>
      <c r="H6361" s="12">
        <f>IF(OR($E6361="",$F6361=""),"",IF(AND($G6361=1,$F6361&gt;='Working Hours'!$C$8,$F6361&lt;'Working Hours'!$C$9),1,0))</f>
        <v/>
      </c>
    </row>
    <row r="6362">
      <c r="A6362" s="11" t="n"/>
      <c r="B6362" s="11" t="n"/>
      <c r="C6362" s="11" t="n"/>
      <c r="E6362" s="12">
        <f>IF($A6362="","",IF(ISNUMBER($A6362),$A6362,IFERROR(DATEVALUE($A6362),"")))</f>
        <v/>
      </c>
      <c r="F6362" s="12">
        <f>IF($B6362="","",IF(ISNUMBER($B6362),HOUR($B6362)*2+MINUTE($B6362)/30,IFERROR(VALUE(LEFT($B6362,FIND(":",$B6362)-1))*2+VALUE(MID($B6362,FIND(":",$B6362)+1,2))/30,"")))</f>
        <v/>
      </c>
      <c r="G6362" s="12">
        <f>IF($E6362="","",IF(WEEKDAY($E6362,2)&lt;6,1,0))</f>
        <v/>
      </c>
      <c r="H6362" s="12">
        <f>IF(OR($E6362="",$F6362=""),"",IF(AND($G6362=1,$F6362&gt;='Working Hours'!$C$8,$F6362&lt;'Working Hours'!$C$9),1,0))</f>
        <v/>
      </c>
    </row>
    <row r="6363">
      <c r="A6363" s="11" t="n"/>
      <c r="B6363" s="11" t="n"/>
      <c r="C6363" s="11" t="n"/>
      <c r="E6363" s="12">
        <f>IF($A6363="","",IF(ISNUMBER($A6363),$A6363,IFERROR(DATEVALUE($A6363),"")))</f>
        <v/>
      </c>
      <c r="F6363" s="12">
        <f>IF($B6363="","",IF(ISNUMBER($B6363),HOUR($B6363)*2+MINUTE($B6363)/30,IFERROR(VALUE(LEFT($B6363,FIND(":",$B6363)-1))*2+VALUE(MID($B6363,FIND(":",$B6363)+1,2))/30,"")))</f>
        <v/>
      </c>
      <c r="G6363" s="12">
        <f>IF($E6363="","",IF(WEEKDAY($E6363,2)&lt;6,1,0))</f>
        <v/>
      </c>
      <c r="H6363" s="12">
        <f>IF(OR($E6363="",$F6363=""),"",IF(AND($G6363=1,$F6363&gt;='Working Hours'!$C$8,$F6363&lt;'Working Hours'!$C$9),1,0))</f>
        <v/>
      </c>
    </row>
    <row r="6364">
      <c r="A6364" s="11" t="n"/>
      <c r="B6364" s="11" t="n"/>
      <c r="C6364" s="11" t="n"/>
      <c r="E6364" s="12">
        <f>IF($A6364="","",IF(ISNUMBER($A6364),$A6364,IFERROR(DATEVALUE($A6364),"")))</f>
        <v/>
      </c>
      <c r="F6364" s="12">
        <f>IF($B6364="","",IF(ISNUMBER($B6364),HOUR($B6364)*2+MINUTE($B6364)/30,IFERROR(VALUE(LEFT($B6364,FIND(":",$B6364)-1))*2+VALUE(MID($B6364,FIND(":",$B6364)+1,2))/30,"")))</f>
        <v/>
      </c>
      <c r="G6364" s="12">
        <f>IF($E6364="","",IF(WEEKDAY($E6364,2)&lt;6,1,0))</f>
        <v/>
      </c>
      <c r="H6364" s="12">
        <f>IF(OR($E6364="",$F6364=""),"",IF(AND($G6364=1,$F6364&gt;='Working Hours'!$C$8,$F6364&lt;'Working Hours'!$C$9),1,0))</f>
        <v/>
      </c>
    </row>
    <row r="6365">
      <c r="A6365" s="11" t="n"/>
      <c r="B6365" s="11" t="n"/>
      <c r="C6365" s="11" t="n"/>
      <c r="E6365" s="12">
        <f>IF($A6365="","",IF(ISNUMBER($A6365),$A6365,IFERROR(DATEVALUE($A6365),"")))</f>
        <v/>
      </c>
      <c r="F6365" s="12">
        <f>IF($B6365="","",IF(ISNUMBER($B6365),HOUR($B6365)*2+MINUTE($B6365)/30,IFERROR(VALUE(LEFT($B6365,FIND(":",$B6365)-1))*2+VALUE(MID($B6365,FIND(":",$B6365)+1,2))/30,"")))</f>
        <v/>
      </c>
      <c r="G6365" s="12">
        <f>IF($E6365="","",IF(WEEKDAY($E6365,2)&lt;6,1,0))</f>
        <v/>
      </c>
      <c r="H6365" s="12">
        <f>IF(OR($E6365="",$F6365=""),"",IF(AND($G6365=1,$F6365&gt;='Working Hours'!$C$8,$F6365&lt;'Working Hours'!$C$9),1,0))</f>
        <v/>
      </c>
    </row>
    <row r="6366">
      <c r="A6366" s="11" t="n"/>
      <c r="B6366" s="11" t="n"/>
      <c r="C6366" s="11" t="n"/>
      <c r="E6366" s="12">
        <f>IF($A6366="","",IF(ISNUMBER($A6366),$A6366,IFERROR(DATEVALUE($A6366),"")))</f>
        <v/>
      </c>
      <c r="F6366" s="12">
        <f>IF($B6366="","",IF(ISNUMBER($B6366),HOUR($B6366)*2+MINUTE($B6366)/30,IFERROR(VALUE(LEFT($B6366,FIND(":",$B6366)-1))*2+VALUE(MID($B6366,FIND(":",$B6366)+1,2))/30,"")))</f>
        <v/>
      </c>
      <c r="G6366" s="12">
        <f>IF($E6366="","",IF(WEEKDAY($E6366,2)&lt;6,1,0))</f>
        <v/>
      </c>
      <c r="H6366" s="12">
        <f>IF(OR($E6366="",$F6366=""),"",IF(AND($G6366=1,$F6366&gt;='Working Hours'!$C$8,$F6366&lt;'Working Hours'!$C$9),1,0))</f>
        <v/>
      </c>
    </row>
    <row r="6367">
      <c r="A6367" s="11" t="n"/>
      <c r="B6367" s="11" t="n"/>
      <c r="C6367" s="11" t="n"/>
      <c r="E6367" s="12">
        <f>IF($A6367="","",IF(ISNUMBER($A6367),$A6367,IFERROR(DATEVALUE($A6367),"")))</f>
        <v/>
      </c>
      <c r="F6367" s="12">
        <f>IF($B6367="","",IF(ISNUMBER($B6367),HOUR($B6367)*2+MINUTE($B6367)/30,IFERROR(VALUE(LEFT($B6367,FIND(":",$B6367)-1))*2+VALUE(MID($B6367,FIND(":",$B6367)+1,2))/30,"")))</f>
        <v/>
      </c>
      <c r="G6367" s="12">
        <f>IF($E6367="","",IF(WEEKDAY($E6367,2)&lt;6,1,0))</f>
        <v/>
      </c>
      <c r="H6367" s="12">
        <f>IF(OR($E6367="",$F6367=""),"",IF(AND($G6367=1,$F6367&gt;='Working Hours'!$C$8,$F6367&lt;'Working Hours'!$C$9),1,0))</f>
        <v/>
      </c>
    </row>
    <row r="6368">
      <c r="A6368" s="11" t="n"/>
      <c r="B6368" s="11" t="n"/>
      <c r="C6368" s="11" t="n"/>
      <c r="E6368" s="12">
        <f>IF($A6368="","",IF(ISNUMBER($A6368),$A6368,IFERROR(DATEVALUE($A6368),"")))</f>
        <v/>
      </c>
      <c r="F6368" s="12">
        <f>IF($B6368="","",IF(ISNUMBER($B6368),HOUR($B6368)*2+MINUTE($B6368)/30,IFERROR(VALUE(LEFT($B6368,FIND(":",$B6368)-1))*2+VALUE(MID($B6368,FIND(":",$B6368)+1,2))/30,"")))</f>
        <v/>
      </c>
      <c r="G6368" s="12">
        <f>IF($E6368="","",IF(WEEKDAY($E6368,2)&lt;6,1,0))</f>
        <v/>
      </c>
      <c r="H6368" s="12">
        <f>IF(OR($E6368="",$F6368=""),"",IF(AND($G6368=1,$F6368&gt;='Working Hours'!$C$8,$F6368&lt;'Working Hours'!$C$9),1,0))</f>
        <v/>
      </c>
    </row>
    <row r="6369">
      <c r="A6369" s="11" t="n"/>
      <c r="B6369" s="11" t="n"/>
      <c r="C6369" s="11" t="n"/>
      <c r="E6369" s="12">
        <f>IF($A6369="","",IF(ISNUMBER($A6369),$A6369,IFERROR(DATEVALUE($A6369),"")))</f>
        <v/>
      </c>
      <c r="F6369" s="12">
        <f>IF($B6369="","",IF(ISNUMBER($B6369),HOUR($B6369)*2+MINUTE($B6369)/30,IFERROR(VALUE(LEFT($B6369,FIND(":",$B6369)-1))*2+VALUE(MID($B6369,FIND(":",$B6369)+1,2))/30,"")))</f>
        <v/>
      </c>
      <c r="G6369" s="12">
        <f>IF($E6369="","",IF(WEEKDAY($E6369,2)&lt;6,1,0))</f>
        <v/>
      </c>
      <c r="H6369" s="12">
        <f>IF(OR($E6369="",$F6369=""),"",IF(AND($G6369=1,$F6369&gt;='Working Hours'!$C$8,$F6369&lt;'Working Hours'!$C$9),1,0))</f>
        <v/>
      </c>
    </row>
    <row r="6370">
      <c r="A6370" s="11" t="n"/>
      <c r="B6370" s="11" t="n"/>
      <c r="C6370" s="11" t="n"/>
      <c r="E6370" s="12">
        <f>IF($A6370="","",IF(ISNUMBER($A6370),$A6370,IFERROR(DATEVALUE($A6370),"")))</f>
        <v/>
      </c>
      <c r="F6370" s="12">
        <f>IF($B6370="","",IF(ISNUMBER($B6370),HOUR($B6370)*2+MINUTE($B6370)/30,IFERROR(VALUE(LEFT($B6370,FIND(":",$B6370)-1))*2+VALUE(MID($B6370,FIND(":",$B6370)+1,2))/30,"")))</f>
        <v/>
      </c>
      <c r="G6370" s="12">
        <f>IF($E6370="","",IF(WEEKDAY($E6370,2)&lt;6,1,0))</f>
        <v/>
      </c>
      <c r="H6370" s="12">
        <f>IF(OR($E6370="",$F6370=""),"",IF(AND($G6370=1,$F6370&gt;='Working Hours'!$C$8,$F6370&lt;'Working Hours'!$C$9),1,0))</f>
        <v/>
      </c>
    </row>
    <row r="6371">
      <c r="A6371" s="11" t="n"/>
      <c r="B6371" s="11" t="n"/>
      <c r="C6371" s="11" t="n"/>
      <c r="E6371" s="12">
        <f>IF($A6371="","",IF(ISNUMBER($A6371),$A6371,IFERROR(DATEVALUE($A6371),"")))</f>
        <v/>
      </c>
      <c r="F6371" s="12">
        <f>IF($B6371="","",IF(ISNUMBER($B6371),HOUR($B6371)*2+MINUTE($B6371)/30,IFERROR(VALUE(LEFT($B6371,FIND(":",$B6371)-1))*2+VALUE(MID($B6371,FIND(":",$B6371)+1,2))/30,"")))</f>
        <v/>
      </c>
      <c r="G6371" s="12">
        <f>IF($E6371="","",IF(WEEKDAY($E6371,2)&lt;6,1,0))</f>
        <v/>
      </c>
      <c r="H6371" s="12">
        <f>IF(OR($E6371="",$F6371=""),"",IF(AND($G6371=1,$F6371&gt;='Working Hours'!$C$8,$F6371&lt;'Working Hours'!$C$9),1,0))</f>
        <v/>
      </c>
    </row>
    <row r="6372">
      <c r="A6372" s="11" t="n"/>
      <c r="B6372" s="11" t="n"/>
      <c r="C6372" s="11" t="n"/>
      <c r="E6372" s="12">
        <f>IF($A6372="","",IF(ISNUMBER($A6372),$A6372,IFERROR(DATEVALUE($A6372),"")))</f>
        <v/>
      </c>
      <c r="F6372" s="12">
        <f>IF($B6372="","",IF(ISNUMBER($B6372),HOUR($B6372)*2+MINUTE($B6372)/30,IFERROR(VALUE(LEFT($B6372,FIND(":",$B6372)-1))*2+VALUE(MID($B6372,FIND(":",$B6372)+1,2))/30,"")))</f>
        <v/>
      </c>
      <c r="G6372" s="12">
        <f>IF($E6372="","",IF(WEEKDAY($E6372,2)&lt;6,1,0))</f>
        <v/>
      </c>
      <c r="H6372" s="12">
        <f>IF(OR($E6372="",$F6372=""),"",IF(AND($G6372=1,$F6372&gt;='Working Hours'!$C$8,$F6372&lt;'Working Hours'!$C$9),1,0))</f>
        <v/>
      </c>
    </row>
    <row r="6373">
      <c r="A6373" s="11" t="n"/>
      <c r="B6373" s="11" t="n"/>
      <c r="C6373" s="11" t="n"/>
      <c r="E6373" s="12">
        <f>IF($A6373="","",IF(ISNUMBER($A6373),$A6373,IFERROR(DATEVALUE($A6373),"")))</f>
        <v/>
      </c>
      <c r="F6373" s="12">
        <f>IF($B6373="","",IF(ISNUMBER($B6373),HOUR($B6373)*2+MINUTE($B6373)/30,IFERROR(VALUE(LEFT($B6373,FIND(":",$B6373)-1))*2+VALUE(MID($B6373,FIND(":",$B6373)+1,2))/30,"")))</f>
        <v/>
      </c>
      <c r="G6373" s="12">
        <f>IF($E6373="","",IF(WEEKDAY($E6373,2)&lt;6,1,0))</f>
        <v/>
      </c>
      <c r="H6373" s="12">
        <f>IF(OR($E6373="",$F6373=""),"",IF(AND($G6373=1,$F6373&gt;='Working Hours'!$C$8,$F6373&lt;'Working Hours'!$C$9),1,0))</f>
        <v/>
      </c>
    </row>
    <row r="6374">
      <c r="A6374" s="11" t="n"/>
      <c r="B6374" s="11" t="n"/>
      <c r="C6374" s="11" t="n"/>
      <c r="E6374" s="12">
        <f>IF($A6374="","",IF(ISNUMBER($A6374),$A6374,IFERROR(DATEVALUE($A6374),"")))</f>
        <v/>
      </c>
      <c r="F6374" s="12">
        <f>IF($B6374="","",IF(ISNUMBER($B6374),HOUR($B6374)*2+MINUTE($B6374)/30,IFERROR(VALUE(LEFT($B6374,FIND(":",$B6374)-1))*2+VALUE(MID($B6374,FIND(":",$B6374)+1,2))/30,"")))</f>
        <v/>
      </c>
      <c r="G6374" s="12">
        <f>IF($E6374="","",IF(WEEKDAY($E6374,2)&lt;6,1,0))</f>
        <v/>
      </c>
      <c r="H6374" s="12">
        <f>IF(OR($E6374="",$F6374=""),"",IF(AND($G6374=1,$F6374&gt;='Working Hours'!$C$8,$F6374&lt;'Working Hours'!$C$9),1,0))</f>
        <v/>
      </c>
    </row>
    <row r="6375">
      <c r="A6375" s="11" t="n"/>
      <c r="B6375" s="11" t="n"/>
      <c r="C6375" s="11" t="n"/>
      <c r="E6375" s="12">
        <f>IF($A6375="","",IF(ISNUMBER($A6375),$A6375,IFERROR(DATEVALUE($A6375),"")))</f>
        <v/>
      </c>
      <c r="F6375" s="12">
        <f>IF($B6375="","",IF(ISNUMBER($B6375),HOUR($B6375)*2+MINUTE($B6375)/30,IFERROR(VALUE(LEFT($B6375,FIND(":",$B6375)-1))*2+VALUE(MID($B6375,FIND(":",$B6375)+1,2))/30,"")))</f>
        <v/>
      </c>
      <c r="G6375" s="12">
        <f>IF($E6375="","",IF(WEEKDAY($E6375,2)&lt;6,1,0))</f>
        <v/>
      </c>
      <c r="H6375" s="12">
        <f>IF(OR($E6375="",$F6375=""),"",IF(AND($G6375=1,$F6375&gt;='Working Hours'!$C$8,$F6375&lt;'Working Hours'!$C$9),1,0))</f>
        <v/>
      </c>
    </row>
    <row r="6376">
      <c r="A6376" s="11" t="n"/>
      <c r="B6376" s="11" t="n"/>
      <c r="C6376" s="11" t="n"/>
      <c r="E6376" s="12">
        <f>IF($A6376="","",IF(ISNUMBER($A6376),$A6376,IFERROR(DATEVALUE($A6376),"")))</f>
        <v/>
      </c>
      <c r="F6376" s="12">
        <f>IF($B6376="","",IF(ISNUMBER($B6376),HOUR($B6376)*2+MINUTE($B6376)/30,IFERROR(VALUE(LEFT($B6376,FIND(":",$B6376)-1))*2+VALUE(MID($B6376,FIND(":",$B6376)+1,2))/30,"")))</f>
        <v/>
      </c>
      <c r="G6376" s="12">
        <f>IF($E6376="","",IF(WEEKDAY($E6376,2)&lt;6,1,0))</f>
        <v/>
      </c>
      <c r="H6376" s="12">
        <f>IF(OR($E6376="",$F6376=""),"",IF(AND($G6376=1,$F6376&gt;='Working Hours'!$C$8,$F6376&lt;'Working Hours'!$C$9),1,0))</f>
        <v/>
      </c>
    </row>
    <row r="6377">
      <c r="A6377" s="11" t="n"/>
      <c r="B6377" s="11" t="n"/>
      <c r="C6377" s="11" t="n"/>
      <c r="E6377" s="12">
        <f>IF($A6377="","",IF(ISNUMBER($A6377),$A6377,IFERROR(DATEVALUE($A6377),"")))</f>
        <v/>
      </c>
      <c r="F6377" s="12">
        <f>IF($B6377="","",IF(ISNUMBER($B6377),HOUR($B6377)*2+MINUTE($B6377)/30,IFERROR(VALUE(LEFT($B6377,FIND(":",$B6377)-1))*2+VALUE(MID($B6377,FIND(":",$B6377)+1,2))/30,"")))</f>
        <v/>
      </c>
      <c r="G6377" s="12">
        <f>IF($E6377="","",IF(WEEKDAY($E6377,2)&lt;6,1,0))</f>
        <v/>
      </c>
      <c r="H6377" s="12">
        <f>IF(OR($E6377="",$F6377=""),"",IF(AND($G6377=1,$F6377&gt;='Working Hours'!$C$8,$F6377&lt;'Working Hours'!$C$9),1,0))</f>
        <v/>
      </c>
    </row>
    <row r="6378">
      <c r="A6378" s="11" t="n"/>
      <c r="B6378" s="11" t="n"/>
      <c r="C6378" s="11" t="n"/>
      <c r="E6378" s="12">
        <f>IF($A6378="","",IF(ISNUMBER($A6378),$A6378,IFERROR(DATEVALUE($A6378),"")))</f>
        <v/>
      </c>
      <c r="F6378" s="12">
        <f>IF($B6378="","",IF(ISNUMBER($B6378),HOUR($B6378)*2+MINUTE($B6378)/30,IFERROR(VALUE(LEFT($B6378,FIND(":",$B6378)-1))*2+VALUE(MID($B6378,FIND(":",$B6378)+1,2))/30,"")))</f>
        <v/>
      </c>
      <c r="G6378" s="12">
        <f>IF($E6378="","",IF(WEEKDAY($E6378,2)&lt;6,1,0))</f>
        <v/>
      </c>
      <c r="H6378" s="12">
        <f>IF(OR($E6378="",$F6378=""),"",IF(AND($G6378=1,$F6378&gt;='Working Hours'!$C$8,$F6378&lt;'Working Hours'!$C$9),1,0))</f>
        <v/>
      </c>
    </row>
    <row r="6379">
      <c r="A6379" s="11" t="n"/>
      <c r="B6379" s="11" t="n"/>
      <c r="C6379" s="11" t="n"/>
      <c r="E6379" s="12">
        <f>IF($A6379="","",IF(ISNUMBER($A6379),$A6379,IFERROR(DATEVALUE($A6379),"")))</f>
        <v/>
      </c>
      <c r="F6379" s="12">
        <f>IF($B6379="","",IF(ISNUMBER($B6379),HOUR($B6379)*2+MINUTE($B6379)/30,IFERROR(VALUE(LEFT($B6379,FIND(":",$B6379)-1))*2+VALUE(MID($B6379,FIND(":",$B6379)+1,2))/30,"")))</f>
        <v/>
      </c>
      <c r="G6379" s="12">
        <f>IF($E6379="","",IF(WEEKDAY($E6379,2)&lt;6,1,0))</f>
        <v/>
      </c>
      <c r="H6379" s="12">
        <f>IF(OR($E6379="",$F6379=""),"",IF(AND($G6379=1,$F6379&gt;='Working Hours'!$C$8,$F6379&lt;'Working Hours'!$C$9),1,0))</f>
        <v/>
      </c>
    </row>
    <row r="6380">
      <c r="A6380" s="11" t="n"/>
      <c r="B6380" s="11" t="n"/>
      <c r="C6380" s="11" t="n"/>
      <c r="E6380" s="12">
        <f>IF($A6380="","",IF(ISNUMBER($A6380),$A6380,IFERROR(DATEVALUE($A6380),"")))</f>
        <v/>
      </c>
      <c r="F6380" s="12">
        <f>IF($B6380="","",IF(ISNUMBER($B6380),HOUR($B6380)*2+MINUTE($B6380)/30,IFERROR(VALUE(LEFT($B6380,FIND(":",$B6380)-1))*2+VALUE(MID($B6380,FIND(":",$B6380)+1,2))/30,"")))</f>
        <v/>
      </c>
      <c r="G6380" s="12">
        <f>IF($E6380="","",IF(WEEKDAY($E6380,2)&lt;6,1,0))</f>
        <v/>
      </c>
      <c r="H6380" s="12">
        <f>IF(OR($E6380="",$F6380=""),"",IF(AND($G6380=1,$F6380&gt;='Working Hours'!$C$8,$F6380&lt;'Working Hours'!$C$9),1,0))</f>
        <v/>
      </c>
    </row>
    <row r="6381">
      <c r="A6381" s="11" t="n"/>
      <c r="B6381" s="11" t="n"/>
      <c r="C6381" s="11" t="n"/>
      <c r="E6381" s="12">
        <f>IF($A6381="","",IF(ISNUMBER($A6381),$A6381,IFERROR(DATEVALUE($A6381),"")))</f>
        <v/>
      </c>
      <c r="F6381" s="12">
        <f>IF($B6381="","",IF(ISNUMBER($B6381),HOUR($B6381)*2+MINUTE($B6381)/30,IFERROR(VALUE(LEFT($B6381,FIND(":",$B6381)-1))*2+VALUE(MID($B6381,FIND(":",$B6381)+1,2))/30,"")))</f>
        <v/>
      </c>
      <c r="G6381" s="12">
        <f>IF($E6381="","",IF(WEEKDAY($E6381,2)&lt;6,1,0))</f>
        <v/>
      </c>
      <c r="H6381" s="12">
        <f>IF(OR($E6381="",$F6381=""),"",IF(AND($G6381=1,$F6381&gt;='Working Hours'!$C$8,$F6381&lt;'Working Hours'!$C$9),1,0))</f>
        <v/>
      </c>
    </row>
    <row r="6382">
      <c r="A6382" s="11" t="n"/>
      <c r="B6382" s="11" t="n"/>
      <c r="C6382" s="11" t="n"/>
      <c r="E6382" s="12">
        <f>IF($A6382="","",IF(ISNUMBER($A6382),$A6382,IFERROR(DATEVALUE($A6382),"")))</f>
        <v/>
      </c>
      <c r="F6382" s="12">
        <f>IF($B6382="","",IF(ISNUMBER($B6382),HOUR($B6382)*2+MINUTE($B6382)/30,IFERROR(VALUE(LEFT($B6382,FIND(":",$B6382)-1))*2+VALUE(MID($B6382,FIND(":",$B6382)+1,2))/30,"")))</f>
        <v/>
      </c>
      <c r="G6382" s="12">
        <f>IF($E6382="","",IF(WEEKDAY($E6382,2)&lt;6,1,0))</f>
        <v/>
      </c>
      <c r="H6382" s="12">
        <f>IF(OR($E6382="",$F6382=""),"",IF(AND($G6382=1,$F6382&gt;='Working Hours'!$C$8,$F6382&lt;'Working Hours'!$C$9),1,0))</f>
        <v/>
      </c>
    </row>
    <row r="6383">
      <c r="A6383" s="11" t="n"/>
      <c r="B6383" s="11" t="n"/>
      <c r="C6383" s="11" t="n"/>
      <c r="E6383" s="12">
        <f>IF($A6383="","",IF(ISNUMBER($A6383),$A6383,IFERROR(DATEVALUE($A6383),"")))</f>
        <v/>
      </c>
      <c r="F6383" s="12">
        <f>IF($B6383="","",IF(ISNUMBER($B6383),HOUR($B6383)*2+MINUTE($B6383)/30,IFERROR(VALUE(LEFT($B6383,FIND(":",$B6383)-1))*2+VALUE(MID($B6383,FIND(":",$B6383)+1,2))/30,"")))</f>
        <v/>
      </c>
      <c r="G6383" s="12">
        <f>IF($E6383="","",IF(WEEKDAY($E6383,2)&lt;6,1,0))</f>
        <v/>
      </c>
      <c r="H6383" s="12">
        <f>IF(OR($E6383="",$F6383=""),"",IF(AND($G6383=1,$F6383&gt;='Working Hours'!$C$8,$F6383&lt;'Working Hours'!$C$9),1,0))</f>
        <v/>
      </c>
    </row>
    <row r="6384">
      <c r="A6384" s="11" t="n"/>
      <c r="B6384" s="11" t="n"/>
      <c r="C6384" s="11" t="n"/>
      <c r="E6384" s="12">
        <f>IF($A6384="","",IF(ISNUMBER($A6384),$A6384,IFERROR(DATEVALUE($A6384),"")))</f>
        <v/>
      </c>
      <c r="F6384" s="12">
        <f>IF($B6384="","",IF(ISNUMBER($B6384),HOUR($B6384)*2+MINUTE($B6384)/30,IFERROR(VALUE(LEFT($B6384,FIND(":",$B6384)-1))*2+VALUE(MID($B6384,FIND(":",$B6384)+1,2))/30,"")))</f>
        <v/>
      </c>
      <c r="G6384" s="12">
        <f>IF($E6384="","",IF(WEEKDAY($E6384,2)&lt;6,1,0))</f>
        <v/>
      </c>
      <c r="H6384" s="12">
        <f>IF(OR($E6384="",$F6384=""),"",IF(AND($G6384=1,$F6384&gt;='Working Hours'!$C$8,$F6384&lt;'Working Hours'!$C$9),1,0))</f>
        <v/>
      </c>
    </row>
    <row r="6385">
      <c r="A6385" s="11" t="n"/>
      <c r="B6385" s="11" t="n"/>
      <c r="C6385" s="11" t="n"/>
      <c r="E6385" s="12">
        <f>IF($A6385="","",IF(ISNUMBER($A6385),$A6385,IFERROR(DATEVALUE($A6385),"")))</f>
        <v/>
      </c>
      <c r="F6385" s="12">
        <f>IF($B6385="","",IF(ISNUMBER($B6385),HOUR($B6385)*2+MINUTE($B6385)/30,IFERROR(VALUE(LEFT($B6385,FIND(":",$B6385)-1))*2+VALUE(MID($B6385,FIND(":",$B6385)+1,2))/30,"")))</f>
        <v/>
      </c>
      <c r="G6385" s="12">
        <f>IF($E6385="","",IF(WEEKDAY($E6385,2)&lt;6,1,0))</f>
        <v/>
      </c>
      <c r="H6385" s="12">
        <f>IF(OR($E6385="",$F6385=""),"",IF(AND($G6385=1,$F6385&gt;='Working Hours'!$C$8,$F6385&lt;'Working Hours'!$C$9),1,0))</f>
        <v/>
      </c>
    </row>
    <row r="6386">
      <c r="A6386" s="11" t="n"/>
      <c r="B6386" s="11" t="n"/>
      <c r="C6386" s="11" t="n"/>
      <c r="E6386" s="12">
        <f>IF($A6386="","",IF(ISNUMBER($A6386),$A6386,IFERROR(DATEVALUE($A6386),"")))</f>
        <v/>
      </c>
      <c r="F6386" s="12">
        <f>IF($B6386="","",IF(ISNUMBER($B6386),HOUR($B6386)*2+MINUTE($B6386)/30,IFERROR(VALUE(LEFT($B6386,FIND(":",$B6386)-1))*2+VALUE(MID($B6386,FIND(":",$B6386)+1,2))/30,"")))</f>
        <v/>
      </c>
      <c r="G6386" s="12">
        <f>IF($E6386="","",IF(WEEKDAY($E6386,2)&lt;6,1,0))</f>
        <v/>
      </c>
      <c r="H6386" s="12">
        <f>IF(OR($E6386="",$F6386=""),"",IF(AND($G6386=1,$F6386&gt;='Working Hours'!$C$8,$F6386&lt;'Working Hours'!$C$9),1,0))</f>
        <v/>
      </c>
    </row>
    <row r="6387">
      <c r="A6387" s="11" t="n"/>
      <c r="B6387" s="11" t="n"/>
      <c r="C6387" s="11" t="n"/>
      <c r="E6387" s="12">
        <f>IF($A6387="","",IF(ISNUMBER($A6387),$A6387,IFERROR(DATEVALUE($A6387),"")))</f>
        <v/>
      </c>
      <c r="F6387" s="12">
        <f>IF($B6387="","",IF(ISNUMBER($B6387),HOUR($B6387)*2+MINUTE($B6387)/30,IFERROR(VALUE(LEFT($B6387,FIND(":",$B6387)-1))*2+VALUE(MID($B6387,FIND(":",$B6387)+1,2))/30,"")))</f>
        <v/>
      </c>
      <c r="G6387" s="12">
        <f>IF($E6387="","",IF(WEEKDAY($E6387,2)&lt;6,1,0))</f>
        <v/>
      </c>
      <c r="H6387" s="12">
        <f>IF(OR($E6387="",$F6387=""),"",IF(AND($G6387=1,$F6387&gt;='Working Hours'!$C$8,$F6387&lt;'Working Hours'!$C$9),1,0))</f>
        <v/>
      </c>
    </row>
    <row r="6388">
      <c r="A6388" s="11" t="n"/>
      <c r="B6388" s="11" t="n"/>
      <c r="C6388" s="11" t="n"/>
      <c r="E6388" s="12">
        <f>IF($A6388="","",IF(ISNUMBER($A6388),$A6388,IFERROR(DATEVALUE($A6388),"")))</f>
        <v/>
      </c>
      <c r="F6388" s="12">
        <f>IF($B6388="","",IF(ISNUMBER($B6388),HOUR($B6388)*2+MINUTE($B6388)/30,IFERROR(VALUE(LEFT($B6388,FIND(":",$B6388)-1))*2+VALUE(MID($B6388,FIND(":",$B6388)+1,2))/30,"")))</f>
        <v/>
      </c>
      <c r="G6388" s="12">
        <f>IF($E6388="","",IF(WEEKDAY($E6388,2)&lt;6,1,0))</f>
        <v/>
      </c>
      <c r="H6388" s="12">
        <f>IF(OR($E6388="",$F6388=""),"",IF(AND($G6388=1,$F6388&gt;='Working Hours'!$C$8,$F6388&lt;'Working Hours'!$C$9),1,0))</f>
        <v/>
      </c>
    </row>
    <row r="6389">
      <c r="A6389" s="11" t="n"/>
      <c r="B6389" s="11" t="n"/>
      <c r="C6389" s="11" t="n"/>
      <c r="E6389" s="12">
        <f>IF($A6389="","",IF(ISNUMBER($A6389),$A6389,IFERROR(DATEVALUE($A6389),"")))</f>
        <v/>
      </c>
      <c r="F6389" s="12">
        <f>IF($B6389="","",IF(ISNUMBER($B6389),HOUR($B6389)*2+MINUTE($B6389)/30,IFERROR(VALUE(LEFT($B6389,FIND(":",$B6389)-1))*2+VALUE(MID($B6389,FIND(":",$B6389)+1,2))/30,"")))</f>
        <v/>
      </c>
      <c r="G6389" s="12">
        <f>IF($E6389="","",IF(WEEKDAY($E6389,2)&lt;6,1,0))</f>
        <v/>
      </c>
      <c r="H6389" s="12">
        <f>IF(OR($E6389="",$F6389=""),"",IF(AND($G6389=1,$F6389&gt;='Working Hours'!$C$8,$F6389&lt;'Working Hours'!$C$9),1,0))</f>
        <v/>
      </c>
    </row>
    <row r="6390">
      <c r="A6390" s="11" t="n"/>
      <c r="B6390" s="11" t="n"/>
      <c r="C6390" s="11" t="n"/>
      <c r="E6390" s="12">
        <f>IF($A6390="","",IF(ISNUMBER($A6390),$A6390,IFERROR(DATEVALUE($A6390),"")))</f>
        <v/>
      </c>
      <c r="F6390" s="12">
        <f>IF($B6390="","",IF(ISNUMBER($B6390),HOUR($B6390)*2+MINUTE($B6390)/30,IFERROR(VALUE(LEFT($B6390,FIND(":",$B6390)-1))*2+VALUE(MID($B6390,FIND(":",$B6390)+1,2))/30,"")))</f>
        <v/>
      </c>
      <c r="G6390" s="12">
        <f>IF($E6390="","",IF(WEEKDAY($E6390,2)&lt;6,1,0))</f>
        <v/>
      </c>
      <c r="H6390" s="12">
        <f>IF(OR($E6390="",$F6390=""),"",IF(AND($G6390=1,$F6390&gt;='Working Hours'!$C$8,$F6390&lt;'Working Hours'!$C$9),1,0))</f>
        <v/>
      </c>
    </row>
    <row r="6391">
      <c r="A6391" s="11" t="n"/>
      <c r="B6391" s="11" t="n"/>
      <c r="C6391" s="11" t="n"/>
      <c r="E6391" s="12">
        <f>IF($A6391="","",IF(ISNUMBER($A6391),$A6391,IFERROR(DATEVALUE($A6391),"")))</f>
        <v/>
      </c>
      <c r="F6391" s="12">
        <f>IF($B6391="","",IF(ISNUMBER($B6391),HOUR($B6391)*2+MINUTE($B6391)/30,IFERROR(VALUE(LEFT($B6391,FIND(":",$B6391)-1))*2+VALUE(MID($B6391,FIND(":",$B6391)+1,2))/30,"")))</f>
        <v/>
      </c>
      <c r="G6391" s="12">
        <f>IF($E6391="","",IF(WEEKDAY($E6391,2)&lt;6,1,0))</f>
        <v/>
      </c>
      <c r="H6391" s="12">
        <f>IF(OR($E6391="",$F6391=""),"",IF(AND($G6391=1,$F6391&gt;='Working Hours'!$C$8,$F6391&lt;'Working Hours'!$C$9),1,0))</f>
        <v/>
      </c>
    </row>
    <row r="6392">
      <c r="A6392" s="11" t="n"/>
      <c r="B6392" s="11" t="n"/>
      <c r="C6392" s="11" t="n"/>
      <c r="E6392" s="12">
        <f>IF($A6392="","",IF(ISNUMBER($A6392),$A6392,IFERROR(DATEVALUE($A6392),"")))</f>
        <v/>
      </c>
      <c r="F6392" s="12">
        <f>IF($B6392="","",IF(ISNUMBER($B6392),HOUR($B6392)*2+MINUTE($B6392)/30,IFERROR(VALUE(LEFT($B6392,FIND(":",$B6392)-1))*2+VALUE(MID($B6392,FIND(":",$B6392)+1,2))/30,"")))</f>
        <v/>
      </c>
      <c r="G6392" s="12">
        <f>IF($E6392="","",IF(WEEKDAY($E6392,2)&lt;6,1,0))</f>
        <v/>
      </c>
      <c r="H6392" s="12">
        <f>IF(OR($E6392="",$F6392=""),"",IF(AND($G6392=1,$F6392&gt;='Working Hours'!$C$8,$F6392&lt;'Working Hours'!$C$9),1,0))</f>
        <v/>
      </c>
    </row>
    <row r="6393">
      <c r="A6393" s="11" t="n"/>
      <c r="B6393" s="11" t="n"/>
      <c r="C6393" s="11" t="n"/>
      <c r="E6393" s="12">
        <f>IF($A6393="","",IF(ISNUMBER($A6393),$A6393,IFERROR(DATEVALUE($A6393),"")))</f>
        <v/>
      </c>
      <c r="F6393" s="12">
        <f>IF($B6393="","",IF(ISNUMBER($B6393),HOUR($B6393)*2+MINUTE($B6393)/30,IFERROR(VALUE(LEFT($B6393,FIND(":",$B6393)-1))*2+VALUE(MID($B6393,FIND(":",$B6393)+1,2))/30,"")))</f>
        <v/>
      </c>
      <c r="G6393" s="12">
        <f>IF($E6393="","",IF(WEEKDAY($E6393,2)&lt;6,1,0))</f>
        <v/>
      </c>
      <c r="H6393" s="12">
        <f>IF(OR($E6393="",$F6393=""),"",IF(AND($G6393=1,$F6393&gt;='Working Hours'!$C$8,$F6393&lt;'Working Hours'!$C$9),1,0))</f>
        <v/>
      </c>
    </row>
    <row r="6394">
      <c r="A6394" s="11" t="n"/>
      <c r="B6394" s="11" t="n"/>
      <c r="C6394" s="11" t="n"/>
      <c r="E6394" s="12">
        <f>IF($A6394="","",IF(ISNUMBER($A6394),$A6394,IFERROR(DATEVALUE($A6394),"")))</f>
        <v/>
      </c>
      <c r="F6394" s="12">
        <f>IF($B6394="","",IF(ISNUMBER($B6394),HOUR($B6394)*2+MINUTE($B6394)/30,IFERROR(VALUE(LEFT($B6394,FIND(":",$B6394)-1))*2+VALUE(MID($B6394,FIND(":",$B6394)+1,2))/30,"")))</f>
        <v/>
      </c>
      <c r="G6394" s="12">
        <f>IF($E6394="","",IF(WEEKDAY($E6394,2)&lt;6,1,0))</f>
        <v/>
      </c>
      <c r="H6394" s="12">
        <f>IF(OR($E6394="",$F6394=""),"",IF(AND($G6394=1,$F6394&gt;='Working Hours'!$C$8,$F6394&lt;'Working Hours'!$C$9),1,0))</f>
        <v/>
      </c>
    </row>
    <row r="6395">
      <c r="A6395" s="11" t="n"/>
      <c r="B6395" s="11" t="n"/>
      <c r="C6395" s="11" t="n"/>
      <c r="E6395" s="12">
        <f>IF($A6395="","",IF(ISNUMBER($A6395),$A6395,IFERROR(DATEVALUE($A6395),"")))</f>
        <v/>
      </c>
      <c r="F6395" s="12">
        <f>IF($B6395="","",IF(ISNUMBER($B6395),HOUR($B6395)*2+MINUTE($B6395)/30,IFERROR(VALUE(LEFT($B6395,FIND(":",$B6395)-1))*2+VALUE(MID($B6395,FIND(":",$B6395)+1,2))/30,"")))</f>
        <v/>
      </c>
      <c r="G6395" s="12">
        <f>IF($E6395="","",IF(WEEKDAY($E6395,2)&lt;6,1,0))</f>
        <v/>
      </c>
      <c r="H6395" s="12">
        <f>IF(OR($E6395="",$F6395=""),"",IF(AND($G6395=1,$F6395&gt;='Working Hours'!$C$8,$F6395&lt;'Working Hours'!$C$9),1,0))</f>
        <v/>
      </c>
    </row>
    <row r="6396">
      <c r="A6396" s="11" t="n"/>
      <c r="B6396" s="11" t="n"/>
      <c r="C6396" s="11" t="n"/>
      <c r="E6396" s="12">
        <f>IF($A6396="","",IF(ISNUMBER($A6396),$A6396,IFERROR(DATEVALUE($A6396),"")))</f>
        <v/>
      </c>
      <c r="F6396" s="12">
        <f>IF($B6396="","",IF(ISNUMBER($B6396),HOUR($B6396)*2+MINUTE($B6396)/30,IFERROR(VALUE(LEFT($B6396,FIND(":",$B6396)-1))*2+VALUE(MID($B6396,FIND(":",$B6396)+1,2))/30,"")))</f>
        <v/>
      </c>
      <c r="G6396" s="12">
        <f>IF($E6396="","",IF(WEEKDAY($E6396,2)&lt;6,1,0))</f>
        <v/>
      </c>
      <c r="H6396" s="12">
        <f>IF(OR($E6396="",$F6396=""),"",IF(AND($G6396=1,$F6396&gt;='Working Hours'!$C$8,$F6396&lt;'Working Hours'!$C$9),1,0))</f>
        <v/>
      </c>
    </row>
    <row r="6397">
      <c r="A6397" s="11" t="n"/>
      <c r="B6397" s="11" t="n"/>
      <c r="C6397" s="11" t="n"/>
      <c r="E6397" s="12">
        <f>IF($A6397="","",IF(ISNUMBER($A6397),$A6397,IFERROR(DATEVALUE($A6397),"")))</f>
        <v/>
      </c>
      <c r="F6397" s="12">
        <f>IF($B6397="","",IF(ISNUMBER($B6397),HOUR($B6397)*2+MINUTE($B6397)/30,IFERROR(VALUE(LEFT($B6397,FIND(":",$B6397)-1))*2+VALUE(MID($B6397,FIND(":",$B6397)+1,2))/30,"")))</f>
        <v/>
      </c>
      <c r="G6397" s="12">
        <f>IF($E6397="","",IF(WEEKDAY($E6397,2)&lt;6,1,0))</f>
        <v/>
      </c>
      <c r="H6397" s="12">
        <f>IF(OR($E6397="",$F6397=""),"",IF(AND($G6397=1,$F6397&gt;='Working Hours'!$C$8,$F6397&lt;'Working Hours'!$C$9),1,0))</f>
        <v/>
      </c>
    </row>
    <row r="6398">
      <c r="A6398" s="11" t="n"/>
      <c r="B6398" s="11" t="n"/>
      <c r="C6398" s="11" t="n"/>
      <c r="E6398" s="12">
        <f>IF($A6398="","",IF(ISNUMBER($A6398),$A6398,IFERROR(DATEVALUE($A6398),"")))</f>
        <v/>
      </c>
      <c r="F6398" s="12">
        <f>IF($B6398="","",IF(ISNUMBER($B6398),HOUR($B6398)*2+MINUTE($B6398)/30,IFERROR(VALUE(LEFT($B6398,FIND(":",$B6398)-1))*2+VALUE(MID($B6398,FIND(":",$B6398)+1,2))/30,"")))</f>
        <v/>
      </c>
      <c r="G6398" s="12">
        <f>IF($E6398="","",IF(WEEKDAY($E6398,2)&lt;6,1,0))</f>
        <v/>
      </c>
      <c r="H6398" s="12">
        <f>IF(OR($E6398="",$F6398=""),"",IF(AND($G6398=1,$F6398&gt;='Working Hours'!$C$8,$F6398&lt;'Working Hours'!$C$9),1,0))</f>
        <v/>
      </c>
    </row>
    <row r="6399">
      <c r="A6399" s="11" t="n"/>
      <c r="B6399" s="11" t="n"/>
      <c r="C6399" s="11" t="n"/>
      <c r="E6399" s="12">
        <f>IF($A6399="","",IF(ISNUMBER($A6399),$A6399,IFERROR(DATEVALUE($A6399),"")))</f>
        <v/>
      </c>
      <c r="F6399" s="12">
        <f>IF($B6399="","",IF(ISNUMBER($B6399),HOUR($B6399)*2+MINUTE($B6399)/30,IFERROR(VALUE(LEFT($B6399,FIND(":",$B6399)-1))*2+VALUE(MID($B6399,FIND(":",$B6399)+1,2))/30,"")))</f>
        <v/>
      </c>
      <c r="G6399" s="12">
        <f>IF($E6399="","",IF(WEEKDAY($E6399,2)&lt;6,1,0))</f>
        <v/>
      </c>
      <c r="H6399" s="12">
        <f>IF(OR($E6399="",$F6399=""),"",IF(AND($G6399=1,$F6399&gt;='Working Hours'!$C$8,$F6399&lt;'Working Hours'!$C$9),1,0))</f>
        <v/>
      </c>
    </row>
    <row r="6400">
      <c r="A6400" s="11" t="n"/>
      <c r="B6400" s="11" t="n"/>
      <c r="C6400" s="11" t="n"/>
      <c r="E6400" s="12">
        <f>IF($A6400="","",IF(ISNUMBER($A6400),$A6400,IFERROR(DATEVALUE($A6400),"")))</f>
        <v/>
      </c>
      <c r="F6400" s="12">
        <f>IF($B6400="","",IF(ISNUMBER($B6400),HOUR($B6400)*2+MINUTE($B6400)/30,IFERROR(VALUE(LEFT($B6400,FIND(":",$B6400)-1))*2+VALUE(MID($B6400,FIND(":",$B6400)+1,2))/30,"")))</f>
        <v/>
      </c>
      <c r="G6400" s="12">
        <f>IF($E6400="","",IF(WEEKDAY($E6400,2)&lt;6,1,0))</f>
        <v/>
      </c>
      <c r="H6400" s="12">
        <f>IF(OR($E6400="",$F6400=""),"",IF(AND($G6400=1,$F6400&gt;='Working Hours'!$C$8,$F6400&lt;'Working Hours'!$C$9),1,0))</f>
        <v/>
      </c>
    </row>
    <row r="6401">
      <c r="A6401" s="11" t="n"/>
      <c r="B6401" s="11" t="n"/>
      <c r="C6401" s="11" t="n"/>
      <c r="E6401" s="12">
        <f>IF($A6401="","",IF(ISNUMBER($A6401),$A6401,IFERROR(DATEVALUE($A6401),"")))</f>
        <v/>
      </c>
      <c r="F6401" s="12">
        <f>IF($B6401="","",IF(ISNUMBER($B6401),HOUR($B6401)*2+MINUTE($B6401)/30,IFERROR(VALUE(LEFT($B6401,FIND(":",$B6401)-1))*2+VALUE(MID($B6401,FIND(":",$B6401)+1,2))/30,"")))</f>
        <v/>
      </c>
      <c r="G6401" s="12">
        <f>IF($E6401="","",IF(WEEKDAY($E6401,2)&lt;6,1,0))</f>
        <v/>
      </c>
      <c r="H6401" s="12">
        <f>IF(OR($E6401="",$F6401=""),"",IF(AND($G6401=1,$F6401&gt;='Working Hours'!$C$8,$F6401&lt;'Working Hours'!$C$9),1,0))</f>
        <v/>
      </c>
    </row>
    <row r="6402">
      <c r="A6402" s="11" t="n"/>
      <c r="B6402" s="11" t="n"/>
      <c r="C6402" s="11" t="n"/>
      <c r="E6402" s="12">
        <f>IF($A6402="","",IF(ISNUMBER($A6402),$A6402,IFERROR(DATEVALUE($A6402),"")))</f>
        <v/>
      </c>
      <c r="F6402" s="12">
        <f>IF($B6402="","",IF(ISNUMBER($B6402),HOUR($B6402)*2+MINUTE($B6402)/30,IFERROR(VALUE(LEFT($B6402,FIND(":",$B6402)-1))*2+VALUE(MID($B6402,FIND(":",$B6402)+1,2))/30,"")))</f>
        <v/>
      </c>
      <c r="G6402" s="12">
        <f>IF($E6402="","",IF(WEEKDAY($E6402,2)&lt;6,1,0))</f>
        <v/>
      </c>
      <c r="H6402" s="12">
        <f>IF(OR($E6402="",$F6402=""),"",IF(AND($G6402=1,$F6402&gt;='Working Hours'!$C$8,$F6402&lt;'Working Hours'!$C$9),1,0))</f>
        <v/>
      </c>
    </row>
    <row r="6403">
      <c r="A6403" s="11" t="n"/>
      <c r="B6403" s="11" t="n"/>
      <c r="C6403" s="11" t="n"/>
      <c r="E6403" s="12">
        <f>IF($A6403="","",IF(ISNUMBER($A6403),$A6403,IFERROR(DATEVALUE($A6403),"")))</f>
        <v/>
      </c>
      <c r="F6403" s="12">
        <f>IF($B6403="","",IF(ISNUMBER($B6403),HOUR($B6403)*2+MINUTE($B6403)/30,IFERROR(VALUE(LEFT($B6403,FIND(":",$B6403)-1))*2+VALUE(MID($B6403,FIND(":",$B6403)+1,2))/30,"")))</f>
        <v/>
      </c>
      <c r="G6403" s="12">
        <f>IF($E6403="","",IF(WEEKDAY($E6403,2)&lt;6,1,0))</f>
        <v/>
      </c>
      <c r="H6403" s="12">
        <f>IF(OR($E6403="",$F6403=""),"",IF(AND($G6403=1,$F6403&gt;='Working Hours'!$C$8,$F6403&lt;'Working Hours'!$C$9),1,0))</f>
        <v/>
      </c>
    </row>
    <row r="6404">
      <c r="A6404" s="11" t="n"/>
      <c r="B6404" s="11" t="n"/>
      <c r="C6404" s="11" t="n"/>
      <c r="E6404" s="12">
        <f>IF($A6404="","",IF(ISNUMBER($A6404),$A6404,IFERROR(DATEVALUE($A6404),"")))</f>
        <v/>
      </c>
      <c r="F6404" s="12">
        <f>IF($B6404="","",IF(ISNUMBER($B6404),HOUR($B6404)*2+MINUTE($B6404)/30,IFERROR(VALUE(LEFT($B6404,FIND(":",$B6404)-1))*2+VALUE(MID($B6404,FIND(":",$B6404)+1,2))/30,"")))</f>
        <v/>
      </c>
      <c r="G6404" s="12">
        <f>IF($E6404="","",IF(WEEKDAY($E6404,2)&lt;6,1,0))</f>
        <v/>
      </c>
      <c r="H6404" s="12">
        <f>IF(OR($E6404="",$F6404=""),"",IF(AND($G6404=1,$F6404&gt;='Working Hours'!$C$8,$F6404&lt;'Working Hours'!$C$9),1,0))</f>
        <v/>
      </c>
    </row>
    <row r="6405">
      <c r="A6405" s="11" t="n"/>
      <c r="B6405" s="11" t="n"/>
      <c r="C6405" s="11" t="n"/>
      <c r="E6405" s="12">
        <f>IF($A6405="","",IF(ISNUMBER($A6405),$A6405,IFERROR(DATEVALUE($A6405),"")))</f>
        <v/>
      </c>
      <c r="F6405" s="12">
        <f>IF($B6405="","",IF(ISNUMBER($B6405),HOUR($B6405)*2+MINUTE($B6405)/30,IFERROR(VALUE(LEFT($B6405,FIND(":",$B6405)-1))*2+VALUE(MID($B6405,FIND(":",$B6405)+1,2))/30,"")))</f>
        <v/>
      </c>
      <c r="G6405" s="12">
        <f>IF($E6405="","",IF(WEEKDAY($E6405,2)&lt;6,1,0))</f>
        <v/>
      </c>
      <c r="H6405" s="12">
        <f>IF(OR($E6405="",$F6405=""),"",IF(AND($G6405=1,$F6405&gt;='Working Hours'!$C$8,$F6405&lt;'Working Hours'!$C$9),1,0))</f>
        <v/>
      </c>
    </row>
    <row r="6406">
      <c r="A6406" s="11" t="n"/>
      <c r="B6406" s="11" t="n"/>
      <c r="C6406" s="11" t="n"/>
      <c r="E6406" s="12">
        <f>IF($A6406="","",IF(ISNUMBER($A6406),$A6406,IFERROR(DATEVALUE($A6406),"")))</f>
        <v/>
      </c>
      <c r="F6406" s="12">
        <f>IF($B6406="","",IF(ISNUMBER($B6406),HOUR($B6406)*2+MINUTE($B6406)/30,IFERROR(VALUE(LEFT($B6406,FIND(":",$B6406)-1))*2+VALUE(MID($B6406,FIND(":",$B6406)+1,2))/30,"")))</f>
        <v/>
      </c>
      <c r="G6406" s="12">
        <f>IF($E6406="","",IF(WEEKDAY($E6406,2)&lt;6,1,0))</f>
        <v/>
      </c>
      <c r="H6406" s="12">
        <f>IF(OR($E6406="",$F6406=""),"",IF(AND($G6406=1,$F6406&gt;='Working Hours'!$C$8,$F6406&lt;'Working Hours'!$C$9),1,0))</f>
        <v/>
      </c>
    </row>
    <row r="6407">
      <c r="A6407" s="11" t="n"/>
      <c r="B6407" s="11" t="n"/>
      <c r="C6407" s="11" t="n"/>
      <c r="E6407" s="12">
        <f>IF($A6407="","",IF(ISNUMBER($A6407),$A6407,IFERROR(DATEVALUE($A6407),"")))</f>
        <v/>
      </c>
      <c r="F6407" s="12">
        <f>IF($B6407="","",IF(ISNUMBER($B6407),HOUR($B6407)*2+MINUTE($B6407)/30,IFERROR(VALUE(LEFT($B6407,FIND(":",$B6407)-1))*2+VALUE(MID($B6407,FIND(":",$B6407)+1,2))/30,"")))</f>
        <v/>
      </c>
      <c r="G6407" s="12">
        <f>IF($E6407="","",IF(WEEKDAY($E6407,2)&lt;6,1,0))</f>
        <v/>
      </c>
      <c r="H6407" s="12">
        <f>IF(OR($E6407="",$F6407=""),"",IF(AND($G6407=1,$F6407&gt;='Working Hours'!$C$8,$F6407&lt;'Working Hours'!$C$9),1,0))</f>
        <v/>
      </c>
    </row>
    <row r="6408">
      <c r="A6408" s="11" t="n"/>
      <c r="B6408" s="11" t="n"/>
      <c r="C6408" s="11" t="n"/>
      <c r="E6408" s="12">
        <f>IF($A6408="","",IF(ISNUMBER($A6408),$A6408,IFERROR(DATEVALUE($A6408),"")))</f>
        <v/>
      </c>
      <c r="F6408" s="12">
        <f>IF($B6408="","",IF(ISNUMBER($B6408),HOUR($B6408)*2+MINUTE($B6408)/30,IFERROR(VALUE(LEFT($B6408,FIND(":",$B6408)-1))*2+VALUE(MID($B6408,FIND(":",$B6408)+1,2))/30,"")))</f>
        <v/>
      </c>
      <c r="G6408" s="12">
        <f>IF($E6408="","",IF(WEEKDAY($E6408,2)&lt;6,1,0))</f>
        <v/>
      </c>
      <c r="H6408" s="12">
        <f>IF(OR($E6408="",$F6408=""),"",IF(AND($G6408=1,$F6408&gt;='Working Hours'!$C$8,$F6408&lt;'Working Hours'!$C$9),1,0))</f>
        <v/>
      </c>
    </row>
    <row r="6409">
      <c r="A6409" s="11" t="n"/>
      <c r="B6409" s="11" t="n"/>
      <c r="C6409" s="11" t="n"/>
      <c r="E6409" s="12">
        <f>IF($A6409="","",IF(ISNUMBER($A6409),$A6409,IFERROR(DATEVALUE($A6409),"")))</f>
        <v/>
      </c>
      <c r="F6409" s="12">
        <f>IF($B6409="","",IF(ISNUMBER($B6409),HOUR($B6409)*2+MINUTE($B6409)/30,IFERROR(VALUE(LEFT($B6409,FIND(":",$B6409)-1))*2+VALUE(MID($B6409,FIND(":",$B6409)+1,2))/30,"")))</f>
        <v/>
      </c>
      <c r="G6409" s="12">
        <f>IF($E6409="","",IF(WEEKDAY($E6409,2)&lt;6,1,0))</f>
        <v/>
      </c>
      <c r="H6409" s="12">
        <f>IF(OR($E6409="",$F6409=""),"",IF(AND($G6409=1,$F6409&gt;='Working Hours'!$C$8,$F6409&lt;'Working Hours'!$C$9),1,0))</f>
        <v/>
      </c>
    </row>
    <row r="6410">
      <c r="A6410" s="11" t="n"/>
      <c r="B6410" s="11" t="n"/>
      <c r="C6410" s="11" t="n"/>
      <c r="E6410" s="12">
        <f>IF($A6410="","",IF(ISNUMBER($A6410),$A6410,IFERROR(DATEVALUE($A6410),"")))</f>
        <v/>
      </c>
      <c r="F6410" s="12">
        <f>IF($B6410="","",IF(ISNUMBER($B6410),HOUR($B6410)*2+MINUTE($B6410)/30,IFERROR(VALUE(LEFT($B6410,FIND(":",$B6410)-1))*2+VALUE(MID($B6410,FIND(":",$B6410)+1,2))/30,"")))</f>
        <v/>
      </c>
      <c r="G6410" s="12">
        <f>IF($E6410="","",IF(WEEKDAY($E6410,2)&lt;6,1,0))</f>
        <v/>
      </c>
      <c r="H6410" s="12">
        <f>IF(OR($E6410="",$F6410=""),"",IF(AND($G6410=1,$F6410&gt;='Working Hours'!$C$8,$F6410&lt;'Working Hours'!$C$9),1,0))</f>
        <v/>
      </c>
    </row>
    <row r="6411">
      <c r="A6411" s="11" t="n"/>
      <c r="B6411" s="11" t="n"/>
      <c r="C6411" s="11" t="n"/>
      <c r="E6411" s="12">
        <f>IF($A6411="","",IF(ISNUMBER($A6411),$A6411,IFERROR(DATEVALUE($A6411),"")))</f>
        <v/>
      </c>
      <c r="F6411" s="12">
        <f>IF($B6411="","",IF(ISNUMBER($B6411),HOUR($B6411)*2+MINUTE($B6411)/30,IFERROR(VALUE(LEFT($B6411,FIND(":",$B6411)-1))*2+VALUE(MID($B6411,FIND(":",$B6411)+1,2))/30,"")))</f>
        <v/>
      </c>
      <c r="G6411" s="12">
        <f>IF($E6411="","",IF(WEEKDAY($E6411,2)&lt;6,1,0))</f>
        <v/>
      </c>
      <c r="H6411" s="12">
        <f>IF(OR($E6411="",$F6411=""),"",IF(AND($G6411=1,$F6411&gt;='Working Hours'!$C$8,$F6411&lt;'Working Hours'!$C$9),1,0))</f>
        <v/>
      </c>
    </row>
    <row r="6412">
      <c r="A6412" s="11" t="n"/>
      <c r="B6412" s="11" t="n"/>
      <c r="C6412" s="11" t="n"/>
      <c r="E6412" s="12">
        <f>IF($A6412="","",IF(ISNUMBER($A6412),$A6412,IFERROR(DATEVALUE($A6412),"")))</f>
        <v/>
      </c>
      <c r="F6412" s="12">
        <f>IF($B6412="","",IF(ISNUMBER($B6412),HOUR($B6412)*2+MINUTE($B6412)/30,IFERROR(VALUE(LEFT($B6412,FIND(":",$B6412)-1))*2+VALUE(MID($B6412,FIND(":",$B6412)+1,2))/30,"")))</f>
        <v/>
      </c>
      <c r="G6412" s="12">
        <f>IF($E6412="","",IF(WEEKDAY($E6412,2)&lt;6,1,0))</f>
        <v/>
      </c>
      <c r="H6412" s="12">
        <f>IF(OR($E6412="",$F6412=""),"",IF(AND($G6412=1,$F6412&gt;='Working Hours'!$C$8,$F6412&lt;'Working Hours'!$C$9),1,0))</f>
        <v/>
      </c>
    </row>
    <row r="6413">
      <c r="A6413" s="11" t="n"/>
      <c r="B6413" s="11" t="n"/>
      <c r="C6413" s="11" t="n"/>
      <c r="E6413" s="12">
        <f>IF($A6413="","",IF(ISNUMBER($A6413),$A6413,IFERROR(DATEVALUE($A6413),"")))</f>
        <v/>
      </c>
      <c r="F6413" s="12">
        <f>IF($B6413="","",IF(ISNUMBER($B6413),HOUR($B6413)*2+MINUTE($B6413)/30,IFERROR(VALUE(LEFT($B6413,FIND(":",$B6413)-1))*2+VALUE(MID($B6413,FIND(":",$B6413)+1,2))/30,"")))</f>
        <v/>
      </c>
      <c r="G6413" s="12">
        <f>IF($E6413="","",IF(WEEKDAY($E6413,2)&lt;6,1,0))</f>
        <v/>
      </c>
      <c r="H6413" s="12">
        <f>IF(OR($E6413="",$F6413=""),"",IF(AND($G6413=1,$F6413&gt;='Working Hours'!$C$8,$F6413&lt;'Working Hours'!$C$9),1,0))</f>
        <v/>
      </c>
    </row>
    <row r="6414">
      <c r="A6414" s="11" t="n"/>
      <c r="B6414" s="11" t="n"/>
      <c r="C6414" s="11" t="n"/>
      <c r="E6414" s="12">
        <f>IF($A6414="","",IF(ISNUMBER($A6414),$A6414,IFERROR(DATEVALUE($A6414),"")))</f>
        <v/>
      </c>
      <c r="F6414" s="12">
        <f>IF($B6414="","",IF(ISNUMBER($B6414),HOUR($B6414)*2+MINUTE($B6414)/30,IFERROR(VALUE(LEFT($B6414,FIND(":",$B6414)-1))*2+VALUE(MID($B6414,FIND(":",$B6414)+1,2))/30,"")))</f>
        <v/>
      </c>
      <c r="G6414" s="12">
        <f>IF($E6414="","",IF(WEEKDAY($E6414,2)&lt;6,1,0))</f>
        <v/>
      </c>
      <c r="H6414" s="12">
        <f>IF(OR($E6414="",$F6414=""),"",IF(AND($G6414=1,$F6414&gt;='Working Hours'!$C$8,$F6414&lt;'Working Hours'!$C$9),1,0))</f>
        <v/>
      </c>
    </row>
    <row r="6415">
      <c r="A6415" s="11" t="n"/>
      <c r="B6415" s="11" t="n"/>
      <c r="C6415" s="11" t="n"/>
      <c r="E6415" s="12">
        <f>IF($A6415="","",IF(ISNUMBER($A6415),$A6415,IFERROR(DATEVALUE($A6415),"")))</f>
        <v/>
      </c>
      <c r="F6415" s="12">
        <f>IF($B6415="","",IF(ISNUMBER($B6415),HOUR($B6415)*2+MINUTE($B6415)/30,IFERROR(VALUE(LEFT($B6415,FIND(":",$B6415)-1))*2+VALUE(MID($B6415,FIND(":",$B6415)+1,2))/30,"")))</f>
        <v/>
      </c>
      <c r="G6415" s="12">
        <f>IF($E6415="","",IF(WEEKDAY($E6415,2)&lt;6,1,0))</f>
        <v/>
      </c>
      <c r="H6415" s="12">
        <f>IF(OR($E6415="",$F6415=""),"",IF(AND($G6415=1,$F6415&gt;='Working Hours'!$C$8,$F6415&lt;'Working Hours'!$C$9),1,0))</f>
        <v/>
      </c>
    </row>
    <row r="6416">
      <c r="A6416" s="11" t="n"/>
      <c r="B6416" s="11" t="n"/>
      <c r="C6416" s="11" t="n"/>
      <c r="E6416" s="12">
        <f>IF($A6416="","",IF(ISNUMBER($A6416),$A6416,IFERROR(DATEVALUE($A6416),"")))</f>
        <v/>
      </c>
      <c r="F6416" s="12">
        <f>IF($B6416="","",IF(ISNUMBER($B6416),HOUR($B6416)*2+MINUTE($B6416)/30,IFERROR(VALUE(LEFT($B6416,FIND(":",$B6416)-1))*2+VALUE(MID($B6416,FIND(":",$B6416)+1,2))/30,"")))</f>
        <v/>
      </c>
      <c r="G6416" s="12">
        <f>IF($E6416="","",IF(WEEKDAY($E6416,2)&lt;6,1,0))</f>
        <v/>
      </c>
      <c r="H6416" s="12">
        <f>IF(OR($E6416="",$F6416=""),"",IF(AND($G6416=1,$F6416&gt;='Working Hours'!$C$8,$F6416&lt;'Working Hours'!$C$9),1,0))</f>
        <v/>
      </c>
    </row>
    <row r="6417">
      <c r="A6417" s="11" t="n"/>
      <c r="B6417" s="11" t="n"/>
      <c r="C6417" s="11" t="n"/>
      <c r="E6417" s="12">
        <f>IF($A6417="","",IF(ISNUMBER($A6417),$A6417,IFERROR(DATEVALUE($A6417),"")))</f>
        <v/>
      </c>
      <c r="F6417" s="12">
        <f>IF($B6417="","",IF(ISNUMBER($B6417),HOUR($B6417)*2+MINUTE($B6417)/30,IFERROR(VALUE(LEFT($B6417,FIND(":",$B6417)-1))*2+VALUE(MID($B6417,FIND(":",$B6417)+1,2))/30,"")))</f>
        <v/>
      </c>
      <c r="G6417" s="12">
        <f>IF($E6417="","",IF(WEEKDAY($E6417,2)&lt;6,1,0))</f>
        <v/>
      </c>
      <c r="H6417" s="12">
        <f>IF(OR($E6417="",$F6417=""),"",IF(AND($G6417=1,$F6417&gt;='Working Hours'!$C$8,$F6417&lt;'Working Hours'!$C$9),1,0))</f>
        <v/>
      </c>
    </row>
    <row r="6418">
      <c r="A6418" s="11" t="n"/>
      <c r="B6418" s="11" t="n"/>
      <c r="C6418" s="11" t="n"/>
      <c r="E6418" s="12">
        <f>IF($A6418="","",IF(ISNUMBER($A6418),$A6418,IFERROR(DATEVALUE($A6418),"")))</f>
        <v/>
      </c>
      <c r="F6418" s="12">
        <f>IF($B6418="","",IF(ISNUMBER($B6418),HOUR($B6418)*2+MINUTE($B6418)/30,IFERROR(VALUE(LEFT($B6418,FIND(":",$B6418)-1))*2+VALUE(MID($B6418,FIND(":",$B6418)+1,2))/30,"")))</f>
        <v/>
      </c>
      <c r="G6418" s="12">
        <f>IF($E6418="","",IF(WEEKDAY($E6418,2)&lt;6,1,0))</f>
        <v/>
      </c>
      <c r="H6418" s="12">
        <f>IF(OR($E6418="",$F6418=""),"",IF(AND($G6418=1,$F6418&gt;='Working Hours'!$C$8,$F6418&lt;'Working Hours'!$C$9),1,0))</f>
        <v/>
      </c>
    </row>
    <row r="6419">
      <c r="A6419" s="11" t="n"/>
      <c r="B6419" s="11" t="n"/>
      <c r="C6419" s="11" t="n"/>
      <c r="E6419" s="12">
        <f>IF($A6419="","",IF(ISNUMBER($A6419),$A6419,IFERROR(DATEVALUE($A6419),"")))</f>
        <v/>
      </c>
      <c r="F6419" s="12">
        <f>IF($B6419="","",IF(ISNUMBER($B6419),HOUR($B6419)*2+MINUTE($B6419)/30,IFERROR(VALUE(LEFT($B6419,FIND(":",$B6419)-1))*2+VALUE(MID($B6419,FIND(":",$B6419)+1,2))/30,"")))</f>
        <v/>
      </c>
      <c r="G6419" s="12">
        <f>IF($E6419="","",IF(WEEKDAY($E6419,2)&lt;6,1,0))</f>
        <v/>
      </c>
      <c r="H6419" s="12">
        <f>IF(OR($E6419="",$F6419=""),"",IF(AND($G6419=1,$F6419&gt;='Working Hours'!$C$8,$F6419&lt;'Working Hours'!$C$9),1,0))</f>
        <v/>
      </c>
    </row>
    <row r="6420">
      <c r="A6420" s="11" t="n"/>
      <c r="B6420" s="11" t="n"/>
      <c r="C6420" s="11" t="n"/>
      <c r="E6420" s="12">
        <f>IF($A6420="","",IF(ISNUMBER($A6420),$A6420,IFERROR(DATEVALUE($A6420),"")))</f>
        <v/>
      </c>
      <c r="F6420" s="12">
        <f>IF($B6420="","",IF(ISNUMBER($B6420),HOUR($B6420)*2+MINUTE($B6420)/30,IFERROR(VALUE(LEFT($B6420,FIND(":",$B6420)-1))*2+VALUE(MID($B6420,FIND(":",$B6420)+1,2))/30,"")))</f>
        <v/>
      </c>
      <c r="G6420" s="12">
        <f>IF($E6420="","",IF(WEEKDAY($E6420,2)&lt;6,1,0))</f>
        <v/>
      </c>
      <c r="H6420" s="12">
        <f>IF(OR($E6420="",$F6420=""),"",IF(AND($G6420=1,$F6420&gt;='Working Hours'!$C$8,$F6420&lt;'Working Hours'!$C$9),1,0))</f>
        <v/>
      </c>
    </row>
    <row r="6421">
      <c r="A6421" s="11" t="n"/>
      <c r="B6421" s="11" t="n"/>
      <c r="C6421" s="11" t="n"/>
      <c r="E6421" s="12">
        <f>IF($A6421="","",IF(ISNUMBER($A6421),$A6421,IFERROR(DATEVALUE($A6421),"")))</f>
        <v/>
      </c>
      <c r="F6421" s="12">
        <f>IF($B6421="","",IF(ISNUMBER($B6421),HOUR($B6421)*2+MINUTE($B6421)/30,IFERROR(VALUE(LEFT($B6421,FIND(":",$B6421)-1))*2+VALUE(MID($B6421,FIND(":",$B6421)+1,2))/30,"")))</f>
        <v/>
      </c>
      <c r="G6421" s="12">
        <f>IF($E6421="","",IF(WEEKDAY($E6421,2)&lt;6,1,0))</f>
        <v/>
      </c>
      <c r="H6421" s="12">
        <f>IF(OR($E6421="",$F6421=""),"",IF(AND($G6421=1,$F6421&gt;='Working Hours'!$C$8,$F6421&lt;'Working Hours'!$C$9),1,0))</f>
        <v/>
      </c>
    </row>
    <row r="6422">
      <c r="A6422" s="11" t="n"/>
      <c r="B6422" s="11" t="n"/>
      <c r="C6422" s="11" t="n"/>
      <c r="E6422" s="12">
        <f>IF($A6422="","",IF(ISNUMBER($A6422),$A6422,IFERROR(DATEVALUE($A6422),"")))</f>
        <v/>
      </c>
      <c r="F6422" s="12">
        <f>IF($B6422="","",IF(ISNUMBER($B6422),HOUR($B6422)*2+MINUTE($B6422)/30,IFERROR(VALUE(LEFT($B6422,FIND(":",$B6422)-1))*2+VALUE(MID($B6422,FIND(":",$B6422)+1,2))/30,"")))</f>
        <v/>
      </c>
      <c r="G6422" s="12">
        <f>IF($E6422="","",IF(WEEKDAY($E6422,2)&lt;6,1,0))</f>
        <v/>
      </c>
      <c r="H6422" s="12">
        <f>IF(OR($E6422="",$F6422=""),"",IF(AND($G6422=1,$F6422&gt;='Working Hours'!$C$8,$F6422&lt;'Working Hours'!$C$9),1,0))</f>
        <v/>
      </c>
    </row>
    <row r="6423">
      <c r="A6423" s="11" t="n"/>
      <c r="B6423" s="11" t="n"/>
      <c r="C6423" s="11" t="n"/>
      <c r="E6423" s="12">
        <f>IF($A6423="","",IF(ISNUMBER($A6423),$A6423,IFERROR(DATEVALUE($A6423),"")))</f>
        <v/>
      </c>
      <c r="F6423" s="12">
        <f>IF($B6423="","",IF(ISNUMBER($B6423),HOUR($B6423)*2+MINUTE($B6423)/30,IFERROR(VALUE(LEFT($B6423,FIND(":",$B6423)-1))*2+VALUE(MID($B6423,FIND(":",$B6423)+1,2))/30,"")))</f>
        <v/>
      </c>
      <c r="G6423" s="12">
        <f>IF($E6423="","",IF(WEEKDAY($E6423,2)&lt;6,1,0))</f>
        <v/>
      </c>
      <c r="H6423" s="12">
        <f>IF(OR($E6423="",$F6423=""),"",IF(AND($G6423=1,$F6423&gt;='Working Hours'!$C$8,$F6423&lt;'Working Hours'!$C$9),1,0))</f>
        <v/>
      </c>
    </row>
    <row r="6424">
      <c r="A6424" s="11" t="n"/>
      <c r="B6424" s="11" t="n"/>
      <c r="C6424" s="11" t="n"/>
      <c r="E6424" s="12">
        <f>IF($A6424="","",IF(ISNUMBER($A6424),$A6424,IFERROR(DATEVALUE($A6424),"")))</f>
        <v/>
      </c>
      <c r="F6424" s="12">
        <f>IF($B6424="","",IF(ISNUMBER($B6424),HOUR($B6424)*2+MINUTE($B6424)/30,IFERROR(VALUE(LEFT($B6424,FIND(":",$B6424)-1))*2+VALUE(MID($B6424,FIND(":",$B6424)+1,2))/30,"")))</f>
        <v/>
      </c>
      <c r="G6424" s="12">
        <f>IF($E6424="","",IF(WEEKDAY($E6424,2)&lt;6,1,0))</f>
        <v/>
      </c>
      <c r="H6424" s="12">
        <f>IF(OR($E6424="",$F6424=""),"",IF(AND($G6424=1,$F6424&gt;='Working Hours'!$C$8,$F6424&lt;'Working Hours'!$C$9),1,0))</f>
        <v/>
      </c>
    </row>
    <row r="6425">
      <c r="A6425" s="11" t="n"/>
      <c r="B6425" s="11" t="n"/>
      <c r="C6425" s="11" t="n"/>
      <c r="E6425" s="12">
        <f>IF($A6425="","",IF(ISNUMBER($A6425),$A6425,IFERROR(DATEVALUE($A6425),"")))</f>
        <v/>
      </c>
      <c r="F6425" s="12">
        <f>IF($B6425="","",IF(ISNUMBER($B6425),HOUR($B6425)*2+MINUTE($B6425)/30,IFERROR(VALUE(LEFT($B6425,FIND(":",$B6425)-1))*2+VALUE(MID($B6425,FIND(":",$B6425)+1,2))/30,"")))</f>
        <v/>
      </c>
      <c r="G6425" s="12">
        <f>IF($E6425="","",IF(WEEKDAY($E6425,2)&lt;6,1,0))</f>
        <v/>
      </c>
      <c r="H6425" s="12">
        <f>IF(OR($E6425="",$F6425=""),"",IF(AND($G6425=1,$F6425&gt;='Working Hours'!$C$8,$F6425&lt;'Working Hours'!$C$9),1,0))</f>
        <v/>
      </c>
    </row>
    <row r="6426">
      <c r="A6426" s="11" t="n"/>
      <c r="B6426" s="11" t="n"/>
      <c r="C6426" s="11" t="n"/>
      <c r="E6426" s="12">
        <f>IF($A6426="","",IF(ISNUMBER($A6426),$A6426,IFERROR(DATEVALUE($A6426),"")))</f>
        <v/>
      </c>
      <c r="F6426" s="12">
        <f>IF($B6426="","",IF(ISNUMBER($B6426),HOUR($B6426)*2+MINUTE($B6426)/30,IFERROR(VALUE(LEFT($B6426,FIND(":",$B6426)-1))*2+VALUE(MID($B6426,FIND(":",$B6426)+1,2))/30,"")))</f>
        <v/>
      </c>
      <c r="G6426" s="12">
        <f>IF($E6426="","",IF(WEEKDAY($E6426,2)&lt;6,1,0))</f>
        <v/>
      </c>
      <c r="H6426" s="12">
        <f>IF(OR($E6426="",$F6426=""),"",IF(AND($G6426=1,$F6426&gt;='Working Hours'!$C$8,$F6426&lt;'Working Hours'!$C$9),1,0))</f>
        <v/>
      </c>
    </row>
    <row r="6427">
      <c r="A6427" s="11" t="n"/>
      <c r="B6427" s="11" t="n"/>
      <c r="C6427" s="11" t="n"/>
      <c r="E6427" s="12">
        <f>IF($A6427="","",IF(ISNUMBER($A6427),$A6427,IFERROR(DATEVALUE($A6427),"")))</f>
        <v/>
      </c>
      <c r="F6427" s="12">
        <f>IF($B6427="","",IF(ISNUMBER($B6427),HOUR($B6427)*2+MINUTE($B6427)/30,IFERROR(VALUE(LEFT($B6427,FIND(":",$B6427)-1))*2+VALUE(MID($B6427,FIND(":",$B6427)+1,2))/30,"")))</f>
        <v/>
      </c>
      <c r="G6427" s="12">
        <f>IF($E6427="","",IF(WEEKDAY($E6427,2)&lt;6,1,0))</f>
        <v/>
      </c>
      <c r="H6427" s="12">
        <f>IF(OR($E6427="",$F6427=""),"",IF(AND($G6427=1,$F6427&gt;='Working Hours'!$C$8,$F6427&lt;'Working Hours'!$C$9),1,0))</f>
        <v/>
      </c>
    </row>
    <row r="6428">
      <c r="A6428" s="11" t="n"/>
      <c r="B6428" s="11" t="n"/>
      <c r="C6428" s="11" t="n"/>
      <c r="E6428" s="12">
        <f>IF($A6428="","",IF(ISNUMBER($A6428),$A6428,IFERROR(DATEVALUE($A6428),"")))</f>
        <v/>
      </c>
      <c r="F6428" s="12">
        <f>IF($B6428="","",IF(ISNUMBER($B6428),HOUR($B6428)*2+MINUTE($B6428)/30,IFERROR(VALUE(LEFT($B6428,FIND(":",$B6428)-1))*2+VALUE(MID($B6428,FIND(":",$B6428)+1,2))/30,"")))</f>
        <v/>
      </c>
      <c r="G6428" s="12">
        <f>IF($E6428="","",IF(WEEKDAY($E6428,2)&lt;6,1,0))</f>
        <v/>
      </c>
      <c r="H6428" s="12">
        <f>IF(OR($E6428="",$F6428=""),"",IF(AND($G6428=1,$F6428&gt;='Working Hours'!$C$8,$F6428&lt;'Working Hours'!$C$9),1,0))</f>
        <v/>
      </c>
    </row>
    <row r="6429">
      <c r="A6429" s="11" t="n"/>
      <c r="B6429" s="11" t="n"/>
      <c r="C6429" s="11" t="n"/>
      <c r="E6429" s="12">
        <f>IF($A6429="","",IF(ISNUMBER($A6429),$A6429,IFERROR(DATEVALUE($A6429),"")))</f>
        <v/>
      </c>
      <c r="F6429" s="12">
        <f>IF($B6429="","",IF(ISNUMBER($B6429),HOUR($B6429)*2+MINUTE($B6429)/30,IFERROR(VALUE(LEFT($B6429,FIND(":",$B6429)-1))*2+VALUE(MID($B6429,FIND(":",$B6429)+1,2))/30,"")))</f>
        <v/>
      </c>
      <c r="G6429" s="12">
        <f>IF($E6429="","",IF(WEEKDAY($E6429,2)&lt;6,1,0))</f>
        <v/>
      </c>
      <c r="H6429" s="12">
        <f>IF(OR($E6429="",$F6429=""),"",IF(AND($G6429=1,$F6429&gt;='Working Hours'!$C$8,$F6429&lt;'Working Hours'!$C$9),1,0))</f>
        <v/>
      </c>
    </row>
    <row r="6430">
      <c r="A6430" s="11" t="n"/>
      <c r="B6430" s="11" t="n"/>
      <c r="C6430" s="11" t="n"/>
      <c r="E6430" s="12">
        <f>IF($A6430="","",IF(ISNUMBER($A6430),$A6430,IFERROR(DATEVALUE($A6430),"")))</f>
        <v/>
      </c>
      <c r="F6430" s="12">
        <f>IF($B6430="","",IF(ISNUMBER($B6430),HOUR($B6430)*2+MINUTE($B6430)/30,IFERROR(VALUE(LEFT($B6430,FIND(":",$B6430)-1))*2+VALUE(MID($B6430,FIND(":",$B6430)+1,2))/30,"")))</f>
        <v/>
      </c>
      <c r="G6430" s="12">
        <f>IF($E6430="","",IF(WEEKDAY($E6430,2)&lt;6,1,0))</f>
        <v/>
      </c>
      <c r="H6430" s="12">
        <f>IF(OR($E6430="",$F6430=""),"",IF(AND($G6430=1,$F6430&gt;='Working Hours'!$C$8,$F6430&lt;'Working Hours'!$C$9),1,0))</f>
        <v/>
      </c>
    </row>
    <row r="6431">
      <c r="A6431" s="11" t="n"/>
      <c r="B6431" s="11" t="n"/>
      <c r="C6431" s="11" t="n"/>
      <c r="E6431" s="12">
        <f>IF($A6431="","",IF(ISNUMBER($A6431),$A6431,IFERROR(DATEVALUE($A6431),"")))</f>
        <v/>
      </c>
      <c r="F6431" s="12">
        <f>IF($B6431="","",IF(ISNUMBER($B6431),HOUR($B6431)*2+MINUTE($B6431)/30,IFERROR(VALUE(LEFT($B6431,FIND(":",$B6431)-1))*2+VALUE(MID($B6431,FIND(":",$B6431)+1,2))/30,"")))</f>
        <v/>
      </c>
      <c r="G6431" s="12">
        <f>IF($E6431="","",IF(WEEKDAY($E6431,2)&lt;6,1,0))</f>
        <v/>
      </c>
      <c r="H6431" s="12">
        <f>IF(OR($E6431="",$F6431=""),"",IF(AND($G6431=1,$F6431&gt;='Working Hours'!$C$8,$F6431&lt;'Working Hours'!$C$9),1,0))</f>
        <v/>
      </c>
    </row>
    <row r="6432">
      <c r="A6432" s="11" t="n"/>
      <c r="B6432" s="11" t="n"/>
      <c r="C6432" s="11" t="n"/>
      <c r="E6432" s="12">
        <f>IF($A6432="","",IF(ISNUMBER($A6432),$A6432,IFERROR(DATEVALUE($A6432),"")))</f>
        <v/>
      </c>
      <c r="F6432" s="12">
        <f>IF($B6432="","",IF(ISNUMBER($B6432),HOUR($B6432)*2+MINUTE($B6432)/30,IFERROR(VALUE(LEFT($B6432,FIND(":",$B6432)-1))*2+VALUE(MID($B6432,FIND(":",$B6432)+1,2))/30,"")))</f>
        <v/>
      </c>
      <c r="G6432" s="12">
        <f>IF($E6432="","",IF(WEEKDAY($E6432,2)&lt;6,1,0))</f>
        <v/>
      </c>
      <c r="H6432" s="12">
        <f>IF(OR($E6432="",$F6432=""),"",IF(AND($G6432=1,$F6432&gt;='Working Hours'!$C$8,$F6432&lt;'Working Hours'!$C$9),1,0))</f>
        <v/>
      </c>
    </row>
    <row r="6433">
      <c r="A6433" s="11" t="n"/>
      <c r="B6433" s="11" t="n"/>
      <c r="C6433" s="11" t="n"/>
      <c r="E6433" s="12">
        <f>IF($A6433="","",IF(ISNUMBER($A6433),$A6433,IFERROR(DATEVALUE($A6433),"")))</f>
        <v/>
      </c>
      <c r="F6433" s="12">
        <f>IF($B6433="","",IF(ISNUMBER($B6433),HOUR($B6433)*2+MINUTE($B6433)/30,IFERROR(VALUE(LEFT($B6433,FIND(":",$B6433)-1))*2+VALUE(MID($B6433,FIND(":",$B6433)+1,2))/30,"")))</f>
        <v/>
      </c>
      <c r="G6433" s="12">
        <f>IF($E6433="","",IF(WEEKDAY($E6433,2)&lt;6,1,0))</f>
        <v/>
      </c>
      <c r="H6433" s="12">
        <f>IF(OR($E6433="",$F6433=""),"",IF(AND($G6433=1,$F6433&gt;='Working Hours'!$C$8,$F6433&lt;'Working Hours'!$C$9),1,0))</f>
        <v/>
      </c>
    </row>
    <row r="6434">
      <c r="A6434" s="11" t="n"/>
      <c r="B6434" s="11" t="n"/>
      <c r="C6434" s="11" t="n"/>
      <c r="E6434" s="12">
        <f>IF($A6434="","",IF(ISNUMBER($A6434),$A6434,IFERROR(DATEVALUE($A6434),"")))</f>
        <v/>
      </c>
      <c r="F6434" s="12">
        <f>IF($B6434="","",IF(ISNUMBER($B6434),HOUR($B6434)*2+MINUTE($B6434)/30,IFERROR(VALUE(LEFT($B6434,FIND(":",$B6434)-1))*2+VALUE(MID($B6434,FIND(":",$B6434)+1,2))/30,"")))</f>
        <v/>
      </c>
      <c r="G6434" s="12">
        <f>IF($E6434="","",IF(WEEKDAY($E6434,2)&lt;6,1,0))</f>
        <v/>
      </c>
      <c r="H6434" s="12">
        <f>IF(OR($E6434="",$F6434=""),"",IF(AND($G6434=1,$F6434&gt;='Working Hours'!$C$8,$F6434&lt;'Working Hours'!$C$9),1,0))</f>
        <v/>
      </c>
    </row>
    <row r="6435">
      <c r="A6435" s="11" t="n"/>
      <c r="B6435" s="11" t="n"/>
      <c r="C6435" s="11" t="n"/>
      <c r="E6435" s="12">
        <f>IF($A6435="","",IF(ISNUMBER($A6435),$A6435,IFERROR(DATEVALUE($A6435),"")))</f>
        <v/>
      </c>
      <c r="F6435" s="12">
        <f>IF($B6435="","",IF(ISNUMBER($B6435),HOUR($B6435)*2+MINUTE($B6435)/30,IFERROR(VALUE(LEFT($B6435,FIND(":",$B6435)-1))*2+VALUE(MID($B6435,FIND(":",$B6435)+1,2))/30,"")))</f>
        <v/>
      </c>
      <c r="G6435" s="12">
        <f>IF($E6435="","",IF(WEEKDAY($E6435,2)&lt;6,1,0))</f>
        <v/>
      </c>
      <c r="H6435" s="12">
        <f>IF(OR($E6435="",$F6435=""),"",IF(AND($G6435=1,$F6435&gt;='Working Hours'!$C$8,$F6435&lt;'Working Hours'!$C$9),1,0))</f>
        <v/>
      </c>
    </row>
    <row r="6436">
      <c r="A6436" s="11" t="n"/>
      <c r="B6436" s="11" t="n"/>
      <c r="C6436" s="11" t="n"/>
      <c r="E6436" s="12">
        <f>IF($A6436="","",IF(ISNUMBER($A6436),$A6436,IFERROR(DATEVALUE($A6436),"")))</f>
        <v/>
      </c>
      <c r="F6436" s="12">
        <f>IF($B6436="","",IF(ISNUMBER($B6436),HOUR($B6436)*2+MINUTE($B6436)/30,IFERROR(VALUE(LEFT($B6436,FIND(":",$B6436)-1))*2+VALUE(MID($B6436,FIND(":",$B6436)+1,2))/30,"")))</f>
        <v/>
      </c>
      <c r="G6436" s="12">
        <f>IF($E6436="","",IF(WEEKDAY($E6436,2)&lt;6,1,0))</f>
        <v/>
      </c>
      <c r="H6436" s="12">
        <f>IF(OR($E6436="",$F6436=""),"",IF(AND($G6436=1,$F6436&gt;='Working Hours'!$C$8,$F6436&lt;'Working Hours'!$C$9),1,0))</f>
        <v/>
      </c>
    </row>
    <row r="6437">
      <c r="A6437" s="11" t="n"/>
      <c r="B6437" s="11" t="n"/>
      <c r="C6437" s="11" t="n"/>
      <c r="E6437" s="12">
        <f>IF($A6437="","",IF(ISNUMBER($A6437),$A6437,IFERROR(DATEVALUE($A6437),"")))</f>
        <v/>
      </c>
      <c r="F6437" s="12">
        <f>IF($B6437="","",IF(ISNUMBER($B6437),HOUR($B6437)*2+MINUTE($B6437)/30,IFERROR(VALUE(LEFT($B6437,FIND(":",$B6437)-1))*2+VALUE(MID($B6437,FIND(":",$B6437)+1,2))/30,"")))</f>
        <v/>
      </c>
      <c r="G6437" s="12">
        <f>IF($E6437="","",IF(WEEKDAY($E6437,2)&lt;6,1,0))</f>
        <v/>
      </c>
      <c r="H6437" s="12">
        <f>IF(OR($E6437="",$F6437=""),"",IF(AND($G6437=1,$F6437&gt;='Working Hours'!$C$8,$F6437&lt;'Working Hours'!$C$9),1,0))</f>
        <v/>
      </c>
    </row>
    <row r="6438">
      <c r="A6438" s="11" t="n"/>
      <c r="B6438" s="11" t="n"/>
      <c r="C6438" s="11" t="n"/>
      <c r="E6438" s="12">
        <f>IF($A6438="","",IF(ISNUMBER($A6438),$A6438,IFERROR(DATEVALUE($A6438),"")))</f>
        <v/>
      </c>
      <c r="F6438" s="12">
        <f>IF($B6438="","",IF(ISNUMBER($B6438),HOUR($B6438)*2+MINUTE($B6438)/30,IFERROR(VALUE(LEFT($B6438,FIND(":",$B6438)-1))*2+VALUE(MID($B6438,FIND(":",$B6438)+1,2))/30,"")))</f>
        <v/>
      </c>
      <c r="G6438" s="12">
        <f>IF($E6438="","",IF(WEEKDAY($E6438,2)&lt;6,1,0))</f>
        <v/>
      </c>
      <c r="H6438" s="12">
        <f>IF(OR($E6438="",$F6438=""),"",IF(AND($G6438=1,$F6438&gt;='Working Hours'!$C$8,$F6438&lt;'Working Hours'!$C$9),1,0))</f>
        <v/>
      </c>
    </row>
    <row r="6439">
      <c r="A6439" s="11" t="n"/>
      <c r="B6439" s="11" t="n"/>
      <c r="C6439" s="11" t="n"/>
      <c r="E6439" s="12">
        <f>IF($A6439="","",IF(ISNUMBER($A6439),$A6439,IFERROR(DATEVALUE($A6439),"")))</f>
        <v/>
      </c>
      <c r="F6439" s="12">
        <f>IF($B6439="","",IF(ISNUMBER($B6439),HOUR($B6439)*2+MINUTE($B6439)/30,IFERROR(VALUE(LEFT($B6439,FIND(":",$B6439)-1))*2+VALUE(MID($B6439,FIND(":",$B6439)+1,2))/30,"")))</f>
        <v/>
      </c>
      <c r="G6439" s="12">
        <f>IF($E6439="","",IF(WEEKDAY($E6439,2)&lt;6,1,0))</f>
        <v/>
      </c>
      <c r="H6439" s="12">
        <f>IF(OR($E6439="",$F6439=""),"",IF(AND($G6439=1,$F6439&gt;='Working Hours'!$C$8,$F6439&lt;'Working Hours'!$C$9),1,0))</f>
        <v/>
      </c>
    </row>
    <row r="6440">
      <c r="A6440" s="11" t="n"/>
      <c r="B6440" s="11" t="n"/>
      <c r="C6440" s="11" t="n"/>
      <c r="E6440" s="12">
        <f>IF($A6440="","",IF(ISNUMBER($A6440),$A6440,IFERROR(DATEVALUE($A6440),"")))</f>
        <v/>
      </c>
      <c r="F6440" s="12">
        <f>IF($B6440="","",IF(ISNUMBER($B6440),HOUR($B6440)*2+MINUTE($B6440)/30,IFERROR(VALUE(LEFT($B6440,FIND(":",$B6440)-1))*2+VALUE(MID($B6440,FIND(":",$B6440)+1,2))/30,"")))</f>
        <v/>
      </c>
      <c r="G6440" s="12">
        <f>IF($E6440="","",IF(WEEKDAY($E6440,2)&lt;6,1,0))</f>
        <v/>
      </c>
      <c r="H6440" s="12">
        <f>IF(OR($E6440="",$F6440=""),"",IF(AND($G6440=1,$F6440&gt;='Working Hours'!$C$8,$F6440&lt;'Working Hours'!$C$9),1,0))</f>
        <v/>
      </c>
    </row>
    <row r="6441">
      <c r="A6441" s="11" t="n"/>
      <c r="B6441" s="11" t="n"/>
      <c r="C6441" s="11" t="n"/>
      <c r="E6441" s="12">
        <f>IF($A6441="","",IF(ISNUMBER($A6441),$A6441,IFERROR(DATEVALUE($A6441),"")))</f>
        <v/>
      </c>
      <c r="F6441" s="12">
        <f>IF($B6441="","",IF(ISNUMBER($B6441),HOUR($B6441)*2+MINUTE($B6441)/30,IFERROR(VALUE(LEFT($B6441,FIND(":",$B6441)-1))*2+VALUE(MID($B6441,FIND(":",$B6441)+1,2))/30,"")))</f>
        <v/>
      </c>
      <c r="G6441" s="12">
        <f>IF($E6441="","",IF(WEEKDAY($E6441,2)&lt;6,1,0))</f>
        <v/>
      </c>
      <c r="H6441" s="12">
        <f>IF(OR($E6441="",$F6441=""),"",IF(AND($G6441=1,$F6441&gt;='Working Hours'!$C$8,$F6441&lt;'Working Hours'!$C$9),1,0))</f>
        <v/>
      </c>
    </row>
    <row r="6442">
      <c r="A6442" s="11" t="n"/>
      <c r="B6442" s="11" t="n"/>
      <c r="C6442" s="11" t="n"/>
      <c r="E6442" s="12">
        <f>IF($A6442="","",IF(ISNUMBER($A6442),$A6442,IFERROR(DATEVALUE($A6442),"")))</f>
        <v/>
      </c>
      <c r="F6442" s="12">
        <f>IF($B6442="","",IF(ISNUMBER($B6442),HOUR($B6442)*2+MINUTE($B6442)/30,IFERROR(VALUE(LEFT($B6442,FIND(":",$B6442)-1))*2+VALUE(MID($B6442,FIND(":",$B6442)+1,2))/30,"")))</f>
        <v/>
      </c>
      <c r="G6442" s="12">
        <f>IF($E6442="","",IF(WEEKDAY($E6442,2)&lt;6,1,0))</f>
        <v/>
      </c>
      <c r="H6442" s="12">
        <f>IF(OR($E6442="",$F6442=""),"",IF(AND($G6442=1,$F6442&gt;='Working Hours'!$C$8,$F6442&lt;'Working Hours'!$C$9),1,0))</f>
        <v/>
      </c>
    </row>
    <row r="6443">
      <c r="A6443" s="11" t="n"/>
      <c r="B6443" s="11" t="n"/>
      <c r="C6443" s="11" t="n"/>
      <c r="E6443" s="12">
        <f>IF($A6443="","",IF(ISNUMBER($A6443),$A6443,IFERROR(DATEVALUE($A6443),"")))</f>
        <v/>
      </c>
      <c r="F6443" s="12">
        <f>IF($B6443="","",IF(ISNUMBER($B6443),HOUR($B6443)*2+MINUTE($B6443)/30,IFERROR(VALUE(LEFT($B6443,FIND(":",$B6443)-1))*2+VALUE(MID($B6443,FIND(":",$B6443)+1,2))/30,"")))</f>
        <v/>
      </c>
      <c r="G6443" s="12">
        <f>IF($E6443="","",IF(WEEKDAY($E6443,2)&lt;6,1,0))</f>
        <v/>
      </c>
      <c r="H6443" s="12">
        <f>IF(OR($E6443="",$F6443=""),"",IF(AND($G6443=1,$F6443&gt;='Working Hours'!$C$8,$F6443&lt;'Working Hours'!$C$9),1,0))</f>
        <v/>
      </c>
    </row>
    <row r="6444">
      <c r="A6444" s="11" t="n"/>
      <c r="B6444" s="11" t="n"/>
      <c r="C6444" s="11" t="n"/>
      <c r="E6444" s="12">
        <f>IF($A6444="","",IF(ISNUMBER($A6444),$A6444,IFERROR(DATEVALUE($A6444),"")))</f>
        <v/>
      </c>
      <c r="F6444" s="12">
        <f>IF($B6444="","",IF(ISNUMBER($B6444),HOUR($B6444)*2+MINUTE($B6444)/30,IFERROR(VALUE(LEFT($B6444,FIND(":",$B6444)-1))*2+VALUE(MID($B6444,FIND(":",$B6444)+1,2))/30,"")))</f>
        <v/>
      </c>
      <c r="G6444" s="12">
        <f>IF($E6444="","",IF(WEEKDAY($E6444,2)&lt;6,1,0))</f>
        <v/>
      </c>
      <c r="H6444" s="12">
        <f>IF(OR($E6444="",$F6444=""),"",IF(AND($G6444=1,$F6444&gt;='Working Hours'!$C$8,$F6444&lt;'Working Hours'!$C$9),1,0))</f>
        <v/>
      </c>
    </row>
    <row r="6445">
      <c r="A6445" s="11" t="n"/>
      <c r="B6445" s="11" t="n"/>
      <c r="C6445" s="11" t="n"/>
      <c r="E6445" s="12">
        <f>IF($A6445="","",IF(ISNUMBER($A6445),$A6445,IFERROR(DATEVALUE($A6445),"")))</f>
        <v/>
      </c>
      <c r="F6445" s="12">
        <f>IF($B6445="","",IF(ISNUMBER($B6445),HOUR($B6445)*2+MINUTE($B6445)/30,IFERROR(VALUE(LEFT($B6445,FIND(":",$B6445)-1))*2+VALUE(MID($B6445,FIND(":",$B6445)+1,2))/30,"")))</f>
        <v/>
      </c>
      <c r="G6445" s="12">
        <f>IF($E6445="","",IF(WEEKDAY($E6445,2)&lt;6,1,0))</f>
        <v/>
      </c>
      <c r="H6445" s="12">
        <f>IF(OR($E6445="",$F6445=""),"",IF(AND($G6445=1,$F6445&gt;='Working Hours'!$C$8,$F6445&lt;'Working Hours'!$C$9),1,0))</f>
        <v/>
      </c>
    </row>
    <row r="6446">
      <c r="A6446" s="11" t="n"/>
      <c r="B6446" s="11" t="n"/>
      <c r="C6446" s="11" t="n"/>
      <c r="E6446" s="12">
        <f>IF($A6446="","",IF(ISNUMBER($A6446),$A6446,IFERROR(DATEVALUE($A6446),"")))</f>
        <v/>
      </c>
      <c r="F6446" s="12">
        <f>IF($B6446="","",IF(ISNUMBER($B6446),HOUR($B6446)*2+MINUTE($B6446)/30,IFERROR(VALUE(LEFT($B6446,FIND(":",$B6446)-1))*2+VALUE(MID($B6446,FIND(":",$B6446)+1,2))/30,"")))</f>
        <v/>
      </c>
      <c r="G6446" s="12">
        <f>IF($E6446="","",IF(WEEKDAY($E6446,2)&lt;6,1,0))</f>
        <v/>
      </c>
      <c r="H6446" s="12">
        <f>IF(OR($E6446="",$F6446=""),"",IF(AND($G6446=1,$F6446&gt;='Working Hours'!$C$8,$F6446&lt;'Working Hours'!$C$9),1,0))</f>
        <v/>
      </c>
    </row>
    <row r="6447">
      <c r="A6447" s="11" t="n"/>
      <c r="B6447" s="11" t="n"/>
      <c r="C6447" s="11" t="n"/>
      <c r="E6447" s="12">
        <f>IF($A6447="","",IF(ISNUMBER($A6447),$A6447,IFERROR(DATEVALUE($A6447),"")))</f>
        <v/>
      </c>
      <c r="F6447" s="12">
        <f>IF($B6447="","",IF(ISNUMBER($B6447),HOUR($B6447)*2+MINUTE($B6447)/30,IFERROR(VALUE(LEFT($B6447,FIND(":",$B6447)-1))*2+VALUE(MID($B6447,FIND(":",$B6447)+1,2))/30,"")))</f>
        <v/>
      </c>
      <c r="G6447" s="12">
        <f>IF($E6447="","",IF(WEEKDAY($E6447,2)&lt;6,1,0))</f>
        <v/>
      </c>
      <c r="H6447" s="12">
        <f>IF(OR($E6447="",$F6447=""),"",IF(AND($G6447=1,$F6447&gt;='Working Hours'!$C$8,$F6447&lt;'Working Hours'!$C$9),1,0))</f>
        <v/>
      </c>
    </row>
    <row r="6448">
      <c r="A6448" s="11" t="n"/>
      <c r="B6448" s="11" t="n"/>
      <c r="C6448" s="11" t="n"/>
      <c r="E6448" s="12">
        <f>IF($A6448="","",IF(ISNUMBER($A6448),$A6448,IFERROR(DATEVALUE($A6448),"")))</f>
        <v/>
      </c>
      <c r="F6448" s="12">
        <f>IF($B6448="","",IF(ISNUMBER($B6448),HOUR($B6448)*2+MINUTE($B6448)/30,IFERROR(VALUE(LEFT($B6448,FIND(":",$B6448)-1))*2+VALUE(MID($B6448,FIND(":",$B6448)+1,2))/30,"")))</f>
        <v/>
      </c>
      <c r="G6448" s="12">
        <f>IF($E6448="","",IF(WEEKDAY($E6448,2)&lt;6,1,0))</f>
        <v/>
      </c>
      <c r="H6448" s="12">
        <f>IF(OR($E6448="",$F6448=""),"",IF(AND($G6448=1,$F6448&gt;='Working Hours'!$C$8,$F6448&lt;'Working Hours'!$C$9),1,0))</f>
        <v/>
      </c>
    </row>
    <row r="6449">
      <c r="A6449" s="11" t="n"/>
      <c r="B6449" s="11" t="n"/>
      <c r="C6449" s="11" t="n"/>
      <c r="E6449" s="12">
        <f>IF($A6449="","",IF(ISNUMBER($A6449),$A6449,IFERROR(DATEVALUE($A6449),"")))</f>
        <v/>
      </c>
      <c r="F6449" s="12">
        <f>IF($B6449="","",IF(ISNUMBER($B6449),HOUR($B6449)*2+MINUTE($B6449)/30,IFERROR(VALUE(LEFT($B6449,FIND(":",$B6449)-1))*2+VALUE(MID($B6449,FIND(":",$B6449)+1,2))/30,"")))</f>
        <v/>
      </c>
      <c r="G6449" s="12">
        <f>IF($E6449="","",IF(WEEKDAY($E6449,2)&lt;6,1,0))</f>
        <v/>
      </c>
      <c r="H6449" s="12">
        <f>IF(OR($E6449="",$F6449=""),"",IF(AND($G6449=1,$F6449&gt;='Working Hours'!$C$8,$F6449&lt;'Working Hours'!$C$9),1,0))</f>
        <v/>
      </c>
    </row>
    <row r="6450">
      <c r="A6450" s="11" t="n"/>
      <c r="B6450" s="11" t="n"/>
      <c r="C6450" s="11" t="n"/>
      <c r="E6450" s="12">
        <f>IF($A6450="","",IF(ISNUMBER($A6450),$A6450,IFERROR(DATEVALUE($A6450),"")))</f>
        <v/>
      </c>
      <c r="F6450" s="12">
        <f>IF($B6450="","",IF(ISNUMBER($B6450),HOUR($B6450)*2+MINUTE($B6450)/30,IFERROR(VALUE(LEFT($B6450,FIND(":",$B6450)-1))*2+VALUE(MID($B6450,FIND(":",$B6450)+1,2))/30,"")))</f>
        <v/>
      </c>
      <c r="G6450" s="12">
        <f>IF($E6450="","",IF(WEEKDAY($E6450,2)&lt;6,1,0))</f>
        <v/>
      </c>
      <c r="H6450" s="12">
        <f>IF(OR($E6450="",$F6450=""),"",IF(AND($G6450=1,$F6450&gt;='Working Hours'!$C$8,$F6450&lt;'Working Hours'!$C$9),1,0))</f>
        <v/>
      </c>
    </row>
    <row r="6451">
      <c r="A6451" s="11" t="n"/>
      <c r="B6451" s="11" t="n"/>
      <c r="C6451" s="11" t="n"/>
      <c r="E6451" s="12">
        <f>IF($A6451="","",IF(ISNUMBER($A6451),$A6451,IFERROR(DATEVALUE($A6451),"")))</f>
        <v/>
      </c>
      <c r="F6451" s="12">
        <f>IF($B6451="","",IF(ISNUMBER($B6451),HOUR($B6451)*2+MINUTE($B6451)/30,IFERROR(VALUE(LEFT($B6451,FIND(":",$B6451)-1))*2+VALUE(MID($B6451,FIND(":",$B6451)+1,2))/30,"")))</f>
        <v/>
      </c>
      <c r="G6451" s="12">
        <f>IF($E6451="","",IF(WEEKDAY($E6451,2)&lt;6,1,0))</f>
        <v/>
      </c>
      <c r="H6451" s="12">
        <f>IF(OR($E6451="",$F6451=""),"",IF(AND($G6451=1,$F6451&gt;='Working Hours'!$C$8,$F6451&lt;'Working Hours'!$C$9),1,0))</f>
        <v/>
      </c>
    </row>
    <row r="6452">
      <c r="A6452" s="11" t="n"/>
      <c r="B6452" s="11" t="n"/>
      <c r="C6452" s="11" t="n"/>
      <c r="E6452" s="12">
        <f>IF($A6452="","",IF(ISNUMBER($A6452),$A6452,IFERROR(DATEVALUE($A6452),"")))</f>
        <v/>
      </c>
      <c r="F6452" s="12">
        <f>IF($B6452="","",IF(ISNUMBER($B6452),HOUR($B6452)*2+MINUTE($B6452)/30,IFERROR(VALUE(LEFT($B6452,FIND(":",$B6452)-1))*2+VALUE(MID($B6452,FIND(":",$B6452)+1,2))/30,"")))</f>
        <v/>
      </c>
      <c r="G6452" s="12">
        <f>IF($E6452="","",IF(WEEKDAY($E6452,2)&lt;6,1,0))</f>
        <v/>
      </c>
      <c r="H6452" s="12">
        <f>IF(OR($E6452="",$F6452=""),"",IF(AND($G6452=1,$F6452&gt;='Working Hours'!$C$8,$F6452&lt;'Working Hours'!$C$9),1,0))</f>
        <v/>
      </c>
    </row>
    <row r="6453">
      <c r="A6453" s="11" t="n"/>
      <c r="B6453" s="11" t="n"/>
      <c r="C6453" s="11" t="n"/>
      <c r="E6453" s="12">
        <f>IF($A6453="","",IF(ISNUMBER($A6453),$A6453,IFERROR(DATEVALUE($A6453),"")))</f>
        <v/>
      </c>
      <c r="F6453" s="12">
        <f>IF($B6453="","",IF(ISNUMBER($B6453),HOUR($B6453)*2+MINUTE($B6453)/30,IFERROR(VALUE(LEFT($B6453,FIND(":",$B6453)-1))*2+VALUE(MID($B6453,FIND(":",$B6453)+1,2))/30,"")))</f>
        <v/>
      </c>
      <c r="G6453" s="12">
        <f>IF($E6453="","",IF(WEEKDAY($E6453,2)&lt;6,1,0))</f>
        <v/>
      </c>
      <c r="H6453" s="12">
        <f>IF(OR($E6453="",$F6453=""),"",IF(AND($G6453=1,$F6453&gt;='Working Hours'!$C$8,$F6453&lt;'Working Hours'!$C$9),1,0))</f>
        <v/>
      </c>
    </row>
    <row r="6454">
      <c r="A6454" s="11" t="n"/>
      <c r="B6454" s="11" t="n"/>
      <c r="C6454" s="11" t="n"/>
      <c r="E6454" s="12">
        <f>IF($A6454="","",IF(ISNUMBER($A6454),$A6454,IFERROR(DATEVALUE($A6454),"")))</f>
        <v/>
      </c>
      <c r="F6454" s="12">
        <f>IF($B6454="","",IF(ISNUMBER($B6454),HOUR($B6454)*2+MINUTE($B6454)/30,IFERROR(VALUE(LEFT($B6454,FIND(":",$B6454)-1))*2+VALUE(MID($B6454,FIND(":",$B6454)+1,2))/30,"")))</f>
        <v/>
      </c>
      <c r="G6454" s="12">
        <f>IF($E6454="","",IF(WEEKDAY($E6454,2)&lt;6,1,0))</f>
        <v/>
      </c>
      <c r="H6454" s="12">
        <f>IF(OR($E6454="",$F6454=""),"",IF(AND($G6454=1,$F6454&gt;='Working Hours'!$C$8,$F6454&lt;'Working Hours'!$C$9),1,0))</f>
        <v/>
      </c>
    </row>
    <row r="6455">
      <c r="A6455" s="11" t="n"/>
      <c r="B6455" s="11" t="n"/>
      <c r="C6455" s="11" t="n"/>
      <c r="E6455" s="12">
        <f>IF($A6455="","",IF(ISNUMBER($A6455),$A6455,IFERROR(DATEVALUE($A6455),"")))</f>
        <v/>
      </c>
      <c r="F6455" s="12">
        <f>IF($B6455="","",IF(ISNUMBER($B6455),HOUR($B6455)*2+MINUTE($B6455)/30,IFERROR(VALUE(LEFT($B6455,FIND(":",$B6455)-1))*2+VALUE(MID($B6455,FIND(":",$B6455)+1,2))/30,"")))</f>
        <v/>
      </c>
      <c r="G6455" s="12">
        <f>IF($E6455="","",IF(WEEKDAY($E6455,2)&lt;6,1,0))</f>
        <v/>
      </c>
      <c r="H6455" s="12">
        <f>IF(OR($E6455="",$F6455=""),"",IF(AND($G6455=1,$F6455&gt;='Working Hours'!$C$8,$F6455&lt;'Working Hours'!$C$9),1,0))</f>
        <v/>
      </c>
    </row>
    <row r="6456">
      <c r="A6456" s="11" t="n"/>
      <c r="B6456" s="11" t="n"/>
      <c r="C6456" s="11" t="n"/>
      <c r="E6456" s="12">
        <f>IF($A6456="","",IF(ISNUMBER($A6456),$A6456,IFERROR(DATEVALUE($A6456),"")))</f>
        <v/>
      </c>
      <c r="F6456" s="12">
        <f>IF($B6456="","",IF(ISNUMBER($B6456),HOUR($B6456)*2+MINUTE($B6456)/30,IFERROR(VALUE(LEFT($B6456,FIND(":",$B6456)-1))*2+VALUE(MID($B6456,FIND(":",$B6456)+1,2))/30,"")))</f>
        <v/>
      </c>
      <c r="G6456" s="12">
        <f>IF($E6456="","",IF(WEEKDAY($E6456,2)&lt;6,1,0))</f>
        <v/>
      </c>
      <c r="H6456" s="12">
        <f>IF(OR($E6456="",$F6456=""),"",IF(AND($G6456=1,$F6456&gt;='Working Hours'!$C$8,$F6456&lt;'Working Hours'!$C$9),1,0))</f>
        <v/>
      </c>
    </row>
    <row r="6457">
      <c r="A6457" s="11" t="n"/>
      <c r="B6457" s="11" t="n"/>
      <c r="C6457" s="11" t="n"/>
      <c r="E6457" s="12">
        <f>IF($A6457="","",IF(ISNUMBER($A6457),$A6457,IFERROR(DATEVALUE($A6457),"")))</f>
        <v/>
      </c>
      <c r="F6457" s="12">
        <f>IF($B6457="","",IF(ISNUMBER($B6457),HOUR($B6457)*2+MINUTE($B6457)/30,IFERROR(VALUE(LEFT($B6457,FIND(":",$B6457)-1))*2+VALUE(MID($B6457,FIND(":",$B6457)+1,2))/30,"")))</f>
        <v/>
      </c>
      <c r="G6457" s="12">
        <f>IF($E6457="","",IF(WEEKDAY($E6457,2)&lt;6,1,0))</f>
        <v/>
      </c>
      <c r="H6457" s="12">
        <f>IF(OR($E6457="",$F6457=""),"",IF(AND($G6457=1,$F6457&gt;='Working Hours'!$C$8,$F6457&lt;'Working Hours'!$C$9),1,0))</f>
        <v/>
      </c>
    </row>
    <row r="6458">
      <c r="A6458" s="11" t="n"/>
      <c r="B6458" s="11" t="n"/>
      <c r="C6458" s="11" t="n"/>
      <c r="E6458" s="12">
        <f>IF($A6458="","",IF(ISNUMBER($A6458),$A6458,IFERROR(DATEVALUE($A6458),"")))</f>
        <v/>
      </c>
      <c r="F6458" s="12">
        <f>IF($B6458="","",IF(ISNUMBER($B6458),HOUR($B6458)*2+MINUTE($B6458)/30,IFERROR(VALUE(LEFT($B6458,FIND(":",$B6458)-1))*2+VALUE(MID($B6458,FIND(":",$B6458)+1,2))/30,"")))</f>
        <v/>
      </c>
      <c r="G6458" s="12">
        <f>IF($E6458="","",IF(WEEKDAY($E6458,2)&lt;6,1,0))</f>
        <v/>
      </c>
      <c r="H6458" s="12">
        <f>IF(OR($E6458="",$F6458=""),"",IF(AND($G6458=1,$F6458&gt;='Working Hours'!$C$8,$F6458&lt;'Working Hours'!$C$9),1,0))</f>
        <v/>
      </c>
    </row>
    <row r="6459">
      <c r="A6459" s="11" t="n"/>
      <c r="B6459" s="11" t="n"/>
      <c r="C6459" s="11" t="n"/>
      <c r="E6459" s="12">
        <f>IF($A6459="","",IF(ISNUMBER($A6459),$A6459,IFERROR(DATEVALUE($A6459),"")))</f>
        <v/>
      </c>
      <c r="F6459" s="12">
        <f>IF($B6459="","",IF(ISNUMBER($B6459),HOUR($B6459)*2+MINUTE($B6459)/30,IFERROR(VALUE(LEFT($B6459,FIND(":",$B6459)-1))*2+VALUE(MID($B6459,FIND(":",$B6459)+1,2))/30,"")))</f>
        <v/>
      </c>
      <c r="G6459" s="12">
        <f>IF($E6459="","",IF(WEEKDAY($E6459,2)&lt;6,1,0))</f>
        <v/>
      </c>
      <c r="H6459" s="12">
        <f>IF(OR($E6459="",$F6459=""),"",IF(AND($G6459=1,$F6459&gt;='Working Hours'!$C$8,$F6459&lt;'Working Hours'!$C$9),1,0))</f>
        <v/>
      </c>
    </row>
    <row r="6460">
      <c r="A6460" s="11" t="n"/>
      <c r="B6460" s="11" t="n"/>
      <c r="C6460" s="11" t="n"/>
      <c r="E6460" s="12">
        <f>IF($A6460="","",IF(ISNUMBER($A6460),$A6460,IFERROR(DATEVALUE($A6460),"")))</f>
        <v/>
      </c>
      <c r="F6460" s="12">
        <f>IF($B6460="","",IF(ISNUMBER($B6460),HOUR($B6460)*2+MINUTE($B6460)/30,IFERROR(VALUE(LEFT($B6460,FIND(":",$B6460)-1))*2+VALUE(MID($B6460,FIND(":",$B6460)+1,2))/30,"")))</f>
        <v/>
      </c>
      <c r="G6460" s="12">
        <f>IF($E6460="","",IF(WEEKDAY($E6460,2)&lt;6,1,0))</f>
        <v/>
      </c>
      <c r="H6460" s="12">
        <f>IF(OR($E6460="",$F6460=""),"",IF(AND($G6460=1,$F6460&gt;='Working Hours'!$C$8,$F6460&lt;'Working Hours'!$C$9),1,0))</f>
        <v/>
      </c>
    </row>
    <row r="6461">
      <c r="A6461" s="11" t="n"/>
      <c r="B6461" s="11" t="n"/>
      <c r="C6461" s="11" t="n"/>
      <c r="E6461" s="12">
        <f>IF($A6461="","",IF(ISNUMBER($A6461),$A6461,IFERROR(DATEVALUE($A6461),"")))</f>
        <v/>
      </c>
      <c r="F6461" s="12">
        <f>IF($B6461="","",IF(ISNUMBER($B6461),HOUR($B6461)*2+MINUTE($B6461)/30,IFERROR(VALUE(LEFT($B6461,FIND(":",$B6461)-1))*2+VALUE(MID($B6461,FIND(":",$B6461)+1,2))/30,"")))</f>
        <v/>
      </c>
      <c r="G6461" s="12">
        <f>IF($E6461="","",IF(WEEKDAY($E6461,2)&lt;6,1,0))</f>
        <v/>
      </c>
      <c r="H6461" s="12">
        <f>IF(OR($E6461="",$F6461=""),"",IF(AND($G6461=1,$F6461&gt;='Working Hours'!$C$8,$F6461&lt;'Working Hours'!$C$9),1,0))</f>
        <v/>
      </c>
    </row>
    <row r="6462">
      <c r="A6462" s="11" t="n"/>
      <c r="B6462" s="11" t="n"/>
      <c r="C6462" s="11" t="n"/>
      <c r="E6462" s="12">
        <f>IF($A6462="","",IF(ISNUMBER($A6462),$A6462,IFERROR(DATEVALUE($A6462),"")))</f>
        <v/>
      </c>
      <c r="F6462" s="12">
        <f>IF($B6462="","",IF(ISNUMBER($B6462),HOUR($B6462)*2+MINUTE($B6462)/30,IFERROR(VALUE(LEFT($B6462,FIND(":",$B6462)-1))*2+VALUE(MID($B6462,FIND(":",$B6462)+1,2))/30,"")))</f>
        <v/>
      </c>
      <c r="G6462" s="12">
        <f>IF($E6462="","",IF(WEEKDAY($E6462,2)&lt;6,1,0))</f>
        <v/>
      </c>
      <c r="H6462" s="12">
        <f>IF(OR($E6462="",$F6462=""),"",IF(AND($G6462=1,$F6462&gt;='Working Hours'!$C$8,$F6462&lt;'Working Hours'!$C$9),1,0))</f>
        <v/>
      </c>
    </row>
    <row r="6463">
      <c r="A6463" s="11" t="n"/>
      <c r="B6463" s="11" t="n"/>
      <c r="C6463" s="11" t="n"/>
      <c r="E6463" s="12">
        <f>IF($A6463="","",IF(ISNUMBER($A6463),$A6463,IFERROR(DATEVALUE($A6463),"")))</f>
        <v/>
      </c>
      <c r="F6463" s="12">
        <f>IF($B6463="","",IF(ISNUMBER($B6463),HOUR($B6463)*2+MINUTE($B6463)/30,IFERROR(VALUE(LEFT($B6463,FIND(":",$B6463)-1))*2+VALUE(MID($B6463,FIND(":",$B6463)+1,2))/30,"")))</f>
        <v/>
      </c>
      <c r="G6463" s="12">
        <f>IF($E6463="","",IF(WEEKDAY($E6463,2)&lt;6,1,0))</f>
        <v/>
      </c>
      <c r="H6463" s="12">
        <f>IF(OR($E6463="",$F6463=""),"",IF(AND($G6463=1,$F6463&gt;='Working Hours'!$C$8,$F6463&lt;'Working Hours'!$C$9),1,0))</f>
        <v/>
      </c>
    </row>
    <row r="6464">
      <c r="A6464" s="11" t="n"/>
      <c r="B6464" s="11" t="n"/>
      <c r="C6464" s="11" t="n"/>
      <c r="E6464" s="12">
        <f>IF($A6464="","",IF(ISNUMBER($A6464),$A6464,IFERROR(DATEVALUE($A6464),"")))</f>
        <v/>
      </c>
      <c r="F6464" s="12">
        <f>IF($B6464="","",IF(ISNUMBER($B6464),HOUR($B6464)*2+MINUTE($B6464)/30,IFERROR(VALUE(LEFT($B6464,FIND(":",$B6464)-1))*2+VALUE(MID($B6464,FIND(":",$B6464)+1,2))/30,"")))</f>
        <v/>
      </c>
      <c r="G6464" s="12">
        <f>IF($E6464="","",IF(WEEKDAY($E6464,2)&lt;6,1,0))</f>
        <v/>
      </c>
      <c r="H6464" s="12">
        <f>IF(OR($E6464="",$F6464=""),"",IF(AND($G6464=1,$F6464&gt;='Working Hours'!$C$8,$F6464&lt;'Working Hours'!$C$9),1,0))</f>
        <v/>
      </c>
    </row>
    <row r="6465">
      <c r="A6465" s="11" t="n"/>
      <c r="B6465" s="11" t="n"/>
      <c r="C6465" s="11" t="n"/>
      <c r="E6465" s="12">
        <f>IF($A6465="","",IF(ISNUMBER($A6465),$A6465,IFERROR(DATEVALUE($A6465),"")))</f>
        <v/>
      </c>
      <c r="F6465" s="12">
        <f>IF($B6465="","",IF(ISNUMBER($B6465),HOUR($B6465)*2+MINUTE($B6465)/30,IFERROR(VALUE(LEFT($B6465,FIND(":",$B6465)-1))*2+VALUE(MID($B6465,FIND(":",$B6465)+1,2))/30,"")))</f>
        <v/>
      </c>
      <c r="G6465" s="12">
        <f>IF($E6465="","",IF(WEEKDAY($E6465,2)&lt;6,1,0))</f>
        <v/>
      </c>
      <c r="H6465" s="12">
        <f>IF(OR($E6465="",$F6465=""),"",IF(AND($G6465=1,$F6465&gt;='Working Hours'!$C$8,$F6465&lt;'Working Hours'!$C$9),1,0))</f>
        <v/>
      </c>
    </row>
    <row r="6466">
      <c r="A6466" s="11" t="n"/>
      <c r="B6466" s="11" t="n"/>
      <c r="C6466" s="11" t="n"/>
      <c r="E6466" s="12">
        <f>IF($A6466="","",IF(ISNUMBER($A6466),$A6466,IFERROR(DATEVALUE($A6466),"")))</f>
        <v/>
      </c>
      <c r="F6466" s="12">
        <f>IF($B6466="","",IF(ISNUMBER($B6466),HOUR($B6466)*2+MINUTE($B6466)/30,IFERROR(VALUE(LEFT($B6466,FIND(":",$B6466)-1))*2+VALUE(MID($B6466,FIND(":",$B6466)+1,2))/30,"")))</f>
        <v/>
      </c>
      <c r="G6466" s="12">
        <f>IF($E6466="","",IF(WEEKDAY($E6466,2)&lt;6,1,0))</f>
        <v/>
      </c>
      <c r="H6466" s="12">
        <f>IF(OR($E6466="",$F6466=""),"",IF(AND($G6466=1,$F6466&gt;='Working Hours'!$C$8,$F6466&lt;'Working Hours'!$C$9),1,0))</f>
        <v/>
      </c>
    </row>
    <row r="6467">
      <c r="A6467" s="11" t="n"/>
      <c r="B6467" s="11" t="n"/>
      <c r="C6467" s="11" t="n"/>
      <c r="E6467" s="12">
        <f>IF($A6467="","",IF(ISNUMBER($A6467),$A6467,IFERROR(DATEVALUE($A6467),"")))</f>
        <v/>
      </c>
      <c r="F6467" s="12">
        <f>IF($B6467="","",IF(ISNUMBER($B6467),HOUR($B6467)*2+MINUTE($B6467)/30,IFERROR(VALUE(LEFT($B6467,FIND(":",$B6467)-1))*2+VALUE(MID($B6467,FIND(":",$B6467)+1,2))/30,"")))</f>
        <v/>
      </c>
      <c r="G6467" s="12">
        <f>IF($E6467="","",IF(WEEKDAY($E6467,2)&lt;6,1,0))</f>
        <v/>
      </c>
      <c r="H6467" s="12">
        <f>IF(OR($E6467="",$F6467=""),"",IF(AND($G6467=1,$F6467&gt;='Working Hours'!$C$8,$F6467&lt;'Working Hours'!$C$9),1,0))</f>
        <v/>
      </c>
    </row>
    <row r="6468">
      <c r="A6468" s="11" t="n"/>
      <c r="B6468" s="11" t="n"/>
      <c r="C6468" s="11" t="n"/>
      <c r="E6468" s="12">
        <f>IF($A6468="","",IF(ISNUMBER($A6468),$A6468,IFERROR(DATEVALUE($A6468),"")))</f>
        <v/>
      </c>
      <c r="F6468" s="12">
        <f>IF($B6468="","",IF(ISNUMBER($B6468),HOUR($B6468)*2+MINUTE($B6468)/30,IFERROR(VALUE(LEFT($B6468,FIND(":",$B6468)-1))*2+VALUE(MID($B6468,FIND(":",$B6468)+1,2))/30,"")))</f>
        <v/>
      </c>
      <c r="G6468" s="12">
        <f>IF($E6468="","",IF(WEEKDAY($E6468,2)&lt;6,1,0))</f>
        <v/>
      </c>
      <c r="H6468" s="12">
        <f>IF(OR($E6468="",$F6468=""),"",IF(AND($G6468=1,$F6468&gt;='Working Hours'!$C$8,$F6468&lt;'Working Hours'!$C$9),1,0))</f>
        <v/>
      </c>
    </row>
    <row r="6469">
      <c r="A6469" s="11" t="n"/>
      <c r="B6469" s="11" t="n"/>
      <c r="C6469" s="11" t="n"/>
      <c r="E6469" s="12">
        <f>IF($A6469="","",IF(ISNUMBER($A6469),$A6469,IFERROR(DATEVALUE($A6469),"")))</f>
        <v/>
      </c>
      <c r="F6469" s="12">
        <f>IF($B6469="","",IF(ISNUMBER($B6469),HOUR($B6469)*2+MINUTE($B6469)/30,IFERROR(VALUE(LEFT($B6469,FIND(":",$B6469)-1))*2+VALUE(MID($B6469,FIND(":",$B6469)+1,2))/30,"")))</f>
        <v/>
      </c>
      <c r="G6469" s="12">
        <f>IF($E6469="","",IF(WEEKDAY($E6469,2)&lt;6,1,0))</f>
        <v/>
      </c>
      <c r="H6469" s="12">
        <f>IF(OR($E6469="",$F6469=""),"",IF(AND($G6469=1,$F6469&gt;='Working Hours'!$C$8,$F6469&lt;'Working Hours'!$C$9),1,0))</f>
        <v/>
      </c>
    </row>
    <row r="6470">
      <c r="A6470" s="11" t="n"/>
      <c r="B6470" s="11" t="n"/>
      <c r="C6470" s="11" t="n"/>
      <c r="E6470" s="12">
        <f>IF($A6470="","",IF(ISNUMBER($A6470),$A6470,IFERROR(DATEVALUE($A6470),"")))</f>
        <v/>
      </c>
      <c r="F6470" s="12">
        <f>IF($B6470="","",IF(ISNUMBER($B6470),HOUR($B6470)*2+MINUTE($B6470)/30,IFERROR(VALUE(LEFT($B6470,FIND(":",$B6470)-1))*2+VALUE(MID($B6470,FIND(":",$B6470)+1,2))/30,"")))</f>
        <v/>
      </c>
      <c r="G6470" s="12">
        <f>IF($E6470="","",IF(WEEKDAY($E6470,2)&lt;6,1,0))</f>
        <v/>
      </c>
      <c r="H6470" s="12">
        <f>IF(OR($E6470="",$F6470=""),"",IF(AND($G6470=1,$F6470&gt;='Working Hours'!$C$8,$F6470&lt;'Working Hours'!$C$9),1,0))</f>
        <v/>
      </c>
    </row>
    <row r="6471">
      <c r="A6471" s="11" t="n"/>
      <c r="B6471" s="11" t="n"/>
      <c r="C6471" s="11" t="n"/>
      <c r="E6471" s="12">
        <f>IF($A6471="","",IF(ISNUMBER($A6471),$A6471,IFERROR(DATEVALUE($A6471),"")))</f>
        <v/>
      </c>
      <c r="F6471" s="12">
        <f>IF($B6471="","",IF(ISNUMBER($B6471),HOUR($B6471)*2+MINUTE($B6471)/30,IFERROR(VALUE(LEFT($B6471,FIND(":",$B6471)-1))*2+VALUE(MID($B6471,FIND(":",$B6471)+1,2))/30,"")))</f>
        <v/>
      </c>
      <c r="G6471" s="12">
        <f>IF($E6471="","",IF(WEEKDAY($E6471,2)&lt;6,1,0))</f>
        <v/>
      </c>
      <c r="H6471" s="12">
        <f>IF(OR($E6471="",$F6471=""),"",IF(AND($G6471=1,$F6471&gt;='Working Hours'!$C$8,$F6471&lt;'Working Hours'!$C$9),1,0))</f>
        <v/>
      </c>
    </row>
    <row r="6472">
      <c r="A6472" s="11" t="n"/>
      <c r="B6472" s="11" t="n"/>
      <c r="C6472" s="11" t="n"/>
      <c r="E6472" s="12">
        <f>IF($A6472="","",IF(ISNUMBER($A6472),$A6472,IFERROR(DATEVALUE($A6472),"")))</f>
        <v/>
      </c>
      <c r="F6472" s="12">
        <f>IF($B6472="","",IF(ISNUMBER($B6472),HOUR($B6472)*2+MINUTE($B6472)/30,IFERROR(VALUE(LEFT($B6472,FIND(":",$B6472)-1))*2+VALUE(MID($B6472,FIND(":",$B6472)+1,2))/30,"")))</f>
        <v/>
      </c>
      <c r="G6472" s="12">
        <f>IF($E6472="","",IF(WEEKDAY($E6472,2)&lt;6,1,0))</f>
        <v/>
      </c>
      <c r="H6472" s="12">
        <f>IF(OR($E6472="",$F6472=""),"",IF(AND($G6472=1,$F6472&gt;='Working Hours'!$C$8,$F6472&lt;'Working Hours'!$C$9),1,0))</f>
        <v/>
      </c>
    </row>
    <row r="6473">
      <c r="A6473" s="11" t="n"/>
      <c r="B6473" s="11" t="n"/>
      <c r="C6473" s="11" t="n"/>
      <c r="E6473" s="12">
        <f>IF($A6473="","",IF(ISNUMBER($A6473),$A6473,IFERROR(DATEVALUE($A6473),"")))</f>
        <v/>
      </c>
      <c r="F6473" s="12">
        <f>IF($B6473="","",IF(ISNUMBER($B6473),HOUR($B6473)*2+MINUTE($B6473)/30,IFERROR(VALUE(LEFT($B6473,FIND(":",$B6473)-1))*2+VALUE(MID($B6473,FIND(":",$B6473)+1,2))/30,"")))</f>
        <v/>
      </c>
      <c r="G6473" s="12">
        <f>IF($E6473="","",IF(WEEKDAY($E6473,2)&lt;6,1,0))</f>
        <v/>
      </c>
      <c r="H6473" s="12">
        <f>IF(OR($E6473="",$F6473=""),"",IF(AND($G6473=1,$F6473&gt;='Working Hours'!$C$8,$F6473&lt;'Working Hours'!$C$9),1,0))</f>
        <v/>
      </c>
    </row>
    <row r="6474">
      <c r="A6474" s="11" t="n"/>
      <c r="B6474" s="11" t="n"/>
      <c r="C6474" s="11" t="n"/>
      <c r="E6474" s="12">
        <f>IF($A6474="","",IF(ISNUMBER($A6474),$A6474,IFERROR(DATEVALUE($A6474),"")))</f>
        <v/>
      </c>
      <c r="F6474" s="12">
        <f>IF($B6474="","",IF(ISNUMBER($B6474),HOUR($B6474)*2+MINUTE($B6474)/30,IFERROR(VALUE(LEFT($B6474,FIND(":",$B6474)-1))*2+VALUE(MID($B6474,FIND(":",$B6474)+1,2))/30,"")))</f>
        <v/>
      </c>
      <c r="G6474" s="12">
        <f>IF($E6474="","",IF(WEEKDAY($E6474,2)&lt;6,1,0))</f>
        <v/>
      </c>
      <c r="H6474" s="12">
        <f>IF(OR($E6474="",$F6474=""),"",IF(AND($G6474=1,$F6474&gt;='Working Hours'!$C$8,$F6474&lt;'Working Hours'!$C$9),1,0))</f>
        <v/>
      </c>
    </row>
    <row r="6475">
      <c r="A6475" s="11" t="n"/>
      <c r="B6475" s="11" t="n"/>
      <c r="C6475" s="11" t="n"/>
      <c r="E6475" s="12">
        <f>IF($A6475="","",IF(ISNUMBER($A6475),$A6475,IFERROR(DATEVALUE($A6475),"")))</f>
        <v/>
      </c>
      <c r="F6475" s="12">
        <f>IF($B6475="","",IF(ISNUMBER($B6475),HOUR($B6475)*2+MINUTE($B6475)/30,IFERROR(VALUE(LEFT($B6475,FIND(":",$B6475)-1))*2+VALUE(MID($B6475,FIND(":",$B6475)+1,2))/30,"")))</f>
        <v/>
      </c>
      <c r="G6475" s="12">
        <f>IF($E6475="","",IF(WEEKDAY($E6475,2)&lt;6,1,0))</f>
        <v/>
      </c>
      <c r="H6475" s="12">
        <f>IF(OR($E6475="",$F6475=""),"",IF(AND($G6475=1,$F6475&gt;='Working Hours'!$C$8,$F6475&lt;'Working Hours'!$C$9),1,0))</f>
        <v/>
      </c>
    </row>
    <row r="6476">
      <c r="A6476" s="11" t="n"/>
      <c r="B6476" s="11" t="n"/>
      <c r="C6476" s="11" t="n"/>
      <c r="E6476" s="12">
        <f>IF($A6476="","",IF(ISNUMBER($A6476),$A6476,IFERROR(DATEVALUE($A6476),"")))</f>
        <v/>
      </c>
      <c r="F6476" s="12">
        <f>IF($B6476="","",IF(ISNUMBER($B6476),HOUR($B6476)*2+MINUTE($B6476)/30,IFERROR(VALUE(LEFT($B6476,FIND(":",$B6476)-1))*2+VALUE(MID($B6476,FIND(":",$B6476)+1,2))/30,"")))</f>
        <v/>
      </c>
      <c r="G6476" s="12">
        <f>IF($E6476="","",IF(WEEKDAY($E6476,2)&lt;6,1,0))</f>
        <v/>
      </c>
      <c r="H6476" s="12">
        <f>IF(OR($E6476="",$F6476=""),"",IF(AND($G6476=1,$F6476&gt;='Working Hours'!$C$8,$F6476&lt;'Working Hours'!$C$9),1,0))</f>
        <v/>
      </c>
    </row>
    <row r="6477">
      <c r="A6477" s="11" t="n"/>
      <c r="B6477" s="11" t="n"/>
      <c r="C6477" s="11" t="n"/>
      <c r="E6477" s="12">
        <f>IF($A6477="","",IF(ISNUMBER($A6477),$A6477,IFERROR(DATEVALUE($A6477),"")))</f>
        <v/>
      </c>
      <c r="F6477" s="12">
        <f>IF($B6477="","",IF(ISNUMBER($B6477),HOUR($B6477)*2+MINUTE($B6477)/30,IFERROR(VALUE(LEFT($B6477,FIND(":",$B6477)-1))*2+VALUE(MID($B6477,FIND(":",$B6477)+1,2))/30,"")))</f>
        <v/>
      </c>
      <c r="G6477" s="12">
        <f>IF($E6477="","",IF(WEEKDAY($E6477,2)&lt;6,1,0))</f>
        <v/>
      </c>
      <c r="H6477" s="12">
        <f>IF(OR($E6477="",$F6477=""),"",IF(AND($G6477=1,$F6477&gt;='Working Hours'!$C$8,$F6477&lt;'Working Hours'!$C$9),1,0))</f>
        <v/>
      </c>
    </row>
    <row r="6478">
      <c r="A6478" s="11" t="n"/>
      <c r="B6478" s="11" t="n"/>
      <c r="C6478" s="11" t="n"/>
      <c r="E6478" s="12">
        <f>IF($A6478="","",IF(ISNUMBER($A6478),$A6478,IFERROR(DATEVALUE($A6478),"")))</f>
        <v/>
      </c>
      <c r="F6478" s="12">
        <f>IF($B6478="","",IF(ISNUMBER($B6478),HOUR($B6478)*2+MINUTE($B6478)/30,IFERROR(VALUE(LEFT($B6478,FIND(":",$B6478)-1))*2+VALUE(MID($B6478,FIND(":",$B6478)+1,2))/30,"")))</f>
        <v/>
      </c>
      <c r="G6478" s="12">
        <f>IF($E6478="","",IF(WEEKDAY($E6478,2)&lt;6,1,0))</f>
        <v/>
      </c>
      <c r="H6478" s="12">
        <f>IF(OR($E6478="",$F6478=""),"",IF(AND($G6478=1,$F6478&gt;='Working Hours'!$C$8,$F6478&lt;'Working Hours'!$C$9),1,0))</f>
        <v/>
      </c>
    </row>
    <row r="6479">
      <c r="A6479" s="11" t="n"/>
      <c r="B6479" s="11" t="n"/>
      <c r="C6479" s="11" t="n"/>
      <c r="E6479" s="12">
        <f>IF($A6479="","",IF(ISNUMBER($A6479),$A6479,IFERROR(DATEVALUE($A6479),"")))</f>
        <v/>
      </c>
      <c r="F6479" s="12">
        <f>IF($B6479="","",IF(ISNUMBER($B6479),HOUR($B6479)*2+MINUTE($B6479)/30,IFERROR(VALUE(LEFT($B6479,FIND(":",$B6479)-1))*2+VALUE(MID($B6479,FIND(":",$B6479)+1,2))/30,"")))</f>
        <v/>
      </c>
      <c r="G6479" s="12">
        <f>IF($E6479="","",IF(WEEKDAY($E6479,2)&lt;6,1,0))</f>
        <v/>
      </c>
      <c r="H6479" s="12">
        <f>IF(OR($E6479="",$F6479=""),"",IF(AND($G6479=1,$F6479&gt;='Working Hours'!$C$8,$F6479&lt;'Working Hours'!$C$9),1,0))</f>
        <v/>
      </c>
    </row>
    <row r="6480">
      <c r="A6480" s="11" t="n"/>
      <c r="B6480" s="11" t="n"/>
      <c r="C6480" s="11" t="n"/>
      <c r="E6480" s="12">
        <f>IF($A6480="","",IF(ISNUMBER($A6480),$A6480,IFERROR(DATEVALUE($A6480),"")))</f>
        <v/>
      </c>
      <c r="F6480" s="12">
        <f>IF($B6480="","",IF(ISNUMBER($B6480),HOUR($B6480)*2+MINUTE($B6480)/30,IFERROR(VALUE(LEFT($B6480,FIND(":",$B6480)-1))*2+VALUE(MID($B6480,FIND(":",$B6480)+1,2))/30,"")))</f>
        <v/>
      </c>
      <c r="G6480" s="12">
        <f>IF($E6480="","",IF(WEEKDAY($E6480,2)&lt;6,1,0))</f>
        <v/>
      </c>
      <c r="H6480" s="12">
        <f>IF(OR($E6480="",$F6480=""),"",IF(AND($G6480=1,$F6480&gt;='Working Hours'!$C$8,$F6480&lt;'Working Hours'!$C$9),1,0))</f>
        <v/>
      </c>
    </row>
    <row r="6481">
      <c r="A6481" s="11" t="n"/>
      <c r="B6481" s="11" t="n"/>
      <c r="C6481" s="11" t="n"/>
      <c r="E6481" s="12">
        <f>IF($A6481="","",IF(ISNUMBER($A6481),$A6481,IFERROR(DATEVALUE($A6481),"")))</f>
        <v/>
      </c>
      <c r="F6481" s="12">
        <f>IF($B6481="","",IF(ISNUMBER($B6481),HOUR($B6481)*2+MINUTE($B6481)/30,IFERROR(VALUE(LEFT($B6481,FIND(":",$B6481)-1))*2+VALUE(MID($B6481,FIND(":",$B6481)+1,2))/30,"")))</f>
        <v/>
      </c>
      <c r="G6481" s="12">
        <f>IF($E6481="","",IF(WEEKDAY($E6481,2)&lt;6,1,0))</f>
        <v/>
      </c>
      <c r="H6481" s="12">
        <f>IF(OR($E6481="",$F6481=""),"",IF(AND($G6481=1,$F6481&gt;='Working Hours'!$C$8,$F6481&lt;'Working Hours'!$C$9),1,0))</f>
        <v/>
      </c>
    </row>
    <row r="6482">
      <c r="A6482" s="11" t="n"/>
      <c r="B6482" s="11" t="n"/>
      <c r="C6482" s="11" t="n"/>
      <c r="E6482" s="12">
        <f>IF($A6482="","",IF(ISNUMBER($A6482),$A6482,IFERROR(DATEVALUE($A6482),"")))</f>
        <v/>
      </c>
      <c r="F6482" s="12">
        <f>IF($B6482="","",IF(ISNUMBER($B6482),HOUR($B6482)*2+MINUTE($B6482)/30,IFERROR(VALUE(LEFT($B6482,FIND(":",$B6482)-1))*2+VALUE(MID($B6482,FIND(":",$B6482)+1,2))/30,"")))</f>
        <v/>
      </c>
      <c r="G6482" s="12">
        <f>IF($E6482="","",IF(WEEKDAY($E6482,2)&lt;6,1,0))</f>
        <v/>
      </c>
      <c r="H6482" s="12">
        <f>IF(OR($E6482="",$F6482=""),"",IF(AND($G6482=1,$F6482&gt;='Working Hours'!$C$8,$F6482&lt;'Working Hours'!$C$9),1,0))</f>
        <v/>
      </c>
    </row>
    <row r="6483">
      <c r="A6483" s="11" t="n"/>
      <c r="B6483" s="11" t="n"/>
      <c r="C6483" s="11" t="n"/>
      <c r="E6483" s="12">
        <f>IF($A6483="","",IF(ISNUMBER($A6483),$A6483,IFERROR(DATEVALUE($A6483),"")))</f>
        <v/>
      </c>
      <c r="F6483" s="12">
        <f>IF($B6483="","",IF(ISNUMBER($B6483),HOUR($B6483)*2+MINUTE($B6483)/30,IFERROR(VALUE(LEFT($B6483,FIND(":",$B6483)-1))*2+VALUE(MID($B6483,FIND(":",$B6483)+1,2))/30,"")))</f>
        <v/>
      </c>
      <c r="G6483" s="12">
        <f>IF($E6483="","",IF(WEEKDAY($E6483,2)&lt;6,1,0))</f>
        <v/>
      </c>
      <c r="H6483" s="12">
        <f>IF(OR($E6483="",$F6483=""),"",IF(AND($G6483=1,$F6483&gt;='Working Hours'!$C$8,$F6483&lt;'Working Hours'!$C$9),1,0))</f>
        <v/>
      </c>
    </row>
    <row r="6484">
      <c r="A6484" s="11" t="n"/>
      <c r="B6484" s="11" t="n"/>
      <c r="C6484" s="11" t="n"/>
      <c r="E6484" s="12">
        <f>IF($A6484="","",IF(ISNUMBER($A6484),$A6484,IFERROR(DATEVALUE($A6484),"")))</f>
        <v/>
      </c>
      <c r="F6484" s="12">
        <f>IF($B6484="","",IF(ISNUMBER($B6484),HOUR($B6484)*2+MINUTE($B6484)/30,IFERROR(VALUE(LEFT($B6484,FIND(":",$B6484)-1))*2+VALUE(MID($B6484,FIND(":",$B6484)+1,2))/30,"")))</f>
        <v/>
      </c>
      <c r="G6484" s="12">
        <f>IF($E6484="","",IF(WEEKDAY($E6484,2)&lt;6,1,0))</f>
        <v/>
      </c>
      <c r="H6484" s="12">
        <f>IF(OR($E6484="",$F6484=""),"",IF(AND($G6484=1,$F6484&gt;='Working Hours'!$C$8,$F6484&lt;'Working Hours'!$C$9),1,0))</f>
        <v/>
      </c>
    </row>
    <row r="6485">
      <c r="A6485" s="11" t="n"/>
      <c r="B6485" s="11" t="n"/>
      <c r="C6485" s="11" t="n"/>
      <c r="E6485" s="12">
        <f>IF($A6485="","",IF(ISNUMBER($A6485),$A6485,IFERROR(DATEVALUE($A6485),"")))</f>
        <v/>
      </c>
      <c r="F6485" s="12">
        <f>IF($B6485="","",IF(ISNUMBER($B6485),HOUR($B6485)*2+MINUTE($B6485)/30,IFERROR(VALUE(LEFT($B6485,FIND(":",$B6485)-1))*2+VALUE(MID($B6485,FIND(":",$B6485)+1,2))/30,"")))</f>
        <v/>
      </c>
      <c r="G6485" s="12">
        <f>IF($E6485="","",IF(WEEKDAY($E6485,2)&lt;6,1,0))</f>
        <v/>
      </c>
      <c r="H6485" s="12">
        <f>IF(OR($E6485="",$F6485=""),"",IF(AND($G6485=1,$F6485&gt;='Working Hours'!$C$8,$F6485&lt;'Working Hours'!$C$9),1,0))</f>
        <v/>
      </c>
    </row>
    <row r="6486">
      <c r="A6486" s="11" t="n"/>
      <c r="B6486" s="11" t="n"/>
      <c r="C6486" s="11" t="n"/>
      <c r="E6486" s="12">
        <f>IF($A6486="","",IF(ISNUMBER($A6486),$A6486,IFERROR(DATEVALUE($A6486),"")))</f>
        <v/>
      </c>
      <c r="F6486" s="12">
        <f>IF($B6486="","",IF(ISNUMBER($B6486),HOUR($B6486)*2+MINUTE($B6486)/30,IFERROR(VALUE(LEFT($B6486,FIND(":",$B6486)-1))*2+VALUE(MID($B6486,FIND(":",$B6486)+1,2))/30,"")))</f>
        <v/>
      </c>
      <c r="G6486" s="12">
        <f>IF($E6486="","",IF(WEEKDAY($E6486,2)&lt;6,1,0))</f>
        <v/>
      </c>
      <c r="H6486" s="12">
        <f>IF(OR($E6486="",$F6486=""),"",IF(AND($G6486=1,$F6486&gt;='Working Hours'!$C$8,$F6486&lt;'Working Hours'!$C$9),1,0))</f>
        <v/>
      </c>
    </row>
    <row r="6487">
      <c r="A6487" s="11" t="n"/>
      <c r="B6487" s="11" t="n"/>
      <c r="C6487" s="11" t="n"/>
      <c r="E6487" s="12">
        <f>IF($A6487="","",IF(ISNUMBER($A6487),$A6487,IFERROR(DATEVALUE($A6487),"")))</f>
        <v/>
      </c>
      <c r="F6487" s="12">
        <f>IF($B6487="","",IF(ISNUMBER($B6487),HOUR($B6487)*2+MINUTE($B6487)/30,IFERROR(VALUE(LEFT($B6487,FIND(":",$B6487)-1))*2+VALUE(MID($B6487,FIND(":",$B6487)+1,2))/30,"")))</f>
        <v/>
      </c>
      <c r="G6487" s="12">
        <f>IF($E6487="","",IF(WEEKDAY($E6487,2)&lt;6,1,0))</f>
        <v/>
      </c>
      <c r="H6487" s="12">
        <f>IF(OR($E6487="",$F6487=""),"",IF(AND($G6487=1,$F6487&gt;='Working Hours'!$C$8,$F6487&lt;'Working Hours'!$C$9),1,0))</f>
        <v/>
      </c>
    </row>
    <row r="6488">
      <c r="A6488" s="11" t="n"/>
      <c r="B6488" s="11" t="n"/>
      <c r="C6488" s="11" t="n"/>
      <c r="E6488" s="12">
        <f>IF($A6488="","",IF(ISNUMBER($A6488),$A6488,IFERROR(DATEVALUE($A6488),"")))</f>
        <v/>
      </c>
      <c r="F6488" s="12">
        <f>IF($B6488="","",IF(ISNUMBER($B6488),HOUR($B6488)*2+MINUTE($B6488)/30,IFERROR(VALUE(LEFT($B6488,FIND(":",$B6488)-1))*2+VALUE(MID($B6488,FIND(":",$B6488)+1,2))/30,"")))</f>
        <v/>
      </c>
      <c r="G6488" s="12">
        <f>IF($E6488="","",IF(WEEKDAY($E6488,2)&lt;6,1,0))</f>
        <v/>
      </c>
      <c r="H6488" s="12">
        <f>IF(OR($E6488="",$F6488=""),"",IF(AND($G6488=1,$F6488&gt;='Working Hours'!$C$8,$F6488&lt;'Working Hours'!$C$9),1,0))</f>
        <v/>
      </c>
    </row>
    <row r="6489">
      <c r="A6489" s="11" t="n"/>
      <c r="B6489" s="11" t="n"/>
      <c r="C6489" s="11" t="n"/>
      <c r="E6489" s="12">
        <f>IF($A6489="","",IF(ISNUMBER($A6489),$A6489,IFERROR(DATEVALUE($A6489),"")))</f>
        <v/>
      </c>
      <c r="F6489" s="12">
        <f>IF($B6489="","",IF(ISNUMBER($B6489),HOUR($B6489)*2+MINUTE($B6489)/30,IFERROR(VALUE(LEFT($B6489,FIND(":",$B6489)-1))*2+VALUE(MID($B6489,FIND(":",$B6489)+1,2))/30,"")))</f>
        <v/>
      </c>
      <c r="G6489" s="12">
        <f>IF($E6489="","",IF(WEEKDAY($E6489,2)&lt;6,1,0))</f>
        <v/>
      </c>
      <c r="H6489" s="12">
        <f>IF(OR($E6489="",$F6489=""),"",IF(AND($G6489=1,$F6489&gt;='Working Hours'!$C$8,$F6489&lt;'Working Hours'!$C$9),1,0))</f>
        <v/>
      </c>
    </row>
    <row r="6490">
      <c r="A6490" s="11" t="n"/>
      <c r="B6490" s="11" t="n"/>
      <c r="C6490" s="11" t="n"/>
      <c r="E6490" s="12">
        <f>IF($A6490="","",IF(ISNUMBER($A6490),$A6490,IFERROR(DATEVALUE($A6490),"")))</f>
        <v/>
      </c>
      <c r="F6490" s="12">
        <f>IF($B6490="","",IF(ISNUMBER($B6490),HOUR($B6490)*2+MINUTE($B6490)/30,IFERROR(VALUE(LEFT($B6490,FIND(":",$B6490)-1))*2+VALUE(MID($B6490,FIND(":",$B6490)+1,2))/30,"")))</f>
        <v/>
      </c>
      <c r="G6490" s="12">
        <f>IF($E6490="","",IF(WEEKDAY($E6490,2)&lt;6,1,0))</f>
        <v/>
      </c>
      <c r="H6490" s="12">
        <f>IF(OR($E6490="",$F6490=""),"",IF(AND($G6490=1,$F6490&gt;='Working Hours'!$C$8,$F6490&lt;'Working Hours'!$C$9),1,0))</f>
        <v/>
      </c>
    </row>
    <row r="6491">
      <c r="A6491" s="11" t="n"/>
      <c r="B6491" s="11" t="n"/>
      <c r="C6491" s="11" t="n"/>
      <c r="E6491" s="12">
        <f>IF($A6491="","",IF(ISNUMBER($A6491),$A6491,IFERROR(DATEVALUE($A6491),"")))</f>
        <v/>
      </c>
      <c r="F6491" s="12">
        <f>IF($B6491="","",IF(ISNUMBER($B6491),HOUR($B6491)*2+MINUTE($B6491)/30,IFERROR(VALUE(LEFT($B6491,FIND(":",$B6491)-1))*2+VALUE(MID($B6491,FIND(":",$B6491)+1,2))/30,"")))</f>
        <v/>
      </c>
      <c r="G6491" s="12">
        <f>IF($E6491="","",IF(WEEKDAY($E6491,2)&lt;6,1,0))</f>
        <v/>
      </c>
      <c r="H6491" s="12">
        <f>IF(OR($E6491="",$F6491=""),"",IF(AND($G6491=1,$F6491&gt;='Working Hours'!$C$8,$F6491&lt;'Working Hours'!$C$9),1,0))</f>
        <v/>
      </c>
    </row>
    <row r="6492">
      <c r="A6492" s="11" t="n"/>
      <c r="B6492" s="11" t="n"/>
      <c r="C6492" s="11" t="n"/>
      <c r="E6492" s="12">
        <f>IF($A6492="","",IF(ISNUMBER($A6492),$A6492,IFERROR(DATEVALUE($A6492),"")))</f>
        <v/>
      </c>
      <c r="F6492" s="12">
        <f>IF($B6492="","",IF(ISNUMBER($B6492),HOUR($B6492)*2+MINUTE($B6492)/30,IFERROR(VALUE(LEFT($B6492,FIND(":",$B6492)-1))*2+VALUE(MID($B6492,FIND(":",$B6492)+1,2))/30,"")))</f>
        <v/>
      </c>
      <c r="G6492" s="12">
        <f>IF($E6492="","",IF(WEEKDAY($E6492,2)&lt;6,1,0))</f>
        <v/>
      </c>
      <c r="H6492" s="12">
        <f>IF(OR($E6492="",$F6492=""),"",IF(AND($G6492=1,$F6492&gt;='Working Hours'!$C$8,$F6492&lt;'Working Hours'!$C$9),1,0))</f>
        <v/>
      </c>
    </row>
    <row r="6493">
      <c r="A6493" s="11" t="n"/>
      <c r="B6493" s="11" t="n"/>
      <c r="C6493" s="11" t="n"/>
      <c r="E6493" s="12">
        <f>IF($A6493="","",IF(ISNUMBER($A6493),$A6493,IFERROR(DATEVALUE($A6493),"")))</f>
        <v/>
      </c>
      <c r="F6493" s="12">
        <f>IF($B6493="","",IF(ISNUMBER($B6493),HOUR($B6493)*2+MINUTE($B6493)/30,IFERROR(VALUE(LEFT($B6493,FIND(":",$B6493)-1))*2+VALUE(MID($B6493,FIND(":",$B6493)+1,2))/30,"")))</f>
        <v/>
      </c>
      <c r="G6493" s="12">
        <f>IF($E6493="","",IF(WEEKDAY($E6493,2)&lt;6,1,0))</f>
        <v/>
      </c>
      <c r="H6493" s="12">
        <f>IF(OR($E6493="",$F6493=""),"",IF(AND($G6493=1,$F6493&gt;='Working Hours'!$C$8,$F6493&lt;'Working Hours'!$C$9),1,0))</f>
        <v/>
      </c>
    </row>
    <row r="6494">
      <c r="A6494" s="11" t="n"/>
      <c r="B6494" s="11" t="n"/>
      <c r="C6494" s="11" t="n"/>
      <c r="E6494" s="12">
        <f>IF($A6494="","",IF(ISNUMBER($A6494),$A6494,IFERROR(DATEVALUE($A6494),"")))</f>
        <v/>
      </c>
      <c r="F6494" s="12">
        <f>IF($B6494="","",IF(ISNUMBER($B6494),HOUR($B6494)*2+MINUTE($B6494)/30,IFERROR(VALUE(LEFT($B6494,FIND(":",$B6494)-1))*2+VALUE(MID($B6494,FIND(":",$B6494)+1,2))/30,"")))</f>
        <v/>
      </c>
      <c r="G6494" s="12">
        <f>IF($E6494="","",IF(WEEKDAY($E6494,2)&lt;6,1,0))</f>
        <v/>
      </c>
      <c r="H6494" s="12">
        <f>IF(OR($E6494="",$F6494=""),"",IF(AND($G6494=1,$F6494&gt;='Working Hours'!$C$8,$F6494&lt;'Working Hours'!$C$9),1,0))</f>
        <v/>
      </c>
    </row>
    <row r="6495">
      <c r="A6495" s="11" t="n"/>
      <c r="B6495" s="11" t="n"/>
      <c r="C6495" s="11" t="n"/>
      <c r="E6495" s="12">
        <f>IF($A6495="","",IF(ISNUMBER($A6495),$A6495,IFERROR(DATEVALUE($A6495),"")))</f>
        <v/>
      </c>
      <c r="F6495" s="12">
        <f>IF($B6495="","",IF(ISNUMBER($B6495),HOUR($B6495)*2+MINUTE($B6495)/30,IFERROR(VALUE(LEFT($B6495,FIND(":",$B6495)-1))*2+VALUE(MID($B6495,FIND(":",$B6495)+1,2))/30,"")))</f>
        <v/>
      </c>
      <c r="G6495" s="12">
        <f>IF($E6495="","",IF(WEEKDAY($E6495,2)&lt;6,1,0))</f>
        <v/>
      </c>
      <c r="H6495" s="12">
        <f>IF(OR($E6495="",$F6495=""),"",IF(AND($G6495=1,$F6495&gt;='Working Hours'!$C$8,$F6495&lt;'Working Hours'!$C$9),1,0))</f>
        <v/>
      </c>
    </row>
    <row r="6496">
      <c r="A6496" s="11" t="n"/>
      <c r="B6496" s="11" t="n"/>
      <c r="C6496" s="11" t="n"/>
      <c r="E6496" s="12">
        <f>IF($A6496="","",IF(ISNUMBER($A6496),$A6496,IFERROR(DATEVALUE($A6496),"")))</f>
        <v/>
      </c>
      <c r="F6496" s="12">
        <f>IF($B6496="","",IF(ISNUMBER($B6496),HOUR($B6496)*2+MINUTE($B6496)/30,IFERROR(VALUE(LEFT($B6496,FIND(":",$B6496)-1))*2+VALUE(MID($B6496,FIND(":",$B6496)+1,2))/30,"")))</f>
        <v/>
      </c>
      <c r="G6496" s="12">
        <f>IF($E6496="","",IF(WEEKDAY($E6496,2)&lt;6,1,0))</f>
        <v/>
      </c>
      <c r="H6496" s="12">
        <f>IF(OR($E6496="",$F6496=""),"",IF(AND($G6496=1,$F6496&gt;='Working Hours'!$C$8,$F6496&lt;'Working Hours'!$C$9),1,0))</f>
        <v/>
      </c>
    </row>
    <row r="6497">
      <c r="A6497" s="11" t="n"/>
      <c r="B6497" s="11" t="n"/>
      <c r="C6497" s="11" t="n"/>
      <c r="E6497" s="12">
        <f>IF($A6497="","",IF(ISNUMBER($A6497),$A6497,IFERROR(DATEVALUE($A6497),"")))</f>
        <v/>
      </c>
      <c r="F6497" s="12">
        <f>IF($B6497="","",IF(ISNUMBER($B6497),HOUR($B6497)*2+MINUTE($B6497)/30,IFERROR(VALUE(LEFT($B6497,FIND(":",$B6497)-1))*2+VALUE(MID($B6497,FIND(":",$B6497)+1,2))/30,"")))</f>
        <v/>
      </c>
      <c r="G6497" s="12">
        <f>IF($E6497="","",IF(WEEKDAY($E6497,2)&lt;6,1,0))</f>
        <v/>
      </c>
      <c r="H6497" s="12">
        <f>IF(OR($E6497="",$F6497=""),"",IF(AND($G6497=1,$F6497&gt;='Working Hours'!$C$8,$F6497&lt;'Working Hours'!$C$9),1,0))</f>
        <v/>
      </c>
    </row>
    <row r="6498">
      <c r="A6498" s="11" t="n"/>
      <c r="B6498" s="11" t="n"/>
      <c r="C6498" s="11" t="n"/>
      <c r="E6498" s="12">
        <f>IF($A6498="","",IF(ISNUMBER($A6498),$A6498,IFERROR(DATEVALUE($A6498),"")))</f>
        <v/>
      </c>
      <c r="F6498" s="12">
        <f>IF($B6498="","",IF(ISNUMBER($B6498),HOUR($B6498)*2+MINUTE($B6498)/30,IFERROR(VALUE(LEFT($B6498,FIND(":",$B6498)-1))*2+VALUE(MID($B6498,FIND(":",$B6498)+1,2))/30,"")))</f>
        <v/>
      </c>
      <c r="G6498" s="12">
        <f>IF($E6498="","",IF(WEEKDAY($E6498,2)&lt;6,1,0))</f>
        <v/>
      </c>
      <c r="H6498" s="12">
        <f>IF(OR($E6498="",$F6498=""),"",IF(AND($G6498=1,$F6498&gt;='Working Hours'!$C$8,$F6498&lt;'Working Hours'!$C$9),1,0))</f>
        <v/>
      </c>
    </row>
    <row r="6499">
      <c r="A6499" s="11" t="n"/>
      <c r="B6499" s="11" t="n"/>
      <c r="C6499" s="11" t="n"/>
      <c r="E6499" s="12">
        <f>IF($A6499="","",IF(ISNUMBER($A6499),$A6499,IFERROR(DATEVALUE($A6499),"")))</f>
        <v/>
      </c>
      <c r="F6499" s="12">
        <f>IF($B6499="","",IF(ISNUMBER($B6499),HOUR($B6499)*2+MINUTE($B6499)/30,IFERROR(VALUE(LEFT($B6499,FIND(":",$B6499)-1))*2+VALUE(MID($B6499,FIND(":",$B6499)+1,2))/30,"")))</f>
        <v/>
      </c>
      <c r="G6499" s="12">
        <f>IF($E6499="","",IF(WEEKDAY($E6499,2)&lt;6,1,0))</f>
        <v/>
      </c>
      <c r="H6499" s="12">
        <f>IF(OR($E6499="",$F6499=""),"",IF(AND($G6499=1,$F6499&gt;='Working Hours'!$C$8,$F6499&lt;'Working Hours'!$C$9),1,0))</f>
        <v/>
      </c>
    </row>
    <row r="6500">
      <c r="A6500" s="11" t="n"/>
      <c r="B6500" s="11" t="n"/>
      <c r="C6500" s="11" t="n"/>
      <c r="E6500" s="12">
        <f>IF($A6500="","",IF(ISNUMBER($A6500),$A6500,IFERROR(DATEVALUE($A6500),"")))</f>
        <v/>
      </c>
      <c r="F6500" s="12">
        <f>IF($B6500="","",IF(ISNUMBER($B6500),HOUR($B6500)*2+MINUTE($B6500)/30,IFERROR(VALUE(LEFT($B6500,FIND(":",$B6500)-1))*2+VALUE(MID($B6500,FIND(":",$B6500)+1,2))/30,"")))</f>
        <v/>
      </c>
      <c r="G6500" s="12">
        <f>IF($E6500="","",IF(WEEKDAY($E6500,2)&lt;6,1,0))</f>
        <v/>
      </c>
      <c r="H6500" s="12">
        <f>IF(OR($E6500="",$F6500=""),"",IF(AND($G6500=1,$F6500&gt;='Working Hours'!$C$8,$F6500&lt;'Working Hours'!$C$9),1,0))</f>
        <v/>
      </c>
    </row>
    <row r="6501">
      <c r="A6501" s="11" t="n"/>
      <c r="B6501" s="11" t="n"/>
      <c r="C6501" s="11" t="n"/>
      <c r="E6501" s="12">
        <f>IF($A6501="","",IF(ISNUMBER($A6501),$A6501,IFERROR(DATEVALUE($A6501),"")))</f>
        <v/>
      </c>
      <c r="F6501" s="12">
        <f>IF($B6501="","",IF(ISNUMBER($B6501),HOUR($B6501)*2+MINUTE($B6501)/30,IFERROR(VALUE(LEFT($B6501,FIND(":",$B6501)-1))*2+VALUE(MID($B6501,FIND(":",$B6501)+1,2))/30,"")))</f>
        <v/>
      </c>
      <c r="G6501" s="12">
        <f>IF($E6501="","",IF(WEEKDAY($E6501,2)&lt;6,1,0))</f>
        <v/>
      </c>
      <c r="H6501" s="12">
        <f>IF(OR($E6501="",$F6501=""),"",IF(AND($G6501=1,$F6501&gt;='Working Hours'!$C$8,$F6501&lt;'Working Hours'!$C$9),1,0))</f>
        <v/>
      </c>
    </row>
    <row r="6502">
      <c r="A6502" s="11" t="n"/>
      <c r="B6502" s="11" t="n"/>
      <c r="C6502" s="11" t="n"/>
      <c r="E6502" s="12">
        <f>IF($A6502="","",IF(ISNUMBER($A6502),$A6502,IFERROR(DATEVALUE($A6502),"")))</f>
        <v/>
      </c>
      <c r="F6502" s="12">
        <f>IF($B6502="","",IF(ISNUMBER($B6502),HOUR($B6502)*2+MINUTE($B6502)/30,IFERROR(VALUE(LEFT($B6502,FIND(":",$B6502)-1))*2+VALUE(MID($B6502,FIND(":",$B6502)+1,2))/30,"")))</f>
        <v/>
      </c>
      <c r="G6502" s="12">
        <f>IF($E6502="","",IF(WEEKDAY($E6502,2)&lt;6,1,0))</f>
        <v/>
      </c>
      <c r="H6502" s="12">
        <f>IF(OR($E6502="",$F6502=""),"",IF(AND($G6502=1,$F6502&gt;='Working Hours'!$C$8,$F6502&lt;'Working Hours'!$C$9),1,0))</f>
        <v/>
      </c>
    </row>
    <row r="6503">
      <c r="A6503" s="11" t="n"/>
      <c r="B6503" s="11" t="n"/>
      <c r="C6503" s="11" t="n"/>
      <c r="E6503" s="12">
        <f>IF($A6503="","",IF(ISNUMBER($A6503),$A6503,IFERROR(DATEVALUE($A6503),"")))</f>
        <v/>
      </c>
      <c r="F6503" s="12">
        <f>IF($B6503="","",IF(ISNUMBER($B6503),HOUR($B6503)*2+MINUTE($B6503)/30,IFERROR(VALUE(LEFT($B6503,FIND(":",$B6503)-1))*2+VALUE(MID($B6503,FIND(":",$B6503)+1,2))/30,"")))</f>
        <v/>
      </c>
      <c r="G6503" s="12">
        <f>IF($E6503="","",IF(WEEKDAY($E6503,2)&lt;6,1,0))</f>
        <v/>
      </c>
      <c r="H6503" s="12">
        <f>IF(OR($E6503="",$F6503=""),"",IF(AND($G6503=1,$F6503&gt;='Working Hours'!$C$8,$F6503&lt;'Working Hours'!$C$9),1,0))</f>
        <v/>
      </c>
    </row>
    <row r="6504">
      <c r="A6504" s="11" t="n"/>
      <c r="B6504" s="11" t="n"/>
      <c r="C6504" s="11" t="n"/>
      <c r="E6504" s="12">
        <f>IF($A6504="","",IF(ISNUMBER($A6504),$A6504,IFERROR(DATEVALUE($A6504),"")))</f>
        <v/>
      </c>
      <c r="F6504" s="12">
        <f>IF($B6504="","",IF(ISNUMBER($B6504),HOUR($B6504)*2+MINUTE($B6504)/30,IFERROR(VALUE(LEFT($B6504,FIND(":",$B6504)-1))*2+VALUE(MID($B6504,FIND(":",$B6504)+1,2))/30,"")))</f>
        <v/>
      </c>
      <c r="G6504" s="12">
        <f>IF($E6504="","",IF(WEEKDAY($E6504,2)&lt;6,1,0))</f>
        <v/>
      </c>
      <c r="H6504" s="12">
        <f>IF(OR($E6504="",$F6504=""),"",IF(AND($G6504=1,$F6504&gt;='Working Hours'!$C$8,$F6504&lt;'Working Hours'!$C$9),1,0))</f>
        <v/>
      </c>
    </row>
    <row r="6505">
      <c r="A6505" s="11" t="n"/>
      <c r="B6505" s="11" t="n"/>
      <c r="C6505" s="11" t="n"/>
      <c r="E6505" s="12">
        <f>IF($A6505="","",IF(ISNUMBER($A6505),$A6505,IFERROR(DATEVALUE($A6505),"")))</f>
        <v/>
      </c>
      <c r="F6505" s="12">
        <f>IF($B6505="","",IF(ISNUMBER($B6505),HOUR($B6505)*2+MINUTE($B6505)/30,IFERROR(VALUE(LEFT($B6505,FIND(":",$B6505)-1))*2+VALUE(MID($B6505,FIND(":",$B6505)+1,2))/30,"")))</f>
        <v/>
      </c>
      <c r="G6505" s="12">
        <f>IF($E6505="","",IF(WEEKDAY($E6505,2)&lt;6,1,0))</f>
        <v/>
      </c>
      <c r="H6505" s="12">
        <f>IF(OR($E6505="",$F6505=""),"",IF(AND($G6505=1,$F6505&gt;='Working Hours'!$C$8,$F6505&lt;'Working Hours'!$C$9),1,0))</f>
        <v/>
      </c>
    </row>
    <row r="6506">
      <c r="A6506" s="11" t="n"/>
      <c r="B6506" s="11" t="n"/>
      <c r="C6506" s="11" t="n"/>
      <c r="E6506" s="12">
        <f>IF($A6506="","",IF(ISNUMBER($A6506),$A6506,IFERROR(DATEVALUE($A6506),"")))</f>
        <v/>
      </c>
      <c r="F6506" s="12">
        <f>IF($B6506="","",IF(ISNUMBER($B6506),HOUR($B6506)*2+MINUTE($B6506)/30,IFERROR(VALUE(LEFT($B6506,FIND(":",$B6506)-1))*2+VALUE(MID($B6506,FIND(":",$B6506)+1,2))/30,"")))</f>
        <v/>
      </c>
      <c r="G6506" s="12">
        <f>IF($E6506="","",IF(WEEKDAY($E6506,2)&lt;6,1,0))</f>
        <v/>
      </c>
      <c r="H6506" s="12">
        <f>IF(OR($E6506="",$F6506=""),"",IF(AND($G6506=1,$F6506&gt;='Working Hours'!$C$8,$F6506&lt;'Working Hours'!$C$9),1,0))</f>
        <v/>
      </c>
    </row>
    <row r="6507">
      <c r="A6507" s="11" t="n"/>
      <c r="B6507" s="11" t="n"/>
      <c r="C6507" s="11" t="n"/>
      <c r="E6507" s="12">
        <f>IF($A6507="","",IF(ISNUMBER($A6507),$A6507,IFERROR(DATEVALUE($A6507),"")))</f>
        <v/>
      </c>
      <c r="F6507" s="12">
        <f>IF($B6507="","",IF(ISNUMBER($B6507),HOUR($B6507)*2+MINUTE($B6507)/30,IFERROR(VALUE(LEFT($B6507,FIND(":",$B6507)-1))*2+VALUE(MID($B6507,FIND(":",$B6507)+1,2))/30,"")))</f>
        <v/>
      </c>
      <c r="G6507" s="12">
        <f>IF($E6507="","",IF(WEEKDAY($E6507,2)&lt;6,1,0))</f>
        <v/>
      </c>
      <c r="H6507" s="12">
        <f>IF(OR($E6507="",$F6507=""),"",IF(AND($G6507=1,$F6507&gt;='Working Hours'!$C$8,$F6507&lt;'Working Hours'!$C$9),1,0))</f>
        <v/>
      </c>
    </row>
    <row r="6508">
      <c r="A6508" s="11" t="n"/>
      <c r="B6508" s="11" t="n"/>
      <c r="C6508" s="11" t="n"/>
      <c r="E6508" s="12">
        <f>IF($A6508="","",IF(ISNUMBER($A6508),$A6508,IFERROR(DATEVALUE($A6508),"")))</f>
        <v/>
      </c>
      <c r="F6508" s="12">
        <f>IF($B6508="","",IF(ISNUMBER($B6508),HOUR($B6508)*2+MINUTE($B6508)/30,IFERROR(VALUE(LEFT($B6508,FIND(":",$B6508)-1))*2+VALUE(MID($B6508,FIND(":",$B6508)+1,2))/30,"")))</f>
        <v/>
      </c>
      <c r="G6508" s="12">
        <f>IF($E6508="","",IF(WEEKDAY($E6508,2)&lt;6,1,0))</f>
        <v/>
      </c>
      <c r="H6508" s="12">
        <f>IF(OR($E6508="",$F6508=""),"",IF(AND($G6508=1,$F6508&gt;='Working Hours'!$C$8,$F6508&lt;'Working Hours'!$C$9),1,0))</f>
        <v/>
      </c>
    </row>
    <row r="6509">
      <c r="A6509" s="11" t="n"/>
      <c r="B6509" s="11" t="n"/>
      <c r="C6509" s="11" t="n"/>
      <c r="E6509" s="12">
        <f>IF($A6509="","",IF(ISNUMBER($A6509),$A6509,IFERROR(DATEVALUE($A6509),"")))</f>
        <v/>
      </c>
      <c r="F6509" s="12">
        <f>IF($B6509="","",IF(ISNUMBER($B6509),HOUR($B6509)*2+MINUTE($B6509)/30,IFERROR(VALUE(LEFT($B6509,FIND(":",$B6509)-1))*2+VALUE(MID($B6509,FIND(":",$B6509)+1,2))/30,"")))</f>
        <v/>
      </c>
      <c r="G6509" s="12">
        <f>IF($E6509="","",IF(WEEKDAY($E6509,2)&lt;6,1,0))</f>
        <v/>
      </c>
      <c r="H6509" s="12">
        <f>IF(OR($E6509="",$F6509=""),"",IF(AND($G6509=1,$F6509&gt;='Working Hours'!$C$8,$F6509&lt;'Working Hours'!$C$9),1,0))</f>
        <v/>
      </c>
    </row>
    <row r="6510">
      <c r="A6510" s="11" t="n"/>
      <c r="B6510" s="11" t="n"/>
      <c r="C6510" s="11" t="n"/>
      <c r="E6510" s="12">
        <f>IF($A6510="","",IF(ISNUMBER($A6510),$A6510,IFERROR(DATEVALUE($A6510),"")))</f>
        <v/>
      </c>
      <c r="F6510" s="12">
        <f>IF($B6510="","",IF(ISNUMBER($B6510),HOUR($B6510)*2+MINUTE($B6510)/30,IFERROR(VALUE(LEFT($B6510,FIND(":",$B6510)-1))*2+VALUE(MID($B6510,FIND(":",$B6510)+1,2))/30,"")))</f>
        <v/>
      </c>
      <c r="G6510" s="12">
        <f>IF($E6510="","",IF(WEEKDAY($E6510,2)&lt;6,1,0))</f>
        <v/>
      </c>
      <c r="H6510" s="12">
        <f>IF(OR($E6510="",$F6510=""),"",IF(AND($G6510=1,$F6510&gt;='Working Hours'!$C$8,$F6510&lt;'Working Hours'!$C$9),1,0))</f>
        <v/>
      </c>
    </row>
    <row r="6511">
      <c r="A6511" s="11" t="n"/>
      <c r="B6511" s="11" t="n"/>
      <c r="C6511" s="11" t="n"/>
      <c r="E6511" s="12">
        <f>IF($A6511="","",IF(ISNUMBER($A6511),$A6511,IFERROR(DATEVALUE($A6511),"")))</f>
        <v/>
      </c>
      <c r="F6511" s="12">
        <f>IF($B6511="","",IF(ISNUMBER($B6511),HOUR($B6511)*2+MINUTE($B6511)/30,IFERROR(VALUE(LEFT($B6511,FIND(":",$B6511)-1))*2+VALUE(MID($B6511,FIND(":",$B6511)+1,2))/30,"")))</f>
        <v/>
      </c>
      <c r="G6511" s="12">
        <f>IF($E6511="","",IF(WEEKDAY($E6511,2)&lt;6,1,0))</f>
        <v/>
      </c>
      <c r="H6511" s="12">
        <f>IF(OR($E6511="",$F6511=""),"",IF(AND($G6511=1,$F6511&gt;='Working Hours'!$C$8,$F6511&lt;'Working Hours'!$C$9),1,0))</f>
        <v/>
      </c>
    </row>
    <row r="6512">
      <c r="A6512" s="11" t="n"/>
      <c r="B6512" s="11" t="n"/>
      <c r="C6512" s="11" t="n"/>
      <c r="E6512" s="12">
        <f>IF($A6512="","",IF(ISNUMBER($A6512),$A6512,IFERROR(DATEVALUE($A6512),"")))</f>
        <v/>
      </c>
      <c r="F6512" s="12">
        <f>IF($B6512="","",IF(ISNUMBER($B6512),HOUR($B6512)*2+MINUTE($B6512)/30,IFERROR(VALUE(LEFT($B6512,FIND(":",$B6512)-1))*2+VALUE(MID($B6512,FIND(":",$B6512)+1,2))/30,"")))</f>
        <v/>
      </c>
      <c r="G6512" s="12">
        <f>IF($E6512="","",IF(WEEKDAY($E6512,2)&lt;6,1,0))</f>
        <v/>
      </c>
      <c r="H6512" s="12">
        <f>IF(OR($E6512="",$F6512=""),"",IF(AND($G6512=1,$F6512&gt;='Working Hours'!$C$8,$F6512&lt;'Working Hours'!$C$9),1,0))</f>
        <v/>
      </c>
    </row>
    <row r="6513">
      <c r="A6513" s="11" t="n"/>
      <c r="B6513" s="11" t="n"/>
      <c r="C6513" s="11" t="n"/>
      <c r="E6513" s="12">
        <f>IF($A6513="","",IF(ISNUMBER($A6513),$A6513,IFERROR(DATEVALUE($A6513),"")))</f>
        <v/>
      </c>
      <c r="F6513" s="12">
        <f>IF($B6513="","",IF(ISNUMBER($B6513),HOUR($B6513)*2+MINUTE($B6513)/30,IFERROR(VALUE(LEFT($B6513,FIND(":",$B6513)-1))*2+VALUE(MID($B6513,FIND(":",$B6513)+1,2))/30,"")))</f>
        <v/>
      </c>
      <c r="G6513" s="12">
        <f>IF($E6513="","",IF(WEEKDAY($E6513,2)&lt;6,1,0))</f>
        <v/>
      </c>
      <c r="H6513" s="12">
        <f>IF(OR($E6513="",$F6513=""),"",IF(AND($G6513=1,$F6513&gt;='Working Hours'!$C$8,$F6513&lt;'Working Hours'!$C$9),1,0))</f>
        <v/>
      </c>
    </row>
    <row r="6514">
      <c r="A6514" s="11" t="n"/>
      <c r="B6514" s="11" t="n"/>
      <c r="C6514" s="11" t="n"/>
      <c r="E6514" s="12">
        <f>IF($A6514="","",IF(ISNUMBER($A6514),$A6514,IFERROR(DATEVALUE($A6514),"")))</f>
        <v/>
      </c>
      <c r="F6514" s="12">
        <f>IF($B6514="","",IF(ISNUMBER($B6514),HOUR($B6514)*2+MINUTE($B6514)/30,IFERROR(VALUE(LEFT($B6514,FIND(":",$B6514)-1))*2+VALUE(MID($B6514,FIND(":",$B6514)+1,2))/30,"")))</f>
        <v/>
      </c>
      <c r="G6514" s="12">
        <f>IF($E6514="","",IF(WEEKDAY($E6514,2)&lt;6,1,0))</f>
        <v/>
      </c>
      <c r="H6514" s="12">
        <f>IF(OR($E6514="",$F6514=""),"",IF(AND($G6514=1,$F6514&gt;='Working Hours'!$C$8,$F6514&lt;'Working Hours'!$C$9),1,0))</f>
        <v/>
      </c>
    </row>
    <row r="6515">
      <c r="A6515" s="11" t="n"/>
      <c r="B6515" s="11" t="n"/>
      <c r="C6515" s="11" t="n"/>
      <c r="E6515" s="12">
        <f>IF($A6515="","",IF(ISNUMBER($A6515),$A6515,IFERROR(DATEVALUE($A6515),"")))</f>
        <v/>
      </c>
      <c r="F6515" s="12">
        <f>IF($B6515="","",IF(ISNUMBER($B6515),HOUR($B6515)*2+MINUTE($B6515)/30,IFERROR(VALUE(LEFT($B6515,FIND(":",$B6515)-1))*2+VALUE(MID($B6515,FIND(":",$B6515)+1,2))/30,"")))</f>
        <v/>
      </c>
      <c r="G6515" s="12">
        <f>IF($E6515="","",IF(WEEKDAY($E6515,2)&lt;6,1,0))</f>
        <v/>
      </c>
      <c r="H6515" s="12">
        <f>IF(OR($E6515="",$F6515=""),"",IF(AND($G6515=1,$F6515&gt;='Working Hours'!$C$8,$F6515&lt;'Working Hours'!$C$9),1,0))</f>
        <v/>
      </c>
    </row>
    <row r="6516">
      <c r="A6516" s="11" t="n"/>
      <c r="B6516" s="11" t="n"/>
      <c r="C6516" s="11" t="n"/>
      <c r="E6516" s="12">
        <f>IF($A6516="","",IF(ISNUMBER($A6516),$A6516,IFERROR(DATEVALUE($A6516),"")))</f>
        <v/>
      </c>
      <c r="F6516" s="12">
        <f>IF($B6516="","",IF(ISNUMBER($B6516),HOUR($B6516)*2+MINUTE($B6516)/30,IFERROR(VALUE(LEFT($B6516,FIND(":",$B6516)-1))*2+VALUE(MID($B6516,FIND(":",$B6516)+1,2))/30,"")))</f>
        <v/>
      </c>
      <c r="G6516" s="12">
        <f>IF($E6516="","",IF(WEEKDAY($E6516,2)&lt;6,1,0))</f>
        <v/>
      </c>
      <c r="H6516" s="12">
        <f>IF(OR($E6516="",$F6516=""),"",IF(AND($G6516=1,$F6516&gt;='Working Hours'!$C$8,$F6516&lt;'Working Hours'!$C$9),1,0))</f>
        <v/>
      </c>
    </row>
    <row r="6517">
      <c r="A6517" s="11" t="n"/>
      <c r="B6517" s="11" t="n"/>
      <c r="C6517" s="11" t="n"/>
      <c r="E6517" s="12">
        <f>IF($A6517="","",IF(ISNUMBER($A6517),$A6517,IFERROR(DATEVALUE($A6517),"")))</f>
        <v/>
      </c>
      <c r="F6517" s="12">
        <f>IF($B6517="","",IF(ISNUMBER($B6517),HOUR($B6517)*2+MINUTE($B6517)/30,IFERROR(VALUE(LEFT($B6517,FIND(":",$B6517)-1))*2+VALUE(MID($B6517,FIND(":",$B6517)+1,2))/30,"")))</f>
        <v/>
      </c>
      <c r="G6517" s="12">
        <f>IF($E6517="","",IF(WEEKDAY($E6517,2)&lt;6,1,0))</f>
        <v/>
      </c>
      <c r="H6517" s="12">
        <f>IF(OR($E6517="",$F6517=""),"",IF(AND($G6517=1,$F6517&gt;='Working Hours'!$C$8,$F6517&lt;'Working Hours'!$C$9),1,0))</f>
        <v/>
      </c>
    </row>
    <row r="6518">
      <c r="A6518" s="11" t="n"/>
      <c r="B6518" s="11" t="n"/>
      <c r="C6518" s="11" t="n"/>
      <c r="E6518" s="12">
        <f>IF($A6518="","",IF(ISNUMBER($A6518),$A6518,IFERROR(DATEVALUE($A6518),"")))</f>
        <v/>
      </c>
      <c r="F6518" s="12">
        <f>IF($B6518="","",IF(ISNUMBER($B6518),HOUR($B6518)*2+MINUTE($B6518)/30,IFERROR(VALUE(LEFT($B6518,FIND(":",$B6518)-1))*2+VALUE(MID($B6518,FIND(":",$B6518)+1,2))/30,"")))</f>
        <v/>
      </c>
      <c r="G6518" s="12">
        <f>IF($E6518="","",IF(WEEKDAY($E6518,2)&lt;6,1,0))</f>
        <v/>
      </c>
      <c r="H6518" s="12">
        <f>IF(OR($E6518="",$F6518=""),"",IF(AND($G6518=1,$F6518&gt;='Working Hours'!$C$8,$F6518&lt;'Working Hours'!$C$9),1,0))</f>
        <v/>
      </c>
    </row>
    <row r="6519">
      <c r="A6519" s="11" t="n"/>
      <c r="B6519" s="11" t="n"/>
      <c r="C6519" s="11" t="n"/>
      <c r="E6519" s="12">
        <f>IF($A6519="","",IF(ISNUMBER($A6519),$A6519,IFERROR(DATEVALUE($A6519),"")))</f>
        <v/>
      </c>
      <c r="F6519" s="12">
        <f>IF($B6519="","",IF(ISNUMBER($B6519),HOUR($B6519)*2+MINUTE($B6519)/30,IFERROR(VALUE(LEFT($B6519,FIND(":",$B6519)-1))*2+VALUE(MID($B6519,FIND(":",$B6519)+1,2))/30,"")))</f>
        <v/>
      </c>
      <c r="G6519" s="12">
        <f>IF($E6519="","",IF(WEEKDAY($E6519,2)&lt;6,1,0))</f>
        <v/>
      </c>
      <c r="H6519" s="12">
        <f>IF(OR($E6519="",$F6519=""),"",IF(AND($G6519=1,$F6519&gt;='Working Hours'!$C$8,$F6519&lt;'Working Hours'!$C$9),1,0))</f>
        <v/>
      </c>
    </row>
    <row r="6520">
      <c r="A6520" s="11" t="n"/>
      <c r="B6520" s="11" t="n"/>
      <c r="C6520" s="11" t="n"/>
      <c r="E6520" s="12">
        <f>IF($A6520="","",IF(ISNUMBER($A6520),$A6520,IFERROR(DATEVALUE($A6520),"")))</f>
        <v/>
      </c>
      <c r="F6520" s="12">
        <f>IF($B6520="","",IF(ISNUMBER($B6520),HOUR($B6520)*2+MINUTE($B6520)/30,IFERROR(VALUE(LEFT($B6520,FIND(":",$B6520)-1))*2+VALUE(MID($B6520,FIND(":",$B6520)+1,2))/30,"")))</f>
        <v/>
      </c>
      <c r="G6520" s="12">
        <f>IF($E6520="","",IF(WEEKDAY($E6520,2)&lt;6,1,0))</f>
        <v/>
      </c>
      <c r="H6520" s="12">
        <f>IF(OR($E6520="",$F6520=""),"",IF(AND($G6520=1,$F6520&gt;='Working Hours'!$C$8,$F6520&lt;'Working Hours'!$C$9),1,0))</f>
        <v/>
      </c>
    </row>
    <row r="6521">
      <c r="A6521" s="11" t="n"/>
      <c r="B6521" s="11" t="n"/>
      <c r="C6521" s="11" t="n"/>
      <c r="E6521" s="12">
        <f>IF($A6521="","",IF(ISNUMBER($A6521),$A6521,IFERROR(DATEVALUE($A6521),"")))</f>
        <v/>
      </c>
      <c r="F6521" s="12">
        <f>IF($B6521="","",IF(ISNUMBER($B6521),HOUR($B6521)*2+MINUTE($B6521)/30,IFERROR(VALUE(LEFT($B6521,FIND(":",$B6521)-1))*2+VALUE(MID($B6521,FIND(":",$B6521)+1,2))/30,"")))</f>
        <v/>
      </c>
      <c r="G6521" s="12">
        <f>IF($E6521="","",IF(WEEKDAY($E6521,2)&lt;6,1,0))</f>
        <v/>
      </c>
      <c r="H6521" s="12">
        <f>IF(OR($E6521="",$F6521=""),"",IF(AND($G6521=1,$F6521&gt;='Working Hours'!$C$8,$F6521&lt;'Working Hours'!$C$9),1,0))</f>
        <v/>
      </c>
    </row>
    <row r="6522">
      <c r="A6522" s="11" t="n"/>
      <c r="B6522" s="11" t="n"/>
      <c r="C6522" s="11" t="n"/>
      <c r="E6522" s="12">
        <f>IF($A6522="","",IF(ISNUMBER($A6522),$A6522,IFERROR(DATEVALUE($A6522),"")))</f>
        <v/>
      </c>
      <c r="F6522" s="12">
        <f>IF($B6522="","",IF(ISNUMBER($B6522),HOUR($B6522)*2+MINUTE($B6522)/30,IFERROR(VALUE(LEFT($B6522,FIND(":",$B6522)-1))*2+VALUE(MID($B6522,FIND(":",$B6522)+1,2))/30,"")))</f>
        <v/>
      </c>
      <c r="G6522" s="12">
        <f>IF($E6522="","",IF(WEEKDAY($E6522,2)&lt;6,1,0))</f>
        <v/>
      </c>
      <c r="H6522" s="12">
        <f>IF(OR($E6522="",$F6522=""),"",IF(AND($G6522=1,$F6522&gt;='Working Hours'!$C$8,$F6522&lt;'Working Hours'!$C$9),1,0))</f>
        <v/>
      </c>
    </row>
    <row r="6523">
      <c r="A6523" s="11" t="n"/>
      <c r="B6523" s="11" t="n"/>
      <c r="C6523" s="11" t="n"/>
      <c r="E6523" s="12">
        <f>IF($A6523="","",IF(ISNUMBER($A6523),$A6523,IFERROR(DATEVALUE($A6523),"")))</f>
        <v/>
      </c>
      <c r="F6523" s="12">
        <f>IF($B6523="","",IF(ISNUMBER($B6523),HOUR($B6523)*2+MINUTE($B6523)/30,IFERROR(VALUE(LEFT($B6523,FIND(":",$B6523)-1))*2+VALUE(MID($B6523,FIND(":",$B6523)+1,2))/30,"")))</f>
        <v/>
      </c>
      <c r="G6523" s="12">
        <f>IF($E6523="","",IF(WEEKDAY($E6523,2)&lt;6,1,0))</f>
        <v/>
      </c>
      <c r="H6523" s="12">
        <f>IF(OR($E6523="",$F6523=""),"",IF(AND($G6523=1,$F6523&gt;='Working Hours'!$C$8,$F6523&lt;'Working Hours'!$C$9),1,0))</f>
        <v/>
      </c>
    </row>
    <row r="6524">
      <c r="A6524" s="11" t="n"/>
      <c r="B6524" s="11" t="n"/>
      <c r="C6524" s="11" t="n"/>
      <c r="E6524" s="12">
        <f>IF($A6524="","",IF(ISNUMBER($A6524),$A6524,IFERROR(DATEVALUE($A6524),"")))</f>
        <v/>
      </c>
      <c r="F6524" s="12">
        <f>IF($B6524="","",IF(ISNUMBER($B6524),HOUR($B6524)*2+MINUTE($B6524)/30,IFERROR(VALUE(LEFT($B6524,FIND(":",$B6524)-1))*2+VALUE(MID($B6524,FIND(":",$B6524)+1,2))/30,"")))</f>
        <v/>
      </c>
      <c r="G6524" s="12">
        <f>IF($E6524="","",IF(WEEKDAY($E6524,2)&lt;6,1,0))</f>
        <v/>
      </c>
      <c r="H6524" s="12">
        <f>IF(OR($E6524="",$F6524=""),"",IF(AND($G6524=1,$F6524&gt;='Working Hours'!$C$8,$F6524&lt;'Working Hours'!$C$9),1,0))</f>
        <v/>
      </c>
    </row>
    <row r="6525">
      <c r="A6525" s="11" t="n"/>
      <c r="B6525" s="11" t="n"/>
      <c r="C6525" s="11" t="n"/>
      <c r="E6525" s="12">
        <f>IF($A6525="","",IF(ISNUMBER($A6525),$A6525,IFERROR(DATEVALUE($A6525),"")))</f>
        <v/>
      </c>
      <c r="F6525" s="12">
        <f>IF($B6525="","",IF(ISNUMBER($B6525),HOUR($B6525)*2+MINUTE($B6525)/30,IFERROR(VALUE(LEFT($B6525,FIND(":",$B6525)-1))*2+VALUE(MID($B6525,FIND(":",$B6525)+1,2))/30,"")))</f>
        <v/>
      </c>
      <c r="G6525" s="12">
        <f>IF($E6525="","",IF(WEEKDAY($E6525,2)&lt;6,1,0))</f>
        <v/>
      </c>
      <c r="H6525" s="12">
        <f>IF(OR($E6525="",$F6525=""),"",IF(AND($G6525=1,$F6525&gt;='Working Hours'!$C$8,$F6525&lt;'Working Hours'!$C$9),1,0))</f>
        <v/>
      </c>
    </row>
    <row r="6526">
      <c r="A6526" s="11" t="n"/>
      <c r="B6526" s="11" t="n"/>
      <c r="C6526" s="11" t="n"/>
      <c r="E6526" s="12">
        <f>IF($A6526="","",IF(ISNUMBER($A6526),$A6526,IFERROR(DATEVALUE($A6526),"")))</f>
        <v/>
      </c>
      <c r="F6526" s="12">
        <f>IF($B6526="","",IF(ISNUMBER($B6526),HOUR($B6526)*2+MINUTE($B6526)/30,IFERROR(VALUE(LEFT($B6526,FIND(":",$B6526)-1))*2+VALUE(MID($B6526,FIND(":",$B6526)+1,2))/30,"")))</f>
        <v/>
      </c>
      <c r="G6526" s="12">
        <f>IF($E6526="","",IF(WEEKDAY($E6526,2)&lt;6,1,0))</f>
        <v/>
      </c>
      <c r="H6526" s="12">
        <f>IF(OR($E6526="",$F6526=""),"",IF(AND($G6526=1,$F6526&gt;='Working Hours'!$C$8,$F6526&lt;'Working Hours'!$C$9),1,0))</f>
        <v/>
      </c>
    </row>
    <row r="6527">
      <c r="A6527" s="11" t="n"/>
      <c r="B6527" s="11" t="n"/>
      <c r="C6527" s="11" t="n"/>
      <c r="E6527" s="12">
        <f>IF($A6527="","",IF(ISNUMBER($A6527),$A6527,IFERROR(DATEVALUE($A6527),"")))</f>
        <v/>
      </c>
      <c r="F6527" s="12">
        <f>IF($B6527="","",IF(ISNUMBER($B6527),HOUR($B6527)*2+MINUTE($B6527)/30,IFERROR(VALUE(LEFT($B6527,FIND(":",$B6527)-1))*2+VALUE(MID($B6527,FIND(":",$B6527)+1,2))/30,"")))</f>
        <v/>
      </c>
      <c r="G6527" s="12">
        <f>IF($E6527="","",IF(WEEKDAY($E6527,2)&lt;6,1,0))</f>
        <v/>
      </c>
      <c r="H6527" s="12">
        <f>IF(OR($E6527="",$F6527=""),"",IF(AND($G6527=1,$F6527&gt;='Working Hours'!$C$8,$F6527&lt;'Working Hours'!$C$9),1,0))</f>
        <v/>
      </c>
    </row>
    <row r="6528">
      <c r="A6528" s="11" t="n"/>
      <c r="B6528" s="11" t="n"/>
      <c r="C6528" s="11" t="n"/>
      <c r="E6528" s="12">
        <f>IF($A6528="","",IF(ISNUMBER($A6528),$A6528,IFERROR(DATEVALUE($A6528),"")))</f>
        <v/>
      </c>
      <c r="F6528" s="12">
        <f>IF($B6528="","",IF(ISNUMBER($B6528),HOUR($B6528)*2+MINUTE($B6528)/30,IFERROR(VALUE(LEFT($B6528,FIND(":",$B6528)-1))*2+VALUE(MID($B6528,FIND(":",$B6528)+1,2))/30,"")))</f>
        <v/>
      </c>
      <c r="G6528" s="12">
        <f>IF($E6528="","",IF(WEEKDAY($E6528,2)&lt;6,1,0))</f>
        <v/>
      </c>
      <c r="H6528" s="12">
        <f>IF(OR($E6528="",$F6528=""),"",IF(AND($G6528=1,$F6528&gt;='Working Hours'!$C$8,$F6528&lt;'Working Hours'!$C$9),1,0))</f>
        <v/>
      </c>
    </row>
    <row r="6529">
      <c r="A6529" s="11" t="n"/>
      <c r="B6529" s="11" t="n"/>
      <c r="C6529" s="11" t="n"/>
      <c r="E6529" s="12">
        <f>IF($A6529="","",IF(ISNUMBER($A6529),$A6529,IFERROR(DATEVALUE($A6529),"")))</f>
        <v/>
      </c>
      <c r="F6529" s="12">
        <f>IF($B6529="","",IF(ISNUMBER($B6529),HOUR($B6529)*2+MINUTE($B6529)/30,IFERROR(VALUE(LEFT($B6529,FIND(":",$B6529)-1))*2+VALUE(MID($B6529,FIND(":",$B6529)+1,2))/30,"")))</f>
        <v/>
      </c>
      <c r="G6529" s="12">
        <f>IF($E6529="","",IF(WEEKDAY($E6529,2)&lt;6,1,0))</f>
        <v/>
      </c>
      <c r="H6529" s="12">
        <f>IF(OR($E6529="",$F6529=""),"",IF(AND($G6529=1,$F6529&gt;='Working Hours'!$C$8,$F6529&lt;'Working Hours'!$C$9),1,0))</f>
        <v/>
      </c>
    </row>
    <row r="6530">
      <c r="A6530" s="11" t="n"/>
      <c r="B6530" s="11" t="n"/>
      <c r="C6530" s="11" t="n"/>
      <c r="E6530" s="12">
        <f>IF($A6530="","",IF(ISNUMBER($A6530),$A6530,IFERROR(DATEVALUE($A6530),"")))</f>
        <v/>
      </c>
      <c r="F6530" s="12">
        <f>IF($B6530="","",IF(ISNUMBER($B6530),HOUR($B6530)*2+MINUTE($B6530)/30,IFERROR(VALUE(LEFT($B6530,FIND(":",$B6530)-1))*2+VALUE(MID($B6530,FIND(":",$B6530)+1,2))/30,"")))</f>
        <v/>
      </c>
      <c r="G6530" s="12">
        <f>IF($E6530="","",IF(WEEKDAY($E6530,2)&lt;6,1,0))</f>
        <v/>
      </c>
      <c r="H6530" s="12">
        <f>IF(OR($E6530="",$F6530=""),"",IF(AND($G6530=1,$F6530&gt;='Working Hours'!$C$8,$F6530&lt;'Working Hours'!$C$9),1,0))</f>
        <v/>
      </c>
    </row>
    <row r="6531">
      <c r="A6531" s="11" t="n"/>
      <c r="B6531" s="11" t="n"/>
      <c r="C6531" s="11" t="n"/>
      <c r="E6531" s="12">
        <f>IF($A6531="","",IF(ISNUMBER($A6531),$A6531,IFERROR(DATEVALUE($A6531),"")))</f>
        <v/>
      </c>
      <c r="F6531" s="12">
        <f>IF($B6531="","",IF(ISNUMBER($B6531),HOUR($B6531)*2+MINUTE($B6531)/30,IFERROR(VALUE(LEFT($B6531,FIND(":",$B6531)-1))*2+VALUE(MID($B6531,FIND(":",$B6531)+1,2))/30,"")))</f>
        <v/>
      </c>
      <c r="G6531" s="12">
        <f>IF($E6531="","",IF(WEEKDAY($E6531,2)&lt;6,1,0))</f>
        <v/>
      </c>
      <c r="H6531" s="12">
        <f>IF(OR($E6531="",$F6531=""),"",IF(AND($G6531=1,$F6531&gt;='Working Hours'!$C$8,$F6531&lt;'Working Hours'!$C$9),1,0))</f>
        <v/>
      </c>
    </row>
    <row r="6532">
      <c r="A6532" s="11" t="n"/>
      <c r="B6532" s="11" t="n"/>
      <c r="C6532" s="11" t="n"/>
      <c r="E6532" s="12">
        <f>IF($A6532="","",IF(ISNUMBER($A6532),$A6532,IFERROR(DATEVALUE($A6532),"")))</f>
        <v/>
      </c>
      <c r="F6532" s="12">
        <f>IF($B6532="","",IF(ISNUMBER($B6532),HOUR($B6532)*2+MINUTE($B6532)/30,IFERROR(VALUE(LEFT($B6532,FIND(":",$B6532)-1))*2+VALUE(MID($B6532,FIND(":",$B6532)+1,2))/30,"")))</f>
        <v/>
      </c>
      <c r="G6532" s="12">
        <f>IF($E6532="","",IF(WEEKDAY($E6532,2)&lt;6,1,0))</f>
        <v/>
      </c>
      <c r="H6532" s="12">
        <f>IF(OR($E6532="",$F6532=""),"",IF(AND($G6532=1,$F6532&gt;='Working Hours'!$C$8,$F6532&lt;'Working Hours'!$C$9),1,0))</f>
        <v/>
      </c>
    </row>
    <row r="6533">
      <c r="A6533" s="11" t="n"/>
      <c r="B6533" s="11" t="n"/>
      <c r="C6533" s="11" t="n"/>
      <c r="E6533" s="12">
        <f>IF($A6533="","",IF(ISNUMBER($A6533),$A6533,IFERROR(DATEVALUE($A6533),"")))</f>
        <v/>
      </c>
      <c r="F6533" s="12">
        <f>IF($B6533="","",IF(ISNUMBER($B6533),HOUR($B6533)*2+MINUTE($B6533)/30,IFERROR(VALUE(LEFT($B6533,FIND(":",$B6533)-1))*2+VALUE(MID($B6533,FIND(":",$B6533)+1,2))/30,"")))</f>
        <v/>
      </c>
      <c r="G6533" s="12">
        <f>IF($E6533="","",IF(WEEKDAY($E6533,2)&lt;6,1,0))</f>
        <v/>
      </c>
      <c r="H6533" s="12">
        <f>IF(OR($E6533="",$F6533=""),"",IF(AND($G6533=1,$F6533&gt;='Working Hours'!$C$8,$F6533&lt;'Working Hours'!$C$9),1,0))</f>
        <v/>
      </c>
    </row>
    <row r="6534">
      <c r="A6534" s="11" t="n"/>
      <c r="B6534" s="11" t="n"/>
      <c r="C6534" s="11" t="n"/>
      <c r="E6534" s="12">
        <f>IF($A6534="","",IF(ISNUMBER($A6534),$A6534,IFERROR(DATEVALUE($A6534),"")))</f>
        <v/>
      </c>
      <c r="F6534" s="12">
        <f>IF($B6534="","",IF(ISNUMBER($B6534),HOUR($B6534)*2+MINUTE($B6534)/30,IFERROR(VALUE(LEFT($B6534,FIND(":",$B6534)-1))*2+VALUE(MID($B6534,FIND(":",$B6534)+1,2))/30,"")))</f>
        <v/>
      </c>
      <c r="G6534" s="12">
        <f>IF($E6534="","",IF(WEEKDAY($E6534,2)&lt;6,1,0))</f>
        <v/>
      </c>
      <c r="H6534" s="12">
        <f>IF(OR($E6534="",$F6534=""),"",IF(AND($G6534=1,$F6534&gt;='Working Hours'!$C$8,$F6534&lt;'Working Hours'!$C$9),1,0))</f>
        <v/>
      </c>
    </row>
    <row r="6535">
      <c r="A6535" s="11" t="n"/>
      <c r="B6535" s="11" t="n"/>
      <c r="C6535" s="11" t="n"/>
      <c r="E6535" s="12">
        <f>IF($A6535="","",IF(ISNUMBER($A6535),$A6535,IFERROR(DATEVALUE($A6535),"")))</f>
        <v/>
      </c>
      <c r="F6535" s="12">
        <f>IF($B6535="","",IF(ISNUMBER($B6535),HOUR($B6535)*2+MINUTE($B6535)/30,IFERROR(VALUE(LEFT($B6535,FIND(":",$B6535)-1))*2+VALUE(MID($B6535,FIND(":",$B6535)+1,2))/30,"")))</f>
        <v/>
      </c>
      <c r="G6535" s="12">
        <f>IF($E6535="","",IF(WEEKDAY($E6535,2)&lt;6,1,0))</f>
        <v/>
      </c>
      <c r="H6535" s="12">
        <f>IF(OR($E6535="",$F6535=""),"",IF(AND($G6535=1,$F6535&gt;='Working Hours'!$C$8,$F6535&lt;'Working Hours'!$C$9),1,0))</f>
        <v/>
      </c>
    </row>
    <row r="6536">
      <c r="A6536" s="11" t="n"/>
      <c r="B6536" s="11" t="n"/>
      <c r="C6536" s="11" t="n"/>
      <c r="E6536" s="12">
        <f>IF($A6536="","",IF(ISNUMBER($A6536),$A6536,IFERROR(DATEVALUE($A6536),"")))</f>
        <v/>
      </c>
      <c r="F6536" s="12">
        <f>IF($B6536="","",IF(ISNUMBER($B6536),HOUR($B6536)*2+MINUTE($B6536)/30,IFERROR(VALUE(LEFT($B6536,FIND(":",$B6536)-1))*2+VALUE(MID($B6536,FIND(":",$B6536)+1,2))/30,"")))</f>
        <v/>
      </c>
      <c r="G6536" s="12">
        <f>IF($E6536="","",IF(WEEKDAY($E6536,2)&lt;6,1,0))</f>
        <v/>
      </c>
      <c r="H6536" s="12">
        <f>IF(OR($E6536="",$F6536=""),"",IF(AND($G6536=1,$F6536&gt;='Working Hours'!$C$8,$F6536&lt;'Working Hours'!$C$9),1,0))</f>
        <v/>
      </c>
    </row>
    <row r="6537">
      <c r="A6537" s="11" t="n"/>
      <c r="B6537" s="11" t="n"/>
      <c r="C6537" s="11" t="n"/>
      <c r="E6537" s="12">
        <f>IF($A6537="","",IF(ISNUMBER($A6537),$A6537,IFERROR(DATEVALUE($A6537),"")))</f>
        <v/>
      </c>
      <c r="F6537" s="12">
        <f>IF($B6537="","",IF(ISNUMBER($B6537),HOUR($B6537)*2+MINUTE($B6537)/30,IFERROR(VALUE(LEFT($B6537,FIND(":",$B6537)-1))*2+VALUE(MID($B6537,FIND(":",$B6537)+1,2))/30,"")))</f>
        <v/>
      </c>
      <c r="G6537" s="12">
        <f>IF($E6537="","",IF(WEEKDAY($E6537,2)&lt;6,1,0))</f>
        <v/>
      </c>
      <c r="H6537" s="12">
        <f>IF(OR($E6537="",$F6537=""),"",IF(AND($G6537=1,$F6537&gt;='Working Hours'!$C$8,$F6537&lt;'Working Hours'!$C$9),1,0))</f>
        <v/>
      </c>
    </row>
    <row r="6538">
      <c r="A6538" s="11" t="n"/>
      <c r="B6538" s="11" t="n"/>
      <c r="C6538" s="11" t="n"/>
      <c r="E6538" s="12">
        <f>IF($A6538="","",IF(ISNUMBER($A6538),$A6538,IFERROR(DATEVALUE($A6538),"")))</f>
        <v/>
      </c>
      <c r="F6538" s="12">
        <f>IF($B6538="","",IF(ISNUMBER($B6538),HOUR($B6538)*2+MINUTE($B6538)/30,IFERROR(VALUE(LEFT($B6538,FIND(":",$B6538)-1))*2+VALUE(MID($B6538,FIND(":",$B6538)+1,2))/30,"")))</f>
        <v/>
      </c>
      <c r="G6538" s="12">
        <f>IF($E6538="","",IF(WEEKDAY($E6538,2)&lt;6,1,0))</f>
        <v/>
      </c>
      <c r="H6538" s="12">
        <f>IF(OR($E6538="",$F6538=""),"",IF(AND($G6538=1,$F6538&gt;='Working Hours'!$C$8,$F6538&lt;'Working Hours'!$C$9),1,0))</f>
        <v/>
      </c>
    </row>
    <row r="6539">
      <c r="A6539" s="11" t="n"/>
      <c r="B6539" s="11" t="n"/>
      <c r="C6539" s="11" t="n"/>
      <c r="E6539" s="12">
        <f>IF($A6539="","",IF(ISNUMBER($A6539),$A6539,IFERROR(DATEVALUE($A6539),"")))</f>
        <v/>
      </c>
      <c r="F6539" s="12">
        <f>IF($B6539="","",IF(ISNUMBER($B6539),HOUR($B6539)*2+MINUTE($B6539)/30,IFERROR(VALUE(LEFT($B6539,FIND(":",$B6539)-1))*2+VALUE(MID($B6539,FIND(":",$B6539)+1,2))/30,"")))</f>
        <v/>
      </c>
      <c r="G6539" s="12">
        <f>IF($E6539="","",IF(WEEKDAY($E6539,2)&lt;6,1,0))</f>
        <v/>
      </c>
      <c r="H6539" s="12">
        <f>IF(OR($E6539="",$F6539=""),"",IF(AND($G6539=1,$F6539&gt;='Working Hours'!$C$8,$F6539&lt;'Working Hours'!$C$9),1,0))</f>
        <v/>
      </c>
    </row>
    <row r="6540">
      <c r="A6540" s="11" t="n"/>
      <c r="B6540" s="11" t="n"/>
      <c r="C6540" s="11" t="n"/>
      <c r="E6540" s="12">
        <f>IF($A6540="","",IF(ISNUMBER($A6540),$A6540,IFERROR(DATEVALUE($A6540),"")))</f>
        <v/>
      </c>
      <c r="F6540" s="12">
        <f>IF($B6540="","",IF(ISNUMBER($B6540),HOUR($B6540)*2+MINUTE($B6540)/30,IFERROR(VALUE(LEFT($B6540,FIND(":",$B6540)-1))*2+VALUE(MID($B6540,FIND(":",$B6540)+1,2))/30,"")))</f>
        <v/>
      </c>
      <c r="G6540" s="12">
        <f>IF($E6540="","",IF(WEEKDAY($E6540,2)&lt;6,1,0))</f>
        <v/>
      </c>
      <c r="H6540" s="12">
        <f>IF(OR($E6540="",$F6540=""),"",IF(AND($G6540=1,$F6540&gt;='Working Hours'!$C$8,$F6540&lt;'Working Hours'!$C$9),1,0))</f>
        <v/>
      </c>
    </row>
    <row r="6541">
      <c r="A6541" s="11" t="n"/>
      <c r="B6541" s="11" t="n"/>
      <c r="C6541" s="11" t="n"/>
      <c r="E6541" s="12">
        <f>IF($A6541="","",IF(ISNUMBER($A6541),$A6541,IFERROR(DATEVALUE($A6541),"")))</f>
        <v/>
      </c>
      <c r="F6541" s="12">
        <f>IF($B6541="","",IF(ISNUMBER($B6541),HOUR($B6541)*2+MINUTE($B6541)/30,IFERROR(VALUE(LEFT($B6541,FIND(":",$B6541)-1))*2+VALUE(MID($B6541,FIND(":",$B6541)+1,2))/30,"")))</f>
        <v/>
      </c>
      <c r="G6541" s="12">
        <f>IF($E6541="","",IF(WEEKDAY($E6541,2)&lt;6,1,0))</f>
        <v/>
      </c>
      <c r="H6541" s="12">
        <f>IF(OR($E6541="",$F6541=""),"",IF(AND($G6541=1,$F6541&gt;='Working Hours'!$C$8,$F6541&lt;'Working Hours'!$C$9),1,0))</f>
        <v/>
      </c>
    </row>
    <row r="6542">
      <c r="A6542" s="11" t="n"/>
      <c r="B6542" s="11" t="n"/>
      <c r="C6542" s="11" t="n"/>
      <c r="E6542" s="12">
        <f>IF($A6542="","",IF(ISNUMBER($A6542),$A6542,IFERROR(DATEVALUE($A6542),"")))</f>
        <v/>
      </c>
      <c r="F6542" s="12">
        <f>IF($B6542="","",IF(ISNUMBER($B6542),HOUR($B6542)*2+MINUTE($B6542)/30,IFERROR(VALUE(LEFT($B6542,FIND(":",$B6542)-1))*2+VALUE(MID($B6542,FIND(":",$B6542)+1,2))/30,"")))</f>
        <v/>
      </c>
      <c r="G6542" s="12">
        <f>IF($E6542="","",IF(WEEKDAY($E6542,2)&lt;6,1,0))</f>
        <v/>
      </c>
      <c r="H6542" s="12">
        <f>IF(OR($E6542="",$F6542=""),"",IF(AND($G6542=1,$F6542&gt;='Working Hours'!$C$8,$F6542&lt;'Working Hours'!$C$9),1,0))</f>
        <v/>
      </c>
    </row>
    <row r="6543">
      <c r="A6543" s="11" t="n"/>
      <c r="B6543" s="11" t="n"/>
      <c r="C6543" s="11" t="n"/>
      <c r="E6543" s="12">
        <f>IF($A6543="","",IF(ISNUMBER($A6543),$A6543,IFERROR(DATEVALUE($A6543),"")))</f>
        <v/>
      </c>
      <c r="F6543" s="12">
        <f>IF($B6543="","",IF(ISNUMBER($B6543),HOUR($B6543)*2+MINUTE($B6543)/30,IFERROR(VALUE(LEFT($B6543,FIND(":",$B6543)-1))*2+VALUE(MID($B6543,FIND(":",$B6543)+1,2))/30,"")))</f>
        <v/>
      </c>
      <c r="G6543" s="12">
        <f>IF($E6543="","",IF(WEEKDAY($E6543,2)&lt;6,1,0))</f>
        <v/>
      </c>
      <c r="H6543" s="12">
        <f>IF(OR($E6543="",$F6543=""),"",IF(AND($G6543=1,$F6543&gt;='Working Hours'!$C$8,$F6543&lt;'Working Hours'!$C$9),1,0))</f>
        <v/>
      </c>
    </row>
    <row r="6544">
      <c r="A6544" s="11" t="n"/>
      <c r="B6544" s="11" t="n"/>
      <c r="C6544" s="11" t="n"/>
      <c r="E6544" s="12">
        <f>IF($A6544="","",IF(ISNUMBER($A6544),$A6544,IFERROR(DATEVALUE($A6544),"")))</f>
        <v/>
      </c>
      <c r="F6544" s="12">
        <f>IF($B6544="","",IF(ISNUMBER($B6544),HOUR($B6544)*2+MINUTE($B6544)/30,IFERROR(VALUE(LEFT($B6544,FIND(":",$B6544)-1))*2+VALUE(MID($B6544,FIND(":",$B6544)+1,2))/30,"")))</f>
        <v/>
      </c>
      <c r="G6544" s="12">
        <f>IF($E6544="","",IF(WEEKDAY($E6544,2)&lt;6,1,0))</f>
        <v/>
      </c>
      <c r="H6544" s="12">
        <f>IF(OR($E6544="",$F6544=""),"",IF(AND($G6544=1,$F6544&gt;='Working Hours'!$C$8,$F6544&lt;'Working Hours'!$C$9),1,0))</f>
        <v/>
      </c>
    </row>
    <row r="6545">
      <c r="A6545" s="11" t="n"/>
      <c r="B6545" s="11" t="n"/>
      <c r="C6545" s="11" t="n"/>
      <c r="E6545" s="12">
        <f>IF($A6545="","",IF(ISNUMBER($A6545),$A6545,IFERROR(DATEVALUE($A6545),"")))</f>
        <v/>
      </c>
      <c r="F6545" s="12">
        <f>IF($B6545="","",IF(ISNUMBER($B6545),HOUR($B6545)*2+MINUTE($B6545)/30,IFERROR(VALUE(LEFT($B6545,FIND(":",$B6545)-1))*2+VALUE(MID($B6545,FIND(":",$B6545)+1,2))/30,"")))</f>
        <v/>
      </c>
      <c r="G6545" s="12">
        <f>IF($E6545="","",IF(WEEKDAY($E6545,2)&lt;6,1,0))</f>
        <v/>
      </c>
      <c r="H6545" s="12">
        <f>IF(OR($E6545="",$F6545=""),"",IF(AND($G6545=1,$F6545&gt;='Working Hours'!$C$8,$F6545&lt;'Working Hours'!$C$9),1,0))</f>
        <v/>
      </c>
    </row>
    <row r="6546">
      <c r="A6546" s="11" t="n"/>
      <c r="B6546" s="11" t="n"/>
      <c r="C6546" s="11" t="n"/>
      <c r="E6546" s="12">
        <f>IF($A6546="","",IF(ISNUMBER($A6546),$A6546,IFERROR(DATEVALUE($A6546),"")))</f>
        <v/>
      </c>
      <c r="F6546" s="12">
        <f>IF($B6546="","",IF(ISNUMBER($B6546),HOUR($B6546)*2+MINUTE($B6546)/30,IFERROR(VALUE(LEFT($B6546,FIND(":",$B6546)-1))*2+VALUE(MID($B6546,FIND(":",$B6546)+1,2))/30,"")))</f>
        <v/>
      </c>
      <c r="G6546" s="12">
        <f>IF($E6546="","",IF(WEEKDAY($E6546,2)&lt;6,1,0))</f>
        <v/>
      </c>
      <c r="H6546" s="12">
        <f>IF(OR($E6546="",$F6546=""),"",IF(AND($G6546=1,$F6546&gt;='Working Hours'!$C$8,$F6546&lt;'Working Hours'!$C$9),1,0))</f>
        <v/>
      </c>
    </row>
    <row r="6547">
      <c r="A6547" s="11" t="n"/>
      <c r="B6547" s="11" t="n"/>
      <c r="C6547" s="11" t="n"/>
      <c r="E6547" s="12">
        <f>IF($A6547="","",IF(ISNUMBER($A6547),$A6547,IFERROR(DATEVALUE($A6547),"")))</f>
        <v/>
      </c>
      <c r="F6547" s="12">
        <f>IF($B6547="","",IF(ISNUMBER($B6547),HOUR($B6547)*2+MINUTE($B6547)/30,IFERROR(VALUE(LEFT($B6547,FIND(":",$B6547)-1))*2+VALUE(MID($B6547,FIND(":",$B6547)+1,2))/30,"")))</f>
        <v/>
      </c>
      <c r="G6547" s="12">
        <f>IF($E6547="","",IF(WEEKDAY($E6547,2)&lt;6,1,0))</f>
        <v/>
      </c>
      <c r="H6547" s="12">
        <f>IF(OR($E6547="",$F6547=""),"",IF(AND($G6547=1,$F6547&gt;='Working Hours'!$C$8,$F6547&lt;'Working Hours'!$C$9),1,0))</f>
        <v/>
      </c>
    </row>
    <row r="6548">
      <c r="A6548" s="11" t="n"/>
      <c r="B6548" s="11" t="n"/>
      <c r="C6548" s="11" t="n"/>
      <c r="E6548" s="12">
        <f>IF($A6548="","",IF(ISNUMBER($A6548),$A6548,IFERROR(DATEVALUE($A6548),"")))</f>
        <v/>
      </c>
      <c r="F6548" s="12">
        <f>IF($B6548="","",IF(ISNUMBER($B6548),HOUR($B6548)*2+MINUTE($B6548)/30,IFERROR(VALUE(LEFT($B6548,FIND(":",$B6548)-1))*2+VALUE(MID($B6548,FIND(":",$B6548)+1,2))/30,"")))</f>
        <v/>
      </c>
      <c r="G6548" s="12">
        <f>IF($E6548="","",IF(WEEKDAY($E6548,2)&lt;6,1,0))</f>
        <v/>
      </c>
      <c r="H6548" s="12">
        <f>IF(OR($E6548="",$F6548=""),"",IF(AND($G6548=1,$F6548&gt;='Working Hours'!$C$8,$F6548&lt;'Working Hours'!$C$9),1,0))</f>
        <v/>
      </c>
    </row>
    <row r="6549">
      <c r="A6549" s="11" t="n"/>
      <c r="B6549" s="11" t="n"/>
      <c r="C6549" s="11" t="n"/>
      <c r="E6549" s="12">
        <f>IF($A6549="","",IF(ISNUMBER($A6549),$A6549,IFERROR(DATEVALUE($A6549),"")))</f>
        <v/>
      </c>
      <c r="F6549" s="12">
        <f>IF($B6549="","",IF(ISNUMBER($B6549),HOUR($B6549)*2+MINUTE($B6549)/30,IFERROR(VALUE(LEFT($B6549,FIND(":",$B6549)-1))*2+VALUE(MID($B6549,FIND(":",$B6549)+1,2))/30,"")))</f>
        <v/>
      </c>
      <c r="G6549" s="12">
        <f>IF($E6549="","",IF(WEEKDAY($E6549,2)&lt;6,1,0))</f>
        <v/>
      </c>
      <c r="H6549" s="12">
        <f>IF(OR($E6549="",$F6549=""),"",IF(AND($G6549=1,$F6549&gt;='Working Hours'!$C$8,$F6549&lt;'Working Hours'!$C$9),1,0))</f>
        <v/>
      </c>
    </row>
    <row r="6550">
      <c r="A6550" s="11" t="n"/>
      <c r="B6550" s="11" t="n"/>
      <c r="C6550" s="11" t="n"/>
      <c r="E6550" s="12">
        <f>IF($A6550="","",IF(ISNUMBER($A6550),$A6550,IFERROR(DATEVALUE($A6550),"")))</f>
        <v/>
      </c>
      <c r="F6550" s="12">
        <f>IF($B6550="","",IF(ISNUMBER($B6550),HOUR($B6550)*2+MINUTE($B6550)/30,IFERROR(VALUE(LEFT($B6550,FIND(":",$B6550)-1))*2+VALUE(MID($B6550,FIND(":",$B6550)+1,2))/30,"")))</f>
        <v/>
      </c>
      <c r="G6550" s="12">
        <f>IF($E6550="","",IF(WEEKDAY($E6550,2)&lt;6,1,0))</f>
        <v/>
      </c>
      <c r="H6550" s="12">
        <f>IF(OR($E6550="",$F6550=""),"",IF(AND($G6550=1,$F6550&gt;='Working Hours'!$C$8,$F6550&lt;'Working Hours'!$C$9),1,0))</f>
        <v/>
      </c>
    </row>
    <row r="6551">
      <c r="A6551" s="11" t="n"/>
      <c r="B6551" s="11" t="n"/>
      <c r="C6551" s="11" t="n"/>
      <c r="E6551" s="12">
        <f>IF($A6551="","",IF(ISNUMBER($A6551),$A6551,IFERROR(DATEVALUE($A6551),"")))</f>
        <v/>
      </c>
      <c r="F6551" s="12">
        <f>IF($B6551="","",IF(ISNUMBER($B6551),HOUR($B6551)*2+MINUTE($B6551)/30,IFERROR(VALUE(LEFT($B6551,FIND(":",$B6551)-1))*2+VALUE(MID($B6551,FIND(":",$B6551)+1,2))/30,"")))</f>
        <v/>
      </c>
      <c r="G6551" s="12">
        <f>IF($E6551="","",IF(WEEKDAY($E6551,2)&lt;6,1,0))</f>
        <v/>
      </c>
      <c r="H6551" s="12">
        <f>IF(OR($E6551="",$F6551=""),"",IF(AND($G6551=1,$F6551&gt;='Working Hours'!$C$8,$F6551&lt;'Working Hours'!$C$9),1,0))</f>
        <v/>
      </c>
    </row>
    <row r="6552">
      <c r="A6552" s="11" t="n"/>
      <c r="B6552" s="11" t="n"/>
      <c r="C6552" s="11" t="n"/>
      <c r="E6552" s="12">
        <f>IF($A6552="","",IF(ISNUMBER($A6552),$A6552,IFERROR(DATEVALUE($A6552),"")))</f>
        <v/>
      </c>
      <c r="F6552" s="12">
        <f>IF($B6552="","",IF(ISNUMBER($B6552),HOUR($B6552)*2+MINUTE($B6552)/30,IFERROR(VALUE(LEFT($B6552,FIND(":",$B6552)-1))*2+VALUE(MID($B6552,FIND(":",$B6552)+1,2))/30,"")))</f>
        <v/>
      </c>
      <c r="G6552" s="12">
        <f>IF($E6552="","",IF(WEEKDAY($E6552,2)&lt;6,1,0))</f>
        <v/>
      </c>
      <c r="H6552" s="12">
        <f>IF(OR($E6552="",$F6552=""),"",IF(AND($G6552=1,$F6552&gt;='Working Hours'!$C$8,$F6552&lt;'Working Hours'!$C$9),1,0))</f>
        <v/>
      </c>
    </row>
    <row r="6553">
      <c r="A6553" s="11" t="n"/>
      <c r="B6553" s="11" t="n"/>
      <c r="C6553" s="11" t="n"/>
      <c r="E6553" s="12">
        <f>IF($A6553="","",IF(ISNUMBER($A6553),$A6553,IFERROR(DATEVALUE($A6553),"")))</f>
        <v/>
      </c>
      <c r="F6553" s="12">
        <f>IF($B6553="","",IF(ISNUMBER($B6553),HOUR($B6553)*2+MINUTE($B6553)/30,IFERROR(VALUE(LEFT($B6553,FIND(":",$B6553)-1))*2+VALUE(MID($B6553,FIND(":",$B6553)+1,2))/30,"")))</f>
        <v/>
      </c>
      <c r="G6553" s="12">
        <f>IF($E6553="","",IF(WEEKDAY($E6553,2)&lt;6,1,0))</f>
        <v/>
      </c>
      <c r="H6553" s="12">
        <f>IF(OR($E6553="",$F6553=""),"",IF(AND($G6553=1,$F6553&gt;='Working Hours'!$C$8,$F6553&lt;'Working Hours'!$C$9),1,0))</f>
        <v/>
      </c>
    </row>
    <row r="6554">
      <c r="A6554" s="11" t="n"/>
      <c r="B6554" s="11" t="n"/>
      <c r="C6554" s="11" t="n"/>
      <c r="E6554" s="12">
        <f>IF($A6554="","",IF(ISNUMBER($A6554),$A6554,IFERROR(DATEVALUE($A6554),"")))</f>
        <v/>
      </c>
      <c r="F6554" s="12">
        <f>IF($B6554="","",IF(ISNUMBER($B6554),HOUR($B6554)*2+MINUTE($B6554)/30,IFERROR(VALUE(LEFT($B6554,FIND(":",$B6554)-1))*2+VALUE(MID($B6554,FIND(":",$B6554)+1,2))/30,"")))</f>
        <v/>
      </c>
      <c r="G6554" s="12">
        <f>IF($E6554="","",IF(WEEKDAY($E6554,2)&lt;6,1,0))</f>
        <v/>
      </c>
      <c r="H6554" s="12">
        <f>IF(OR($E6554="",$F6554=""),"",IF(AND($G6554=1,$F6554&gt;='Working Hours'!$C$8,$F6554&lt;'Working Hours'!$C$9),1,0))</f>
        <v/>
      </c>
    </row>
    <row r="6555">
      <c r="A6555" s="11" t="n"/>
      <c r="B6555" s="11" t="n"/>
      <c r="C6555" s="11" t="n"/>
      <c r="E6555" s="12">
        <f>IF($A6555="","",IF(ISNUMBER($A6555),$A6555,IFERROR(DATEVALUE($A6555),"")))</f>
        <v/>
      </c>
      <c r="F6555" s="12">
        <f>IF($B6555="","",IF(ISNUMBER($B6555),HOUR($B6555)*2+MINUTE($B6555)/30,IFERROR(VALUE(LEFT($B6555,FIND(":",$B6555)-1))*2+VALUE(MID($B6555,FIND(":",$B6555)+1,2))/30,"")))</f>
        <v/>
      </c>
      <c r="G6555" s="12">
        <f>IF($E6555="","",IF(WEEKDAY($E6555,2)&lt;6,1,0))</f>
        <v/>
      </c>
      <c r="H6555" s="12">
        <f>IF(OR($E6555="",$F6555=""),"",IF(AND($G6555=1,$F6555&gt;='Working Hours'!$C$8,$F6555&lt;'Working Hours'!$C$9),1,0))</f>
        <v/>
      </c>
    </row>
    <row r="6556">
      <c r="A6556" s="11" t="n"/>
      <c r="B6556" s="11" t="n"/>
      <c r="C6556" s="11" t="n"/>
      <c r="E6556" s="12">
        <f>IF($A6556="","",IF(ISNUMBER($A6556),$A6556,IFERROR(DATEVALUE($A6556),"")))</f>
        <v/>
      </c>
      <c r="F6556" s="12">
        <f>IF($B6556="","",IF(ISNUMBER($B6556),HOUR($B6556)*2+MINUTE($B6556)/30,IFERROR(VALUE(LEFT($B6556,FIND(":",$B6556)-1))*2+VALUE(MID($B6556,FIND(":",$B6556)+1,2))/30,"")))</f>
        <v/>
      </c>
      <c r="G6556" s="12">
        <f>IF($E6556="","",IF(WEEKDAY($E6556,2)&lt;6,1,0))</f>
        <v/>
      </c>
      <c r="H6556" s="12">
        <f>IF(OR($E6556="",$F6556=""),"",IF(AND($G6556=1,$F6556&gt;='Working Hours'!$C$8,$F6556&lt;'Working Hours'!$C$9),1,0))</f>
        <v/>
      </c>
    </row>
    <row r="6557">
      <c r="A6557" s="11" t="n"/>
      <c r="B6557" s="11" t="n"/>
      <c r="C6557" s="11" t="n"/>
      <c r="E6557" s="12">
        <f>IF($A6557="","",IF(ISNUMBER($A6557),$A6557,IFERROR(DATEVALUE($A6557),"")))</f>
        <v/>
      </c>
      <c r="F6557" s="12">
        <f>IF($B6557="","",IF(ISNUMBER($B6557),HOUR($B6557)*2+MINUTE($B6557)/30,IFERROR(VALUE(LEFT($B6557,FIND(":",$B6557)-1))*2+VALUE(MID($B6557,FIND(":",$B6557)+1,2))/30,"")))</f>
        <v/>
      </c>
      <c r="G6557" s="12">
        <f>IF($E6557="","",IF(WEEKDAY($E6557,2)&lt;6,1,0))</f>
        <v/>
      </c>
      <c r="H6557" s="12">
        <f>IF(OR($E6557="",$F6557=""),"",IF(AND($G6557=1,$F6557&gt;='Working Hours'!$C$8,$F6557&lt;'Working Hours'!$C$9),1,0))</f>
        <v/>
      </c>
    </row>
    <row r="6558">
      <c r="A6558" s="11" t="n"/>
      <c r="B6558" s="11" t="n"/>
      <c r="C6558" s="11" t="n"/>
      <c r="E6558" s="12">
        <f>IF($A6558="","",IF(ISNUMBER($A6558),$A6558,IFERROR(DATEVALUE($A6558),"")))</f>
        <v/>
      </c>
      <c r="F6558" s="12">
        <f>IF($B6558="","",IF(ISNUMBER($B6558),HOUR($B6558)*2+MINUTE($B6558)/30,IFERROR(VALUE(LEFT($B6558,FIND(":",$B6558)-1))*2+VALUE(MID($B6558,FIND(":",$B6558)+1,2))/30,"")))</f>
        <v/>
      </c>
      <c r="G6558" s="12">
        <f>IF($E6558="","",IF(WEEKDAY($E6558,2)&lt;6,1,0))</f>
        <v/>
      </c>
      <c r="H6558" s="12">
        <f>IF(OR($E6558="",$F6558=""),"",IF(AND($G6558=1,$F6558&gt;='Working Hours'!$C$8,$F6558&lt;'Working Hours'!$C$9),1,0))</f>
        <v/>
      </c>
    </row>
    <row r="6559">
      <c r="A6559" s="11" t="n"/>
      <c r="B6559" s="11" t="n"/>
      <c r="C6559" s="11" t="n"/>
      <c r="E6559" s="12">
        <f>IF($A6559="","",IF(ISNUMBER($A6559),$A6559,IFERROR(DATEVALUE($A6559),"")))</f>
        <v/>
      </c>
      <c r="F6559" s="12">
        <f>IF($B6559="","",IF(ISNUMBER($B6559),HOUR($B6559)*2+MINUTE($B6559)/30,IFERROR(VALUE(LEFT($B6559,FIND(":",$B6559)-1))*2+VALUE(MID($B6559,FIND(":",$B6559)+1,2))/30,"")))</f>
        <v/>
      </c>
      <c r="G6559" s="12">
        <f>IF($E6559="","",IF(WEEKDAY($E6559,2)&lt;6,1,0))</f>
        <v/>
      </c>
      <c r="H6559" s="12">
        <f>IF(OR($E6559="",$F6559=""),"",IF(AND($G6559=1,$F6559&gt;='Working Hours'!$C$8,$F6559&lt;'Working Hours'!$C$9),1,0))</f>
        <v/>
      </c>
    </row>
    <row r="6560">
      <c r="A6560" s="11" t="n"/>
      <c r="B6560" s="11" t="n"/>
      <c r="C6560" s="11" t="n"/>
      <c r="E6560" s="12">
        <f>IF($A6560="","",IF(ISNUMBER($A6560),$A6560,IFERROR(DATEVALUE($A6560),"")))</f>
        <v/>
      </c>
      <c r="F6560" s="12">
        <f>IF($B6560="","",IF(ISNUMBER($B6560),HOUR($B6560)*2+MINUTE($B6560)/30,IFERROR(VALUE(LEFT($B6560,FIND(":",$B6560)-1))*2+VALUE(MID($B6560,FIND(":",$B6560)+1,2))/30,"")))</f>
        <v/>
      </c>
      <c r="G6560" s="12">
        <f>IF($E6560="","",IF(WEEKDAY($E6560,2)&lt;6,1,0))</f>
        <v/>
      </c>
      <c r="H6560" s="12">
        <f>IF(OR($E6560="",$F6560=""),"",IF(AND($G6560=1,$F6560&gt;='Working Hours'!$C$8,$F6560&lt;'Working Hours'!$C$9),1,0))</f>
        <v/>
      </c>
    </row>
    <row r="6561">
      <c r="A6561" s="11" t="n"/>
      <c r="B6561" s="11" t="n"/>
      <c r="C6561" s="11" t="n"/>
      <c r="E6561" s="12">
        <f>IF($A6561="","",IF(ISNUMBER($A6561),$A6561,IFERROR(DATEVALUE($A6561),"")))</f>
        <v/>
      </c>
      <c r="F6561" s="12">
        <f>IF($B6561="","",IF(ISNUMBER($B6561),HOUR($B6561)*2+MINUTE($B6561)/30,IFERROR(VALUE(LEFT($B6561,FIND(":",$B6561)-1))*2+VALUE(MID($B6561,FIND(":",$B6561)+1,2))/30,"")))</f>
        <v/>
      </c>
      <c r="G6561" s="12">
        <f>IF($E6561="","",IF(WEEKDAY($E6561,2)&lt;6,1,0))</f>
        <v/>
      </c>
      <c r="H6561" s="12">
        <f>IF(OR($E6561="",$F6561=""),"",IF(AND($G6561=1,$F6561&gt;='Working Hours'!$C$8,$F6561&lt;'Working Hours'!$C$9),1,0))</f>
        <v/>
      </c>
    </row>
    <row r="6562">
      <c r="A6562" s="11" t="n"/>
      <c r="B6562" s="11" t="n"/>
      <c r="C6562" s="11" t="n"/>
      <c r="E6562" s="12">
        <f>IF($A6562="","",IF(ISNUMBER($A6562),$A6562,IFERROR(DATEVALUE($A6562),"")))</f>
        <v/>
      </c>
      <c r="F6562" s="12">
        <f>IF($B6562="","",IF(ISNUMBER($B6562),HOUR($B6562)*2+MINUTE($B6562)/30,IFERROR(VALUE(LEFT($B6562,FIND(":",$B6562)-1))*2+VALUE(MID($B6562,FIND(":",$B6562)+1,2))/30,"")))</f>
        <v/>
      </c>
      <c r="G6562" s="12">
        <f>IF($E6562="","",IF(WEEKDAY($E6562,2)&lt;6,1,0))</f>
        <v/>
      </c>
      <c r="H6562" s="12">
        <f>IF(OR($E6562="",$F6562=""),"",IF(AND($G6562=1,$F6562&gt;='Working Hours'!$C$8,$F6562&lt;'Working Hours'!$C$9),1,0))</f>
        <v/>
      </c>
    </row>
    <row r="6563">
      <c r="A6563" s="11" t="n"/>
      <c r="B6563" s="11" t="n"/>
      <c r="C6563" s="11" t="n"/>
      <c r="E6563" s="12">
        <f>IF($A6563="","",IF(ISNUMBER($A6563),$A6563,IFERROR(DATEVALUE($A6563),"")))</f>
        <v/>
      </c>
      <c r="F6563" s="12">
        <f>IF($B6563="","",IF(ISNUMBER($B6563),HOUR($B6563)*2+MINUTE($B6563)/30,IFERROR(VALUE(LEFT($B6563,FIND(":",$B6563)-1))*2+VALUE(MID($B6563,FIND(":",$B6563)+1,2))/30,"")))</f>
        <v/>
      </c>
      <c r="G6563" s="12">
        <f>IF($E6563="","",IF(WEEKDAY($E6563,2)&lt;6,1,0))</f>
        <v/>
      </c>
      <c r="H6563" s="12">
        <f>IF(OR($E6563="",$F6563=""),"",IF(AND($G6563=1,$F6563&gt;='Working Hours'!$C$8,$F6563&lt;'Working Hours'!$C$9),1,0))</f>
        <v/>
      </c>
    </row>
    <row r="6564">
      <c r="A6564" s="11" t="n"/>
      <c r="B6564" s="11" t="n"/>
      <c r="C6564" s="11" t="n"/>
      <c r="E6564" s="12">
        <f>IF($A6564="","",IF(ISNUMBER($A6564),$A6564,IFERROR(DATEVALUE($A6564),"")))</f>
        <v/>
      </c>
      <c r="F6564" s="12">
        <f>IF($B6564="","",IF(ISNUMBER($B6564),HOUR($B6564)*2+MINUTE($B6564)/30,IFERROR(VALUE(LEFT($B6564,FIND(":",$B6564)-1))*2+VALUE(MID($B6564,FIND(":",$B6564)+1,2))/30,"")))</f>
        <v/>
      </c>
      <c r="G6564" s="12">
        <f>IF($E6564="","",IF(WEEKDAY($E6564,2)&lt;6,1,0))</f>
        <v/>
      </c>
      <c r="H6564" s="12">
        <f>IF(OR($E6564="",$F6564=""),"",IF(AND($G6564=1,$F6564&gt;='Working Hours'!$C$8,$F6564&lt;'Working Hours'!$C$9),1,0))</f>
        <v/>
      </c>
    </row>
    <row r="6565">
      <c r="A6565" s="11" t="n"/>
      <c r="B6565" s="11" t="n"/>
      <c r="C6565" s="11" t="n"/>
      <c r="E6565" s="12">
        <f>IF($A6565="","",IF(ISNUMBER($A6565),$A6565,IFERROR(DATEVALUE($A6565),"")))</f>
        <v/>
      </c>
      <c r="F6565" s="12">
        <f>IF($B6565="","",IF(ISNUMBER($B6565),HOUR($B6565)*2+MINUTE($B6565)/30,IFERROR(VALUE(LEFT($B6565,FIND(":",$B6565)-1))*2+VALUE(MID($B6565,FIND(":",$B6565)+1,2))/30,"")))</f>
        <v/>
      </c>
      <c r="G6565" s="12">
        <f>IF($E6565="","",IF(WEEKDAY($E6565,2)&lt;6,1,0))</f>
        <v/>
      </c>
      <c r="H6565" s="12">
        <f>IF(OR($E6565="",$F6565=""),"",IF(AND($G6565=1,$F6565&gt;='Working Hours'!$C$8,$F6565&lt;'Working Hours'!$C$9),1,0))</f>
        <v/>
      </c>
    </row>
    <row r="6566">
      <c r="A6566" s="11" t="n"/>
      <c r="B6566" s="11" t="n"/>
      <c r="C6566" s="11" t="n"/>
      <c r="E6566" s="12">
        <f>IF($A6566="","",IF(ISNUMBER($A6566),$A6566,IFERROR(DATEVALUE($A6566),"")))</f>
        <v/>
      </c>
      <c r="F6566" s="12">
        <f>IF($B6566="","",IF(ISNUMBER($B6566),HOUR($B6566)*2+MINUTE($B6566)/30,IFERROR(VALUE(LEFT($B6566,FIND(":",$B6566)-1))*2+VALUE(MID($B6566,FIND(":",$B6566)+1,2))/30,"")))</f>
        <v/>
      </c>
      <c r="G6566" s="12">
        <f>IF($E6566="","",IF(WEEKDAY($E6566,2)&lt;6,1,0))</f>
        <v/>
      </c>
      <c r="H6566" s="12">
        <f>IF(OR($E6566="",$F6566=""),"",IF(AND($G6566=1,$F6566&gt;='Working Hours'!$C$8,$F6566&lt;'Working Hours'!$C$9),1,0))</f>
        <v/>
      </c>
    </row>
    <row r="6567">
      <c r="A6567" s="11" t="n"/>
      <c r="B6567" s="11" t="n"/>
      <c r="C6567" s="11" t="n"/>
      <c r="E6567" s="12">
        <f>IF($A6567="","",IF(ISNUMBER($A6567),$A6567,IFERROR(DATEVALUE($A6567),"")))</f>
        <v/>
      </c>
      <c r="F6567" s="12">
        <f>IF($B6567="","",IF(ISNUMBER($B6567),HOUR($B6567)*2+MINUTE($B6567)/30,IFERROR(VALUE(LEFT($B6567,FIND(":",$B6567)-1))*2+VALUE(MID($B6567,FIND(":",$B6567)+1,2))/30,"")))</f>
        <v/>
      </c>
      <c r="G6567" s="12">
        <f>IF($E6567="","",IF(WEEKDAY($E6567,2)&lt;6,1,0))</f>
        <v/>
      </c>
      <c r="H6567" s="12">
        <f>IF(OR($E6567="",$F6567=""),"",IF(AND($G6567=1,$F6567&gt;='Working Hours'!$C$8,$F6567&lt;'Working Hours'!$C$9),1,0))</f>
        <v/>
      </c>
    </row>
    <row r="6568">
      <c r="A6568" s="11" t="n"/>
      <c r="B6568" s="11" t="n"/>
      <c r="C6568" s="11" t="n"/>
      <c r="E6568" s="12">
        <f>IF($A6568="","",IF(ISNUMBER($A6568),$A6568,IFERROR(DATEVALUE($A6568),"")))</f>
        <v/>
      </c>
      <c r="F6568" s="12">
        <f>IF($B6568="","",IF(ISNUMBER($B6568),HOUR($B6568)*2+MINUTE($B6568)/30,IFERROR(VALUE(LEFT($B6568,FIND(":",$B6568)-1))*2+VALUE(MID($B6568,FIND(":",$B6568)+1,2))/30,"")))</f>
        <v/>
      </c>
      <c r="G6568" s="12">
        <f>IF($E6568="","",IF(WEEKDAY($E6568,2)&lt;6,1,0))</f>
        <v/>
      </c>
      <c r="H6568" s="12">
        <f>IF(OR($E6568="",$F6568=""),"",IF(AND($G6568=1,$F6568&gt;='Working Hours'!$C$8,$F6568&lt;'Working Hours'!$C$9),1,0))</f>
        <v/>
      </c>
    </row>
    <row r="6569">
      <c r="A6569" s="11" t="n"/>
      <c r="B6569" s="11" t="n"/>
      <c r="C6569" s="11" t="n"/>
      <c r="E6569" s="12">
        <f>IF($A6569="","",IF(ISNUMBER($A6569),$A6569,IFERROR(DATEVALUE($A6569),"")))</f>
        <v/>
      </c>
      <c r="F6569" s="12">
        <f>IF($B6569="","",IF(ISNUMBER($B6569),HOUR($B6569)*2+MINUTE($B6569)/30,IFERROR(VALUE(LEFT($B6569,FIND(":",$B6569)-1))*2+VALUE(MID($B6569,FIND(":",$B6569)+1,2))/30,"")))</f>
        <v/>
      </c>
      <c r="G6569" s="12">
        <f>IF($E6569="","",IF(WEEKDAY($E6569,2)&lt;6,1,0))</f>
        <v/>
      </c>
      <c r="H6569" s="12">
        <f>IF(OR($E6569="",$F6569=""),"",IF(AND($G6569=1,$F6569&gt;='Working Hours'!$C$8,$F6569&lt;'Working Hours'!$C$9),1,0))</f>
        <v/>
      </c>
    </row>
    <row r="6570">
      <c r="A6570" s="11" t="n"/>
      <c r="B6570" s="11" t="n"/>
      <c r="C6570" s="11" t="n"/>
      <c r="E6570" s="12">
        <f>IF($A6570="","",IF(ISNUMBER($A6570),$A6570,IFERROR(DATEVALUE($A6570),"")))</f>
        <v/>
      </c>
      <c r="F6570" s="12">
        <f>IF($B6570="","",IF(ISNUMBER($B6570),HOUR($B6570)*2+MINUTE($B6570)/30,IFERROR(VALUE(LEFT($B6570,FIND(":",$B6570)-1))*2+VALUE(MID($B6570,FIND(":",$B6570)+1,2))/30,"")))</f>
        <v/>
      </c>
      <c r="G6570" s="12">
        <f>IF($E6570="","",IF(WEEKDAY($E6570,2)&lt;6,1,0))</f>
        <v/>
      </c>
      <c r="H6570" s="12">
        <f>IF(OR($E6570="",$F6570=""),"",IF(AND($G6570=1,$F6570&gt;='Working Hours'!$C$8,$F6570&lt;'Working Hours'!$C$9),1,0))</f>
        <v/>
      </c>
    </row>
    <row r="6571">
      <c r="A6571" s="11" t="n"/>
      <c r="B6571" s="11" t="n"/>
      <c r="C6571" s="11" t="n"/>
      <c r="E6571" s="12">
        <f>IF($A6571="","",IF(ISNUMBER($A6571),$A6571,IFERROR(DATEVALUE($A6571),"")))</f>
        <v/>
      </c>
      <c r="F6571" s="12">
        <f>IF($B6571="","",IF(ISNUMBER($B6571),HOUR($B6571)*2+MINUTE($B6571)/30,IFERROR(VALUE(LEFT($B6571,FIND(":",$B6571)-1))*2+VALUE(MID($B6571,FIND(":",$B6571)+1,2))/30,"")))</f>
        <v/>
      </c>
      <c r="G6571" s="12">
        <f>IF($E6571="","",IF(WEEKDAY($E6571,2)&lt;6,1,0))</f>
        <v/>
      </c>
      <c r="H6571" s="12">
        <f>IF(OR($E6571="",$F6571=""),"",IF(AND($G6571=1,$F6571&gt;='Working Hours'!$C$8,$F6571&lt;'Working Hours'!$C$9),1,0))</f>
        <v/>
      </c>
    </row>
    <row r="6572">
      <c r="A6572" s="11" t="n"/>
      <c r="B6572" s="11" t="n"/>
      <c r="C6572" s="11" t="n"/>
      <c r="E6572" s="12">
        <f>IF($A6572="","",IF(ISNUMBER($A6572),$A6572,IFERROR(DATEVALUE($A6572),"")))</f>
        <v/>
      </c>
      <c r="F6572" s="12">
        <f>IF($B6572="","",IF(ISNUMBER($B6572),HOUR($B6572)*2+MINUTE($B6572)/30,IFERROR(VALUE(LEFT($B6572,FIND(":",$B6572)-1))*2+VALUE(MID($B6572,FIND(":",$B6572)+1,2))/30,"")))</f>
        <v/>
      </c>
      <c r="G6572" s="12">
        <f>IF($E6572="","",IF(WEEKDAY($E6572,2)&lt;6,1,0))</f>
        <v/>
      </c>
      <c r="H6572" s="12">
        <f>IF(OR($E6572="",$F6572=""),"",IF(AND($G6572=1,$F6572&gt;='Working Hours'!$C$8,$F6572&lt;'Working Hours'!$C$9),1,0))</f>
        <v/>
      </c>
    </row>
    <row r="6573">
      <c r="A6573" s="11" t="n"/>
      <c r="B6573" s="11" t="n"/>
      <c r="C6573" s="11" t="n"/>
      <c r="E6573" s="12">
        <f>IF($A6573="","",IF(ISNUMBER($A6573),$A6573,IFERROR(DATEVALUE($A6573),"")))</f>
        <v/>
      </c>
      <c r="F6573" s="12">
        <f>IF($B6573="","",IF(ISNUMBER($B6573),HOUR($B6573)*2+MINUTE($B6573)/30,IFERROR(VALUE(LEFT($B6573,FIND(":",$B6573)-1))*2+VALUE(MID($B6573,FIND(":",$B6573)+1,2))/30,"")))</f>
        <v/>
      </c>
      <c r="G6573" s="12">
        <f>IF($E6573="","",IF(WEEKDAY($E6573,2)&lt;6,1,0))</f>
        <v/>
      </c>
      <c r="H6573" s="12">
        <f>IF(OR($E6573="",$F6573=""),"",IF(AND($G6573=1,$F6573&gt;='Working Hours'!$C$8,$F6573&lt;'Working Hours'!$C$9),1,0))</f>
        <v/>
      </c>
    </row>
    <row r="6574">
      <c r="A6574" s="11" t="n"/>
      <c r="B6574" s="11" t="n"/>
      <c r="C6574" s="11" t="n"/>
      <c r="E6574" s="12">
        <f>IF($A6574="","",IF(ISNUMBER($A6574),$A6574,IFERROR(DATEVALUE($A6574),"")))</f>
        <v/>
      </c>
      <c r="F6574" s="12">
        <f>IF($B6574="","",IF(ISNUMBER($B6574),HOUR($B6574)*2+MINUTE($B6574)/30,IFERROR(VALUE(LEFT($B6574,FIND(":",$B6574)-1))*2+VALUE(MID($B6574,FIND(":",$B6574)+1,2))/30,"")))</f>
        <v/>
      </c>
      <c r="G6574" s="12">
        <f>IF($E6574="","",IF(WEEKDAY($E6574,2)&lt;6,1,0))</f>
        <v/>
      </c>
      <c r="H6574" s="12">
        <f>IF(OR($E6574="",$F6574=""),"",IF(AND($G6574=1,$F6574&gt;='Working Hours'!$C$8,$F6574&lt;'Working Hours'!$C$9),1,0))</f>
        <v/>
      </c>
    </row>
    <row r="6575">
      <c r="A6575" s="11" t="n"/>
      <c r="B6575" s="11" t="n"/>
      <c r="C6575" s="11" t="n"/>
      <c r="E6575" s="12">
        <f>IF($A6575="","",IF(ISNUMBER($A6575),$A6575,IFERROR(DATEVALUE($A6575),"")))</f>
        <v/>
      </c>
      <c r="F6575" s="12">
        <f>IF($B6575="","",IF(ISNUMBER($B6575),HOUR($B6575)*2+MINUTE($B6575)/30,IFERROR(VALUE(LEFT($B6575,FIND(":",$B6575)-1))*2+VALUE(MID($B6575,FIND(":",$B6575)+1,2))/30,"")))</f>
        <v/>
      </c>
      <c r="G6575" s="12">
        <f>IF($E6575="","",IF(WEEKDAY($E6575,2)&lt;6,1,0))</f>
        <v/>
      </c>
      <c r="H6575" s="12">
        <f>IF(OR($E6575="",$F6575=""),"",IF(AND($G6575=1,$F6575&gt;='Working Hours'!$C$8,$F6575&lt;'Working Hours'!$C$9),1,0))</f>
        <v/>
      </c>
    </row>
    <row r="6576">
      <c r="A6576" s="11" t="n"/>
      <c r="B6576" s="11" t="n"/>
      <c r="C6576" s="11" t="n"/>
      <c r="E6576" s="12">
        <f>IF($A6576="","",IF(ISNUMBER($A6576),$A6576,IFERROR(DATEVALUE($A6576),"")))</f>
        <v/>
      </c>
      <c r="F6576" s="12">
        <f>IF($B6576="","",IF(ISNUMBER($B6576),HOUR($B6576)*2+MINUTE($B6576)/30,IFERROR(VALUE(LEFT($B6576,FIND(":",$B6576)-1))*2+VALUE(MID($B6576,FIND(":",$B6576)+1,2))/30,"")))</f>
        <v/>
      </c>
      <c r="G6576" s="12">
        <f>IF($E6576="","",IF(WEEKDAY($E6576,2)&lt;6,1,0))</f>
        <v/>
      </c>
      <c r="H6576" s="12">
        <f>IF(OR($E6576="",$F6576=""),"",IF(AND($G6576=1,$F6576&gt;='Working Hours'!$C$8,$F6576&lt;'Working Hours'!$C$9),1,0))</f>
        <v/>
      </c>
    </row>
    <row r="6577">
      <c r="A6577" s="11" t="n"/>
      <c r="B6577" s="11" t="n"/>
      <c r="C6577" s="11" t="n"/>
      <c r="E6577" s="12">
        <f>IF($A6577="","",IF(ISNUMBER($A6577),$A6577,IFERROR(DATEVALUE($A6577),"")))</f>
        <v/>
      </c>
      <c r="F6577" s="12">
        <f>IF($B6577="","",IF(ISNUMBER($B6577),HOUR($B6577)*2+MINUTE($B6577)/30,IFERROR(VALUE(LEFT($B6577,FIND(":",$B6577)-1))*2+VALUE(MID($B6577,FIND(":",$B6577)+1,2))/30,"")))</f>
        <v/>
      </c>
      <c r="G6577" s="12">
        <f>IF($E6577="","",IF(WEEKDAY($E6577,2)&lt;6,1,0))</f>
        <v/>
      </c>
      <c r="H6577" s="12">
        <f>IF(OR($E6577="",$F6577=""),"",IF(AND($G6577=1,$F6577&gt;='Working Hours'!$C$8,$F6577&lt;'Working Hours'!$C$9),1,0))</f>
        <v/>
      </c>
    </row>
    <row r="6578">
      <c r="A6578" s="11" t="n"/>
      <c r="B6578" s="11" t="n"/>
      <c r="C6578" s="11" t="n"/>
      <c r="E6578" s="12">
        <f>IF($A6578="","",IF(ISNUMBER($A6578),$A6578,IFERROR(DATEVALUE($A6578),"")))</f>
        <v/>
      </c>
      <c r="F6578" s="12">
        <f>IF($B6578="","",IF(ISNUMBER($B6578),HOUR($B6578)*2+MINUTE($B6578)/30,IFERROR(VALUE(LEFT($B6578,FIND(":",$B6578)-1))*2+VALUE(MID($B6578,FIND(":",$B6578)+1,2))/30,"")))</f>
        <v/>
      </c>
      <c r="G6578" s="12">
        <f>IF($E6578="","",IF(WEEKDAY($E6578,2)&lt;6,1,0))</f>
        <v/>
      </c>
      <c r="H6578" s="12">
        <f>IF(OR($E6578="",$F6578=""),"",IF(AND($G6578=1,$F6578&gt;='Working Hours'!$C$8,$F6578&lt;'Working Hours'!$C$9),1,0))</f>
        <v/>
      </c>
    </row>
    <row r="6579">
      <c r="A6579" s="11" t="n"/>
      <c r="B6579" s="11" t="n"/>
      <c r="C6579" s="11" t="n"/>
      <c r="E6579" s="12">
        <f>IF($A6579="","",IF(ISNUMBER($A6579),$A6579,IFERROR(DATEVALUE($A6579),"")))</f>
        <v/>
      </c>
      <c r="F6579" s="12">
        <f>IF($B6579="","",IF(ISNUMBER($B6579),HOUR($B6579)*2+MINUTE($B6579)/30,IFERROR(VALUE(LEFT($B6579,FIND(":",$B6579)-1))*2+VALUE(MID($B6579,FIND(":",$B6579)+1,2))/30,"")))</f>
        <v/>
      </c>
      <c r="G6579" s="12">
        <f>IF($E6579="","",IF(WEEKDAY($E6579,2)&lt;6,1,0))</f>
        <v/>
      </c>
      <c r="H6579" s="12">
        <f>IF(OR($E6579="",$F6579=""),"",IF(AND($G6579=1,$F6579&gt;='Working Hours'!$C$8,$F6579&lt;'Working Hours'!$C$9),1,0))</f>
        <v/>
      </c>
    </row>
    <row r="6580">
      <c r="A6580" s="11" t="n"/>
      <c r="B6580" s="11" t="n"/>
      <c r="C6580" s="11" t="n"/>
      <c r="E6580" s="12">
        <f>IF($A6580="","",IF(ISNUMBER($A6580),$A6580,IFERROR(DATEVALUE($A6580),"")))</f>
        <v/>
      </c>
      <c r="F6580" s="12">
        <f>IF($B6580="","",IF(ISNUMBER($B6580),HOUR($B6580)*2+MINUTE($B6580)/30,IFERROR(VALUE(LEFT($B6580,FIND(":",$B6580)-1))*2+VALUE(MID($B6580,FIND(":",$B6580)+1,2))/30,"")))</f>
        <v/>
      </c>
      <c r="G6580" s="12">
        <f>IF($E6580="","",IF(WEEKDAY($E6580,2)&lt;6,1,0))</f>
        <v/>
      </c>
      <c r="H6580" s="12">
        <f>IF(OR($E6580="",$F6580=""),"",IF(AND($G6580=1,$F6580&gt;='Working Hours'!$C$8,$F6580&lt;'Working Hours'!$C$9),1,0))</f>
        <v/>
      </c>
    </row>
    <row r="6581">
      <c r="A6581" s="11" t="n"/>
      <c r="B6581" s="11" t="n"/>
      <c r="C6581" s="11" t="n"/>
      <c r="E6581" s="12">
        <f>IF($A6581="","",IF(ISNUMBER($A6581),$A6581,IFERROR(DATEVALUE($A6581),"")))</f>
        <v/>
      </c>
      <c r="F6581" s="12">
        <f>IF($B6581="","",IF(ISNUMBER($B6581),HOUR($B6581)*2+MINUTE($B6581)/30,IFERROR(VALUE(LEFT($B6581,FIND(":",$B6581)-1))*2+VALUE(MID($B6581,FIND(":",$B6581)+1,2))/30,"")))</f>
        <v/>
      </c>
      <c r="G6581" s="12">
        <f>IF($E6581="","",IF(WEEKDAY($E6581,2)&lt;6,1,0))</f>
        <v/>
      </c>
      <c r="H6581" s="12">
        <f>IF(OR($E6581="",$F6581=""),"",IF(AND($G6581=1,$F6581&gt;='Working Hours'!$C$8,$F6581&lt;'Working Hours'!$C$9),1,0))</f>
        <v/>
      </c>
    </row>
    <row r="6582">
      <c r="A6582" s="11" t="n"/>
      <c r="B6582" s="11" t="n"/>
      <c r="C6582" s="11" t="n"/>
      <c r="E6582" s="12">
        <f>IF($A6582="","",IF(ISNUMBER($A6582),$A6582,IFERROR(DATEVALUE($A6582),"")))</f>
        <v/>
      </c>
      <c r="F6582" s="12">
        <f>IF($B6582="","",IF(ISNUMBER($B6582),HOUR($B6582)*2+MINUTE($B6582)/30,IFERROR(VALUE(LEFT($B6582,FIND(":",$B6582)-1))*2+VALUE(MID($B6582,FIND(":",$B6582)+1,2))/30,"")))</f>
        <v/>
      </c>
      <c r="G6582" s="12">
        <f>IF($E6582="","",IF(WEEKDAY($E6582,2)&lt;6,1,0))</f>
        <v/>
      </c>
      <c r="H6582" s="12">
        <f>IF(OR($E6582="",$F6582=""),"",IF(AND($G6582=1,$F6582&gt;='Working Hours'!$C$8,$F6582&lt;'Working Hours'!$C$9),1,0))</f>
        <v/>
      </c>
    </row>
    <row r="6583">
      <c r="A6583" s="11" t="n"/>
      <c r="B6583" s="11" t="n"/>
      <c r="C6583" s="11" t="n"/>
      <c r="E6583" s="12">
        <f>IF($A6583="","",IF(ISNUMBER($A6583),$A6583,IFERROR(DATEVALUE($A6583),"")))</f>
        <v/>
      </c>
      <c r="F6583" s="12">
        <f>IF($B6583="","",IF(ISNUMBER($B6583),HOUR($B6583)*2+MINUTE($B6583)/30,IFERROR(VALUE(LEFT($B6583,FIND(":",$B6583)-1))*2+VALUE(MID($B6583,FIND(":",$B6583)+1,2))/30,"")))</f>
        <v/>
      </c>
      <c r="G6583" s="12">
        <f>IF($E6583="","",IF(WEEKDAY($E6583,2)&lt;6,1,0))</f>
        <v/>
      </c>
      <c r="H6583" s="12">
        <f>IF(OR($E6583="",$F6583=""),"",IF(AND($G6583=1,$F6583&gt;='Working Hours'!$C$8,$F6583&lt;'Working Hours'!$C$9),1,0))</f>
        <v/>
      </c>
    </row>
    <row r="6584">
      <c r="A6584" s="11" t="n"/>
      <c r="B6584" s="11" t="n"/>
      <c r="C6584" s="11" t="n"/>
      <c r="E6584" s="12">
        <f>IF($A6584="","",IF(ISNUMBER($A6584),$A6584,IFERROR(DATEVALUE($A6584),"")))</f>
        <v/>
      </c>
      <c r="F6584" s="12">
        <f>IF($B6584="","",IF(ISNUMBER($B6584),HOUR($B6584)*2+MINUTE($B6584)/30,IFERROR(VALUE(LEFT($B6584,FIND(":",$B6584)-1))*2+VALUE(MID($B6584,FIND(":",$B6584)+1,2))/30,"")))</f>
        <v/>
      </c>
      <c r="G6584" s="12">
        <f>IF($E6584="","",IF(WEEKDAY($E6584,2)&lt;6,1,0))</f>
        <v/>
      </c>
      <c r="H6584" s="12">
        <f>IF(OR($E6584="",$F6584=""),"",IF(AND($G6584=1,$F6584&gt;='Working Hours'!$C$8,$F6584&lt;'Working Hours'!$C$9),1,0))</f>
        <v/>
      </c>
    </row>
    <row r="6585">
      <c r="A6585" s="11" t="n"/>
      <c r="B6585" s="11" t="n"/>
      <c r="C6585" s="11" t="n"/>
      <c r="E6585" s="12">
        <f>IF($A6585="","",IF(ISNUMBER($A6585),$A6585,IFERROR(DATEVALUE($A6585),"")))</f>
        <v/>
      </c>
      <c r="F6585" s="12">
        <f>IF($B6585="","",IF(ISNUMBER($B6585),HOUR($B6585)*2+MINUTE($B6585)/30,IFERROR(VALUE(LEFT($B6585,FIND(":",$B6585)-1))*2+VALUE(MID($B6585,FIND(":",$B6585)+1,2))/30,"")))</f>
        <v/>
      </c>
      <c r="G6585" s="12">
        <f>IF($E6585="","",IF(WEEKDAY($E6585,2)&lt;6,1,0))</f>
        <v/>
      </c>
      <c r="H6585" s="12">
        <f>IF(OR($E6585="",$F6585=""),"",IF(AND($G6585=1,$F6585&gt;='Working Hours'!$C$8,$F6585&lt;'Working Hours'!$C$9),1,0))</f>
        <v/>
      </c>
    </row>
    <row r="6586">
      <c r="A6586" s="11" t="n"/>
      <c r="B6586" s="11" t="n"/>
      <c r="C6586" s="11" t="n"/>
      <c r="E6586" s="12">
        <f>IF($A6586="","",IF(ISNUMBER($A6586),$A6586,IFERROR(DATEVALUE($A6586),"")))</f>
        <v/>
      </c>
      <c r="F6586" s="12">
        <f>IF($B6586="","",IF(ISNUMBER($B6586),HOUR($B6586)*2+MINUTE($B6586)/30,IFERROR(VALUE(LEFT($B6586,FIND(":",$B6586)-1))*2+VALUE(MID($B6586,FIND(":",$B6586)+1,2))/30,"")))</f>
        <v/>
      </c>
      <c r="G6586" s="12">
        <f>IF($E6586="","",IF(WEEKDAY($E6586,2)&lt;6,1,0))</f>
        <v/>
      </c>
      <c r="H6586" s="12">
        <f>IF(OR($E6586="",$F6586=""),"",IF(AND($G6586=1,$F6586&gt;='Working Hours'!$C$8,$F6586&lt;'Working Hours'!$C$9),1,0))</f>
        <v/>
      </c>
    </row>
    <row r="6587">
      <c r="A6587" s="11" t="n"/>
      <c r="B6587" s="11" t="n"/>
      <c r="C6587" s="11" t="n"/>
      <c r="E6587" s="12">
        <f>IF($A6587="","",IF(ISNUMBER($A6587),$A6587,IFERROR(DATEVALUE($A6587),"")))</f>
        <v/>
      </c>
      <c r="F6587" s="12">
        <f>IF($B6587="","",IF(ISNUMBER($B6587),HOUR($B6587)*2+MINUTE($B6587)/30,IFERROR(VALUE(LEFT($B6587,FIND(":",$B6587)-1))*2+VALUE(MID($B6587,FIND(":",$B6587)+1,2))/30,"")))</f>
        <v/>
      </c>
      <c r="G6587" s="12">
        <f>IF($E6587="","",IF(WEEKDAY($E6587,2)&lt;6,1,0))</f>
        <v/>
      </c>
      <c r="H6587" s="12">
        <f>IF(OR($E6587="",$F6587=""),"",IF(AND($G6587=1,$F6587&gt;='Working Hours'!$C$8,$F6587&lt;'Working Hours'!$C$9),1,0))</f>
        <v/>
      </c>
    </row>
    <row r="6588">
      <c r="A6588" s="11" t="n"/>
      <c r="B6588" s="11" t="n"/>
      <c r="C6588" s="11" t="n"/>
      <c r="E6588" s="12">
        <f>IF($A6588="","",IF(ISNUMBER($A6588),$A6588,IFERROR(DATEVALUE($A6588),"")))</f>
        <v/>
      </c>
      <c r="F6588" s="12">
        <f>IF($B6588="","",IF(ISNUMBER($B6588),HOUR($B6588)*2+MINUTE($B6588)/30,IFERROR(VALUE(LEFT($B6588,FIND(":",$B6588)-1))*2+VALUE(MID($B6588,FIND(":",$B6588)+1,2))/30,"")))</f>
        <v/>
      </c>
      <c r="G6588" s="12">
        <f>IF($E6588="","",IF(WEEKDAY($E6588,2)&lt;6,1,0))</f>
        <v/>
      </c>
      <c r="H6588" s="12">
        <f>IF(OR($E6588="",$F6588=""),"",IF(AND($G6588=1,$F6588&gt;='Working Hours'!$C$8,$F6588&lt;'Working Hours'!$C$9),1,0))</f>
        <v/>
      </c>
    </row>
    <row r="6589">
      <c r="A6589" s="11" t="n"/>
      <c r="B6589" s="11" t="n"/>
      <c r="C6589" s="11" t="n"/>
      <c r="E6589" s="12">
        <f>IF($A6589="","",IF(ISNUMBER($A6589),$A6589,IFERROR(DATEVALUE($A6589),"")))</f>
        <v/>
      </c>
      <c r="F6589" s="12">
        <f>IF($B6589="","",IF(ISNUMBER($B6589),HOUR($B6589)*2+MINUTE($B6589)/30,IFERROR(VALUE(LEFT($B6589,FIND(":",$B6589)-1))*2+VALUE(MID($B6589,FIND(":",$B6589)+1,2))/30,"")))</f>
        <v/>
      </c>
      <c r="G6589" s="12">
        <f>IF($E6589="","",IF(WEEKDAY($E6589,2)&lt;6,1,0))</f>
        <v/>
      </c>
      <c r="H6589" s="12">
        <f>IF(OR($E6589="",$F6589=""),"",IF(AND($G6589=1,$F6589&gt;='Working Hours'!$C$8,$F6589&lt;'Working Hours'!$C$9),1,0))</f>
        <v/>
      </c>
    </row>
    <row r="6590">
      <c r="A6590" s="11" t="n"/>
      <c r="B6590" s="11" t="n"/>
      <c r="C6590" s="11" t="n"/>
      <c r="E6590" s="12">
        <f>IF($A6590="","",IF(ISNUMBER($A6590),$A6590,IFERROR(DATEVALUE($A6590),"")))</f>
        <v/>
      </c>
      <c r="F6590" s="12">
        <f>IF($B6590="","",IF(ISNUMBER($B6590),HOUR($B6590)*2+MINUTE($B6590)/30,IFERROR(VALUE(LEFT($B6590,FIND(":",$B6590)-1))*2+VALUE(MID($B6590,FIND(":",$B6590)+1,2))/30,"")))</f>
        <v/>
      </c>
      <c r="G6590" s="12">
        <f>IF($E6590="","",IF(WEEKDAY($E6590,2)&lt;6,1,0))</f>
        <v/>
      </c>
      <c r="H6590" s="12">
        <f>IF(OR($E6590="",$F6590=""),"",IF(AND($G6590=1,$F6590&gt;='Working Hours'!$C$8,$F6590&lt;'Working Hours'!$C$9),1,0))</f>
        <v/>
      </c>
    </row>
    <row r="6591">
      <c r="A6591" s="11" t="n"/>
      <c r="B6591" s="11" t="n"/>
      <c r="C6591" s="11" t="n"/>
      <c r="E6591" s="12">
        <f>IF($A6591="","",IF(ISNUMBER($A6591),$A6591,IFERROR(DATEVALUE($A6591),"")))</f>
        <v/>
      </c>
      <c r="F6591" s="12">
        <f>IF($B6591="","",IF(ISNUMBER($B6591),HOUR($B6591)*2+MINUTE($B6591)/30,IFERROR(VALUE(LEFT($B6591,FIND(":",$B6591)-1))*2+VALUE(MID($B6591,FIND(":",$B6591)+1,2))/30,"")))</f>
        <v/>
      </c>
      <c r="G6591" s="12">
        <f>IF($E6591="","",IF(WEEKDAY($E6591,2)&lt;6,1,0))</f>
        <v/>
      </c>
      <c r="H6591" s="12">
        <f>IF(OR($E6591="",$F6591=""),"",IF(AND($G6591=1,$F6591&gt;='Working Hours'!$C$8,$F6591&lt;'Working Hours'!$C$9),1,0))</f>
        <v/>
      </c>
    </row>
    <row r="6592">
      <c r="A6592" s="11" t="n"/>
      <c r="B6592" s="11" t="n"/>
      <c r="C6592" s="11" t="n"/>
      <c r="E6592" s="12">
        <f>IF($A6592="","",IF(ISNUMBER($A6592),$A6592,IFERROR(DATEVALUE($A6592),"")))</f>
        <v/>
      </c>
      <c r="F6592" s="12">
        <f>IF($B6592="","",IF(ISNUMBER($B6592),HOUR($B6592)*2+MINUTE($B6592)/30,IFERROR(VALUE(LEFT($B6592,FIND(":",$B6592)-1))*2+VALUE(MID($B6592,FIND(":",$B6592)+1,2))/30,"")))</f>
        <v/>
      </c>
      <c r="G6592" s="12">
        <f>IF($E6592="","",IF(WEEKDAY($E6592,2)&lt;6,1,0))</f>
        <v/>
      </c>
      <c r="H6592" s="12">
        <f>IF(OR($E6592="",$F6592=""),"",IF(AND($G6592=1,$F6592&gt;='Working Hours'!$C$8,$F6592&lt;'Working Hours'!$C$9),1,0))</f>
        <v/>
      </c>
    </row>
    <row r="6593">
      <c r="A6593" s="11" t="n"/>
      <c r="B6593" s="11" t="n"/>
      <c r="C6593" s="11" t="n"/>
      <c r="E6593" s="12">
        <f>IF($A6593="","",IF(ISNUMBER($A6593),$A6593,IFERROR(DATEVALUE($A6593),"")))</f>
        <v/>
      </c>
      <c r="F6593" s="12">
        <f>IF($B6593="","",IF(ISNUMBER($B6593),HOUR($B6593)*2+MINUTE($B6593)/30,IFERROR(VALUE(LEFT($B6593,FIND(":",$B6593)-1))*2+VALUE(MID($B6593,FIND(":",$B6593)+1,2))/30,"")))</f>
        <v/>
      </c>
      <c r="G6593" s="12">
        <f>IF($E6593="","",IF(WEEKDAY($E6593,2)&lt;6,1,0))</f>
        <v/>
      </c>
      <c r="H6593" s="12">
        <f>IF(OR($E6593="",$F6593=""),"",IF(AND($G6593=1,$F6593&gt;='Working Hours'!$C$8,$F6593&lt;'Working Hours'!$C$9),1,0))</f>
        <v/>
      </c>
    </row>
    <row r="6594">
      <c r="A6594" s="11" t="n"/>
      <c r="B6594" s="11" t="n"/>
      <c r="C6594" s="11" t="n"/>
      <c r="E6594" s="12">
        <f>IF($A6594="","",IF(ISNUMBER($A6594),$A6594,IFERROR(DATEVALUE($A6594),"")))</f>
        <v/>
      </c>
      <c r="F6594" s="12">
        <f>IF($B6594="","",IF(ISNUMBER($B6594),HOUR($B6594)*2+MINUTE($B6594)/30,IFERROR(VALUE(LEFT($B6594,FIND(":",$B6594)-1))*2+VALUE(MID($B6594,FIND(":",$B6594)+1,2))/30,"")))</f>
        <v/>
      </c>
      <c r="G6594" s="12">
        <f>IF($E6594="","",IF(WEEKDAY($E6594,2)&lt;6,1,0))</f>
        <v/>
      </c>
      <c r="H6594" s="12">
        <f>IF(OR($E6594="",$F6594=""),"",IF(AND($G6594=1,$F6594&gt;='Working Hours'!$C$8,$F6594&lt;'Working Hours'!$C$9),1,0))</f>
        <v/>
      </c>
    </row>
    <row r="6595">
      <c r="A6595" s="11" t="n"/>
      <c r="B6595" s="11" t="n"/>
      <c r="C6595" s="11" t="n"/>
      <c r="E6595" s="12">
        <f>IF($A6595="","",IF(ISNUMBER($A6595),$A6595,IFERROR(DATEVALUE($A6595),"")))</f>
        <v/>
      </c>
      <c r="F6595" s="12">
        <f>IF($B6595="","",IF(ISNUMBER($B6595),HOUR($B6595)*2+MINUTE($B6595)/30,IFERROR(VALUE(LEFT($B6595,FIND(":",$B6595)-1))*2+VALUE(MID($B6595,FIND(":",$B6595)+1,2))/30,"")))</f>
        <v/>
      </c>
      <c r="G6595" s="12">
        <f>IF($E6595="","",IF(WEEKDAY($E6595,2)&lt;6,1,0))</f>
        <v/>
      </c>
      <c r="H6595" s="12">
        <f>IF(OR($E6595="",$F6595=""),"",IF(AND($G6595=1,$F6595&gt;='Working Hours'!$C$8,$F6595&lt;'Working Hours'!$C$9),1,0))</f>
        <v/>
      </c>
    </row>
    <row r="6596">
      <c r="A6596" s="11" t="n"/>
      <c r="B6596" s="11" t="n"/>
      <c r="C6596" s="11" t="n"/>
      <c r="E6596" s="12">
        <f>IF($A6596="","",IF(ISNUMBER($A6596),$A6596,IFERROR(DATEVALUE($A6596),"")))</f>
        <v/>
      </c>
      <c r="F6596" s="12">
        <f>IF($B6596="","",IF(ISNUMBER($B6596),HOUR($B6596)*2+MINUTE($B6596)/30,IFERROR(VALUE(LEFT($B6596,FIND(":",$B6596)-1))*2+VALUE(MID($B6596,FIND(":",$B6596)+1,2))/30,"")))</f>
        <v/>
      </c>
      <c r="G6596" s="12">
        <f>IF($E6596="","",IF(WEEKDAY($E6596,2)&lt;6,1,0))</f>
        <v/>
      </c>
      <c r="H6596" s="12">
        <f>IF(OR($E6596="",$F6596=""),"",IF(AND($G6596=1,$F6596&gt;='Working Hours'!$C$8,$F6596&lt;'Working Hours'!$C$9),1,0))</f>
        <v/>
      </c>
    </row>
    <row r="6597">
      <c r="A6597" s="11" t="n"/>
      <c r="B6597" s="11" t="n"/>
      <c r="C6597" s="11" t="n"/>
      <c r="E6597" s="12">
        <f>IF($A6597="","",IF(ISNUMBER($A6597),$A6597,IFERROR(DATEVALUE($A6597),"")))</f>
        <v/>
      </c>
      <c r="F6597" s="12">
        <f>IF($B6597="","",IF(ISNUMBER($B6597),HOUR($B6597)*2+MINUTE($B6597)/30,IFERROR(VALUE(LEFT($B6597,FIND(":",$B6597)-1))*2+VALUE(MID($B6597,FIND(":",$B6597)+1,2))/30,"")))</f>
        <v/>
      </c>
      <c r="G6597" s="12">
        <f>IF($E6597="","",IF(WEEKDAY($E6597,2)&lt;6,1,0))</f>
        <v/>
      </c>
      <c r="H6597" s="12">
        <f>IF(OR($E6597="",$F6597=""),"",IF(AND($G6597=1,$F6597&gt;='Working Hours'!$C$8,$F6597&lt;'Working Hours'!$C$9),1,0))</f>
        <v/>
      </c>
    </row>
    <row r="6598">
      <c r="A6598" s="11" t="n"/>
      <c r="B6598" s="11" t="n"/>
      <c r="C6598" s="11" t="n"/>
      <c r="E6598" s="12">
        <f>IF($A6598="","",IF(ISNUMBER($A6598),$A6598,IFERROR(DATEVALUE($A6598),"")))</f>
        <v/>
      </c>
      <c r="F6598" s="12">
        <f>IF($B6598="","",IF(ISNUMBER($B6598),HOUR($B6598)*2+MINUTE($B6598)/30,IFERROR(VALUE(LEFT($B6598,FIND(":",$B6598)-1))*2+VALUE(MID($B6598,FIND(":",$B6598)+1,2))/30,"")))</f>
        <v/>
      </c>
      <c r="G6598" s="12">
        <f>IF($E6598="","",IF(WEEKDAY($E6598,2)&lt;6,1,0))</f>
        <v/>
      </c>
      <c r="H6598" s="12">
        <f>IF(OR($E6598="",$F6598=""),"",IF(AND($G6598=1,$F6598&gt;='Working Hours'!$C$8,$F6598&lt;'Working Hours'!$C$9),1,0))</f>
        <v/>
      </c>
    </row>
    <row r="6599">
      <c r="A6599" s="11" t="n"/>
      <c r="B6599" s="11" t="n"/>
      <c r="C6599" s="11" t="n"/>
      <c r="E6599" s="12">
        <f>IF($A6599="","",IF(ISNUMBER($A6599),$A6599,IFERROR(DATEVALUE($A6599),"")))</f>
        <v/>
      </c>
      <c r="F6599" s="12">
        <f>IF($B6599="","",IF(ISNUMBER($B6599),HOUR($B6599)*2+MINUTE($B6599)/30,IFERROR(VALUE(LEFT($B6599,FIND(":",$B6599)-1))*2+VALUE(MID($B6599,FIND(":",$B6599)+1,2))/30,"")))</f>
        <v/>
      </c>
      <c r="G6599" s="12">
        <f>IF($E6599="","",IF(WEEKDAY($E6599,2)&lt;6,1,0))</f>
        <v/>
      </c>
      <c r="H6599" s="12">
        <f>IF(OR($E6599="",$F6599=""),"",IF(AND($G6599=1,$F6599&gt;='Working Hours'!$C$8,$F6599&lt;'Working Hours'!$C$9),1,0))</f>
        <v/>
      </c>
    </row>
    <row r="6600">
      <c r="A6600" s="11" t="n"/>
      <c r="B6600" s="11" t="n"/>
      <c r="C6600" s="11" t="n"/>
      <c r="E6600" s="12">
        <f>IF($A6600="","",IF(ISNUMBER($A6600),$A6600,IFERROR(DATEVALUE($A6600),"")))</f>
        <v/>
      </c>
      <c r="F6600" s="12">
        <f>IF($B6600="","",IF(ISNUMBER($B6600),HOUR($B6600)*2+MINUTE($B6600)/30,IFERROR(VALUE(LEFT($B6600,FIND(":",$B6600)-1))*2+VALUE(MID($B6600,FIND(":",$B6600)+1,2))/30,"")))</f>
        <v/>
      </c>
      <c r="G6600" s="12">
        <f>IF($E6600="","",IF(WEEKDAY($E6600,2)&lt;6,1,0))</f>
        <v/>
      </c>
      <c r="H6600" s="12">
        <f>IF(OR($E6600="",$F6600=""),"",IF(AND($G6600=1,$F6600&gt;='Working Hours'!$C$8,$F6600&lt;'Working Hours'!$C$9),1,0))</f>
        <v/>
      </c>
    </row>
    <row r="6601">
      <c r="A6601" s="11" t="n"/>
      <c r="B6601" s="11" t="n"/>
      <c r="C6601" s="11" t="n"/>
      <c r="E6601" s="12">
        <f>IF($A6601="","",IF(ISNUMBER($A6601),$A6601,IFERROR(DATEVALUE($A6601),"")))</f>
        <v/>
      </c>
      <c r="F6601" s="12">
        <f>IF($B6601="","",IF(ISNUMBER($B6601),HOUR($B6601)*2+MINUTE($B6601)/30,IFERROR(VALUE(LEFT($B6601,FIND(":",$B6601)-1))*2+VALUE(MID($B6601,FIND(":",$B6601)+1,2))/30,"")))</f>
        <v/>
      </c>
      <c r="G6601" s="12">
        <f>IF($E6601="","",IF(WEEKDAY($E6601,2)&lt;6,1,0))</f>
        <v/>
      </c>
      <c r="H6601" s="12">
        <f>IF(OR($E6601="",$F6601=""),"",IF(AND($G6601=1,$F6601&gt;='Working Hours'!$C$8,$F6601&lt;'Working Hours'!$C$9),1,0))</f>
        <v/>
      </c>
    </row>
    <row r="6602">
      <c r="A6602" s="11" t="n"/>
      <c r="B6602" s="11" t="n"/>
      <c r="C6602" s="11" t="n"/>
      <c r="E6602" s="12">
        <f>IF($A6602="","",IF(ISNUMBER($A6602),$A6602,IFERROR(DATEVALUE($A6602),"")))</f>
        <v/>
      </c>
      <c r="F6602" s="12">
        <f>IF($B6602="","",IF(ISNUMBER($B6602),HOUR($B6602)*2+MINUTE($B6602)/30,IFERROR(VALUE(LEFT($B6602,FIND(":",$B6602)-1))*2+VALUE(MID($B6602,FIND(":",$B6602)+1,2))/30,"")))</f>
        <v/>
      </c>
      <c r="G6602" s="12">
        <f>IF($E6602="","",IF(WEEKDAY($E6602,2)&lt;6,1,0))</f>
        <v/>
      </c>
      <c r="H6602" s="12">
        <f>IF(OR($E6602="",$F6602=""),"",IF(AND($G6602=1,$F6602&gt;='Working Hours'!$C$8,$F6602&lt;'Working Hours'!$C$9),1,0))</f>
        <v/>
      </c>
    </row>
    <row r="6603">
      <c r="A6603" s="11" t="n"/>
      <c r="B6603" s="11" t="n"/>
      <c r="C6603" s="11" t="n"/>
      <c r="E6603" s="12">
        <f>IF($A6603="","",IF(ISNUMBER($A6603),$A6603,IFERROR(DATEVALUE($A6603),"")))</f>
        <v/>
      </c>
      <c r="F6603" s="12">
        <f>IF($B6603="","",IF(ISNUMBER($B6603),HOUR($B6603)*2+MINUTE($B6603)/30,IFERROR(VALUE(LEFT($B6603,FIND(":",$B6603)-1))*2+VALUE(MID($B6603,FIND(":",$B6603)+1,2))/30,"")))</f>
        <v/>
      </c>
      <c r="G6603" s="12">
        <f>IF($E6603="","",IF(WEEKDAY($E6603,2)&lt;6,1,0))</f>
        <v/>
      </c>
      <c r="H6603" s="12">
        <f>IF(OR($E6603="",$F6603=""),"",IF(AND($G6603=1,$F6603&gt;='Working Hours'!$C$8,$F6603&lt;'Working Hours'!$C$9),1,0))</f>
        <v/>
      </c>
    </row>
    <row r="6604">
      <c r="A6604" s="11" t="n"/>
      <c r="B6604" s="11" t="n"/>
      <c r="C6604" s="11" t="n"/>
      <c r="E6604" s="12">
        <f>IF($A6604="","",IF(ISNUMBER($A6604),$A6604,IFERROR(DATEVALUE($A6604),"")))</f>
        <v/>
      </c>
      <c r="F6604" s="12">
        <f>IF($B6604="","",IF(ISNUMBER($B6604),HOUR($B6604)*2+MINUTE($B6604)/30,IFERROR(VALUE(LEFT($B6604,FIND(":",$B6604)-1))*2+VALUE(MID($B6604,FIND(":",$B6604)+1,2))/30,"")))</f>
        <v/>
      </c>
      <c r="G6604" s="12">
        <f>IF($E6604="","",IF(WEEKDAY($E6604,2)&lt;6,1,0))</f>
        <v/>
      </c>
      <c r="H6604" s="12">
        <f>IF(OR($E6604="",$F6604=""),"",IF(AND($G6604=1,$F6604&gt;='Working Hours'!$C$8,$F6604&lt;'Working Hours'!$C$9),1,0))</f>
        <v/>
      </c>
    </row>
    <row r="6605">
      <c r="A6605" s="11" t="n"/>
      <c r="B6605" s="11" t="n"/>
      <c r="C6605" s="11" t="n"/>
      <c r="E6605" s="12">
        <f>IF($A6605="","",IF(ISNUMBER($A6605),$A6605,IFERROR(DATEVALUE($A6605),"")))</f>
        <v/>
      </c>
      <c r="F6605" s="12">
        <f>IF($B6605="","",IF(ISNUMBER($B6605),HOUR($B6605)*2+MINUTE($B6605)/30,IFERROR(VALUE(LEFT($B6605,FIND(":",$B6605)-1))*2+VALUE(MID($B6605,FIND(":",$B6605)+1,2))/30,"")))</f>
        <v/>
      </c>
      <c r="G6605" s="12">
        <f>IF($E6605="","",IF(WEEKDAY($E6605,2)&lt;6,1,0))</f>
        <v/>
      </c>
      <c r="H6605" s="12">
        <f>IF(OR($E6605="",$F6605=""),"",IF(AND($G6605=1,$F6605&gt;='Working Hours'!$C$8,$F6605&lt;'Working Hours'!$C$9),1,0))</f>
        <v/>
      </c>
    </row>
    <row r="6606">
      <c r="A6606" s="11" t="n"/>
      <c r="B6606" s="11" t="n"/>
      <c r="C6606" s="11" t="n"/>
      <c r="E6606" s="12">
        <f>IF($A6606="","",IF(ISNUMBER($A6606),$A6606,IFERROR(DATEVALUE($A6606),"")))</f>
        <v/>
      </c>
      <c r="F6606" s="12">
        <f>IF($B6606="","",IF(ISNUMBER($B6606),HOUR($B6606)*2+MINUTE($B6606)/30,IFERROR(VALUE(LEFT($B6606,FIND(":",$B6606)-1))*2+VALUE(MID($B6606,FIND(":",$B6606)+1,2))/30,"")))</f>
        <v/>
      </c>
      <c r="G6606" s="12">
        <f>IF($E6606="","",IF(WEEKDAY($E6606,2)&lt;6,1,0))</f>
        <v/>
      </c>
      <c r="H6606" s="12">
        <f>IF(OR($E6606="",$F6606=""),"",IF(AND($G6606=1,$F6606&gt;='Working Hours'!$C$8,$F6606&lt;'Working Hours'!$C$9),1,0))</f>
        <v/>
      </c>
    </row>
    <row r="6607">
      <c r="A6607" s="11" t="n"/>
      <c r="B6607" s="11" t="n"/>
      <c r="C6607" s="11" t="n"/>
      <c r="E6607" s="12">
        <f>IF($A6607="","",IF(ISNUMBER($A6607),$A6607,IFERROR(DATEVALUE($A6607),"")))</f>
        <v/>
      </c>
      <c r="F6607" s="12">
        <f>IF($B6607="","",IF(ISNUMBER($B6607),HOUR($B6607)*2+MINUTE($B6607)/30,IFERROR(VALUE(LEFT($B6607,FIND(":",$B6607)-1))*2+VALUE(MID($B6607,FIND(":",$B6607)+1,2))/30,"")))</f>
        <v/>
      </c>
      <c r="G6607" s="12">
        <f>IF($E6607="","",IF(WEEKDAY($E6607,2)&lt;6,1,0))</f>
        <v/>
      </c>
      <c r="H6607" s="12">
        <f>IF(OR($E6607="",$F6607=""),"",IF(AND($G6607=1,$F6607&gt;='Working Hours'!$C$8,$F6607&lt;'Working Hours'!$C$9),1,0))</f>
        <v/>
      </c>
    </row>
    <row r="6608">
      <c r="A6608" s="11" t="n"/>
      <c r="B6608" s="11" t="n"/>
      <c r="C6608" s="11" t="n"/>
      <c r="E6608" s="12">
        <f>IF($A6608="","",IF(ISNUMBER($A6608),$A6608,IFERROR(DATEVALUE($A6608),"")))</f>
        <v/>
      </c>
      <c r="F6608" s="12">
        <f>IF($B6608="","",IF(ISNUMBER($B6608),HOUR($B6608)*2+MINUTE($B6608)/30,IFERROR(VALUE(LEFT($B6608,FIND(":",$B6608)-1))*2+VALUE(MID($B6608,FIND(":",$B6608)+1,2))/30,"")))</f>
        <v/>
      </c>
      <c r="G6608" s="12">
        <f>IF($E6608="","",IF(WEEKDAY($E6608,2)&lt;6,1,0))</f>
        <v/>
      </c>
      <c r="H6608" s="12">
        <f>IF(OR($E6608="",$F6608=""),"",IF(AND($G6608=1,$F6608&gt;='Working Hours'!$C$8,$F6608&lt;'Working Hours'!$C$9),1,0))</f>
        <v/>
      </c>
    </row>
    <row r="6609">
      <c r="A6609" s="11" t="n"/>
      <c r="B6609" s="11" t="n"/>
      <c r="C6609" s="11" t="n"/>
      <c r="E6609" s="12">
        <f>IF($A6609="","",IF(ISNUMBER($A6609),$A6609,IFERROR(DATEVALUE($A6609),"")))</f>
        <v/>
      </c>
      <c r="F6609" s="12">
        <f>IF($B6609="","",IF(ISNUMBER($B6609),HOUR($B6609)*2+MINUTE($B6609)/30,IFERROR(VALUE(LEFT($B6609,FIND(":",$B6609)-1))*2+VALUE(MID($B6609,FIND(":",$B6609)+1,2))/30,"")))</f>
        <v/>
      </c>
      <c r="G6609" s="12">
        <f>IF($E6609="","",IF(WEEKDAY($E6609,2)&lt;6,1,0))</f>
        <v/>
      </c>
      <c r="H6609" s="12">
        <f>IF(OR($E6609="",$F6609=""),"",IF(AND($G6609=1,$F6609&gt;='Working Hours'!$C$8,$F6609&lt;'Working Hours'!$C$9),1,0))</f>
        <v/>
      </c>
    </row>
    <row r="6610">
      <c r="A6610" s="11" t="n"/>
      <c r="B6610" s="11" t="n"/>
      <c r="C6610" s="11" t="n"/>
      <c r="E6610" s="12">
        <f>IF($A6610="","",IF(ISNUMBER($A6610),$A6610,IFERROR(DATEVALUE($A6610),"")))</f>
        <v/>
      </c>
      <c r="F6610" s="12">
        <f>IF($B6610="","",IF(ISNUMBER($B6610),HOUR($B6610)*2+MINUTE($B6610)/30,IFERROR(VALUE(LEFT($B6610,FIND(":",$B6610)-1))*2+VALUE(MID($B6610,FIND(":",$B6610)+1,2))/30,"")))</f>
        <v/>
      </c>
      <c r="G6610" s="12">
        <f>IF($E6610="","",IF(WEEKDAY($E6610,2)&lt;6,1,0))</f>
        <v/>
      </c>
      <c r="H6610" s="12">
        <f>IF(OR($E6610="",$F6610=""),"",IF(AND($G6610=1,$F6610&gt;='Working Hours'!$C$8,$F6610&lt;'Working Hours'!$C$9),1,0))</f>
        <v/>
      </c>
    </row>
    <row r="6611">
      <c r="A6611" s="11" t="n"/>
      <c r="B6611" s="11" t="n"/>
      <c r="C6611" s="11" t="n"/>
      <c r="E6611" s="12">
        <f>IF($A6611="","",IF(ISNUMBER($A6611),$A6611,IFERROR(DATEVALUE($A6611),"")))</f>
        <v/>
      </c>
      <c r="F6611" s="12">
        <f>IF($B6611="","",IF(ISNUMBER($B6611),HOUR($B6611)*2+MINUTE($B6611)/30,IFERROR(VALUE(LEFT($B6611,FIND(":",$B6611)-1))*2+VALUE(MID($B6611,FIND(":",$B6611)+1,2))/30,"")))</f>
        <v/>
      </c>
      <c r="G6611" s="12">
        <f>IF($E6611="","",IF(WEEKDAY($E6611,2)&lt;6,1,0))</f>
        <v/>
      </c>
      <c r="H6611" s="12">
        <f>IF(OR($E6611="",$F6611=""),"",IF(AND($G6611=1,$F6611&gt;='Working Hours'!$C$8,$F6611&lt;'Working Hours'!$C$9),1,0))</f>
        <v/>
      </c>
    </row>
    <row r="6612">
      <c r="A6612" s="11" t="n"/>
      <c r="B6612" s="11" t="n"/>
      <c r="C6612" s="11" t="n"/>
      <c r="E6612" s="12">
        <f>IF($A6612="","",IF(ISNUMBER($A6612),$A6612,IFERROR(DATEVALUE($A6612),"")))</f>
        <v/>
      </c>
      <c r="F6612" s="12">
        <f>IF($B6612="","",IF(ISNUMBER($B6612),HOUR($B6612)*2+MINUTE($B6612)/30,IFERROR(VALUE(LEFT($B6612,FIND(":",$B6612)-1))*2+VALUE(MID($B6612,FIND(":",$B6612)+1,2))/30,"")))</f>
        <v/>
      </c>
      <c r="G6612" s="12">
        <f>IF($E6612="","",IF(WEEKDAY($E6612,2)&lt;6,1,0))</f>
        <v/>
      </c>
      <c r="H6612" s="12">
        <f>IF(OR($E6612="",$F6612=""),"",IF(AND($G6612=1,$F6612&gt;='Working Hours'!$C$8,$F6612&lt;'Working Hours'!$C$9),1,0))</f>
        <v/>
      </c>
    </row>
    <row r="6613">
      <c r="A6613" s="11" t="n"/>
      <c r="B6613" s="11" t="n"/>
      <c r="C6613" s="11" t="n"/>
      <c r="E6613" s="12">
        <f>IF($A6613="","",IF(ISNUMBER($A6613),$A6613,IFERROR(DATEVALUE($A6613),"")))</f>
        <v/>
      </c>
      <c r="F6613" s="12">
        <f>IF($B6613="","",IF(ISNUMBER($B6613),HOUR($B6613)*2+MINUTE($B6613)/30,IFERROR(VALUE(LEFT($B6613,FIND(":",$B6613)-1))*2+VALUE(MID($B6613,FIND(":",$B6613)+1,2))/30,"")))</f>
        <v/>
      </c>
      <c r="G6613" s="12">
        <f>IF($E6613="","",IF(WEEKDAY($E6613,2)&lt;6,1,0))</f>
        <v/>
      </c>
      <c r="H6613" s="12">
        <f>IF(OR($E6613="",$F6613=""),"",IF(AND($G6613=1,$F6613&gt;='Working Hours'!$C$8,$F6613&lt;'Working Hours'!$C$9),1,0))</f>
        <v/>
      </c>
    </row>
    <row r="6614">
      <c r="A6614" s="11" t="n"/>
      <c r="B6614" s="11" t="n"/>
      <c r="C6614" s="11" t="n"/>
      <c r="E6614" s="12">
        <f>IF($A6614="","",IF(ISNUMBER($A6614),$A6614,IFERROR(DATEVALUE($A6614),"")))</f>
        <v/>
      </c>
      <c r="F6614" s="12">
        <f>IF($B6614="","",IF(ISNUMBER($B6614),HOUR($B6614)*2+MINUTE($B6614)/30,IFERROR(VALUE(LEFT($B6614,FIND(":",$B6614)-1))*2+VALUE(MID($B6614,FIND(":",$B6614)+1,2))/30,"")))</f>
        <v/>
      </c>
      <c r="G6614" s="12">
        <f>IF($E6614="","",IF(WEEKDAY($E6614,2)&lt;6,1,0))</f>
        <v/>
      </c>
      <c r="H6614" s="12">
        <f>IF(OR($E6614="",$F6614=""),"",IF(AND($G6614=1,$F6614&gt;='Working Hours'!$C$8,$F6614&lt;'Working Hours'!$C$9),1,0))</f>
        <v/>
      </c>
    </row>
    <row r="6615">
      <c r="A6615" s="11" t="n"/>
      <c r="B6615" s="11" t="n"/>
      <c r="C6615" s="11" t="n"/>
      <c r="E6615" s="12">
        <f>IF($A6615="","",IF(ISNUMBER($A6615),$A6615,IFERROR(DATEVALUE($A6615),"")))</f>
        <v/>
      </c>
      <c r="F6615" s="12">
        <f>IF($B6615="","",IF(ISNUMBER($B6615),HOUR($B6615)*2+MINUTE($B6615)/30,IFERROR(VALUE(LEFT($B6615,FIND(":",$B6615)-1))*2+VALUE(MID($B6615,FIND(":",$B6615)+1,2))/30,"")))</f>
        <v/>
      </c>
      <c r="G6615" s="12">
        <f>IF($E6615="","",IF(WEEKDAY($E6615,2)&lt;6,1,0))</f>
        <v/>
      </c>
      <c r="H6615" s="12">
        <f>IF(OR($E6615="",$F6615=""),"",IF(AND($G6615=1,$F6615&gt;='Working Hours'!$C$8,$F6615&lt;'Working Hours'!$C$9),1,0))</f>
        <v/>
      </c>
    </row>
    <row r="6616">
      <c r="A6616" s="11" t="n"/>
      <c r="B6616" s="11" t="n"/>
      <c r="C6616" s="11" t="n"/>
      <c r="E6616" s="12">
        <f>IF($A6616="","",IF(ISNUMBER($A6616),$A6616,IFERROR(DATEVALUE($A6616),"")))</f>
        <v/>
      </c>
      <c r="F6616" s="12">
        <f>IF($B6616="","",IF(ISNUMBER($B6616),HOUR($B6616)*2+MINUTE($B6616)/30,IFERROR(VALUE(LEFT($B6616,FIND(":",$B6616)-1))*2+VALUE(MID($B6616,FIND(":",$B6616)+1,2))/30,"")))</f>
        <v/>
      </c>
      <c r="G6616" s="12">
        <f>IF($E6616="","",IF(WEEKDAY($E6616,2)&lt;6,1,0))</f>
        <v/>
      </c>
      <c r="H6616" s="12">
        <f>IF(OR($E6616="",$F6616=""),"",IF(AND($G6616=1,$F6616&gt;='Working Hours'!$C$8,$F6616&lt;'Working Hours'!$C$9),1,0))</f>
        <v/>
      </c>
    </row>
    <row r="6617">
      <c r="A6617" s="11" t="n"/>
      <c r="B6617" s="11" t="n"/>
      <c r="C6617" s="11" t="n"/>
      <c r="E6617" s="12">
        <f>IF($A6617="","",IF(ISNUMBER($A6617),$A6617,IFERROR(DATEVALUE($A6617),"")))</f>
        <v/>
      </c>
      <c r="F6617" s="12">
        <f>IF($B6617="","",IF(ISNUMBER($B6617),HOUR($B6617)*2+MINUTE($B6617)/30,IFERROR(VALUE(LEFT($B6617,FIND(":",$B6617)-1))*2+VALUE(MID($B6617,FIND(":",$B6617)+1,2))/30,"")))</f>
        <v/>
      </c>
      <c r="G6617" s="12">
        <f>IF($E6617="","",IF(WEEKDAY($E6617,2)&lt;6,1,0))</f>
        <v/>
      </c>
      <c r="H6617" s="12">
        <f>IF(OR($E6617="",$F6617=""),"",IF(AND($G6617=1,$F6617&gt;='Working Hours'!$C$8,$F6617&lt;'Working Hours'!$C$9),1,0))</f>
        <v/>
      </c>
    </row>
    <row r="6618">
      <c r="A6618" s="11" t="n"/>
      <c r="B6618" s="11" t="n"/>
      <c r="C6618" s="11" t="n"/>
      <c r="E6618" s="12">
        <f>IF($A6618="","",IF(ISNUMBER($A6618),$A6618,IFERROR(DATEVALUE($A6618),"")))</f>
        <v/>
      </c>
      <c r="F6618" s="12">
        <f>IF($B6618="","",IF(ISNUMBER($B6618),HOUR($B6618)*2+MINUTE($B6618)/30,IFERROR(VALUE(LEFT($B6618,FIND(":",$B6618)-1))*2+VALUE(MID($B6618,FIND(":",$B6618)+1,2))/30,"")))</f>
        <v/>
      </c>
      <c r="G6618" s="12">
        <f>IF($E6618="","",IF(WEEKDAY($E6618,2)&lt;6,1,0))</f>
        <v/>
      </c>
      <c r="H6618" s="12">
        <f>IF(OR($E6618="",$F6618=""),"",IF(AND($G6618=1,$F6618&gt;='Working Hours'!$C$8,$F6618&lt;'Working Hours'!$C$9),1,0))</f>
        <v/>
      </c>
    </row>
    <row r="6619">
      <c r="A6619" s="11" t="n"/>
      <c r="B6619" s="11" t="n"/>
      <c r="C6619" s="11" t="n"/>
      <c r="E6619" s="12">
        <f>IF($A6619="","",IF(ISNUMBER($A6619),$A6619,IFERROR(DATEVALUE($A6619),"")))</f>
        <v/>
      </c>
      <c r="F6619" s="12">
        <f>IF($B6619="","",IF(ISNUMBER($B6619),HOUR($B6619)*2+MINUTE($B6619)/30,IFERROR(VALUE(LEFT($B6619,FIND(":",$B6619)-1))*2+VALUE(MID($B6619,FIND(":",$B6619)+1,2))/30,"")))</f>
        <v/>
      </c>
      <c r="G6619" s="12">
        <f>IF($E6619="","",IF(WEEKDAY($E6619,2)&lt;6,1,0))</f>
        <v/>
      </c>
      <c r="H6619" s="12">
        <f>IF(OR($E6619="",$F6619=""),"",IF(AND($G6619=1,$F6619&gt;='Working Hours'!$C$8,$F6619&lt;'Working Hours'!$C$9),1,0))</f>
        <v/>
      </c>
    </row>
    <row r="6620">
      <c r="A6620" s="11" t="n"/>
      <c r="B6620" s="11" t="n"/>
      <c r="C6620" s="11" t="n"/>
      <c r="E6620" s="12">
        <f>IF($A6620="","",IF(ISNUMBER($A6620),$A6620,IFERROR(DATEVALUE($A6620),"")))</f>
        <v/>
      </c>
      <c r="F6620" s="12">
        <f>IF($B6620="","",IF(ISNUMBER($B6620),HOUR($B6620)*2+MINUTE($B6620)/30,IFERROR(VALUE(LEFT($B6620,FIND(":",$B6620)-1))*2+VALUE(MID($B6620,FIND(":",$B6620)+1,2))/30,"")))</f>
        <v/>
      </c>
      <c r="G6620" s="12">
        <f>IF($E6620="","",IF(WEEKDAY($E6620,2)&lt;6,1,0))</f>
        <v/>
      </c>
      <c r="H6620" s="12">
        <f>IF(OR($E6620="",$F6620=""),"",IF(AND($G6620=1,$F6620&gt;='Working Hours'!$C$8,$F6620&lt;'Working Hours'!$C$9),1,0))</f>
        <v/>
      </c>
    </row>
    <row r="6621">
      <c r="A6621" s="11" t="n"/>
      <c r="B6621" s="11" t="n"/>
      <c r="C6621" s="11" t="n"/>
      <c r="E6621" s="12">
        <f>IF($A6621="","",IF(ISNUMBER($A6621),$A6621,IFERROR(DATEVALUE($A6621),"")))</f>
        <v/>
      </c>
      <c r="F6621" s="12">
        <f>IF($B6621="","",IF(ISNUMBER($B6621),HOUR($B6621)*2+MINUTE($B6621)/30,IFERROR(VALUE(LEFT($B6621,FIND(":",$B6621)-1))*2+VALUE(MID($B6621,FIND(":",$B6621)+1,2))/30,"")))</f>
        <v/>
      </c>
      <c r="G6621" s="12">
        <f>IF($E6621="","",IF(WEEKDAY($E6621,2)&lt;6,1,0))</f>
        <v/>
      </c>
      <c r="H6621" s="12">
        <f>IF(OR($E6621="",$F6621=""),"",IF(AND($G6621=1,$F6621&gt;='Working Hours'!$C$8,$F6621&lt;'Working Hours'!$C$9),1,0))</f>
        <v/>
      </c>
    </row>
    <row r="6622">
      <c r="A6622" s="11" t="n"/>
      <c r="B6622" s="11" t="n"/>
      <c r="C6622" s="11" t="n"/>
      <c r="E6622" s="12">
        <f>IF($A6622="","",IF(ISNUMBER($A6622),$A6622,IFERROR(DATEVALUE($A6622),"")))</f>
        <v/>
      </c>
      <c r="F6622" s="12">
        <f>IF($B6622="","",IF(ISNUMBER($B6622),HOUR($B6622)*2+MINUTE($B6622)/30,IFERROR(VALUE(LEFT($B6622,FIND(":",$B6622)-1))*2+VALUE(MID($B6622,FIND(":",$B6622)+1,2))/30,"")))</f>
        <v/>
      </c>
      <c r="G6622" s="12">
        <f>IF($E6622="","",IF(WEEKDAY($E6622,2)&lt;6,1,0))</f>
        <v/>
      </c>
      <c r="H6622" s="12">
        <f>IF(OR($E6622="",$F6622=""),"",IF(AND($G6622=1,$F6622&gt;='Working Hours'!$C$8,$F6622&lt;'Working Hours'!$C$9),1,0))</f>
        <v/>
      </c>
    </row>
    <row r="6623">
      <c r="A6623" s="11" t="n"/>
      <c r="B6623" s="11" t="n"/>
      <c r="C6623" s="11" t="n"/>
      <c r="E6623" s="12">
        <f>IF($A6623="","",IF(ISNUMBER($A6623),$A6623,IFERROR(DATEVALUE($A6623),"")))</f>
        <v/>
      </c>
      <c r="F6623" s="12">
        <f>IF($B6623="","",IF(ISNUMBER($B6623),HOUR($B6623)*2+MINUTE($B6623)/30,IFERROR(VALUE(LEFT($B6623,FIND(":",$B6623)-1))*2+VALUE(MID($B6623,FIND(":",$B6623)+1,2))/30,"")))</f>
        <v/>
      </c>
      <c r="G6623" s="12">
        <f>IF($E6623="","",IF(WEEKDAY($E6623,2)&lt;6,1,0))</f>
        <v/>
      </c>
      <c r="H6623" s="12">
        <f>IF(OR($E6623="",$F6623=""),"",IF(AND($G6623=1,$F6623&gt;='Working Hours'!$C$8,$F6623&lt;'Working Hours'!$C$9),1,0))</f>
        <v/>
      </c>
    </row>
    <row r="6624">
      <c r="A6624" s="11" t="n"/>
      <c r="B6624" s="11" t="n"/>
      <c r="C6624" s="11" t="n"/>
      <c r="E6624" s="12">
        <f>IF($A6624="","",IF(ISNUMBER($A6624),$A6624,IFERROR(DATEVALUE($A6624),"")))</f>
        <v/>
      </c>
      <c r="F6624" s="12">
        <f>IF($B6624="","",IF(ISNUMBER($B6624),HOUR($B6624)*2+MINUTE($B6624)/30,IFERROR(VALUE(LEFT($B6624,FIND(":",$B6624)-1))*2+VALUE(MID($B6624,FIND(":",$B6624)+1,2))/30,"")))</f>
        <v/>
      </c>
      <c r="G6624" s="12">
        <f>IF($E6624="","",IF(WEEKDAY($E6624,2)&lt;6,1,0))</f>
        <v/>
      </c>
      <c r="H6624" s="12">
        <f>IF(OR($E6624="",$F6624=""),"",IF(AND($G6624=1,$F6624&gt;='Working Hours'!$C$8,$F6624&lt;'Working Hours'!$C$9),1,0))</f>
        <v/>
      </c>
    </row>
    <row r="6625">
      <c r="A6625" s="11" t="n"/>
      <c r="B6625" s="11" t="n"/>
      <c r="C6625" s="11" t="n"/>
      <c r="E6625" s="12">
        <f>IF($A6625="","",IF(ISNUMBER($A6625),$A6625,IFERROR(DATEVALUE($A6625),"")))</f>
        <v/>
      </c>
      <c r="F6625" s="12">
        <f>IF($B6625="","",IF(ISNUMBER($B6625),HOUR($B6625)*2+MINUTE($B6625)/30,IFERROR(VALUE(LEFT($B6625,FIND(":",$B6625)-1))*2+VALUE(MID($B6625,FIND(":",$B6625)+1,2))/30,"")))</f>
        <v/>
      </c>
      <c r="G6625" s="12">
        <f>IF($E6625="","",IF(WEEKDAY($E6625,2)&lt;6,1,0))</f>
        <v/>
      </c>
      <c r="H6625" s="12">
        <f>IF(OR($E6625="",$F6625=""),"",IF(AND($G6625=1,$F6625&gt;='Working Hours'!$C$8,$F6625&lt;'Working Hours'!$C$9),1,0))</f>
        <v/>
      </c>
    </row>
    <row r="6626">
      <c r="A6626" s="11" t="n"/>
      <c r="B6626" s="11" t="n"/>
      <c r="C6626" s="11" t="n"/>
      <c r="E6626" s="12">
        <f>IF($A6626="","",IF(ISNUMBER($A6626),$A6626,IFERROR(DATEVALUE($A6626),"")))</f>
        <v/>
      </c>
      <c r="F6626" s="12">
        <f>IF($B6626="","",IF(ISNUMBER($B6626),HOUR($B6626)*2+MINUTE($B6626)/30,IFERROR(VALUE(LEFT($B6626,FIND(":",$B6626)-1))*2+VALUE(MID($B6626,FIND(":",$B6626)+1,2))/30,"")))</f>
        <v/>
      </c>
      <c r="G6626" s="12">
        <f>IF($E6626="","",IF(WEEKDAY($E6626,2)&lt;6,1,0))</f>
        <v/>
      </c>
      <c r="H6626" s="12">
        <f>IF(OR($E6626="",$F6626=""),"",IF(AND($G6626=1,$F6626&gt;='Working Hours'!$C$8,$F6626&lt;'Working Hours'!$C$9),1,0))</f>
        <v/>
      </c>
    </row>
    <row r="6627">
      <c r="A6627" s="11" t="n"/>
      <c r="B6627" s="11" t="n"/>
      <c r="C6627" s="11" t="n"/>
      <c r="E6627" s="12">
        <f>IF($A6627="","",IF(ISNUMBER($A6627),$A6627,IFERROR(DATEVALUE($A6627),"")))</f>
        <v/>
      </c>
      <c r="F6627" s="12">
        <f>IF($B6627="","",IF(ISNUMBER($B6627),HOUR($B6627)*2+MINUTE($B6627)/30,IFERROR(VALUE(LEFT($B6627,FIND(":",$B6627)-1))*2+VALUE(MID($B6627,FIND(":",$B6627)+1,2))/30,"")))</f>
        <v/>
      </c>
      <c r="G6627" s="12">
        <f>IF($E6627="","",IF(WEEKDAY($E6627,2)&lt;6,1,0))</f>
        <v/>
      </c>
      <c r="H6627" s="12">
        <f>IF(OR($E6627="",$F6627=""),"",IF(AND($G6627=1,$F6627&gt;='Working Hours'!$C$8,$F6627&lt;'Working Hours'!$C$9),1,0))</f>
        <v/>
      </c>
    </row>
    <row r="6628">
      <c r="A6628" s="11" t="n"/>
      <c r="B6628" s="11" t="n"/>
      <c r="C6628" s="11" t="n"/>
      <c r="E6628" s="12">
        <f>IF($A6628="","",IF(ISNUMBER($A6628),$A6628,IFERROR(DATEVALUE($A6628),"")))</f>
        <v/>
      </c>
      <c r="F6628" s="12">
        <f>IF($B6628="","",IF(ISNUMBER($B6628),HOUR($B6628)*2+MINUTE($B6628)/30,IFERROR(VALUE(LEFT($B6628,FIND(":",$B6628)-1))*2+VALUE(MID($B6628,FIND(":",$B6628)+1,2))/30,"")))</f>
        <v/>
      </c>
      <c r="G6628" s="12">
        <f>IF($E6628="","",IF(WEEKDAY($E6628,2)&lt;6,1,0))</f>
        <v/>
      </c>
      <c r="H6628" s="12">
        <f>IF(OR($E6628="",$F6628=""),"",IF(AND($G6628=1,$F6628&gt;='Working Hours'!$C$8,$F6628&lt;'Working Hours'!$C$9),1,0))</f>
        <v/>
      </c>
    </row>
    <row r="6629">
      <c r="A6629" s="11" t="n"/>
      <c r="B6629" s="11" t="n"/>
      <c r="C6629" s="11" t="n"/>
      <c r="E6629" s="12">
        <f>IF($A6629="","",IF(ISNUMBER($A6629),$A6629,IFERROR(DATEVALUE($A6629),"")))</f>
        <v/>
      </c>
      <c r="F6629" s="12">
        <f>IF($B6629="","",IF(ISNUMBER($B6629),HOUR($B6629)*2+MINUTE($B6629)/30,IFERROR(VALUE(LEFT($B6629,FIND(":",$B6629)-1))*2+VALUE(MID($B6629,FIND(":",$B6629)+1,2))/30,"")))</f>
        <v/>
      </c>
      <c r="G6629" s="12">
        <f>IF($E6629="","",IF(WEEKDAY($E6629,2)&lt;6,1,0))</f>
        <v/>
      </c>
      <c r="H6629" s="12">
        <f>IF(OR($E6629="",$F6629=""),"",IF(AND($G6629=1,$F6629&gt;='Working Hours'!$C$8,$F6629&lt;'Working Hours'!$C$9),1,0))</f>
        <v/>
      </c>
    </row>
    <row r="6630">
      <c r="A6630" s="11" t="n"/>
      <c r="B6630" s="11" t="n"/>
      <c r="C6630" s="11" t="n"/>
      <c r="E6630" s="12">
        <f>IF($A6630="","",IF(ISNUMBER($A6630),$A6630,IFERROR(DATEVALUE($A6630),"")))</f>
        <v/>
      </c>
      <c r="F6630" s="12">
        <f>IF($B6630="","",IF(ISNUMBER($B6630),HOUR($B6630)*2+MINUTE($B6630)/30,IFERROR(VALUE(LEFT($B6630,FIND(":",$B6630)-1))*2+VALUE(MID($B6630,FIND(":",$B6630)+1,2))/30,"")))</f>
        <v/>
      </c>
      <c r="G6630" s="12">
        <f>IF($E6630="","",IF(WEEKDAY($E6630,2)&lt;6,1,0))</f>
        <v/>
      </c>
      <c r="H6630" s="12">
        <f>IF(OR($E6630="",$F6630=""),"",IF(AND($G6630=1,$F6630&gt;='Working Hours'!$C$8,$F6630&lt;'Working Hours'!$C$9),1,0))</f>
        <v/>
      </c>
    </row>
    <row r="6631">
      <c r="A6631" s="11" t="n"/>
      <c r="B6631" s="11" t="n"/>
      <c r="C6631" s="11" t="n"/>
      <c r="E6631" s="12">
        <f>IF($A6631="","",IF(ISNUMBER($A6631),$A6631,IFERROR(DATEVALUE($A6631),"")))</f>
        <v/>
      </c>
      <c r="F6631" s="12">
        <f>IF($B6631="","",IF(ISNUMBER($B6631),HOUR($B6631)*2+MINUTE($B6631)/30,IFERROR(VALUE(LEFT($B6631,FIND(":",$B6631)-1))*2+VALUE(MID($B6631,FIND(":",$B6631)+1,2))/30,"")))</f>
        <v/>
      </c>
      <c r="G6631" s="12">
        <f>IF($E6631="","",IF(WEEKDAY($E6631,2)&lt;6,1,0))</f>
        <v/>
      </c>
      <c r="H6631" s="12">
        <f>IF(OR($E6631="",$F6631=""),"",IF(AND($G6631=1,$F6631&gt;='Working Hours'!$C$8,$F6631&lt;'Working Hours'!$C$9),1,0))</f>
        <v/>
      </c>
    </row>
    <row r="6632">
      <c r="A6632" s="11" t="n"/>
      <c r="B6632" s="11" t="n"/>
      <c r="C6632" s="11" t="n"/>
      <c r="E6632" s="12">
        <f>IF($A6632="","",IF(ISNUMBER($A6632),$A6632,IFERROR(DATEVALUE($A6632),"")))</f>
        <v/>
      </c>
      <c r="F6632" s="12">
        <f>IF($B6632="","",IF(ISNUMBER($B6632),HOUR($B6632)*2+MINUTE($B6632)/30,IFERROR(VALUE(LEFT($B6632,FIND(":",$B6632)-1))*2+VALUE(MID($B6632,FIND(":",$B6632)+1,2))/30,"")))</f>
        <v/>
      </c>
      <c r="G6632" s="12">
        <f>IF($E6632="","",IF(WEEKDAY($E6632,2)&lt;6,1,0))</f>
        <v/>
      </c>
      <c r="H6632" s="12">
        <f>IF(OR($E6632="",$F6632=""),"",IF(AND($G6632=1,$F6632&gt;='Working Hours'!$C$8,$F6632&lt;'Working Hours'!$C$9),1,0))</f>
        <v/>
      </c>
    </row>
    <row r="6633">
      <c r="A6633" s="11" t="n"/>
      <c r="B6633" s="11" t="n"/>
      <c r="C6633" s="11" t="n"/>
      <c r="E6633" s="12">
        <f>IF($A6633="","",IF(ISNUMBER($A6633),$A6633,IFERROR(DATEVALUE($A6633),"")))</f>
        <v/>
      </c>
      <c r="F6633" s="12">
        <f>IF($B6633="","",IF(ISNUMBER($B6633),HOUR($B6633)*2+MINUTE($B6633)/30,IFERROR(VALUE(LEFT($B6633,FIND(":",$B6633)-1))*2+VALUE(MID($B6633,FIND(":",$B6633)+1,2))/30,"")))</f>
        <v/>
      </c>
      <c r="G6633" s="12">
        <f>IF($E6633="","",IF(WEEKDAY($E6633,2)&lt;6,1,0))</f>
        <v/>
      </c>
      <c r="H6633" s="12">
        <f>IF(OR($E6633="",$F6633=""),"",IF(AND($G6633=1,$F6633&gt;='Working Hours'!$C$8,$F6633&lt;'Working Hours'!$C$9),1,0))</f>
        <v/>
      </c>
    </row>
    <row r="6634">
      <c r="A6634" s="11" t="n"/>
      <c r="B6634" s="11" t="n"/>
      <c r="C6634" s="11" t="n"/>
      <c r="E6634" s="12">
        <f>IF($A6634="","",IF(ISNUMBER($A6634),$A6634,IFERROR(DATEVALUE($A6634),"")))</f>
        <v/>
      </c>
      <c r="F6634" s="12">
        <f>IF($B6634="","",IF(ISNUMBER($B6634),HOUR($B6634)*2+MINUTE($B6634)/30,IFERROR(VALUE(LEFT($B6634,FIND(":",$B6634)-1))*2+VALUE(MID($B6634,FIND(":",$B6634)+1,2))/30,"")))</f>
        <v/>
      </c>
      <c r="G6634" s="12">
        <f>IF($E6634="","",IF(WEEKDAY($E6634,2)&lt;6,1,0))</f>
        <v/>
      </c>
      <c r="H6634" s="12">
        <f>IF(OR($E6634="",$F6634=""),"",IF(AND($G6634=1,$F6634&gt;='Working Hours'!$C$8,$F6634&lt;'Working Hours'!$C$9),1,0))</f>
        <v/>
      </c>
    </row>
    <row r="6635">
      <c r="A6635" s="11" t="n"/>
      <c r="B6635" s="11" t="n"/>
      <c r="C6635" s="11" t="n"/>
      <c r="E6635" s="12">
        <f>IF($A6635="","",IF(ISNUMBER($A6635),$A6635,IFERROR(DATEVALUE($A6635),"")))</f>
        <v/>
      </c>
      <c r="F6635" s="12">
        <f>IF($B6635="","",IF(ISNUMBER($B6635),HOUR($B6635)*2+MINUTE($B6635)/30,IFERROR(VALUE(LEFT($B6635,FIND(":",$B6635)-1))*2+VALUE(MID($B6635,FIND(":",$B6635)+1,2))/30,"")))</f>
        <v/>
      </c>
      <c r="G6635" s="12">
        <f>IF($E6635="","",IF(WEEKDAY($E6635,2)&lt;6,1,0))</f>
        <v/>
      </c>
      <c r="H6635" s="12">
        <f>IF(OR($E6635="",$F6635=""),"",IF(AND($G6635=1,$F6635&gt;='Working Hours'!$C$8,$F6635&lt;'Working Hours'!$C$9),1,0))</f>
        <v/>
      </c>
    </row>
    <row r="6636">
      <c r="A6636" s="11" t="n"/>
      <c r="B6636" s="11" t="n"/>
      <c r="C6636" s="11" t="n"/>
      <c r="E6636" s="12">
        <f>IF($A6636="","",IF(ISNUMBER($A6636),$A6636,IFERROR(DATEVALUE($A6636),"")))</f>
        <v/>
      </c>
      <c r="F6636" s="12">
        <f>IF($B6636="","",IF(ISNUMBER($B6636),HOUR($B6636)*2+MINUTE($B6636)/30,IFERROR(VALUE(LEFT($B6636,FIND(":",$B6636)-1))*2+VALUE(MID($B6636,FIND(":",$B6636)+1,2))/30,"")))</f>
        <v/>
      </c>
      <c r="G6636" s="12">
        <f>IF($E6636="","",IF(WEEKDAY($E6636,2)&lt;6,1,0))</f>
        <v/>
      </c>
      <c r="H6636" s="12">
        <f>IF(OR($E6636="",$F6636=""),"",IF(AND($G6636=1,$F6636&gt;='Working Hours'!$C$8,$F6636&lt;'Working Hours'!$C$9),1,0))</f>
        <v/>
      </c>
    </row>
    <row r="6637">
      <c r="A6637" s="11" t="n"/>
      <c r="B6637" s="11" t="n"/>
      <c r="C6637" s="11" t="n"/>
      <c r="E6637" s="12">
        <f>IF($A6637="","",IF(ISNUMBER($A6637),$A6637,IFERROR(DATEVALUE($A6637),"")))</f>
        <v/>
      </c>
      <c r="F6637" s="12">
        <f>IF($B6637="","",IF(ISNUMBER($B6637),HOUR($B6637)*2+MINUTE($B6637)/30,IFERROR(VALUE(LEFT($B6637,FIND(":",$B6637)-1))*2+VALUE(MID($B6637,FIND(":",$B6637)+1,2))/30,"")))</f>
        <v/>
      </c>
      <c r="G6637" s="12">
        <f>IF($E6637="","",IF(WEEKDAY($E6637,2)&lt;6,1,0))</f>
        <v/>
      </c>
      <c r="H6637" s="12">
        <f>IF(OR($E6637="",$F6637=""),"",IF(AND($G6637=1,$F6637&gt;='Working Hours'!$C$8,$F6637&lt;'Working Hours'!$C$9),1,0))</f>
        <v/>
      </c>
    </row>
    <row r="6638">
      <c r="A6638" s="11" t="n"/>
      <c r="B6638" s="11" t="n"/>
      <c r="C6638" s="11" t="n"/>
      <c r="E6638" s="12">
        <f>IF($A6638="","",IF(ISNUMBER($A6638),$A6638,IFERROR(DATEVALUE($A6638),"")))</f>
        <v/>
      </c>
      <c r="F6638" s="12">
        <f>IF($B6638="","",IF(ISNUMBER($B6638),HOUR($B6638)*2+MINUTE($B6638)/30,IFERROR(VALUE(LEFT($B6638,FIND(":",$B6638)-1))*2+VALUE(MID($B6638,FIND(":",$B6638)+1,2))/30,"")))</f>
        <v/>
      </c>
      <c r="G6638" s="12">
        <f>IF($E6638="","",IF(WEEKDAY($E6638,2)&lt;6,1,0))</f>
        <v/>
      </c>
      <c r="H6638" s="12">
        <f>IF(OR($E6638="",$F6638=""),"",IF(AND($G6638=1,$F6638&gt;='Working Hours'!$C$8,$F6638&lt;'Working Hours'!$C$9),1,0))</f>
        <v/>
      </c>
    </row>
    <row r="6639">
      <c r="A6639" s="11" t="n"/>
      <c r="B6639" s="11" t="n"/>
      <c r="C6639" s="11" t="n"/>
      <c r="E6639" s="12">
        <f>IF($A6639="","",IF(ISNUMBER($A6639),$A6639,IFERROR(DATEVALUE($A6639),"")))</f>
        <v/>
      </c>
      <c r="F6639" s="12">
        <f>IF($B6639="","",IF(ISNUMBER($B6639),HOUR($B6639)*2+MINUTE($B6639)/30,IFERROR(VALUE(LEFT($B6639,FIND(":",$B6639)-1))*2+VALUE(MID($B6639,FIND(":",$B6639)+1,2))/30,"")))</f>
        <v/>
      </c>
      <c r="G6639" s="12">
        <f>IF($E6639="","",IF(WEEKDAY($E6639,2)&lt;6,1,0))</f>
        <v/>
      </c>
      <c r="H6639" s="12">
        <f>IF(OR($E6639="",$F6639=""),"",IF(AND($G6639=1,$F6639&gt;='Working Hours'!$C$8,$F6639&lt;'Working Hours'!$C$9),1,0))</f>
        <v/>
      </c>
    </row>
    <row r="6640">
      <c r="A6640" s="11" t="n"/>
      <c r="B6640" s="11" t="n"/>
      <c r="C6640" s="11" t="n"/>
      <c r="E6640" s="12">
        <f>IF($A6640="","",IF(ISNUMBER($A6640),$A6640,IFERROR(DATEVALUE($A6640),"")))</f>
        <v/>
      </c>
      <c r="F6640" s="12">
        <f>IF($B6640="","",IF(ISNUMBER($B6640),HOUR($B6640)*2+MINUTE($B6640)/30,IFERROR(VALUE(LEFT($B6640,FIND(":",$B6640)-1))*2+VALUE(MID($B6640,FIND(":",$B6640)+1,2))/30,"")))</f>
        <v/>
      </c>
      <c r="G6640" s="12">
        <f>IF($E6640="","",IF(WEEKDAY($E6640,2)&lt;6,1,0))</f>
        <v/>
      </c>
      <c r="H6640" s="12">
        <f>IF(OR($E6640="",$F6640=""),"",IF(AND($G6640=1,$F6640&gt;='Working Hours'!$C$8,$F6640&lt;'Working Hours'!$C$9),1,0))</f>
        <v/>
      </c>
    </row>
    <row r="6641">
      <c r="A6641" s="11" t="n"/>
      <c r="B6641" s="11" t="n"/>
      <c r="C6641" s="11" t="n"/>
      <c r="E6641" s="12">
        <f>IF($A6641="","",IF(ISNUMBER($A6641),$A6641,IFERROR(DATEVALUE($A6641),"")))</f>
        <v/>
      </c>
      <c r="F6641" s="12">
        <f>IF($B6641="","",IF(ISNUMBER($B6641),HOUR($B6641)*2+MINUTE($B6641)/30,IFERROR(VALUE(LEFT($B6641,FIND(":",$B6641)-1))*2+VALUE(MID($B6641,FIND(":",$B6641)+1,2))/30,"")))</f>
        <v/>
      </c>
      <c r="G6641" s="12">
        <f>IF($E6641="","",IF(WEEKDAY($E6641,2)&lt;6,1,0))</f>
        <v/>
      </c>
      <c r="H6641" s="12">
        <f>IF(OR($E6641="",$F6641=""),"",IF(AND($G6641=1,$F6641&gt;='Working Hours'!$C$8,$F6641&lt;'Working Hours'!$C$9),1,0))</f>
        <v/>
      </c>
    </row>
    <row r="6642">
      <c r="A6642" s="11" t="n"/>
      <c r="B6642" s="11" t="n"/>
      <c r="C6642" s="11" t="n"/>
      <c r="E6642" s="12">
        <f>IF($A6642="","",IF(ISNUMBER($A6642),$A6642,IFERROR(DATEVALUE($A6642),"")))</f>
        <v/>
      </c>
      <c r="F6642" s="12">
        <f>IF($B6642="","",IF(ISNUMBER($B6642),HOUR($B6642)*2+MINUTE($B6642)/30,IFERROR(VALUE(LEFT($B6642,FIND(":",$B6642)-1))*2+VALUE(MID($B6642,FIND(":",$B6642)+1,2))/30,"")))</f>
        <v/>
      </c>
      <c r="G6642" s="12">
        <f>IF($E6642="","",IF(WEEKDAY($E6642,2)&lt;6,1,0))</f>
        <v/>
      </c>
      <c r="H6642" s="12">
        <f>IF(OR($E6642="",$F6642=""),"",IF(AND($G6642=1,$F6642&gt;='Working Hours'!$C$8,$F6642&lt;'Working Hours'!$C$9),1,0))</f>
        <v/>
      </c>
    </row>
    <row r="6643">
      <c r="A6643" s="11" t="n"/>
      <c r="B6643" s="11" t="n"/>
      <c r="C6643" s="11" t="n"/>
      <c r="E6643" s="12">
        <f>IF($A6643="","",IF(ISNUMBER($A6643),$A6643,IFERROR(DATEVALUE($A6643),"")))</f>
        <v/>
      </c>
      <c r="F6643" s="12">
        <f>IF($B6643="","",IF(ISNUMBER($B6643),HOUR($B6643)*2+MINUTE($B6643)/30,IFERROR(VALUE(LEFT($B6643,FIND(":",$B6643)-1))*2+VALUE(MID($B6643,FIND(":",$B6643)+1,2))/30,"")))</f>
        <v/>
      </c>
      <c r="G6643" s="12">
        <f>IF($E6643="","",IF(WEEKDAY($E6643,2)&lt;6,1,0))</f>
        <v/>
      </c>
      <c r="H6643" s="12">
        <f>IF(OR($E6643="",$F6643=""),"",IF(AND($G6643=1,$F6643&gt;='Working Hours'!$C$8,$F6643&lt;'Working Hours'!$C$9),1,0))</f>
        <v/>
      </c>
    </row>
    <row r="6644">
      <c r="A6644" s="11" t="n"/>
      <c r="B6644" s="11" t="n"/>
      <c r="C6644" s="11" t="n"/>
      <c r="E6644" s="12">
        <f>IF($A6644="","",IF(ISNUMBER($A6644),$A6644,IFERROR(DATEVALUE($A6644),"")))</f>
        <v/>
      </c>
      <c r="F6644" s="12">
        <f>IF($B6644="","",IF(ISNUMBER($B6644),HOUR($B6644)*2+MINUTE($B6644)/30,IFERROR(VALUE(LEFT($B6644,FIND(":",$B6644)-1))*2+VALUE(MID($B6644,FIND(":",$B6644)+1,2))/30,"")))</f>
        <v/>
      </c>
      <c r="G6644" s="12">
        <f>IF($E6644="","",IF(WEEKDAY($E6644,2)&lt;6,1,0))</f>
        <v/>
      </c>
      <c r="H6644" s="12">
        <f>IF(OR($E6644="",$F6644=""),"",IF(AND($G6644=1,$F6644&gt;='Working Hours'!$C$8,$F6644&lt;'Working Hours'!$C$9),1,0))</f>
        <v/>
      </c>
    </row>
    <row r="6645">
      <c r="A6645" s="11" t="n"/>
      <c r="B6645" s="11" t="n"/>
      <c r="C6645" s="11" t="n"/>
      <c r="E6645" s="12">
        <f>IF($A6645="","",IF(ISNUMBER($A6645),$A6645,IFERROR(DATEVALUE($A6645),"")))</f>
        <v/>
      </c>
      <c r="F6645" s="12">
        <f>IF($B6645="","",IF(ISNUMBER($B6645),HOUR($B6645)*2+MINUTE($B6645)/30,IFERROR(VALUE(LEFT($B6645,FIND(":",$B6645)-1))*2+VALUE(MID($B6645,FIND(":",$B6645)+1,2))/30,"")))</f>
        <v/>
      </c>
      <c r="G6645" s="12">
        <f>IF($E6645="","",IF(WEEKDAY($E6645,2)&lt;6,1,0))</f>
        <v/>
      </c>
      <c r="H6645" s="12">
        <f>IF(OR($E6645="",$F6645=""),"",IF(AND($G6645=1,$F6645&gt;='Working Hours'!$C$8,$F6645&lt;'Working Hours'!$C$9),1,0))</f>
        <v/>
      </c>
    </row>
    <row r="6646">
      <c r="A6646" s="11" t="n"/>
      <c r="B6646" s="11" t="n"/>
      <c r="C6646" s="11" t="n"/>
      <c r="E6646" s="12">
        <f>IF($A6646="","",IF(ISNUMBER($A6646),$A6646,IFERROR(DATEVALUE($A6646),"")))</f>
        <v/>
      </c>
      <c r="F6646" s="12">
        <f>IF($B6646="","",IF(ISNUMBER($B6646),HOUR($B6646)*2+MINUTE($B6646)/30,IFERROR(VALUE(LEFT($B6646,FIND(":",$B6646)-1))*2+VALUE(MID($B6646,FIND(":",$B6646)+1,2))/30,"")))</f>
        <v/>
      </c>
      <c r="G6646" s="12">
        <f>IF($E6646="","",IF(WEEKDAY($E6646,2)&lt;6,1,0))</f>
        <v/>
      </c>
      <c r="H6646" s="12">
        <f>IF(OR($E6646="",$F6646=""),"",IF(AND($G6646=1,$F6646&gt;='Working Hours'!$C$8,$F6646&lt;'Working Hours'!$C$9),1,0))</f>
        <v/>
      </c>
    </row>
    <row r="6647">
      <c r="A6647" s="11" t="n"/>
      <c r="B6647" s="11" t="n"/>
      <c r="C6647" s="11" t="n"/>
      <c r="E6647" s="12">
        <f>IF($A6647="","",IF(ISNUMBER($A6647),$A6647,IFERROR(DATEVALUE($A6647),"")))</f>
        <v/>
      </c>
      <c r="F6647" s="12">
        <f>IF($B6647="","",IF(ISNUMBER($B6647),HOUR($B6647)*2+MINUTE($B6647)/30,IFERROR(VALUE(LEFT($B6647,FIND(":",$B6647)-1))*2+VALUE(MID($B6647,FIND(":",$B6647)+1,2))/30,"")))</f>
        <v/>
      </c>
      <c r="G6647" s="12">
        <f>IF($E6647="","",IF(WEEKDAY($E6647,2)&lt;6,1,0))</f>
        <v/>
      </c>
      <c r="H6647" s="12">
        <f>IF(OR($E6647="",$F6647=""),"",IF(AND($G6647=1,$F6647&gt;='Working Hours'!$C$8,$F6647&lt;'Working Hours'!$C$9),1,0))</f>
        <v/>
      </c>
    </row>
    <row r="6648">
      <c r="A6648" s="11" t="n"/>
      <c r="B6648" s="11" t="n"/>
      <c r="C6648" s="11" t="n"/>
      <c r="E6648" s="12">
        <f>IF($A6648="","",IF(ISNUMBER($A6648),$A6648,IFERROR(DATEVALUE($A6648),"")))</f>
        <v/>
      </c>
      <c r="F6648" s="12">
        <f>IF($B6648="","",IF(ISNUMBER($B6648),HOUR($B6648)*2+MINUTE($B6648)/30,IFERROR(VALUE(LEFT($B6648,FIND(":",$B6648)-1))*2+VALUE(MID($B6648,FIND(":",$B6648)+1,2))/30,"")))</f>
        <v/>
      </c>
      <c r="G6648" s="12">
        <f>IF($E6648="","",IF(WEEKDAY($E6648,2)&lt;6,1,0))</f>
        <v/>
      </c>
      <c r="H6648" s="12">
        <f>IF(OR($E6648="",$F6648=""),"",IF(AND($G6648=1,$F6648&gt;='Working Hours'!$C$8,$F6648&lt;'Working Hours'!$C$9),1,0))</f>
        <v/>
      </c>
    </row>
    <row r="6649">
      <c r="A6649" s="11" t="n"/>
      <c r="B6649" s="11" t="n"/>
      <c r="C6649" s="11" t="n"/>
      <c r="E6649" s="12">
        <f>IF($A6649="","",IF(ISNUMBER($A6649),$A6649,IFERROR(DATEVALUE($A6649),"")))</f>
        <v/>
      </c>
      <c r="F6649" s="12">
        <f>IF($B6649="","",IF(ISNUMBER($B6649),HOUR($B6649)*2+MINUTE($B6649)/30,IFERROR(VALUE(LEFT($B6649,FIND(":",$B6649)-1))*2+VALUE(MID($B6649,FIND(":",$B6649)+1,2))/30,"")))</f>
        <v/>
      </c>
      <c r="G6649" s="12">
        <f>IF($E6649="","",IF(WEEKDAY($E6649,2)&lt;6,1,0))</f>
        <v/>
      </c>
      <c r="H6649" s="12">
        <f>IF(OR($E6649="",$F6649=""),"",IF(AND($G6649=1,$F6649&gt;='Working Hours'!$C$8,$F6649&lt;'Working Hours'!$C$9),1,0))</f>
        <v/>
      </c>
    </row>
    <row r="6650">
      <c r="A6650" s="11" t="n"/>
      <c r="B6650" s="11" t="n"/>
      <c r="C6650" s="11" t="n"/>
      <c r="E6650" s="12">
        <f>IF($A6650="","",IF(ISNUMBER($A6650),$A6650,IFERROR(DATEVALUE($A6650),"")))</f>
        <v/>
      </c>
      <c r="F6650" s="12">
        <f>IF($B6650="","",IF(ISNUMBER($B6650),HOUR($B6650)*2+MINUTE($B6650)/30,IFERROR(VALUE(LEFT($B6650,FIND(":",$B6650)-1))*2+VALUE(MID($B6650,FIND(":",$B6650)+1,2))/30,"")))</f>
        <v/>
      </c>
      <c r="G6650" s="12">
        <f>IF($E6650="","",IF(WEEKDAY($E6650,2)&lt;6,1,0))</f>
        <v/>
      </c>
      <c r="H6650" s="12">
        <f>IF(OR($E6650="",$F6650=""),"",IF(AND($G6650=1,$F6650&gt;='Working Hours'!$C$8,$F6650&lt;'Working Hours'!$C$9),1,0))</f>
        <v/>
      </c>
    </row>
    <row r="6651">
      <c r="A6651" s="11" t="n"/>
      <c r="B6651" s="11" t="n"/>
      <c r="C6651" s="11" t="n"/>
      <c r="E6651" s="12">
        <f>IF($A6651="","",IF(ISNUMBER($A6651),$A6651,IFERROR(DATEVALUE($A6651),"")))</f>
        <v/>
      </c>
      <c r="F6651" s="12">
        <f>IF($B6651="","",IF(ISNUMBER($B6651),HOUR($B6651)*2+MINUTE($B6651)/30,IFERROR(VALUE(LEFT($B6651,FIND(":",$B6651)-1))*2+VALUE(MID($B6651,FIND(":",$B6651)+1,2))/30,"")))</f>
        <v/>
      </c>
      <c r="G6651" s="12">
        <f>IF($E6651="","",IF(WEEKDAY($E6651,2)&lt;6,1,0))</f>
        <v/>
      </c>
      <c r="H6651" s="12">
        <f>IF(OR($E6651="",$F6651=""),"",IF(AND($G6651=1,$F6651&gt;='Working Hours'!$C$8,$F6651&lt;'Working Hours'!$C$9),1,0))</f>
        <v/>
      </c>
    </row>
    <row r="6652">
      <c r="A6652" s="11" t="n"/>
      <c r="B6652" s="11" t="n"/>
      <c r="C6652" s="11" t="n"/>
      <c r="E6652" s="12">
        <f>IF($A6652="","",IF(ISNUMBER($A6652),$A6652,IFERROR(DATEVALUE($A6652),"")))</f>
        <v/>
      </c>
      <c r="F6652" s="12">
        <f>IF($B6652="","",IF(ISNUMBER($B6652),HOUR($B6652)*2+MINUTE($B6652)/30,IFERROR(VALUE(LEFT($B6652,FIND(":",$B6652)-1))*2+VALUE(MID($B6652,FIND(":",$B6652)+1,2))/30,"")))</f>
        <v/>
      </c>
      <c r="G6652" s="12">
        <f>IF($E6652="","",IF(WEEKDAY($E6652,2)&lt;6,1,0))</f>
        <v/>
      </c>
      <c r="H6652" s="12">
        <f>IF(OR($E6652="",$F6652=""),"",IF(AND($G6652=1,$F6652&gt;='Working Hours'!$C$8,$F6652&lt;'Working Hours'!$C$9),1,0))</f>
        <v/>
      </c>
    </row>
    <row r="6653">
      <c r="A6653" s="11" t="n"/>
      <c r="B6653" s="11" t="n"/>
      <c r="C6653" s="11" t="n"/>
      <c r="E6653" s="12">
        <f>IF($A6653="","",IF(ISNUMBER($A6653),$A6653,IFERROR(DATEVALUE($A6653),"")))</f>
        <v/>
      </c>
      <c r="F6653" s="12">
        <f>IF($B6653="","",IF(ISNUMBER($B6653),HOUR($B6653)*2+MINUTE($B6653)/30,IFERROR(VALUE(LEFT($B6653,FIND(":",$B6653)-1))*2+VALUE(MID($B6653,FIND(":",$B6653)+1,2))/30,"")))</f>
        <v/>
      </c>
      <c r="G6653" s="12">
        <f>IF($E6653="","",IF(WEEKDAY($E6653,2)&lt;6,1,0))</f>
        <v/>
      </c>
      <c r="H6653" s="12">
        <f>IF(OR($E6653="",$F6653=""),"",IF(AND($G6653=1,$F6653&gt;='Working Hours'!$C$8,$F6653&lt;'Working Hours'!$C$9),1,0))</f>
        <v/>
      </c>
    </row>
    <row r="6654">
      <c r="A6654" s="11" t="n"/>
      <c r="B6654" s="11" t="n"/>
      <c r="C6654" s="11" t="n"/>
      <c r="E6654" s="12">
        <f>IF($A6654="","",IF(ISNUMBER($A6654),$A6654,IFERROR(DATEVALUE($A6654),"")))</f>
        <v/>
      </c>
      <c r="F6654" s="12">
        <f>IF($B6654="","",IF(ISNUMBER($B6654),HOUR($B6654)*2+MINUTE($B6654)/30,IFERROR(VALUE(LEFT($B6654,FIND(":",$B6654)-1))*2+VALUE(MID($B6654,FIND(":",$B6654)+1,2))/30,"")))</f>
        <v/>
      </c>
      <c r="G6654" s="12">
        <f>IF($E6654="","",IF(WEEKDAY($E6654,2)&lt;6,1,0))</f>
        <v/>
      </c>
      <c r="H6654" s="12">
        <f>IF(OR($E6654="",$F6654=""),"",IF(AND($G6654=1,$F6654&gt;='Working Hours'!$C$8,$F6654&lt;'Working Hours'!$C$9),1,0))</f>
        <v/>
      </c>
    </row>
    <row r="6655">
      <c r="A6655" s="11" t="n"/>
      <c r="B6655" s="11" t="n"/>
      <c r="C6655" s="11" t="n"/>
      <c r="E6655" s="12">
        <f>IF($A6655="","",IF(ISNUMBER($A6655),$A6655,IFERROR(DATEVALUE($A6655),"")))</f>
        <v/>
      </c>
      <c r="F6655" s="12">
        <f>IF($B6655="","",IF(ISNUMBER($B6655),HOUR($B6655)*2+MINUTE($B6655)/30,IFERROR(VALUE(LEFT($B6655,FIND(":",$B6655)-1))*2+VALUE(MID($B6655,FIND(":",$B6655)+1,2))/30,"")))</f>
        <v/>
      </c>
      <c r="G6655" s="12">
        <f>IF($E6655="","",IF(WEEKDAY($E6655,2)&lt;6,1,0))</f>
        <v/>
      </c>
      <c r="H6655" s="12">
        <f>IF(OR($E6655="",$F6655=""),"",IF(AND($G6655=1,$F6655&gt;='Working Hours'!$C$8,$F6655&lt;'Working Hours'!$C$9),1,0))</f>
        <v/>
      </c>
    </row>
    <row r="6656">
      <c r="A6656" s="11" t="n"/>
      <c r="B6656" s="11" t="n"/>
      <c r="C6656" s="11" t="n"/>
      <c r="E6656" s="12">
        <f>IF($A6656="","",IF(ISNUMBER($A6656),$A6656,IFERROR(DATEVALUE($A6656),"")))</f>
        <v/>
      </c>
      <c r="F6656" s="12">
        <f>IF($B6656="","",IF(ISNUMBER($B6656),HOUR($B6656)*2+MINUTE($B6656)/30,IFERROR(VALUE(LEFT($B6656,FIND(":",$B6656)-1))*2+VALUE(MID($B6656,FIND(":",$B6656)+1,2))/30,"")))</f>
        <v/>
      </c>
      <c r="G6656" s="12">
        <f>IF($E6656="","",IF(WEEKDAY($E6656,2)&lt;6,1,0))</f>
        <v/>
      </c>
      <c r="H6656" s="12">
        <f>IF(OR($E6656="",$F6656=""),"",IF(AND($G6656=1,$F6656&gt;='Working Hours'!$C$8,$F6656&lt;'Working Hours'!$C$9),1,0))</f>
        <v/>
      </c>
    </row>
    <row r="6657">
      <c r="A6657" s="11" t="n"/>
      <c r="B6657" s="11" t="n"/>
      <c r="C6657" s="11" t="n"/>
      <c r="E6657" s="12">
        <f>IF($A6657="","",IF(ISNUMBER($A6657),$A6657,IFERROR(DATEVALUE($A6657),"")))</f>
        <v/>
      </c>
      <c r="F6657" s="12">
        <f>IF($B6657="","",IF(ISNUMBER($B6657),HOUR($B6657)*2+MINUTE($B6657)/30,IFERROR(VALUE(LEFT($B6657,FIND(":",$B6657)-1))*2+VALUE(MID($B6657,FIND(":",$B6657)+1,2))/30,"")))</f>
        <v/>
      </c>
      <c r="G6657" s="12">
        <f>IF($E6657="","",IF(WEEKDAY($E6657,2)&lt;6,1,0))</f>
        <v/>
      </c>
      <c r="H6657" s="12">
        <f>IF(OR($E6657="",$F6657=""),"",IF(AND($G6657=1,$F6657&gt;='Working Hours'!$C$8,$F6657&lt;'Working Hours'!$C$9),1,0))</f>
        <v/>
      </c>
    </row>
    <row r="6658">
      <c r="A6658" s="11" t="n"/>
      <c r="B6658" s="11" t="n"/>
      <c r="C6658" s="11" t="n"/>
      <c r="E6658" s="12">
        <f>IF($A6658="","",IF(ISNUMBER($A6658),$A6658,IFERROR(DATEVALUE($A6658),"")))</f>
        <v/>
      </c>
      <c r="F6658" s="12">
        <f>IF($B6658="","",IF(ISNUMBER($B6658),HOUR($B6658)*2+MINUTE($B6658)/30,IFERROR(VALUE(LEFT($B6658,FIND(":",$B6658)-1))*2+VALUE(MID($B6658,FIND(":",$B6658)+1,2))/30,"")))</f>
        <v/>
      </c>
      <c r="G6658" s="12">
        <f>IF($E6658="","",IF(WEEKDAY($E6658,2)&lt;6,1,0))</f>
        <v/>
      </c>
      <c r="H6658" s="12">
        <f>IF(OR($E6658="",$F6658=""),"",IF(AND($G6658=1,$F6658&gt;='Working Hours'!$C$8,$F6658&lt;'Working Hours'!$C$9),1,0))</f>
        <v/>
      </c>
    </row>
    <row r="6659">
      <c r="A6659" s="11" t="n"/>
      <c r="B6659" s="11" t="n"/>
      <c r="C6659" s="11" t="n"/>
      <c r="E6659" s="12">
        <f>IF($A6659="","",IF(ISNUMBER($A6659),$A6659,IFERROR(DATEVALUE($A6659),"")))</f>
        <v/>
      </c>
      <c r="F6659" s="12">
        <f>IF($B6659="","",IF(ISNUMBER($B6659),HOUR($B6659)*2+MINUTE($B6659)/30,IFERROR(VALUE(LEFT($B6659,FIND(":",$B6659)-1))*2+VALUE(MID($B6659,FIND(":",$B6659)+1,2))/30,"")))</f>
        <v/>
      </c>
      <c r="G6659" s="12">
        <f>IF($E6659="","",IF(WEEKDAY($E6659,2)&lt;6,1,0))</f>
        <v/>
      </c>
      <c r="H6659" s="12">
        <f>IF(OR($E6659="",$F6659=""),"",IF(AND($G6659=1,$F6659&gt;='Working Hours'!$C$8,$F6659&lt;'Working Hours'!$C$9),1,0))</f>
        <v/>
      </c>
    </row>
    <row r="6660">
      <c r="A6660" s="11" t="n"/>
      <c r="B6660" s="11" t="n"/>
      <c r="C6660" s="11" t="n"/>
      <c r="E6660" s="12">
        <f>IF($A6660="","",IF(ISNUMBER($A6660),$A6660,IFERROR(DATEVALUE($A6660),"")))</f>
        <v/>
      </c>
      <c r="F6660" s="12">
        <f>IF($B6660="","",IF(ISNUMBER($B6660),HOUR($B6660)*2+MINUTE($B6660)/30,IFERROR(VALUE(LEFT($B6660,FIND(":",$B6660)-1))*2+VALUE(MID($B6660,FIND(":",$B6660)+1,2))/30,"")))</f>
        <v/>
      </c>
      <c r="G6660" s="12">
        <f>IF($E6660="","",IF(WEEKDAY($E6660,2)&lt;6,1,0))</f>
        <v/>
      </c>
      <c r="H6660" s="12">
        <f>IF(OR($E6660="",$F6660=""),"",IF(AND($G6660=1,$F6660&gt;='Working Hours'!$C$8,$F6660&lt;'Working Hours'!$C$9),1,0))</f>
        <v/>
      </c>
    </row>
    <row r="6661">
      <c r="A6661" s="11" t="n"/>
      <c r="B6661" s="11" t="n"/>
      <c r="C6661" s="11" t="n"/>
      <c r="E6661" s="12">
        <f>IF($A6661="","",IF(ISNUMBER($A6661),$A6661,IFERROR(DATEVALUE($A6661),"")))</f>
        <v/>
      </c>
      <c r="F6661" s="12">
        <f>IF($B6661="","",IF(ISNUMBER($B6661),HOUR($B6661)*2+MINUTE($B6661)/30,IFERROR(VALUE(LEFT($B6661,FIND(":",$B6661)-1))*2+VALUE(MID($B6661,FIND(":",$B6661)+1,2))/30,"")))</f>
        <v/>
      </c>
      <c r="G6661" s="12">
        <f>IF($E6661="","",IF(WEEKDAY($E6661,2)&lt;6,1,0))</f>
        <v/>
      </c>
      <c r="H6661" s="12">
        <f>IF(OR($E6661="",$F6661=""),"",IF(AND($G6661=1,$F6661&gt;='Working Hours'!$C$8,$F6661&lt;'Working Hours'!$C$9),1,0))</f>
        <v/>
      </c>
    </row>
    <row r="6662">
      <c r="A6662" s="11" t="n"/>
      <c r="B6662" s="11" t="n"/>
      <c r="C6662" s="11" t="n"/>
      <c r="E6662" s="12">
        <f>IF($A6662="","",IF(ISNUMBER($A6662),$A6662,IFERROR(DATEVALUE($A6662),"")))</f>
        <v/>
      </c>
      <c r="F6662" s="12">
        <f>IF($B6662="","",IF(ISNUMBER($B6662),HOUR($B6662)*2+MINUTE($B6662)/30,IFERROR(VALUE(LEFT($B6662,FIND(":",$B6662)-1))*2+VALUE(MID($B6662,FIND(":",$B6662)+1,2))/30,"")))</f>
        <v/>
      </c>
      <c r="G6662" s="12">
        <f>IF($E6662="","",IF(WEEKDAY($E6662,2)&lt;6,1,0))</f>
        <v/>
      </c>
      <c r="H6662" s="12">
        <f>IF(OR($E6662="",$F6662=""),"",IF(AND($G6662=1,$F6662&gt;='Working Hours'!$C$8,$F6662&lt;'Working Hours'!$C$9),1,0))</f>
        <v/>
      </c>
    </row>
    <row r="6663">
      <c r="A6663" s="11" t="n"/>
      <c r="B6663" s="11" t="n"/>
      <c r="C6663" s="11" t="n"/>
      <c r="E6663" s="12">
        <f>IF($A6663="","",IF(ISNUMBER($A6663),$A6663,IFERROR(DATEVALUE($A6663),"")))</f>
        <v/>
      </c>
      <c r="F6663" s="12">
        <f>IF($B6663="","",IF(ISNUMBER($B6663),HOUR($B6663)*2+MINUTE($B6663)/30,IFERROR(VALUE(LEFT($B6663,FIND(":",$B6663)-1))*2+VALUE(MID($B6663,FIND(":",$B6663)+1,2))/30,"")))</f>
        <v/>
      </c>
      <c r="G6663" s="12">
        <f>IF($E6663="","",IF(WEEKDAY($E6663,2)&lt;6,1,0))</f>
        <v/>
      </c>
      <c r="H6663" s="12">
        <f>IF(OR($E6663="",$F6663=""),"",IF(AND($G6663=1,$F6663&gt;='Working Hours'!$C$8,$F6663&lt;'Working Hours'!$C$9),1,0))</f>
        <v/>
      </c>
    </row>
    <row r="6664">
      <c r="A6664" s="11" t="n"/>
      <c r="B6664" s="11" t="n"/>
      <c r="C6664" s="11" t="n"/>
      <c r="E6664" s="12">
        <f>IF($A6664="","",IF(ISNUMBER($A6664),$A6664,IFERROR(DATEVALUE($A6664),"")))</f>
        <v/>
      </c>
      <c r="F6664" s="12">
        <f>IF($B6664="","",IF(ISNUMBER($B6664),HOUR($B6664)*2+MINUTE($B6664)/30,IFERROR(VALUE(LEFT($B6664,FIND(":",$B6664)-1))*2+VALUE(MID($B6664,FIND(":",$B6664)+1,2))/30,"")))</f>
        <v/>
      </c>
      <c r="G6664" s="12">
        <f>IF($E6664="","",IF(WEEKDAY($E6664,2)&lt;6,1,0))</f>
        <v/>
      </c>
      <c r="H6664" s="12">
        <f>IF(OR($E6664="",$F6664=""),"",IF(AND($G6664=1,$F6664&gt;='Working Hours'!$C$8,$F6664&lt;'Working Hours'!$C$9),1,0))</f>
        <v/>
      </c>
    </row>
    <row r="6665">
      <c r="A6665" s="11" t="n"/>
      <c r="B6665" s="11" t="n"/>
      <c r="C6665" s="11" t="n"/>
      <c r="E6665" s="12">
        <f>IF($A6665="","",IF(ISNUMBER($A6665),$A6665,IFERROR(DATEVALUE($A6665),"")))</f>
        <v/>
      </c>
      <c r="F6665" s="12">
        <f>IF($B6665="","",IF(ISNUMBER($B6665),HOUR($B6665)*2+MINUTE($B6665)/30,IFERROR(VALUE(LEFT($B6665,FIND(":",$B6665)-1))*2+VALUE(MID($B6665,FIND(":",$B6665)+1,2))/30,"")))</f>
        <v/>
      </c>
      <c r="G6665" s="12">
        <f>IF($E6665="","",IF(WEEKDAY($E6665,2)&lt;6,1,0))</f>
        <v/>
      </c>
      <c r="H6665" s="12">
        <f>IF(OR($E6665="",$F6665=""),"",IF(AND($G6665=1,$F6665&gt;='Working Hours'!$C$8,$F6665&lt;'Working Hours'!$C$9),1,0))</f>
        <v/>
      </c>
    </row>
    <row r="6666">
      <c r="A6666" s="11" t="n"/>
      <c r="B6666" s="11" t="n"/>
      <c r="C6666" s="11" t="n"/>
      <c r="E6666" s="12">
        <f>IF($A6666="","",IF(ISNUMBER($A6666),$A6666,IFERROR(DATEVALUE($A6666),"")))</f>
        <v/>
      </c>
      <c r="F6666" s="12">
        <f>IF($B6666="","",IF(ISNUMBER($B6666),HOUR($B6666)*2+MINUTE($B6666)/30,IFERROR(VALUE(LEFT($B6666,FIND(":",$B6666)-1))*2+VALUE(MID($B6666,FIND(":",$B6666)+1,2))/30,"")))</f>
        <v/>
      </c>
      <c r="G6666" s="12">
        <f>IF($E6666="","",IF(WEEKDAY($E6666,2)&lt;6,1,0))</f>
        <v/>
      </c>
      <c r="H6666" s="12">
        <f>IF(OR($E6666="",$F6666=""),"",IF(AND($G6666=1,$F6666&gt;='Working Hours'!$C$8,$F6666&lt;'Working Hours'!$C$9),1,0))</f>
        <v/>
      </c>
    </row>
    <row r="6667">
      <c r="A6667" s="11" t="n"/>
      <c r="B6667" s="11" t="n"/>
      <c r="C6667" s="11" t="n"/>
      <c r="E6667" s="12">
        <f>IF($A6667="","",IF(ISNUMBER($A6667),$A6667,IFERROR(DATEVALUE($A6667),"")))</f>
        <v/>
      </c>
      <c r="F6667" s="12">
        <f>IF($B6667="","",IF(ISNUMBER($B6667),HOUR($B6667)*2+MINUTE($B6667)/30,IFERROR(VALUE(LEFT($B6667,FIND(":",$B6667)-1))*2+VALUE(MID($B6667,FIND(":",$B6667)+1,2))/30,"")))</f>
        <v/>
      </c>
      <c r="G6667" s="12">
        <f>IF($E6667="","",IF(WEEKDAY($E6667,2)&lt;6,1,0))</f>
        <v/>
      </c>
      <c r="H6667" s="12">
        <f>IF(OR($E6667="",$F6667=""),"",IF(AND($G6667=1,$F6667&gt;='Working Hours'!$C$8,$F6667&lt;'Working Hours'!$C$9),1,0))</f>
        <v/>
      </c>
    </row>
    <row r="6668">
      <c r="A6668" s="11" t="n"/>
      <c r="B6668" s="11" t="n"/>
      <c r="C6668" s="11" t="n"/>
      <c r="E6668" s="12">
        <f>IF($A6668="","",IF(ISNUMBER($A6668),$A6668,IFERROR(DATEVALUE($A6668),"")))</f>
        <v/>
      </c>
      <c r="F6668" s="12">
        <f>IF($B6668="","",IF(ISNUMBER($B6668),HOUR($B6668)*2+MINUTE($B6668)/30,IFERROR(VALUE(LEFT($B6668,FIND(":",$B6668)-1))*2+VALUE(MID($B6668,FIND(":",$B6668)+1,2))/30,"")))</f>
        <v/>
      </c>
      <c r="G6668" s="12">
        <f>IF($E6668="","",IF(WEEKDAY($E6668,2)&lt;6,1,0))</f>
        <v/>
      </c>
      <c r="H6668" s="12">
        <f>IF(OR($E6668="",$F6668=""),"",IF(AND($G6668=1,$F6668&gt;='Working Hours'!$C$8,$F6668&lt;'Working Hours'!$C$9),1,0))</f>
        <v/>
      </c>
    </row>
    <row r="6669">
      <c r="A6669" s="11" t="n"/>
      <c r="B6669" s="11" t="n"/>
      <c r="C6669" s="11" t="n"/>
      <c r="E6669" s="12">
        <f>IF($A6669="","",IF(ISNUMBER($A6669),$A6669,IFERROR(DATEVALUE($A6669),"")))</f>
        <v/>
      </c>
      <c r="F6669" s="12">
        <f>IF($B6669="","",IF(ISNUMBER($B6669),HOUR($B6669)*2+MINUTE($B6669)/30,IFERROR(VALUE(LEFT($B6669,FIND(":",$B6669)-1))*2+VALUE(MID($B6669,FIND(":",$B6669)+1,2))/30,"")))</f>
        <v/>
      </c>
      <c r="G6669" s="12">
        <f>IF($E6669="","",IF(WEEKDAY($E6669,2)&lt;6,1,0))</f>
        <v/>
      </c>
      <c r="H6669" s="12">
        <f>IF(OR($E6669="",$F6669=""),"",IF(AND($G6669=1,$F6669&gt;='Working Hours'!$C$8,$F6669&lt;'Working Hours'!$C$9),1,0))</f>
        <v/>
      </c>
    </row>
    <row r="6670">
      <c r="A6670" s="11" t="n"/>
      <c r="B6670" s="11" t="n"/>
      <c r="C6670" s="11" t="n"/>
      <c r="E6670" s="12">
        <f>IF($A6670="","",IF(ISNUMBER($A6670),$A6670,IFERROR(DATEVALUE($A6670),"")))</f>
        <v/>
      </c>
      <c r="F6670" s="12">
        <f>IF($B6670="","",IF(ISNUMBER($B6670),HOUR($B6670)*2+MINUTE($B6670)/30,IFERROR(VALUE(LEFT($B6670,FIND(":",$B6670)-1))*2+VALUE(MID($B6670,FIND(":",$B6670)+1,2))/30,"")))</f>
        <v/>
      </c>
      <c r="G6670" s="12">
        <f>IF($E6670="","",IF(WEEKDAY($E6670,2)&lt;6,1,0))</f>
        <v/>
      </c>
      <c r="H6670" s="12">
        <f>IF(OR($E6670="",$F6670=""),"",IF(AND($G6670=1,$F6670&gt;='Working Hours'!$C$8,$F6670&lt;'Working Hours'!$C$9),1,0))</f>
        <v/>
      </c>
    </row>
    <row r="6671">
      <c r="A6671" s="11" t="n"/>
      <c r="B6671" s="11" t="n"/>
      <c r="C6671" s="11" t="n"/>
      <c r="E6671" s="12">
        <f>IF($A6671="","",IF(ISNUMBER($A6671),$A6671,IFERROR(DATEVALUE($A6671),"")))</f>
        <v/>
      </c>
      <c r="F6671" s="12">
        <f>IF($B6671="","",IF(ISNUMBER($B6671),HOUR($B6671)*2+MINUTE($B6671)/30,IFERROR(VALUE(LEFT($B6671,FIND(":",$B6671)-1))*2+VALUE(MID($B6671,FIND(":",$B6671)+1,2))/30,"")))</f>
        <v/>
      </c>
      <c r="G6671" s="12">
        <f>IF($E6671="","",IF(WEEKDAY($E6671,2)&lt;6,1,0))</f>
        <v/>
      </c>
      <c r="H6671" s="12">
        <f>IF(OR($E6671="",$F6671=""),"",IF(AND($G6671=1,$F6671&gt;='Working Hours'!$C$8,$F6671&lt;'Working Hours'!$C$9),1,0))</f>
        <v/>
      </c>
    </row>
    <row r="6672">
      <c r="A6672" s="11" t="n"/>
      <c r="B6672" s="11" t="n"/>
      <c r="C6672" s="11" t="n"/>
      <c r="E6672" s="12">
        <f>IF($A6672="","",IF(ISNUMBER($A6672),$A6672,IFERROR(DATEVALUE($A6672),"")))</f>
        <v/>
      </c>
      <c r="F6672" s="12">
        <f>IF($B6672="","",IF(ISNUMBER($B6672),HOUR($B6672)*2+MINUTE($B6672)/30,IFERROR(VALUE(LEFT($B6672,FIND(":",$B6672)-1))*2+VALUE(MID($B6672,FIND(":",$B6672)+1,2))/30,"")))</f>
        <v/>
      </c>
      <c r="G6672" s="12">
        <f>IF($E6672="","",IF(WEEKDAY($E6672,2)&lt;6,1,0))</f>
        <v/>
      </c>
      <c r="H6672" s="12">
        <f>IF(OR($E6672="",$F6672=""),"",IF(AND($G6672=1,$F6672&gt;='Working Hours'!$C$8,$F6672&lt;'Working Hours'!$C$9),1,0))</f>
        <v/>
      </c>
    </row>
    <row r="6673">
      <c r="A6673" s="11" t="n"/>
      <c r="B6673" s="11" t="n"/>
      <c r="C6673" s="11" t="n"/>
      <c r="E6673" s="12">
        <f>IF($A6673="","",IF(ISNUMBER($A6673),$A6673,IFERROR(DATEVALUE($A6673),"")))</f>
        <v/>
      </c>
      <c r="F6673" s="12">
        <f>IF($B6673="","",IF(ISNUMBER($B6673),HOUR($B6673)*2+MINUTE($B6673)/30,IFERROR(VALUE(LEFT($B6673,FIND(":",$B6673)-1))*2+VALUE(MID($B6673,FIND(":",$B6673)+1,2))/30,"")))</f>
        <v/>
      </c>
      <c r="G6673" s="12">
        <f>IF($E6673="","",IF(WEEKDAY($E6673,2)&lt;6,1,0))</f>
        <v/>
      </c>
      <c r="H6673" s="12">
        <f>IF(OR($E6673="",$F6673=""),"",IF(AND($G6673=1,$F6673&gt;='Working Hours'!$C$8,$F6673&lt;'Working Hours'!$C$9),1,0))</f>
        <v/>
      </c>
    </row>
    <row r="6674">
      <c r="A6674" s="11" t="n"/>
      <c r="B6674" s="11" t="n"/>
      <c r="C6674" s="11" t="n"/>
      <c r="E6674" s="12">
        <f>IF($A6674="","",IF(ISNUMBER($A6674),$A6674,IFERROR(DATEVALUE($A6674),"")))</f>
        <v/>
      </c>
      <c r="F6674" s="12">
        <f>IF($B6674="","",IF(ISNUMBER($B6674),HOUR($B6674)*2+MINUTE($B6674)/30,IFERROR(VALUE(LEFT($B6674,FIND(":",$B6674)-1))*2+VALUE(MID($B6674,FIND(":",$B6674)+1,2))/30,"")))</f>
        <v/>
      </c>
      <c r="G6674" s="12">
        <f>IF($E6674="","",IF(WEEKDAY($E6674,2)&lt;6,1,0))</f>
        <v/>
      </c>
      <c r="H6674" s="12">
        <f>IF(OR($E6674="",$F6674=""),"",IF(AND($G6674=1,$F6674&gt;='Working Hours'!$C$8,$F6674&lt;'Working Hours'!$C$9),1,0))</f>
        <v/>
      </c>
    </row>
    <row r="6675">
      <c r="A6675" s="11" t="n"/>
      <c r="B6675" s="11" t="n"/>
      <c r="C6675" s="11" t="n"/>
      <c r="E6675" s="12">
        <f>IF($A6675="","",IF(ISNUMBER($A6675),$A6675,IFERROR(DATEVALUE($A6675),"")))</f>
        <v/>
      </c>
      <c r="F6675" s="12">
        <f>IF($B6675="","",IF(ISNUMBER($B6675),HOUR($B6675)*2+MINUTE($B6675)/30,IFERROR(VALUE(LEFT($B6675,FIND(":",$B6675)-1))*2+VALUE(MID($B6675,FIND(":",$B6675)+1,2))/30,"")))</f>
        <v/>
      </c>
      <c r="G6675" s="12">
        <f>IF($E6675="","",IF(WEEKDAY($E6675,2)&lt;6,1,0))</f>
        <v/>
      </c>
      <c r="H6675" s="12">
        <f>IF(OR($E6675="",$F6675=""),"",IF(AND($G6675=1,$F6675&gt;='Working Hours'!$C$8,$F6675&lt;'Working Hours'!$C$9),1,0))</f>
        <v/>
      </c>
    </row>
    <row r="6676">
      <c r="A6676" s="11" t="n"/>
      <c r="B6676" s="11" t="n"/>
      <c r="C6676" s="11" t="n"/>
      <c r="E6676" s="12">
        <f>IF($A6676="","",IF(ISNUMBER($A6676),$A6676,IFERROR(DATEVALUE($A6676),"")))</f>
        <v/>
      </c>
      <c r="F6676" s="12">
        <f>IF($B6676="","",IF(ISNUMBER($B6676),HOUR($B6676)*2+MINUTE($B6676)/30,IFERROR(VALUE(LEFT($B6676,FIND(":",$B6676)-1))*2+VALUE(MID($B6676,FIND(":",$B6676)+1,2))/30,"")))</f>
        <v/>
      </c>
      <c r="G6676" s="12">
        <f>IF($E6676="","",IF(WEEKDAY($E6676,2)&lt;6,1,0))</f>
        <v/>
      </c>
      <c r="H6676" s="12">
        <f>IF(OR($E6676="",$F6676=""),"",IF(AND($G6676=1,$F6676&gt;='Working Hours'!$C$8,$F6676&lt;'Working Hours'!$C$9),1,0))</f>
        <v/>
      </c>
    </row>
    <row r="6677">
      <c r="A6677" s="11" t="n"/>
      <c r="B6677" s="11" t="n"/>
      <c r="C6677" s="11" t="n"/>
      <c r="E6677" s="12">
        <f>IF($A6677="","",IF(ISNUMBER($A6677),$A6677,IFERROR(DATEVALUE($A6677),"")))</f>
        <v/>
      </c>
      <c r="F6677" s="12">
        <f>IF($B6677="","",IF(ISNUMBER($B6677),HOUR($B6677)*2+MINUTE($B6677)/30,IFERROR(VALUE(LEFT($B6677,FIND(":",$B6677)-1))*2+VALUE(MID($B6677,FIND(":",$B6677)+1,2))/30,"")))</f>
        <v/>
      </c>
      <c r="G6677" s="12">
        <f>IF($E6677="","",IF(WEEKDAY($E6677,2)&lt;6,1,0))</f>
        <v/>
      </c>
      <c r="H6677" s="12">
        <f>IF(OR($E6677="",$F6677=""),"",IF(AND($G6677=1,$F6677&gt;='Working Hours'!$C$8,$F6677&lt;'Working Hours'!$C$9),1,0))</f>
        <v/>
      </c>
    </row>
    <row r="6678">
      <c r="A6678" s="11" t="n"/>
      <c r="B6678" s="11" t="n"/>
      <c r="C6678" s="11" t="n"/>
      <c r="E6678" s="12">
        <f>IF($A6678="","",IF(ISNUMBER($A6678),$A6678,IFERROR(DATEVALUE($A6678),"")))</f>
        <v/>
      </c>
      <c r="F6678" s="12">
        <f>IF($B6678="","",IF(ISNUMBER($B6678),HOUR($B6678)*2+MINUTE($B6678)/30,IFERROR(VALUE(LEFT($B6678,FIND(":",$B6678)-1))*2+VALUE(MID($B6678,FIND(":",$B6678)+1,2))/30,"")))</f>
        <v/>
      </c>
      <c r="G6678" s="12">
        <f>IF($E6678="","",IF(WEEKDAY($E6678,2)&lt;6,1,0))</f>
        <v/>
      </c>
      <c r="H6678" s="12">
        <f>IF(OR($E6678="",$F6678=""),"",IF(AND($G6678=1,$F6678&gt;='Working Hours'!$C$8,$F6678&lt;'Working Hours'!$C$9),1,0))</f>
        <v/>
      </c>
    </row>
    <row r="6679">
      <c r="A6679" s="11" t="n"/>
      <c r="B6679" s="11" t="n"/>
      <c r="C6679" s="11" t="n"/>
      <c r="E6679" s="12">
        <f>IF($A6679="","",IF(ISNUMBER($A6679),$A6679,IFERROR(DATEVALUE($A6679),"")))</f>
        <v/>
      </c>
      <c r="F6679" s="12">
        <f>IF($B6679="","",IF(ISNUMBER($B6679),HOUR($B6679)*2+MINUTE($B6679)/30,IFERROR(VALUE(LEFT($B6679,FIND(":",$B6679)-1))*2+VALUE(MID($B6679,FIND(":",$B6679)+1,2))/30,"")))</f>
        <v/>
      </c>
      <c r="G6679" s="12">
        <f>IF($E6679="","",IF(WEEKDAY($E6679,2)&lt;6,1,0))</f>
        <v/>
      </c>
      <c r="H6679" s="12">
        <f>IF(OR($E6679="",$F6679=""),"",IF(AND($G6679=1,$F6679&gt;='Working Hours'!$C$8,$F6679&lt;'Working Hours'!$C$9),1,0))</f>
        <v/>
      </c>
    </row>
    <row r="6680">
      <c r="A6680" s="11" t="n"/>
      <c r="B6680" s="11" t="n"/>
      <c r="C6680" s="11" t="n"/>
      <c r="E6680" s="12">
        <f>IF($A6680="","",IF(ISNUMBER($A6680),$A6680,IFERROR(DATEVALUE($A6680),"")))</f>
        <v/>
      </c>
      <c r="F6680" s="12">
        <f>IF($B6680="","",IF(ISNUMBER($B6680),HOUR($B6680)*2+MINUTE($B6680)/30,IFERROR(VALUE(LEFT($B6680,FIND(":",$B6680)-1))*2+VALUE(MID($B6680,FIND(":",$B6680)+1,2))/30,"")))</f>
        <v/>
      </c>
      <c r="G6680" s="12">
        <f>IF($E6680="","",IF(WEEKDAY($E6680,2)&lt;6,1,0))</f>
        <v/>
      </c>
      <c r="H6680" s="12">
        <f>IF(OR($E6680="",$F6680=""),"",IF(AND($G6680=1,$F6680&gt;='Working Hours'!$C$8,$F6680&lt;'Working Hours'!$C$9),1,0))</f>
        <v/>
      </c>
    </row>
    <row r="6681">
      <c r="A6681" s="11" t="n"/>
      <c r="B6681" s="11" t="n"/>
      <c r="C6681" s="11" t="n"/>
      <c r="E6681" s="12">
        <f>IF($A6681="","",IF(ISNUMBER($A6681),$A6681,IFERROR(DATEVALUE($A6681),"")))</f>
        <v/>
      </c>
      <c r="F6681" s="12">
        <f>IF($B6681="","",IF(ISNUMBER($B6681),HOUR($B6681)*2+MINUTE($B6681)/30,IFERROR(VALUE(LEFT($B6681,FIND(":",$B6681)-1))*2+VALUE(MID($B6681,FIND(":",$B6681)+1,2))/30,"")))</f>
        <v/>
      </c>
      <c r="G6681" s="12">
        <f>IF($E6681="","",IF(WEEKDAY($E6681,2)&lt;6,1,0))</f>
        <v/>
      </c>
      <c r="H6681" s="12">
        <f>IF(OR($E6681="",$F6681=""),"",IF(AND($G6681=1,$F6681&gt;='Working Hours'!$C$8,$F6681&lt;'Working Hours'!$C$9),1,0))</f>
        <v/>
      </c>
    </row>
    <row r="6682">
      <c r="A6682" s="11" t="n"/>
      <c r="B6682" s="11" t="n"/>
      <c r="C6682" s="11" t="n"/>
      <c r="E6682" s="12">
        <f>IF($A6682="","",IF(ISNUMBER($A6682),$A6682,IFERROR(DATEVALUE($A6682),"")))</f>
        <v/>
      </c>
      <c r="F6682" s="12">
        <f>IF($B6682="","",IF(ISNUMBER($B6682),HOUR($B6682)*2+MINUTE($B6682)/30,IFERROR(VALUE(LEFT($B6682,FIND(":",$B6682)-1))*2+VALUE(MID($B6682,FIND(":",$B6682)+1,2))/30,"")))</f>
        <v/>
      </c>
      <c r="G6682" s="12">
        <f>IF($E6682="","",IF(WEEKDAY($E6682,2)&lt;6,1,0))</f>
        <v/>
      </c>
      <c r="H6682" s="12">
        <f>IF(OR($E6682="",$F6682=""),"",IF(AND($G6682=1,$F6682&gt;='Working Hours'!$C$8,$F6682&lt;'Working Hours'!$C$9),1,0))</f>
        <v/>
      </c>
    </row>
    <row r="6683">
      <c r="A6683" s="11" t="n"/>
      <c r="B6683" s="11" t="n"/>
      <c r="C6683" s="11" t="n"/>
      <c r="E6683" s="12">
        <f>IF($A6683="","",IF(ISNUMBER($A6683),$A6683,IFERROR(DATEVALUE($A6683),"")))</f>
        <v/>
      </c>
      <c r="F6683" s="12">
        <f>IF($B6683="","",IF(ISNUMBER($B6683),HOUR($B6683)*2+MINUTE($B6683)/30,IFERROR(VALUE(LEFT($B6683,FIND(":",$B6683)-1))*2+VALUE(MID($B6683,FIND(":",$B6683)+1,2))/30,"")))</f>
        <v/>
      </c>
      <c r="G6683" s="12">
        <f>IF($E6683="","",IF(WEEKDAY($E6683,2)&lt;6,1,0))</f>
        <v/>
      </c>
      <c r="H6683" s="12">
        <f>IF(OR($E6683="",$F6683=""),"",IF(AND($G6683=1,$F6683&gt;='Working Hours'!$C$8,$F6683&lt;'Working Hours'!$C$9),1,0))</f>
        <v/>
      </c>
    </row>
    <row r="6684">
      <c r="A6684" s="11" t="n"/>
      <c r="B6684" s="11" t="n"/>
      <c r="C6684" s="11" t="n"/>
      <c r="E6684" s="12">
        <f>IF($A6684="","",IF(ISNUMBER($A6684),$A6684,IFERROR(DATEVALUE($A6684),"")))</f>
        <v/>
      </c>
      <c r="F6684" s="12">
        <f>IF($B6684="","",IF(ISNUMBER($B6684),HOUR($B6684)*2+MINUTE($B6684)/30,IFERROR(VALUE(LEFT($B6684,FIND(":",$B6684)-1))*2+VALUE(MID($B6684,FIND(":",$B6684)+1,2))/30,"")))</f>
        <v/>
      </c>
      <c r="G6684" s="12">
        <f>IF($E6684="","",IF(WEEKDAY($E6684,2)&lt;6,1,0))</f>
        <v/>
      </c>
      <c r="H6684" s="12">
        <f>IF(OR($E6684="",$F6684=""),"",IF(AND($G6684=1,$F6684&gt;='Working Hours'!$C$8,$F6684&lt;'Working Hours'!$C$9),1,0))</f>
        <v/>
      </c>
    </row>
    <row r="6685">
      <c r="A6685" s="11" t="n"/>
      <c r="B6685" s="11" t="n"/>
      <c r="C6685" s="11" t="n"/>
      <c r="E6685" s="12">
        <f>IF($A6685="","",IF(ISNUMBER($A6685),$A6685,IFERROR(DATEVALUE($A6685),"")))</f>
        <v/>
      </c>
      <c r="F6685" s="12">
        <f>IF($B6685="","",IF(ISNUMBER($B6685),HOUR($B6685)*2+MINUTE($B6685)/30,IFERROR(VALUE(LEFT($B6685,FIND(":",$B6685)-1))*2+VALUE(MID($B6685,FIND(":",$B6685)+1,2))/30,"")))</f>
        <v/>
      </c>
      <c r="G6685" s="12">
        <f>IF($E6685="","",IF(WEEKDAY($E6685,2)&lt;6,1,0))</f>
        <v/>
      </c>
      <c r="H6685" s="12">
        <f>IF(OR($E6685="",$F6685=""),"",IF(AND($G6685=1,$F6685&gt;='Working Hours'!$C$8,$F6685&lt;'Working Hours'!$C$9),1,0))</f>
        <v/>
      </c>
    </row>
    <row r="6686">
      <c r="A6686" s="11" t="n"/>
      <c r="B6686" s="11" t="n"/>
      <c r="C6686" s="11" t="n"/>
      <c r="E6686" s="12">
        <f>IF($A6686="","",IF(ISNUMBER($A6686),$A6686,IFERROR(DATEVALUE($A6686),"")))</f>
        <v/>
      </c>
      <c r="F6686" s="12">
        <f>IF($B6686="","",IF(ISNUMBER($B6686),HOUR($B6686)*2+MINUTE($B6686)/30,IFERROR(VALUE(LEFT($B6686,FIND(":",$B6686)-1))*2+VALUE(MID($B6686,FIND(":",$B6686)+1,2))/30,"")))</f>
        <v/>
      </c>
      <c r="G6686" s="12">
        <f>IF($E6686="","",IF(WEEKDAY($E6686,2)&lt;6,1,0))</f>
        <v/>
      </c>
      <c r="H6686" s="12">
        <f>IF(OR($E6686="",$F6686=""),"",IF(AND($G6686=1,$F6686&gt;='Working Hours'!$C$8,$F6686&lt;'Working Hours'!$C$9),1,0))</f>
        <v/>
      </c>
    </row>
    <row r="6687">
      <c r="A6687" s="11" t="n"/>
      <c r="B6687" s="11" t="n"/>
      <c r="C6687" s="11" t="n"/>
      <c r="E6687" s="12">
        <f>IF($A6687="","",IF(ISNUMBER($A6687),$A6687,IFERROR(DATEVALUE($A6687),"")))</f>
        <v/>
      </c>
      <c r="F6687" s="12">
        <f>IF($B6687="","",IF(ISNUMBER($B6687),HOUR($B6687)*2+MINUTE($B6687)/30,IFERROR(VALUE(LEFT($B6687,FIND(":",$B6687)-1))*2+VALUE(MID($B6687,FIND(":",$B6687)+1,2))/30,"")))</f>
        <v/>
      </c>
      <c r="G6687" s="12">
        <f>IF($E6687="","",IF(WEEKDAY($E6687,2)&lt;6,1,0))</f>
        <v/>
      </c>
      <c r="H6687" s="12">
        <f>IF(OR($E6687="",$F6687=""),"",IF(AND($G6687=1,$F6687&gt;='Working Hours'!$C$8,$F6687&lt;'Working Hours'!$C$9),1,0))</f>
        <v/>
      </c>
    </row>
    <row r="6688">
      <c r="A6688" s="11" t="n"/>
      <c r="B6688" s="11" t="n"/>
      <c r="C6688" s="11" t="n"/>
      <c r="E6688" s="12">
        <f>IF($A6688="","",IF(ISNUMBER($A6688),$A6688,IFERROR(DATEVALUE($A6688),"")))</f>
        <v/>
      </c>
      <c r="F6688" s="12">
        <f>IF($B6688="","",IF(ISNUMBER($B6688),HOUR($B6688)*2+MINUTE($B6688)/30,IFERROR(VALUE(LEFT($B6688,FIND(":",$B6688)-1))*2+VALUE(MID($B6688,FIND(":",$B6688)+1,2))/30,"")))</f>
        <v/>
      </c>
      <c r="G6688" s="12">
        <f>IF($E6688="","",IF(WEEKDAY($E6688,2)&lt;6,1,0))</f>
        <v/>
      </c>
      <c r="H6688" s="12">
        <f>IF(OR($E6688="",$F6688=""),"",IF(AND($G6688=1,$F6688&gt;='Working Hours'!$C$8,$F6688&lt;'Working Hours'!$C$9),1,0))</f>
        <v/>
      </c>
    </row>
    <row r="6689">
      <c r="A6689" s="11" t="n"/>
      <c r="B6689" s="11" t="n"/>
      <c r="C6689" s="11" t="n"/>
      <c r="E6689" s="12">
        <f>IF($A6689="","",IF(ISNUMBER($A6689),$A6689,IFERROR(DATEVALUE($A6689),"")))</f>
        <v/>
      </c>
      <c r="F6689" s="12">
        <f>IF($B6689="","",IF(ISNUMBER($B6689),HOUR($B6689)*2+MINUTE($B6689)/30,IFERROR(VALUE(LEFT($B6689,FIND(":",$B6689)-1))*2+VALUE(MID($B6689,FIND(":",$B6689)+1,2))/30,"")))</f>
        <v/>
      </c>
      <c r="G6689" s="12">
        <f>IF($E6689="","",IF(WEEKDAY($E6689,2)&lt;6,1,0))</f>
        <v/>
      </c>
      <c r="H6689" s="12">
        <f>IF(OR($E6689="",$F6689=""),"",IF(AND($G6689=1,$F6689&gt;='Working Hours'!$C$8,$F6689&lt;'Working Hours'!$C$9),1,0))</f>
        <v/>
      </c>
    </row>
    <row r="6690">
      <c r="A6690" s="11" t="n"/>
      <c r="B6690" s="11" t="n"/>
      <c r="C6690" s="11" t="n"/>
      <c r="E6690" s="12">
        <f>IF($A6690="","",IF(ISNUMBER($A6690),$A6690,IFERROR(DATEVALUE($A6690),"")))</f>
        <v/>
      </c>
      <c r="F6690" s="12">
        <f>IF($B6690="","",IF(ISNUMBER($B6690),HOUR($B6690)*2+MINUTE($B6690)/30,IFERROR(VALUE(LEFT($B6690,FIND(":",$B6690)-1))*2+VALUE(MID($B6690,FIND(":",$B6690)+1,2))/30,"")))</f>
        <v/>
      </c>
      <c r="G6690" s="12">
        <f>IF($E6690="","",IF(WEEKDAY($E6690,2)&lt;6,1,0))</f>
        <v/>
      </c>
      <c r="H6690" s="12">
        <f>IF(OR($E6690="",$F6690=""),"",IF(AND($G6690=1,$F6690&gt;='Working Hours'!$C$8,$F6690&lt;'Working Hours'!$C$9),1,0))</f>
        <v/>
      </c>
    </row>
    <row r="6691">
      <c r="A6691" s="11" t="n"/>
      <c r="B6691" s="11" t="n"/>
      <c r="C6691" s="11" t="n"/>
      <c r="E6691" s="12">
        <f>IF($A6691="","",IF(ISNUMBER($A6691),$A6691,IFERROR(DATEVALUE($A6691),"")))</f>
        <v/>
      </c>
      <c r="F6691" s="12">
        <f>IF($B6691="","",IF(ISNUMBER($B6691),HOUR($B6691)*2+MINUTE($B6691)/30,IFERROR(VALUE(LEFT($B6691,FIND(":",$B6691)-1))*2+VALUE(MID($B6691,FIND(":",$B6691)+1,2))/30,"")))</f>
        <v/>
      </c>
      <c r="G6691" s="12">
        <f>IF($E6691="","",IF(WEEKDAY($E6691,2)&lt;6,1,0))</f>
        <v/>
      </c>
      <c r="H6691" s="12">
        <f>IF(OR($E6691="",$F6691=""),"",IF(AND($G6691=1,$F6691&gt;='Working Hours'!$C$8,$F6691&lt;'Working Hours'!$C$9),1,0))</f>
        <v/>
      </c>
    </row>
    <row r="6692">
      <c r="A6692" s="11" t="n"/>
      <c r="B6692" s="11" t="n"/>
      <c r="C6692" s="11" t="n"/>
      <c r="E6692" s="12">
        <f>IF($A6692="","",IF(ISNUMBER($A6692),$A6692,IFERROR(DATEVALUE($A6692),"")))</f>
        <v/>
      </c>
      <c r="F6692" s="12">
        <f>IF($B6692="","",IF(ISNUMBER($B6692),HOUR($B6692)*2+MINUTE($B6692)/30,IFERROR(VALUE(LEFT($B6692,FIND(":",$B6692)-1))*2+VALUE(MID($B6692,FIND(":",$B6692)+1,2))/30,"")))</f>
        <v/>
      </c>
      <c r="G6692" s="12">
        <f>IF($E6692="","",IF(WEEKDAY($E6692,2)&lt;6,1,0))</f>
        <v/>
      </c>
      <c r="H6692" s="12">
        <f>IF(OR($E6692="",$F6692=""),"",IF(AND($G6692=1,$F6692&gt;='Working Hours'!$C$8,$F6692&lt;'Working Hours'!$C$9),1,0))</f>
        <v/>
      </c>
    </row>
    <row r="6693">
      <c r="A6693" s="11" t="n"/>
      <c r="B6693" s="11" t="n"/>
      <c r="C6693" s="11" t="n"/>
      <c r="E6693" s="12">
        <f>IF($A6693="","",IF(ISNUMBER($A6693),$A6693,IFERROR(DATEVALUE($A6693),"")))</f>
        <v/>
      </c>
      <c r="F6693" s="12">
        <f>IF($B6693="","",IF(ISNUMBER($B6693),HOUR($B6693)*2+MINUTE($B6693)/30,IFERROR(VALUE(LEFT($B6693,FIND(":",$B6693)-1))*2+VALUE(MID($B6693,FIND(":",$B6693)+1,2))/30,"")))</f>
        <v/>
      </c>
      <c r="G6693" s="12">
        <f>IF($E6693="","",IF(WEEKDAY($E6693,2)&lt;6,1,0))</f>
        <v/>
      </c>
      <c r="H6693" s="12">
        <f>IF(OR($E6693="",$F6693=""),"",IF(AND($G6693=1,$F6693&gt;='Working Hours'!$C$8,$F6693&lt;'Working Hours'!$C$9),1,0))</f>
        <v/>
      </c>
    </row>
    <row r="6694">
      <c r="A6694" s="11" t="n"/>
      <c r="B6694" s="11" t="n"/>
      <c r="C6694" s="11" t="n"/>
      <c r="E6694" s="12">
        <f>IF($A6694="","",IF(ISNUMBER($A6694),$A6694,IFERROR(DATEVALUE($A6694),"")))</f>
        <v/>
      </c>
      <c r="F6694" s="12">
        <f>IF($B6694="","",IF(ISNUMBER($B6694),HOUR($B6694)*2+MINUTE($B6694)/30,IFERROR(VALUE(LEFT($B6694,FIND(":",$B6694)-1))*2+VALUE(MID($B6694,FIND(":",$B6694)+1,2))/30,"")))</f>
        <v/>
      </c>
      <c r="G6694" s="12">
        <f>IF($E6694="","",IF(WEEKDAY($E6694,2)&lt;6,1,0))</f>
        <v/>
      </c>
      <c r="H6694" s="12">
        <f>IF(OR($E6694="",$F6694=""),"",IF(AND($G6694=1,$F6694&gt;='Working Hours'!$C$8,$F6694&lt;'Working Hours'!$C$9),1,0))</f>
        <v/>
      </c>
    </row>
    <row r="6695">
      <c r="A6695" s="11" t="n"/>
      <c r="B6695" s="11" t="n"/>
      <c r="C6695" s="11" t="n"/>
      <c r="E6695" s="12">
        <f>IF($A6695="","",IF(ISNUMBER($A6695),$A6695,IFERROR(DATEVALUE($A6695),"")))</f>
        <v/>
      </c>
      <c r="F6695" s="12">
        <f>IF($B6695="","",IF(ISNUMBER($B6695),HOUR($B6695)*2+MINUTE($B6695)/30,IFERROR(VALUE(LEFT($B6695,FIND(":",$B6695)-1))*2+VALUE(MID($B6695,FIND(":",$B6695)+1,2))/30,"")))</f>
        <v/>
      </c>
      <c r="G6695" s="12">
        <f>IF($E6695="","",IF(WEEKDAY($E6695,2)&lt;6,1,0))</f>
        <v/>
      </c>
      <c r="H6695" s="12">
        <f>IF(OR($E6695="",$F6695=""),"",IF(AND($G6695=1,$F6695&gt;='Working Hours'!$C$8,$F6695&lt;'Working Hours'!$C$9),1,0))</f>
        <v/>
      </c>
    </row>
    <row r="6696">
      <c r="A6696" s="11" t="n"/>
      <c r="B6696" s="11" t="n"/>
      <c r="C6696" s="11" t="n"/>
      <c r="E6696" s="12">
        <f>IF($A6696="","",IF(ISNUMBER($A6696),$A6696,IFERROR(DATEVALUE($A6696),"")))</f>
        <v/>
      </c>
      <c r="F6696" s="12">
        <f>IF($B6696="","",IF(ISNUMBER($B6696),HOUR($B6696)*2+MINUTE($B6696)/30,IFERROR(VALUE(LEFT($B6696,FIND(":",$B6696)-1))*2+VALUE(MID($B6696,FIND(":",$B6696)+1,2))/30,"")))</f>
        <v/>
      </c>
      <c r="G6696" s="12">
        <f>IF($E6696="","",IF(WEEKDAY($E6696,2)&lt;6,1,0))</f>
        <v/>
      </c>
      <c r="H6696" s="12">
        <f>IF(OR($E6696="",$F6696=""),"",IF(AND($G6696=1,$F6696&gt;='Working Hours'!$C$8,$F6696&lt;'Working Hours'!$C$9),1,0))</f>
        <v/>
      </c>
    </row>
    <row r="6697">
      <c r="A6697" s="11" t="n"/>
      <c r="B6697" s="11" t="n"/>
      <c r="C6697" s="11" t="n"/>
      <c r="E6697" s="12">
        <f>IF($A6697="","",IF(ISNUMBER($A6697),$A6697,IFERROR(DATEVALUE($A6697),"")))</f>
        <v/>
      </c>
      <c r="F6697" s="12">
        <f>IF($B6697="","",IF(ISNUMBER($B6697),HOUR($B6697)*2+MINUTE($B6697)/30,IFERROR(VALUE(LEFT($B6697,FIND(":",$B6697)-1))*2+VALUE(MID($B6697,FIND(":",$B6697)+1,2))/30,"")))</f>
        <v/>
      </c>
      <c r="G6697" s="12">
        <f>IF($E6697="","",IF(WEEKDAY($E6697,2)&lt;6,1,0))</f>
        <v/>
      </c>
      <c r="H6697" s="12">
        <f>IF(OR($E6697="",$F6697=""),"",IF(AND($G6697=1,$F6697&gt;='Working Hours'!$C$8,$F6697&lt;'Working Hours'!$C$9),1,0))</f>
        <v/>
      </c>
    </row>
    <row r="6698">
      <c r="A6698" s="11" t="n"/>
      <c r="B6698" s="11" t="n"/>
      <c r="C6698" s="11" t="n"/>
      <c r="E6698" s="12">
        <f>IF($A6698="","",IF(ISNUMBER($A6698),$A6698,IFERROR(DATEVALUE($A6698),"")))</f>
        <v/>
      </c>
      <c r="F6698" s="12">
        <f>IF($B6698="","",IF(ISNUMBER($B6698),HOUR($B6698)*2+MINUTE($B6698)/30,IFERROR(VALUE(LEFT($B6698,FIND(":",$B6698)-1))*2+VALUE(MID($B6698,FIND(":",$B6698)+1,2))/30,"")))</f>
        <v/>
      </c>
      <c r="G6698" s="12">
        <f>IF($E6698="","",IF(WEEKDAY($E6698,2)&lt;6,1,0))</f>
        <v/>
      </c>
      <c r="H6698" s="12">
        <f>IF(OR($E6698="",$F6698=""),"",IF(AND($G6698=1,$F6698&gt;='Working Hours'!$C$8,$F6698&lt;'Working Hours'!$C$9),1,0))</f>
        <v/>
      </c>
    </row>
    <row r="6699">
      <c r="A6699" s="11" t="n"/>
      <c r="B6699" s="11" t="n"/>
      <c r="C6699" s="11" t="n"/>
      <c r="E6699" s="12">
        <f>IF($A6699="","",IF(ISNUMBER($A6699),$A6699,IFERROR(DATEVALUE($A6699),"")))</f>
        <v/>
      </c>
      <c r="F6699" s="12">
        <f>IF($B6699="","",IF(ISNUMBER($B6699),HOUR($B6699)*2+MINUTE($B6699)/30,IFERROR(VALUE(LEFT($B6699,FIND(":",$B6699)-1))*2+VALUE(MID($B6699,FIND(":",$B6699)+1,2))/30,"")))</f>
        <v/>
      </c>
      <c r="G6699" s="12">
        <f>IF($E6699="","",IF(WEEKDAY($E6699,2)&lt;6,1,0))</f>
        <v/>
      </c>
      <c r="H6699" s="12">
        <f>IF(OR($E6699="",$F6699=""),"",IF(AND($G6699=1,$F6699&gt;='Working Hours'!$C$8,$F6699&lt;'Working Hours'!$C$9),1,0))</f>
        <v/>
      </c>
    </row>
    <row r="6700">
      <c r="A6700" s="11" t="n"/>
      <c r="B6700" s="11" t="n"/>
      <c r="C6700" s="11" t="n"/>
      <c r="E6700" s="12">
        <f>IF($A6700="","",IF(ISNUMBER($A6700),$A6700,IFERROR(DATEVALUE($A6700),"")))</f>
        <v/>
      </c>
      <c r="F6700" s="12">
        <f>IF($B6700="","",IF(ISNUMBER($B6700),HOUR($B6700)*2+MINUTE($B6700)/30,IFERROR(VALUE(LEFT($B6700,FIND(":",$B6700)-1))*2+VALUE(MID($B6700,FIND(":",$B6700)+1,2))/30,"")))</f>
        <v/>
      </c>
      <c r="G6700" s="12">
        <f>IF($E6700="","",IF(WEEKDAY($E6700,2)&lt;6,1,0))</f>
        <v/>
      </c>
      <c r="H6700" s="12">
        <f>IF(OR($E6700="",$F6700=""),"",IF(AND($G6700=1,$F6700&gt;='Working Hours'!$C$8,$F6700&lt;'Working Hours'!$C$9),1,0))</f>
        <v/>
      </c>
    </row>
    <row r="6701">
      <c r="A6701" s="11" t="n"/>
      <c r="B6701" s="11" t="n"/>
      <c r="C6701" s="11" t="n"/>
      <c r="E6701" s="12">
        <f>IF($A6701="","",IF(ISNUMBER($A6701),$A6701,IFERROR(DATEVALUE($A6701),"")))</f>
        <v/>
      </c>
      <c r="F6701" s="12">
        <f>IF($B6701="","",IF(ISNUMBER($B6701),HOUR($B6701)*2+MINUTE($B6701)/30,IFERROR(VALUE(LEFT($B6701,FIND(":",$B6701)-1))*2+VALUE(MID($B6701,FIND(":",$B6701)+1,2))/30,"")))</f>
        <v/>
      </c>
      <c r="G6701" s="12">
        <f>IF($E6701="","",IF(WEEKDAY($E6701,2)&lt;6,1,0))</f>
        <v/>
      </c>
      <c r="H6701" s="12">
        <f>IF(OR($E6701="",$F6701=""),"",IF(AND($G6701=1,$F6701&gt;='Working Hours'!$C$8,$F6701&lt;'Working Hours'!$C$9),1,0))</f>
        <v/>
      </c>
    </row>
    <row r="6702">
      <c r="A6702" s="11" t="n"/>
      <c r="B6702" s="11" t="n"/>
      <c r="C6702" s="11" t="n"/>
      <c r="E6702" s="12">
        <f>IF($A6702="","",IF(ISNUMBER($A6702),$A6702,IFERROR(DATEVALUE($A6702),"")))</f>
        <v/>
      </c>
      <c r="F6702" s="12">
        <f>IF($B6702="","",IF(ISNUMBER($B6702),HOUR($B6702)*2+MINUTE($B6702)/30,IFERROR(VALUE(LEFT($B6702,FIND(":",$B6702)-1))*2+VALUE(MID($B6702,FIND(":",$B6702)+1,2))/30,"")))</f>
        <v/>
      </c>
      <c r="G6702" s="12">
        <f>IF($E6702="","",IF(WEEKDAY($E6702,2)&lt;6,1,0))</f>
        <v/>
      </c>
      <c r="H6702" s="12">
        <f>IF(OR($E6702="",$F6702=""),"",IF(AND($G6702=1,$F6702&gt;='Working Hours'!$C$8,$F6702&lt;'Working Hours'!$C$9),1,0))</f>
        <v/>
      </c>
    </row>
    <row r="6703">
      <c r="A6703" s="11" t="n"/>
      <c r="B6703" s="11" t="n"/>
      <c r="C6703" s="11" t="n"/>
      <c r="E6703" s="12">
        <f>IF($A6703="","",IF(ISNUMBER($A6703),$A6703,IFERROR(DATEVALUE($A6703),"")))</f>
        <v/>
      </c>
      <c r="F6703" s="12">
        <f>IF($B6703="","",IF(ISNUMBER($B6703),HOUR($B6703)*2+MINUTE($B6703)/30,IFERROR(VALUE(LEFT($B6703,FIND(":",$B6703)-1))*2+VALUE(MID($B6703,FIND(":",$B6703)+1,2))/30,"")))</f>
        <v/>
      </c>
      <c r="G6703" s="12">
        <f>IF($E6703="","",IF(WEEKDAY($E6703,2)&lt;6,1,0))</f>
        <v/>
      </c>
      <c r="H6703" s="12">
        <f>IF(OR($E6703="",$F6703=""),"",IF(AND($G6703=1,$F6703&gt;='Working Hours'!$C$8,$F6703&lt;'Working Hours'!$C$9),1,0))</f>
        <v/>
      </c>
    </row>
    <row r="6704">
      <c r="A6704" s="11" t="n"/>
      <c r="B6704" s="11" t="n"/>
      <c r="C6704" s="11" t="n"/>
      <c r="E6704" s="12">
        <f>IF($A6704="","",IF(ISNUMBER($A6704),$A6704,IFERROR(DATEVALUE($A6704),"")))</f>
        <v/>
      </c>
      <c r="F6704" s="12">
        <f>IF($B6704="","",IF(ISNUMBER($B6704),HOUR($B6704)*2+MINUTE($B6704)/30,IFERROR(VALUE(LEFT($B6704,FIND(":",$B6704)-1))*2+VALUE(MID($B6704,FIND(":",$B6704)+1,2))/30,"")))</f>
        <v/>
      </c>
      <c r="G6704" s="12">
        <f>IF($E6704="","",IF(WEEKDAY($E6704,2)&lt;6,1,0))</f>
        <v/>
      </c>
      <c r="H6704" s="12">
        <f>IF(OR($E6704="",$F6704=""),"",IF(AND($G6704=1,$F6704&gt;='Working Hours'!$C$8,$F6704&lt;'Working Hours'!$C$9),1,0))</f>
        <v/>
      </c>
    </row>
    <row r="6705">
      <c r="A6705" s="11" t="n"/>
      <c r="B6705" s="11" t="n"/>
      <c r="C6705" s="11" t="n"/>
      <c r="E6705" s="12">
        <f>IF($A6705="","",IF(ISNUMBER($A6705),$A6705,IFERROR(DATEVALUE($A6705),"")))</f>
        <v/>
      </c>
      <c r="F6705" s="12">
        <f>IF($B6705="","",IF(ISNUMBER($B6705),HOUR($B6705)*2+MINUTE($B6705)/30,IFERROR(VALUE(LEFT($B6705,FIND(":",$B6705)-1))*2+VALUE(MID($B6705,FIND(":",$B6705)+1,2))/30,"")))</f>
        <v/>
      </c>
      <c r="G6705" s="12">
        <f>IF($E6705="","",IF(WEEKDAY($E6705,2)&lt;6,1,0))</f>
        <v/>
      </c>
      <c r="H6705" s="12">
        <f>IF(OR($E6705="",$F6705=""),"",IF(AND($G6705=1,$F6705&gt;='Working Hours'!$C$8,$F6705&lt;'Working Hours'!$C$9),1,0))</f>
        <v/>
      </c>
    </row>
    <row r="6706">
      <c r="A6706" s="11" t="n"/>
      <c r="B6706" s="11" t="n"/>
      <c r="C6706" s="11" t="n"/>
      <c r="E6706" s="12">
        <f>IF($A6706="","",IF(ISNUMBER($A6706),$A6706,IFERROR(DATEVALUE($A6706),"")))</f>
        <v/>
      </c>
      <c r="F6706" s="12">
        <f>IF($B6706="","",IF(ISNUMBER($B6706),HOUR($B6706)*2+MINUTE($B6706)/30,IFERROR(VALUE(LEFT($B6706,FIND(":",$B6706)-1))*2+VALUE(MID($B6706,FIND(":",$B6706)+1,2))/30,"")))</f>
        <v/>
      </c>
      <c r="G6706" s="12">
        <f>IF($E6706="","",IF(WEEKDAY($E6706,2)&lt;6,1,0))</f>
        <v/>
      </c>
      <c r="H6706" s="12">
        <f>IF(OR($E6706="",$F6706=""),"",IF(AND($G6706=1,$F6706&gt;='Working Hours'!$C$8,$F6706&lt;'Working Hours'!$C$9),1,0))</f>
        <v/>
      </c>
    </row>
    <row r="6707">
      <c r="A6707" s="11" t="n"/>
      <c r="B6707" s="11" t="n"/>
      <c r="C6707" s="11" t="n"/>
      <c r="E6707" s="12">
        <f>IF($A6707="","",IF(ISNUMBER($A6707),$A6707,IFERROR(DATEVALUE($A6707),"")))</f>
        <v/>
      </c>
      <c r="F6707" s="12">
        <f>IF($B6707="","",IF(ISNUMBER($B6707),HOUR($B6707)*2+MINUTE($B6707)/30,IFERROR(VALUE(LEFT($B6707,FIND(":",$B6707)-1))*2+VALUE(MID($B6707,FIND(":",$B6707)+1,2))/30,"")))</f>
        <v/>
      </c>
      <c r="G6707" s="12">
        <f>IF($E6707="","",IF(WEEKDAY($E6707,2)&lt;6,1,0))</f>
        <v/>
      </c>
      <c r="H6707" s="12">
        <f>IF(OR($E6707="",$F6707=""),"",IF(AND($G6707=1,$F6707&gt;='Working Hours'!$C$8,$F6707&lt;'Working Hours'!$C$9),1,0))</f>
        <v/>
      </c>
    </row>
    <row r="6708">
      <c r="A6708" s="11" t="n"/>
      <c r="B6708" s="11" t="n"/>
      <c r="C6708" s="11" t="n"/>
      <c r="E6708" s="12">
        <f>IF($A6708="","",IF(ISNUMBER($A6708),$A6708,IFERROR(DATEVALUE($A6708),"")))</f>
        <v/>
      </c>
      <c r="F6708" s="12">
        <f>IF($B6708="","",IF(ISNUMBER($B6708),HOUR($B6708)*2+MINUTE($B6708)/30,IFERROR(VALUE(LEFT($B6708,FIND(":",$B6708)-1))*2+VALUE(MID($B6708,FIND(":",$B6708)+1,2))/30,"")))</f>
        <v/>
      </c>
      <c r="G6708" s="12">
        <f>IF($E6708="","",IF(WEEKDAY($E6708,2)&lt;6,1,0))</f>
        <v/>
      </c>
      <c r="H6708" s="12">
        <f>IF(OR($E6708="",$F6708=""),"",IF(AND($G6708=1,$F6708&gt;='Working Hours'!$C$8,$F6708&lt;'Working Hours'!$C$9),1,0))</f>
        <v/>
      </c>
    </row>
    <row r="6709">
      <c r="A6709" s="11" t="n"/>
      <c r="B6709" s="11" t="n"/>
      <c r="C6709" s="11" t="n"/>
      <c r="E6709" s="12">
        <f>IF($A6709="","",IF(ISNUMBER($A6709),$A6709,IFERROR(DATEVALUE($A6709),"")))</f>
        <v/>
      </c>
      <c r="F6709" s="12">
        <f>IF($B6709="","",IF(ISNUMBER($B6709),HOUR($B6709)*2+MINUTE($B6709)/30,IFERROR(VALUE(LEFT($B6709,FIND(":",$B6709)-1))*2+VALUE(MID($B6709,FIND(":",$B6709)+1,2))/30,"")))</f>
        <v/>
      </c>
      <c r="G6709" s="12">
        <f>IF($E6709="","",IF(WEEKDAY($E6709,2)&lt;6,1,0))</f>
        <v/>
      </c>
      <c r="H6709" s="12">
        <f>IF(OR($E6709="",$F6709=""),"",IF(AND($G6709=1,$F6709&gt;='Working Hours'!$C$8,$F6709&lt;'Working Hours'!$C$9),1,0))</f>
        <v/>
      </c>
    </row>
    <row r="6710">
      <c r="A6710" s="11" t="n"/>
      <c r="B6710" s="11" t="n"/>
      <c r="C6710" s="11" t="n"/>
      <c r="E6710" s="12">
        <f>IF($A6710="","",IF(ISNUMBER($A6710),$A6710,IFERROR(DATEVALUE($A6710),"")))</f>
        <v/>
      </c>
      <c r="F6710" s="12">
        <f>IF($B6710="","",IF(ISNUMBER($B6710),HOUR($B6710)*2+MINUTE($B6710)/30,IFERROR(VALUE(LEFT($B6710,FIND(":",$B6710)-1))*2+VALUE(MID($B6710,FIND(":",$B6710)+1,2))/30,"")))</f>
        <v/>
      </c>
      <c r="G6710" s="12">
        <f>IF($E6710="","",IF(WEEKDAY($E6710,2)&lt;6,1,0))</f>
        <v/>
      </c>
      <c r="H6710" s="12">
        <f>IF(OR($E6710="",$F6710=""),"",IF(AND($G6710=1,$F6710&gt;='Working Hours'!$C$8,$F6710&lt;'Working Hours'!$C$9),1,0))</f>
        <v/>
      </c>
    </row>
    <row r="6711">
      <c r="A6711" s="11" t="n"/>
      <c r="B6711" s="11" t="n"/>
      <c r="C6711" s="11" t="n"/>
      <c r="E6711" s="12">
        <f>IF($A6711="","",IF(ISNUMBER($A6711),$A6711,IFERROR(DATEVALUE($A6711),"")))</f>
        <v/>
      </c>
      <c r="F6711" s="12">
        <f>IF($B6711="","",IF(ISNUMBER($B6711),HOUR($B6711)*2+MINUTE($B6711)/30,IFERROR(VALUE(LEFT($B6711,FIND(":",$B6711)-1))*2+VALUE(MID($B6711,FIND(":",$B6711)+1,2))/30,"")))</f>
        <v/>
      </c>
      <c r="G6711" s="12">
        <f>IF($E6711="","",IF(WEEKDAY($E6711,2)&lt;6,1,0))</f>
        <v/>
      </c>
      <c r="H6711" s="12">
        <f>IF(OR($E6711="",$F6711=""),"",IF(AND($G6711=1,$F6711&gt;='Working Hours'!$C$8,$F6711&lt;'Working Hours'!$C$9),1,0))</f>
        <v/>
      </c>
    </row>
    <row r="6712">
      <c r="A6712" s="11" t="n"/>
      <c r="B6712" s="11" t="n"/>
      <c r="C6712" s="11" t="n"/>
      <c r="E6712" s="12">
        <f>IF($A6712="","",IF(ISNUMBER($A6712),$A6712,IFERROR(DATEVALUE($A6712),"")))</f>
        <v/>
      </c>
      <c r="F6712" s="12">
        <f>IF($B6712="","",IF(ISNUMBER($B6712),HOUR($B6712)*2+MINUTE($B6712)/30,IFERROR(VALUE(LEFT($B6712,FIND(":",$B6712)-1))*2+VALUE(MID($B6712,FIND(":",$B6712)+1,2))/30,"")))</f>
        <v/>
      </c>
      <c r="G6712" s="12">
        <f>IF($E6712="","",IF(WEEKDAY($E6712,2)&lt;6,1,0))</f>
        <v/>
      </c>
      <c r="H6712" s="12">
        <f>IF(OR($E6712="",$F6712=""),"",IF(AND($G6712=1,$F6712&gt;='Working Hours'!$C$8,$F6712&lt;'Working Hours'!$C$9),1,0))</f>
        <v/>
      </c>
    </row>
    <row r="6713">
      <c r="A6713" s="11" t="n"/>
      <c r="B6713" s="11" t="n"/>
      <c r="C6713" s="11" t="n"/>
      <c r="E6713" s="12">
        <f>IF($A6713="","",IF(ISNUMBER($A6713),$A6713,IFERROR(DATEVALUE($A6713),"")))</f>
        <v/>
      </c>
      <c r="F6713" s="12">
        <f>IF($B6713="","",IF(ISNUMBER($B6713),HOUR($B6713)*2+MINUTE($B6713)/30,IFERROR(VALUE(LEFT($B6713,FIND(":",$B6713)-1))*2+VALUE(MID($B6713,FIND(":",$B6713)+1,2))/30,"")))</f>
        <v/>
      </c>
      <c r="G6713" s="12">
        <f>IF($E6713="","",IF(WEEKDAY($E6713,2)&lt;6,1,0))</f>
        <v/>
      </c>
      <c r="H6713" s="12">
        <f>IF(OR($E6713="",$F6713=""),"",IF(AND($G6713=1,$F6713&gt;='Working Hours'!$C$8,$F6713&lt;'Working Hours'!$C$9),1,0))</f>
        <v/>
      </c>
    </row>
    <row r="6714">
      <c r="A6714" s="11" t="n"/>
      <c r="B6714" s="11" t="n"/>
      <c r="C6714" s="11" t="n"/>
      <c r="E6714" s="12">
        <f>IF($A6714="","",IF(ISNUMBER($A6714),$A6714,IFERROR(DATEVALUE($A6714),"")))</f>
        <v/>
      </c>
      <c r="F6714" s="12">
        <f>IF($B6714="","",IF(ISNUMBER($B6714),HOUR($B6714)*2+MINUTE($B6714)/30,IFERROR(VALUE(LEFT($B6714,FIND(":",$B6714)-1))*2+VALUE(MID($B6714,FIND(":",$B6714)+1,2))/30,"")))</f>
        <v/>
      </c>
      <c r="G6714" s="12">
        <f>IF($E6714="","",IF(WEEKDAY($E6714,2)&lt;6,1,0))</f>
        <v/>
      </c>
      <c r="H6714" s="12">
        <f>IF(OR($E6714="",$F6714=""),"",IF(AND($G6714=1,$F6714&gt;='Working Hours'!$C$8,$F6714&lt;'Working Hours'!$C$9),1,0))</f>
        <v/>
      </c>
    </row>
    <row r="6715">
      <c r="A6715" s="11" t="n"/>
      <c r="B6715" s="11" t="n"/>
      <c r="C6715" s="11" t="n"/>
      <c r="E6715" s="12">
        <f>IF($A6715="","",IF(ISNUMBER($A6715),$A6715,IFERROR(DATEVALUE($A6715),"")))</f>
        <v/>
      </c>
      <c r="F6715" s="12">
        <f>IF($B6715="","",IF(ISNUMBER($B6715),HOUR($B6715)*2+MINUTE($B6715)/30,IFERROR(VALUE(LEFT($B6715,FIND(":",$B6715)-1))*2+VALUE(MID($B6715,FIND(":",$B6715)+1,2))/30,"")))</f>
        <v/>
      </c>
      <c r="G6715" s="12">
        <f>IF($E6715="","",IF(WEEKDAY($E6715,2)&lt;6,1,0))</f>
        <v/>
      </c>
      <c r="H6715" s="12">
        <f>IF(OR($E6715="",$F6715=""),"",IF(AND($G6715=1,$F6715&gt;='Working Hours'!$C$8,$F6715&lt;'Working Hours'!$C$9),1,0))</f>
        <v/>
      </c>
    </row>
    <row r="6716">
      <c r="A6716" s="11" t="n"/>
      <c r="B6716" s="11" t="n"/>
      <c r="C6716" s="11" t="n"/>
      <c r="E6716" s="12">
        <f>IF($A6716="","",IF(ISNUMBER($A6716),$A6716,IFERROR(DATEVALUE($A6716),"")))</f>
        <v/>
      </c>
      <c r="F6716" s="12">
        <f>IF($B6716="","",IF(ISNUMBER($B6716),HOUR($B6716)*2+MINUTE($B6716)/30,IFERROR(VALUE(LEFT($B6716,FIND(":",$B6716)-1))*2+VALUE(MID($B6716,FIND(":",$B6716)+1,2))/30,"")))</f>
        <v/>
      </c>
      <c r="G6716" s="12">
        <f>IF($E6716="","",IF(WEEKDAY($E6716,2)&lt;6,1,0))</f>
        <v/>
      </c>
      <c r="H6716" s="12">
        <f>IF(OR($E6716="",$F6716=""),"",IF(AND($G6716=1,$F6716&gt;='Working Hours'!$C$8,$F6716&lt;'Working Hours'!$C$9),1,0))</f>
        <v/>
      </c>
    </row>
    <row r="6717">
      <c r="A6717" s="11" t="n"/>
      <c r="B6717" s="11" t="n"/>
      <c r="C6717" s="11" t="n"/>
      <c r="E6717" s="12">
        <f>IF($A6717="","",IF(ISNUMBER($A6717),$A6717,IFERROR(DATEVALUE($A6717),"")))</f>
        <v/>
      </c>
      <c r="F6717" s="12">
        <f>IF($B6717="","",IF(ISNUMBER($B6717),HOUR($B6717)*2+MINUTE($B6717)/30,IFERROR(VALUE(LEFT($B6717,FIND(":",$B6717)-1))*2+VALUE(MID($B6717,FIND(":",$B6717)+1,2))/30,"")))</f>
        <v/>
      </c>
      <c r="G6717" s="12">
        <f>IF($E6717="","",IF(WEEKDAY($E6717,2)&lt;6,1,0))</f>
        <v/>
      </c>
      <c r="H6717" s="12">
        <f>IF(OR($E6717="",$F6717=""),"",IF(AND($G6717=1,$F6717&gt;='Working Hours'!$C$8,$F6717&lt;'Working Hours'!$C$9),1,0))</f>
        <v/>
      </c>
    </row>
    <row r="6718">
      <c r="A6718" s="11" t="n"/>
      <c r="B6718" s="11" t="n"/>
      <c r="C6718" s="11" t="n"/>
      <c r="E6718" s="12">
        <f>IF($A6718="","",IF(ISNUMBER($A6718),$A6718,IFERROR(DATEVALUE($A6718),"")))</f>
        <v/>
      </c>
      <c r="F6718" s="12">
        <f>IF($B6718="","",IF(ISNUMBER($B6718),HOUR($B6718)*2+MINUTE($B6718)/30,IFERROR(VALUE(LEFT($B6718,FIND(":",$B6718)-1))*2+VALUE(MID($B6718,FIND(":",$B6718)+1,2))/30,"")))</f>
        <v/>
      </c>
      <c r="G6718" s="12">
        <f>IF($E6718="","",IF(WEEKDAY($E6718,2)&lt;6,1,0))</f>
        <v/>
      </c>
      <c r="H6718" s="12">
        <f>IF(OR($E6718="",$F6718=""),"",IF(AND($G6718=1,$F6718&gt;='Working Hours'!$C$8,$F6718&lt;'Working Hours'!$C$9),1,0))</f>
        <v/>
      </c>
    </row>
    <row r="6719">
      <c r="A6719" s="11" t="n"/>
      <c r="B6719" s="11" t="n"/>
      <c r="C6719" s="11" t="n"/>
      <c r="E6719" s="12">
        <f>IF($A6719="","",IF(ISNUMBER($A6719),$A6719,IFERROR(DATEVALUE($A6719),"")))</f>
        <v/>
      </c>
      <c r="F6719" s="12">
        <f>IF($B6719="","",IF(ISNUMBER($B6719),HOUR($B6719)*2+MINUTE($B6719)/30,IFERROR(VALUE(LEFT($B6719,FIND(":",$B6719)-1))*2+VALUE(MID($B6719,FIND(":",$B6719)+1,2))/30,"")))</f>
        <v/>
      </c>
      <c r="G6719" s="12">
        <f>IF($E6719="","",IF(WEEKDAY($E6719,2)&lt;6,1,0))</f>
        <v/>
      </c>
      <c r="H6719" s="12">
        <f>IF(OR($E6719="",$F6719=""),"",IF(AND($G6719=1,$F6719&gt;='Working Hours'!$C$8,$F6719&lt;'Working Hours'!$C$9),1,0))</f>
        <v/>
      </c>
    </row>
    <row r="6720">
      <c r="A6720" s="11" t="n"/>
      <c r="B6720" s="11" t="n"/>
      <c r="C6720" s="11" t="n"/>
      <c r="E6720" s="12">
        <f>IF($A6720="","",IF(ISNUMBER($A6720),$A6720,IFERROR(DATEVALUE($A6720),"")))</f>
        <v/>
      </c>
      <c r="F6720" s="12">
        <f>IF($B6720="","",IF(ISNUMBER($B6720),HOUR($B6720)*2+MINUTE($B6720)/30,IFERROR(VALUE(LEFT($B6720,FIND(":",$B6720)-1))*2+VALUE(MID($B6720,FIND(":",$B6720)+1,2))/30,"")))</f>
        <v/>
      </c>
      <c r="G6720" s="12">
        <f>IF($E6720="","",IF(WEEKDAY($E6720,2)&lt;6,1,0))</f>
        <v/>
      </c>
      <c r="H6720" s="12">
        <f>IF(OR($E6720="",$F6720=""),"",IF(AND($G6720=1,$F6720&gt;='Working Hours'!$C$8,$F6720&lt;'Working Hours'!$C$9),1,0))</f>
        <v/>
      </c>
    </row>
    <row r="6721">
      <c r="A6721" s="11" t="n"/>
      <c r="B6721" s="11" t="n"/>
      <c r="C6721" s="11" t="n"/>
      <c r="E6721" s="12">
        <f>IF($A6721="","",IF(ISNUMBER($A6721),$A6721,IFERROR(DATEVALUE($A6721),"")))</f>
        <v/>
      </c>
      <c r="F6721" s="12">
        <f>IF($B6721="","",IF(ISNUMBER($B6721),HOUR($B6721)*2+MINUTE($B6721)/30,IFERROR(VALUE(LEFT($B6721,FIND(":",$B6721)-1))*2+VALUE(MID($B6721,FIND(":",$B6721)+1,2))/30,"")))</f>
        <v/>
      </c>
      <c r="G6721" s="12">
        <f>IF($E6721="","",IF(WEEKDAY($E6721,2)&lt;6,1,0))</f>
        <v/>
      </c>
      <c r="H6721" s="12">
        <f>IF(OR($E6721="",$F6721=""),"",IF(AND($G6721=1,$F6721&gt;='Working Hours'!$C$8,$F6721&lt;'Working Hours'!$C$9),1,0))</f>
        <v/>
      </c>
    </row>
    <row r="6722">
      <c r="A6722" s="11" t="n"/>
      <c r="B6722" s="11" t="n"/>
      <c r="C6722" s="11" t="n"/>
      <c r="E6722" s="12">
        <f>IF($A6722="","",IF(ISNUMBER($A6722),$A6722,IFERROR(DATEVALUE($A6722),"")))</f>
        <v/>
      </c>
      <c r="F6722" s="12">
        <f>IF($B6722="","",IF(ISNUMBER($B6722),HOUR($B6722)*2+MINUTE($B6722)/30,IFERROR(VALUE(LEFT($B6722,FIND(":",$B6722)-1))*2+VALUE(MID($B6722,FIND(":",$B6722)+1,2))/30,"")))</f>
        <v/>
      </c>
      <c r="G6722" s="12">
        <f>IF($E6722="","",IF(WEEKDAY($E6722,2)&lt;6,1,0))</f>
        <v/>
      </c>
      <c r="H6722" s="12">
        <f>IF(OR($E6722="",$F6722=""),"",IF(AND($G6722=1,$F6722&gt;='Working Hours'!$C$8,$F6722&lt;'Working Hours'!$C$9),1,0))</f>
        <v/>
      </c>
    </row>
    <row r="6723">
      <c r="A6723" s="11" t="n"/>
      <c r="B6723" s="11" t="n"/>
      <c r="C6723" s="11" t="n"/>
      <c r="E6723" s="12">
        <f>IF($A6723="","",IF(ISNUMBER($A6723),$A6723,IFERROR(DATEVALUE($A6723),"")))</f>
        <v/>
      </c>
      <c r="F6723" s="12">
        <f>IF($B6723="","",IF(ISNUMBER($B6723),HOUR($B6723)*2+MINUTE($B6723)/30,IFERROR(VALUE(LEFT($B6723,FIND(":",$B6723)-1))*2+VALUE(MID($B6723,FIND(":",$B6723)+1,2))/30,"")))</f>
        <v/>
      </c>
      <c r="G6723" s="12">
        <f>IF($E6723="","",IF(WEEKDAY($E6723,2)&lt;6,1,0))</f>
        <v/>
      </c>
      <c r="H6723" s="12">
        <f>IF(OR($E6723="",$F6723=""),"",IF(AND($G6723=1,$F6723&gt;='Working Hours'!$C$8,$F6723&lt;'Working Hours'!$C$9),1,0))</f>
        <v/>
      </c>
    </row>
    <row r="6724">
      <c r="A6724" s="11" t="n"/>
      <c r="B6724" s="11" t="n"/>
      <c r="C6724" s="11" t="n"/>
      <c r="E6724" s="12">
        <f>IF($A6724="","",IF(ISNUMBER($A6724),$A6724,IFERROR(DATEVALUE($A6724),"")))</f>
        <v/>
      </c>
      <c r="F6724" s="12">
        <f>IF($B6724="","",IF(ISNUMBER($B6724),HOUR($B6724)*2+MINUTE($B6724)/30,IFERROR(VALUE(LEFT($B6724,FIND(":",$B6724)-1))*2+VALUE(MID($B6724,FIND(":",$B6724)+1,2))/30,"")))</f>
        <v/>
      </c>
      <c r="G6724" s="12">
        <f>IF($E6724="","",IF(WEEKDAY($E6724,2)&lt;6,1,0))</f>
        <v/>
      </c>
      <c r="H6724" s="12">
        <f>IF(OR($E6724="",$F6724=""),"",IF(AND($G6724=1,$F6724&gt;='Working Hours'!$C$8,$F6724&lt;'Working Hours'!$C$9),1,0))</f>
        <v/>
      </c>
    </row>
    <row r="6725">
      <c r="A6725" s="11" t="n"/>
      <c r="B6725" s="11" t="n"/>
      <c r="C6725" s="11" t="n"/>
      <c r="E6725" s="12">
        <f>IF($A6725="","",IF(ISNUMBER($A6725),$A6725,IFERROR(DATEVALUE($A6725),"")))</f>
        <v/>
      </c>
      <c r="F6725" s="12">
        <f>IF($B6725="","",IF(ISNUMBER($B6725),HOUR($B6725)*2+MINUTE($B6725)/30,IFERROR(VALUE(LEFT($B6725,FIND(":",$B6725)-1))*2+VALUE(MID($B6725,FIND(":",$B6725)+1,2))/30,"")))</f>
        <v/>
      </c>
      <c r="G6725" s="12">
        <f>IF($E6725="","",IF(WEEKDAY($E6725,2)&lt;6,1,0))</f>
        <v/>
      </c>
      <c r="H6725" s="12">
        <f>IF(OR($E6725="",$F6725=""),"",IF(AND($G6725=1,$F6725&gt;='Working Hours'!$C$8,$F6725&lt;'Working Hours'!$C$9),1,0))</f>
        <v/>
      </c>
    </row>
    <row r="6726">
      <c r="A6726" s="11" t="n"/>
      <c r="B6726" s="11" t="n"/>
      <c r="C6726" s="11" t="n"/>
      <c r="E6726" s="12">
        <f>IF($A6726="","",IF(ISNUMBER($A6726),$A6726,IFERROR(DATEVALUE($A6726),"")))</f>
        <v/>
      </c>
      <c r="F6726" s="12">
        <f>IF($B6726="","",IF(ISNUMBER($B6726),HOUR($B6726)*2+MINUTE($B6726)/30,IFERROR(VALUE(LEFT($B6726,FIND(":",$B6726)-1))*2+VALUE(MID($B6726,FIND(":",$B6726)+1,2))/30,"")))</f>
        <v/>
      </c>
      <c r="G6726" s="12">
        <f>IF($E6726="","",IF(WEEKDAY($E6726,2)&lt;6,1,0))</f>
        <v/>
      </c>
      <c r="H6726" s="12">
        <f>IF(OR($E6726="",$F6726=""),"",IF(AND($G6726=1,$F6726&gt;='Working Hours'!$C$8,$F6726&lt;'Working Hours'!$C$9),1,0))</f>
        <v/>
      </c>
    </row>
    <row r="6727">
      <c r="A6727" s="11" t="n"/>
      <c r="B6727" s="11" t="n"/>
      <c r="C6727" s="11" t="n"/>
      <c r="E6727" s="12">
        <f>IF($A6727="","",IF(ISNUMBER($A6727),$A6727,IFERROR(DATEVALUE($A6727),"")))</f>
        <v/>
      </c>
      <c r="F6727" s="12">
        <f>IF($B6727="","",IF(ISNUMBER($B6727),HOUR($B6727)*2+MINUTE($B6727)/30,IFERROR(VALUE(LEFT($B6727,FIND(":",$B6727)-1))*2+VALUE(MID($B6727,FIND(":",$B6727)+1,2))/30,"")))</f>
        <v/>
      </c>
      <c r="G6727" s="12">
        <f>IF($E6727="","",IF(WEEKDAY($E6727,2)&lt;6,1,0))</f>
        <v/>
      </c>
      <c r="H6727" s="12">
        <f>IF(OR($E6727="",$F6727=""),"",IF(AND($G6727=1,$F6727&gt;='Working Hours'!$C$8,$F6727&lt;'Working Hours'!$C$9),1,0))</f>
        <v/>
      </c>
    </row>
    <row r="6728">
      <c r="A6728" s="11" t="n"/>
      <c r="B6728" s="11" t="n"/>
      <c r="C6728" s="11" t="n"/>
      <c r="E6728" s="12">
        <f>IF($A6728="","",IF(ISNUMBER($A6728),$A6728,IFERROR(DATEVALUE($A6728),"")))</f>
        <v/>
      </c>
      <c r="F6728" s="12">
        <f>IF($B6728="","",IF(ISNUMBER($B6728),HOUR($B6728)*2+MINUTE($B6728)/30,IFERROR(VALUE(LEFT($B6728,FIND(":",$B6728)-1))*2+VALUE(MID($B6728,FIND(":",$B6728)+1,2))/30,"")))</f>
        <v/>
      </c>
      <c r="G6728" s="12">
        <f>IF($E6728="","",IF(WEEKDAY($E6728,2)&lt;6,1,0))</f>
        <v/>
      </c>
      <c r="H6728" s="12">
        <f>IF(OR($E6728="",$F6728=""),"",IF(AND($G6728=1,$F6728&gt;='Working Hours'!$C$8,$F6728&lt;'Working Hours'!$C$9),1,0))</f>
        <v/>
      </c>
    </row>
    <row r="6729">
      <c r="A6729" s="11" t="n"/>
      <c r="B6729" s="11" t="n"/>
      <c r="C6729" s="11" t="n"/>
      <c r="E6729" s="12">
        <f>IF($A6729="","",IF(ISNUMBER($A6729),$A6729,IFERROR(DATEVALUE($A6729),"")))</f>
        <v/>
      </c>
      <c r="F6729" s="12">
        <f>IF($B6729="","",IF(ISNUMBER($B6729),HOUR($B6729)*2+MINUTE($B6729)/30,IFERROR(VALUE(LEFT($B6729,FIND(":",$B6729)-1))*2+VALUE(MID($B6729,FIND(":",$B6729)+1,2))/30,"")))</f>
        <v/>
      </c>
      <c r="G6729" s="12">
        <f>IF($E6729="","",IF(WEEKDAY($E6729,2)&lt;6,1,0))</f>
        <v/>
      </c>
      <c r="H6729" s="12">
        <f>IF(OR($E6729="",$F6729=""),"",IF(AND($G6729=1,$F6729&gt;='Working Hours'!$C$8,$F6729&lt;'Working Hours'!$C$9),1,0))</f>
        <v/>
      </c>
    </row>
    <row r="6730">
      <c r="A6730" s="11" t="n"/>
      <c r="B6730" s="11" t="n"/>
      <c r="C6730" s="11" t="n"/>
      <c r="E6730" s="12">
        <f>IF($A6730="","",IF(ISNUMBER($A6730),$A6730,IFERROR(DATEVALUE($A6730),"")))</f>
        <v/>
      </c>
      <c r="F6730" s="12">
        <f>IF($B6730="","",IF(ISNUMBER($B6730),HOUR($B6730)*2+MINUTE($B6730)/30,IFERROR(VALUE(LEFT($B6730,FIND(":",$B6730)-1))*2+VALUE(MID($B6730,FIND(":",$B6730)+1,2))/30,"")))</f>
        <v/>
      </c>
      <c r="G6730" s="12">
        <f>IF($E6730="","",IF(WEEKDAY($E6730,2)&lt;6,1,0))</f>
        <v/>
      </c>
      <c r="H6730" s="12">
        <f>IF(OR($E6730="",$F6730=""),"",IF(AND($G6730=1,$F6730&gt;='Working Hours'!$C$8,$F6730&lt;'Working Hours'!$C$9),1,0))</f>
        <v/>
      </c>
    </row>
    <row r="6731">
      <c r="A6731" s="11" t="n"/>
      <c r="B6731" s="11" t="n"/>
      <c r="C6731" s="11" t="n"/>
      <c r="E6731" s="12">
        <f>IF($A6731="","",IF(ISNUMBER($A6731),$A6731,IFERROR(DATEVALUE($A6731),"")))</f>
        <v/>
      </c>
      <c r="F6731" s="12">
        <f>IF($B6731="","",IF(ISNUMBER($B6731),HOUR($B6731)*2+MINUTE($B6731)/30,IFERROR(VALUE(LEFT($B6731,FIND(":",$B6731)-1))*2+VALUE(MID($B6731,FIND(":",$B6731)+1,2))/30,"")))</f>
        <v/>
      </c>
      <c r="G6731" s="12">
        <f>IF($E6731="","",IF(WEEKDAY($E6731,2)&lt;6,1,0))</f>
        <v/>
      </c>
      <c r="H6731" s="12">
        <f>IF(OR($E6731="",$F6731=""),"",IF(AND($G6731=1,$F6731&gt;='Working Hours'!$C$8,$F6731&lt;'Working Hours'!$C$9),1,0))</f>
        <v/>
      </c>
    </row>
    <row r="6732">
      <c r="A6732" s="11" t="n"/>
      <c r="B6732" s="11" t="n"/>
      <c r="C6732" s="11" t="n"/>
      <c r="E6732" s="12">
        <f>IF($A6732="","",IF(ISNUMBER($A6732),$A6732,IFERROR(DATEVALUE($A6732),"")))</f>
        <v/>
      </c>
      <c r="F6732" s="12">
        <f>IF($B6732="","",IF(ISNUMBER($B6732),HOUR($B6732)*2+MINUTE($B6732)/30,IFERROR(VALUE(LEFT($B6732,FIND(":",$B6732)-1))*2+VALUE(MID($B6732,FIND(":",$B6732)+1,2))/30,"")))</f>
        <v/>
      </c>
      <c r="G6732" s="12">
        <f>IF($E6732="","",IF(WEEKDAY($E6732,2)&lt;6,1,0))</f>
        <v/>
      </c>
      <c r="H6732" s="12">
        <f>IF(OR($E6732="",$F6732=""),"",IF(AND($G6732=1,$F6732&gt;='Working Hours'!$C$8,$F6732&lt;'Working Hours'!$C$9),1,0))</f>
        <v/>
      </c>
    </row>
    <row r="6733">
      <c r="A6733" s="11" t="n"/>
      <c r="B6733" s="11" t="n"/>
      <c r="C6733" s="11" t="n"/>
      <c r="E6733" s="12">
        <f>IF($A6733="","",IF(ISNUMBER($A6733),$A6733,IFERROR(DATEVALUE($A6733),"")))</f>
        <v/>
      </c>
      <c r="F6733" s="12">
        <f>IF($B6733="","",IF(ISNUMBER($B6733),HOUR($B6733)*2+MINUTE($B6733)/30,IFERROR(VALUE(LEFT($B6733,FIND(":",$B6733)-1))*2+VALUE(MID($B6733,FIND(":",$B6733)+1,2))/30,"")))</f>
        <v/>
      </c>
      <c r="G6733" s="12">
        <f>IF($E6733="","",IF(WEEKDAY($E6733,2)&lt;6,1,0))</f>
        <v/>
      </c>
      <c r="H6733" s="12">
        <f>IF(OR($E6733="",$F6733=""),"",IF(AND($G6733=1,$F6733&gt;='Working Hours'!$C$8,$F6733&lt;'Working Hours'!$C$9),1,0))</f>
        <v/>
      </c>
    </row>
    <row r="6734">
      <c r="A6734" s="11" t="n"/>
      <c r="B6734" s="11" t="n"/>
      <c r="C6734" s="11" t="n"/>
      <c r="E6734" s="12">
        <f>IF($A6734="","",IF(ISNUMBER($A6734),$A6734,IFERROR(DATEVALUE($A6734),"")))</f>
        <v/>
      </c>
      <c r="F6734" s="12">
        <f>IF($B6734="","",IF(ISNUMBER($B6734),HOUR($B6734)*2+MINUTE($B6734)/30,IFERROR(VALUE(LEFT($B6734,FIND(":",$B6734)-1))*2+VALUE(MID($B6734,FIND(":",$B6734)+1,2))/30,"")))</f>
        <v/>
      </c>
      <c r="G6734" s="12">
        <f>IF($E6734="","",IF(WEEKDAY($E6734,2)&lt;6,1,0))</f>
        <v/>
      </c>
      <c r="H6734" s="12">
        <f>IF(OR($E6734="",$F6734=""),"",IF(AND($G6734=1,$F6734&gt;='Working Hours'!$C$8,$F6734&lt;'Working Hours'!$C$9),1,0))</f>
        <v/>
      </c>
    </row>
    <row r="6735">
      <c r="A6735" s="11" t="n"/>
      <c r="B6735" s="11" t="n"/>
      <c r="C6735" s="11" t="n"/>
      <c r="E6735" s="12">
        <f>IF($A6735="","",IF(ISNUMBER($A6735),$A6735,IFERROR(DATEVALUE($A6735),"")))</f>
        <v/>
      </c>
      <c r="F6735" s="12">
        <f>IF($B6735="","",IF(ISNUMBER($B6735),HOUR($B6735)*2+MINUTE($B6735)/30,IFERROR(VALUE(LEFT($B6735,FIND(":",$B6735)-1))*2+VALUE(MID($B6735,FIND(":",$B6735)+1,2))/30,"")))</f>
        <v/>
      </c>
      <c r="G6735" s="12">
        <f>IF($E6735="","",IF(WEEKDAY($E6735,2)&lt;6,1,0))</f>
        <v/>
      </c>
      <c r="H6735" s="12">
        <f>IF(OR($E6735="",$F6735=""),"",IF(AND($G6735=1,$F6735&gt;='Working Hours'!$C$8,$F6735&lt;'Working Hours'!$C$9),1,0))</f>
        <v/>
      </c>
    </row>
    <row r="6736">
      <c r="A6736" s="11" t="n"/>
      <c r="B6736" s="11" t="n"/>
      <c r="C6736" s="11" t="n"/>
      <c r="E6736" s="12">
        <f>IF($A6736="","",IF(ISNUMBER($A6736),$A6736,IFERROR(DATEVALUE($A6736),"")))</f>
        <v/>
      </c>
      <c r="F6736" s="12">
        <f>IF($B6736="","",IF(ISNUMBER($B6736),HOUR($B6736)*2+MINUTE($B6736)/30,IFERROR(VALUE(LEFT($B6736,FIND(":",$B6736)-1))*2+VALUE(MID($B6736,FIND(":",$B6736)+1,2))/30,"")))</f>
        <v/>
      </c>
      <c r="G6736" s="12">
        <f>IF($E6736="","",IF(WEEKDAY($E6736,2)&lt;6,1,0))</f>
        <v/>
      </c>
      <c r="H6736" s="12">
        <f>IF(OR($E6736="",$F6736=""),"",IF(AND($G6736=1,$F6736&gt;='Working Hours'!$C$8,$F6736&lt;'Working Hours'!$C$9),1,0))</f>
        <v/>
      </c>
    </row>
    <row r="6737">
      <c r="A6737" s="11" t="n"/>
      <c r="B6737" s="11" t="n"/>
      <c r="C6737" s="11" t="n"/>
      <c r="E6737" s="12">
        <f>IF($A6737="","",IF(ISNUMBER($A6737),$A6737,IFERROR(DATEVALUE($A6737),"")))</f>
        <v/>
      </c>
      <c r="F6737" s="12">
        <f>IF($B6737="","",IF(ISNUMBER($B6737),HOUR($B6737)*2+MINUTE($B6737)/30,IFERROR(VALUE(LEFT($B6737,FIND(":",$B6737)-1))*2+VALUE(MID($B6737,FIND(":",$B6737)+1,2))/30,"")))</f>
        <v/>
      </c>
      <c r="G6737" s="12">
        <f>IF($E6737="","",IF(WEEKDAY($E6737,2)&lt;6,1,0))</f>
        <v/>
      </c>
      <c r="H6737" s="12">
        <f>IF(OR($E6737="",$F6737=""),"",IF(AND($G6737=1,$F6737&gt;='Working Hours'!$C$8,$F6737&lt;'Working Hours'!$C$9),1,0))</f>
        <v/>
      </c>
    </row>
    <row r="6738">
      <c r="A6738" s="11" t="n"/>
      <c r="B6738" s="11" t="n"/>
      <c r="C6738" s="11" t="n"/>
      <c r="E6738" s="12">
        <f>IF($A6738="","",IF(ISNUMBER($A6738),$A6738,IFERROR(DATEVALUE($A6738),"")))</f>
        <v/>
      </c>
      <c r="F6738" s="12">
        <f>IF($B6738="","",IF(ISNUMBER($B6738),HOUR($B6738)*2+MINUTE($B6738)/30,IFERROR(VALUE(LEFT($B6738,FIND(":",$B6738)-1))*2+VALUE(MID($B6738,FIND(":",$B6738)+1,2))/30,"")))</f>
        <v/>
      </c>
      <c r="G6738" s="12">
        <f>IF($E6738="","",IF(WEEKDAY($E6738,2)&lt;6,1,0))</f>
        <v/>
      </c>
      <c r="H6738" s="12">
        <f>IF(OR($E6738="",$F6738=""),"",IF(AND($G6738=1,$F6738&gt;='Working Hours'!$C$8,$F6738&lt;'Working Hours'!$C$9),1,0))</f>
        <v/>
      </c>
    </row>
    <row r="6739">
      <c r="A6739" s="11" t="n"/>
      <c r="B6739" s="11" t="n"/>
      <c r="C6739" s="11" t="n"/>
      <c r="E6739" s="12">
        <f>IF($A6739="","",IF(ISNUMBER($A6739),$A6739,IFERROR(DATEVALUE($A6739),"")))</f>
        <v/>
      </c>
      <c r="F6739" s="12">
        <f>IF($B6739="","",IF(ISNUMBER($B6739),HOUR($B6739)*2+MINUTE($B6739)/30,IFERROR(VALUE(LEFT($B6739,FIND(":",$B6739)-1))*2+VALUE(MID($B6739,FIND(":",$B6739)+1,2))/30,"")))</f>
        <v/>
      </c>
      <c r="G6739" s="12">
        <f>IF($E6739="","",IF(WEEKDAY($E6739,2)&lt;6,1,0))</f>
        <v/>
      </c>
      <c r="H6739" s="12">
        <f>IF(OR($E6739="",$F6739=""),"",IF(AND($G6739=1,$F6739&gt;='Working Hours'!$C$8,$F6739&lt;'Working Hours'!$C$9),1,0))</f>
        <v/>
      </c>
    </row>
    <row r="6740">
      <c r="A6740" s="11" t="n"/>
      <c r="B6740" s="11" t="n"/>
      <c r="C6740" s="11" t="n"/>
      <c r="E6740" s="12">
        <f>IF($A6740="","",IF(ISNUMBER($A6740),$A6740,IFERROR(DATEVALUE($A6740),"")))</f>
        <v/>
      </c>
      <c r="F6740" s="12">
        <f>IF($B6740="","",IF(ISNUMBER($B6740),HOUR($B6740)*2+MINUTE($B6740)/30,IFERROR(VALUE(LEFT($B6740,FIND(":",$B6740)-1))*2+VALUE(MID($B6740,FIND(":",$B6740)+1,2))/30,"")))</f>
        <v/>
      </c>
      <c r="G6740" s="12">
        <f>IF($E6740="","",IF(WEEKDAY($E6740,2)&lt;6,1,0))</f>
        <v/>
      </c>
      <c r="H6740" s="12">
        <f>IF(OR($E6740="",$F6740=""),"",IF(AND($G6740=1,$F6740&gt;='Working Hours'!$C$8,$F6740&lt;'Working Hours'!$C$9),1,0))</f>
        <v/>
      </c>
    </row>
    <row r="6741">
      <c r="A6741" s="11" t="n"/>
      <c r="B6741" s="11" t="n"/>
      <c r="C6741" s="11" t="n"/>
      <c r="E6741" s="12">
        <f>IF($A6741="","",IF(ISNUMBER($A6741),$A6741,IFERROR(DATEVALUE($A6741),"")))</f>
        <v/>
      </c>
      <c r="F6741" s="12">
        <f>IF($B6741="","",IF(ISNUMBER($B6741),HOUR($B6741)*2+MINUTE($B6741)/30,IFERROR(VALUE(LEFT($B6741,FIND(":",$B6741)-1))*2+VALUE(MID($B6741,FIND(":",$B6741)+1,2))/30,"")))</f>
        <v/>
      </c>
      <c r="G6741" s="12">
        <f>IF($E6741="","",IF(WEEKDAY($E6741,2)&lt;6,1,0))</f>
        <v/>
      </c>
      <c r="H6741" s="12">
        <f>IF(OR($E6741="",$F6741=""),"",IF(AND($G6741=1,$F6741&gt;='Working Hours'!$C$8,$F6741&lt;'Working Hours'!$C$9),1,0))</f>
        <v/>
      </c>
    </row>
    <row r="6742">
      <c r="A6742" s="11" t="n"/>
      <c r="B6742" s="11" t="n"/>
      <c r="C6742" s="11" t="n"/>
      <c r="E6742" s="12">
        <f>IF($A6742="","",IF(ISNUMBER($A6742),$A6742,IFERROR(DATEVALUE($A6742),"")))</f>
        <v/>
      </c>
      <c r="F6742" s="12">
        <f>IF($B6742="","",IF(ISNUMBER($B6742),HOUR($B6742)*2+MINUTE($B6742)/30,IFERROR(VALUE(LEFT($B6742,FIND(":",$B6742)-1))*2+VALUE(MID($B6742,FIND(":",$B6742)+1,2))/30,"")))</f>
        <v/>
      </c>
      <c r="G6742" s="12">
        <f>IF($E6742="","",IF(WEEKDAY($E6742,2)&lt;6,1,0))</f>
        <v/>
      </c>
      <c r="H6742" s="12">
        <f>IF(OR($E6742="",$F6742=""),"",IF(AND($G6742=1,$F6742&gt;='Working Hours'!$C$8,$F6742&lt;'Working Hours'!$C$9),1,0))</f>
        <v/>
      </c>
    </row>
    <row r="6743">
      <c r="A6743" s="11" t="n"/>
      <c r="B6743" s="11" t="n"/>
      <c r="C6743" s="11" t="n"/>
      <c r="E6743" s="12">
        <f>IF($A6743="","",IF(ISNUMBER($A6743),$A6743,IFERROR(DATEVALUE($A6743),"")))</f>
        <v/>
      </c>
      <c r="F6743" s="12">
        <f>IF($B6743="","",IF(ISNUMBER($B6743),HOUR($B6743)*2+MINUTE($B6743)/30,IFERROR(VALUE(LEFT($B6743,FIND(":",$B6743)-1))*2+VALUE(MID($B6743,FIND(":",$B6743)+1,2))/30,"")))</f>
        <v/>
      </c>
      <c r="G6743" s="12">
        <f>IF($E6743="","",IF(WEEKDAY($E6743,2)&lt;6,1,0))</f>
        <v/>
      </c>
      <c r="H6743" s="12">
        <f>IF(OR($E6743="",$F6743=""),"",IF(AND($G6743=1,$F6743&gt;='Working Hours'!$C$8,$F6743&lt;'Working Hours'!$C$9),1,0))</f>
        <v/>
      </c>
    </row>
    <row r="6744">
      <c r="A6744" s="11" t="n"/>
      <c r="B6744" s="11" t="n"/>
      <c r="C6744" s="11" t="n"/>
      <c r="E6744" s="12">
        <f>IF($A6744="","",IF(ISNUMBER($A6744),$A6744,IFERROR(DATEVALUE($A6744),"")))</f>
        <v/>
      </c>
      <c r="F6744" s="12">
        <f>IF($B6744="","",IF(ISNUMBER($B6744),HOUR($B6744)*2+MINUTE($B6744)/30,IFERROR(VALUE(LEFT($B6744,FIND(":",$B6744)-1))*2+VALUE(MID($B6744,FIND(":",$B6744)+1,2))/30,"")))</f>
        <v/>
      </c>
      <c r="G6744" s="12">
        <f>IF($E6744="","",IF(WEEKDAY($E6744,2)&lt;6,1,0))</f>
        <v/>
      </c>
      <c r="H6744" s="12">
        <f>IF(OR($E6744="",$F6744=""),"",IF(AND($G6744=1,$F6744&gt;='Working Hours'!$C$8,$F6744&lt;'Working Hours'!$C$9),1,0))</f>
        <v/>
      </c>
    </row>
    <row r="6745">
      <c r="A6745" s="11" t="n"/>
      <c r="B6745" s="11" t="n"/>
      <c r="C6745" s="11" t="n"/>
      <c r="E6745" s="12">
        <f>IF($A6745="","",IF(ISNUMBER($A6745),$A6745,IFERROR(DATEVALUE($A6745),"")))</f>
        <v/>
      </c>
      <c r="F6745" s="12">
        <f>IF($B6745="","",IF(ISNUMBER($B6745),HOUR($B6745)*2+MINUTE($B6745)/30,IFERROR(VALUE(LEFT($B6745,FIND(":",$B6745)-1))*2+VALUE(MID($B6745,FIND(":",$B6745)+1,2))/30,"")))</f>
        <v/>
      </c>
      <c r="G6745" s="12">
        <f>IF($E6745="","",IF(WEEKDAY($E6745,2)&lt;6,1,0))</f>
        <v/>
      </c>
      <c r="H6745" s="12">
        <f>IF(OR($E6745="",$F6745=""),"",IF(AND($G6745=1,$F6745&gt;='Working Hours'!$C$8,$F6745&lt;'Working Hours'!$C$9),1,0))</f>
        <v/>
      </c>
    </row>
    <row r="6746">
      <c r="A6746" s="11" t="n"/>
      <c r="B6746" s="11" t="n"/>
      <c r="C6746" s="11" t="n"/>
      <c r="E6746" s="12">
        <f>IF($A6746="","",IF(ISNUMBER($A6746),$A6746,IFERROR(DATEVALUE($A6746),"")))</f>
        <v/>
      </c>
      <c r="F6746" s="12">
        <f>IF($B6746="","",IF(ISNUMBER($B6746),HOUR($B6746)*2+MINUTE($B6746)/30,IFERROR(VALUE(LEFT($B6746,FIND(":",$B6746)-1))*2+VALUE(MID($B6746,FIND(":",$B6746)+1,2))/30,"")))</f>
        <v/>
      </c>
      <c r="G6746" s="12">
        <f>IF($E6746="","",IF(WEEKDAY($E6746,2)&lt;6,1,0))</f>
        <v/>
      </c>
      <c r="H6746" s="12">
        <f>IF(OR($E6746="",$F6746=""),"",IF(AND($G6746=1,$F6746&gt;='Working Hours'!$C$8,$F6746&lt;'Working Hours'!$C$9),1,0))</f>
        <v/>
      </c>
    </row>
    <row r="6747">
      <c r="A6747" s="11" t="n"/>
      <c r="B6747" s="11" t="n"/>
      <c r="C6747" s="11" t="n"/>
      <c r="E6747" s="12">
        <f>IF($A6747="","",IF(ISNUMBER($A6747),$A6747,IFERROR(DATEVALUE($A6747),"")))</f>
        <v/>
      </c>
      <c r="F6747" s="12">
        <f>IF($B6747="","",IF(ISNUMBER($B6747),HOUR($B6747)*2+MINUTE($B6747)/30,IFERROR(VALUE(LEFT($B6747,FIND(":",$B6747)-1))*2+VALUE(MID($B6747,FIND(":",$B6747)+1,2))/30,"")))</f>
        <v/>
      </c>
      <c r="G6747" s="12">
        <f>IF($E6747="","",IF(WEEKDAY($E6747,2)&lt;6,1,0))</f>
        <v/>
      </c>
      <c r="H6747" s="12">
        <f>IF(OR($E6747="",$F6747=""),"",IF(AND($G6747=1,$F6747&gt;='Working Hours'!$C$8,$F6747&lt;'Working Hours'!$C$9),1,0))</f>
        <v/>
      </c>
    </row>
    <row r="6748">
      <c r="A6748" s="11" t="n"/>
      <c r="B6748" s="11" t="n"/>
      <c r="C6748" s="11" t="n"/>
      <c r="E6748" s="12">
        <f>IF($A6748="","",IF(ISNUMBER($A6748),$A6748,IFERROR(DATEVALUE($A6748),"")))</f>
        <v/>
      </c>
      <c r="F6748" s="12">
        <f>IF($B6748="","",IF(ISNUMBER($B6748),HOUR($B6748)*2+MINUTE($B6748)/30,IFERROR(VALUE(LEFT($B6748,FIND(":",$B6748)-1))*2+VALUE(MID($B6748,FIND(":",$B6748)+1,2))/30,"")))</f>
        <v/>
      </c>
      <c r="G6748" s="12">
        <f>IF($E6748="","",IF(WEEKDAY($E6748,2)&lt;6,1,0))</f>
        <v/>
      </c>
      <c r="H6748" s="12">
        <f>IF(OR($E6748="",$F6748=""),"",IF(AND($G6748=1,$F6748&gt;='Working Hours'!$C$8,$F6748&lt;'Working Hours'!$C$9),1,0))</f>
        <v/>
      </c>
    </row>
    <row r="6749">
      <c r="A6749" s="11" t="n"/>
      <c r="B6749" s="11" t="n"/>
      <c r="C6749" s="11" t="n"/>
      <c r="E6749" s="12">
        <f>IF($A6749="","",IF(ISNUMBER($A6749),$A6749,IFERROR(DATEVALUE($A6749),"")))</f>
        <v/>
      </c>
      <c r="F6749" s="12">
        <f>IF($B6749="","",IF(ISNUMBER($B6749),HOUR($B6749)*2+MINUTE($B6749)/30,IFERROR(VALUE(LEFT($B6749,FIND(":",$B6749)-1))*2+VALUE(MID($B6749,FIND(":",$B6749)+1,2))/30,"")))</f>
        <v/>
      </c>
      <c r="G6749" s="12">
        <f>IF($E6749="","",IF(WEEKDAY($E6749,2)&lt;6,1,0))</f>
        <v/>
      </c>
      <c r="H6749" s="12">
        <f>IF(OR($E6749="",$F6749=""),"",IF(AND($G6749=1,$F6749&gt;='Working Hours'!$C$8,$F6749&lt;'Working Hours'!$C$9),1,0))</f>
        <v/>
      </c>
    </row>
    <row r="6750">
      <c r="A6750" s="11" t="n"/>
      <c r="B6750" s="11" t="n"/>
      <c r="C6750" s="11" t="n"/>
      <c r="E6750" s="12">
        <f>IF($A6750="","",IF(ISNUMBER($A6750),$A6750,IFERROR(DATEVALUE($A6750),"")))</f>
        <v/>
      </c>
      <c r="F6750" s="12">
        <f>IF($B6750="","",IF(ISNUMBER($B6750),HOUR($B6750)*2+MINUTE($B6750)/30,IFERROR(VALUE(LEFT($B6750,FIND(":",$B6750)-1))*2+VALUE(MID($B6750,FIND(":",$B6750)+1,2))/30,"")))</f>
        <v/>
      </c>
      <c r="G6750" s="12">
        <f>IF($E6750="","",IF(WEEKDAY($E6750,2)&lt;6,1,0))</f>
        <v/>
      </c>
      <c r="H6750" s="12">
        <f>IF(OR($E6750="",$F6750=""),"",IF(AND($G6750=1,$F6750&gt;='Working Hours'!$C$8,$F6750&lt;'Working Hours'!$C$9),1,0))</f>
        <v/>
      </c>
    </row>
    <row r="6751">
      <c r="A6751" s="11" t="n"/>
      <c r="B6751" s="11" t="n"/>
      <c r="C6751" s="11" t="n"/>
      <c r="E6751" s="12">
        <f>IF($A6751="","",IF(ISNUMBER($A6751),$A6751,IFERROR(DATEVALUE($A6751),"")))</f>
        <v/>
      </c>
      <c r="F6751" s="12">
        <f>IF($B6751="","",IF(ISNUMBER($B6751),HOUR($B6751)*2+MINUTE($B6751)/30,IFERROR(VALUE(LEFT($B6751,FIND(":",$B6751)-1))*2+VALUE(MID($B6751,FIND(":",$B6751)+1,2))/30,"")))</f>
        <v/>
      </c>
      <c r="G6751" s="12">
        <f>IF($E6751="","",IF(WEEKDAY($E6751,2)&lt;6,1,0))</f>
        <v/>
      </c>
      <c r="H6751" s="12">
        <f>IF(OR($E6751="",$F6751=""),"",IF(AND($G6751=1,$F6751&gt;='Working Hours'!$C$8,$F6751&lt;'Working Hours'!$C$9),1,0))</f>
        <v/>
      </c>
    </row>
    <row r="6752">
      <c r="A6752" s="11" t="n"/>
      <c r="B6752" s="11" t="n"/>
      <c r="C6752" s="11" t="n"/>
      <c r="E6752" s="12">
        <f>IF($A6752="","",IF(ISNUMBER($A6752),$A6752,IFERROR(DATEVALUE($A6752),"")))</f>
        <v/>
      </c>
      <c r="F6752" s="12">
        <f>IF($B6752="","",IF(ISNUMBER($B6752),HOUR($B6752)*2+MINUTE($B6752)/30,IFERROR(VALUE(LEFT($B6752,FIND(":",$B6752)-1))*2+VALUE(MID($B6752,FIND(":",$B6752)+1,2))/30,"")))</f>
        <v/>
      </c>
      <c r="G6752" s="12">
        <f>IF($E6752="","",IF(WEEKDAY($E6752,2)&lt;6,1,0))</f>
        <v/>
      </c>
      <c r="H6752" s="12">
        <f>IF(OR($E6752="",$F6752=""),"",IF(AND($G6752=1,$F6752&gt;='Working Hours'!$C$8,$F6752&lt;'Working Hours'!$C$9),1,0))</f>
        <v/>
      </c>
    </row>
    <row r="6753">
      <c r="A6753" s="11" t="n"/>
      <c r="B6753" s="11" t="n"/>
      <c r="C6753" s="11" t="n"/>
      <c r="E6753" s="12">
        <f>IF($A6753="","",IF(ISNUMBER($A6753),$A6753,IFERROR(DATEVALUE($A6753),"")))</f>
        <v/>
      </c>
      <c r="F6753" s="12">
        <f>IF($B6753="","",IF(ISNUMBER($B6753),HOUR($B6753)*2+MINUTE($B6753)/30,IFERROR(VALUE(LEFT($B6753,FIND(":",$B6753)-1))*2+VALUE(MID($B6753,FIND(":",$B6753)+1,2))/30,"")))</f>
        <v/>
      </c>
      <c r="G6753" s="12">
        <f>IF($E6753="","",IF(WEEKDAY($E6753,2)&lt;6,1,0))</f>
        <v/>
      </c>
      <c r="H6753" s="12">
        <f>IF(OR($E6753="",$F6753=""),"",IF(AND($G6753=1,$F6753&gt;='Working Hours'!$C$8,$F6753&lt;'Working Hours'!$C$9),1,0))</f>
        <v/>
      </c>
    </row>
    <row r="6754">
      <c r="A6754" s="11" t="n"/>
      <c r="B6754" s="11" t="n"/>
      <c r="C6754" s="11" t="n"/>
      <c r="E6754" s="12">
        <f>IF($A6754="","",IF(ISNUMBER($A6754),$A6754,IFERROR(DATEVALUE($A6754),"")))</f>
        <v/>
      </c>
      <c r="F6754" s="12">
        <f>IF($B6754="","",IF(ISNUMBER($B6754),HOUR($B6754)*2+MINUTE($B6754)/30,IFERROR(VALUE(LEFT($B6754,FIND(":",$B6754)-1))*2+VALUE(MID($B6754,FIND(":",$B6754)+1,2))/30,"")))</f>
        <v/>
      </c>
      <c r="G6754" s="12">
        <f>IF($E6754="","",IF(WEEKDAY($E6754,2)&lt;6,1,0))</f>
        <v/>
      </c>
      <c r="H6754" s="12">
        <f>IF(OR($E6754="",$F6754=""),"",IF(AND($G6754=1,$F6754&gt;='Working Hours'!$C$8,$F6754&lt;'Working Hours'!$C$9),1,0))</f>
        <v/>
      </c>
    </row>
    <row r="6755">
      <c r="A6755" s="11" t="n"/>
      <c r="B6755" s="11" t="n"/>
      <c r="C6755" s="11" t="n"/>
      <c r="E6755" s="12">
        <f>IF($A6755="","",IF(ISNUMBER($A6755),$A6755,IFERROR(DATEVALUE($A6755),"")))</f>
        <v/>
      </c>
      <c r="F6755" s="12">
        <f>IF($B6755="","",IF(ISNUMBER($B6755),HOUR($B6755)*2+MINUTE($B6755)/30,IFERROR(VALUE(LEFT($B6755,FIND(":",$B6755)-1))*2+VALUE(MID($B6755,FIND(":",$B6755)+1,2))/30,"")))</f>
        <v/>
      </c>
      <c r="G6755" s="12">
        <f>IF($E6755="","",IF(WEEKDAY($E6755,2)&lt;6,1,0))</f>
        <v/>
      </c>
      <c r="H6755" s="12">
        <f>IF(OR($E6755="",$F6755=""),"",IF(AND($G6755=1,$F6755&gt;='Working Hours'!$C$8,$F6755&lt;'Working Hours'!$C$9),1,0))</f>
        <v/>
      </c>
    </row>
    <row r="6756">
      <c r="A6756" s="11" t="n"/>
      <c r="B6756" s="11" t="n"/>
      <c r="C6756" s="11" t="n"/>
      <c r="E6756" s="12">
        <f>IF($A6756="","",IF(ISNUMBER($A6756),$A6756,IFERROR(DATEVALUE($A6756),"")))</f>
        <v/>
      </c>
      <c r="F6756" s="12">
        <f>IF($B6756="","",IF(ISNUMBER($B6756),HOUR($B6756)*2+MINUTE($B6756)/30,IFERROR(VALUE(LEFT($B6756,FIND(":",$B6756)-1))*2+VALUE(MID($B6756,FIND(":",$B6756)+1,2))/30,"")))</f>
        <v/>
      </c>
      <c r="G6756" s="12">
        <f>IF($E6756="","",IF(WEEKDAY($E6756,2)&lt;6,1,0))</f>
        <v/>
      </c>
      <c r="H6756" s="12">
        <f>IF(OR($E6756="",$F6756=""),"",IF(AND($G6756=1,$F6756&gt;='Working Hours'!$C$8,$F6756&lt;'Working Hours'!$C$9),1,0))</f>
        <v/>
      </c>
    </row>
    <row r="6757">
      <c r="A6757" s="11" t="n"/>
      <c r="B6757" s="11" t="n"/>
      <c r="C6757" s="11" t="n"/>
      <c r="E6757" s="12">
        <f>IF($A6757="","",IF(ISNUMBER($A6757),$A6757,IFERROR(DATEVALUE($A6757),"")))</f>
        <v/>
      </c>
      <c r="F6757" s="12">
        <f>IF($B6757="","",IF(ISNUMBER($B6757),HOUR($B6757)*2+MINUTE($B6757)/30,IFERROR(VALUE(LEFT($B6757,FIND(":",$B6757)-1))*2+VALUE(MID($B6757,FIND(":",$B6757)+1,2))/30,"")))</f>
        <v/>
      </c>
      <c r="G6757" s="12">
        <f>IF($E6757="","",IF(WEEKDAY($E6757,2)&lt;6,1,0))</f>
        <v/>
      </c>
      <c r="H6757" s="12">
        <f>IF(OR($E6757="",$F6757=""),"",IF(AND($G6757=1,$F6757&gt;='Working Hours'!$C$8,$F6757&lt;'Working Hours'!$C$9),1,0))</f>
        <v/>
      </c>
    </row>
    <row r="6758">
      <c r="A6758" s="11" t="n"/>
      <c r="B6758" s="11" t="n"/>
      <c r="C6758" s="11" t="n"/>
      <c r="E6758" s="12">
        <f>IF($A6758="","",IF(ISNUMBER($A6758),$A6758,IFERROR(DATEVALUE($A6758),"")))</f>
        <v/>
      </c>
      <c r="F6758" s="12">
        <f>IF($B6758="","",IF(ISNUMBER($B6758),HOUR($B6758)*2+MINUTE($B6758)/30,IFERROR(VALUE(LEFT($B6758,FIND(":",$B6758)-1))*2+VALUE(MID($B6758,FIND(":",$B6758)+1,2))/30,"")))</f>
        <v/>
      </c>
      <c r="G6758" s="12">
        <f>IF($E6758="","",IF(WEEKDAY($E6758,2)&lt;6,1,0))</f>
        <v/>
      </c>
      <c r="H6758" s="12">
        <f>IF(OR($E6758="",$F6758=""),"",IF(AND($G6758=1,$F6758&gt;='Working Hours'!$C$8,$F6758&lt;'Working Hours'!$C$9),1,0))</f>
        <v/>
      </c>
    </row>
    <row r="6759">
      <c r="A6759" s="11" t="n"/>
      <c r="B6759" s="11" t="n"/>
      <c r="C6759" s="11" t="n"/>
      <c r="E6759" s="12">
        <f>IF($A6759="","",IF(ISNUMBER($A6759),$A6759,IFERROR(DATEVALUE($A6759),"")))</f>
        <v/>
      </c>
      <c r="F6759" s="12">
        <f>IF($B6759="","",IF(ISNUMBER($B6759),HOUR($B6759)*2+MINUTE($B6759)/30,IFERROR(VALUE(LEFT($B6759,FIND(":",$B6759)-1))*2+VALUE(MID($B6759,FIND(":",$B6759)+1,2))/30,"")))</f>
        <v/>
      </c>
      <c r="G6759" s="12">
        <f>IF($E6759="","",IF(WEEKDAY($E6759,2)&lt;6,1,0))</f>
        <v/>
      </c>
      <c r="H6759" s="12">
        <f>IF(OR($E6759="",$F6759=""),"",IF(AND($G6759=1,$F6759&gt;='Working Hours'!$C$8,$F6759&lt;'Working Hours'!$C$9),1,0))</f>
        <v/>
      </c>
    </row>
    <row r="6760">
      <c r="A6760" s="11" t="n"/>
      <c r="B6760" s="11" t="n"/>
      <c r="C6760" s="11" t="n"/>
      <c r="E6760" s="12">
        <f>IF($A6760="","",IF(ISNUMBER($A6760),$A6760,IFERROR(DATEVALUE($A6760),"")))</f>
        <v/>
      </c>
      <c r="F6760" s="12">
        <f>IF($B6760="","",IF(ISNUMBER($B6760),HOUR($B6760)*2+MINUTE($B6760)/30,IFERROR(VALUE(LEFT($B6760,FIND(":",$B6760)-1))*2+VALUE(MID($B6760,FIND(":",$B6760)+1,2))/30,"")))</f>
        <v/>
      </c>
      <c r="G6760" s="12">
        <f>IF($E6760="","",IF(WEEKDAY($E6760,2)&lt;6,1,0))</f>
        <v/>
      </c>
      <c r="H6760" s="12">
        <f>IF(OR($E6760="",$F6760=""),"",IF(AND($G6760=1,$F6760&gt;='Working Hours'!$C$8,$F6760&lt;'Working Hours'!$C$9),1,0))</f>
        <v/>
      </c>
    </row>
    <row r="6761">
      <c r="A6761" s="11" t="n"/>
      <c r="B6761" s="11" t="n"/>
      <c r="C6761" s="11" t="n"/>
      <c r="E6761" s="12">
        <f>IF($A6761="","",IF(ISNUMBER($A6761),$A6761,IFERROR(DATEVALUE($A6761),"")))</f>
        <v/>
      </c>
      <c r="F6761" s="12">
        <f>IF($B6761="","",IF(ISNUMBER($B6761),HOUR($B6761)*2+MINUTE($B6761)/30,IFERROR(VALUE(LEFT($B6761,FIND(":",$B6761)-1))*2+VALUE(MID($B6761,FIND(":",$B6761)+1,2))/30,"")))</f>
        <v/>
      </c>
      <c r="G6761" s="12">
        <f>IF($E6761="","",IF(WEEKDAY($E6761,2)&lt;6,1,0))</f>
        <v/>
      </c>
      <c r="H6761" s="12">
        <f>IF(OR($E6761="",$F6761=""),"",IF(AND($G6761=1,$F6761&gt;='Working Hours'!$C$8,$F6761&lt;'Working Hours'!$C$9),1,0))</f>
        <v/>
      </c>
    </row>
    <row r="6762">
      <c r="A6762" s="11" t="n"/>
      <c r="B6762" s="11" t="n"/>
      <c r="C6762" s="11" t="n"/>
      <c r="E6762" s="12">
        <f>IF($A6762="","",IF(ISNUMBER($A6762),$A6762,IFERROR(DATEVALUE($A6762),"")))</f>
        <v/>
      </c>
      <c r="F6762" s="12">
        <f>IF($B6762="","",IF(ISNUMBER($B6762),HOUR($B6762)*2+MINUTE($B6762)/30,IFERROR(VALUE(LEFT($B6762,FIND(":",$B6762)-1))*2+VALUE(MID($B6762,FIND(":",$B6762)+1,2))/30,"")))</f>
        <v/>
      </c>
      <c r="G6762" s="12">
        <f>IF($E6762="","",IF(WEEKDAY($E6762,2)&lt;6,1,0))</f>
        <v/>
      </c>
      <c r="H6762" s="12">
        <f>IF(OR($E6762="",$F6762=""),"",IF(AND($G6762=1,$F6762&gt;='Working Hours'!$C$8,$F6762&lt;'Working Hours'!$C$9),1,0))</f>
        <v/>
      </c>
    </row>
    <row r="6763">
      <c r="A6763" s="11" t="n"/>
      <c r="B6763" s="11" t="n"/>
      <c r="C6763" s="11" t="n"/>
      <c r="E6763" s="12">
        <f>IF($A6763="","",IF(ISNUMBER($A6763),$A6763,IFERROR(DATEVALUE($A6763),"")))</f>
        <v/>
      </c>
      <c r="F6763" s="12">
        <f>IF($B6763="","",IF(ISNUMBER($B6763),HOUR($B6763)*2+MINUTE($B6763)/30,IFERROR(VALUE(LEFT($B6763,FIND(":",$B6763)-1))*2+VALUE(MID($B6763,FIND(":",$B6763)+1,2))/30,"")))</f>
        <v/>
      </c>
      <c r="G6763" s="12">
        <f>IF($E6763="","",IF(WEEKDAY($E6763,2)&lt;6,1,0))</f>
        <v/>
      </c>
      <c r="H6763" s="12">
        <f>IF(OR($E6763="",$F6763=""),"",IF(AND($G6763=1,$F6763&gt;='Working Hours'!$C$8,$F6763&lt;'Working Hours'!$C$9),1,0))</f>
        <v/>
      </c>
    </row>
    <row r="6764">
      <c r="A6764" s="11" t="n"/>
      <c r="B6764" s="11" t="n"/>
      <c r="C6764" s="11" t="n"/>
      <c r="E6764" s="12">
        <f>IF($A6764="","",IF(ISNUMBER($A6764),$A6764,IFERROR(DATEVALUE($A6764),"")))</f>
        <v/>
      </c>
      <c r="F6764" s="12">
        <f>IF($B6764="","",IF(ISNUMBER($B6764),HOUR($B6764)*2+MINUTE($B6764)/30,IFERROR(VALUE(LEFT($B6764,FIND(":",$B6764)-1))*2+VALUE(MID($B6764,FIND(":",$B6764)+1,2))/30,"")))</f>
        <v/>
      </c>
      <c r="G6764" s="12">
        <f>IF($E6764="","",IF(WEEKDAY($E6764,2)&lt;6,1,0))</f>
        <v/>
      </c>
      <c r="H6764" s="12">
        <f>IF(OR($E6764="",$F6764=""),"",IF(AND($G6764=1,$F6764&gt;='Working Hours'!$C$8,$F6764&lt;'Working Hours'!$C$9),1,0))</f>
        <v/>
      </c>
    </row>
    <row r="6765">
      <c r="A6765" s="11" t="n"/>
      <c r="B6765" s="11" t="n"/>
      <c r="C6765" s="11" t="n"/>
      <c r="E6765" s="12">
        <f>IF($A6765="","",IF(ISNUMBER($A6765),$A6765,IFERROR(DATEVALUE($A6765),"")))</f>
        <v/>
      </c>
      <c r="F6765" s="12">
        <f>IF($B6765="","",IF(ISNUMBER($B6765),HOUR($B6765)*2+MINUTE($B6765)/30,IFERROR(VALUE(LEFT($B6765,FIND(":",$B6765)-1))*2+VALUE(MID($B6765,FIND(":",$B6765)+1,2))/30,"")))</f>
        <v/>
      </c>
      <c r="G6765" s="12">
        <f>IF($E6765="","",IF(WEEKDAY($E6765,2)&lt;6,1,0))</f>
        <v/>
      </c>
      <c r="H6765" s="12">
        <f>IF(OR($E6765="",$F6765=""),"",IF(AND($G6765=1,$F6765&gt;='Working Hours'!$C$8,$F6765&lt;'Working Hours'!$C$9),1,0))</f>
        <v/>
      </c>
    </row>
    <row r="6766">
      <c r="A6766" s="11" t="n"/>
      <c r="B6766" s="11" t="n"/>
      <c r="C6766" s="11" t="n"/>
      <c r="E6766" s="12">
        <f>IF($A6766="","",IF(ISNUMBER($A6766),$A6766,IFERROR(DATEVALUE($A6766),"")))</f>
        <v/>
      </c>
      <c r="F6766" s="12">
        <f>IF($B6766="","",IF(ISNUMBER($B6766),HOUR($B6766)*2+MINUTE($B6766)/30,IFERROR(VALUE(LEFT($B6766,FIND(":",$B6766)-1))*2+VALUE(MID($B6766,FIND(":",$B6766)+1,2))/30,"")))</f>
        <v/>
      </c>
      <c r="G6766" s="12">
        <f>IF($E6766="","",IF(WEEKDAY($E6766,2)&lt;6,1,0))</f>
        <v/>
      </c>
      <c r="H6766" s="12">
        <f>IF(OR($E6766="",$F6766=""),"",IF(AND($G6766=1,$F6766&gt;='Working Hours'!$C$8,$F6766&lt;'Working Hours'!$C$9),1,0))</f>
        <v/>
      </c>
    </row>
    <row r="6767">
      <c r="A6767" s="11" t="n"/>
      <c r="B6767" s="11" t="n"/>
      <c r="C6767" s="11" t="n"/>
      <c r="E6767" s="12">
        <f>IF($A6767="","",IF(ISNUMBER($A6767),$A6767,IFERROR(DATEVALUE($A6767),"")))</f>
        <v/>
      </c>
      <c r="F6767" s="12">
        <f>IF($B6767="","",IF(ISNUMBER($B6767),HOUR($B6767)*2+MINUTE($B6767)/30,IFERROR(VALUE(LEFT($B6767,FIND(":",$B6767)-1))*2+VALUE(MID($B6767,FIND(":",$B6767)+1,2))/30,"")))</f>
        <v/>
      </c>
      <c r="G6767" s="12">
        <f>IF($E6767="","",IF(WEEKDAY($E6767,2)&lt;6,1,0))</f>
        <v/>
      </c>
      <c r="H6767" s="12">
        <f>IF(OR($E6767="",$F6767=""),"",IF(AND($G6767=1,$F6767&gt;='Working Hours'!$C$8,$F6767&lt;'Working Hours'!$C$9),1,0))</f>
        <v/>
      </c>
    </row>
    <row r="6768">
      <c r="A6768" s="11" t="n"/>
      <c r="B6768" s="11" t="n"/>
      <c r="C6768" s="11" t="n"/>
      <c r="E6768" s="12">
        <f>IF($A6768="","",IF(ISNUMBER($A6768),$A6768,IFERROR(DATEVALUE($A6768),"")))</f>
        <v/>
      </c>
      <c r="F6768" s="12">
        <f>IF($B6768="","",IF(ISNUMBER($B6768),HOUR($B6768)*2+MINUTE($B6768)/30,IFERROR(VALUE(LEFT($B6768,FIND(":",$B6768)-1))*2+VALUE(MID($B6768,FIND(":",$B6768)+1,2))/30,"")))</f>
        <v/>
      </c>
      <c r="G6768" s="12">
        <f>IF($E6768="","",IF(WEEKDAY($E6768,2)&lt;6,1,0))</f>
        <v/>
      </c>
      <c r="H6768" s="12">
        <f>IF(OR($E6768="",$F6768=""),"",IF(AND($G6768=1,$F6768&gt;='Working Hours'!$C$8,$F6768&lt;'Working Hours'!$C$9),1,0))</f>
        <v/>
      </c>
    </row>
    <row r="6769">
      <c r="A6769" s="11" t="n"/>
      <c r="B6769" s="11" t="n"/>
      <c r="C6769" s="11" t="n"/>
      <c r="E6769" s="12">
        <f>IF($A6769="","",IF(ISNUMBER($A6769),$A6769,IFERROR(DATEVALUE($A6769),"")))</f>
        <v/>
      </c>
      <c r="F6769" s="12">
        <f>IF($B6769="","",IF(ISNUMBER($B6769),HOUR($B6769)*2+MINUTE($B6769)/30,IFERROR(VALUE(LEFT($B6769,FIND(":",$B6769)-1))*2+VALUE(MID($B6769,FIND(":",$B6769)+1,2))/30,"")))</f>
        <v/>
      </c>
      <c r="G6769" s="12">
        <f>IF($E6769="","",IF(WEEKDAY($E6769,2)&lt;6,1,0))</f>
        <v/>
      </c>
      <c r="H6769" s="12">
        <f>IF(OR($E6769="",$F6769=""),"",IF(AND($G6769=1,$F6769&gt;='Working Hours'!$C$8,$F6769&lt;'Working Hours'!$C$9),1,0))</f>
        <v/>
      </c>
    </row>
    <row r="6770">
      <c r="A6770" s="11" t="n"/>
      <c r="B6770" s="11" t="n"/>
      <c r="C6770" s="11" t="n"/>
      <c r="E6770" s="12">
        <f>IF($A6770="","",IF(ISNUMBER($A6770),$A6770,IFERROR(DATEVALUE($A6770),"")))</f>
        <v/>
      </c>
      <c r="F6770" s="12">
        <f>IF($B6770="","",IF(ISNUMBER($B6770),HOUR($B6770)*2+MINUTE($B6770)/30,IFERROR(VALUE(LEFT($B6770,FIND(":",$B6770)-1))*2+VALUE(MID($B6770,FIND(":",$B6770)+1,2))/30,"")))</f>
        <v/>
      </c>
      <c r="G6770" s="12">
        <f>IF($E6770="","",IF(WEEKDAY($E6770,2)&lt;6,1,0))</f>
        <v/>
      </c>
      <c r="H6770" s="12">
        <f>IF(OR($E6770="",$F6770=""),"",IF(AND($G6770=1,$F6770&gt;='Working Hours'!$C$8,$F6770&lt;'Working Hours'!$C$9),1,0))</f>
        <v/>
      </c>
    </row>
    <row r="6771">
      <c r="A6771" s="11" t="n"/>
      <c r="B6771" s="11" t="n"/>
      <c r="C6771" s="11" t="n"/>
      <c r="E6771" s="12">
        <f>IF($A6771="","",IF(ISNUMBER($A6771),$A6771,IFERROR(DATEVALUE($A6771),"")))</f>
        <v/>
      </c>
      <c r="F6771" s="12">
        <f>IF($B6771="","",IF(ISNUMBER($B6771),HOUR($B6771)*2+MINUTE($B6771)/30,IFERROR(VALUE(LEFT($B6771,FIND(":",$B6771)-1))*2+VALUE(MID($B6771,FIND(":",$B6771)+1,2))/30,"")))</f>
        <v/>
      </c>
      <c r="G6771" s="12">
        <f>IF($E6771="","",IF(WEEKDAY($E6771,2)&lt;6,1,0))</f>
        <v/>
      </c>
      <c r="H6771" s="12">
        <f>IF(OR($E6771="",$F6771=""),"",IF(AND($G6771=1,$F6771&gt;='Working Hours'!$C$8,$F6771&lt;'Working Hours'!$C$9),1,0))</f>
        <v/>
      </c>
    </row>
    <row r="6772">
      <c r="A6772" s="11" t="n"/>
      <c r="B6772" s="11" t="n"/>
      <c r="C6772" s="11" t="n"/>
      <c r="E6772" s="12">
        <f>IF($A6772="","",IF(ISNUMBER($A6772),$A6772,IFERROR(DATEVALUE($A6772),"")))</f>
        <v/>
      </c>
      <c r="F6772" s="12">
        <f>IF($B6772="","",IF(ISNUMBER($B6772),HOUR($B6772)*2+MINUTE($B6772)/30,IFERROR(VALUE(LEFT($B6772,FIND(":",$B6772)-1))*2+VALUE(MID($B6772,FIND(":",$B6772)+1,2))/30,"")))</f>
        <v/>
      </c>
      <c r="G6772" s="12">
        <f>IF($E6772="","",IF(WEEKDAY($E6772,2)&lt;6,1,0))</f>
        <v/>
      </c>
      <c r="H6772" s="12">
        <f>IF(OR($E6772="",$F6772=""),"",IF(AND($G6772=1,$F6772&gt;='Working Hours'!$C$8,$F6772&lt;'Working Hours'!$C$9),1,0))</f>
        <v/>
      </c>
    </row>
    <row r="6773">
      <c r="A6773" s="11" t="n"/>
      <c r="B6773" s="11" t="n"/>
      <c r="C6773" s="11" t="n"/>
      <c r="E6773" s="12">
        <f>IF($A6773="","",IF(ISNUMBER($A6773),$A6773,IFERROR(DATEVALUE($A6773),"")))</f>
        <v/>
      </c>
      <c r="F6773" s="12">
        <f>IF($B6773="","",IF(ISNUMBER($B6773),HOUR($B6773)*2+MINUTE($B6773)/30,IFERROR(VALUE(LEFT($B6773,FIND(":",$B6773)-1))*2+VALUE(MID($B6773,FIND(":",$B6773)+1,2))/30,"")))</f>
        <v/>
      </c>
      <c r="G6773" s="12">
        <f>IF($E6773="","",IF(WEEKDAY($E6773,2)&lt;6,1,0))</f>
        <v/>
      </c>
      <c r="H6773" s="12">
        <f>IF(OR($E6773="",$F6773=""),"",IF(AND($G6773=1,$F6773&gt;='Working Hours'!$C$8,$F6773&lt;'Working Hours'!$C$9),1,0))</f>
        <v/>
      </c>
    </row>
    <row r="6774">
      <c r="A6774" s="11" t="n"/>
      <c r="B6774" s="11" t="n"/>
      <c r="C6774" s="11" t="n"/>
      <c r="E6774" s="12">
        <f>IF($A6774="","",IF(ISNUMBER($A6774),$A6774,IFERROR(DATEVALUE($A6774),"")))</f>
        <v/>
      </c>
      <c r="F6774" s="12">
        <f>IF($B6774="","",IF(ISNUMBER($B6774),HOUR($B6774)*2+MINUTE($B6774)/30,IFERROR(VALUE(LEFT($B6774,FIND(":",$B6774)-1))*2+VALUE(MID($B6774,FIND(":",$B6774)+1,2))/30,"")))</f>
        <v/>
      </c>
      <c r="G6774" s="12">
        <f>IF($E6774="","",IF(WEEKDAY($E6774,2)&lt;6,1,0))</f>
        <v/>
      </c>
      <c r="H6774" s="12">
        <f>IF(OR($E6774="",$F6774=""),"",IF(AND($G6774=1,$F6774&gt;='Working Hours'!$C$8,$F6774&lt;'Working Hours'!$C$9),1,0))</f>
        <v/>
      </c>
    </row>
    <row r="6775">
      <c r="A6775" s="11" t="n"/>
      <c r="B6775" s="11" t="n"/>
      <c r="C6775" s="11" t="n"/>
      <c r="E6775" s="12">
        <f>IF($A6775="","",IF(ISNUMBER($A6775),$A6775,IFERROR(DATEVALUE($A6775),"")))</f>
        <v/>
      </c>
      <c r="F6775" s="12">
        <f>IF($B6775="","",IF(ISNUMBER($B6775),HOUR($B6775)*2+MINUTE($B6775)/30,IFERROR(VALUE(LEFT($B6775,FIND(":",$B6775)-1))*2+VALUE(MID($B6775,FIND(":",$B6775)+1,2))/30,"")))</f>
        <v/>
      </c>
      <c r="G6775" s="12">
        <f>IF($E6775="","",IF(WEEKDAY($E6775,2)&lt;6,1,0))</f>
        <v/>
      </c>
      <c r="H6775" s="12">
        <f>IF(OR($E6775="",$F6775=""),"",IF(AND($G6775=1,$F6775&gt;='Working Hours'!$C$8,$F6775&lt;'Working Hours'!$C$9),1,0))</f>
        <v/>
      </c>
    </row>
    <row r="6776">
      <c r="A6776" s="11" t="n"/>
      <c r="B6776" s="11" t="n"/>
      <c r="C6776" s="11" t="n"/>
      <c r="E6776" s="12">
        <f>IF($A6776="","",IF(ISNUMBER($A6776),$A6776,IFERROR(DATEVALUE($A6776),"")))</f>
        <v/>
      </c>
      <c r="F6776" s="12">
        <f>IF($B6776="","",IF(ISNUMBER($B6776),HOUR($B6776)*2+MINUTE($B6776)/30,IFERROR(VALUE(LEFT($B6776,FIND(":",$B6776)-1))*2+VALUE(MID($B6776,FIND(":",$B6776)+1,2))/30,"")))</f>
        <v/>
      </c>
      <c r="G6776" s="12">
        <f>IF($E6776="","",IF(WEEKDAY($E6776,2)&lt;6,1,0))</f>
        <v/>
      </c>
      <c r="H6776" s="12">
        <f>IF(OR($E6776="",$F6776=""),"",IF(AND($G6776=1,$F6776&gt;='Working Hours'!$C$8,$F6776&lt;'Working Hours'!$C$9),1,0))</f>
        <v/>
      </c>
    </row>
    <row r="6777">
      <c r="A6777" s="11" t="n"/>
      <c r="B6777" s="11" t="n"/>
      <c r="C6777" s="11" t="n"/>
      <c r="E6777" s="12">
        <f>IF($A6777="","",IF(ISNUMBER($A6777),$A6777,IFERROR(DATEVALUE($A6777),"")))</f>
        <v/>
      </c>
      <c r="F6777" s="12">
        <f>IF($B6777="","",IF(ISNUMBER($B6777),HOUR($B6777)*2+MINUTE($B6777)/30,IFERROR(VALUE(LEFT($B6777,FIND(":",$B6777)-1))*2+VALUE(MID($B6777,FIND(":",$B6777)+1,2))/30,"")))</f>
        <v/>
      </c>
      <c r="G6777" s="12">
        <f>IF($E6777="","",IF(WEEKDAY($E6777,2)&lt;6,1,0))</f>
        <v/>
      </c>
      <c r="H6777" s="12">
        <f>IF(OR($E6777="",$F6777=""),"",IF(AND($G6777=1,$F6777&gt;='Working Hours'!$C$8,$F6777&lt;'Working Hours'!$C$9),1,0))</f>
        <v/>
      </c>
    </row>
    <row r="6778">
      <c r="A6778" s="11" t="n"/>
      <c r="B6778" s="11" t="n"/>
      <c r="C6778" s="11" t="n"/>
      <c r="E6778" s="12">
        <f>IF($A6778="","",IF(ISNUMBER($A6778),$A6778,IFERROR(DATEVALUE($A6778),"")))</f>
        <v/>
      </c>
      <c r="F6778" s="12">
        <f>IF($B6778="","",IF(ISNUMBER($B6778),HOUR($B6778)*2+MINUTE($B6778)/30,IFERROR(VALUE(LEFT($B6778,FIND(":",$B6778)-1))*2+VALUE(MID($B6778,FIND(":",$B6778)+1,2))/30,"")))</f>
        <v/>
      </c>
      <c r="G6778" s="12">
        <f>IF($E6778="","",IF(WEEKDAY($E6778,2)&lt;6,1,0))</f>
        <v/>
      </c>
      <c r="H6778" s="12">
        <f>IF(OR($E6778="",$F6778=""),"",IF(AND($G6778=1,$F6778&gt;='Working Hours'!$C$8,$F6778&lt;'Working Hours'!$C$9),1,0))</f>
        <v/>
      </c>
    </row>
    <row r="6779">
      <c r="A6779" s="11" t="n"/>
      <c r="B6779" s="11" t="n"/>
      <c r="C6779" s="11" t="n"/>
      <c r="E6779" s="12">
        <f>IF($A6779="","",IF(ISNUMBER($A6779),$A6779,IFERROR(DATEVALUE($A6779),"")))</f>
        <v/>
      </c>
      <c r="F6779" s="12">
        <f>IF($B6779="","",IF(ISNUMBER($B6779),HOUR($B6779)*2+MINUTE($B6779)/30,IFERROR(VALUE(LEFT($B6779,FIND(":",$B6779)-1))*2+VALUE(MID($B6779,FIND(":",$B6779)+1,2))/30,"")))</f>
        <v/>
      </c>
      <c r="G6779" s="12">
        <f>IF($E6779="","",IF(WEEKDAY($E6779,2)&lt;6,1,0))</f>
        <v/>
      </c>
      <c r="H6779" s="12">
        <f>IF(OR($E6779="",$F6779=""),"",IF(AND($G6779=1,$F6779&gt;='Working Hours'!$C$8,$F6779&lt;'Working Hours'!$C$9),1,0))</f>
        <v/>
      </c>
    </row>
    <row r="6780">
      <c r="A6780" s="11" t="n"/>
      <c r="B6780" s="11" t="n"/>
      <c r="C6780" s="11" t="n"/>
      <c r="E6780" s="12">
        <f>IF($A6780="","",IF(ISNUMBER($A6780),$A6780,IFERROR(DATEVALUE($A6780),"")))</f>
        <v/>
      </c>
      <c r="F6780" s="12">
        <f>IF($B6780="","",IF(ISNUMBER($B6780),HOUR($B6780)*2+MINUTE($B6780)/30,IFERROR(VALUE(LEFT($B6780,FIND(":",$B6780)-1))*2+VALUE(MID($B6780,FIND(":",$B6780)+1,2))/30,"")))</f>
        <v/>
      </c>
      <c r="G6780" s="12">
        <f>IF($E6780="","",IF(WEEKDAY($E6780,2)&lt;6,1,0))</f>
        <v/>
      </c>
      <c r="H6780" s="12">
        <f>IF(OR($E6780="",$F6780=""),"",IF(AND($G6780=1,$F6780&gt;='Working Hours'!$C$8,$F6780&lt;'Working Hours'!$C$9),1,0))</f>
        <v/>
      </c>
    </row>
    <row r="6781">
      <c r="A6781" s="11" t="n"/>
      <c r="B6781" s="11" t="n"/>
      <c r="C6781" s="11" t="n"/>
      <c r="E6781" s="12">
        <f>IF($A6781="","",IF(ISNUMBER($A6781),$A6781,IFERROR(DATEVALUE($A6781),"")))</f>
        <v/>
      </c>
      <c r="F6781" s="12">
        <f>IF($B6781="","",IF(ISNUMBER($B6781),HOUR($B6781)*2+MINUTE($B6781)/30,IFERROR(VALUE(LEFT($B6781,FIND(":",$B6781)-1))*2+VALUE(MID($B6781,FIND(":",$B6781)+1,2))/30,"")))</f>
        <v/>
      </c>
      <c r="G6781" s="12">
        <f>IF($E6781="","",IF(WEEKDAY($E6781,2)&lt;6,1,0))</f>
        <v/>
      </c>
      <c r="H6781" s="12">
        <f>IF(OR($E6781="",$F6781=""),"",IF(AND($G6781=1,$F6781&gt;='Working Hours'!$C$8,$F6781&lt;'Working Hours'!$C$9),1,0))</f>
        <v/>
      </c>
    </row>
    <row r="6782">
      <c r="A6782" s="11" t="n"/>
      <c r="B6782" s="11" t="n"/>
      <c r="C6782" s="11" t="n"/>
      <c r="E6782" s="12">
        <f>IF($A6782="","",IF(ISNUMBER($A6782),$A6782,IFERROR(DATEVALUE($A6782),"")))</f>
        <v/>
      </c>
      <c r="F6782" s="12">
        <f>IF($B6782="","",IF(ISNUMBER($B6782),HOUR($B6782)*2+MINUTE($B6782)/30,IFERROR(VALUE(LEFT($B6782,FIND(":",$B6782)-1))*2+VALUE(MID($B6782,FIND(":",$B6782)+1,2))/30,"")))</f>
        <v/>
      </c>
      <c r="G6782" s="12">
        <f>IF($E6782="","",IF(WEEKDAY($E6782,2)&lt;6,1,0))</f>
        <v/>
      </c>
      <c r="H6782" s="12">
        <f>IF(OR($E6782="",$F6782=""),"",IF(AND($G6782=1,$F6782&gt;='Working Hours'!$C$8,$F6782&lt;'Working Hours'!$C$9),1,0))</f>
        <v/>
      </c>
    </row>
    <row r="6783">
      <c r="A6783" s="11" t="n"/>
      <c r="B6783" s="11" t="n"/>
      <c r="C6783" s="11" t="n"/>
      <c r="E6783" s="12">
        <f>IF($A6783="","",IF(ISNUMBER($A6783),$A6783,IFERROR(DATEVALUE($A6783),"")))</f>
        <v/>
      </c>
      <c r="F6783" s="12">
        <f>IF($B6783="","",IF(ISNUMBER($B6783),HOUR($B6783)*2+MINUTE($B6783)/30,IFERROR(VALUE(LEFT($B6783,FIND(":",$B6783)-1))*2+VALUE(MID($B6783,FIND(":",$B6783)+1,2))/30,"")))</f>
        <v/>
      </c>
      <c r="G6783" s="12">
        <f>IF($E6783="","",IF(WEEKDAY($E6783,2)&lt;6,1,0))</f>
        <v/>
      </c>
      <c r="H6783" s="12">
        <f>IF(OR($E6783="",$F6783=""),"",IF(AND($G6783=1,$F6783&gt;='Working Hours'!$C$8,$F6783&lt;'Working Hours'!$C$9),1,0))</f>
        <v/>
      </c>
    </row>
    <row r="6784">
      <c r="A6784" s="11" t="n"/>
      <c r="B6784" s="11" t="n"/>
      <c r="C6784" s="11" t="n"/>
      <c r="E6784" s="12">
        <f>IF($A6784="","",IF(ISNUMBER($A6784),$A6784,IFERROR(DATEVALUE($A6784),"")))</f>
        <v/>
      </c>
      <c r="F6784" s="12">
        <f>IF($B6784="","",IF(ISNUMBER($B6784),HOUR($B6784)*2+MINUTE($B6784)/30,IFERROR(VALUE(LEFT($B6784,FIND(":",$B6784)-1))*2+VALUE(MID($B6784,FIND(":",$B6784)+1,2))/30,"")))</f>
        <v/>
      </c>
      <c r="G6784" s="12">
        <f>IF($E6784="","",IF(WEEKDAY($E6784,2)&lt;6,1,0))</f>
        <v/>
      </c>
      <c r="H6784" s="12">
        <f>IF(OR($E6784="",$F6784=""),"",IF(AND($G6784=1,$F6784&gt;='Working Hours'!$C$8,$F6784&lt;'Working Hours'!$C$9),1,0))</f>
        <v/>
      </c>
    </row>
    <row r="6785">
      <c r="A6785" s="11" t="n"/>
      <c r="B6785" s="11" t="n"/>
      <c r="C6785" s="11" t="n"/>
      <c r="E6785" s="12">
        <f>IF($A6785="","",IF(ISNUMBER($A6785),$A6785,IFERROR(DATEVALUE($A6785),"")))</f>
        <v/>
      </c>
      <c r="F6785" s="12">
        <f>IF($B6785="","",IF(ISNUMBER($B6785),HOUR($B6785)*2+MINUTE($B6785)/30,IFERROR(VALUE(LEFT($B6785,FIND(":",$B6785)-1))*2+VALUE(MID($B6785,FIND(":",$B6785)+1,2))/30,"")))</f>
        <v/>
      </c>
      <c r="G6785" s="12">
        <f>IF($E6785="","",IF(WEEKDAY($E6785,2)&lt;6,1,0))</f>
        <v/>
      </c>
      <c r="H6785" s="12">
        <f>IF(OR($E6785="",$F6785=""),"",IF(AND($G6785=1,$F6785&gt;='Working Hours'!$C$8,$F6785&lt;'Working Hours'!$C$9),1,0))</f>
        <v/>
      </c>
    </row>
    <row r="6786">
      <c r="A6786" s="11" t="n"/>
      <c r="B6786" s="11" t="n"/>
      <c r="C6786" s="11" t="n"/>
      <c r="E6786" s="12">
        <f>IF($A6786="","",IF(ISNUMBER($A6786),$A6786,IFERROR(DATEVALUE($A6786),"")))</f>
        <v/>
      </c>
      <c r="F6786" s="12">
        <f>IF($B6786="","",IF(ISNUMBER($B6786),HOUR($B6786)*2+MINUTE($B6786)/30,IFERROR(VALUE(LEFT($B6786,FIND(":",$B6786)-1))*2+VALUE(MID($B6786,FIND(":",$B6786)+1,2))/30,"")))</f>
        <v/>
      </c>
      <c r="G6786" s="12">
        <f>IF($E6786="","",IF(WEEKDAY($E6786,2)&lt;6,1,0))</f>
        <v/>
      </c>
      <c r="H6786" s="12">
        <f>IF(OR($E6786="",$F6786=""),"",IF(AND($G6786=1,$F6786&gt;='Working Hours'!$C$8,$F6786&lt;'Working Hours'!$C$9),1,0))</f>
        <v/>
      </c>
    </row>
    <row r="6787">
      <c r="A6787" s="11" t="n"/>
      <c r="B6787" s="11" t="n"/>
      <c r="C6787" s="11" t="n"/>
      <c r="E6787" s="12">
        <f>IF($A6787="","",IF(ISNUMBER($A6787),$A6787,IFERROR(DATEVALUE($A6787),"")))</f>
        <v/>
      </c>
      <c r="F6787" s="12">
        <f>IF($B6787="","",IF(ISNUMBER($B6787),HOUR($B6787)*2+MINUTE($B6787)/30,IFERROR(VALUE(LEFT($B6787,FIND(":",$B6787)-1))*2+VALUE(MID($B6787,FIND(":",$B6787)+1,2))/30,"")))</f>
        <v/>
      </c>
      <c r="G6787" s="12">
        <f>IF($E6787="","",IF(WEEKDAY($E6787,2)&lt;6,1,0))</f>
        <v/>
      </c>
      <c r="H6787" s="12">
        <f>IF(OR($E6787="",$F6787=""),"",IF(AND($G6787=1,$F6787&gt;='Working Hours'!$C$8,$F6787&lt;'Working Hours'!$C$9),1,0))</f>
        <v/>
      </c>
    </row>
    <row r="6788">
      <c r="A6788" s="11" t="n"/>
      <c r="B6788" s="11" t="n"/>
      <c r="C6788" s="11" t="n"/>
      <c r="E6788" s="12">
        <f>IF($A6788="","",IF(ISNUMBER($A6788),$A6788,IFERROR(DATEVALUE($A6788),"")))</f>
        <v/>
      </c>
      <c r="F6788" s="12">
        <f>IF($B6788="","",IF(ISNUMBER($B6788),HOUR($B6788)*2+MINUTE($B6788)/30,IFERROR(VALUE(LEFT($B6788,FIND(":",$B6788)-1))*2+VALUE(MID($B6788,FIND(":",$B6788)+1,2))/30,"")))</f>
        <v/>
      </c>
      <c r="G6788" s="12">
        <f>IF($E6788="","",IF(WEEKDAY($E6788,2)&lt;6,1,0))</f>
        <v/>
      </c>
      <c r="H6788" s="12">
        <f>IF(OR($E6788="",$F6788=""),"",IF(AND($G6788=1,$F6788&gt;='Working Hours'!$C$8,$F6788&lt;'Working Hours'!$C$9),1,0))</f>
        <v/>
      </c>
    </row>
    <row r="6789">
      <c r="A6789" s="11" t="n"/>
      <c r="B6789" s="11" t="n"/>
      <c r="C6789" s="11" t="n"/>
      <c r="E6789" s="12">
        <f>IF($A6789="","",IF(ISNUMBER($A6789),$A6789,IFERROR(DATEVALUE($A6789),"")))</f>
        <v/>
      </c>
      <c r="F6789" s="12">
        <f>IF($B6789="","",IF(ISNUMBER($B6789),HOUR($B6789)*2+MINUTE($B6789)/30,IFERROR(VALUE(LEFT($B6789,FIND(":",$B6789)-1))*2+VALUE(MID($B6789,FIND(":",$B6789)+1,2))/30,"")))</f>
        <v/>
      </c>
      <c r="G6789" s="12">
        <f>IF($E6789="","",IF(WEEKDAY($E6789,2)&lt;6,1,0))</f>
        <v/>
      </c>
      <c r="H6789" s="12">
        <f>IF(OR($E6789="",$F6789=""),"",IF(AND($G6789=1,$F6789&gt;='Working Hours'!$C$8,$F6789&lt;'Working Hours'!$C$9),1,0))</f>
        <v/>
      </c>
    </row>
    <row r="6790">
      <c r="A6790" s="11" t="n"/>
      <c r="B6790" s="11" t="n"/>
      <c r="C6790" s="11" t="n"/>
      <c r="E6790" s="12">
        <f>IF($A6790="","",IF(ISNUMBER($A6790),$A6790,IFERROR(DATEVALUE($A6790),"")))</f>
        <v/>
      </c>
      <c r="F6790" s="12">
        <f>IF($B6790="","",IF(ISNUMBER($B6790),HOUR($B6790)*2+MINUTE($B6790)/30,IFERROR(VALUE(LEFT($B6790,FIND(":",$B6790)-1))*2+VALUE(MID($B6790,FIND(":",$B6790)+1,2))/30,"")))</f>
        <v/>
      </c>
      <c r="G6790" s="12">
        <f>IF($E6790="","",IF(WEEKDAY($E6790,2)&lt;6,1,0))</f>
        <v/>
      </c>
      <c r="H6790" s="12">
        <f>IF(OR($E6790="",$F6790=""),"",IF(AND($G6790=1,$F6790&gt;='Working Hours'!$C$8,$F6790&lt;'Working Hours'!$C$9),1,0))</f>
        <v/>
      </c>
    </row>
    <row r="6791">
      <c r="A6791" s="11" t="n"/>
      <c r="B6791" s="11" t="n"/>
      <c r="C6791" s="11" t="n"/>
      <c r="E6791" s="12">
        <f>IF($A6791="","",IF(ISNUMBER($A6791),$A6791,IFERROR(DATEVALUE($A6791),"")))</f>
        <v/>
      </c>
      <c r="F6791" s="12">
        <f>IF($B6791="","",IF(ISNUMBER($B6791),HOUR($B6791)*2+MINUTE($B6791)/30,IFERROR(VALUE(LEFT($B6791,FIND(":",$B6791)-1))*2+VALUE(MID($B6791,FIND(":",$B6791)+1,2))/30,"")))</f>
        <v/>
      </c>
      <c r="G6791" s="12">
        <f>IF($E6791="","",IF(WEEKDAY($E6791,2)&lt;6,1,0))</f>
        <v/>
      </c>
      <c r="H6791" s="12">
        <f>IF(OR($E6791="",$F6791=""),"",IF(AND($G6791=1,$F6791&gt;='Working Hours'!$C$8,$F6791&lt;'Working Hours'!$C$9),1,0))</f>
        <v/>
      </c>
    </row>
    <row r="6792">
      <c r="A6792" s="11" t="n"/>
      <c r="B6792" s="11" t="n"/>
      <c r="C6792" s="11" t="n"/>
      <c r="E6792" s="12">
        <f>IF($A6792="","",IF(ISNUMBER($A6792),$A6792,IFERROR(DATEVALUE($A6792),"")))</f>
        <v/>
      </c>
      <c r="F6792" s="12">
        <f>IF($B6792="","",IF(ISNUMBER($B6792),HOUR($B6792)*2+MINUTE($B6792)/30,IFERROR(VALUE(LEFT($B6792,FIND(":",$B6792)-1))*2+VALUE(MID($B6792,FIND(":",$B6792)+1,2))/30,"")))</f>
        <v/>
      </c>
      <c r="G6792" s="12">
        <f>IF($E6792="","",IF(WEEKDAY($E6792,2)&lt;6,1,0))</f>
        <v/>
      </c>
      <c r="H6792" s="12">
        <f>IF(OR($E6792="",$F6792=""),"",IF(AND($G6792=1,$F6792&gt;='Working Hours'!$C$8,$F6792&lt;'Working Hours'!$C$9),1,0))</f>
        <v/>
      </c>
    </row>
    <row r="6793">
      <c r="A6793" s="11" t="n"/>
      <c r="B6793" s="11" t="n"/>
      <c r="C6793" s="11" t="n"/>
      <c r="E6793" s="12">
        <f>IF($A6793="","",IF(ISNUMBER($A6793),$A6793,IFERROR(DATEVALUE($A6793),"")))</f>
        <v/>
      </c>
      <c r="F6793" s="12">
        <f>IF($B6793="","",IF(ISNUMBER($B6793),HOUR($B6793)*2+MINUTE($B6793)/30,IFERROR(VALUE(LEFT($B6793,FIND(":",$B6793)-1))*2+VALUE(MID($B6793,FIND(":",$B6793)+1,2))/30,"")))</f>
        <v/>
      </c>
      <c r="G6793" s="12">
        <f>IF($E6793="","",IF(WEEKDAY($E6793,2)&lt;6,1,0))</f>
        <v/>
      </c>
      <c r="H6793" s="12">
        <f>IF(OR($E6793="",$F6793=""),"",IF(AND($G6793=1,$F6793&gt;='Working Hours'!$C$8,$F6793&lt;'Working Hours'!$C$9),1,0))</f>
        <v/>
      </c>
    </row>
    <row r="6794">
      <c r="A6794" s="11" t="n"/>
      <c r="B6794" s="11" t="n"/>
      <c r="C6794" s="11" t="n"/>
      <c r="E6794" s="12">
        <f>IF($A6794="","",IF(ISNUMBER($A6794),$A6794,IFERROR(DATEVALUE($A6794),"")))</f>
        <v/>
      </c>
      <c r="F6794" s="12">
        <f>IF($B6794="","",IF(ISNUMBER($B6794),HOUR($B6794)*2+MINUTE($B6794)/30,IFERROR(VALUE(LEFT($B6794,FIND(":",$B6794)-1))*2+VALUE(MID($B6794,FIND(":",$B6794)+1,2))/30,"")))</f>
        <v/>
      </c>
      <c r="G6794" s="12">
        <f>IF($E6794="","",IF(WEEKDAY($E6794,2)&lt;6,1,0))</f>
        <v/>
      </c>
      <c r="H6794" s="12">
        <f>IF(OR($E6794="",$F6794=""),"",IF(AND($G6794=1,$F6794&gt;='Working Hours'!$C$8,$F6794&lt;'Working Hours'!$C$9),1,0))</f>
        <v/>
      </c>
    </row>
    <row r="6795">
      <c r="A6795" s="11" t="n"/>
      <c r="B6795" s="11" t="n"/>
      <c r="C6795" s="11" t="n"/>
      <c r="E6795" s="12">
        <f>IF($A6795="","",IF(ISNUMBER($A6795),$A6795,IFERROR(DATEVALUE($A6795),"")))</f>
        <v/>
      </c>
      <c r="F6795" s="12">
        <f>IF($B6795="","",IF(ISNUMBER($B6795),HOUR($B6795)*2+MINUTE($B6795)/30,IFERROR(VALUE(LEFT($B6795,FIND(":",$B6795)-1))*2+VALUE(MID($B6795,FIND(":",$B6795)+1,2))/30,"")))</f>
        <v/>
      </c>
      <c r="G6795" s="12">
        <f>IF($E6795="","",IF(WEEKDAY($E6795,2)&lt;6,1,0))</f>
        <v/>
      </c>
      <c r="H6795" s="12">
        <f>IF(OR($E6795="",$F6795=""),"",IF(AND($G6795=1,$F6795&gt;='Working Hours'!$C$8,$F6795&lt;'Working Hours'!$C$9),1,0))</f>
        <v/>
      </c>
    </row>
    <row r="6796">
      <c r="A6796" s="11" t="n"/>
      <c r="B6796" s="11" t="n"/>
      <c r="C6796" s="11" t="n"/>
      <c r="E6796" s="12">
        <f>IF($A6796="","",IF(ISNUMBER($A6796),$A6796,IFERROR(DATEVALUE($A6796),"")))</f>
        <v/>
      </c>
      <c r="F6796" s="12">
        <f>IF($B6796="","",IF(ISNUMBER($B6796),HOUR($B6796)*2+MINUTE($B6796)/30,IFERROR(VALUE(LEFT($B6796,FIND(":",$B6796)-1))*2+VALUE(MID($B6796,FIND(":",$B6796)+1,2))/30,"")))</f>
        <v/>
      </c>
      <c r="G6796" s="12">
        <f>IF($E6796="","",IF(WEEKDAY($E6796,2)&lt;6,1,0))</f>
        <v/>
      </c>
      <c r="H6796" s="12">
        <f>IF(OR($E6796="",$F6796=""),"",IF(AND($G6796=1,$F6796&gt;='Working Hours'!$C$8,$F6796&lt;'Working Hours'!$C$9),1,0))</f>
        <v/>
      </c>
    </row>
    <row r="6797">
      <c r="A6797" s="11" t="n"/>
      <c r="B6797" s="11" t="n"/>
      <c r="C6797" s="11" t="n"/>
      <c r="E6797" s="12">
        <f>IF($A6797="","",IF(ISNUMBER($A6797),$A6797,IFERROR(DATEVALUE($A6797),"")))</f>
        <v/>
      </c>
      <c r="F6797" s="12">
        <f>IF($B6797="","",IF(ISNUMBER($B6797),HOUR($B6797)*2+MINUTE($B6797)/30,IFERROR(VALUE(LEFT($B6797,FIND(":",$B6797)-1))*2+VALUE(MID($B6797,FIND(":",$B6797)+1,2))/30,"")))</f>
        <v/>
      </c>
      <c r="G6797" s="12">
        <f>IF($E6797="","",IF(WEEKDAY($E6797,2)&lt;6,1,0))</f>
        <v/>
      </c>
      <c r="H6797" s="12">
        <f>IF(OR($E6797="",$F6797=""),"",IF(AND($G6797=1,$F6797&gt;='Working Hours'!$C$8,$F6797&lt;'Working Hours'!$C$9),1,0))</f>
        <v/>
      </c>
    </row>
    <row r="6798">
      <c r="A6798" s="11" t="n"/>
      <c r="B6798" s="11" t="n"/>
      <c r="C6798" s="11" t="n"/>
      <c r="E6798" s="12">
        <f>IF($A6798="","",IF(ISNUMBER($A6798),$A6798,IFERROR(DATEVALUE($A6798),"")))</f>
        <v/>
      </c>
      <c r="F6798" s="12">
        <f>IF($B6798="","",IF(ISNUMBER($B6798),HOUR($B6798)*2+MINUTE($B6798)/30,IFERROR(VALUE(LEFT($B6798,FIND(":",$B6798)-1))*2+VALUE(MID($B6798,FIND(":",$B6798)+1,2))/30,"")))</f>
        <v/>
      </c>
      <c r="G6798" s="12">
        <f>IF($E6798="","",IF(WEEKDAY($E6798,2)&lt;6,1,0))</f>
        <v/>
      </c>
      <c r="H6798" s="12">
        <f>IF(OR($E6798="",$F6798=""),"",IF(AND($G6798=1,$F6798&gt;='Working Hours'!$C$8,$F6798&lt;'Working Hours'!$C$9),1,0))</f>
        <v/>
      </c>
    </row>
    <row r="6799">
      <c r="A6799" s="11" t="n"/>
      <c r="B6799" s="11" t="n"/>
      <c r="C6799" s="11" t="n"/>
      <c r="E6799" s="12">
        <f>IF($A6799="","",IF(ISNUMBER($A6799),$A6799,IFERROR(DATEVALUE($A6799),"")))</f>
        <v/>
      </c>
      <c r="F6799" s="12">
        <f>IF($B6799="","",IF(ISNUMBER($B6799),HOUR($B6799)*2+MINUTE($B6799)/30,IFERROR(VALUE(LEFT($B6799,FIND(":",$B6799)-1))*2+VALUE(MID($B6799,FIND(":",$B6799)+1,2))/30,"")))</f>
        <v/>
      </c>
      <c r="G6799" s="12">
        <f>IF($E6799="","",IF(WEEKDAY($E6799,2)&lt;6,1,0))</f>
        <v/>
      </c>
      <c r="H6799" s="12">
        <f>IF(OR($E6799="",$F6799=""),"",IF(AND($G6799=1,$F6799&gt;='Working Hours'!$C$8,$F6799&lt;'Working Hours'!$C$9),1,0))</f>
        <v/>
      </c>
    </row>
    <row r="6800">
      <c r="A6800" s="11" t="n"/>
      <c r="B6800" s="11" t="n"/>
      <c r="C6800" s="11" t="n"/>
      <c r="E6800" s="12">
        <f>IF($A6800="","",IF(ISNUMBER($A6800),$A6800,IFERROR(DATEVALUE($A6800),"")))</f>
        <v/>
      </c>
      <c r="F6800" s="12">
        <f>IF($B6800="","",IF(ISNUMBER($B6800),HOUR($B6800)*2+MINUTE($B6800)/30,IFERROR(VALUE(LEFT($B6800,FIND(":",$B6800)-1))*2+VALUE(MID($B6800,FIND(":",$B6800)+1,2))/30,"")))</f>
        <v/>
      </c>
      <c r="G6800" s="12">
        <f>IF($E6800="","",IF(WEEKDAY($E6800,2)&lt;6,1,0))</f>
        <v/>
      </c>
      <c r="H6800" s="12">
        <f>IF(OR($E6800="",$F6800=""),"",IF(AND($G6800=1,$F6800&gt;='Working Hours'!$C$8,$F6800&lt;'Working Hours'!$C$9),1,0))</f>
        <v/>
      </c>
    </row>
    <row r="6801">
      <c r="A6801" s="11" t="n"/>
      <c r="B6801" s="11" t="n"/>
      <c r="C6801" s="11" t="n"/>
      <c r="E6801" s="12">
        <f>IF($A6801="","",IF(ISNUMBER($A6801),$A6801,IFERROR(DATEVALUE($A6801),"")))</f>
        <v/>
      </c>
      <c r="F6801" s="12">
        <f>IF($B6801="","",IF(ISNUMBER($B6801),HOUR($B6801)*2+MINUTE($B6801)/30,IFERROR(VALUE(LEFT($B6801,FIND(":",$B6801)-1))*2+VALUE(MID($B6801,FIND(":",$B6801)+1,2))/30,"")))</f>
        <v/>
      </c>
      <c r="G6801" s="12">
        <f>IF($E6801="","",IF(WEEKDAY($E6801,2)&lt;6,1,0))</f>
        <v/>
      </c>
      <c r="H6801" s="12">
        <f>IF(OR($E6801="",$F6801=""),"",IF(AND($G6801=1,$F6801&gt;='Working Hours'!$C$8,$F6801&lt;'Working Hours'!$C$9),1,0))</f>
        <v/>
      </c>
    </row>
    <row r="6802">
      <c r="A6802" s="11" t="n"/>
      <c r="B6802" s="11" t="n"/>
      <c r="C6802" s="11" t="n"/>
      <c r="E6802" s="12">
        <f>IF($A6802="","",IF(ISNUMBER($A6802),$A6802,IFERROR(DATEVALUE($A6802),"")))</f>
        <v/>
      </c>
      <c r="F6802" s="12">
        <f>IF($B6802="","",IF(ISNUMBER($B6802),HOUR($B6802)*2+MINUTE($B6802)/30,IFERROR(VALUE(LEFT($B6802,FIND(":",$B6802)-1))*2+VALUE(MID($B6802,FIND(":",$B6802)+1,2))/30,"")))</f>
        <v/>
      </c>
      <c r="G6802" s="12">
        <f>IF($E6802="","",IF(WEEKDAY($E6802,2)&lt;6,1,0))</f>
        <v/>
      </c>
      <c r="H6802" s="12">
        <f>IF(OR($E6802="",$F6802=""),"",IF(AND($G6802=1,$F6802&gt;='Working Hours'!$C$8,$F6802&lt;'Working Hours'!$C$9),1,0))</f>
        <v/>
      </c>
    </row>
    <row r="6803">
      <c r="A6803" s="11" t="n"/>
      <c r="B6803" s="11" t="n"/>
      <c r="C6803" s="11" t="n"/>
      <c r="E6803" s="12">
        <f>IF($A6803="","",IF(ISNUMBER($A6803),$A6803,IFERROR(DATEVALUE($A6803),"")))</f>
        <v/>
      </c>
      <c r="F6803" s="12">
        <f>IF($B6803="","",IF(ISNUMBER($B6803),HOUR($B6803)*2+MINUTE($B6803)/30,IFERROR(VALUE(LEFT($B6803,FIND(":",$B6803)-1))*2+VALUE(MID($B6803,FIND(":",$B6803)+1,2))/30,"")))</f>
        <v/>
      </c>
      <c r="G6803" s="12">
        <f>IF($E6803="","",IF(WEEKDAY($E6803,2)&lt;6,1,0))</f>
        <v/>
      </c>
      <c r="H6803" s="12">
        <f>IF(OR($E6803="",$F6803=""),"",IF(AND($G6803=1,$F6803&gt;='Working Hours'!$C$8,$F6803&lt;'Working Hours'!$C$9),1,0))</f>
        <v/>
      </c>
    </row>
    <row r="6804">
      <c r="A6804" s="11" t="n"/>
      <c r="B6804" s="11" t="n"/>
      <c r="C6804" s="11" t="n"/>
      <c r="E6804" s="12">
        <f>IF($A6804="","",IF(ISNUMBER($A6804),$A6804,IFERROR(DATEVALUE($A6804),"")))</f>
        <v/>
      </c>
      <c r="F6804" s="12">
        <f>IF($B6804="","",IF(ISNUMBER($B6804),HOUR($B6804)*2+MINUTE($B6804)/30,IFERROR(VALUE(LEFT($B6804,FIND(":",$B6804)-1))*2+VALUE(MID($B6804,FIND(":",$B6804)+1,2))/30,"")))</f>
        <v/>
      </c>
      <c r="G6804" s="12">
        <f>IF($E6804="","",IF(WEEKDAY($E6804,2)&lt;6,1,0))</f>
        <v/>
      </c>
      <c r="H6804" s="12">
        <f>IF(OR($E6804="",$F6804=""),"",IF(AND($G6804=1,$F6804&gt;='Working Hours'!$C$8,$F6804&lt;'Working Hours'!$C$9),1,0))</f>
        <v/>
      </c>
    </row>
    <row r="6805">
      <c r="A6805" s="11" t="n"/>
      <c r="B6805" s="11" t="n"/>
      <c r="C6805" s="11" t="n"/>
      <c r="E6805" s="12">
        <f>IF($A6805="","",IF(ISNUMBER($A6805),$A6805,IFERROR(DATEVALUE($A6805),"")))</f>
        <v/>
      </c>
      <c r="F6805" s="12">
        <f>IF($B6805="","",IF(ISNUMBER($B6805),HOUR($B6805)*2+MINUTE($B6805)/30,IFERROR(VALUE(LEFT($B6805,FIND(":",$B6805)-1))*2+VALUE(MID($B6805,FIND(":",$B6805)+1,2))/30,"")))</f>
        <v/>
      </c>
      <c r="G6805" s="12">
        <f>IF($E6805="","",IF(WEEKDAY($E6805,2)&lt;6,1,0))</f>
        <v/>
      </c>
      <c r="H6805" s="12">
        <f>IF(OR($E6805="",$F6805=""),"",IF(AND($G6805=1,$F6805&gt;='Working Hours'!$C$8,$F6805&lt;'Working Hours'!$C$9),1,0))</f>
        <v/>
      </c>
    </row>
    <row r="6806">
      <c r="A6806" s="11" t="n"/>
      <c r="B6806" s="11" t="n"/>
      <c r="C6806" s="11" t="n"/>
      <c r="E6806" s="12">
        <f>IF($A6806="","",IF(ISNUMBER($A6806),$A6806,IFERROR(DATEVALUE($A6806),"")))</f>
        <v/>
      </c>
      <c r="F6806" s="12">
        <f>IF($B6806="","",IF(ISNUMBER($B6806),HOUR($B6806)*2+MINUTE($B6806)/30,IFERROR(VALUE(LEFT($B6806,FIND(":",$B6806)-1))*2+VALUE(MID($B6806,FIND(":",$B6806)+1,2))/30,"")))</f>
        <v/>
      </c>
      <c r="G6806" s="12">
        <f>IF($E6806="","",IF(WEEKDAY($E6806,2)&lt;6,1,0))</f>
        <v/>
      </c>
      <c r="H6806" s="12">
        <f>IF(OR($E6806="",$F6806=""),"",IF(AND($G6806=1,$F6806&gt;='Working Hours'!$C$8,$F6806&lt;'Working Hours'!$C$9),1,0))</f>
        <v/>
      </c>
    </row>
    <row r="6807">
      <c r="A6807" s="11" t="n"/>
      <c r="B6807" s="11" t="n"/>
      <c r="C6807" s="11" t="n"/>
      <c r="E6807" s="12">
        <f>IF($A6807="","",IF(ISNUMBER($A6807),$A6807,IFERROR(DATEVALUE($A6807),"")))</f>
        <v/>
      </c>
      <c r="F6807" s="12">
        <f>IF($B6807="","",IF(ISNUMBER($B6807),HOUR($B6807)*2+MINUTE($B6807)/30,IFERROR(VALUE(LEFT($B6807,FIND(":",$B6807)-1))*2+VALUE(MID($B6807,FIND(":",$B6807)+1,2))/30,"")))</f>
        <v/>
      </c>
      <c r="G6807" s="12">
        <f>IF($E6807="","",IF(WEEKDAY($E6807,2)&lt;6,1,0))</f>
        <v/>
      </c>
      <c r="H6807" s="12">
        <f>IF(OR($E6807="",$F6807=""),"",IF(AND($G6807=1,$F6807&gt;='Working Hours'!$C$8,$F6807&lt;'Working Hours'!$C$9),1,0))</f>
        <v/>
      </c>
    </row>
    <row r="6808">
      <c r="A6808" s="11" t="n"/>
      <c r="B6808" s="11" t="n"/>
      <c r="C6808" s="11" t="n"/>
      <c r="E6808" s="12">
        <f>IF($A6808="","",IF(ISNUMBER($A6808),$A6808,IFERROR(DATEVALUE($A6808),"")))</f>
        <v/>
      </c>
      <c r="F6808" s="12">
        <f>IF($B6808="","",IF(ISNUMBER($B6808),HOUR($B6808)*2+MINUTE($B6808)/30,IFERROR(VALUE(LEFT($B6808,FIND(":",$B6808)-1))*2+VALUE(MID($B6808,FIND(":",$B6808)+1,2))/30,"")))</f>
        <v/>
      </c>
      <c r="G6808" s="12">
        <f>IF($E6808="","",IF(WEEKDAY($E6808,2)&lt;6,1,0))</f>
        <v/>
      </c>
      <c r="H6808" s="12">
        <f>IF(OR($E6808="",$F6808=""),"",IF(AND($G6808=1,$F6808&gt;='Working Hours'!$C$8,$F6808&lt;'Working Hours'!$C$9),1,0))</f>
        <v/>
      </c>
    </row>
    <row r="6809">
      <c r="A6809" s="11" t="n"/>
      <c r="B6809" s="11" t="n"/>
      <c r="C6809" s="11" t="n"/>
      <c r="E6809" s="12">
        <f>IF($A6809="","",IF(ISNUMBER($A6809),$A6809,IFERROR(DATEVALUE($A6809),"")))</f>
        <v/>
      </c>
      <c r="F6809" s="12">
        <f>IF($B6809="","",IF(ISNUMBER($B6809),HOUR($B6809)*2+MINUTE($B6809)/30,IFERROR(VALUE(LEFT($B6809,FIND(":",$B6809)-1))*2+VALUE(MID($B6809,FIND(":",$B6809)+1,2))/30,"")))</f>
        <v/>
      </c>
      <c r="G6809" s="12">
        <f>IF($E6809="","",IF(WEEKDAY($E6809,2)&lt;6,1,0))</f>
        <v/>
      </c>
      <c r="H6809" s="12">
        <f>IF(OR($E6809="",$F6809=""),"",IF(AND($G6809=1,$F6809&gt;='Working Hours'!$C$8,$F6809&lt;'Working Hours'!$C$9),1,0))</f>
        <v/>
      </c>
    </row>
    <row r="6810">
      <c r="A6810" s="11" t="n"/>
      <c r="B6810" s="11" t="n"/>
      <c r="C6810" s="11" t="n"/>
      <c r="E6810" s="12">
        <f>IF($A6810="","",IF(ISNUMBER($A6810),$A6810,IFERROR(DATEVALUE($A6810),"")))</f>
        <v/>
      </c>
      <c r="F6810" s="12">
        <f>IF($B6810="","",IF(ISNUMBER($B6810),HOUR($B6810)*2+MINUTE($B6810)/30,IFERROR(VALUE(LEFT($B6810,FIND(":",$B6810)-1))*2+VALUE(MID($B6810,FIND(":",$B6810)+1,2))/30,"")))</f>
        <v/>
      </c>
      <c r="G6810" s="12">
        <f>IF($E6810="","",IF(WEEKDAY($E6810,2)&lt;6,1,0))</f>
        <v/>
      </c>
      <c r="H6810" s="12">
        <f>IF(OR($E6810="",$F6810=""),"",IF(AND($G6810=1,$F6810&gt;='Working Hours'!$C$8,$F6810&lt;'Working Hours'!$C$9),1,0))</f>
        <v/>
      </c>
    </row>
    <row r="6811">
      <c r="A6811" s="11" t="n"/>
      <c r="B6811" s="11" t="n"/>
      <c r="C6811" s="11" t="n"/>
      <c r="E6811" s="12">
        <f>IF($A6811="","",IF(ISNUMBER($A6811),$A6811,IFERROR(DATEVALUE($A6811),"")))</f>
        <v/>
      </c>
      <c r="F6811" s="12">
        <f>IF($B6811="","",IF(ISNUMBER($B6811),HOUR($B6811)*2+MINUTE($B6811)/30,IFERROR(VALUE(LEFT($B6811,FIND(":",$B6811)-1))*2+VALUE(MID($B6811,FIND(":",$B6811)+1,2))/30,"")))</f>
        <v/>
      </c>
      <c r="G6811" s="12">
        <f>IF($E6811="","",IF(WEEKDAY($E6811,2)&lt;6,1,0))</f>
        <v/>
      </c>
      <c r="H6811" s="12">
        <f>IF(OR($E6811="",$F6811=""),"",IF(AND($G6811=1,$F6811&gt;='Working Hours'!$C$8,$F6811&lt;'Working Hours'!$C$9),1,0))</f>
        <v/>
      </c>
    </row>
    <row r="6812">
      <c r="A6812" s="11" t="n"/>
      <c r="B6812" s="11" t="n"/>
      <c r="C6812" s="11" t="n"/>
      <c r="E6812" s="12">
        <f>IF($A6812="","",IF(ISNUMBER($A6812),$A6812,IFERROR(DATEVALUE($A6812),"")))</f>
        <v/>
      </c>
      <c r="F6812" s="12">
        <f>IF($B6812="","",IF(ISNUMBER($B6812),HOUR($B6812)*2+MINUTE($B6812)/30,IFERROR(VALUE(LEFT($B6812,FIND(":",$B6812)-1))*2+VALUE(MID($B6812,FIND(":",$B6812)+1,2))/30,"")))</f>
        <v/>
      </c>
      <c r="G6812" s="12">
        <f>IF($E6812="","",IF(WEEKDAY($E6812,2)&lt;6,1,0))</f>
        <v/>
      </c>
      <c r="H6812" s="12">
        <f>IF(OR($E6812="",$F6812=""),"",IF(AND($G6812=1,$F6812&gt;='Working Hours'!$C$8,$F6812&lt;'Working Hours'!$C$9),1,0))</f>
        <v/>
      </c>
    </row>
    <row r="6813">
      <c r="A6813" s="11" t="n"/>
      <c r="B6813" s="11" t="n"/>
      <c r="C6813" s="11" t="n"/>
      <c r="E6813" s="12">
        <f>IF($A6813="","",IF(ISNUMBER($A6813),$A6813,IFERROR(DATEVALUE($A6813),"")))</f>
        <v/>
      </c>
      <c r="F6813" s="12">
        <f>IF($B6813="","",IF(ISNUMBER($B6813),HOUR($B6813)*2+MINUTE($B6813)/30,IFERROR(VALUE(LEFT($B6813,FIND(":",$B6813)-1))*2+VALUE(MID($B6813,FIND(":",$B6813)+1,2))/30,"")))</f>
        <v/>
      </c>
      <c r="G6813" s="12">
        <f>IF($E6813="","",IF(WEEKDAY($E6813,2)&lt;6,1,0))</f>
        <v/>
      </c>
      <c r="H6813" s="12">
        <f>IF(OR($E6813="",$F6813=""),"",IF(AND($G6813=1,$F6813&gt;='Working Hours'!$C$8,$F6813&lt;'Working Hours'!$C$9),1,0))</f>
        <v/>
      </c>
    </row>
    <row r="6814">
      <c r="A6814" s="11" t="n"/>
      <c r="B6814" s="11" t="n"/>
      <c r="C6814" s="11" t="n"/>
      <c r="E6814" s="12">
        <f>IF($A6814="","",IF(ISNUMBER($A6814),$A6814,IFERROR(DATEVALUE($A6814),"")))</f>
        <v/>
      </c>
      <c r="F6814" s="12">
        <f>IF($B6814="","",IF(ISNUMBER($B6814),HOUR($B6814)*2+MINUTE($B6814)/30,IFERROR(VALUE(LEFT($B6814,FIND(":",$B6814)-1))*2+VALUE(MID($B6814,FIND(":",$B6814)+1,2))/30,"")))</f>
        <v/>
      </c>
      <c r="G6814" s="12">
        <f>IF($E6814="","",IF(WEEKDAY($E6814,2)&lt;6,1,0))</f>
        <v/>
      </c>
      <c r="H6814" s="12">
        <f>IF(OR($E6814="",$F6814=""),"",IF(AND($G6814=1,$F6814&gt;='Working Hours'!$C$8,$F6814&lt;'Working Hours'!$C$9),1,0))</f>
        <v/>
      </c>
    </row>
    <row r="6815">
      <c r="A6815" s="11" t="n"/>
      <c r="B6815" s="11" t="n"/>
      <c r="C6815" s="11" t="n"/>
      <c r="E6815" s="12">
        <f>IF($A6815="","",IF(ISNUMBER($A6815),$A6815,IFERROR(DATEVALUE($A6815),"")))</f>
        <v/>
      </c>
      <c r="F6815" s="12">
        <f>IF($B6815="","",IF(ISNUMBER($B6815),HOUR($B6815)*2+MINUTE($B6815)/30,IFERROR(VALUE(LEFT($B6815,FIND(":",$B6815)-1))*2+VALUE(MID($B6815,FIND(":",$B6815)+1,2))/30,"")))</f>
        <v/>
      </c>
      <c r="G6815" s="12">
        <f>IF($E6815="","",IF(WEEKDAY($E6815,2)&lt;6,1,0))</f>
        <v/>
      </c>
      <c r="H6815" s="12">
        <f>IF(OR($E6815="",$F6815=""),"",IF(AND($G6815=1,$F6815&gt;='Working Hours'!$C$8,$F6815&lt;'Working Hours'!$C$9),1,0))</f>
        <v/>
      </c>
    </row>
    <row r="6816">
      <c r="A6816" s="11" t="n"/>
      <c r="B6816" s="11" t="n"/>
      <c r="C6816" s="11" t="n"/>
      <c r="E6816" s="12">
        <f>IF($A6816="","",IF(ISNUMBER($A6816),$A6816,IFERROR(DATEVALUE($A6816),"")))</f>
        <v/>
      </c>
      <c r="F6816" s="12">
        <f>IF($B6816="","",IF(ISNUMBER($B6816),HOUR($B6816)*2+MINUTE($B6816)/30,IFERROR(VALUE(LEFT($B6816,FIND(":",$B6816)-1))*2+VALUE(MID($B6816,FIND(":",$B6816)+1,2))/30,"")))</f>
        <v/>
      </c>
      <c r="G6816" s="12">
        <f>IF($E6816="","",IF(WEEKDAY($E6816,2)&lt;6,1,0))</f>
        <v/>
      </c>
      <c r="H6816" s="12">
        <f>IF(OR($E6816="",$F6816=""),"",IF(AND($G6816=1,$F6816&gt;='Working Hours'!$C$8,$F6816&lt;'Working Hours'!$C$9),1,0))</f>
        <v/>
      </c>
    </row>
    <row r="6817">
      <c r="A6817" s="11" t="n"/>
      <c r="B6817" s="11" t="n"/>
      <c r="C6817" s="11" t="n"/>
      <c r="E6817" s="12">
        <f>IF($A6817="","",IF(ISNUMBER($A6817),$A6817,IFERROR(DATEVALUE($A6817),"")))</f>
        <v/>
      </c>
      <c r="F6817" s="12">
        <f>IF($B6817="","",IF(ISNUMBER($B6817),HOUR($B6817)*2+MINUTE($B6817)/30,IFERROR(VALUE(LEFT($B6817,FIND(":",$B6817)-1))*2+VALUE(MID($B6817,FIND(":",$B6817)+1,2))/30,"")))</f>
        <v/>
      </c>
      <c r="G6817" s="12">
        <f>IF($E6817="","",IF(WEEKDAY($E6817,2)&lt;6,1,0))</f>
        <v/>
      </c>
      <c r="H6817" s="12">
        <f>IF(OR($E6817="",$F6817=""),"",IF(AND($G6817=1,$F6817&gt;='Working Hours'!$C$8,$F6817&lt;'Working Hours'!$C$9),1,0))</f>
        <v/>
      </c>
    </row>
    <row r="6818">
      <c r="A6818" s="11" t="n"/>
      <c r="B6818" s="11" t="n"/>
      <c r="C6818" s="11" t="n"/>
      <c r="E6818" s="12">
        <f>IF($A6818="","",IF(ISNUMBER($A6818),$A6818,IFERROR(DATEVALUE($A6818),"")))</f>
        <v/>
      </c>
      <c r="F6818" s="12">
        <f>IF($B6818="","",IF(ISNUMBER($B6818),HOUR($B6818)*2+MINUTE($B6818)/30,IFERROR(VALUE(LEFT($B6818,FIND(":",$B6818)-1))*2+VALUE(MID($B6818,FIND(":",$B6818)+1,2))/30,"")))</f>
        <v/>
      </c>
      <c r="G6818" s="12">
        <f>IF($E6818="","",IF(WEEKDAY($E6818,2)&lt;6,1,0))</f>
        <v/>
      </c>
      <c r="H6818" s="12">
        <f>IF(OR($E6818="",$F6818=""),"",IF(AND($G6818=1,$F6818&gt;='Working Hours'!$C$8,$F6818&lt;'Working Hours'!$C$9),1,0))</f>
        <v/>
      </c>
    </row>
    <row r="6819">
      <c r="A6819" s="11" t="n"/>
      <c r="B6819" s="11" t="n"/>
      <c r="C6819" s="11" t="n"/>
      <c r="E6819" s="12">
        <f>IF($A6819="","",IF(ISNUMBER($A6819),$A6819,IFERROR(DATEVALUE($A6819),"")))</f>
        <v/>
      </c>
      <c r="F6819" s="12">
        <f>IF($B6819="","",IF(ISNUMBER($B6819),HOUR($B6819)*2+MINUTE($B6819)/30,IFERROR(VALUE(LEFT($B6819,FIND(":",$B6819)-1))*2+VALUE(MID($B6819,FIND(":",$B6819)+1,2))/30,"")))</f>
        <v/>
      </c>
      <c r="G6819" s="12">
        <f>IF($E6819="","",IF(WEEKDAY($E6819,2)&lt;6,1,0))</f>
        <v/>
      </c>
      <c r="H6819" s="12">
        <f>IF(OR($E6819="",$F6819=""),"",IF(AND($G6819=1,$F6819&gt;='Working Hours'!$C$8,$F6819&lt;'Working Hours'!$C$9),1,0))</f>
        <v/>
      </c>
    </row>
    <row r="6820">
      <c r="A6820" s="11" t="n"/>
      <c r="B6820" s="11" t="n"/>
      <c r="C6820" s="11" t="n"/>
      <c r="E6820" s="12">
        <f>IF($A6820="","",IF(ISNUMBER($A6820),$A6820,IFERROR(DATEVALUE($A6820),"")))</f>
        <v/>
      </c>
      <c r="F6820" s="12">
        <f>IF($B6820="","",IF(ISNUMBER($B6820),HOUR($B6820)*2+MINUTE($B6820)/30,IFERROR(VALUE(LEFT($B6820,FIND(":",$B6820)-1))*2+VALUE(MID($B6820,FIND(":",$B6820)+1,2))/30,"")))</f>
        <v/>
      </c>
      <c r="G6820" s="12">
        <f>IF($E6820="","",IF(WEEKDAY($E6820,2)&lt;6,1,0))</f>
        <v/>
      </c>
      <c r="H6820" s="12">
        <f>IF(OR($E6820="",$F6820=""),"",IF(AND($G6820=1,$F6820&gt;='Working Hours'!$C$8,$F6820&lt;'Working Hours'!$C$9),1,0))</f>
        <v/>
      </c>
    </row>
    <row r="6821">
      <c r="A6821" s="11" t="n"/>
      <c r="B6821" s="11" t="n"/>
      <c r="C6821" s="11" t="n"/>
      <c r="E6821" s="12">
        <f>IF($A6821="","",IF(ISNUMBER($A6821),$A6821,IFERROR(DATEVALUE($A6821),"")))</f>
        <v/>
      </c>
      <c r="F6821" s="12">
        <f>IF($B6821="","",IF(ISNUMBER($B6821),HOUR($B6821)*2+MINUTE($B6821)/30,IFERROR(VALUE(LEFT($B6821,FIND(":",$B6821)-1))*2+VALUE(MID($B6821,FIND(":",$B6821)+1,2))/30,"")))</f>
        <v/>
      </c>
      <c r="G6821" s="12">
        <f>IF($E6821="","",IF(WEEKDAY($E6821,2)&lt;6,1,0))</f>
        <v/>
      </c>
      <c r="H6821" s="12">
        <f>IF(OR($E6821="",$F6821=""),"",IF(AND($G6821=1,$F6821&gt;='Working Hours'!$C$8,$F6821&lt;'Working Hours'!$C$9),1,0))</f>
        <v/>
      </c>
    </row>
    <row r="6822">
      <c r="A6822" s="11" t="n"/>
      <c r="B6822" s="11" t="n"/>
      <c r="C6822" s="11" t="n"/>
      <c r="E6822" s="12">
        <f>IF($A6822="","",IF(ISNUMBER($A6822),$A6822,IFERROR(DATEVALUE($A6822),"")))</f>
        <v/>
      </c>
      <c r="F6822" s="12">
        <f>IF($B6822="","",IF(ISNUMBER($B6822),HOUR($B6822)*2+MINUTE($B6822)/30,IFERROR(VALUE(LEFT($B6822,FIND(":",$B6822)-1))*2+VALUE(MID($B6822,FIND(":",$B6822)+1,2))/30,"")))</f>
        <v/>
      </c>
      <c r="G6822" s="12">
        <f>IF($E6822="","",IF(WEEKDAY($E6822,2)&lt;6,1,0))</f>
        <v/>
      </c>
      <c r="H6822" s="12">
        <f>IF(OR($E6822="",$F6822=""),"",IF(AND($G6822=1,$F6822&gt;='Working Hours'!$C$8,$F6822&lt;'Working Hours'!$C$9),1,0))</f>
        <v/>
      </c>
    </row>
    <row r="6823">
      <c r="A6823" s="11" t="n"/>
      <c r="B6823" s="11" t="n"/>
      <c r="C6823" s="11" t="n"/>
      <c r="E6823" s="12">
        <f>IF($A6823="","",IF(ISNUMBER($A6823),$A6823,IFERROR(DATEVALUE($A6823),"")))</f>
        <v/>
      </c>
      <c r="F6823" s="12">
        <f>IF($B6823="","",IF(ISNUMBER($B6823),HOUR($B6823)*2+MINUTE($B6823)/30,IFERROR(VALUE(LEFT($B6823,FIND(":",$B6823)-1))*2+VALUE(MID($B6823,FIND(":",$B6823)+1,2))/30,"")))</f>
        <v/>
      </c>
      <c r="G6823" s="12">
        <f>IF($E6823="","",IF(WEEKDAY($E6823,2)&lt;6,1,0))</f>
        <v/>
      </c>
      <c r="H6823" s="12">
        <f>IF(OR($E6823="",$F6823=""),"",IF(AND($G6823=1,$F6823&gt;='Working Hours'!$C$8,$F6823&lt;'Working Hours'!$C$9),1,0))</f>
        <v/>
      </c>
    </row>
    <row r="6824">
      <c r="A6824" s="11" t="n"/>
      <c r="B6824" s="11" t="n"/>
      <c r="C6824" s="11" t="n"/>
      <c r="E6824" s="12">
        <f>IF($A6824="","",IF(ISNUMBER($A6824),$A6824,IFERROR(DATEVALUE($A6824),"")))</f>
        <v/>
      </c>
      <c r="F6824" s="12">
        <f>IF($B6824="","",IF(ISNUMBER($B6824),HOUR($B6824)*2+MINUTE($B6824)/30,IFERROR(VALUE(LEFT($B6824,FIND(":",$B6824)-1))*2+VALUE(MID($B6824,FIND(":",$B6824)+1,2))/30,"")))</f>
        <v/>
      </c>
      <c r="G6824" s="12">
        <f>IF($E6824="","",IF(WEEKDAY($E6824,2)&lt;6,1,0))</f>
        <v/>
      </c>
      <c r="H6824" s="12">
        <f>IF(OR($E6824="",$F6824=""),"",IF(AND($G6824=1,$F6824&gt;='Working Hours'!$C$8,$F6824&lt;'Working Hours'!$C$9),1,0))</f>
        <v/>
      </c>
    </row>
    <row r="6825">
      <c r="A6825" s="11" t="n"/>
      <c r="B6825" s="11" t="n"/>
      <c r="C6825" s="11" t="n"/>
      <c r="E6825" s="12">
        <f>IF($A6825="","",IF(ISNUMBER($A6825),$A6825,IFERROR(DATEVALUE($A6825),"")))</f>
        <v/>
      </c>
      <c r="F6825" s="12">
        <f>IF($B6825="","",IF(ISNUMBER($B6825),HOUR($B6825)*2+MINUTE($B6825)/30,IFERROR(VALUE(LEFT($B6825,FIND(":",$B6825)-1))*2+VALUE(MID($B6825,FIND(":",$B6825)+1,2))/30,"")))</f>
        <v/>
      </c>
      <c r="G6825" s="12">
        <f>IF($E6825="","",IF(WEEKDAY($E6825,2)&lt;6,1,0))</f>
        <v/>
      </c>
      <c r="H6825" s="12">
        <f>IF(OR($E6825="",$F6825=""),"",IF(AND($G6825=1,$F6825&gt;='Working Hours'!$C$8,$F6825&lt;'Working Hours'!$C$9),1,0))</f>
        <v/>
      </c>
    </row>
    <row r="6826">
      <c r="A6826" s="11" t="n"/>
      <c r="B6826" s="11" t="n"/>
      <c r="C6826" s="11" t="n"/>
      <c r="E6826" s="12">
        <f>IF($A6826="","",IF(ISNUMBER($A6826),$A6826,IFERROR(DATEVALUE($A6826),"")))</f>
        <v/>
      </c>
      <c r="F6826" s="12">
        <f>IF($B6826="","",IF(ISNUMBER($B6826),HOUR($B6826)*2+MINUTE($B6826)/30,IFERROR(VALUE(LEFT($B6826,FIND(":",$B6826)-1))*2+VALUE(MID($B6826,FIND(":",$B6826)+1,2))/30,"")))</f>
        <v/>
      </c>
      <c r="G6826" s="12">
        <f>IF($E6826="","",IF(WEEKDAY($E6826,2)&lt;6,1,0))</f>
        <v/>
      </c>
      <c r="H6826" s="12">
        <f>IF(OR($E6826="",$F6826=""),"",IF(AND($G6826=1,$F6826&gt;='Working Hours'!$C$8,$F6826&lt;'Working Hours'!$C$9),1,0))</f>
        <v/>
      </c>
    </row>
    <row r="6827">
      <c r="A6827" s="11" t="n"/>
      <c r="B6827" s="11" t="n"/>
      <c r="C6827" s="11" t="n"/>
      <c r="E6827" s="12">
        <f>IF($A6827="","",IF(ISNUMBER($A6827),$A6827,IFERROR(DATEVALUE($A6827),"")))</f>
        <v/>
      </c>
      <c r="F6827" s="12">
        <f>IF($B6827="","",IF(ISNUMBER($B6827),HOUR($B6827)*2+MINUTE($B6827)/30,IFERROR(VALUE(LEFT($B6827,FIND(":",$B6827)-1))*2+VALUE(MID($B6827,FIND(":",$B6827)+1,2))/30,"")))</f>
        <v/>
      </c>
      <c r="G6827" s="12">
        <f>IF($E6827="","",IF(WEEKDAY($E6827,2)&lt;6,1,0))</f>
        <v/>
      </c>
      <c r="H6827" s="12">
        <f>IF(OR($E6827="",$F6827=""),"",IF(AND($G6827=1,$F6827&gt;='Working Hours'!$C$8,$F6827&lt;'Working Hours'!$C$9),1,0))</f>
        <v/>
      </c>
    </row>
    <row r="6828">
      <c r="A6828" s="11" t="n"/>
      <c r="B6828" s="11" t="n"/>
      <c r="C6828" s="11" t="n"/>
      <c r="E6828" s="12">
        <f>IF($A6828="","",IF(ISNUMBER($A6828),$A6828,IFERROR(DATEVALUE($A6828),"")))</f>
        <v/>
      </c>
      <c r="F6828" s="12">
        <f>IF($B6828="","",IF(ISNUMBER($B6828),HOUR($B6828)*2+MINUTE($B6828)/30,IFERROR(VALUE(LEFT($B6828,FIND(":",$B6828)-1))*2+VALUE(MID($B6828,FIND(":",$B6828)+1,2))/30,"")))</f>
        <v/>
      </c>
      <c r="G6828" s="12">
        <f>IF($E6828="","",IF(WEEKDAY($E6828,2)&lt;6,1,0))</f>
        <v/>
      </c>
      <c r="H6828" s="12">
        <f>IF(OR($E6828="",$F6828=""),"",IF(AND($G6828=1,$F6828&gt;='Working Hours'!$C$8,$F6828&lt;'Working Hours'!$C$9),1,0))</f>
        <v/>
      </c>
    </row>
    <row r="6829">
      <c r="A6829" s="11" t="n"/>
      <c r="B6829" s="11" t="n"/>
      <c r="C6829" s="11" t="n"/>
      <c r="E6829" s="12">
        <f>IF($A6829="","",IF(ISNUMBER($A6829),$A6829,IFERROR(DATEVALUE($A6829),"")))</f>
        <v/>
      </c>
      <c r="F6829" s="12">
        <f>IF($B6829="","",IF(ISNUMBER($B6829),HOUR($B6829)*2+MINUTE($B6829)/30,IFERROR(VALUE(LEFT($B6829,FIND(":",$B6829)-1))*2+VALUE(MID($B6829,FIND(":",$B6829)+1,2))/30,"")))</f>
        <v/>
      </c>
      <c r="G6829" s="12">
        <f>IF($E6829="","",IF(WEEKDAY($E6829,2)&lt;6,1,0))</f>
        <v/>
      </c>
      <c r="H6829" s="12">
        <f>IF(OR($E6829="",$F6829=""),"",IF(AND($G6829=1,$F6829&gt;='Working Hours'!$C$8,$F6829&lt;'Working Hours'!$C$9),1,0))</f>
        <v/>
      </c>
    </row>
    <row r="6830">
      <c r="A6830" s="11" t="n"/>
      <c r="B6830" s="11" t="n"/>
      <c r="C6830" s="11" t="n"/>
      <c r="E6830" s="12">
        <f>IF($A6830="","",IF(ISNUMBER($A6830),$A6830,IFERROR(DATEVALUE($A6830),"")))</f>
        <v/>
      </c>
      <c r="F6830" s="12">
        <f>IF($B6830="","",IF(ISNUMBER($B6830),HOUR($B6830)*2+MINUTE($B6830)/30,IFERROR(VALUE(LEFT($B6830,FIND(":",$B6830)-1))*2+VALUE(MID($B6830,FIND(":",$B6830)+1,2))/30,"")))</f>
        <v/>
      </c>
      <c r="G6830" s="12">
        <f>IF($E6830="","",IF(WEEKDAY($E6830,2)&lt;6,1,0))</f>
        <v/>
      </c>
      <c r="H6830" s="12">
        <f>IF(OR($E6830="",$F6830=""),"",IF(AND($G6830=1,$F6830&gt;='Working Hours'!$C$8,$F6830&lt;'Working Hours'!$C$9),1,0))</f>
        <v/>
      </c>
    </row>
    <row r="6831">
      <c r="A6831" s="11" t="n"/>
      <c r="B6831" s="11" t="n"/>
      <c r="C6831" s="11" t="n"/>
      <c r="E6831" s="12">
        <f>IF($A6831="","",IF(ISNUMBER($A6831),$A6831,IFERROR(DATEVALUE($A6831),"")))</f>
        <v/>
      </c>
      <c r="F6831" s="12">
        <f>IF($B6831="","",IF(ISNUMBER($B6831),HOUR($B6831)*2+MINUTE($B6831)/30,IFERROR(VALUE(LEFT($B6831,FIND(":",$B6831)-1))*2+VALUE(MID($B6831,FIND(":",$B6831)+1,2))/30,"")))</f>
        <v/>
      </c>
      <c r="G6831" s="12">
        <f>IF($E6831="","",IF(WEEKDAY($E6831,2)&lt;6,1,0))</f>
        <v/>
      </c>
      <c r="H6831" s="12">
        <f>IF(OR($E6831="",$F6831=""),"",IF(AND($G6831=1,$F6831&gt;='Working Hours'!$C$8,$F6831&lt;'Working Hours'!$C$9),1,0))</f>
        <v/>
      </c>
    </row>
    <row r="6832">
      <c r="A6832" s="11" t="n"/>
      <c r="B6832" s="11" t="n"/>
      <c r="C6832" s="11" t="n"/>
      <c r="E6832" s="12">
        <f>IF($A6832="","",IF(ISNUMBER($A6832),$A6832,IFERROR(DATEVALUE($A6832),"")))</f>
        <v/>
      </c>
      <c r="F6832" s="12">
        <f>IF($B6832="","",IF(ISNUMBER($B6832),HOUR($B6832)*2+MINUTE($B6832)/30,IFERROR(VALUE(LEFT($B6832,FIND(":",$B6832)-1))*2+VALUE(MID($B6832,FIND(":",$B6832)+1,2))/30,"")))</f>
        <v/>
      </c>
      <c r="G6832" s="12">
        <f>IF($E6832="","",IF(WEEKDAY($E6832,2)&lt;6,1,0))</f>
        <v/>
      </c>
      <c r="H6832" s="12">
        <f>IF(OR($E6832="",$F6832=""),"",IF(AND($G6832=1,$F6832&gt;='Working Hours'!$C$8,$F6832&lt;'Working Hours'!$C$9),1,0))</f>
        <v/>
      </c>
    </row>
    <row r="6833">
      <c r="A6833" s="11" t="n"/>
      <c r="B6833" s="11" t="n"/>
      <c r="C6833" s="11" t="n"/>
      <c r="E6833" s="12">
        <f>IF($A6833="","",IF(ISNUMBER($A6833),$A6833,IFERROR(DATEVALUE($A6833),"")))</f>
        <v/>
      </c>
      <c r="F6833" s="12">
        <f>IF($B6833="","",IF(ISNUMBER($B6833),HOUR($B6833)*2+MINUTE($B6833)/30,IFERROR(VALUE(LEFT($B6833,FIND(":",$B6833)-1))*2+VALUE(MID($B6833,FIND(":",$B6833)+1,2))/30,"")))</f>
        <v/>
      </c>
      <c r="G6833" s="12">
        <f>IF($E6833="","",IF(WEEKDAY($E6833,2)&lt;6,1,0))</f>
        <v/>
      </c>
      <c r="H6833" s="12">
        <f>IF(OR($E6833="",$F6833=""),"",IF(AND($G6833=1,$F6833&gt;='Working Hours'!$C$8,$F6833&lt;'Working Hours'!$C$9),1,0))</f>
        <v/>
      </c>
    </row>
    <row r="6834">
      <c r="A6834" s="11" t="n"/>
      <c r="B6834" s="11" t="n"/>
      <c r="C6834" s="11" t="n"/>
      <c r="E6834" s="12">
        <f>IF($A6834="","",IF(ISNUMBER($A6834),$A6834,IFERROR(DATEVALUE($A6834),"")))</f>
        <v/>
      </c>
      <c r="F6834" s="12">
        <f>IF($B6834="","",IF(ISNUMBER($B6834),HOUR($B6834)*2+MINUTE($B6834)/30,IFERROR(VALUE(LEFT($B6834,FIND(":",$B6834)-1))*2+VALUE(MID($B6834,FIND(":",$B6834)+1,2))/30,"")))</f>
        <v/>
      </c>
      <c r="G6834" s="12">
        <f>IF($E6834="","",IF(WEEKDAY($E6834,2)&lt;6,1,0))</f>
        <v/>
      </c>
      <c r="H6834" s="12">
        <f>IF(OR($E6834="",$F6834=""),"",IF(AND($G6834=1,$F6834&gt;='Working Hours'!$C$8,$F6834&lt;'Working Hours'!$C$9),1,0))</f>
        <v/>
      </c>
    </row>
    <row r="6835">
      <c r="A6835" s="11" t="n"/>
      <c r="B6835" s="11" t="n"/>
      <c r="C6835" s="11" t="n"/>
      <c r="E6835" s="12">
        <f>IF($A6835="","",IF(ISNUMBER($A6835),$A6835,IFERROR(DATEVALUE($A6835),"")))</f>
        <v/>
      </c>
      <c r="F6835" s="12">
        <f>IF($B6835="","",IF(ISNUMBER($B6835),HOUR($B6835)*2+MINUTE($B6835)/30,IFERROR(VALUE(LEFT($B6835,FIND(":",$B6835)-1))*2+VALUE(MID($B6835,FIND(":",$B6835)+1,2))/30,"")))</f>
        <v/>
      </c>
      <c r="G6835" s="12">
        <f>IF($E6835="","",IF(WEEKDAY($E6835,2)&lt;6,1,0))</f>
        <v/>
      </c>
      <c r="H6835" s="12">
        <f>IF(OR($E6835="",$F6835=""),"",IF(AND($G6835=1,$F6835&gt;='Working Hours'!$C$8,$F6835&lt;'Working Hours'!$C$9),1,0))</f>
        <v/>
      </c>
    </row>
    <row r="6836">
      <c r="A6836" s="11" t="n"/>
      <c r="B6836" s="11" t="n"/>
      <c r="C6836" s="11" t="n"/>
      <c r="E6836" s="12">
        <f>IF($A6836="","",IF(ISNUMBER($A6836),$A6836,IFERROR(DATEVALUE($A6836),"")))</f>
        <v/>
      </c>
      <c r="F6836" s="12">
        <f>IF($B6836="","",IF(ISNUMBER($B6836),HOUR($B6836)*2+MINUTE($B6836)/30,IFERROR(VALUE(LEFT($B6836,FIND(":",$B6836)-1))*2+VALUE(MID($B6836,FIND(":",$B6836)+1,2))/30,"")))</f>
        <v/>
      </c>
      <c r="G6836" s="12">
        <f>IF($E6836="","",IF(WEEKDAY($E6836,2)&lt;6,1,0))</f>
        <v/>
      </c>
      <c r="H6836" s="12">
        <f>IF(OR($E6836="",$F6836=""),"",IF(AND($G6836=1,$F6836&gt;='Working Hours'!$C$8,$F6836&lt;'Working Hours'!$C$9),1,0))</f>
        <v/>
      </c>
    </row>
    <row r="6837">
      <c r="A6837" s="11" t="n"/>
      <c r="B6837" s="11" t="n"/>
      <c r="C6837" s="11" t="n"/>
      <c r="E6837" s="12">
        <f>IF($A6837="","",IF(ISNUMBER($A6837),$A6837,IFERROR(DATEVALUE($A6837),"")))</f>
        <v/>
      </c>
      <c r="F6837" s="12">
        <f>IF($B6837="","",IF(ISNUMBER($B6837),HOUR($B6837)*2+MINUTE($B6837)/30,IFERROR(VALUE(LEFT($B6837,FIND(":",$B6837)-1))*2+VALUE(MID($B6837,FIND(":",$B6837)+1,2))/30,"")))</f>
        <v/>
      </c>
      <c r="G6837" s="12">
        <f>IF($E6837="","",IF(WEEKDAY($E6837,2)&lt;6,1,0))</f>
        <v/>
      </c>
      <c r="H6837" s="12">
        <f>IF(OR($E6837="",$F6837=""),"",IF(AND($G6837=1,$F6837&gt;='Working Hours'!$C$8,$F6837&lt;'Working Hours'!$C$9),1,0))</f>
        <v/>
      </c>
    </row>
    <row r="6838">
      <c r="A6838" s="11" t="n"/>
      <c r="B6838" s="11" t="n"/>
      <c r="C6838" s="11" t="n"/>
      <c r="E6838" s="12">
        <f>IF($A6838="","",IF(ISNUMBER($A6838),$A6838,IFERROR(DATEVALUE($A6838),"")))</f>
        <v/>
      </c>
      <c r="F6838" s="12">
        <f>IF($B6838="","",IF(ISNUMBER($B6838),HOUR($B6838)*2+MINUTE($B6838)/30,IFERROR(VALUE(LEFT($B6838,FIND(":",$B6838)-1))*2+VALUE(MID($B6838,FIND(":",$B6838)+1,2))/30,"")))</f>
        <v/>
      </c>
      <c r="G6838" s="12">
        <f>IF($E6838="","",IF(WEEKDAY($E6838,2)&lt;6,1,0))</f>
        <v/>
      </c>
      <c r="H6838" s="12">
        <f>IF(OR($E6838="",$F6838=""),"",IF(AND($G6838=1,$F6838&gt;='Working Hours'!$C$8,$F6838&lt;'Working Hours'!$C$9),1,0))</f>
        <v/>
      </c>
    </row>
    <row r="6839">
      <c r="A6839" s="11" t="n"/>
      <c r="B6839" s="11" t="n"/>
      <c r="C6839" s="11" t="n"/>
      <c r="E6839" s="12">
        <f>IF($A6839="","",IF(ISNUMBER($A6839),$A6839,IFERROR(DATEVALUE($A6839),"")))</f>
        <v/>
      </c>
      <c r="F6839" s="12">
        <f>IF($B6839="","",IF(ISNUMBER($B6839),HOUR($B6839)*2+MINUTE($B6839)/30,IFERROR(VALUE(LEFT($B6839,FIND(":",$B6839)-1))*2+VALUE(MID($B6839,FIND(":",$B6839)+1,2))/30,"")))</f>
        <v/>
      </c>
      <c r="G6839" s="12">
        <f>IF($E6839="","",IF(WEEKDAY($E6839,2)&lt;6,1,0))</f>
        <v/>
      </c>
      <c r="H6839" s="12">
        <f>IF(OR($E6839="",$F6839=""),"",IF(AND($G6839=1,$F6839&gt;='Working Hours'!$C$8,$F6839&lt;'Working Hours'!$C$9),1,0))</f>
        <v/>
      </c>
    </row>
    <row r="6840">
      <c r="A6840" s="11" t="n"/>
      <c r="B6840" s="11" t="n"/>
      <c r="C6840" s="11" t="n"/>
      <c r="E6840" s="12">
        <f>IF($A6840="","",IF(ISNUMBER($A6840),$A6840,IFERROR(DATEVALUE($A6840),"")))</f>
        <v/>
      </c>
      <c r="F6840" s="12">
        <f>IF($B6840="","",IF(ISNUMBER($B6840),HOUR($B6840)*2+MINUTE($B6840)/30,IFERROR(VALUE(LEFT($B6840,FIND(":",$B6840)-1))*2+VALUE(MID($B6840,FIND(":",$B6840)+1,2))/30,"")))</f>
        <v/>
      </c>
      <c r="G6840" s="12">
        <f>IF($E6840="","",IF(WEEKDAY($E6840,2)&lt;6,1,0))</f>
        <v/>
      </c>
      <c r="H6840" s="12">
        <f>IF(OR($E6840="",$F6840=""),"",IF(AND($G6840=1,$F6840&gt;='Working Hours'!$C$8,$F6840&lt;'Working Hours'!$C$9),1,0))</f>
        <v/>
      </c>
    </row>
    <row r="6841">
      <c r="A6841" s="11" t="n"/>
      <c r="B6841" s="11" t="n"/>
      <c r="C6841" s="11" t="n"/>
      <c r="E6841" s="12">
        <f>IF($A6841="","",IF(ISNUMBER($A6841),$A6841,IFERROR(DATEVALUE($A6841),"")))</f>
        <v/>
      </c>
      <c r="F6841" s="12">
        <f>IF($B6841="","",IF(ISNUMBER($B6841),HOUR($B6841)*2+MINUTE($B6841)/30,IFERROR(VALUE(LEFT($B6841,FIND(":",$B6841)-1))*2+VALUE(MID($B6841,FIND(":",$B6841)+1,2))/30,"")))</f>
        <v/>
      </c>
      <c r="G6841" s="12">
        <f>IF($E6841="","",IF(WEEKDAY($E6841,2)&lt;6,1,0))</f>
        <v/>
      </c>
      <c r="H6841" s="12">
        <f>IF(OR($E6841="",$F6841=""),"",IF(AND($G6841=1,$F6841&gt;='Working Hours'!$C$8,$F6841&lt;'Working Hours'!$C$9),1,0))</f>
        <v/>
      </c>
    </row>
    <row r="6842">
      <c r="A6842" s="11" t="n"/>
      <c r="B6842" s="11" t="n"/>
      <c r="C6842" s="11" t="n"/>
      <c r="E6842" s="12">
        <f>IF($A6842="","",IF(ISNUMBER($A6842),$A6842,IFERROR(DATEVALUE($A6842),"")))</f>
        <v/>
      </c>
      <c r="F6842" s="12">
        <f>IF($B6842="","",IF(ISNUMBER($B6842),HOUR($B6842)*2+MINUTE($B6842)/30,IFERROR(VALUE(LEFT($B6842,FIND(":",$B6842)-1))*2+VALUE(MID($B6842,FIND(":",$B6842)+1,2))/30,"")))</f>
        <v/>
      </c>
      <c r="G6842" s="12">
        <f>IF($E6842="","",IF(WEEKDAY($E6842,2)&lt;6,1,0))</f>
        <v/>
      </c>
      <c r="H6842" s="12">
        <f>IF(OR($E6842="",$F6842=""),"",IF(AND($G6842=1,$F6842&gt;='Working Hours'!$C$8,$F6842&lt;'Working Hours'!$C$9),1,0))</f>
        <v/>
      </c>
    </row>
    <row r="6843">
      <c r="A6843" s="11" t="n"/>
      <c r="B6843" s="11" t="n"/>
      <c r="C6843" s="11" t="n"/>
      <c r="E6843" s="12">
        <f>IF($A6843="","",IF(ISNUMBER($A6843),$A6843,IFERROR(DATEVALUE($A6843),"")))</f>
        <v/>
      </c>
      <c r="F6843" s="12">
        <f>IF($B6843="","",IF(ISNUMBER($B6843),HOUR($B6843)*2+MINUTE($B6843)/30,IFERROR(VALUE(LEFT($B6843,FIND(":",$B6843)-1))*2+VALUE(MID($B6843,FIND(":",$B6843)+1,2))/30,"")))</f>
        <v/>
      </c>
      <c r="G6843" s="12">
        <f>IF($E6843="","",IF(WEEKDAY($E6843,2)&lt;6,1,0))</f>
        <v/>
      </c>
      <c r="H6843" s="12">
        <f>IF(OR($E6843="",$F6843=""),"",IF(AND($G6843=1,$F6843&gt;='Working Hours'!$C$8,$F6843&lt;'Working Hours'!$C$9),1,0))</f>
        <v/>
      </c>
    </row>
    <row r="6844">
      <c r="A6844" s="11" t="n"/>
      <c r="B6844" s="11" t="n"/>
      <c r="C6844" s="11" t="n"/>
      <c r="E6844" s="12">
        <f>IF($A6844="","",IF(ISNUMBER($A6844),$A6844,IFERROR(DATEVALUE($A6844),"")))</f>
        <v/>
      </c>
      <c r="F6844" s="12">
        <f>IF($B6844="","",IF(ISNUMBER($B6844),HOUR($B6844)*2+MINUTE($B6844)/30,IFERROR(VALUE(LEFT($B6844,FIND(":",$B6844)-1))*2+VALUE(MID($B6844,FIND(":",$B6844)+1,2))/30,"")))</f>
        <v/>
      </c>
      <c r="G6844" s="12">
        <f>IF($E6844="","",IF(WEEKDAY($E6844,2)&lt;6,1,0))</f>
        <v/>
      </c>
      <c r="H6844" s="12">
        <f>IF(OR($E6844="",$F6844=""),"",IF(AND($G6844=1,$F6844&gt;='Working Hours'!$C$8,$F6844&lt;'Working Hours'!$C$9),1,0))</f>
        <v/>
      </c>
    </row>
    <row r="6845">
      <c r="A6845" s="11" t="n"/>
      <c r="B6845" s="11" t="n"/>
      <c r="C6845" s="11" t="n"/>
      <c r="E6845" s="12">
        <f>IF($A6845="","",IF(ISNUMBER($A6845),$A6845,IFERROR(DATEVALUE($A6845),"")))</f>
        <v/>
      </c>
      <c r="F6845" s="12">
        <f>IF($B6845="","",IF(ISNUMBER($B6845),HOUR($B6845)*2+MINUTE($B6845)/30,IFERROR(VALUE(LEFT($B6845,FIND(":",$B6845)-1))*2+VALUE(MID($B6845,FIND(":",$B6845)+1,2))/30,"")))</f>
        <v/>
      </c>
      <c r="G6845" s="12">
        <f>IF($E6845="","",IF(WEEKDAY($E6845,2)&lt;6,1,0))</f>
        <v/>
      </c>
      <c r="H6845" s="12">
        <f>IF(OR($E6845="",$F6845=""),"",IF(AND($G6845=1,$F6845&gt;='Working Hours'!$C$8,$F6845&lt;'Working Hours'!$C$9),1,0))</f>
        <v/>
      </c>
    </row>
    <row r="6846">
      <c r="A6846" s="11" t="n"/>
      <c r="B6846" s="11" t="n"/>
      <c r="C6846" s="11" t="n"/>
      <c r="E6846" s="12">
        <f>IF($A6846="","",IF(ISNUMBER($A6846),$A6846,IFERROR(DATEVALUE($A6846),"")))</f>
        <v/>
      </c>
      <c r="F6846" s="12">
        <f>IF($B6846="","",IF(ISNUMBER($B6846),HOUR($B6846)*2+MINUTE($B6846)/30,IFERROR(VALUE(LEFT($B6846,FIND(":",$B6846)-1))*2+VALUE(MID($B6846,FIND(":",$B6846)+1,2))/30,"")))</f>
        <v/>
      </c>
      <c r="G6846" s="12">
        <f>IF($E6846="","",IF(WEEKDAY($E6846,2)&lt;6,1,0))</f>
        <v/>
      </c>
      <c r="H6846" s="12">
        <f>IF(OR($E6846="",$F6846=""),"",IF(AND($G6846=1,$F6846&gt;='Working Hours'!$C$8,$F6846&lt;'Working Hours'!$C$9),1,0))</f>
        <v/>
      </c>
    </row>
    <row r="6847">
      <c r="A6847" s="11" t="n"/>
      <c r="B6847" s="11" t="n"/>
      <c r="C6847" s="11" t="n"/>
      <c r="E6847" s="12">
        <f>IF($A6847="","",IF(ISNUMBER($A6847),$A6847,IFERROR(DATEVALUE($A6847),"")))</f>
        <v/>
      </c>
      <c r="F6847" s="12">
        <f>IF($B6847="","",IF(ISNUMBER($B6847),HOUR($B6847)*2+MINUTE($B6847)/30,IFERROR(VALUE(LEFT($B6847,FIND(":",$B6847)-1))*2+VALUE(MID($B6847,FIND(":",$B6847)+1,2))/30,"")))</f>
        <v/>
      </c>
      <c r="G6847" s="12">
        <f>IF($E6847="","",IF(WEEKDAY($E6847,2)&lt;6,1,0))</f>
        <v/>
      </c>
      <c r="H6847" s="12">
        <f>IF(OR($E6847="",$F6847=""),"",IF(AND($G6847=1,$F6847&gt;='Working Hours'!$C$8,$F6847&lt;'Working Hours'!$C$9),1,0))</f>
        <v/>
      </c>
    </row>
    <row r="6848">
      <c r="A6848" s="11" t="n"/>
      <c r="B6848" s="11" t="n"/>
      <c r="C6848" s="11" t="n"/>
      <c r="E6848" s="12">
        <f>IF($A6848="","",IF(ISNUMBER($A6848),$A6848,IFERROR(DATEVALUE($A6848),"")))</f>
        <v/>
      </c>
      <c r="F6848" s="12">
        <f>IF($B6848="","",IF(ISNUMBER($B6848),HOUR($B6848)*2+MINUTE($B6848)/30,IFERROR(VALUE(LEFT($B6848,FIND(":",$B6848)-1))*2+VALUE(MID($B6848,FIND(":",$B6848)+1,2))/30,"")))</f>
        <v/>
      </c>
      <c r="G6848" s="12">
        <f>IF($E6848="","",IF(WEEKDAY($E6848,2)&lt;6,1,0))</f>
        <v/>
      </c>
      <c r="H6848" s="12">
        <f>IF(OR($E6848="",$F6848=""),"",IF(AND($G6848=1,$F6848&gt;='Working Hours'!$C$8,$F6848&lt;'Working Hours'!$C$9),1,0))</f>
        <v/>
      </c>
    </row>
    <row r="6849">
      <c r="A6849" s="11" t="n"/>
      <c r="B6849" s="11" t="n"/>
      <c r="C6849" s="11" t="n"/>
      <c r="E6849" s="12">
        <f>IF($A6849="","",IF(ISNUMBER($A6849),$A6849,IFERROR(DATEVALUE($A6849),"")))</f>
        <v/>
      </c>
      <c r="F6849" s="12">
        <f>IF($B6849="","",IF(ISNUMBER($B6849),HOUR($B6849)*2+MINUTE($B6849)/30,IFERROR(VALUE(LEFT($B6849,FIND(":",$B6849)-1))*2+VALUE(MID($B6849,FIND(":",$B6849)+1,2))/30,"")))</f>
        <v/>
      </c>
      <c r="G6849" s="12">
        <f>IF($E6849="","",IF(WEEKDAY($E6849,2)&lt;6,1,0))</f>
        <v/>
      </c>
      <c r="H6849" s="12">
        <f>IF(OR($E6849="",$F6849=""),"",IF(AND($G6849=1,$F6849&gt;='Working Hours'!$C$8,$F6849&lt;'Working Hours'!$C$9),1,0))</f>
        <v/>
      </c>
    </row>
    <row r="6850">
      <c r="A6850" s="11" t="n"/>
      <c r="B6850" s="11" t="n"/>
      <c r="C6850" s="11" t="n"/>
      <c r="E6850" s="12">
        <f>IF($A6850="","",IF(ISNUMBER($A6850),$A6850,IFERROR(DATEVALUE($A6850),"")))</f>
        <v/>
      </c>
      <c r="F6850" s="12">
        <f>IF($B6850="","",IF(ISNUMBER($B6850),HOUR($B6850)*2+MINUTE($B6850)/30,IFERROR(VALUE(LEFT($B6850,FIND(":",$B6850)-1))*2+VALUE(MID($B6850,FIND(":",$B6850)+1,2))/30,"")))</f>
        <v/>
      </c>
      <c r="G6850" s="12">
        <f>IF($E6850="","",IF(WEEKDAY($E6850,2)&lt;6,1,0))</f>
        <v/>
      </c>
      <c r="H6850" s="12">
        <f>IF(OR($E6850="",$F6850=""),"",IF(AND($G6850=1,$F6850&gt;='Working Hours'!$C$8,$F6850&lt;'Working Hours'!$C$9),1,0))</f>
        <v/>
      </c>
    </row>
    <row r="6851">
      <c r="A6851" s="11" t="n"/>
      <c r="B6851" s="11" t="n"/>
      <c r="C6851" s="11" t="n"/>
      <c r="E6851" s="12">
        <f>IF($A6851="","",IF(ISNUMBER($A6851),$A6851,IFERROR(DATEVALUE($A6851),"")))</f>
        <v/>
      </c>
      <c r="F6851" s="12">
        <f>IF($B6851="","",IF(ISNUMBER($B6851),HOUR($B6851)*2+MINUTE($B6851)/30,IFERROR(VALUE(LEFT($B6851,FIND(":",$B6851)-1))*2+VALUE(MID($B6851,FIND(":",$B6851)+1,2))/30,"")))</f>
        <v/>
      </c>
      <c r="G6851" s="12">
        <f>IF($E6851="","",IF(WEEKDAY($E6851,2)&lt;6,1,0))</f>
        <v/>
      </c>
      <c r="H6851" s="12">
        <f>IF(OR($E6851="",$F6851=""),"",IF(AND($G6851=1,$F6851&gt;='Working Hours'!$C$8,$F6851&lt;'Working Hours'!$C$9),1,0))</f>
        <v/>
      </c>
    </row>
    <row r="6852">
      <c r="A6852" s="11" t="n"/>
      <c r="B6852" s="11" t="n"/>
      <c r="C6852" s="11" t="n"/>
      <c r="E6852" s="12">
        <f>IF($A6852="","",IF(ISNUMBER($A6852),$A6852,IFERROR(DATEVALUE($A6852),"")))</f>
        <v/>
      </c>
      <c r="F6852" s="12">
        <f>IF($B6852="","",IF(ISNUMBER($B6852),HOUR($B6852)*2+MINUTE($B6852)/30,IFERROR(VALUE(LEFT($B6852,FIND(":",$B6852)-1))*2+VALUE(MID($B6852,FIND(":",$B6852)+1,2))/30,"")))</f>
        <v/>
      </c>
      <c r="G6852" s="12">
        <f>IF($E6852="","",IF(WEEKDAY($E6852,2)&lt;6,1,0))</f>
        <v/>
      </c>
      <c r="H6852" s="12">
        <f>IF(OR($E6852="",$F6852=""),"",IF(AND($G6852=1,$F6852&gt;='Working Hours'!$C$8,$F6852&lt;'Working Hours'!$C$9),1,0))</f>
        <v/>
      </c>
    </row>
    <row r="6853">
      <c r="A6853" s="11" t="n"/>
      <c r="B6853" s="11" t="n"/>
      <c r="C6853" s="11" t="n"/>
      <c r="E6853" s="12">
        <f>IF($A6853="","",IF(ISNUMBER($A6853),$A6853,IFERROR(DATEVALUE($A6853),"")))</f>
        <v/>
      </c>
      <c r="F6853" s="12">
        <f>IF($B6853="","",IF(ISNUMBER($B6853),HOUR($B6853)*2+MINUTE($B6853)/30,IFERROR(VALUE(LEFT($B6853,FIND(":",$B6853)-1))*2+VALUE(MID($B6853,FIND(":",$B6853)+1,2))/30,"")))</f>
        <v/>
      </c>
      <c r="G6853" s="12">
        <f>IF($E6853="","",IF(WEEKDAY($E6853,2)&lt;6,1,0))</f>
        <v/>
      </c>
      <c r="H6853" s="12">
        <f>IF(OR($E6853="",$F6853=""),"",IF(AND($G6853=1,$F6853&gt;='Working Hours'!$C$8,$F6853&lt;'Working Hours'!$C$9),1,0))</f>
        <v/>
      </c>
    </row>
    <row r="6854">
      <c r="A6854" s="11" t="n"/>
      <c r="B6854" s="11" t="n"/>
      <c r="C6854" s="11" t="n"/>
      <c r="E6854" s="12">
        <f>IF($A6854="","",IF(ISNUMBER($A6854),$A6854,IFERROR(DATEVALUE($A6854),"")))</f>
        <v/>
      </c>
      <c r="F6854" s="12">
        <f>IF($B6854="","",IF(ISNUMBER($B6854),HOUR($B6854)*2+MINUTE($B6854)/30,IFERROR(VALUE(LEFT($B6854,FIND(":",$B6854)-1))*2+VALUE(MID($B6854,FIND(":",$B6854)+1,2))/30,"")))</f>
        <v/>
      </c>
      <c r="G6854" s="12">
        <f>IF($E6854="","",IF(WEEKDAY($E6854,2)&lt;6,1,0))</f>
        <v/>
      </c>
      <c r="H6854" s="12">
        <f>IF(OR($E6854="",$F6854=""),"",IF(AND($G6854=1,$F6854&gt;='Working Hours'!$C$8,$F6854&lt;'Working Hours'!$C$9),1,0))</f>
        <v/>
      </c>
    </row>
    <row r="6855">
      <c r="A6855" s="11" t="n"/>
      <c r="B6855" s="11" t="n"/>
      <c r="C6855" s="11" t="n"/>
      <c r="E6855" s="12">
        <f>IF($A6855="","",IF(ISNUMBER($A6855),$A6855,IFERROR(DATEVALUE($A6855),"")))</f>
        <v/>
      </c>
      <c r="F6855" s="12">
        <f>IF($B6855="","",IF(ISNUMBER($B6855),HOUR($B6855)*2+MINUTE($B6855)/30,IFERROR(VALUE(LEFT($B6855,FIND(":",$B6855)-1))*2+VALUE(MID($B6855,FIND(":",$B6855)+1,2))/30,"")))</f>
        <v/>
      </c>
      <c r="G6855" s="12">
        <f>IF($E6855="","",IF(WEEKDAY($E6855,2)&lt;6,1,0))</f>
        <v/>
      </c>
      <c r="H6855" s="12">
        <f>IF(OR($E6855="",$F6855=""),"",IF(AND($G6855=1,$F6855&gt;='Working Hours'!$C$8,$F6855&lt;'Working Hours'!$C$9),1,0))</f>
        <v/>
      </c>
    </row>
    <row r="6856">
      <c r="A6856" s="11" t="n"/>
      <c r="B6856" s="11" t="n"/>
      <c r="C6856" s="11" t="n"/>
      <c r="E6856" s="12">
        <f>IF($A6856="","",IF(ISNUMBER($A6856),$A6856,IFERROR(DATEVALUE($A6856),"")))</f>
        <v/>
      </c>
      <c r="F6856" s="12">
        <f>IF($B6856="","",IF(ISNUMBER($B6856),HOUR($B6856)*2+MINUTE($B6856)/30,IFERROR(VALUE(LEFT($B6856,FIND(":",$B6856)-1))*2+VALUE(MID($B6856,FIND(":",$B6856)+1,2))/30,"")))</f>
        <v/>
      </c>
      <c r="G6856" s="12">
        <f>IF($E6856="","",IF(WEEKDAY($E6856,2)&lt;6,1,0))</f>
        <v/>
      </c>
      <c r="H6856" s="12">
        <f>IF(OR($E6856="",$F6856=""),"",IF(AND($G6856=1,$F6856&gt;='Working Hours'!$C$8,$F6856&lt;'Working Hours'!$C$9),1,0))</f>
        <v/>
      </c>
    </row>
    <row r="6857">
      <c r="A6857" s="11" t="n"/>
      <c r="B6857" s="11" t="n"/>
      <c r="C6857" s="11" t="n"/>
      <c r="E6857" s="12">
        <f>IF($A6857="","",IF(ISNUMBER($A6857),$A6857,IFERROR(DATEVALUE($A6857),"")))</f>
        <v/>
      </c>
      <c r="F6857" s="12">
        <f>IF($B6857="","",IF(ISNUMBER($B6857),HOUR($B6857)*2+MINUTE($B6857)/30,IFERROR(VALUE(LEFT($B6857,FIND(":",$B6857)-1))*2+VALUE(MID($B6857,FIND(":",$B6857)+1,2))/30,"")))</f>
        <v/>
      </c>
      <c r="G6857" s="12">
        <f>IF($E6857="","",IF(WEEKDAY($E6857,2)&lt;6,1,0))</f>
        <v/>
      </c>
      <c r="H6857" s="12">
        <f>IF(OR($E6857="",$F6857=""),"",IF(AND($G6857=1,$F6857&gt;='Working Hours'!$C$8,$F6857&lt;'Working Hours'!$C$9),1,0))</f>
        <v/>
      </c>
    </row>
    <row r="6858">
      <c r="A6858" s="11" t="n"/>
      <c r="B6858" s="11" t="n"/>
      <c r="C6858" s="11" t="n"/>
      <c r="E6858" s="12">
        <f>IF($A6858="","",IF(ISNUMBER($A6858),$A6858,IFERROR(DATEVALUE($A6858),"")))</f>
        <v/>
      </c>
      <c r="F6858" s="12">
        <f>IF($B6858="","",IF(ISNUMBER($B6858),HOUR($B6858)*2+MINUTE($B6858)/30,IFERROR(VALUE(LEFT($B6858,FIND(":",$B6858)-1))*2+VALUE(MID($B6858,FIND(":",$B6858)+1,2))/30,"")))</f>
        <v/>
      </c>
      <c r="G6858" s="12">
        <f>IF($E6858="","",IF(WEEKDAY($E6858,2)&lt;6,1,0))</f>
        <v/>
      </c>
      <c r="H6858" s="12">
        <f>IF(OR($E6858="",$F6858=""),"",IF(AND($G6858=1,$F6858&gt;='Working Hours'!$C$8,$F6858&lt;'Working Hours'!$C$9),1,0))</f>
        <v/>
      </c>
    </row>
    <row r="6859">
      <c r="A6859" s="11" t="n"/>
      <c r="B6859" s="11" t="n"/>
      <c r="C6859" s="11" t="n"/>
      <c r="E6859" s="12">
        <f>IF($A6859="","",IF(ISNUMBER($A6859),$A6859,IFERROR(DATEVALUE($A6859),"")))</f>
        <v/>
      </c>
      <c r="F6859" s="12">
        <f>IF($B6859="","",IF(ISNUMBER($B6859),HOUR($B6859)*2+MINUTE($B6859)/30,IFERROR(VALUE(LEFT($B6859,FIND(":",$B6859)-1))*2+VALUE(MID($B6859,FIND(":",$B6859)+1,2))/30,"")))</f>
        <v/>
      </c>
      <c r="G6859" s="12">
        <f>IF($E6859="","",IF(WEEKDAY($E6859,2)&lt;6,1,0))</f>
        <v/>
      </c>
      <c r="H6859" s="12">
        <f>IF(OR($E6859="",$F6859=""),"",IF(AND($G6859=1,$F6859&gt;='Working Hours'!$C$8,$F6859&lt;'Working Hours'!$C$9),1,0))</f>
        <v/>
      </c>
    </row>
    <row r="6860">
      <c r="A6860" s="11" t="n"/>
      <c r="B6860" s="11" t="n"/>
      <c r="C6860" s="11" t="n"/>
      <c r="E6860" s="12">
        <f>IF($A6860="","",IF(ISNUMBER($A6860),$A6860,IFERROR(DATEVALUE($A6860),"")))</f>
        <v/>
      </c>
      <c r="F6860" s="12">
        <f>IF($B6860="","",IF(ISNUMBER($B6860),HOUR($B6860)*2+MINUTE($B6860)/30,IFERROR(VALUE(LEFT($B6860,FIND(":",$B6860)-1))*2+VALUE(MID($B6860,FIND(":",$B6860)+1,2))/30,"")))</f>
        <v/>
      </c>
      <c r="G6860" s="12">
        <f>IF($E6860="","",IF(WEEKDAY($E6860,2)&lt;6,1,0))</f>
        <v/>
      </c>
      <c r="H6860" s="12">
        <f>IF(OR($E6860="",$F6860=""),"",IF(AND($G6860=1,$F6860&gt;='Working Hours'!$C$8,$F6860&lt;'Working Hours'!$C$9),1,0))</f>
        <v/>
      </c>
    </row>
    <row r="6861">
      <c r="A6861" s="11" t="n"/>
      <c r="B6861" s="11" t="n"/>
      <c r="C6861" s="11" t="n"/>
      <c r="E6861" s="12">
        <f>IF($A6861="","",IF(ISNUMBER($A6861),$A6861,IFERROR(DATEVALUE($A6861),"")))</f>
        <v/>
      </c>
      <c r="F6861" s="12">
        <f>IF($B6861="","",IF(ISNUMBER($B6861),HOUR($B6861)*2+MINUTE($B6861)/30,IFERROR(VALUE(LEFT($B6861,FIND(":",$B6861)-1))*2+VALUE(MID($B6861,FIND(":",$B6861)+1,2))/30,"")))</f>
        <v/>
      </c>
      <c r="G6861" s="12">
        <f>IF($E6861="","",IF(WEEKDAY($E6861,2)&lt;6,1,0))</f>
        <v/>
      </c>
      <c r="H6861" s="12">
        <f>IF(OR($E6861="",$F6861=""),"",IF(AND($G6861=1,$F6861&gt;='Working Hours'!$C$8,$F6861&lt;'Working Hours'!$C$9),1,0))</f>
        <v/>
      </c>
    </row>
    <row r="6862">
      <c r="A6862" s="11" t="n"/>
      <c r="B6862" s="11" t="n"/>
      <c r="C6862" s="11" t="n"/>
      <c r="E6862" s="12">
        <f>IF($A6862="","",IF(ISNUMBER($A6862),$A6862,IFERROR(DATEVALUE($A6862),"")))</f>
        <v/>
      </c>
      <c r="F6862" s="12">
        <f>IF($B6862="","",IF(ISNUMBER($B6862),HOUR($B6862)*2+MINUTE($B6862)/30,IFERROR(VALUE(LEFT($B6862,FIND(":",$B6862)-1))*2+VALUE(MID($B6862,FIND(":",$B6862)+1,2))/30,"")))</f>
        <v/>
      </c>
      <c r="G6862" s="12">
        <f>IF($E6862="","",IF(WEEKDAY($E6862,2)&lt;6,1,0))</f>
        <v/>
      </c>
      <c r="H6862" s="12">
        <f>IF(OR($E6862="",$F6862=""),"",IF(AND($G6862=1,$F6862&gt;='Working Hours'!$C$8,$F6862&lt;'Working Hours'!$C$9),1,0))</f>
        <v/>
      </c>
    </row>
    <row r="6863">
      <c r="A6863" s="11" t="n"/>
      <c r="B6863" s="11" t="n"/>
      <c r="C6863" s="11" t="n"/>
      <c r="E6863" s="12">
        <f>IF($A6863="","",IF(ISNUMBER($A6863),$A6863,IFERROR(DATEVALUE($A6863),"")))</f>
        <v/>
      </c>
      <c r="F6863" s="12">
        <f>IF($B6863="","",IF(ISNUMBER($B6863),HOUR($B6863)*2+MINUTE($B6863)/30,IFERROR(VALUE(LEFT($B6863,FIND(":",$B6863)-1))*2+VALUE(MID($B6863,FIND(":",$B6863)+1,2))/30,"")))</f>
        <v/>
      </c>
      <c r="G6863" s="12">
        <f>IF($E6863="","",IF(WEEKDAY($E6863,2)&lt;6,1,0))</f>
        <v/>
      </c>
      <c r="H6863" s="12">
        <f>IF(OR($E6863="",$F6863=""),"",IF(AND($G6863=1,$F6863&gt;='Working Hours'!$C$8,$F6863&lt;'Working Hours'!$C$9),1,0))</f>
        <v/>
      </c>
    </row>
    <row r="6864">
      <c r="A6864" s="11" t="n"/>
      <c r="B6864" s="11" t="n"/>
      <c r="C6864" s="11" t="n"/>
      <c r="E6864" s="12">
        <f>IF($A6864="","",IF(ISNUMBER($A6864),$A6864,IFERROR(DATEVALUE($A6864),"")))</f>
        <v/>
      </c>
      <c r="F6864" s="12">
        <f>IF($B6864="","",IF(ISNUMBER($B6864),HOUR($B6864)*2+MINUTE($B6864)/30,IFERROR(VALUE(LEFT($B6864,FIND(":",$B6864)-1))*2+VALUE(MID($B6864,FIND(":",$B6864)+1,2))/30,"")))</f>
        <v/>
      </c>
      <c r="G6864" s="12">
        <f>IF($E6864="","",IF(WEEKDAY($E6864,2)&lt;6,1,0))</f>
        <v/>
      </c>
      <c r="H6864" s="12">
        <f>IF(OR($E6864="",$F6864=""),"",IF(AND($G6864=1,$F6864&gt;='Working Hours'!$C$8,$F6864&lt;'Working Hours'!$C$9),1,0))</f>
        <v/>
      </c>
    </row>
    <row r="6865">
      <c r="A6865" s="11" t="n"/>
      <c r="B6865" s="11" t="n"/>
      <c r="C6865" s="11" t="n"/>
      <c r="E6865" s="12">
        <f>IF($A6865="","",IF(ISNUMBER($A6865),$A6865,IFERROR(DATEVALUE($A6865),"")))</f>
        <v/>
      </c>
      <c r="F6865" s="12">
        <f>IF($B6865="","",IF(ISNUMBER($B6865),HOUR($B6865)*2+MINUTE($B6865)/30,IFERROR(VALUE(LEFT($B6865,FIND(":",$B6865)-1))*2+VALUE(MID($B6865,FIND(":",$B6865)+1,2))/30,"")))</f>
        <v/>
      </c>
      <c r="G6865" s="12">
        <f>IF($E6865="","",IF(WEEKDAY($E6865,2)&lt;6,1,0))</f>
        <v/>
      </c>
      <c r="H6865" s="12">
        <f>IF(OR($E6865="",$F6865=""),"",IF(AND($G6865=1,$F6865&gt;='Working Hours'!$C$8,$F6865&lt;'Working Hours'!$C$9),1,0))</f>
        <v/>
      </c>
    </row>
    <row r="6866">
      <c r="A6866" s="11" t="n"/>
      <c r="B6866" s="11" t="n"/>
      <c r="C6866" s="11" t="n"/>
      <c r="E6866" s="12">
        <f>IF($A6866="","",IF(ISNUMBER($A6866),$A6866,IFERROR(DATEVALUE($A6866),"")))</f>
        <v/>
      </c>
      <c r="F6866" s="12">
        <f>IF($B6866="","",IF(ISNUMBER($B6866),HOUR($B6866)*2+MINUTE($B6866)/30,IFERROR(VALUE(LEFT($B6866,FIND(":",$B6866)-1))*2+VALUE(MID($B6866,FIND(":",$B6866)+1,2))/30,"")))</f>
        <v/>
      </c>
      <c r="G6866" s="12">
        <f>IF($E6866="","",IF(WEEKDAY($E6866,2)&lt;6,1,0))</f>
        <v/>
      </c>
      <c r="H6866" s="12">
        <f>IF(OR($E6866="",$F6866=""),"",IF(AND($G6866=1,$F6866&gt;='Working Hours'!$C$8,$F6866&lt;'Working Hours'!$C$9),1,0))</f>
        <v/>
      </c>
    </row>
    <row r="6867">
      <c r="A6867" s="11" t="n"/>
      <c r="B6867" s="11" t="n"/>
      <c r="C6867" s="11" t="n"/>
      <c r="E6867" s="12">
        <f>IF($A6867="","",IF(ISNUMBER($A6867),$A6867,IFERROR(DATEVALUE($A6867),"")))</f>
        <v/>
      </c>
      <c r="F6867" s="12">
        <f>IF($B6867="","",IF(ISNUMBER($B6867),HOUR($B6867)*2+MINUTE($B6867)/30,IFERROR(VALUE(LEFT($B6867,FIND(":",$B6867)-1))*2+VALUE(MID($B6867,FIND(":",$B6867)+1,2))/30,"")))</f>
        <v/>
      </c>
      <c r="G6867" s="12">
        <f>IF($E6867="","",IF(WEEKDAY($E6867,2)&lt;6,1,0))</f>
        <v/>
      </c>
      <c r="H6867" s="12">
        <f>IF(OR($E6867="",$F6867=""),"",IF(AND($G6867=1,$F6867&gt;='Working Hours'!$C$8,$F6867&lt;'Working Hours'!$C$9),1,0))</f>
        <v/>
      </c>
    </row>
    <row r="6868">
      <c r="A6868" s="11" t="n"/>
      <c r="B6868" s="11" t="n"/>
      <c r="C6868" s="11" t="n"/>
      <c r="E6868" s="12">
        <f>IF($A6868="","",IF(ISNUMBER($A6868),$A6868,IFERROR(DATEVALUE($A6868),"")))</f>
        <v/>
      </c>
      <c r="F6868" s="12">
        <f>IF($B6868="","",IF(ISNUMBER($B6868),HOUR($B6868)*2+MINUTE($B6868)/30,IFERROR(VALUE(LEFT($B6868,FIND(":",$B6868)-1))*2+VALUE(MID($B6868,FIND(":",$B6868)+1,2))/30,"")))</f>
        <v/>
      </c>
      <c r="G6868" s="12">
        <f>IF($E6868="","",IF(WEEKDAY($E6868,2)&lt;6,1,0))</f>
        <v/>
      </c>
      <c r="H6868" s="12">
        <f>IF(OR($E6868="",$F6868=""),"",IF(AND($G6868=1,$F6868&gt;='Working Hours'!$C$8,$F6868&lt;'Working Hours'!$C$9),1,0))</f>
        <v/>
      </c>
    </row>
    <row r="6869">
      <c r="A6869" s="11" t="n"/>
      <c r="B6869" s="11" t="n"/>
      <c r="C6869" s="11" t="n"/>
      <c r="E6869" s="12">
        <f>IF($A6869="","",IF(ISNUMBER($A6869),$A6869,IFERROR(DATEVALUE($A6869),"")))</f>
        <v/>
      </c>
      <c r="F6869" s="12">
        <f>IF($B6869="","",IF(ISNUMBER($B6869),HOUR($B6869)*2+MINUTE($B6869)/30,IFERROR(VALUE(LEFT($B6869,FIND(":",$B6869)-1))*2+VALUE(MID($B6869,FIND(":",$B6869)+1,2))/30,"")))</f>
        <v/>
      </c>
      <c r="G6869" s="12">
        <f>IF($E6869="","",IF(WEEKDAY($E6869,2)&lt;6,1,0))</f>
        <v/>
      </c>
      <c r="H6869" s="12">
        <f>IF(OR($E6869="",$F6869=""),"",IF(AND($G6869=1,$F6869&gt;='Working Hours'!$C$8,$F6869&lt;'Working Hours'!$C$9),1,0))</f>
        <v/>
      </c>
    </row>
    <row r="6870">
      <c r="A6870" s="11" t="n"/>
      <c r="B6870" s="11" t="n"/>
      <c r="C6870" s="11" t="n"/>
      <c r="E6870" s="12">
        <f>IF($A6870="","",IF(ISNUMBER($A6870),$A6870,IFERROR(DATEVALUE($A6870),"")))</f>
        <v/>
      </c>
      <c r="F6870" s="12">
        <f>IF($B6870="","",IF(ISNUMBER($B6870),HOUR($B6870)*2+MINUTE($B6870)/30,IFERROR(VALUE(LEFT($B6870,FIND(":",$B6870)-1))*2+VALUE(MID($B6870,FIND(":",$B6870)+1,2))/30,"")))</f>
        <v/>
      </c>
      <c r="G6870" s="12">
        <f>IF($E6870="","",IF(WEEKDAY($E6870,2)&lt;6,1,0))</f>
        <v/>
      </c>
      <c r="H6870" s="12">
        <f>IF(OR($E6870="",$F6870=""),"",IF(AND($G6870=1,$F6870&gt;='Working Hours'!$C$8,$F6870&lt;'Working Hours'!$C$9),1,0))</f>
        <v/>
      </c>
    </row>
    <row r="6871">
      <c r="A6871" s="11" t="n"/>
      <c r="B6871" s="11" t="n"/>
      <c r="C6871" s="11" t="n"/>
      <c r="E6871" s="12">
        <f>IF($A6871="","",IF(ISNUMBER($A6871),$A6871,IFERROR(DATEVALUE($A6871),"")))</f>
        <v/>
      </c>
      <c r="F6871" s="12">
        <f>IF($B6871="","",IF(ISNUMBER($B6871),HOUR($B6871)*2+MINUTE($B6871)/30,IFERROR(VALUE(LEFT($B6871,FIND(":",$B6871)-1))*2+VALUE(MID($B6871,FIND(":",$B6871)+1,2))/30,"")))</f>
        <v/>
      </c>
      <c r="G6871" s="12">
        <f>IF($E6871="","",IF(WEEKDAY($E6871,2)&lt;6,1,0))</f>
        <v/>
      </c>
      <c r="H6871" s="12">
        <f>IF(OR($E6871="",$F6871=""),"",IF(AND($G6871=1,$F6871&gt;='Working Hours'!$C$8,$F6871&lt;'Working Hours'!$C$9),1,0))</f>
        <v/>
      </c>
    </row>
    <row r="6872">
      <c r="A6872" s="11" t="n"/>
      <c r="B6872" s="11" t="n"/>
      <c r="C6872" s="11" t="n"/>
      <c r="E6872" s="12">
        <f>IF($A6872="","",IF(ISNUMBER($A6872),$A6872,IFERROR(DATEVALUE($A6872),"")))</f>
        <v/>
      </c>
      <c r="F6872" s="12">
        <f>IF($B6872="","",IF(ISNUMBER($B6872),HOUR($B6872)*2+MINUTE($B6872)/30,IFERROR(VALUE(LEFT($B6872,FIND(":",$B6872)-1))*2+VALUE(MID($B6872,FIND(":",$B6872)+1,2))/30,"")))</f>
        <v/>
      </c>
      <c r="G6872" s="12">
        <f>IF($E6872="","",IF(WEEKDAY($E6872,2)&lt;6,1,0))</f>
        <v/>
      </c>
      <c r="H6872" s="12">
        <f>IF(OR($E6872="",$F6872=""),"",IF(AND($G6872=1,$F6872&gt;='Working Hours'!$C$8,$F6872&lt;'Working Hours'!$C$9),1,0))</f>
        <v/>
      </c>
    </row>
    <row r="6873">
      <c r="A6873" s="11" t="n"/>
      <c r="B6873" s="11" t="n"/>
      <c r="C6873" s="11" t="n"/>
      <c r="E6873" s="12">
        <f>IF($A6873="","",IF(ISNUMBER($A6873),$A6873,IFERROR(DATEVALUE($A6873),"")))</f>
        <v/>
      </c>
      <c r="F6873" s="12">
        <f>IF($B6873="","",IF(ISNUMBER($B6873),HOUR($B6873)*2+MINUTE($B6873)/30,IFERROR(VALUE(LEFT($B6873,FIND(":",$B6873)-1))*2+VALUE(MID($B6873,FIND(":",$B6873)+1,2))/30,"")))</f>
        <v/>
      </c>
      <c r="G6873" s="12">
        <f>IF($E6873="","",IF(WEEKDAY($E6873,2)&lt;6,1,0))</f>
        <v/>
      </c>
      <c r="H6873" s="12">
        <f>IF(OR($E6873="",$F6873=""),"",IF(AND($G6873=1,$F6873&gt;='Working Hours'!$C$8,$F6873&lt;'Working Hours'!$C$9),1,0))</f>
        <v/>
      </c>
    </row>
    <row r="6874">
      <c r="A6874" s="11" t="n"/>
      <c r="B6874" s="11" t="n"/>
      <c r="C6874" s="11" t="n"/>
      <c r="E6874" s="12">
        <f>IF($A6874="","",IF(ISNUMBER($A6874),$A6874,IFERROR(DATEVALUE($A6874),"")))</f>
        <v/>
      </c>
      <c r="F6874" s="12">
        <f>IF($B6874="","",IF(ISNUMBER($B6874),HOUR($B6874)*2+MINUTE($B6874)/30,IFERROR(VALUE(LEFT($B6874,FIND(":",$B6874)-1))*2+VALUE(MID($B6874,FIND(":",$B6874)+1,2))/30,"")))</f>
        <v/>
      </c>
      <c r="G6874" s="12">
        <f>IF($E6874="","",IF(WEEKDAY($E6874,2)&lt;6,1,0))</f>
        <v/>
      </c>
      <c r="H6874" s="12">
        <f>IF(OR($E6874="",$F6874=""),"",IF(AND($G6874=1,$F6874&gt;='Working Hours'!$C$8,$F6874&lt;'Working Hours'!$C$9),1,0))</f>
        <v/>
      </c>
    </row>
    <row r="6875">
      <c r="A6875" s="11" t="n"/>
      <c r="B6875" s="11" t="n"/>
      <c r="C6875" s="11" t="n"/>
      <c r="E6875" s="12">
        <f>IF($A6875="","",IF(ISNUMBER($A6875),$A6875,IFERROR(DATEVALUE($A6875),"")))</f>
        <v/>
      </c>
      <c r="F6875" s="12">
        <f>IF($B6875="","",IF(ISNUMBER($B6875),HOUR($B6875)*2+MINUTE($B6875)/30,IFERROR(VALUE(LEFT($B6875,FIND(":",$B6875)-1))*2+VALUE(MID($B6875,FIND(":",$B6875)+1,2))/30,"")))</f>
        <v/>
      </c>
      <c r="G6875" s="12">
        <f>IF($E6875="","",IF(WEEKDAY($E6875,2)&lt;6,1,0))</f>
        <v/>
      </c>
      <c r="H6875" s="12">
        <f>IF(OR($E6875="",$F6875=""),"",IF(AND($G6875=1,$F6875&gt;='Working Hours'!$C$8,$F6875&lt;'Working Hours'!$C$9),1,0))</f>
        <v/>
      </c>
    </row>
    <row r="6876">
      <c r="A6876" s="11" t="n"/>
      <c r="B6876" s="11" t="n"/>
      <c r="C6876" s="11" t="n"/>
      <c r="E6876" s="12">
        <f>IF($A6876="","",IF(ISNUMBER($A6876),$A6876,IFERROR(DATEVALUE($A6876),"")))</f>
        <v/>
      </c>
      <c r="F6876" s="12">
        <f>IF($B6876="","",IF(ISNUMBER($B6876),HOUR($B6876)*2+MINUTE($B6876)/30,IFERROR(VALUE(LEFT($B6876,FIND(":",$B6876)-1))*2+VALUE(MID($B6876,FIND(":",$B6876)+1,2))/30,"")))</f>
        <v/>
      </c>
      <c r="G6876" s="12">
        <f>IF($E6876="","",IF(WEEKDAY($E6876,2)&lt;6,1,0))</f>
        <v/>
      </c>
      <c r="H6876" s="12">
        <f>IF(OR($E6876="",$F6876=""),"",IF(AND($G6876=1,$F6876&gt;='Working Hours'!$C$8,$F6876&lt;'Working Hours'!$C$9),1,0))</f>
        <v/>
      </c>
    </row>
    <row r="6877">
      <c r="A6877" s="11" t="n"/>
      <c r="B6877" s="11" t="n"/>
      <c r="C6877" s="11" t="n"/>
      <c r="E6877" s="12">
        <f>IF($A6877="","",IF(ISNUMBER($A6877),$A6877,IFERROR(DATEVALUE($A6877),"")))</f>
        <v/>
      </c>
      <c r="F6877" s="12">
        <f>IF($B6877="","",IF(ISNUMBER($B6877),HOUR($B6877)*2+MINUTE($B6877)/30,IFERROR(VALUE(LEFT($B6877,FIND(":",$B6877)-1))*2+VALUE(MID($B6877,FIND(":",$B6877)+1,2))/30,"")))</f>
        <v/>
      </c>
      <c r="G6877" s="12">
        <f>IF($E6877="","",IF(WEEKDAY($E6877,2)&lt;6,1,0))</f>
        <v/>
      </c>
      <c r="H6877" s="12">
        <f>IF(OR($E6877="",$F6877=""),"",IF(AND($G6877=1,$F6877&gt;='Working Hours'!$C$8,$F6877&lt;'Working Hours'!$C$9),1,0))</f>
        <v/>
      </c>
    </row>
    <row r="6878">
      <c r="A6878" s="11" t="n"/>
      <c r="B6878" s="11" t="n"/>
      <c r="C6878" s="11" t="n"/>
      <c r="E6878" s="12">
        <f>IF($A6878="","",IF(ISNUMBER($A6878),$A6878,IFERROR(DATEVALUE($A6878),"")))</f>
        <v/>
      </c>
      <c r="F6878" s="12">
        <f>IF($B6878="","",IF(ISNUMBER($B6878),HOUR($B6878)*2+MINUTE($B6878)/30,IFERROR(VALUE(LEFT($B6878,FIND(":",$B6878)-1))*2+VALUE(MID($B6878,FIND(":",$B6878)+1,2))/30,"")))</f>
        <v/>
      </c>
      <c r="G6878" s="12">
        <f>IF($E6878="","",IF(WEEKDAY($E6878,2)&lt;6,1,0))</f>
        <v/>
      </c>
      <c r="H6878" s="12">
        <f>IF(OR($E6878="",$F6878=""),"",IF(AND($G6878=1,$F6878&gt;='Working Hours'!$C$8,$F6878&lt;'Working Hours'!$C$9),1,0))</f>
        <v/>
      </c>
    </row>
    <row r="6879">
      <c r="A6879" s="11" t="n"/>
      <c r="B6879" s="11" t="n"/>
      <c r="C6879" s="11" t="n"/>
      <c r="E6879" s="12">
        <f>IF($A6879="","",IF(ISNUMBER($A6879),$A6879,IFERROR(DATEVALUE($A6879),"")))</f>
        <v/>
      </c>
      <c r="F6879" s="12">
        <f>IF($B6879="","",IF(ISNUMBER($B6879),HOUR($B6879)*2+MINUTE($B6879)/30,IFERROR(VALUE(LEFT($B6879,FIND(":",$B6879)-1))*2+VALUE(MID($B6879,FIND(":",$B6879)+1,2))/30,"")))</f>
        <v/>
      </c>
      <c r="G6879" s="12">
        <f>IF($E6879="","",IF(WEEKDAY($E6879,2)&lt;6,1,0))</f>
        <v/>
      </c>
      <c r="H6879" s="12">
        <f>IF(OR($E6879="",$F6879=""),"",IF(AND($G6879=1,$F6879&gt;='Working Hours'!$C$8,$F6879&lt;'Working Hours'!$C$9),1,0))</f>
        <v/>
      </c>
    </row>
    <row r="6880">
      <c r="A6880" s="11" t="n"/>
      <c r="B6880" s="11" t="n"/>
      <c r="C6880" s="11" t="n"/>
      <c r="E6880" s="12">
        <f>IF($A6880="","",IF(ISNUMBER($A6880),$A6880,IFERROR(DATEVALUE($A6880),"")))</f>
        <v/>
      </c>
      <c r="F6880" s="12">
        <f>IF($B6880="","",IF(ISNUMBER($B6880),HOUR($B6880)*2+MINUTE($B6880)/30,IFERROR(VALUE(LEFT($B6880,FIND(":",$B6880)-1))*2+VALUE(MID($B6880,FIND(":",$B6880)+1,2))/30,"")))</f>
        <v/>
      </c>
      <c r="G6880" s="12">
        <f>IF($E6880="","",IF(WEEKDAY($E6880,2)&lt;6,1,0))</f>
        <v/>
      </c>
      <c r="H6880" s="12">
        <f>IF(OR($E6880="",$F6880=""),"",IF(AND($G6880=1,$F6880&gt;='Working Hours'!$C$8,$F6880&lt;'Working Hours'!$C$9),1,0))</f>
        <v/>
      </c>
    </row>
    <row r="6881">
      <c r="A6881" s="11" t="n"/>
      <c r="B6881" s="11" t="n"/>
      <c r="C6881" s="11" t="n"/>
      <c r="E6881" s="12">
        <f>IF($A6881="","",IF(ISNUMBER($A6881),$A6881,IFERROR(DATEVALUE($A6881),"")))</f>
        <v/>
      </c>
      <c r="F6881" s="12">
        <f>IF($B6881="","",IF(ISNUMBER($B6881),HOUR($B6881)*2+MINUTE($B6881)/30,IFERROR(VALUE(LEFT($B6881,FIND(":",$B6881)-1))*2+VALUE(MID($B6881,FIND(":",$B6881)+1,2))/30,"")))</f>
        <v/>
      </c>
      <c r="G6881" s="12">
        <f>IF($E6881="","",IF(WEEKDAY($E6881,2)&lt;6,1,0))</f>
        <v/>
      </c>
      <c r="H6881" s="12">
        <f>IF(OR($E6881="",$F6881=""),"",IF(AND($G6881=1,$F6881&gt;='Working Hours'!$C$8,$F6881&lt;'Working Hours'!$C$9),1,0))</f>
        <v/>
      </c>
    </row>
    <row r="6882">
      <c r="A6882" s="11" t="n"/>
      <c r="B6882" s="11" t="n"/>
      <c r="C6882" s="11" t="n"/>
      <c r="E6882" s="12">
        <f>IF($A6882="","",IF(ISNUMBER($A6882),$A6882,IFERROR(DATEVALUE($A6882),"")))</f>
        <v/>
      </c>
      <c r="F6882" s="12">
        <f>IF($B6882="","",IF(ISNUMBER($B6882),HOUR($B6882)*2+MINUTE($B6882)/30,IFERROR(VALUE(LEFT($B6882,FIND(":",$B6882)-1))*2+VALUE(MID($B6882,FIND(":",$B6882)+1,2))/30,"")))</f>
        <v/>
      </c>
      <c r="G6882" s="12">
        <f>IF($E6882="","",IF(WEEKDAY($E6882,2)&lt;6,1,0))</f>
        <v/>
      </c>
      <c r="H6882" s="12">
        <f>IF(OR($E6882="",$F6882=""),"",IF(AND($G6882=1,$F6882&gt;='Working Hours'!$C$8,$F6882&lt;'Working Hours'!$C$9),1,0))</f>
        <v/>
      </c>
    </row>
    <row r="6883">
      <c r="A6883" s="11" t="n"/>
      <c r="B6883" s="11" t="n"/>
      <c r="C6883" s="11" t="n"/>
      <c r="E6883" s="12">
        <f>IF($A6883="","",IF(ISNUMBER($A6883),$A6883,IFERROR(DATEVALUE($A6883),"")))</f>
        <v/>
      </c>
      <c r="F6883" s="12">
        <f>IF($B6883="","",IF(ISNUMBER($B6883),HOUR($B6883)*2+MINUTE($B6883)/30,IFERROR(VALUE(LEFT($B6883,FIND(":",$B6883)-1))*2+VALUE(MID($B6883,FIND(":",$B6883)+1,2))/30,"")))</f>
        <v/>
      </c>
      <c r="G6883" s="12">
        <f>IF($E6883="","",IF(WEEKDAY($E6883,2)&lt;6,1,0))</f>
        <v/>
      </c>
      <c r="H6883" s="12">
        <f>IF(OR($E6883="",$F6883=""),"",IF(AND($G6883=1,$F6883&gt;='Working Hours'!$C$8,$F6883&lt;'Working Hours'!$C$9),1,0))</f>
        <v/>
      </c>
    </row>
    <row r="6884">
      <c r="A6884" s="11" t="n"/>
      <c r="B6884" s="11" t="n"/>
      <c r="C6884" s="11" t="n"/>
      <c r="E6884" s="12">
        <f>IF($A6884="","",IF(ISNUMBER($A6884),$A6884,IFERROR(DATEVALUE($A6884),"")))</f>
        <v/>
      </c>
      <c r="F6884" s="12">
        <f>IF($B6884="","",IF(ISNUMBER($B6884),HOUR($B6884)*2+MINUTE($B6884)/30,IFERROR(VALUE(LEFT($B6884,FIND(":",$B6884)-1))*2+VALUE(MID($B6884,FIND(":",$B6884)+1,2))/30,"")))</f>
        <v/>
      </c>
      <c r="G6884" s="12">
        <f>IF($E6884="","",IF(WEEKDAY($E6884,2)&lt;6,1,0))</f>
        <v/>
      </c>
      <c r="H6884" s="12">
        <f>IF(OR($E6884="",$F6884=""),"",IF(AND($G6884=1,$F6884&gt;='Working Hours'!$C$8,$F6884&lt;'Working Hours'!$C$9),1,0))</f>
        <v/>
      </c>
    </row>
    <row r="6885">
      <c r="A6885" s="11" t="n"/>
      <c r="B6885" s="11" t="n"/>
      <c r="C6885" s="11" t="n"/>
      <c r="E6885" s="12">
        <f>IF($A6885="","",IF(ISNUMBER($A6885),$A6885,IFERROR(DATEVALUE($A6885),"")))</f>
        <v/>
      </c>
      <c r="F6885" s="12">
        <f>IF($B6885="","",IF(ISNUMBER($B6885),HOUR($B6885)*2+MINUTE($B6885)/30,IFERROR(VALUE(LEFT($B6885,FIND(":",$B6885)-1))*2+VALUE(MID($B6885,FIND(":",$B6885)+1,2))/30,"")))</f>
        <v/>
      </c>
      <c r="G6885" s="12">
        <f>IF($E6885="","",IF(WEEKDAY($E6885,2)&lt;6,1,0))</f>
        <v/>
      </c>
      <c r="H6885" s="12">
        <f>IF(OR($E6885="",$F6885=""),"",IF(AND($G6885=1,$F6885&gt;='Working Hours'!$C$8,$F6885&lt;'Working Hours'!$C$9),1,0))</f>
        <v/>
      </c>
    </row>
    <row r="6886">
      <c r="A6886" s="11" t="n"/>
      <c r="B6886" s="11" t="n"/>
      <c r="C6886" s="11" t="n"/>
      <c r="E6886" s="12">
        <f>IF($A6886="","",IF(ISNUMBER($A6886),$A6886,IFERROR(DATEVALUE($A6886),"")))</f>
        <v/>
      </c>
      <c r="F6886" s="12">
        <f>IF($B6886="","",IF(ISNUMBER($B6886),HOUR($B6886)*2+MINUTE($B6886)/30,IFERROR(VALUE(LEFT($B6886,FIND(":",$B6886)-1))*2+VALUE(MID($B6886,FIND(":",$B6886)+1,2))/30,"")))</f>
        <v/>
      </c>
      <c r="G6886" s="12">
        <f>IF($E6886="","",IF(WEEKDAY($E6886,2)&lt;6,1,0))</f>
        <v/>
      </c>
      <c r="H6886" s="12">
        <f>IF(OR($E6886="",$F6886=""),"",IF(AND($G6886=1,$F6886&gt;='Working Hours'!$C$8,$F6886&lt;'Working Hours'!$C$9),1,0))</f>
        <v/>
      </c>
    </row>
    <row r="6887">
      <c r="A6887" s="11" t="n"/>
      <c r="B6887" s="11" t="n"/>
      <c r="C6887" s="11" t="n"/>
      <c r="E6887" s="12">
        <f>IF($A6887="","",IF(ISNUMBER($A6887),$A6887,IFERROR(DATEVALUE($A6887),"")))</f>
        <v/>
      </c>
      <c r="F6887" s="12">
        <f>IF($B6887="","",IF(ISNUMBER($B6887),HOUR($B6887)*2+MINUTE($B6887)/30,IFERROR(VALUE(LEFT($B6887,FIND(":",$B6887)-1))*2+VALUE(MID($B6887,FIND(":",$B6887)+1,2))/30,"")))</f>
        <v/>
      </c>
      <c r="G6887" s="12">
        <f>IF($E6887="","",IF(WEEKDAY($E6887,2)&lt;6,1,0))</f>
        <v/>
      </c>
      <c r="H6887" s="12">
        <f>IF(OR($E6887="",$F6887=""),"",IF(AND($G6887=1,$F6887&gt;='Working Hours'!$C$8,$F6887&lt;'Working Hours'!$C$9),1,0))</f>
        <v/>
      </c>
    </row>
    <row r="6888">
      <c r="A6888" s="11" t="n"/>
      <c r="B6888" s="11" t="n"/>
      <c r="C6888" s="11" t="n"/>
      <c r="E6888" s="12">
        <f>IF($A6888="","",IF(ISNUMBER($A6888),$A6888,IFERROR(DATEVALUE($A6888),"")))</f>
        <v/>
      </c>
      <c r="F6888" s="12">
        <f>IF($B6888="","",IF(ISNUMBER($B6888),HOUR($B6888)*2+MINUTE($B6888)/30,IFERROR(VALUE(LEFT($B6888,FIND(":",$B6888)-1))*2+VALUE(MID($B6888,FIND(":",$B6888)+1,2))/30,"")))</f>
        <v/>
      </c>
      <c r="G6888" s="12">
        <f>IF($E6888="","",IF(WEEKDAY($E6888,2)&lt;6,1,0))</f>
        <v/>
      </c>
      <c r="H6888" s="12">
        <f>IF(OR($E6888="",$F6888=""),"",IF(AND($G6888=1,$F6888&gt;='Working Hours'!$C$8,$F6888&lt;'Working Hours'!$C$9),1,0))</f>
        <v/>
      </c>
    </row>
    <row r="6889">
      <c r="A6889" s="11" t="n"/>
      <c r="B6889" s="11" t="n"/>
      <c r="C6889" s="11" t="n"/>
      <c r="E6889" s="12">
        <f>IF($A6889="","",IF(ISNUMBER($A6889),$A6889,IFERROR(DATEVALUE($A6889),"")))</f>
        <v/>
      </c>
      <c r="F6889" s="12">
        <f>IF($B6889="","",IF(ISNUMBER($B6889),HOUR($B6889)*2+MINUTE($B6889)/30,IFERROR(VALUE(LEFT($B6889,FIND(":",$B6889)-1))*2+VALUE(MID($B6889,FIND(":",$B6889)+1,2))/30,"")))</f>
        <v/>
      </c>
      <c r="G6889" s="12">
        <f>IF($E6889="","",IF(WEEKDAY($E6889,2)&lt;6,1,0))</f>
        <v/>
      </c>
      <c r="H6889" s="12">
        <f>IF(OR($E6889="",$F6889=""),"",IF(AND($G6889=1,$F6889&gt;='Working Hours'!$C$8,$F6889&lt;'Working Hours'!$C$9),1,0))</f>
        <v/>
      </c>
    </row>
    <row r="6890">
      <c r="A6890" s="11" t="n"/>
      <c r="B6890" s="11" t="n"/>
      <c r="C6890" s="11" t="n"/>
      <c r="E6890" s="12">
        <f>IF($A6890="","",IF(ISNUMBER($A6890),$A6890,IFERROR(DATEVALUE($A6890),"")))</f>
        <v/>
      </c>
      <c r="F6890" s="12">
        <f>IF($B6890="","",IF(ISNUMBER($B6890),HOUR($B6890)*2+MINUTE($B6890)/30,IFERROR(VALUE(LEFT($B6890,FIND(":",$B6890)-1))*2+VALUE(MID($B6890,FIND(":",$B6890)+1,2))/30,"")))</f>
        <v/>
      </c>
      <c r="G6890" s="12">
        <f>IF($E6890="","",IF(WEEKDAY($E6890,2)&lt;6,1,0))</f>
        <v/>
      </c>
      <c r="H6890" s="12">
        <f>IF(OR($E6890="",$F6890=""),"",IF(AND($G6890=1,$F6890&gt;='Working Hours'!$C$8,$F6890&lt;'Working Hours'!$C$9),1,0))</f>
        <v/>
      </c>
    </row>
    <row r="6891">
      <c r="A6891" s="11" t="n"/>
      <c r="B6891" s="11" t="n"/>
      <c r="C6891" s="11" t="n"/>
      <c r="E6891" s="12">
        <f>IF($A6891="","",IF(ISNUMBER($A6891),$A6891,IFERROR(DATEVALUE($A6891),"")))</f>
        <v/>
      </c>
      <c r="F6891" s="12">
        <f>IF($B6891="","",IF(ISNUMBER($B6891),HOUR($B6891)*2+MINUTE($B6891)/30,IFERROR(VALUE(LEFT($B6891,FIND(":",$B6891)-1))*2+VALUE(MID($B6891,FIND(":",$B6891)+1,2))/30,"")))</f>
        <v/>
      </c>
      <c r="G6891" s="12">
        <f>IF($E6891="","",IF(WEEKDAY($E6891,2)&lt;6,1,0))</f>
        <v/>
      </c>
      <c r="H6891" s="12">
        <f>IF(OR($E6891="",$F6891=""),"",IF(AND($G6891=1,$F6891&gt;='Working Hours'!$C$8,$F6891&lt;'Working Hours'!$C$9),1,0))</f>
        <v/>
      </c>
    </row>
    <row r="6892">
      <c r="A6892" s="11" t="n"/>
      <c r="B6892" s="11" t="n"/>
      <c r="C6892" s="11" t="n"/>
      <c r="E6892" s="12">
        <f>IF($A6892="","",IF(ISNUMBER($A6892),$A6892,IFERROR(DATEVALUE($A6892),"")))</f>
        <v/>
      </c>
      <c r="F6892" s="12">
        <f>IF($B6892="","",IF(ISNUMBER($B6892),HOUR($B6892)*2+MINUTE($B6892)/30,IFERROR(VALUE(LEFT($B6892,FIND(":",$B6892)-1))*2+VALUE(MID($B6892,FIND(":",$B6892)+1,2))/30,"")))</f>
        <v/>
      </c>
      <c r="G6892" s="12">
        <f>IF($E6892="","",IF(WEEKDAY($E6892,2)&lt;6,1,0))</f>
        <v/>
      </c>
      <c r="H6892" s="12">
        <f>IF(OR($E6892="",$F6892=""),"",IF(AND($G6892=1,$F6892&gt;='Working Hours'!$C$8,$F6892&lt;'Working Hours'!$C$9),1,0))</f>
        <v/>
      </c>
    </row>
    <row r="6893">
      <c r="A6893" s="11" t="n"/>
      <c r="B6893" s="11" t="n"/>
      <c r="C6893" s="11" t="n"/>
      <c r="E6893" s="12">
        <f>IF($A6893="","",IF(ISNUMBER($A6893),$A6893,IFERROR(DATEVALUE($A6893),"")))</f>
        <v/>
      </c>
      <c r="F6893" s="12">
        <f>IF($B6893="","",IF(ISNUMBER($B6893),HOUR($B6893)*2+MINUTE($B6893)/30,IFERROR(VALUE(LEFT($B6893,FIND(":",$B6893)-1))*2+VALUE(MID($B6893,FIND(":",$B6893)+1,2))/30,"")))</f>
        <v/>
      </c>
      <c r="G6893" s="12">
        <f>IF($E6893="","",IF(WEEKDAY($E6893,2)&lt;6,1,0))</f>
        <v/>
      </c>
      <c r="H6893" s="12">
        <f>IF(OR($E6893="",$F6893=""),"",IF(AND($G6893=1,$F6893&gt;='Working Hours'!$C$8,$F6893&lt;'Working Hours'!$C$9),1,0))</f>
        <v/>
      </c>
    </row>
    <row r="6894">
      <c r="A6894" s="11" t="n"/>
      <c r="B6894" s="11" t="n"/>
      <c r="C6894" s="11" t="n"/>
      <c r="E6894" s="12">
        <f>IF($A6894="","",IF(ISNUMBER($A6894),$A6894,IFERROR(DATEVALUE($A6894),"")))</f>
        <v/>
      </c>
      <c r="F6894" s="12">
        <f>IF($B6894="","",IF(ISNUMBER($B6894),HOUR($B6894)*2+MINUTE($B6894)/30,IFERROR(VALUE(LEFT($B6894,FIND(":",$B6894)-1))*2+VALUE(MID($B6894,FIND(":",$B6894)+1,2))/30,"")))</f>
        <v/>
      </c>
      <c r="G6894" s="12">
        <f>IF($E6894="","",IF(WEEKDAY($E6894,2)&lt;6,1,0))</f>
        <v/>
      </c>
      <c r="H6894" s="12">
        <f>IF(OR($E6894="",$F6894=""),"",IF(AND($G6894=1,$F6894&gt;='Working Hours'!$C$8,$F6894&lt;'Working Hours'!$C$9),1,0))</f>
        <v/>
      </c>
    </row>
    <row r="6895">
      <c r="A6895" s="11" t="n"/>
      <c r="B6895" s="11" t="n"/>
      <c r="C6895" s="11" t="n"/>
      <c r="E6895" s="12">
        <f>IF($A6895="","",IF(ISNUMBER($A6895),$A6895,IFERROR(DATEVALUE($A6895),"")))</f>
        <v/>
      </c>
      <c r="F6895" s="12">
        <f>IF($B6895="","",IF(ISNUMBER($B6895),HOUR($B6895)*2+MINUTE($B6895)/30,IFERROR(VALUE(LEFT($B6895,FIND(":",$B6895)-1))*2+VALUE(MID($B6895,FIND(":",$B6895)+1,2))/30,"")))</f>
        <v/>
      </c>
      <c r="G6895" s="12">
        <f>IF($E6895="","",IF(WEEKDAY($E6895,2)&lt;6,1,0))</f>
        <v/>
      </c>
      <c r="H6895" s="12">
        <f>IF(OR($E6895="",$F6895=""),"",IF(AND($G6895=1,$F6895&gt;='Working Hours'!$C$8,$F6895&lt;'Working Hours'!$C$9),1,0))</f>
        <v/>
      </c>
    </row>
    <row r="6896">
      <c r="A6896" s="11" t="n"/>
      <c r="B6896" s="11" t="n"/>
      <c r="C6896" s="11" t="n"/>
      <c r="E6896" s="12">
        <f>IF($A6896="","",IF(ISNUMBER($A6896),$A6896,IFERROR(DATEVALUE($A6896),"")))</f>
        <v/>
      </c>
      <c r="F6896" s="12">
        <f>IF($B6896="","",IF(ISNUMBER($B6896),HOUR($B6896)*2+MINUTE($B6896)/30,IFERROR(VALUE(LEFT($B6896,FIND(":",$B6896)-1))*2+VALUE(MID($B6896,FIND(":",$B6896)+1,2))/30,"")))</f>
        <v/>
      </c>
      <c r="G6896" s="12">
        <f>IF($E6896="","",IF(WEEKDAY($E6896,2)&lt;6,1,0))</f>
        <v/>
      </c>
      <c r="H6896" s="12">
        <f>IF(OR($E6896="",$F6896=""),"",IF(AND($G6896=1,$F6896&gt;='Working Hours'!$C$8,$F6896&lt;'Working Hours'!$C$9),1,0))</f>
        <v/>
      </c>
    </row>
    <row r="6897">
      <c r="A6897" s="11" t="n"/>
      <c r="B6897" s="11" t="n"/>
      <c r="C6897" s="11" t="n"/>
      <c r="E6897" s="12">
        <f>IF($A6897="","",IF(ISNUMBER($A6897),$A6897,IFERROR(DATEVALUE($A6897),"")))</f>
        <v/>
      </c>
      <c r="F6897" s="12">
        <f>IF($B6897="","",IF(ISNUMBER($B6897),HOUR($B6897)*2+MINUTE($B6897)/30,IFERROR(VALUE(LEFT($B6897,FIND(":",$B6897)-1))*2+VALUE(MID($B6897,FIND(":",$B6897)+1,2))/30,"")))</f>
        <v/>
      </c>
      <c r="G6897" s="12">
        <f>IF($E6897="","",IF(WEEKDAY($E6897,2)&lt;6,1,0))</f>
        <v/>
      </c>
      <c r="H6897" s="12">
        <f>IF(OR($E6897="",$F6897=""),"",IF(AND($G6897=1,$F6897&gt;='Working Hours'!$C$8,$F6897&lt;'Working Hours'!$C$9),1,0))</f>
        <v/>
      </c>
    </row>
    <row r="6898">
      <c r="A6898" s="11" t="n"/>
      <c r="B6898" s="11" t="n"/>
      <c r="C6898" s="11" t="n"/>
      <c r="E6898" s="12">
        <f>IF($A6898="","",IF(ISNUMBER($A6898),$A6898,IFERROR(DATEVALUE($A6898),"")))</f>
        <v/>
      </c>
      <c r="F6898" s="12">
        <f>IF($B6898="","",IF(ISNUMBER($B6898),HOUR($B6898)*2+MINUTE($B6898)/30,IFERROR(VALUE(LEFT($B6898,FIND(":",$B6898)-1))*2+VALUE(MID($B6898,FIND(":",$B6898)+1,2))/30,"")))</f>
        <v/>
      </c>
      <c r="G6898" s="12">
        <f>IF($E6898="","",IF(WEEKDAY($E6898,2)&lt;6,1,0))</f>
        <v/>
      </c>
      <c r="H6898" s="12">
        <f>IF(OR($E6898="",$F6898=""),"",IF(AND($G6898=1,$F6898&gt;='Working Hours'!$C$8,$F6898&lt;'Working Hours'!$C$9),1,0))</f>
        <v/>
      </c>
    </row>
    <row r="6899">
      <c r="A6899" s="11" t="n"/>
      <c r="B6899" s="11" t="n"/>
      <c r="C6899" s="11" t="n"/>
      <c r="E6899" s="12">
        <f>IF($A6899="","",IF(ISNUMBER($A6899),$A6899,IFERROR(DATEVALUE($A6899),"")))</f>
        <v/>
      </c>
      <c r="F6899" s="12">
        <f>IF($B6899="","",IF(ISNUMBER($B6899),HOUR($B6899)*2+MINUTE($B6899)/30,IFERROR(VALUE(LEFT($B6899,FIND(":",$B6899)-1))*2+VALUE(MID($B6899,FIND(":",$B6899)+1,2))/30,"")))</f>
        <v/>
      </c>
      <c r="G6899" s="12">
        <f>IF($E6899="","",IF(WEEKDAY($E6899,2)&lt;6,1,0))</f>
        <v/>
      </c>
      <c r="H6899" s="12">
        <f>IF(OR($E6899="",$F6899=""),"",IF(AND($G6899=1,$F6899&gt;='Working Hours'!$C$8,$F6899&lt;'Working Hours'!$C$9),1,0))</f>
        <v/>
      </c>
    </row>
    <row r="6900">
      <c r="A6900" s="11" t="n"/>
      <c r="B6900" s="11" t="n"/>
      <c r="C6900" s="11" t="n"/>
      <c r="E6900" s="12">
        <f>IF($A6900="","",IF(ISNUMBER($A6900),$A6900,IFERROR(DATEVALUE($A6900),"")))</f>
        <v/>
      </c>
      <c r="F6900" s="12">
        <f>IF($B6900="","",IF(ISNUMBER($B6900),HOUR($B6900)*2+MINUTE($B6900)/30,IFERROR(VALUE(LEFT($B6900,FIND(":",$B6900)-1))*2+VALUE(MID($B6900,FIND(":",$B6900)+1,2))/30,"")))</f>
        <v/>
      </c>
      <c r="G6900" s="12">
        <f>IF($E6900="","",IF(WEEKDAY($E6900,2)&lt;6,1,0))</f>
        <v/>
      </c>
      <c r="H6900" s="12">
        <f>IF(OR($E6900="",$F6900=""),"",IF(AND($G6900=1,$F6900&gt;='Working Hours'!$C$8,$F6900&lt;'Working Hours'!$C$9),1,0))</f>
        <v/>
      </c>
    </row>
    <row r="6901">
      <c r="A6901" s="11" t="n"/>
      <c r="B6901" s="11" t="n"/>
      <c r="C6901" s="11" t="n"/>
      <c r="E6901" s="12">
        <f>IF($A6901="","",IF(ISNUMBER($A6901),$A6901,IFERROR(DATEVALUE($A6901),"")))</f>
        <v/>
      </c>
      <c r="F6901" s="12">
        <f>IF($B6901="","",IF(ISNUMBER($B6901),HOUR($B6901)*2+MINUTE($B6901)/30,IFERROR(VALUE(LEFT($B6901,FIND(":",$B6901)-1))*2+VALUE(MID($B6901,FIND(":",$B6901)+1,2))/30,"")))</f>
        <v/>
      </c>
      <c r="G6901" s="12">
        <f>IF($E6901="","",IF(WEEKDAY($E6901,2)&lt;6,1,0))</f>
        <v/>
      </c>
      <c r="H6901" s="12">
        <f>IF(OR($E6901="",$F6901=""),"",IF(AND($G6901=1,$F6901&gt;='Working Hours'!$C$8,$F6901&lt;'Working Hours'!$C$9),1,0))</f>
        <v/>
      </c>
    </row>
    <row r="6902">
      <c r="A6902" s="11" t="n"/>
      <c r="B6902" s="11" t="n"/>
      <c r="C6902" s="11" t="n"/>
      <c r="E6902" s="12">
        <f>IF($A6902="","",IF(ISNUMBER($A6902),$A6902,IFERROR(DATEVALUE($A6902),"")))</f>
        <v/>
      </c>
      <c r="F6902" s="12">
        <f>IF($B6902="","",IF(ISNUMBER($B6902),HOUR($B6902)*2+MINUTE($B6902)/30,IFERROR(VALUE(LEFT($B6902,FIND(":",$B6902)-1))*2+VALUE(MID($B6902,FIND(":",$B6902)+1,2))/30,"")))</f>
        <v/>
      </c>
      <c r="G6902" s="12">
        <f>IF($E6902="","",IF(WEEKDAY($E6902,2)&lt;6,1,0))</f>
        <v/>
      </c>
      <c r="H6902" s="12">
        <f>IF(OR($E6902="",$F6902=""),"",IF(AND($G6902=1,$F6902&gt;='Working Hours'!$C$8,$F6902&lt;'Working Hours'!$C$9),1,0))</f>
        <v/>
      </c>
    </row>
    <row r="6903">
      <c r="A6903" s="11" t="n"/>
      <c r="B6903" s="11" t="n"/>
      <c r="C6903" s="11" t="n"/>
      <c r="E6903" s="12">
        <f>IF($A6903="","",IF(ISNUMBER($A6903),$A6903,IFERROR(DATEVALUE($A6903),"")))</f>
        <v/>
      </c>
      <c r="F6903" s="12">
        <f>IF($B6903="","",IF(ISNUMBER($B6903),HOUR($B6903)*2+MINUTE($B6903)/30,IFERROR(VALUE(LEFT($B6903,FIND(":",$B6903)-1))*2+VALUE(MID($B6903,FIND(":",$B6903)+1,2))/30,"")))</f>
        <v/>
      </c>
      <c r="G6903" s="12">
        <f>IF($E6903="","",IF(WEEKDAY($E6903,2)&lt;6,1,0))</f>
        <v/>
      </c>
      <c r="H6903" s="12">
        <f>IF(OR($E6903="",$F6903=""),"",IF(AND($G6903=1,$F6903&gt;='Working Hours'!$C$8,$F6903&lt;'Working Hours'!$C$9),1,0))</f>
        <v/>
      </c>
    </row>
    <row r="6904">
      <c r="A6904" s="11" t="n"/>
      <c r="B6904" s="11" t="n"/>
      <c r="C6904" s="11" t="n"/>
      <c r="E6904" s="12">
        <f>IF($A6904="","",IF(ISNUMBER($A6904),$A6904,IFERROR(DATEVALUE($A6904),"")))</f>
        <v/>
      </c>
      <c r="F6904" s="12">
        <f>IF($B6904="","",IF(ISNUMBER($B6904),HOUR($B6904)*2+MINUTE($B6904)/30,IFERROR(VALUE(LEFT($B6904,FIND(":",$B6904)-1))*2+VALUE(MID($B6904,FIND(":",$B6904)+1,2))/30,"")))</f>
        <v/>
      </c>
      <c r="G6904" s="12">
        <f>IF($E6904="","",IF(WEEKDAY($E6904,2)&lt;6,1,0))</f>
        <v/>
      </c>
      <c r="H6904" s="12">
        <f>IF(OR($E6904="",$F6904=""),"",IF(AND($G6904=1,$F6904&gt;='Working Hours'!$C$8,$F6904&lt;'Working Hours'!$C$9),1,0))</f>
        <v/>
      </c>
    </row>
    <row r="6905">
      <c r="A6905" s="11" t="n"/>
      <c r="B6905" s="11" t="n"/>
      <c r="C6905" s="11" t="n"/>
      <c r="E6905" s="12">
        <f>IF($A6905="","",IF(ISNUMBER($A6905),$A6905,IFERROR(DATEVALUE($A6905),"")))</f>
        <v/>
      </c>
      <c r="F6905" s="12">
        <f>IF($B6905="","",IF(ISNUMBER($B6905),HOUR($B6905)*2+MINUTE($B6905)/30,IFERROR(VALUE(LEFT($B6905,FIND(":",$B6905)-1))*2+VALUE(MID($B6905,FIND(":",$B6905)+1,2))/30,"")))</f>
        <v/>
      </c>
      <c r="G6905" s="12">
        <f>IF($E6905="","",IF(WEEKDAY($E6905,2)&lt;6,1,0))</f>
        <v/>
      </c>
      <c r="H6905" s="12">
        <f>IF(OR($E6905="",$F6905=""),"",IF(AND($G6905=1,$F6905&gt;='Working Hours'!$C$8,$F6905&lt;'Working Hours'!$C$9),1,0))</f>
        <v/>
      </c>
    </row>
    <row r="6906">
      <c r="A6906" s="11" t="n"/>
      <c r="B6906" s="11" t="n"/>
      <c r="C6906" s="11" t="n"/>
      <c r="E6906" s="12">
        <f>IF($A6906="","",IF(ISNUMBER($A6906),$A6906,IFERROR(DATEVALUE($A6906),"")))</f>
        <v/>
      </c>
      <c r="F6906" s="12">
        <f>IF($B6906="","",IF(ISNUMBER($B6906),HOUR($B6906)*2+MINUTE($B6906)/30,IFERROR(VALUE(LEFT($B6906,FIND(":",$B6906)-1))*2+VALUE(MID($B6906,FIND(":",$B6906)+1,2))/30,"")))</f>
        <v/>
      </c>
      <c r="G6906" s="12">
        <f>IF($E6906="","",IF(WEEKDAY($E6906,2)&lt;6,1,0))</f>
        <v/>
      </c>
      <c r="H6906" s="12">
        <f>IF(OR($E6906="",$F6906=""),"",IF(AND($G6906=1,$F6906&gt;='Working Hours'!$C$8,$F6906&lt;'Working Hours'!$C$9),1,0))</f>
        <v/>
      </c>
    </row>
    <row r="6907">
      <c r="A6907" s="11" t="n"/>
      <c r="B6907" s="11" t="n"/>
      <c r="C6907" s="11" t="n"/>
      <c r="E6907" s="12">
        <f>IF($A6907="","",IF(ISNUMBER($A6907),$A6907,IFERROR(DATEVALUE($A6907),"")))</f>
        <v/>
      </c>
      <c r="F6907" s="12">
        <f>IF($B6907="","",IF(ISNUMBER($B6907),HOUR($B6907)*2+MINUTE($B6907)/30,IFERROR(VALUE(LEFT($B6907,FIND(":",$B6907)-1))*2+VALUE(MID($B6907,FIND(":",$B6907)+1,2))/30,"")))</f>
        <v/>
      </c>
      <c r="G6907" s="12">
        <f>IF($E6907="","",IF(WEEKDAY($E6907,2)&lt;6,1,0))</f>
        <v/>
      </c>
      <c r="H6907" s="12">
        <f>IF(OR($E6907="",$F6907=""),"",IF(AND($G6907=1,$F6907&gt;='Working Hours'!$C$8,$F6907&lt;'Working Hours'!$C$9),1,0))</f>
        <v/>
      </c>
    </row>
    <row r="6908">
      <c r="A6908" s="11" t="n"/>
      <c r="B6908" s="11" t="n"/>
      <c r="C6908" s="11" t="n"/>
      <c r="E6908" s="12">
        <f>IF($A6908="","",IF(ISNUMBER($A6908),$A6908,IFERROR(DATEVALUE($A6908),"")))</f>
        <v/>
      </c>
      <c r="F6908" s="12">
        <f>IF($B6908="","",IF(ISNUMBER($B6908),HOUR($B6908)*2+MINUTE($B6908)/30,IFERROR(VALUE(LEFT($B6908,FIND(":",$B6908)-1))*2+VALUE(MID($B6908,FIND(":",$B6908)+1,2))/30,"")))</f>
        <v/>
      </c>
      <c r="G6908" s="12">
        <f>IF($E6908="","",IF(WEEKDAY($E6908,2)&lt;6,1,0))</f>
        <v/>
      </c>
      <c r="H6908" s="12">
        <f>IF(OR($E6908="",$F6908=""),"",IF(AND($G6908=1,$F6908&gt;='Working Hours'!$C$8,$F6908&lt;'Working Hours'!$C$9),1,0))</f>
        <v/>
      </c>
    </row>
    <row r="6909">
      <c r="A6909" s="11" t="n"/>
      <c r="B6909" s="11" t="n"/>
      <c r="C6909" s="11" t="n"/>
      <c r="E6909" s="12">
        <f>IF($A6909="","",IF(ISNUMBER($A6909),$A6909,IFERROR(DATEVALUE($A6909),"")))</f>
        <v/>
      </c>
      <c r="F6909" s="12">
        <f>IF($B6909="","",IF(ISNUMBER($B6909),HOUR($B6909)*2+MINUTE($B6909)/30,IFERROR(VALUE(LEFT($B6909,FIND(":",$B6909)-1))*2+VALUE(MID($B6909,FIND(":",$B6909)+1,2))/30,"")))</f>
        <v/>
      </c>
      <c r="G6909" s="12">
        <f>IF($E6909="","",IF(WEEKDAY($E6909,2)&lt;6,1,0))</f>
        <v/>
      </c>
      <c r="H6909" s="12">
        <f>IF(OR($E6909="",$F6909=""),"",IF(AND($G6909=1,$F6909&gt;='Working Hours'!$C$8,$F6909&lt;'Working Hours'!$C$9),1,0))</f>
        <v/>
      </c>
    </row>
    <row r="6910">
      <c r="A6910" s="11" t="n"/>
      <c r="B6910" s="11" t="n"/>
      <c r="C6910" s="11" t="n"/>
      <c r="E6910" s="12">
        <f>IF($A6910="","",IF(ISNUMBER($A6910),$A6910,IFERROR(DATEVALUE($A6910),"")))</f>
        <v/>
      </c>
      <c r="F6910" s="12">
        <f>IF($B6910="","",IF(ISNUMBER($B6910),HOUR($B6910)*2+MINUTE($B6910)/30,IFERROR(VALUE(LEFT($B6910,FIND(":",$B6910)-1))*2+VALUE(MID($B6910,FIND(":",$B6910)+1,2))/30,"")))</f>
        <v/>
      </c>
      <c r="G6910" s="12">
        <f>IF($E6910="","",IF(WEEKDAY($E6910,2)&lt;6,1,0))</f>
        <v/>
      </c>
      <c r="H6910" s="12">
        <f>IF(OR($E6910="",$F6910=""),"",IF(AND($G6910=1,$F6910&gt;='Working Hours'!$C$8,$F6910&lt;'Working Hours'!$C$9),1,0))</f>
        <v/>
      </c>
    </row>
    <row r="6911">
      <c r="A6911" s="11" t="n"/>
      <c r="B6911" s="11" t="n"/>
      <c r="C6911" s="11" t="n"/>
      <c r="E6911" s="12">
        <f>IF($A6911="","",IF(ISNUMBER($A6911),$A6911,IFERROR(DATEVALUE($A6911),"")))</f>
        <v/>
      </c>
      <c r="F6911" s="12">
        <f>IF($B6911="","",IF(ISNUMBER($B6911),HOUR($B6911)*2+MINUTE($B6911)/30,IFERROR(VALUE(LEFT($B6911,FIND(":",$B6911)-1))*2+VALUE(MID($B6911,FIND(":",$B6911)+1,2))/30,"")))</f>
        <v/>
      </c>
      <c r="G6911" s="12">
        <f>IF($E6911="","",IF(WEEKDAY($E6911,2)&lt;6,1,0))</f>
        <v/>
      </c>
      <c r="H6911" s="12">
        <f>IF(OR($E6911="",$F6911=""),"",IF(AND($G6911=1,$F6911&gt;='Working Hours'!$C$8,$F6911&lt;'Working Hours'!$C$9),1,0))</f>
        <v/>
      </c>
    </row>
    <row r="6912">
      <c r="A6912" s="11" t="n"/>
      <c r="B6912" s="11" t="n"/>
      <c r="C6912" s="11" t="n"/>
      <c r="E6912" s="12">
        <f>IF($A6912="","",IF(ISNUMBER($A6912),$A6912,IFERROR(DATEVALUE($A6912),"")))</f>
        <v/>
      </c>
      <c r="F6912" s="12">
        <f>IF($B6912="","",IF(ISNUMBER($B6912),HOUR($B6912)*2+MINUTE($B6912)/30,IFERROR(VALUE(LEFT($B6912,FIND(":",$B6912)-1))*2+VALUE(MID($B6912,FIND(":",$B6912)+1,2))/30,"")))</f>
        <v/>
      </c>
      <c r="G6912" s="12">
        <f>IF($E6912="","",IF(WEEKDAY($E6912,2)&lt;6,1,0))</f>
        <v/>
      </c>
      <c r="H6912" s="12">
        <f>IF(OR($E6912="",$F6912=""),"",IF(AND($G6912=1,$F6912&gt;='Working Hours'!$C$8,$F6912&lt;'Working Hours'!$C$9),1,0))</f>
        <v/>
      </c>
    </row>
    <row r="6913">
      <c r="A6913" s="11" t="n"/>
      <c r="B6913" s="11" t="n"/>
      <c r="C6913" s="11" t="n"/>
      <c r="E6913" s="12">
        <f>IF($A6913="","",IF(ISNUMBER($A6913),$A6913,IFERROR(DATEVALUE($A6913),"")))</f>
        <v/>
      </c>
      <c r="F6913" s="12">
        <f>IF($B6913="","",IF(ISNUMBER($B6913),HOUR($B6913)*2+MINUTE($B6913)/30,IFERROR(VALUE(LEFT($B6913,FIND(":",$B6913)-1))*2+VALUE(MID($B6913,FIND(":",$B6913)+1,2))/30,"")))</f>
        <v/>
      </c>
      <c r="G6913" s="12">
        <f>IF($E6913="","",IF(WEEKDAY($E6913,2)&lt;6,1,0))</f>
        <v/>
      </c>
      <c r="H6913" s="12">
        <f>IF(OR($E6913="",$F6913=""),"",IF(AND($G6913=1,$F6913&gt;='Working Hours'!$C$8,$F6913&lt;'Working Hours'!$C$9),1,0))</f>
        <v/>
      </c>
    </row>
    <row r="6914">
      <c r="A6914" s="11" t="n"/>
      <c r="B6914" s="11" t="n"/>
      <c r="C6914" s="11" t="n"/>
      <c r="E6914" s="12">
        <f>IF($A6914="","",IF(ISNUMBER($A6914),$A6914,IFERROR(DATEVALUE($A6914),"")))</f>
        <v/>
      </c>
      <c r="F6914" s="12">
        <f>IF($B6914="","",IF(ISNUMBER($B6914),HOUR($B6914)*2+MINUTE($B6914)/30,IFERROR(VALUE(LEFT($B6914,FIND(":",$B6914)-1))*2+VALUE(MID($B6914,FIND(":",$B6914)+1,2))/30,"")))</f>
        <v/>
      </c>
      <c r="G6914" s="12">
        <f>IF($E6914="","",IF(WEEKDAY($E6914,2)&lt;6,1,0))</f>
        <v/>
      </c>
      <c r="H6914" s="12">
        <f>IF(OR($E6914="",$F6914=""),"",IF(AND($G6914=1,$F6914&gt;='Working Hours'!$C$8,$F6914&lt;'Working Hours'!$C$9),1,0))</f>
        <v/>
      </c>
    </row>
    <row r="6915">
      <c r="A6915" s="11" t="n"/>
      <c r="B6915" s="11" t="n"/>
      <c r="C6915" s="11" t="n"/>
      <c r="E6915" s="12">
        <f>IF($A6915="","",IF(ISNUMBER($A6915),$A6915,IFERROR(DATEVALUE($A6915),"")))</f>
        <v/>
      </c>
      <c r="F6915" s="12">
        <f>IF($B6915="","",IF(ISNUMBER($B6915),HOUR($B6915)*2+MINUTE($B6915)/30,IFERROR(VALUE(LEFT($B6915,FIND(":",$B6915)-1))*2+VALUE(MID($B6915,FIND(":",$B6915)+1,2))/30,"")))</f>
        <v/>
      </c>
      <c r="G6915" s="12">
        <f>IF($E6915="","",IF(WEEKDAY($E6915,2)&lt;6,1,0))</f>
        <v/>
      </c>
      <c r="H6915" s="12">
        <f>IF(OR($E6915="",$F6915=""),"",IF(AND($G6915=1,$F6915&gt;='Working Hours'!$C$8,$F6915&lt;'Working Hours'!$C$9),1,0))</f>
        <v/>
      </c>
    </row>
    <row r="6916">
      <c r="A6916" s="11" t="n"/>
      <c r="B6916" s="11" t="n"/>
      <c r="C6916" s="11" t="n"/>
      <c r="E6916" s="12">
        <f>IF($A6916="","",IF(ISNUMBER($A6916),$A6916,IFERROR(DATEVALUE($A6916),"")))</f>
        <v/>
      </c>
      <c r="F6916" s="12">
        <f>IF($B6916="","",IF(ISNUMBER($B6916),HOUR($B6916)*2+MINUTE($B6916)/30,IFERROR(VALUE(LEFT($B6916,FIND(":",$B6916)-1))*2+VALUE(MID($B6916,FIND(":",$B6916)+1,2))/30,"")))</f>
        <v/>
      </c>
      <c r="G6916" s="12">
        <f>IF($E6916="","",IF(WEEKDAY($E6916,2)&lt;6,1,0))</f>
        <v/>
      </c>
      <c r="H6916" s="12">
        <f>IF(OR($E6916="",$F6916=""),"",IF(AND($G6916=1,$F6916&gt;='Working Hours'!$C$8,$F6916&lt;'Working Hours'!$C$9),1,0))</f>
        <v/>
      </c>
    </row>
    <row r="6917">
      <c r="A6917" s="11" t="n"/>
      <c r="B6917" s="11" t="n"/>
      <c r="C6917" s="11" t="n"/>
      <c r="E6917" s="12">
        <f>IF($A6917="","",IF(ISNUMBER($A6917),$A6917,IFERROR(DATEVALUE($A6917),"")))</f>
        <v/>
      </c>
      <c r="F6917" s="12">
        <f>IF($B6917="","",IF(ISNUMBER($B6917),HOUR($B6917)*2+MINUTE($B6917)/30,IFERROR(VALUE(LEFT($B6917,FIND(":",$B6917)-1))*2+VALUE(MID($B6917,FIND(":",$B6917)+1,2))/30,"")))</f>
        <v/>
      </c>
      <c r="G6917" s="12">
        <f>IF($E6917="","",IF(WEEKDAY($E6917,2)&lt;6,1,0))</f>
        <v/>
      </c>
      <c r="H6917" s="12">
        <f>IF(OR($E6917="",$F6917=""),"",IF(AND($G6917=1,$F6917&gt;='Working Hours'!$C$8,$F6917&lt;'Working Hours'!$C$9),1,0))</f>
        <v/>
      </c>
    </row>
    <row r="6918">
      <c r="A6918" s="11" t="n"/>
      <c r="B6918" s="11" t="n"/>
      <c r="C6918" s="11" t="n"/>
      <c r="E6918" s="12">
        <f>IF($A6918="","",IF(ISNUMBER($A6918),$A6918,IFERROR(DATEVALUE($A6918),"")))</f>
        <v/>
      </c>
      <c r="F6918" s="12">
        <f>IF($B6918="","",IF(ISNUMBER($B6918),HOUR($B6918)*2+MINUTE($B6918)/30,IFERROR(VALUE(LEFT($B6918,FIND(":",$B6918)-1))*2+VALUE(MID($B6918,FIND(":",$B6918)+1,2))/30,"")))</f>
        <v/>
      </c>
      <c r="G6918" s="12">
        <f>IF($E6918="","",IF(WEEKDAY($E6918,2)&lt;6,1,0))</f>
        <v/>
      </c>
      <c r="H6918" s="12">
        <f>IF(OR($E6918="",$F6918=""),"",IF(AND($G6918=1,$F6918&gt;='Working Hours'!$C$8,$F6918&lt;'Working Hours'!$C$9),1,0))</f>
        <v/>
      </c>
    </row>
    <row r="6919">
      <c r="A6919" s="11" t="n"/>
      <c r="B6919" s="11" t="n"/>
      <c r="C6919" s="11" t="n"/>
      <c r="E6919" s="12">
        <f>IF($A6919="","",IF(ISNUMBER($A6919),$A6919,IFERROR(DATEVALUE($A6919),"")))</f>
        <v/>
      </c>
      <c r="F6919" s="12">
        <f>IF($B6919="","",IF(ISNUMBER($B6919),HOUR($B6919)*2+MINUTE($B6919)/30,IFERROR(VALUE(LEFT($B6919,FIND(":",$B6919)-1))*2+VALUE(MID($B6919,FIND(":",$B6919)+1,2))/30,"")))</f>
        <v/>
      </c>
      <c r="G6919" s="12">
        <f>IF($E6919="","",IF(WEEKDAY($E6919,2)&lt;6,1,0))</f>
        <v/>
      </c>
      <c r="H6919" s="12">
        <f>IF(OR($E6919="",$F6919=""),"",IF(AND($G6919=1,$F6919&gt;='Working Hours'!$C$8,$F6919&lt;'Working Hours'!$C$9),1,0))</f>
        <v/>
      </c>
    </row>
    <row r="6920">
      <c r="A6920" s="11" t="n"/>
      <c r="B6920" s="11" t="n"/>
      <c r="C6920" s="11" t="n"/>
      <c r="E6920" s="12">
        <f>IF($A6920="","",IF(ISNUMBER($A6920),$A6920,IFERROR(DATEVALUE($A6920),"")))</f>
        <v/>
      </c>
      <c r="F6920" s="12">
        <f>IF($B6920="","",IF(ISNUMBER($B6920),HOUR($B6920)*2+MINUTE($B6920)/30,IFERROR(VALUE(LEFT($B6920,FIND(":",$B6920)-1))*2+VALUE(MID($B6920,FIND(":",$B6920)+1,2))/30,"")))</f>
        <v/>
      </c>
      <c r="G6920" s="12">
        <f>IF($E6920="","",IF(WEEKDAY($E6920,2)&lt;6,1,0))</f>
        <v/>
      </c>
      <c r="H6920" s="12">
        <f>IF(OR($E6920="",$F6920=""),"",IF(AND($G6920=1,$F6920&gt;='Working Hours'!$C$8,$F6920&lt;'Working Hours'!$C$9),1,0))</f>
        <v/>
      </c>
    </row>
    <row r="6921">
      <c r="A6921" s="11" t="n"/>
      <c r="B6921" s="11" t="n"/>
      <c r="C6921" s="11" t="n"/>
      <c r="E6921" s="12">
        <f>IF($A6921="","",IF(ISNUMBER($A6921),$A6921,IFERROR(DATEVALUE($A6921),"")))</f>
        <v/>
      </c>
      <c r="F6921" s="12">
        <f>IF($B6921="","",IF(ISNUMBER($B6921),HOUR($B6921)*2+MINUTE($B6921)/30,IFERROR(VALUE(LEFT($B6921,FIND(":",$B6921)-1))*2+VALUE(MID($B6921,FIND(":",$B6921)+1,2))/30,"")))</f>
        <v/>
      </c>
      <c r="G6921" s="12">
        <f>IF($E6921="","",IF(WEEKDAY($E6921,2)&lt;6,1,0))</f>
        <v/>
      </c>
      <c r="H6921" s="12">
        <f>IF(OR($E6921="",$F6921=""),"",IF(AND($G6921=1,$F6921&gt;='Working Hours'!$C$8,$F6921&lt;'Working Hours'!$C$9),1,0))</f>
        <v/>
      </c>
    </row>
    <row r="6922">
      <c r="A6922" s="11" t="n"/>
      <c r="B6922" s="11" t="n"/>
      <c r="C6922" s="11" t="n"/>
      <c r="E6922" s="12">
        <f>IF($A6922="","",IF(ISNUMBER($A6922),$A6922,IFERROR(DATEVALUE($A6922),"")))</f>
        <v/>
      </c>
      <c r="F6922" s="12">
        <f>IF($B6922="","",IF(ISNUMBER($B6922),HOUR($B6922)*2+MINUTE($B6922)/30,IFERROR(VALUE(LEFT($B6922,FIND(":",$B6922)-1))*2+VALUE(MID($B6922,FIND(":",$B6922)+1,2))/30,"")))</f>
        <v/>
      </c>
      <c r="G6922" s="12">
        <f>IF($E6922="","",IF(WEEKDAY($E6922,2)&lt;6,1,0))</f>
        <v/>
      </c>
      <c r="H6922" s="12">
        <f>IF(OR($E6922="",$F6922=""),"",IF(AND($G6922=1,$F6922&gt;='Working Hours'!$C$8,$F6922&lt;'Working Hours'!$C$9),1,0))</f>
        <v/>
      </c>
    </row>
    <row r="6923">
      <c r="A6923" s="11" t="n"/>
      <c r="B6923" s="11" t="n"/>
      <c r="C6923" s="11" t="n"/>
      <c r="E6923" s="12">
        <f>IF($A6923="","",IF(ISNUMBER($A6923),$A6923,IFERROR(DATEVALUE($A6923),"")))</f>
        <v/>
      </c>
      <c r="F6923" s="12">
        <f>IF($B6923="","",IF(ISNUMBER($B6923),HOUR($B6923)*2+MINUTE($B6923)/30,IFERROR(VALUE(LEFT($B6923,FIND(":",$B6923)-1))*2+VALUE(MID($B6923,FIND(":",$B6923)+1,2))/30,"")))</f>
        <v/>
      </c>
      <c r="G6923" s="12">
        <f>IF($E6923="","",IF(WEEKDAY($E6923,2)&lt;6,1,0))</f>
        <v/>
      </c>
      <c r="H6923" s="12">
        <f>IF(OR($E6923="",$F6923=""),"",IF(AND($G6923=1,$F6923&gt;='Working Hours'!$C$8,$F6923&lt;'Working Hours'!$C$9),1,0))</f>
        <v/>
      </c>
    </row>
    <row r="6924">
      <c r="A6924" s="11" t="n"/>
      <c r="B6924" s="11" t="n"/>
      <c r="C6924" s="11" t="n"/>
      <c r="E6924" s="12">
        <f>IF($A6924="","",IF(ISNUMBER($A6924),$A6924,IFERROR(DATEVALUE($A6924),"")))</f>
        <v/>
      </c>
      <c r="F6924" s="12">
        <f>IF($B6924="","",IF(ISNUMBER($B6924),HOUR($B6924)*2+MINUTE($B6924)/30,IFERROR(VALUE(LEFT($B6924,FIND(":",$B6924)-1))*2+VALUE(MID($B6924,FIND(":",$B6924)+1,2))/30,"")))</f>
        <v/>
      </c>
      <c r="G6924" s="12">
        <f>IF($E6924="","",IF(WEEKDAY($E6924,2)&lt;6,1,0))</f>
        <v/>
      </c>
      <c r="H6924" s="12">
        <f>IF(OR($E6924="",$F6924=""),"",IF(AND($G6924=1,$F6924&gt;='Working Hours'!$C$8,$F6924&lt;'Working Hours'!$C$9),1,0))</f>
        <v/>
      </c>
    </row>
    <row r="6925">
      <c r="A6925" s="11" t="n"/>
      <c r="B6925" s="11" t="n"/>
      <c r="C6925" s="11" t="n"/>
      <c r="E6925" s="12">
        <f>IF($A6925="","",IF(ISNUMBER($A6925),$A6925,IFERROR(DATEVALUE($A6925),"")))</f>
        <v/>
      </c>
      <c r="F6925" s="12">
        <f>IF($B6925="","",IF(ISNUMBER($B6925),HOUR($B6925)*2+MINUTE($B6925)/30,IFERROR(VALUE(LEFT($B6925,FIND(":",$B6925)-1))*2+VALUE(MID($B6925,FIND(":",$B6925)+1,2))/30,"")))</f>
        <v/>
      </c>
      <c r="G6925" s="12">
        <f>IF($E6925="","",IF(WEEKDAY($E6925,2)&lt;6,1,0))</f>
        <v/>
      </c>
      <c r="H6925" s="12">
        <f>IF(OR($E6925="",$F6925=""),"",IF(AND($G6925=1,$F6925&gt;='Working Hours'!$C$8,$F6925&lt;'Working Hours'!$C$9),1,0))</f>
        <v/>
      </c>
    </row>
    <row r="6926">
      <c r="A6926" s="11" t="n"/>
      <c r="B6926" s="11" t="n"/>
      <c r="C6926" s="11" t="n"/>
      <c r="E6926" s="12">
        <f>IF($A6926="","",IF(ISNUMBER($A6926),$A6926,IFERROR(DATEVALUE($A6926),"")))</f>
        <v/>
      </c>
      <c r="F6926" s="12">
        <f>IF($B6926="","",IF(ISNUMBER($B6926),HOUR($B6926)*2+MINUTE($B6926)/30,IFERROR(VALUE(LEFT($B6926,FIND(":",$B6926)-1))*2+VALUE(MID($B6926,FIND(":",$B6926)+1,2))/30,"")))</f>
        <v/>
      </c>
      <c r="G6926" s="12">
        <f>IF($E6926="","",IF(WEEKDAY($E6926,2)&lt;6,1,0))</f>
        <v/>
      </c>
      <c r="H6926" s="12">
        <f>IF(OR($E6926="",$F6926=""),"",IF(AND($G6926=1,$F6926&gt;='Working Hours'!$C$8,$F6926&lt;'Working Hours'!$C$9),1,0))</f>
        <v/>
      </c>
    </row>
    <row r="6927">
      <c r="A6927" s="11" t="n"/>
      <c r="B6927" s="11" t="n"/>
      <c r="C6927" s="11" t="n"/>
      <c r="E6927" s="12">
        <f>IF($A6927="","",IF(ISNUMBER($A6927),$A6927,IFERROR(DATEVALUE($A6927),"")))</f>
        <v/>
      </c>
      <c r="F6927" s="12">
        <f>IF($B6927="","",IF(ISNUMBER($B6927),HOUR($B6927)*2+MINUTE($B6927)/30,IFERROR(VALUE(LEFT($B6927,FIND(":",$B6927)-1))*2+VALUE(MID($B6927,FIND(":",$B6927)+1,2))/30,"")))</f>
        <v/>
      </c>
      <c r="G6927" s="12">
        <f>IF($E6927="","",IF(WEEKDAY($E6927,2)&lt;6,1,0))</f>
        <v/>
      </c>
      <c r="H6927" s="12">
        <f>IF(OR($E6927="",$F6927=""),"",IF(AND($G6927=1,$F6927&gt;='Working Hours'!$C$8,$F6927&lt;'Working Hours'!$C$9),1,0))</f>
        <v/>
      </c>
    </row>
    <row r="6928">
      <c r="A6928" s="11" t="n"/>
      <c r="B6928" s="11" t="n"/>
      <c r="C6928" s="11" t="n"/>
      <c r="E6928" s="12">
        <f>IF($A6928="","",IF(ISNUMBER($A6928),$A6928,IFERROR(DATEVALUE($A6928),"")))</f>
        <v/>
      </c>
      <c r="F6928" s="12">
        <f>IF($B6928="","",IF(ISNUMBER($B6928),HOUR($B6928)*2+MINUTE($B6928)/30,IFERROR(VALUE(LEFT($B6928,FIND(":",$B6928)-1))*2+VALUE(MID($B6928,FIND(":",$B6928)+1,2))/30,"")))</f>
        <v/>
      </c>
      <c r="G6928" s="12">
        <f>IF($E6928="","",IF(WEEKDAY($E6928,2)&lt;6,1,0))</f>
        <v/>
      </c>
      <c r="H6928" s="12">
        <f>IF(OR($E6928="",$F6928=""),"",IF(AND($G6928=1,$F6928&gt;='Working Hours'!$C$8,$F6928&lt;'Working Hours'!$C$9),1,0))</f>
        <v/>
      </c>
    </row>
    <row r="6929">
      <c r="A6929" s="11" t="n"/>
      <c r="B6929" s="11" t="n"/>
      <c r="C6929" s="11" t="n"/>
      <c r="E6929" s="12">
        <f>IF($A6929="","",IF(ISNUMBER($A6929),$A6929,IFERROR(DATEVALUE($A6929),"")))</f>
        <v/>
      </c>
      <c r="F6929" s="12">
        <f>IF($B6929="","",IF(ISNUMBER($B6929),HOUR($B6929)*2+MINUTE($B6929)/30,IFERROR(VALUE(LEFT($B6929,FIND(":",$B6929)-1))*2+VALUE(MID($B6929,FIND(":",$B6929)+1,2))/30,"")))</f>
        <v/>
      </c>
      <c r="G6929" s="12">
        <f>IF($E6929="","",IF(WEEKDAY($E6929,2)&lt;6,1,0))</f>
        <v/>
      </c>
      <c r="H6929" s="12">
        <f>IF(OR($E6929="",$F6929=""),"",IF(AND($G6929=1,$F6929&gt;='Working Hours'!$C$8,$F6929&lt;'Working Hours'!$C$9),1,0))</f>
        <v/>
      </c>
    </row>
    <row r="6930">
      <c r="A6930" s="11" t="n"/>
      <c r="B6930" s="11" t="n"/>
      <c r="C6930" s="11" t="n"/>
      <c r="E6930" s="12">
        <f>IF($A6930="","",IF(ISNUMBER($A6930),$A6930,IFERROR(DATEVALUE($A6930),"")))</f>
        <v/>
      </c>
      <c r="F6930" s="12">
        <f>IF($B6930="","",IF(ISNUMBER($B6930),HOUR($B6930)*2+MINUTE($B6930)/30,IFERROR(VALUE(LEFT($B6930,FIND(":",$B6930)-1))*2+VALUE(MID($B6930,FIND(":",$B6930)+1,2))/30,"")))</f>
        <v/>
      </c>
      <c r="G6930" s="12">
        <f>IF($E6930="","",IF(WEEKDAY($E6930,2)&lt;6,1,0))</f>
        <v/>
      </c>
      <c r="H6930" s="12">
        <f>IF(OR($E6930="",$F6930=""),"",IF(AND($G6930=1,$F6930&gt;='Working Hours'!$C$8,$F6930&lt;'Working Hours'!$C$9),1,0))</f>
        <v/>
      </c>
    </row>
    <row r="6931">
      <c r="A6931" s="11" t="n"/>
      <c r="B6931" s="11" t="n"/>
      <c r="C6931" s="11" t="n"/>
      <c r="E6931" s="12">
        <f>IF($A6931="","",IF(ISNUMBER($A6931),$A6931,IFERROR(DATEVALUE($A6931),"")))</f>
        <v/>
      </c>
      <c r="F6931" s="12">
        <f>IF($B6931="","",IF(ISNUMBER($B6931),HOUR($B6931)*2+MINUTE($B6931)/30,IFERROR(VALUE(LEFT($B6931,FIND(":",$B6931)-1))*2+VALUE(MID($B6931,FIND(":",$B6931)+1,2))/30,"")))</f>
        <v/>
      </c>
      <c r="G6931" s="12">
        <f>IF($E6931="","",IF(WEEKDAY($E6931,2)&lt;6,1,0))</f>
        <v/>
      </c>
      <c r="H6931" s="12">
        <f>IF(OR($E6931="",$F6931=""),"",IF(AND($G6931=1,$F6931&gt;='Working Hours'!$C$8,$F6931&lt;'Working Hours'!$C$9),1,0))</f>
        <v/>
      </c>
    </row>
    <row r="6932">
      <c r="A6932" s="11" t="n"/>
      <c r="B6932" s="11" t="n"/>
      <c r="C6932" s="11" t="n"/>
      <c r="E6932" s="12">
        <f>IF($A6932="","",IF(ISNUMBER($A6932),$A6932,IFERROR(DATEVALUE($A6932),"")))</f>
        <v/>
      </c>
      <c r="F6932" s="12">
        <f>IF($B6932="","",IF(ISNUMBER($B6932),HOUR($B6932)*2+MINUTE($B6932)/30,IFERROR(VALUE(LEFT($B6932,FIND(":",$B6932)-1))*2+VALUE(MID($B6932,FIND(":",$B6932)+1,2))/30,"")))</f>
        <v/>
      </c>
      <c r="G6932" s="12">
        <f>IF($E6932="","",IF(WEEKDAY($E6932,2)&lt;6,1,0))</f>
        <v/>
      </c>
      <c r="H6932" s="12">
        <f>IF(OR($E6932="",$F6932=""),"",IF(AND($G6932=1,$F6932&gt;='Working Hours'!$C$8,$F6932&lt;'Working Hours'!$C$9),1,0))</f>
        <v/>
      </c>
    </row>
    <row r="6933">
      <c r="A6933" s="11" t="n"/>
      <c r="B6933" s="11" t="n"/>
      <c r="C6933" s="11" t="n"/>
      <c r="E6933" s="12">
        <f>IF($A6933="","",IF(ISNUMBER($A6933),$A6933,IFERROR(DATEVALUE($A6933),"")))</f>
        <v/>
      </c>
      <c r="F6933" s="12">
        <f>IF($B6933="","",IF(ISNUMBER($B6933),HOUR($B6933)*2+MINUTE($B6933)/30,IFERROR(VALUE(LEFT($B6933,FIND(":",$B6933)-1))*2+VALUE(MID($B6933,FIND(":",$B6933)+1,2))/30,"")))</f>
        <v/>
      </c>
      <c r="G6933" s="12">
        <f>IF($E6933="","",IF(WEEKDAY($E6933,2)&lt;6,1,0))</f>
        <v/>
      </c>
      <c r="H6933" s="12">
        <f>IF(OR($E6933="",$F6933=""),"",IF(AND($G6933=1,$F6933&gt;='Working Hours'!$C$8,$F6933&lt;'Working Hours'!$C$9),1,0))</f>
        <v/>
      </c>
    </row>
    <row r="6934">
      <c r="A6934" s="11" t="n"/>
      <c r="B6934" s="11" t="n"/>
      <c r="C6934" s="11" t="n"/>
      <c r="E6934" s="12">
        <f>IF($A6934="","",IF(ISNUMBER($A6934),$A6934,IFERROR(DATEVALUE($A6934),"")))</f>
        <v/>
      </c>
      <c r="F6934" s="12">
        <f>IF($B6934="","",IF(ISNUMBER($B6934),HOUR($B6934)*2+MINUTE($B6934)/30,IFERROR(VALUE(LEFT($B6934,FIND(":",$B6934)-1))*2+VALUE(MID($B6934,FIND(":",$B6934)+1,2))/30,"")))</f>
        <v/>
      </c>
      <c r="G6934" s="12">
        <f>IF($E6934="","",IF(WEEKDAY($E6934,2)&lt;6,1,0))</f>
        <v/>
      </c>
      <c r="H6934" s="12">
        <f>IF(OR($E6934="",$F6934=""),"",IF(AND($G6934=1,$F6934&gt;='Working Hours'!$C$8,$F6934&lt;'Working Hours'!$C$9),1,0))</f>
        <v/>
      </c>
    </row>
    <row r="6935">
      <c r="A6935" s="11" t="n"/>
      <c r="B6935" s="11" t="n"/>
      <c r="C6935" s="11" t="n"/>
      <c r="E6935" s="12">
        <f>IF($A6935="","",IF(ISNUMBER($A6935),$A6935,IFERROR(DATEVALUE($A6935),"")))</f>
        <v/>
      </c>
      <c r="F6935" s="12">
        <f>IF($B6935="","",IF(ISNUMBER($B6935),HOUR($B6935)*2+MINUTE($B6935)/30,IFERROR(VALUE(LEFT($B6935,FIND(":",$B6935)-1))*2+VALUE(MID($B6935,FIND(":",$B6935)+1,2))/30,"")))</f>
        <v/>
      </c>
      <c r="G6935" s="12">
        <f>IF($E6935="","",IF(WEEKDAY($E6935,2)&lt;6,1,0))</f>
        <v/>
      </c>
      <c r="H6935" s="12">
        <f>IF(OR($E6935="",$F6935=""),"",IF(AND($G6935=1,$F6935&gt;='Working Hours'!$C$8,$F6935&lt;'Working Hours'!$C$9),1,0))</f>
        <v/>
      </c>
    </row>
    <row r="6936">
      <c r="A6936" s="11" t="n"/>
      <c r="B6936" s="11" t="n"/>
      <c r="C6936" s="11" t="n"/>
      <c r="E6936" s="12">
        <f>IF($A6936="","",IF(ISNUMBER($A6936),$A6936,IFERROR(DATEVALUE($A6936),"")))</f>
        <v/>
      </c>
      <c r="F6936" s="12">
        <f>IF($B6936="","",IF(ISNUMBER($B6936),HOUR($B6936)*2+MINUTE($B6936)/30,IFERROR(VALUE(LEFT($B6936,FIND(":",$B6936)-1))*2+VALUE(MID($B6936,FIND(":",$B6936)+1,2))/30,"")))</f>
        <v/>
      </c>
      <c r="G6936" s="12">
        <f>IF($E6936="","",IF(WEEKDAY($E6936,2)&lt;6,1,0))</f>
        <v/>
      </c>
      <c r="H6936" s="12">
        <f>IF(OR($E6936="",$F6936=""),"",IF(AND($G6936=1,$F6936&gt;='Working Hours'!$C$8,$F6936&lt;'Working Hours'!$C$9),1,0))</f>
        <v/>
      </c>
    </row>
    <row r="6937">
      <c r="A6937" s="11" t="n"/>
      <c r="B6937" s="11" t="n"/>
      <c r="C6937" s="11" t="n"/>
      <c r="E6937" s="12">
        <f>IF($A6937="","",IF(ISNUMBER($A6937),$A6937,IFERROR(DATEVALUE($A6937),"")))</f>
        <v/>
      </c>
      <c r="F6937" s="12">
        <f>IF($B6937="","",IF(ISNUMBER($B6937),HOUR($B6937)*2+MINUTE($B6937)/30,IFERROR(VALUE(LEFT($B6937,FIND(":",$B6937)-1))*2+VALUE(MID($B6937,FIND(":",$B6937)+1,2))/30,"")))</f>
        <v/>
      </c>
      <c r="G6937" s="12">
        <f>IF($E6937="","",IF(WEEKDAY($E6937,2)&lt;6,1,0))</f>
        <v/>
      </c>
      <c r="H6937" s="12">
        <f>IF(OR($E6937="",$F6937=""),"",IF(AND($G6937=1,$F6937&gt;='Working Hours'!$C$8,$F6937&lt;'Working Hours'!$C$9),1,0))</f>
        <v/>
      </c>
    </row>
    <row r="6938">
      <c r="A6938" s="11" t="n"/>
      <c r="B6938" s="11" t="n"/>
      <c r="C6938" s="11" t="n"/>
      <c r="E6938" s="12">
        <f>IF($A6938="","",IF(ISNUMBER($A6938),$A6938,IFERROR(DATEVALUE($A6938),"")))</f>
        <v/>
      </c>
      <c r="F6938" s="12">
        <f>IF($B6938="","",IF(ISNUMBER($B6938),HOUR($B6938)*2+MINUTE($B6938)/30,IFERROR(VALUE(LEFT($B6938,FIND(":",$B6938)-1))*2+VALUE(MID($B6938,FIND(":",$B6938)+1,2))/30,"")))</f>
        <v/>
      </c>
      <c r="G6938" s="12">
        <f>IF($E6938="","",IF(WEEKDAY($E6938,2)&lt;6,1,0))</f>
        <v/>
      </c>
      <c r="H6938" s="12">
        <f>IF(OR($E6938="",$F6938=""),"",IF(AND($G6938=1,$F6938&gt;='Working Hours'!$C$8,$F6938&lt;'Working Hours'!$C$9),1,0))</f>
        <v/>
      </c>
    </row>
    <row r="6939">
      <c r="A6939" s="11" t="n"/>
      <c r="B6939" s="11" t="n"/>
      <c r="C6939" s="11" t="n"/>
      <c r="E6939" s="12">
        <f>IF($A6939="","",IF(ISNUMBER($A6939),$A6939,IFERROR(DATEVALUE($A6939),"")))</f>
        <v/>
      </c>
      <c r="F6939" s="12">
        <f>IF($B6939="","",IF(ISNUMBER($B6939),HOUR($B6939)*2+MINUTE($B6939)/30,IFERROR(VALUE(LEFT($B6939,FIND(":",$B6939)-1))*2+VALUE(MID($B6939,FIND(":",$B6939)+1,2))/30,"")))</f>
        <v/>
      </c>
      <c r="G6939" s="12">
        <f>IF($E6939="","",IF(WEEKDAY($E6939,2)&lt;6,1,0))</f>
        <v/>
      </c>
      <c r="H6939" s="12">
        <f>IF(OR($E6939="",$F6939=""),"",IF(AND($G6939=1,$F6939&gt;='Working Hours'!$C$8,$F6939&lt;'Working Hours'!$C$9),1,0))</f>
        <v/>
      </c>
    </row>
    <row r="6940">
      <c r="A6940" s="11" t="n"/>
      <c r="B6940" s="11" t="n"/>
      <c r="C6940" s="11" t="n"/>
      <c r="E6940" s="12">
        <f>IF($A6940="","",IF(ISNUMBER($A6940),$A6940,IFERROR(DATEVALUE($A6940),"")))</f>
        <v/>
      </c>
      <c r="F6940" s="12">
        <f>IF($B6940="","",IF(ISNUMBER($B6940),HOUR($B6940)*2+MINUTE($B6940)/30,IFERROR(VALUE(LEFT($B6940,FIND(":",$B6940)-1))*2+VALUE(MID($B6940,FIND(":",$B6940)+1,2))/30,"")))</f>
        <v/>
      </c>
      <c r="G6940" s="12">
        <f>IF($E6940="","",IF(WEEKDAY($E6940,2)&lt;6,1,0))</f>
        <v/>
      </c>
      <c r="H6940" s="12">
        <f>IF(OR($E6940="",$F6940=""),"",IF(AND($G6940=1,$F6940&gt;='Working Hours'!$C$8,$F6940&lt;'Working Hours'!$C$9),1,0))</f>
        <v/>
      </c>
    </row>
    <row r="6941">
      <c r="A6941" s="11" t="n"/>
      <c r="B6941" s="11" t="n"/>
      <c r="C6941" s="11" t="n"/>
      <c r="E6941" s="12">
        <f>IF($A6941="","",IF(ISNUMBER($A6941),$A6941,IFERROR(DATEVALUE($A6941),"")))</f>
        <v/>
      </c>
      <c r="F6941" s="12">
        <f>IF($B6941="","",IF(ISNUMBER($B6941),HOUR($B6941)*2+MINUTE($B6941)/30,IFERROR(VALUE(LEFT($B6941,FIND(":",$B6941)-1))*2+VALUE(MID($B6941,FIND(":",$B6941)+1,2))/30,"")))</f>
        <v/>
      </c>
      <c r="G6941" s="12">
        <f>IF($E6941="","",IF(WEEKDAY($E6941,2)&lt;6,1,0))</f>
        <v/>
      </c>
      <c r="H6941" s="12">
        <f>IF(OR($E6941="",$F6941=""),"",IF(AND($G6941=1,$F6941&gt;='Working Hours'!$C$8,$F6941&lt;'Working Hours'!$C$9),1,0))</f>
        <v/>
      </c>
    </row>
    <row r="6942">
      <c r="A6942" s="11" t="n"/>
      <c r="B6942" s="11" t="n"/>
      <c r="C6942" s="11" t="n"/>
      <c r="E6942" s="12">
        <f>IF($A6942="","",IF(ISNUMBER($A6942),$A6942,IFERROR(DATEVALUE($A6942),"")))</f>
        <v/>
      </c>
      <c r="F6942" s="12">
        <f>IF($B6942="","",IF(ISNUMBER($B6942),HOUR($B6942)*2+MINUTE($B6942)/30,IFERROR(VALUE(LEFT($B6942,FIND(":",$B6942)-1))*2+VALUE(MID($B6942,FIND(":",$B6942)+1,2))/30,"")))</f>
        <v/>
      </c>
      <c r="G6942" s="12">
        <f>IF($E6942="","",IF(WEEKDAY($E6942,2)&lt;6,1,0))</f>
        <v/>
      </c>
      <c r="H6942" s="12">
        <f>IF(OR($E6942="",$F6942=""),"",IF(AND($G6942=1,$F6942&gt;='Working Hours'!$C$8,$F6942&lt;'Working Hours'!$C$9),1,0))</f>
        <v/>
      </c>
    </row>
    <row r="6943">
      <c r="A6943" s="11" t="n"/>
      <c r="B6943" s="11" t="n"/>
      <c r="C6943" s="11" t="n"/>
      <c r="E6943" s="12">
        <f>IF($A6943="","",IF(ISNUMBER($A6943),$A6943,IFERROR(DATEVALUE($A6943),"")))</f>
        <v/>
      </c>
      <c r="F6943" s="12">
        <f>IF($B6943="","",IF(ISNUMBER($B6943),HOUR($B6943)*2+MINUTE($B6943)/30,IFERROR(VALUE(LEFT($B6943,FIND(":",$B6943)-1))*2+VALUE(MID($B6943,FIND(":",$B6943)+1,2))/30,"")))</f>
        <v/>
      </c>
      <c r="G6943" s="12">
        <f>IF($E6943="","",IF(WEEKDAY($E6943,2)&lt;6,1,0))</f>
        <v/>
      </c>
      <c r="H6943" s="12">
        <f>IF(OR($E6943="",$F6943=""),"",IF(AND($G6943=1,$F6943&gt;='Working Hours'!$C$8,$F6943&lt;'Working Hours'!$C$9),1,0))</f>
        <v/>
      </c>
    </row>
    <row r="6944">
      <c r="A6944" s="11" t="n"/>
      <c r="B6944" s="11" t="n"/>
      <c r="C6944" s="11" t="n"/>
      <c r="E6944" s="12">
        <f>IF($A6944="","",IF(ISNUMBER($A6944),$A6944,IFERROR(DATEVALUE($A6944),"")))</f>
        <v/>
      </c>
      <c r="F6944" s="12">
        <f>IF($B6944="","",IF(ISNUMBER($B6944),HOUR($B6944)*2+MINUTE($B6944)/30,IFERROR(VALUE(LEFT($B6944,FIND(":",$B6944)-1))*2+VALUE(MID($B6944,FIND(":",$B6944)+1,2))/30,"")))</f>
        <v/>
      </c>
      <c r="G6944" s="12">
        <f>IF($E6944="","",IF(WEEKDAY($E6944,2)&lt;6,1,0))</f>
        <v/>
      </c>
      <c r="H6944" s="12">
        <f>IF(OR($E6944="",$F6944=""),"",IF(AND($G6944=1,$F6944&gt;='Working Hours'!$C$8,$F6944&lt;'Working Hours'!$C$9),1,0))</f>
        <v/>
      </c>
    </row>
    <row r="6945">
      <c r="A6945" s="11" t="n"/>
      <c r="B6945" s="11" t="n"/>
      <c r="C6945" s="11" t="n"/>
      <c r="E6945" s="12">
        <f>IF($A6945="","",IF(ISNUMBER($A6945),$A6945,IFERROR(DATEVALUE($A6945),"")))</f>
        <v/>
      </c>
      <c r="F6945" s="12">
        <f>IF($B6945="","",IF(ISNUMBER($B6945),HOUR($B6945)*2+MINUTE($B6945)/30,IFERROR(VALUE(LEFT($B6945,FIND(":",$B6945)-1))*2+VALUE(MID($B6945,FIND(":",$B6945)+1,2))/30,"")))</f>
        <v/>
      </c>
      <c r="G6945" s="12">
        <f>IF($E6945="","",IF(WEEKDAY($E6945,2)&lt;6,1,0))</f>
        <v/>
      </c>
      <c r="H6945" s="12">
        <f>IF(OR($E6945="",$F6945=""),"",IF(AND($G6945=1,$F6945&gt;='Working Hours'!$C$8,$F6945&lt;'Working Hours'!$C$9),1,0))</f>
        <v/>
      </c>
    </row>
    <row r="6946">
      <c r="A6946" s="11" t="n"/>
      <c r="B6946" s="11" t="n"/>
      <c r="C6946" s="11" t="n"/>
      <c r="E6946" s="12">
        <f>IF($A6946="","",IF(ISNUMBER($A6946),$A6946,IFERROR(DATEVALUE($A6946),"")))</f>
        <v/>
      </c>
      <c r="F6946" s="12">
        <f>IF($B6946="","",IF(ISNUMBER($B6946),HOUR($B6946)*2+MINUTE($B6946)/30,IFERROR(VALUE(LEFT($B6946,FIND(":",$B6946)-1))*2+VALUE(MID($B6946,FIND(":",$B6946)+1,2))/30,"")))</f>
        <v/>
      </c>
      <c r="G6946" s="12">
        <f>IF($E6946="","",IF(WEEKDAY($E6946,2)&lt;6,1,0))</f>
        <v/>
      </c>
      <c r="H6946" s="12">
        <f>IF(OR($E6946="",$F6946=""),"",IF(AND($G6946=1,$F6946&gt;='Working Hours'!$C$8,$F6946&lt;'Working Hours'!$C$9),1,0))</f>
        <v/>
      </c>
    </row>
    <row r="6947">
      <c r="A6947" s="11" t="n"/>
      <c r="B6947" s="11" t="n"/>
      <c r="C6947" s="11" t="n"/>
      <c r="E6947" s="12">
        <f>IF($A6947="","",IF(ISNUMBER($A6947),$A6947,IFERROR(DATEVALUE($A6947),"")))</f>
        <v/>
      </c>
      <c r="F6947" s="12">
        <f>IF($B6947="","",IF(ISNUMBER($B6947),HOUR($B6947)*2+MINUTE($B6947)/30,IFERROR(VALUE(LEFT($B6947,FIND(":",$B6947)-1))*2+VALUE(MID($B6947,FIND(":",$B6947)+1,2))/30,"")))</f>
        <v/>
      </c>
      <c r="G6947" s="12">
        <f>IF($E6947="","",IF(WEEKDAY($E6947,2)&lt;6,1,0))</f>
        <v/>
      </c>
      <c r="H6947" s="12">
        <f>IF(OR($E6947="",$F6947=""),"",IF(AND($G6947=1,$F6947&gt;='Working Hours'!$C$8,$F6947&lt;'Working Hours'!$C$9),1,0))</f>
        <v/>
      </c>
    </row>
    <row r="6948">
      <c r="A6948" s="11" t="n"/>
      <c r="B6948" s="11" t="n"/>
      <c r="C6948" s="11" t="n"/>
      <c r="E6948" s="12">
        <f>IF($A6948="","",IF(ISNUMBER($A6948),$A6948,IFERROR(DATEVALUE($A6948),"")))</f>
        <v/>
      </c>
      <c r="F6948" s="12">
        <f>IF($B6948="","",IF(ISNUMBER($B6948),HOUR($B6948)*2+MINUTE($B6948)/30,IFERROR(VALUE(LEFT($B6948,FIND(":",$B6948)-1))*2+VALUE(MID($B6948,FIND(":",$B6948)+1,2))/30,"")))</f>
        <v/>
      </c>
      <c r="G6948" s="12">
        <f>IF($E6948="","",IF(WEEKDAY($E6948,2)&lt;6,1,0))</f>
        <v/>
      </c>
      <c r="H6948" s="12">
        <f>IF(OR($E6948="",$F6948=""),"",IF(AND($G6948=1,$F6948&gt;='Working Hours'!$C$8,$F6948&lt;'Working Hours'!$C$9),1,0))</f>
        <v/>
      </c>
    </row>
    <row r="6949">
      <c r="A6949" s="11" t="n"/>
      <c r="B6949" s="11" t="n"/>
      <c r="C6949" s="11" t="n"/>
      <c r="E6949" s="12">
        <f>IF($A6949="","",IF(ISNUMBER($A6949),$A6949,IFERROR(DATEVALUE($A6949),"")))</f>
        <v/>
      </c>
      <c r="F6949" s="12">
        <f>IF($B6949="","",IF(ISNUMBER($B6949),HOUR($B6949)*2+MINUTE($B6949)/30,IFERROR(VALUE(LEFT($B6949,FIND(":",$B6949)-1))*2+VALUE(MID($B6949,FIND(":",$B6949)+1,2))/30,"")))</f>
        <v/>
      </c>
      <c r="G6949" s="12">
        <f>IF($E6949="","",IF(WEEKDAY($E6949,2)&lt;6,1,0))</f>
        <v/>
      </c>
      <c r="H6949" s="12">
        <f>IF(OR($E6949="",$F6949=""),"",IF(AND($G6949=1,$F6949&gt;='Working Hours'!$C$8,$F6949&lt;'Working Hours'!$C$9),1,0))</f>
        <v/>
      </c>
    </row>
    <row r="6950">
      <c r="A6950" s="11" t="n"/>
      <c r="B6950" s="11" t="n"/>
      <c r="C6950" s="11" t="n"/>
      <c r="E6950" s="12">
        <f>IF($A6950="","",IF(ISNUMBER($A6950),$A6950,IFERROR(DATEVALUE($A6950),"")))</f>
        <v/>
      </c>
      <c r="F6950" s="12">
        <f>IF($B6950="","",IF(ISNUMBER($B6950),HOUR($B6950)*2+MINUTE($B6950)/30,IFERROR(VALUE(LEFT($B6950,FIND(":",$B6950)-1))*2+VALUE(MID($B6950,FIND(":",$B6950)+1,2))/30,"")))</f>
        <v/>
      </c>
      <c r="G6950" s="12">
        <f>IF($E6950="","",IF(WEEKDAY($E6950,2)&lt;6,1,0))</f>
        <v/>
      </c>
      <c r="H6950" s="12">
        <f>IF(OR($E6950="",$F6950=""),"",IF(AND($G6950=1,$F6950&gt;='Working Hours'!$C$8,$F6950&lt;'Working Hours'!$C$9),1,0))</f>
        <v/>
      </c>
    </row>
    <row r="6951">
      <c r="A6951" s="11" t="n"/>
      <c r="B6951" s="11" t="n"/>
      <c r="C6951" s="11" t="n"/>
      <c r="E6951" s="12">
        <f>IF($A6951="","",IF(ISNUMBER($A6951),$A6951,IFERROR(DATEVALUE($A6951),"")))</f>
        <v/>
      </c>
      <c r="F6951" s="12">
        <f>IF($B6951="","",IF(ISNUMBER($B6951),HOUR($B6951)*2+MINUTE($B6951)/30,IFERROR(VALUE(LEFT($B6951,FIND(":",$B6951)-1))*2+VALUE(MID($B6951,FIND(":",$B6951)+1,2))/30,"")))</f>
        <v/>
      </c>
      <c r="G6951" s="12">
        <f>IF($E6951="","",IF(WEEKDAY($E6951,2)&lt;6,1,0))</f>
        <v/>
      </c>
      <c r="H6951" s="12">
        <f>IF(OR($E6951="",$F6951=""),"",IF(AND($G6951=1,$F6951&gt;='Working Hours'!$C$8,$F6951&lt;'Working Hours'!$C$9),1,0))</f>
        <v/>
      </c>
    </row>
    <row r="6952">
      <c r="A6952" s="11" t="n"/>
      <c r="B6952" s="11" t="n"/>
      <c r="C6952" s="11" t="n"/>
      <c r="E6952" s="12">
        <f>IF($A6952="","",IF(ISNUMBER($A6952),$A6952,IFERROR(DATEVALUE($A6952),"")))</f>
        <v/>
      </c>
      <c r="F6952" s="12">
        <f>IF($B6952="","",IF(ISNUMBER($B6952),HOUR($B6952)*2+MINUTE($B6952)/30,IFERROR(VALUE(LEFT($B6952,FIND(":",$B6952)-1))*2+VALUE(MID($B6952,FIND(":",$B6952)+1,2))/30,"")))</f>
        <v/>
      </c>
      <c r="G6952" s="12">
        <f>IF($E6952="","",IF(WEEKDAY($E6952,2)&lt;6,1,0))</f>
        <v/>
      </c>
      <c r="H6952" s="12">
        <f>IF(OR($E6952="",$F6952=""),"",IF(AND($G6952=1,$F6952&gt;='Working Hours'!$C$8,$F6952&lt;'Working Hours'!$C$9),1,0))</f>
        <v/>
      </c>
    </row>
    <row r="6953">
      <c r="A6953" s="11" t="n"/>
      <c r="B6953" s="11" t="n"/>
      <c r="C6953" s="11" t="n"/>
      <c r="E6953" s="12">
        <f>IF($A6953="","",IF(ISNUMBER($A6953),$A6953,IFERROR(DATEVALUE($A6953),"")))</f>
        <v/>
      </c>
      <c r="F6953" s="12">
        <f>IF($B6953="","",IF(ISNUMBER($B6953),HOUR($B6953)*2+MINUTE($B6953)/30,IFERROR(VALUE(LEFT($B6953,FIND(":",$B6953)-1))*2+VALUE(MID($B6953,FIND(":",$B6953)+1,2))/30,"")))</f>
        <v/>
      </c>
      <c r="G6953" s="12">
        <f>IF($E6953="","",IF(WEEKDAY($E6953,2)&lt;6,1,0))</f>
        <v/>
      </c>
      <c r="H6953" s="12">
        <f>IF(OR($E6953="",$F6953=""),"",IF(AND($G6953=1,$F6953&gt;='Working Hours'!$C$8,$F6953&lt;'Working Hours'!$C$9),1,0))</f>
        <v/>
      </c>
    </row>
    <row r="6954">
      <c r="A6954" s="11" t="n"/>
      <c r="B6954" s="11" t="n"/>
      <c r="C6954" s="11" t="n"/>
      <c r="E6954" s="12">
        <f>IF($A6954="","",IF(ISNUMBER($A6954),$A6954,IFERROR(DATEVALUE($A6954),"")))</f>
        <v/>
      </c>
      <c r="F6954" s="12">
        <f>IF($B6954="","",IF(ISNUMBER($B6954),HOUR($B6954)*2+MINUTE($B6954)/30,IFERROR(VALUE(LEFT($B6954,FIND(":",$B6954)-1))*2+VALUE(MID($B6954,FIND(":",$B6954)+1,2))/30,"")))</f>
        <v/>
      </c>
      <c r="G6954" s="12">
        <f>IF($E6954="","",IF(WEEKDAY($E6954,2)&lt;6,1,0))</f>
        <v/>
      </c>
      <c r="H6954" s="12">
        <f>IF(OR($E6954="",$F6954=""),"",IF(AND($G6954=1,$F6954&gt;='Working Hours'!$C$8,$F6954&lt;'Working Hours'!$C$9),1,0))</f>
        <v/>
      </c>
    </row>
    <row r="6955">
      <c r="A6955" s="11" t="n"/>
      <c r="B6955" s="11" t="n"/>
      <c r="C6955" s="11" t="n"/>
      <c r="E6955" s="12">
        <f>IF($A6955="","",IF(ISNUMBER($A6955),$A6955,IFERROR(DATEVALUE($A6955),"")))</f>
        <v/>
      </c>
      <c r="F6955" s="12">
        <f>IF($B6955="","",IF(ISNUMBER($B6955),HOUR($B6955)*2+MINUTE($B6955)/30,IFERROR(VALUE(LEFT($B6955,FIND(":",$B6955)-1))*2+VALUE(MID($B6955,FIND(":",$B6955)+1,2))/30,"")))</f>
        <v/>
      </c>
      <c r="G6955" s="12">
        <f>IF($E6955="","",IF(WEEKDAY($E6955,2)&lt;6,1,0))</f>
        <v/>
      </c>
      <c r="H6955" s="12">
        <f>IF(OR($E6955="",$F6955=""),"",IF(AND($G6955=1,$F6955&gt;='Working Hours'!$C$8,$F6955&lt;'Working Hours'!$C$9),1,0))</f>
        <v/>
      </c>
    </row>
    <row r="6956">
      <c r="A6956" s="11" t="n"/>
      <c r="B6956" s="11" t="n"/>
      <c r="C6956" s="11" t="n"/>
      <c r="E6956" s="12">
        <f>IF($A6956="","",IF(ISNUMBER($A6956),$A6956,IFERROR(DATEVALUE($A6956),"")))</f>
        <v/>
      </c>
      <c r="F6956" s="12">
        <f>IF($B6956="","",IF(ISNUMBER($B6956),HOUR($B6956)*2+MINUTE($B6956)/30,IFERROR(VALUE(LEFT($B6956,FIND(":",$B6956)-1))*2+VALUE(MID($B6956,FIND(":",$B6956)+1,2))/30,"")))</f>
        <v/>
      </c>
      <c r="G6956" s="12">
        <f>IF($E6956="","",IF(WEEKDAY($E6956,2)&lt;6,1,0))</f>
        <v/>
      </c>
      <c r="H6956" s="12">
        <f>IF(OR($E6956="",$F6956=""),"",IF(AND($G6956=1,$F6956&gt;='Working Hours'!$C$8,$F6956&lt;'Working Hours'!$C$9),1,0))</f>
        <v/>
      </c>
    </row>
    <row r="6957">
      <c r="A6957" s="11" t="n"/>
      <c r="B6957" s="11" t="n"/>
      <c r="C6957" s="11" t="n"/>
      <c r="E6957" s="12">
        <f>IF($A6957="","",IF(ISNUMBER($A6957),$A6957,IFERROR(DATEVALUE($A6957),"")))</f>
        <v/>
      </c>
      <c r="F6957" s="12">
        <f>IF($B6957="","",IF(ISNUMBER($B6957),HOUR($B6957)*2+MINUTE($B6957)/30,IFERROR(VALUE(LEFT($B6957,FIND(":",$B6957)-1))*2+VALUE(MID($B6957,FIND(":",$B6957)+1,2))/30,"")))</f>
        <v/>
      </c>
      <c r="G6957" s="12">
        <f>IF($E6957="","",IF(WEEKDAY($E6957,2)&lt;6,1,0))</f>
        <v/>
      </c>
      <c r="H6957" s="12">
        <f>IF(OR($E6957="",$F6957=""),"",IF(AND($G6957=1,$F6957&gt;='Working Hours'!$C$8,$F6957&lt;'Working Hours'!$C$9),1,0))</f>
        <v/>
      </c>
    </row>
    <row r="6958">
      <c r="A6958" s="11" t="n"/>
      <c r="B6958" s="11" t="n"/>
      <c r="C6958" s="11" t="n"/>
      <c r="E6958" s="12">
        <f>IF($A6958="","",IF(ISNUMBER($A6958),$A6958,IFERROR(DATEVALUE($A6958),"")))</f>
        <v/>
      </c>
      <c r="F6958" s="12">
        <f>IF($B6958="","",IF(ISNUMBER($B6958),HOUR($B6958)*2+MINUTE($B6958)/30,IFERROR(VALUE(LEFT($B6958,FIND(":",$B6958)-1))*2+VALUE(MID($B6958,FIND(":",$B6958)+1,2))/30,"")))</f>
        <v/>
      </c>
      <c r="G6958" s="12">
        <f>IF($E6958="","",IF(WEEKDAY($E6958,2)&lt;6,1,0))</f>
        <v/>
      </c>
      <c r="H6958" s="12">
        <f>IF(OR($E6958="",$F6958=""),"",IF(AND($G6958=1,$F6958&gt;='Working Hours'!$C$8,$F6958&lt;'Working Hours'!$C$9),1,0))</f>
        <v/>
      </c>
    </row>
    <row r="6959">
      <c r="A6959" s="11" t="n"/>
      <c r="B6959" s="11" t="n"/>
      <c r="C6959" s="11" t="n"/>
      <c r="E6959" s="12">
        <f>IF($A6959="","",IF(ISNUMBER($A6959),$A6959,IFERROR(DATEVALUE($A6959),"")))</f>
        <v/>
      </c>
      <c r="F6959" s="12">
        <f>IF($B6959="","",IF(ISNUMBER($B6959),HOUR($B6959)*2+MINUTE($B6959)/30,IFERROR(VALUE(LEFT($B6959,FIND(":",$B6959)-1))*2+VALUE(MID($B6959,FIND(":",$B6959)+1,2))/30,"")))</f>
        <v/>
      </c>
      <c r="G6959" s="12">
        <f>IF($E6959="","",IF(WEEKDAY($E6959,2)&lt;6,1,0))</f>
        <v/>
      </c>
      <c r="H6959" s="12">
        <f>IF(OR($E6959="",$F6959=""),"",IF(AND($G6959=1,$F6959&gt;='Working Hours'!$C$8,$F6959&lt;'Working Hours'!$C$9),1,0))</f>
        <v/>
      </c>
    </row>
    <row r="6960">
      <c r="A6960" s="11" t="n"/>
      <c r="B6960" s="11" t="n"/>
      <c r="C6960" s="11" t="n"/>
      <c r="E6960" s="12">
        <f>IF($A6960="","",IF(ISNUMBER($A6960),$A6960,IFERROR(DATEVALUE($A6960),"")))</f>
        <v/>
      </c>
      <c r="F6960" s="12">
        <f>IF($B6960="","",IF(ISNUMBER($B6960),HOUR($B6960)*2+MINUTE($B6960)/30,IFERROR(VALUE(LEFT($B6960,FIND(":",$B6960)-1))*2+VALUE(MID($B6960,FIND(":",$B6960)+1,2))/30,"")))</f>
        <v/>
      </c>
      <c r="G6960" s="12">
        <f>IF($E6960="","",IF(WEEKDAY($E6960,2)&lt;6,1,0))</f>
        <v/>
      </c>
      <c r="H6960" s="12">
        <f>IF(OR($E6960="",$F6960=""),"",IF(AND($G6960=1,$F6960&gt;='Working Hours'!$C$8,$F6960&lt;'Working Hours'!$C$9),1,0))</f>
        <v/>
      </c>
    </row>
    <row r="6961">
      <c r="A6961" s="11" t="n"/>
      <c r="B6961" s="11" t="n"/>
      <c r="C6961" s="11" t="n"/>
      <c r="E6961" s="12">
        <f>IF($A6961="","",IF(ISNUMBER($A6961),$A6961,IFERROR(DATEVALUE($A6961),"")))</f>
        <v/>
      </c>
      <c r="F6961" s="12">
        <f>IF($B6961="","",IF(ISNUMBER($B6961),HOUR($B6961)*2+MINUTE($B6961)/30,IFERROR(VALUE(LEFT($B6961,FIND(":",$B6961)-1))*2+VALUE(MID($B6961,FIND(":",$B6961)+1,2))/30,"")))</f>
        <v/>
      </c>
      <c r="G6961" s="12">
        <f>IF($E6961="","",IF(WEEKDAY($E6961,2)&lt;6,1,0))</f>
        <v/>
      </c>
      <c r="H6961" s="12">
        <f>IF(OR($E6961="",$F6961=""),"",IF(AND($G6961=1,$F6961&gt;='Working Hours'!$C$8,$F6961&lt;'Working Hours'!$C$9),1,0))</f>
        <v/>
      </c>
    </row>
    <row r="6962">
      <c r="A6962" s="11" t="n"/>
      <c r="B6962" s="11" t="n"/>
      <c r="C6962" s="11" t="n"/>
      <c r="E6962" s="12">
        <f>IF($A6962="","",IF(ISNUMBER($A6962),$A6962,IFERROR(DATEVALUE($A6962),"")))</f>
        <v/>
      </c>
      <c r="F6962" s="12">
        <f>IF($B6962="","",IF(ISNUMBER($B6962),HOUR($B6962)*2+MINUTE($B6962)/30,IFERROR(VALUE(LEFT($B6962,FIND(":",$B6962)-1))*2+VALUE(MID($B6962,FIND(":",$B6962)+1,2))/30,"")))</f>
        <v/>
      </c>
      <c r="G6962" s="12">
        <f>IF($E6962="","",IF(WEEKDAY($E6962,2)&lt;6,1,0))</f>
        <v/>
      </c>
      <c r="H6962" s="12">
        <f>IF(OR($E6962="",$F6962=""),"",IF(AND($G6962=1,$F6962&gt;='Working Hours'!$C$8,$F6962&lt;'Working Hours'!$C$9),1,0))</f>
        <v/>
      </c>
    </row>
    <row r="6963">
      <c r="A6963" s="11" t="n"/>
      <c r="B6963" s="11" t="n"/>
      <c r="C6963" s="11" t="n"/>
      <c r="E6963" s="12">
        <f>IF($A6963="","",IF(ISNUMBER($A6963),$A6963,IFERROR(DATEVALUE($A6963),"")))</f>
        <v/>
      </c>
      <c r="F6963" s="12">
        <f>IF($B6963="","",IF(ISNUMBER($B6963),HOUR($B6963)*2+MINUTE($B6963)/30,IFERROR(VALUE(LEFT($B6963,FIND(":",$B6963)-1))*2+VALUE(MID($B6963,FIND(":",$B6963)+1,2))/30,"")))</f>
        <v/>
      </c>
      <c r="G6963" s="12">
        <f>IF($E6963="","",IF(WEEKDAY($E6963,2)&lt;6,1,0))</f>
        <v/>
      </c>
      <c r="H6963" s="12">
        <f>IF(OR($E6963="",$F6963=""),"",IF(AND($G6963=1,$F6963&gt;='Working Hours'!$C$8,$F6963&lt;'Working Hours'!$C$9),1,0))</f>
        <v/>
      </c>
    </row>
    <row r="6964">
      <c r="A6964" s="11" t="n"/>
      <c r="B6964" s="11" t="n"/>
      <c r="C6964" s="11" t="n"/>
      <c r="E6964" s="12">
        <f>IF($A6964="","",IF(ISNUMBER($A6964),$A6964,IFERROR(DATEVALUE($A6964),"")))</f>
        <v/>
      </c>
      <c r="F6964" s="12">
        <f>IF($B6964="","",IF(ISNUMBER($B6964),HOUR($B6964)*2+MINUTE($B6964)/30,IFERROR(VALUE(LEFT($B6964,FIND(":",$B6964)-1))*2+VALUE(MID($B6964,FIND(":",$B6964)+1,2))/30,"")))</f>
        <v/>
      </c>
      <c r="G6964" s="12">
        <f>IF($E6964="","",IF(WEEKDAY($E6964,2)&lt;6,1,0))</f>
        <v/>
      </c>
      <c r="H6964" s="12">
        <f>IF(OR($E6964="",$F6964=""),"",IF(AND($G6964=1,$F6964&gt;='Working Hours'!$C$8,$F6964&lt;'Working Hours'!$C$9),1,0))</f>
        <v/>
      </c>
    </row>
    <row r="6965">
      <c r="A6965" s="11" t="n"/>
      <c r="B6965" s="11" t="n"/>
      <c r="C6965" s="11" t="n"/>
      <c r="E6965" s="12">
        <f>IF($A6965="","",IF(ISNUMBER($A6965),$A6965,IFERROR(DATEVALUE($A6965),"")))</f>
        <v/>
      </c>
      <c r="F6965" s="12">
        <f>IF($B6965="","",IF(ISNUMBER($B6965),HOUR($B6965)*2+MINUTE($B6965)/30,IFERROR(VALUE(LEFT($B6965,FIND(":",$B6965)-1))*2+VALUE(MID($B6965,FIND(":",$B6965)+1,2))/30,"")))</f>
        <v/>
      </c>
      <c r="G6965" s="12">
        <f>IF($E6965="","",IF(WEEKDAY($E6965,2)&lt;6,1,0))</f>
        <v/>
      </c>
      <c r="H6965" s="12">
        <f>IF(OR($E6965="",$F6965=""),"",IF(AND($G6965=1,$F6965&gt;='Working Hours'!$C$8,$F6965&lt;'Working Hours'!$C$9),1,0))</f>
        <v/>
      </c>
    </row>
    <row r="6966">
      <c r="A6966" s="11" t="n"/>
      <c r="B6966" s="11" t="n"/>
      <c r="C6966" s="11" t="n"/>
      <c r="E6966" s="12">
        <f>IF($A6966="","",IF(ISNUMBER($A6966),$A6966,IFERROR(DATEVALUE($A6966),"")))</f>
        <v/>
      </c>
      <c r="F6966" s="12">
        <f>IF($B6966="","",IF(ISNUMBER($B6966),HOUR($B6966)*2+MINUTE($B6966)/30,IFERROR(VALUE(LEFT($B6966,FIND(":",$B6966)-1))*2+VALUE(MID($B6966,FIND(":",$B6966)+1,2))/30,"")))</f>
        <v/>
      </c>
      <c r="G6966" s="12">
        <f>IF($E6966="","",IF(WEEKDAY($E6966,2)&lt;6,1,0))</f>
        <v/>
      </c>
      <c r="H6966" s="12">
        <f>IF(OR($E6966="",$F6966=""),"",IF(AND($G6966=1,$F6966&gt;='Working Hours'!$C$8,$F6966&lt;'Working Hours'!$C$9),1,0))</f>
        <v/>
      </c>
    </row>
    <row r="6967">
      <c r="A6967" s="11" t="n"/>
      <c r="B6967" s="11" t="n"/>
      <c r="C6967" s="11" t="n"/>
      <c r="E6967" s="12">
        <f>IF($A6967="","",IF(ISNUMBER($A6967),$A6967,IFERROR(DATEVALUE($A6967),"")))</f>
        <v/>
      </c>
      <c r="F6967" s="12">
        <f>IF($B6967="","",IF(ISNUMBER($B6967),HOUR($B6967)*2+MINUTE($B6967)/30,IFERROR(VALUE(LEFT($B6967,FIND(":",$B6967)-1))*2+VALUE(MID($B6967,FIND(":",$B6967)+1,2))/30,"")))</f>
        <v/>
      </c>
      <c r="G6967" s="12">
        <f>IF($E6967="","",IF(WEEKDAY($E6967,2)&lt;6,1,0))</f>
        <v/>
      </c>
      <c r="H6967" s="12">
        <f>IF(OR($E6967="",$F6967=""),"",IF(AND($G6967=1,$F6967&gt;='Working Hours'!$C$8,$F6967&lt;'Working Hours'!$C$9),1,0))</f>
        <v/>
      </c>
    </row>
    <row r="6968">
      <c r="A6968" s="11" t="n"/>
      <c r="B6968" s="11" t="n"/>
      <c r="C6968" s="11" t="n"/>
      <c r="E6968" s="12">
        <f>IF($A6968="","",IF(ISNUMBER($A6968),$A6968,IFERROR(DATEVALUE($A6968),"")))</f>
        <v/>
      </c>
      <c r="F6968" s="12">
        <f>IF($B6968="","",IF(ISNUMBER($B6968),HOUR($B6968)*2+MINUTE($B6968)/30,IFERROR(VALUE(LEFT($B6968,FIND(":",$B6968)-1))*2+VALUE(MID($B6968,FIND(":",$B6968)+1,2))/30,"")))</f>
        <v/>
      </c>
      <c r="G6968" s="12">
        <f>IF($E6968="","",IF(WEEKDAY($E6968,2)&lt;6,1,0))</f>
        <v/>
      </c>
      <c r="H6968" s="12">
        <f>IF(OR($E6968="",$F6968=""),"",IF(AND($G6968=1,$F6968&gt;='Working Hours'!$C$8,$F6968&lt;'Working Hours'!$C$9),1,0))</f>
        <v/>
      </c>
    </row>
    <row r="6969">
      <c r="A6969" s="11" t="n"/>
      <c r="B6969" s="11" t="n"/>
      <c r="C6969" s="11" t="n"/>
      <c r="E6969" s="12">
        <f>IF($A6969="","",IF(ISNUMBER($A6969),$A6969,IFERROR(DATEVALUE($A6969),"")))</f>
        <v/>
      </c>
      <c r="F6969" s="12">
        <f>IF($B6969="","",IF(ISNUMBER($B6969),HOUR($B6969)*2+MINUTE($B6969)/30,IFERROR(VALUE(LEFT($B6969,FIND(":",$B6969)-1))*2+VALUE(MID($B6969,FIND(":",$B6969)+1,2))/30,"")))</f>
        <v/>
      </c>
      <c r="G6969" s="12">
        <f>IF($E6969="","",IF(WEEKDAY($E6969,2)&lt;6,1,0))</f>
        <v/>
      </c>
      <c r="H6969" s="12">
        <f>IF(OR($E6969="",$F6969=""),"",IF(AND($G6969=1,$F6969&gt;='Working Hours'!$C$8,$F6969&lt;'Working Hours'!$C$9),1,0))</f>
        <v/>
      </c>
    </row>
    <row r="6970">
      <c r="A6970" s="11" t="n"/>
      <c r="B6970" s="11" t="n"/>
      <c r="C6970" s="11" t="n"/>
      <c r="E6970" s="12">
        <f>IF($A6970="","",IF(ISNUMBER($A6970),$A6970,IFERROR(DATEVALUE($A6970),"")))</f>
        <v/>
      </c>
      <c r="F6970" s="12">
        <f>IF($B6970="","",IF(ISNUMBER($B6970),HOUR($B6970)*2+MINUTE($B6970)/30,IFERROR(VALUE(LEFT($B6970,FIND(":",$B6970)-1))*2+VALUE(MID($B6970,FIND(":",$B6970)+1,2))/30,"")))</f>
        <v/>
      </c>
      <c r="G6970" s="12">
        <f>IF($E6970="","",IF(WEEKDAY($E6970,2)&lt;6,1,0))</f>
        <v/>
      </c>
      <c r="H6970" s="12">
        <f>IF(OR($E6970="",$F6970=""),"",IF(AND($G6970=1,$F6970&gt;='Working Hours'!$C$8,$F6970&lt;'Working Hours'!$C$9),1,0))</f>
        <v/>
      </c>
    </row>
    <row r="6971">
      <c r="A6971" s="11" t="n"/>
      <c r="B6971" s="11" t="n"/>
      <c r="C6971" s="11" t="n"/>
      <c r="E6971" s="12">
        <f>IF($A6971="","",IF(ISNUMBER($A6971),$A6971,IFERROR(DATEVALUE($A6971),"")))</f>
        <v/>
      </c>
      <c r="F6971" s="12">
        <f>IF($B6971="","",IF(ISNUMBER($B6971),HOUR($B6971)*2+MINUTE($B6971)/30,IFERROR(VALUE(LEFT($B6971,FIND(":",$B6971)-1))*2+VALUE(MID($B6971,FIND(":",$B6971)+1,2))/30,"")))</f>
        <v/>
      </c>
      <c r="G6971" s="12">
        <f>IF($E6971="","",IF(WEEKDAY($E6971,2)&lt;6,1,0))</f>
        <v/>
      </c>
      <c r="H6971" s="12">
        <f>IF(OR($E6971="",$F6971=""),"",IF(AND($G6971=1,$F6971&gt;='Working Hours'!$C$8,$F6971&lt;'Working Hours'!$C$9),1,0))</f>
        <v/>
      </c>
    </row>
    <row r="6972">
      <c r="A6972" s="11" t="n"/>
      <c r="B6972" s="11" t="n"/>
      <c r="C6972" s="11" t="n"/>
      <c r="E6972" s="12">
        <f>IF($A6972="","",IF(ISNUMBER($A6972),$A6972,IFERROR(DATEVALUE($A6972),"")))</f>
        <v/>
      </c>
      <c r="F6972" s="12">
        <f>IF($B6972="","",IF(ISNUMBER($B6972),HOUR($B6972)*2+MINUTE($B6972)/30,IFERROR(VALUE(LEFT($B6972,FIND(":",$B6972)-1))*2+VALUE(MID($B6972,FIND(":",$B6972)+1,2))/30,"")))</f>
        <v/>
      </c>
      <c r="G6972" s="12">
        <f>IF($E6972="","",IF(WEEKDAY($E6972,2)&lt;6,1,0))</f>
        <v/>
      </c>
      <c r="H6972" s="12">
        <f>IF(OR($E6972="",$F6972=""),"",IF(AND($G6972=1,$F6972&gt;='Working Hours'!$C$8,$F6972&lt;'Working Hours'!$C$9),1,0))</f>
        <v/>
      </c>
    </row>
    <row r="6973">
      <c r="A6973" s="11" t="n"/>
      <c r="B6973" s="11" t="n"/>
      <c r="C6973" s="11" t="n"/>
      <c r="E6973" s="12">
        <f>IF($A6973="","",IF(ISNUMBER($A6973),$A6973,IFERROR(DATEVALUE($A6973),"")))</f>
        <v/>
      </c>
      <c r="F6973" s="12">
        <f>IF($B6973="","",IF(ISNUMBER($B6973),HOUR($B6973)*2+MINUTE($B6973)/30,IFERROR(VALUE(LEFT($B6973,FIND(":",$B6973)-1))*2+VALUE(MID($B6973,FIND(":",$B6973)+1,2))/30,"")))</f>
        <v/>
      </c>
      <c r="G6973" s="12">
        <f>IF($E6973="","",IF(WEEKDAY($E6973,2)&lt;6,1,0))</f>
        <v/>
      </c>
      <c r="H6973" s="12">
        <f>IF(OR($E6973="",$F6973=""),"",IF(AND($G6973=1,$F6973&gt;='Working Hours'!$C$8,$F6973&lt;'Working Hours'!$C$9),1,0))</f>
        <v/>
      </c>
    </row>
    <row r="6974">
      <c r="A6974" s="11" t="n"/>
      <c r="B6974" s="11" t="n"/>
      <c r="C6974" s="11" t="n"/>
      <c r="E6974" s="12">
        <f>IF($A6974="","",IF(ISNUMBER($A6974),$A6974,IFERROR(DATEVALUE($A6974),"")))</f>
        <v/>
      </c>
      <c r="F6974" s="12">
        <f>IF($B6974="","",IF(ISNUMBER($B6974),HOUR($B6974)*2+MINUTE($B6974)/30,IFERROR(VALUE(LEFT($B6974,FIND(":",$B6974)-1))*2+VALUE(MID($B6974,FIND(":",$B6974)+1,2))/30,"")))</f>
        <v/>
      </c>
      <c r="G6974" s="12">
        <f>IF($E6974="","",IF(WEEKDAY($E6974,2)&lt;6,1,0))</f>
        <v/>
      </c>
      <c r="H6974" s="12">
        <f>IF(OR($E6974="",$F6974=""),"",IF(AND($G6974=1,$F6974&gt;='Working Hours'!$C$8,$F6974&lt;'Working Hours'!$C$9),1,0))</f>
        <v/>
      </c>
    </row>
    <row r="6975">
      <c r="A6975" s="11" t="n"/>
      <c r="B6975" s="11" t="n"/>
      <c r="C6975" s="11" t="n"/>
      <c r="E6975" s="12">
        <f>IF($A6975="","",IF(ISNUMBER($A6975),$A6975,IFERROR(DATEVALUE($A6975),"")))</f>
        <v/>
      </c>
      <c r="F6975" s="12">
        <f>IF($B6975="","",IF(ISNUMBER($B6975),HOUR($B6975)*2+MINUTE($B6975)/30,IFERROR(VALUE(LEFT($B6975,FIND(":",$B6975)-1))*2+VALUE(MID($B6975,FIND(":",$B6975)+1,2))/30,"")))</f>
        <v/>
      </c>
      <c r="G6975" s="12">
        <f>IF($E6975="","",IF(WEEKDAY($E6975,2)&lt;6,1,0))</f>
        <v/>
      </c>
      <c r="H6975" s="12">
        <f>IF(OR($E6975="",$F6975=""),"",IF(AND($G6975=1,$F6975&gt;='Working Hours'!$C$8,$F6975&lt;'Working Hours'!$C$9),1,0))</f>
        <v/>
      </c>
    </row>
    <row r="6976">
      <c r="A6976" s="11" t="n"/>
      <c r="B6976" s="11" t="n"/>
      <c r="C6976" s="11" t="n"/>
      <c r="E6976" s="12">
        <f>IF($A6976="","",IF(ISNUMBER($A6976),$A6976,IFERROR(DATEVALUE($A6976),"")))</f>
        <v/>
      </c>
      <c r="F6976" s="12">
        <f>IF($B6976="","",IF(ISNUMBER($B6976),HOUR($B6976)*2+MINUTE($B6976)/30,IFERROR(VALUE(LEFT($B6976,FIND(":",$B6976)-1))*2+VALUE(MID($B6976,FIND(":",$B6976)+1,2))/30,"")))</f>
        <v/>
      </c>
      <c r="G6976" s="12">
        <f>IF($E6976="","",IF(WEEKDAY($E6976,2)&lt;6,1,0))</f>
        <v/>
      </c>
      <c r="H6976" s="12">
        <f>IF(OR($E6976="",$F6976=""),"",IF(AND($G6976=1,$F6976&gt;='Working Hours'!$C$8,$F6976&lt;'Working Hours'!$C$9),1,0))</f>
        <v/>
      </c>
    </row>
    <row r="6977">
      <c r="A6977" s="11" t="n"/>
      <c r="B6977" s="11" t="n"/>
      <c r="C6977" s="11" t="n"/>
      <c r="E6977" s="12">
        <f>IF($A6977="","",IF(ISNUMBER($A6977),$A6977,IFERROR(DATEVALUE($A6977),"")))</f>
        <v/>
      </c>
      <c r="F6977" s="12">
        <f>IF($B6977="","",IF(ISNUMBER($B6977),HOUR($B6977)*2+MINUTE($B6977)/30,IFERROR(VALUE(LEFT($B6977,FIND(":",$B6977)-1))*2+VALUE(MID($B6977,FIND(":",$B6977)+1,2))/30,"")))</f>
        <v/>
      </c>
      <c r="G6977" s="12">
        <f>IF($E6977="","",IF(WEEKDAY($E6977,2)&lt;6,1,0))</f>
        <v/>
      </c>
      <c r="H6977" s="12">
        <f>IF(OR($E6977="",$F6977=""),"",IF(AND($G6977=1,$F6977&gt;='Working Hours'!$C$8,$F6977&lt;'Working Hours'!$C$9),1,0))</f>
        <v/>
      </c>
    </row>
    <row r="6978">
      <c r="A6978" s="11" t="n"/>
      <c r="B6978" s="11" t="n"/>
      <c r="C6978" s="11" t="n"/>
      <c r="E6978" s="12">
        <f>IF($A6978="","",IF(ISNUMBER($A6978),$A6978,IFERROR(DATEVALUE($A6978),"")))</f>
        <v/>
      </c>
      <c r="F6978" s="12">
        <f>IF($B6978="","",IF(ISNUMBER($B6978),HOUR($B6978)*2+MINUTE($B6978)/30,IFERROR(VALUE(LEFT($B6978,FIND(":",$B6978)-1))*2+VALUE(MID($B6978,FIND(":",$B6978)+1,2))/30,"")))</f>
        <v/>
      </c>
      <c r="G6978" s="12">
        <f>IF($E6978="","",IF(WEEKDAY($E6978,2)&lt;6,1,0))</f>
        <v/>
      </c>
      <c r="H6978" s="12">
        <f>IF(OR($E6978="",$F6978=""),"",IF(AND($G6978=1,$F6978&gt;='Working Hours'!$C$8,$F6978&lt;'Working Hours'!$C$9),1,0))</f>
        <v/>
      </c>
    </row>
    <row r="6979">
      <c r="A6979" s="11" t="n"/>
      <c r="B6979" s="11" t="n"/>
      <c r="C6979" s="11" t="n"/>
      <c r="E6979" s="12">
        <f>IF($A6979="","",IF(ISNUMBER($A6979),$A6979,IFERROR(DATEVALUE($A6979),"")))</f>
        <v/>
      </c>
      <c r="F6979" s="12">
        <f>IF($B6979="","",IF(ISNUMBER($B6979),HOUR($B6979)*2+MINUTE($B6979)/30,IFERROR(VALUE(LEFT($B6979,FIND(":",$B6979)-1))*2+VALUE(MID($B6979,FIND(":",$B6979)+1,2))/30,"")))</f>
        <v/>
      </c>
      <c r="G6979" s="12">
        <f>IF($E6979="","",IF(WEEKDAY($E6979,2)&lt;6,1,0))</f>
        <v/>
      </c>
      <c r="H6979" s="12">
        <f>IF(OR($E6979="",$F6979=""),"",IF(AND($G6979=1,$F6979&gt;='Working Hours'!$C$8,$F6979&lt;'Working Hours'!$C$9),1,0))</f>
        <v/>
      </c>
    </row>
    <row r="6980">
      <c r="A6980" s="11" t="n"/>
      <c r="B6980" s="11" t="n"/>
      <c r="C6980" s="11" t="n"/>
      <c r="E6980" s="12">
        <f>IF($A6980="","",IF(ISNUMBER($A6980),$A6980,IFERROR(DATEVALUE($A6980),"")))</f>
        <v/>
      </c>
      <c r="F6980" s="12">
        <f>IF($B6980="","",IF(ISNUMBER($B6980),HOUR($B6980)*2+MINUTE($B6980)/30,IFERROR(VALUE(LEFT($B6980,FIND(":",$B6980)-1))*2+VALUE(MID($B6980,FIND(":",$B6980)+1,2))/30,"")))</f>
        <v/>
      </c>
      <c r="G6980" s="12">
        <f>IF($E6980="","",IF(WEEKDAY($E6980,2)&lt;6,1,0))</f>
        <v/>
      </c>
      <c r="H6980" s="12">
        <f>IF(OR($E6980="",$F6980=""),"",IF(AND($G6980=1,$F6980&gt;='Working Hours'!$C$8,$F6980&lt;'Working Hours'!$C$9),1,0))</f>
        <v/>
      </c>
    </row>
    <row r="6981">
      <c r="A6981" s="11" t="n"/>
      <c r="B6981" s="11" t="n"/>
      <c r="C6981" s="11" t="n"/>
      <c r="E6981" s="12">
        <f>IF($A6981="","",IF(ISNUMBER($A6981),$A6981,IFERROR(DATEVALUE($A6981),"")))</f>
        <v/>
      </c>
      <c r="F6981" s="12">
        <f>IF($B6981="","",IF(ISNUMBER($B6981),HOUR($B6981)*2+MINUTE($B6981)/30,IFERROR(VALUE(LEFT($B6981,FIND(":",$B6981)-1))*2+VALUE(MID($B6981,FIND(":",$B6981)+1,2))/30,"")))</f>
        <v/>
      </c>
      <c r="G6981" s="12">
        <f>IF($E6981="","",IF(WEEKDAY($E6981,2)&lt;6,1,0))</f>
        <v/>
      </c>
      <c r="H6981" s="12">
        <f>IF(OR($E6981="",$F6981=""),"",IF(AND($G6981=1,$F6981&gt;='Working Hours'!$C$8,$F6981&lt;'Working Hours'!$C$9),1,0))</f>
        <v/>
      </c>
    </row>
    <row r="6982">
      <c r="A6982" s="11" t="n"/>
      <c r="B6982" s="11" t="n"/>
      <c r="C6982" s="11" t="n"/>
      <c r="E6982" s="12">
        <f>IF($A6982="","",IF(ISNUMBER($A6982),$A6982,IFERROR(DATEVALUE($A6982),"")))</f>
        <v/>
      </c>
      <c r="F6982" s="12">
        <f>IF($B6982="","",IF(ISNUMBER($B6982),HOUR($B6982)*2+MINUTE($B6982)/30,IFERROR(VALUE(LEFT($B6982,FIND(":",$B6982)-1))*2+VALUE(MID($B6982,FIND(":",$B6982)+1,2))/30,"")))</f>
        <v/>
      </c>
      <c r="G6982" s="12">
        <f>IF($E6982="","",IF(WEEKDAY($E6982,2)&lt;6,1,0))</f>
        <v/>
      </c>
      <c r="H6982" s="12">
        <f>IF(OR($E6982="",$F6982=""),"",IF(AND($G6982=1,$F6982&gt;='Working Hours'!$C$8,$F6982&lt;'Working Hours'!$C$9),1,0))</f>
        <v/>
      </c>
    </row>
    <row r="6983">
      <c r="A6983" s="11" t="n"/>
      <c r="B6983" s="11" t="n"/>
      <c r="C6983" s="11" t="n"/>
      <c r="E6983" s="12">
        <f>IF($A6983="","",IF(ISNUMBER($A6983),$A6983,IFERROR(DATEVALUE($A6983),"")))</f>
        <v/>
      </c>
      <c r="F6983" s="12">
        <f>IF($B6983="","",IF(ISNUMBER($B6983),HOUR($B6983)*2+MINUTE($B6983)/30,IFERROR(VALUE(LEFT($B6983,FIND(":",$B6983)-1))*2+VALUE(MID($B6983,FIND(":",$B6983)+1,2))/30,"")))</f>
        <v/>
      </c>
      <c r="G6983" s="12">
        <f>IF($E6983="","",IF(WEEKDAY($E6983,2)&lt;6,1,0))</f>
        <v/>
      </c>
      <c r="H6983" s="12">
        <f>IF(OR($E6983="",$F6983=""),"",IF(AND($G6983=1,$F6983&gt;='Working Hours'!$C$8,$F6983&lt;'Working Hours'!$C$9),1,0))</f>
        <v/>
      </c>
    </row>
    <row r="6984">
      <c r="A6984" s="11" t="n"/>
      <c r="B6984" s="11" t="n"/>
      <c r="C6984" s="11" t="n"/>
      <c r="E6984" s="12">
        <f>IF($A6984="","",IF(ISNUMBER($A6984),$A6984,IFERROR(DATEVALUE($A6984),"")))</f>
        <v/>
      </c>
      <c r="F6984" s="12">
        <f>IF($B6984="","",IF(ISNUMBER($B6984),HOUR($B6984)*2+MINUTE($B6984)/30,IFERROR(VALUE(LEFT($B6984,FIND(":",$B6984)-1))*2+VALUE(MID($B6984,FIND(":",$B6984)+1,2))/30,"")))</f>
        <v/>
      </c>
      <c r="G6984" s="12">
        <f>IF($E6984="","",IF(WEEKDAY($E6984,2)&lt;6,1,0))</f>
        <v/>
      </c>
      <c r="H6984" s="12">
        <f>IF(OR($E6984="",$F6984=""),"",IF(AND($G6984=1,$F6984&gt;='Working Hours'!$C$8,$F6984&lt;'Working Hours'!$C$9),1,0))</f>
        <v/>
      </c>
    </row>
    <row r="6985">
      <c r="A6985" s="11" t="n"/>
      <c r="B6985" s="11" t="n"/>
      <c r="C6985" s="11" t="n"/>
      <c r="E6985" s="12">
        <f>IF($A6985="","",IF(ISNUMBER($A6985),$A6985,IFERROR(DATEVALUE($A6985),"")))</f>
        <v/>
      </c>
      <c r="F6985" s="12">
        <f>IF($B6985="","",IF(ISNUMBER($B6985),HOUR($B6985)*2+MINUTE($B6985)/30,IFERROR(VALUE(LEFT($B6985,FIND(":",$B6985)-1))*2+VALUE(MID($B6985,FIND(":",$B6985)+1,2))/30,"")))</f>
        <v/>
      </c>
      <c r="G6985" s="12">
        <f>IF($E6985="","",IF(WEEKDAY($E6985,2)&lt;6,1,0))</f>
        <v/>
      </c>
      <c r="H6985" s="12">
        <f>IF(OR($E6985="",$F6985=""),"",IF(AND($G6985=1,$F6985&gt;='Working Hours'!$C$8,$F6985&lt;'Working Hours'!$C$9),1,0))</f>
        <v/>
      </c>
    </row>
    <row r="6986">
      <c r="A6986" s="11" t="n"/>
      <c r="B6986" s="11" t="n"/>
      <c r="C6986" s="11" t="n"/>
      <c r="E6986" s="12">
        <f>IF($A6986="","",IF(ISNUMBER($A6986),$A6986,IFERROR(DATEVALUE($A6986),"")))</f>
        <v/>
      </c>
      <c r="F6986" s="12">
        <f>IF($B6986="","",IF(ISNUMBER($B6986),HOUR($B6986)*2+MINUTE($B6986)/30,IFERROR(VALUE(LEFT($B6986,FIND(":",$B6986)-1))*2+VALUE(MID($B6986,FIND(":",$B6986)+1,2))/30,"")))</f>
        <v/>
      </c>
      <c r="G6986" s="12">
        <f>IF($E6986="","",IF(WEEKDAY($E6986,2)&lt;6,1,0))</f>
        <v/>
      </c>
      <c r="H6986" s="12">
        <f>IF(OR($E6986="",$F6986=""),"",IF(AND($G6986=1,$F6986&gt;='Working Hours'!$C$8,$F6986&lt;'Working Hours'!$C$9),1,0))</f>
        <v/>
      </c>
    </row>
    <row r="6987">
      <c r="A6987" s="11" t="n"/>
      <c r="B6987" s="11" t="n"/>
      <c r="C6987" s="11" t="n"/>
      <c r="E6987" s="12">
        <f>IF($A6987="","",IF(ISNUMBER($A6987),$A6987,IFERROR(DATEVALUE($A6987),"")))</f>
        <v/>
      </c>
      <c r="F6987" s="12">
        <f>IF($B6987="","",IF(ISNUMBER($B6987),HOUR($B6987)*2+MINUTE($B6987)/30,IFERROR(VALUE(LEFT($B6987,FIND(":",$B6987)-1))*2+VALUE(MID($B6987,FIND(":",$B6987)+1,2))/30,"")))</f>
        <v/>
      </c>
      <c r="G6987" s="12">
        <f>IF($E6987="","",IF(WEEKDAY($E6987,2)&lt;6,1,0))</f>
        <v/>
      </c>
      <c r="H6987" s="12">
        <f>IF(OR($E6987="",$F6987=""),"",IF(AND($G6987=1,$F6987&gt;='Working Hours'!$C$8,$F6987&lt;'Working Hours'!$C$9),1,0))</f>
        <v/>
      </c>
    </row>
    <row r="6988">
      <c r="A6988" s="11" t="n"/>
      <c r="B6988" s="11" t="n"/>
      <c r="C6988" s="11" t="n"/>
      <c r="E6988" s="12">
        <f>IF($A6988="","",IF(ISNUMBER($A6988),$A6988,IFERROR(DATEVALUE($A6988),"")))</f>
        <v/>
      </c>
      <c r="F6988" s="12">
        <f>IF($B6988="","",IF(ISNUMBER($B6988),HOUR($B6988)*2+MINUTE($B6988)/30,IFERROR(VALUE(LEFT($B6988,FIND(":",$B6988)-1))*2+VALUE(MID($B6988,FIND(":",$B6988)+1,2))/30,"")))</f>
        <v/>
      </c>
      <c r="G6988" s="12">
        <f>IF($E6988="","",IF(WEEKDAY($E6988,2)&lt;6,1,0))</f>
        <v/>
      </c>
      <c r="H6988" s="12">
        <f>IF(OR($E6988="",$F6988=""),"",IF(AND($G6988=1,$F6988&gt;='Working Hours'!$C$8,$F6988&lt;'Working Hours'!$C$9),1,0))</f>
        <v/>
      </c>
    </row>
    <row r="6989">
      <c r="A6989" s="11" t="n"/>
      <c r="B6989" s="11" t="n"/>
      <c r="C6989" s="11" t="n"/>
      <c r="E6989" s="12">
        <f>IF($A6989="","",IF(ISNUMBER($A6989),$A6989,IFERROR(DATEVALUE($A6989),"")))</f>
        <v/>
      </c>
      <c r="F6989" s="12">
        <f>IF($B6989="","",IF(ISNUMBER($B6989),HOUR($B6989)*2+MINUTE($B6989)/30,IFERROR(VALUE(LEFT($B6989,FIND(":",$B6989)-1))*2+VALUE(MID($B6989,FIND(":",$B6989)+1,2))/30,"")))</f>
        <v/>
      </c>
      <c r="G6989" s="12">
        <f>IF($E6989="","",IF(WEEKDAY($E6989,2)&lt;6,1,0))</f>
        <v/>
      </c>
      <c r="H6989" s="12">
        <f>IF(OR($E6989="",$F6989=""),"",IF(AND($G6989=1,$F6989&gt;='Working Hours'!$C$8,$F6989&lt;'Working Hours'!$C$9),1,0))</f>
        <v/>
      </c>
    </row>
    <row r="6990">
      <c r="A6990" s="11" t="n"/>
      <c r="B6990" s="11" t="n"/>
      <c r="C6990" s="11" t="n"/>
      <c r="E6990" s="12">
        <f>IF($A6990="","",IF(ISNUMBER($A6990),$A6990,IFERROR(DATEVALUE($A6990),"")))</f>
        <v/>
      </c>
      <c r="F6990" s="12">
        <f>IF($B6990="","",IF(ISNUMBER($B6990),HOUR($B6990)*2+MINUTE($B6990)/30,IFERROR(VALUE(LEFT($B6990,FIND(":",$B6990)-1))*2+VALUE(MID($B6990,FIND(":",$B6990)+1,2))/30,"")))</f>
        <v/>
      </c>
      <c r="G6990" s="12">
        <f>IF($E6990="","",IF(WEEKDAY($E6990,2)&lt;6,1,0))</f>
        <v/>
      </c>
      <c r="H6990" s="12">
        <f>IF(OR($E6990="",$F6990=""),"",IF(AND($G6990=1,$F6990&gt;='Working Hours'!$C$8,$F6990&lt;'Working Hours'!$C$9),1,0))</f>
        <v/>
      </c>
    </row>
    <row r="6991">
      <c r="A6991" s="11" t="n"/>
      <c r="B6991" s="11" t="n"/>
      <c r="C6991" s="11" t="n"/>
      <c r="E6991" s="12">
        <f>IF($A6991="","",IF(ISNUMBER($A6991),$A6991,IFERROR(DATEVALUE($A6991),"")))</f>
        <v/>
      </c>
      <c r="F6991" s="12">
        <f>IF($B6991="","",IF(ISNUMBER($B6991),HOUR($B6991)*2+MINUTE($B6991)/30,IFERROR(VALUE(LEFT($B6991,FIND(":",$B6991)-1))*2+VALUE(MID($B6991,FIND(":",$B6991)+1,2))/30,"")))</f>
        <v/>
      </c>
      <c r="G6991" s="12">
        <f>IF($E6991="","",IF(WEEKDAY($E6991,2)&lt;6,1,0))</f>
        <v/>
      </c>
      <c r="H6991" s="12">
        <f>IF(OR($E6991="",$F6991=""),"",IF(AND($G6991=1,$F6991&gt;='Working Hours'!$C$8,$F6991&lt;'Working Hours'!$C$9),1,0))</f>
        <v/>
      </c>
    </row>
    <row r="6992">
      <c r="A6992" s="11" t="n"/>
      <c r="B6992" s="11" t="n"/>
      <c r="C6992" s="11" t="n"/>
      <c r="E6992" s="12">
        <f>IF($A6992="","",IF(ISNUMBER($A6992),$A6992,IFERROR(DATEVALUE($A6992),"")))</f>
        <v/>
      </c>
      <c r="F6992" s="12">
        <f>IF($B6992="","",IF(ISNUMBER($B6992),HOUR($B6992)*2+MINUTE($B6992)/30,IFERROR(VALUE(LEFT($B6992,FIND(":",$B6992)-1))*2+VALUE(MID($B6992,FIND(":",$B6992)+1,2))/30,"")))</f>
        <v/>
      </c>
      <c r="G6992" s="12">
        <f>IF($E6992="","",IF(WEEKDAY($E6992,2)&lt;6,1,0))</f>
        <v/>
      </c>
      <c r="H6992" s="12">
        <f>IF(OR($E6992="",$F6992=""),"",IF(AND($G6992=1,$F6992&gt;='Working Hours'!$C$8,$F6992&lt;'Working Hours'!$C$9),1,0))</f>
        <v/>
      </c>
    </row>
    <row r="6993">
      <c r="A6993" s="11" t="n"/>
      <c r="B6993" s="11" t="n"/>
      <c r="C6993" s="11" t="n"/>
      <c r="E6993" s="12">
        <f>IF($A6993="","",IF(ISNUMBER($A6993),$A6993,IFERROR(DATEVALUE($A6993),"")))</f>
        <v/>
      </c>
      <c r="F6993" s="12">
        <f>IF($B6993="","",IF(ISNUMBER($B6993),HOUR($B6993)*2+MINUTE($B6993)/30,IFERROR(VALUE(LEFT($B6993,FIND(":",$B6993)-1))*2+VALUE(MID($B6993,FIND(":",$B6993)+1,2))/30,"")))</f>
        <v/>
      </c>
      <c r="G6993" s="12">
        <f>IF($E6993="","",IF(WEEKDAY($E6993,2)&lt;6,1,0))</f>
        <v/>
      </c>
      <c r="H6993" s="12">
        <f>IF(OR($E6993="",$F6993=""),"",IF(AND($G6993=1,$F6993&gt;='Working Hours'!$C$8,$F6993&lt;'Working Hours'!$C$9),1,0))</f>
        <v/>
      </c>
    </row>
    <row r="6994">
      <c r="A6994" s="11" t="n"/>
      <c r="B6994" s="11" t="n"/>
      <c r="C6994" s="11" t="n"/>
      <c r="E6994" s="12">
        <f>IF($A6994="","",IF(ISNUMBER($A6994),$A6994,IFERROR(DATEVALUE($A6994),"")))</f>
        <v/>
      </c>
      <c r="F6994" s="12">
        <f>IF($B6994="","",IF(ISNUMBER($B6994),HOUR($B6994)*2+MINUTE($B6994)/30,IFERROR(VALUE(LEFT($B6994,FIND(":",$B6994)-1))*2+VALUE(MID($B6994,FIND(":",$B6994)+1,2))/30,"")))</f>
        <v/>
      </c>
      <c r="G6994" s="12">
        <f>IF($E6994="","",IF(WEEKDAY($E6994,2)&lt;6,1,0))</f>
        <v/>
      </c>
      <c r="H6994" s="12">
        <f>IF(OR($E6994="",$F6994=""),"",IF(AND($G6994=1,$F6994&gt;='Working Hours'!$C$8,$F6994&lt;'Working Hours'!$C$9),1,0))</f>
        <v/>
      </c>
    </row>
    <row r="6995">
      <c r="A6995" s="11" t="n"/>
      <c r="B6995" s="11" t="n"/>
      <c r="C6995" s="11" t="n"/>
      <c r="E6995" s="12">
        <f>IF($A6995="","",IF(ISNUMBER($A6995),$A6995,IFERROR(DATEVALUE($A6995),"")))</f>
        <v/>
      </c>
      <c r="F6995" s="12">
        <f>IF($B6995="","",IF(ISNUMBER($B6995),HOUR($B6995)*2+MINUTE($B6995)/30,IFERROR(VALUE(LEFT($B6995,FIND(":",$B6995)-1))*2+VALUE(MID($B6995,FIND(":",$B6995)+1,2))/30,"")))</f>
        <v/>
      </c>
      <c r="G6995" s="12">
        <f>IF($E6995="","",IF(WEEKDAY($E6995,2)&lt;6,1,0))</f>
        <v/>
      </c>
      <c r="H6995" s="12">
        <f>IF(OR($E6995="",$F6995=""),"",IF(AND($G6995=1,$F6995&gt;='Working Hours'!$C$8,$F6995&lt;'Working Hours'!$C$9),1,0))</f>
        <v/>
      </c>
    </row>
    <row r="6996">
      <c r="A6996" s="11" t="n"/>
      <c r="B6996" s="11" t="n"/>
      <c r="C6996" s="11" t="n"/>
      <c r="E6996" s="12">
        <f>IF($A6996="","",IF(ISNUMBER($A6996),$A6996,IFERROR(DATEVALUE($A6996),"")))</f>
        <v/>
      </c>
      <c r="F6996" s="12">
        <f>IF($B6996="","",IF(ISNUMBER($B6996),HOUR($B6996)*2+MINUTE($B6996)/30,IFERROR(VALUE(LEFT($B6996,FIND(":",$B6996)-1))*2+VALUE(MID($B6996,FIND(":",$B6996)+1,2))/30,"")))</f>
        <v/>
      </c>
      <c r="G6996" s="12">
        <f>IF($E6996="","",IF(WEEKDAY($E6996,2)&lt;6,1,0))</f>
        <v/>
      </c>
      <c r="H6996" s="12">
        <f>IF(OR($E6996="",$F6996=""),"",IF(AND($G6996=1,$F6996&gt;='Working Hours'!$C$8,$F6996&lt;'Working Hours'!$C$9),1,0))</f>
        <v/>
      </c>
    </row>
    <row r="6997">
      <c r="A6997" s="11" t="n"/>
      <c r="B6997" s="11" t="n"/>
      <c r="C6997" s="11" t="n"/>
      <c r="E6997" s="12">
        <f>IF($A6997="","",IF(ISNUMBER($A6997),$A6997,IFERROR(DATEVALUE($A6997),"")))</f>
        <v/>
      </c>
      <c r="F6997" s="12">
        <f>IF($B6997="","",IF(ISNUMBER($B6997),HOUR($B6997)*2+MINUTE($B6997)/30,IFERROR(VALUE(LEFT($B6997,FIND(":",$B6997)-1))*2+VALUE(MID($B6997,FIND(":",$B6997)+1,2))/30,"")))</f>
        <v/>
      </c>
      <c r="G6997" s="12">
        <f>IF($E6997="","",IF(WEEKDAY($E6997,2)&lt;6,1,0))</f>
        <v/>
      </c>
      <c r="H6997" s="12">
        <f>IF(OR($E6997="",$F6997=""),"",IF(AND($G6997=1,$F6997&gt;='Working Hours'!$C$8,$F6997&lt;'Working Hours'!$C$9),1,0))</f>
        <v/>
      </c>
    </row>
    <row r="6998">
      <c r="A6998" s="11" t="n"/>
      <c r="B6998" s="11" t="n"/>
      <c r="C6998" s="11" t="n"/>
      <c r="E6998" s="12">
        <f>IF($A6998="","",IF(ISNUMBER($A6998),$A6998,IFERROR(DATEVALUE($A6998),"")))</f>
        <v/>
      </c>
      <c r="F6998" s="12">
        <f>IF($B6998="","",IF(ISNUMBER($B6998),HOUR($B6998)*2+MINUTE($B6998)/30,IFERROR(VALUE(LEFT($B6998,FIND(":",$B6998)-1))*2+VALUE(MID($B6998,FIND(":",$B6998)+1,2))/30,"")))</f>
        <v/>
      </c>
      <c r="G6998" s="12">
        <f>IF($E6998="","",IF(WEEKDAY($E6998,2)&lt;6,1,0))</f>
        <v/>
      </c>
      <c r="H6998" s="12">
        <f>IF(OR($E6998="",$F6998=""),"",IF(AND($G6998=1,$F6998&gt;='Working Hours'!$C$8,$F6998&lt;'Working Hours'!$C$9),1,0))</f>
        <v/>
      </c>
    </row>
    <row r="6999">
      <c r="A6999" s="11" t="n"/>
      <c r="B6999" s="11" t="n"/>
      <c r="C6999" s="11" t="n"/>
      <c r="E6999" s="12">
        <f>IF($A6999="","",IF(ISNUMBER($A6999),$A6999,IFERROR(DATEVALUE($A6999),"")))</f>
        <v/>
      </c>
      <c r="F6999" s="12">
        <f>IF($B6999="","",IF(ISNUMBER($B6999),HOUR($B6999)*2+MINUTE($B6999)/30,IFERROR(VALUE(LEFT($B6999,FIND(":",$B6999)-1))*2+VALUE(MID($B6999,FIND(":",$B6999)+1,2))/30,"")))</f>
        <v/>
      </c>
      <c r="G6999" s="12">
        <f>IF($E6999="","",IF(WEEKDAY($E6999,2)&lt;6,1,0))</f>
        <v/>
      </c>
      <c r="H6999" s="12">
        <f>IF(OR($E6999="",$F6999=""),"",IF(AND($G6999=1,$F6999&gt;='Working Hours'!$C$8,$F6999&lt;'Working Hours'!$C$9),1,0))</f>
        <v/>
      </c>
    </row>
    <row r="7000">
      <c r="A7000" s="11" t="n"/>
      <c r="B7000" s="11" t="n"/>
      <c r="C7000" s="11" t="n"/>
      <c r="E7000" s="12">
        <f>IF($A7000="","",IF(ISNUMBER($A7000),$A7000,IFERROR(DATEVALUE($A7000),"")))</f>
        <v/>
      </c>
      <c r="F7000" s="12">
        <f>IF($B7000="","",IF(ISNUMBER($B7000),HOUR($B7000)*2+MINUTE($B7000)/30,IFERROR(VALUE(LEFT($B7000,FIND(":",$B7000)-1))*2+VALUE(MID($B7000,FIND(":",$B7000)+1,2))/30,"")))</f>
        <v/>
      </c>
      <c r="G7000" s="12">
        <f>IF($E7000="","",IF(WEEKDAY($E7000,2)&lt;6,1,0))</f>
        <v/>
      </c>
      <c r="H7000" s="12">
        <f>IF(OR($E7000="",$F7000=""),"",IF(AND($G7000=1,$F7000&gt;='Working Hours'!$C$8,$F7000&lt;'Working Hours'!$C$9),1,0))</f>
        <v/>
      </c>
    </row>
    <row r="7001">
      <c r="A7001" s="11" t="n"/>
      <c r="B7001" s="11" t="n"/>
      <c r="C7001" s="11" t="n"/>
      <c r="E7001" s="12">
        <f>IF($A7001="","",IF(ISNUMBER($A7001),$A7001,IFERROR(DATEVALUE($A7001),"")))</f>
        <v/>
      </c>
      <c r="F7001" s="12">
        <f>IF($B7001="","",IF(ISNUMBER($B7001),HOUR($B7001)*2+MINUTE($B7001)/30,IFERROR(VALUE(LEFT($B7001,FIND(":",$B7001)-1))*2+VALUE(MID($B7001,FIND(":",$B7001)+1,2))/30,"")))</f>
        <v/>
      </c>
      <c r="G7001" s="12">
        <f>IF($E7001="","",IF(WEEKDAY($E7001,2)&lt;6,1,0))</f>
        <v/>
      </c>
      <c r="H7001" s="12">
        <f>IF(OR($E7001="",$F7001=""),"",IF(AND($G7001=1,$F7001&gt;='Working Hours'!$C$8,$F7001&lt;'Working Hours'!$C$9),1,0))</f>
        <v/>
      </c>
    </row>
    <row r="7002">
      <c r="A7002" s="11" t="n"/>
      <c r="B7002" s="11" t="n"/>
      <c r="C7002" s="11" t="n"/>
      <c r="E7002" s="12">
        <f>IF($A7002="","",IF(ISNUMBER($A7002),$A7002,IFERROR(DATEVALUE($A7002),"")))</f>
        <v/>
      </c>
      <c r="F7002" s="12">
        <f>IF($B7002="","",IF(ISNUMBER($B7002),HOUR($B7002)*2+MINUTE($B7002)/30,IFERROR(VALUE(LEFT($B7002,FIND(":",$B7002)-1))*2+VALUE(MID($B7002,FIND(":",$B7002)+1,2))/30,"")))</f>
        <v/>
      </c>
      <c r="G7002" s="12">
        <f>IF($E7002="","",IF(WEEKDAY($E7002,2)&lt;6,1,0))</f>
        <v/>
      </c>
      <c r="H7002" s="12">
        <f>IF(OR($E7002="",$F7002=""),"",IF(AND($G7002=1,$F7002&gt;='Working Hours'!$C$8,$F7002&lt;'Working Hours'!$C$9),1,0))</f>
        <v/>
      </c>
    </row>
    <row r="7003">
      <c r="A7003" s="11" t="n"/>
      <c r="B7003" s="11" t="n"/>
      <c r="C7003" s="11" t="n"/>
      <c r="E7003" s="12">
        <f>IF($A7003="","",IF(ISNUMBER($A7003),$A7003,IFERROR(DATEVALUE($A7003),"")))</f>
        <v/>
      </c>
      <c r="F7003" s="12">
        <f>IF($B7003="","",IF(ISNUMBER($B7003),HOUR($B7003)*2+MINUTE($B7003)/30,IFERROR(VALUE(LEFT($B7003,FIND(":",$B7003)-1))*2+VALUE(MID($B7003,FIND(":",$B7003)+1,2))/30,"")))</f>
        <v/>
      </c>
      <c r="G7003" s="12">
        <f>IF($E7003="","",IF(WEEKDAY($E7003,2)&lt;6,1,0))</f>
        <v/>
      </c>
      <c r="H7003" s="12">
        <f>IF(OR($E7003="",$F7003=""),"",IF(AND($G7003=1,$F7003&gt;='Working Hours'!$C$8,$F7003&lt;'Working Hours'!$C$9),1,0))</f>
        <v/>
      </c>
    </row>
    <row r="7004">
      <c r="A7004" s="11" t="n"/>
      <c r="B7004" s="11" t="n"/>
      <c r="C7004" s="11" t="n"/>
      <c r="E7004" s="12">
        <f>IF($A7004="","",IF(ISNUMBER($A7004),$A7004,IFERROR(DATEVALUE($A7004),"")))</f>
        <v/>
      </c>
      <c r="F7004" s="12">
        <f>IF($B7004="","",IF(ISNUMBER($B7004),HOUR($B7004)*2+MINUTE($B7004)/30,IFERROR(VALUE(LEFT($B7004,FIND(":",$B7004)-1))*2+VALUE(MID($B7004,FIND(":",$B7004)+1,2))/30,"")))</f>
        <v/>
      </c>
      <c r="G7004" s="12">
        <f>IF($E7004="","",IF(WEEKDAY($E7004,2)&lt;6,1,0))</f>
        <v/>
      </c>
      <c r="H7004" s="12">
        <f>IF(OR($E7004="",$F7004=""),"",IF(AND($G7004=1,$F7004&gt;='Working Hours'!$C$8,$F7004&lt;'Working Hours'!$C$9),1,0))</f>
        <v/>
      </c>
    </row>
    <row r="7005">
      <c r="A7005" s="11" t="n"/>
      <c r="B7005" s="11" t="n"/>
      <c r="C7005" s="11" t="n"/>
      <c r="E7005" s="12">
        <f>IF($A7005="","",IF(ISNUMBER($A7005),$A7005,IFERROR(DATEVALUE($A7005),"")))</f>
        <v/>
      </c>
      <c r="F7005" s="12">
        <f>IF($B7005="","",IF(ISNUMBER($B7005),HOUR($B7005)*2+MINUTE($B7005)/30,IFERROR(VALUE(LEFT($B7005,FIND(":",$B7005)-1))*2+VALUE(MID($B7005,FIND(":",$B7005)+1,2))/30,"")))</f>
        <v/>
      </c>
      <c r="G7005" s="12">
        <f>IF($E7005="","",IF(WEEKDAY($E7005,2)&lt;6,1,0))</f>
        <v/>
      </c>
      <c r="H7005" s="12">
        <f>IF(OR($E7005="",$F7005=""),"",IF(AND($G7005=1,$F7005&gt;='Working Hours'!$C$8,$F7005&lt;'Working Hours'!$C$9),1,0))</f>
        <v/>
      </c>
    </row>
    <row r="7006">
      <c r="A7006" s="11" t="n"/>
      <c r="B7006" s="11" t="n"/>
      <c r="C7006" s="11" t="n"/>
      <c r="E7006" s="12">
        <f>IF($A7006="","",IF(ISNUMBER($A7006),$A7006,IFERROR(DATEVALUE($A7006),"")))</f>
        <v/>
      </c>
      <c r="F7006" s="12">
        <f>IF($B7006="","",IF(ISNUMBER($B7006),HOUR($B7006)*2+MINUTE($B7006)/30,IFERROR(VALUE(LEFT($B7006,FIND(":",$B7006)-1))*2+VALUE(MID($B7006,FIND(":",$B7006)+1,2))/30,"")))</f>
        <v/>
      </c>
      <c r="G7006" s="12">
        <f>IF($E7006="","",IF(WEEKDAY($E7006,2)&lt;6,1,0))</f>
        <v/>
      </c>
      <c r="H7006" s="12">
        <f>IF(OR($E7006="",$F7006=""),"",IF(AND($G7006=1,$F7006&gt;='Working Hours'!$C$8,$F7006&lt;'Working Hours'!$C$9),1,0))</f>
        <v/>
      </c>
    </row>
    <row r="7007">
      <c r="A7007" s="11" t="n"/>
      <c r="B7007" s="11" t="n"/>
      <c r="C7007" s="11" t="n"/>
      <c r="E7007" s="12">
        <f>IF($A7007="","",IF(ISNUMBER($A7007),$A7007,IFERROR(DATEVALUE($A7007),"")))</f>
        <v/>
      </c>
      <c r="F7007" s="12">
        <f>IF($B7007="","",IF(ISNUMBER($B7007),HOUR($B7007)*2+MINUTE($B7007)/30,IFERROR(VALUE(LEFT($B7007,FIND(":",$B7007)-1))*2+VALUE(MID($B7007,FIND(":",$B7007)+1,2))/30,"")))</f>
        <v/>
      </c>
      <c r="G7007" s="12">
        <f>IF($E7007="","",IF(WEEKDAY($E7007,2)&lt;6,1,0))</f>
        <v/>
      </c>
      <c r="H7007" s="12">
        <f>IF(OR($E7007="",$F7007=""),"",IF(AND($G7007=1,$F7007&gt;='Working Hours'!$C$8,$F7007&lt;'Working Hours'!$C$9),1,0))</f>
        <v/>
      </c>
    </row>
    <row r="7008">
      <c r="A7008" s="11" t="n"/>
      <c r="B7008" s="11" t="n"/>
      <c r="C7008" s="11" t="n"/>
      <c r="E7008" s="12">
        <f>IF($A7008="","",IF(ISNUMBER($A7008),$A7008,IFERROR(DATEVALUE($A7008),"")))</f>
        <v/>
      </c>
      <c r="F7008" s="12">
        <f>IF($B7008="","",IF(ISNUMBER($B7008),HOUR($B7008)*2+MINUTE($B7008)/30,IFERROR(VALUE(LEFT($B7008,FIND(":",$B7008)-1))*2+VALUE(MID($B7008,FIND(":",$B7008)+1,2))/30,"")))</f>
        <v/>
      </c>
      <c r="G7008" s="12">
        <f>IF($E7008="","",IF(WEEKDAY($E7008,2)&lt;6,1,0))</f>
        <v/>
      </c>
      <c r="H7008" s="12">
        <f>IF(OR($E7008="",$F7008=""),"",IF(AND($G7008=1,$F7008&gt;='Working Hours'!$C$8,$F7008&lt;'Working Hours'!$C$9),1,0))</f>
        <v/>
      </c>
    </row>
    <row r="7009">
      <c r="A7009" s="11" t="n"/>
      <c r="B7009" s="11" t="n"/>
      <c r="C7009" s="11" t="n"/>
      <c r="E7009" s="12">
        <f>IF($A7009="","",IF(ISNUMBER($A7009),$A7009,IFERROR(DATEVALUE($A7009),"")))</f>
        <v/>
      </c>
      <c r="F7009" s="12">
        <f>IF($B7009="","",IF(ISNUMBER($B7009),HOUR($B7009)*2+MINUTE($B7009)/30,IFERROR(VALUE(LEFT($B7009,FIND(":",$B7009)-1))*2+VALUE(MID($B7009,FIND(":",$B7009)+1,2))/30,"")))</f>
        <v/>
      </c>
      <c r="G7009" s="12">
        <f>IF($E7009="","",IF(WEEKDAY($E7009,2)&lt;6,1,0))</f>
        <v/>
      </c>
      <c r="H7009" s="12">
        <f>IF(OR($E7009="",$F7009=""),"",IF(AND($G7009=1,$F7009&gt;='Working Hours'!$C$8,$F7009&lt;'Working Hours'!$C$9),1,0))</f>
        <v/>
      </c>
    </row>
    <row r="7010">
      <c r="A7010" s="11" t="n"/>
      <c r="B7010" s="11" t="n"/>
      <c r="C7010" s="11" t="n"/>
      <c r="E7010" s="12">
        <f>IF($A7010="","",IF(ISNUMBER($A7010),$A7010,IFERROR(DATEVALUE($A7010),"")))</f>
        <v/>
      </c>
      <c r="F7010" s="12">
        <f>IF($B7010="","",IF(ISNUMBER($B7010),HOUR($B7010)*2+MINUTE($B7010)/30,IFERROR(VALUE(LEFT($B7010,FIND(":",$B7010)-1))*2+VALUE(MID($B7010,FIND(":",$B7010)+1,2))/30,"")))</f>
        <v/>
      </c>
      <c r="G7010" s="12">
        <f>IF($E7010="","",IF(WEEKDAY($E7010,2)&lt;6,1,0))</f>
        <v/>
      </c>
      <c r="H7010" s="12">
        <f>IF(OR($E7010="",$F7010=""),"",IF(AND($G7010=1,$F7010&gt;='Working Hours'!$C$8,$F7010&lt;'Working Hours'!$C$9),1,0))</f>
        <v/>
      </c>
    </row>
    <row r="7011">
      <c r="A7011" s="11" t="n"/>
      <c r="B7011" s="11" t="n"/>
      <c r="C7011" s="11" t="n"/>
      <c r="E7011" s="12">
        <f>IF($A7011="","",IF(ISNUMBER($A7011),$A7011,IFERROR(DATEVALUE($A7011),"")))</f>
        <v/>
      </c>
      <c r="F7011" s="12">
        <f>IF($B7011="","",IF(ISNUMBER($B7011),HOUR($B7011)*2+MINUTE($B7011)/30,IFERROR(VALUE(LEFT($B7011,FIND(":",$B7011)-1))*2+VALUE(MID($B7011,FIND(":",$B7011)+1,2))/30,"")))</f>
        <v/>
      </c>
      <c r="G7011" s="12">
        <f>IF($E7011="","",IF(WEEKDAY($E7011,2)&lt;6,1,0))</f>
        <v/>
      </c>
      <c r="H7011" s="12">
        <f>IF(OR($E7011="",$F7011=""),"",IF(AND($G7011=1,$F7011&gt;='Working Hours'!$C$8,$F7011&lt;'Working Hours'!$C$9),1,0))</f>
        <v/>
      </c>
    </row>
    <row r="7012">
      <c r="A7012" s="11" t="n"/>
      <c r="B7012" s="11" t="n"/>
      <c r="C7012" s="11" t="n"/>
      <c r="E7012" s="12">
        <f>IF($A7012="","",IF(ISNUMBER($A7012),$A7012,IFERROR(DATEVALUE($A7012),"")))</f>
        <v/>
      </c>
      <c r="F7012" s="12">
        <f>IF($B7012="","",IF(ISNUMBER($B7012),HOUR($B7012)*2+MINUTE($B7012)/30,IFERROR(VALUE(LEFT($B7012,FIND(":",$B7012)-1))*2+VALUE(MID($B7012,FIND(":",$B7012)+1,2))/30,"")))</f>
        <v/>
      </c>
      <c r="G7012" s="12">
        <f>IF($E7012="","",IF(WEEKDAY($E7012,2)&lt;6,1,0))</f>
        <v/>
      </c>
      <c r="H7012" s="12">
        <f>IF(OR($E7012="",$F7012=""),"",IF(AND($G7012=1,$F7012&gt;='Working Hours'!$C$8,$F7012&lt;'Working Hours'!$C$9),1,0))</f>
        <v/>
      </c>
    </row>
    <row r="7013">
      <c r="A7013" s="11" t="n"/>
      <c r="B7013" s="11" t="n"/>
      <c r="C7013" s="11" t="n"/>
      <c r="E7013" s="12">
        <f>IF($A7013="","",IF(ISNUMBER($A7013),$A7013,IFERROR(DATEVALUE($A7013),"")))</f>
        <v/>
      </c>
      <c r="F7013" s="12">
        <f>IF($B7013="","",IF(ISNUMBER($B7013),HOUR($B7013)*2+MINUTE($B7013)/30,IFERROR(VALUE(LEFT($B7013,FIND(":",$B7013)-1))*2+VALUE(MID($B7013,FIND(":",$B7013)+1,2))/30,"")))</f>
        <v/>
      </c>
      <c r="G7013" s="12">
        <f>IF($E7013="","",IF(WEEKDAY($E7013,2)&lt;6,1,0))</f>
        <v/>
      </c>
      <c r="H7013" s="12">
        <f>IF(OR($E7013="",$F7013=""),"",IF(AND($G7013=1,$F7013&gt;='Working Hours'!$C$8,$F7013&lt;'Working Hours'!$C$9),1,0))</f>
        <v/>
      </c>
    </row>
    <row r="7014">
      <c r="A7014" s="11" t="n"/>
      <c r="B7014" s="11" t="n"/>
      <c r="C7014" s="11" t="n"/>
      <c r="E7014" s="12">
        <f>IF($A7014="","",IF(ISNUMBER($A7014),$A7014,IFERROR(DATEVALUE($A7014),"")))</f>
        <v/>
      </c>
      <c r="F7014" s="12">
        <f>IF($B7014="","",IF(ISNUMBER($B7014),HOUR($B7014)*2+MINUTE($B7014)/30,IFERROR(VALUE(LEFT($B7014,FIND(":",$B7014)-1))*2+VALUE(MID($B7014,FIND(":",$B7014)+1,2))/30,"")))</f>
        <v/>
      </c>
      <c r="G7014" s="12">
        <f>IF($E7014="","",IF(WEEKDAY($E7014,2)&lt;6,1,0))</f>
        <v/>
      </c>
      <c r="H7014" s="12">
        <f>IF(OR($E7014="",$F7014=""),"",IF(AND($G7014=1,$F7014&gt;='Working Hours'!$C$8,$F7014&lt;'Working Hours'!$C$9),1,0))</f>
        <v/>
      </c>
    </row>
    <row r="7015">
      <c r="A7015" s="11" t="n"/>
      <c r="B7015" s="11" t="n"/>
      <c r="C7015" s="11" t="n"/>
      <c r="E7015" s="12">
        <f>IF($A7015="","",IF(ISNUMBER($A7015),$A7015,IFERROR(DATEVALUE($A7015),"")))</f>
        <v/>
      </c>
      <c r="F7015" s="12">
        <f>IF($B7015="","",IF(ISNUMBER($B7015),HOUR($B7015)*2+MINUTE($B7015)/30,IFERROR(VALUE(LEFT($B7015,FIND(":",$B7015)-1))*2+VALUE(MID($B7015,FIND(":",$B7015)+1,2))/30,"")))</f>
        <v/>
      </c>
      <c r="G7015" s="12">
        <f>IF($E7015="","",IF(WEEKDAY($E7015,2)&lt;6,1,0))</f>
        <v/>
      </c>
      <c r="H7015" s="12">
        <f>IF(OR($E7015="",$F7015=""),"",IF(AND($G7015=1,$F7015&gt;='Working Hours'!$C$8,$F7015&lt;'Working Hours'!$C$9),1,0))</f>
        <v/>
      </c>
    </row>
    <row r="7016">
      <c r="A7016" s="11" t="n"/>
      <c r="B7016" s="11" t="n"/>
      <c r="C7016" s="11" t="n"/>
      <c r="E7016" s="12">
        <f>IF($A7016="","",IF(ISNUMBER($A7016),$A7016,IFERROR(DATEVALUE($A7016),"")))</f>
        <v/>
      </c>
      <c r="F7016" s="12">
        <f>IF($B7016="","",IF(ISNUMBER($B7016),HOUR($B7016)*2+MINUTE($B7016)/30,IFERROR(VALUE(LEFT($B7016,FIND(":",$B7016)-1))*2+VALUE(MID($B7016,FIND(":",$B7016)+1,2))/30,"")))</f>
        <v/>
      </c>
      <c r="G7016" s="12">
        <f>IF($E7016="","",IF(WEEKDAY($E7016,2)&lt;6,1,0))</f>
        <v/>
      </c>
      <c r="H7016" s="12">
        <f>IF(OR($E7016="",$F7016=""),"",IF(AND($G7016=1,$F7016&gt;='Working Hours'!$C$8,$F7016&lt;'Working Hours'!$C$9),1,0))</f>
        <v/>
      </c>
    </row>
    <row r="7017">
      <c r="A7017" s="11" t="n"/>
      <c r="B7017" s="11" t="n"/>
      <c r="C7017" s="11" t="n"/>
      <c r="E7017" s="12">
        <f>IF($A7017="","",IF(ISNUMBER($A7017),$A7017,IFERROR(DATEVALUE($A7017),"")))</f>
        <v/>
      </c>
      <c r="F7017" s="12">
        <f>IF($B7017="","",IF(ISNUMBER($B7017),HOUR($B7017)*2+MINUTE($B7017)/30,IFERROR(VALUE(LEFT($B7017,FIND(":",$B7017)-1))*2+VALUE(MID($B7017,FIND(":",$B7017)+1,2))/30,"")))</f>
        <v/>
      </c>
      <c r="G7017" s="12">
        <f>IF($E7017="","",IF(WEEKDAY($E7017,2)&lt;6,1,0))</f>
        <v/>
      </c>
      <c r="H7017" s="12">
        <f>IF(OR($E7017="",$F7017=""),"",IF(AND($G7017=1,$F7017&gt;='Working Hours'!$C$8,$F7017&lt;'Working Hours'!$C$9),1,0))</f>
        <v/>
      </c>
    </row>
    <row r="7018">
      <c r="A7018" s="11" t="n"/>
      <c r="B7018" s="11" t="n"/>
      <c r="C7018" s="11" t="n"/>
      <c r="E7018" s="12">
        <f>IF($A7018="","",IF(ISNUMBER($A7018),$A7018,IFERROR(DATEVALUE($A7018),"")))</f>
        <v/>
      </c>
      <c r="F7018" s="12">
        <f>IF($B7018="","",IF(ISNUMBER($B7018),HOUR($B7018)*2+MINUTE($B7018)/30,IFERROR(VALUE(LEFT($B7018,FIND(":",$B7018)-1))*2+VALUE(MID($B7018,FIND(":",$B7018)+1,2))/30,"")))</f>
        <v/>
      </c>
      <c r="G7018" s="12">
        <f>IF($E7018="","",IF(WEEKDAY($E7018,2)&lt;6,1,0))</f>
        <v/>
      </c>
      <c r="H7018" s="12">
        <f>IF(OR($E7018="",$F7018=""),"",IF(AND($G7018=1,$F7018&gt;='Working Hours'!$C$8,$F7018&lt;'Working Hours'!$C$9),1,0))</f>
        <v/>
      </c>
    </row>
    <row r="7019">
      <c r="A7019" s="11" t="n"/>
      <c r="B7019" s="11" t="n"/>
      <c r="C7019" s="11" t="n"/>
      <c r="E7019" s="12">
        <f>IF($A7019="","",IF(ISNUMBER($A7019),$A7019,IFERROR(DATEVALUE($A7019),"")))</f>
        <v/>
      </c>
      <c r="F7019" s="12">
        <f>IF($B7019="","",IF(ISNUMBER($B7019),HOUR($B7019)*2+MINUTE($B7019)/30,IFERROR(VALUE(LEFT($B7019,FIND(":",$B7019)-1))*2+VALUE(MID($B7019,FIND(":",$B7019)+1,2))/30,"")))</f>
        <v/>
      </c>
      <c r="G7019" s="12">
        <f>IF($E7019="","",IF(WEEKDAY($E7019,2)&lt;6,1,0))</f>
        <v/>
      </c>
      <c r="H7019" s="12">
        <f>IF(OR($E7019="",$F7019=""),"",IF(AND($G7019=1,$F7019&gt;='Working Hours'!$C$8,$F7019&lt;'Working Hours'!$C$9),1,0))</f>
        <v/>
      </c>
    </row>
    <row r="7020">
      <c r="A7020" s="11" t="n"/>
      <c r="B7020" s="11" t="n"/>
      <c r="C7020" s="11" t="n"/>
      <c r="E7020" s="12">
        <f>IF($A7020="","",IF(ISNUMBER($A7020),$A7020,IFERROR(DATEVALUE($A7020),"")))</f>
        <v/>
      </c>
      <c r="F7020" s="12">
        <f>IF($B7020="","",IF(ISNUMBER($B7020),HOUR($B7020)*2+MINUTE($B7020)/30,IFERROR(VALUE(LEFT($B7020,FIND(":",$B7020)-1))*2+VALUE(MID($B7020,FIND(":",$B7020)+1,2))/30,"")))</f>
        <v/>
      </c>
      <c r="G7020" s="12">
        <f>IF($E7020="","",IF(WEEKDAY($E7020,2)&lt;6,1,0))</f>
        <v/>
      </c>
      <c r="H7020" s="12">
        <f>IF(OR($E7020="",$F7020=""),"",IF(AND($G7020=1,$F7020&gt;='Working Hours'!$C$8,$F7020&lt;'Working Hours'!$C$9),1,0))</f>
        <v/>
      </c>
    </row>
    <row r="7021">
      <c r="A7021" s="11" t="n"/>
      <c r="B7021" s="11" t="n"/>
      <c r="C7021" s="11" t="n"/>
      <c r="E7021" s="12">
        <f>IF($A7021="","",IF(ISNUMBER($A7021),$A7021,IFERROR(DATEVALUE($A7021),"")))</f>
        <v/>
      </c>
      <c r="F7021" s="12">
        <f>IF($B7021="","",IF(ISNUMBER($B7021),HOUR($B7021)*2+MINUTE($B7021)/30,IFERROR(VALUE(LEFT($B7021,FIND(":",$B7021)-1))*2+VALUE(MID($B7021,FIND(":",$B7021)+1,2))/30,"")))</f>
        <v/>
      </c>
      <c r="G7021" s="12">
        <f>IF($E7021="","",IF(WEEKDAY($E7021,2)&lt;6,1,0))</f>
        <v/>
      </c>
      <c r="H7021" s="12">
        <f>IF(OR($E7021="",$F7021=""),"",IF(AND($G7021=1,$F7021&gt;='Working Hours'!$C$8,$F7021&lt;'Working Hours'!$C$9),1,0))</f>
        <v/>
      </c>
    </row>
    <row r="7022">
      <c r="A7022" s="11" t="n"/>
      <c r="B7022" s="11" t="n"/>
      <c r="C7022" s="11" t="n"/>
      <c r="E7022" s="12">
        <f>IF($A7022="","",IF(ISNUMBER($A7022),$A7022,IFERROR(DATEVALUE($A7022),"")))</f>
        <v/>
      </c>
      <c r="F7022" s="12">
        <f>IF($B7022="","",IF(ISNUMBER($B7022),HOUR($B7022)*2+MINUTE($B7022)/30,IFERROR(VALUE(LEFT($B7022,FIND(":",$B7022)-1))*2+VALUE(MID($B7022,FIND(":",$B7022)+1,2))/30,"")))</f>
        <v/>
      </c>
      <c r="G7022" s="12">
        <f>IF($E7022="","",IF(WEEKDAY($E7022,2)&lt;6,1,0))</f>
        <v/>
      </c>
      <c r="H7022" s="12">
        <f>IF(OR($E7022="",$F7022=""),"",IF(AND($G7022=1,$F7022&gt;='Working Hours'!$C$8,$F7022&lt;'Working Hours'!$C$9),1,0))</f>
        <v/>
      </c>
    </row>
    <row r="7023">
      <c r="A7023" s="11" t="n"/>
      <c r="B7023" s="11" t="n"/>
      <c r="C7023" s="11" t="n"/>
      <c r="E7023" s="12">
        <f>IF($A7023="","",IF(ISNUMBER($A7023),$A7023,IFERROR(DATEVALUE($A7023),"")))</f>
        <v/>
      </c>
      <c r="F7023" s="12">
        <f>IF($B7023="","",IF(ISNUMBER($B7023),HOUR($B7023)*2+MINUTE($B7023)/30,IFERROR(VALUE(LEFT($B7023,FIND(":",$B7023)-1))*2+VALUE(MID($B7023,FIND(":",$B7023)+1,2))/30,"")))</f>
        <v/>
      </c>
      <c r="G7023" s="12">
        <f>IF($E7023="","",IF(WEEKDAY($E7023,2)&lt;6,1,0))</f>
        <v/>
      </c>
      <c r="H7023" s="12">
        <f>IF(OR($E7023="",$F7023=""),"",IF(AND($G7023=1,$F7023&gt;='Working Hours'!$C$8,$F7023&lt;'Working Hours'!$C$9),1,0))</f>
        <v/>
      </c>
    </row>
    <row r="7024">
      <c r="A7024" s="11" t="n"/>
      <c r="B7024" s="11" t="n"/>
      <c r="C7024" s="11" t="n"/>
      <c r="E7024" s="12">
        <f>IF($A7024="","",IF(ISNUMBER($A7024),$A7024,IFERROR(DATEVALUE($A7024),"")))</f>
        <v/>
      </c>
      <c r="F7024" s="12">
        <f>IF($B7024="","",IF(ISNUMBER($B7024),HOUR($B7024)*2+MINUTE($B7024)/30,IFERROR(VALUE(LEFT($B7024,FIND(":",$B7024)-1))*2+VALUE(MID($B7024,FIND(":",$B7024)+1,2))/30,"")))</f>
        <v/>
      </c>
      <c r="G7024" s="12">
        <f>IF($E7024="","",IF(WEEKDAY($E7024,2)&lt;6,1,0))</f>
        <v/>
      </c>
      <c r="H7024" s="12">
        <f>IF(OR($E7024="",$F7024=""),"",IF(AND($G7024=1,$F7024&gt;='Working Hours'!$C$8,$F7024&lt;'Working Hours'!$C$9),1,0))</f>
        <v/>
      </c>
    </row>
    <row r="7025">
      <c r="A7025" s="11" t="n"/>
      <c r="B7025" s="11" t="n"/>
      <c r="C7025" s="11" t="n"/>
      <c r="E7025" s="12">
        <f>IF($A7025="","",IF(ISNUMBER($A7025),$A7025,IFERROR(DATEVALUE($A7025),"")))</f>
        <v/>
      </c>
      <c r="F7025" s="12">
        <f>IF($B7025="","",IF(ISNUMBER($B7025),HOUR($B7025)*2+MINUTE($B7025)/30,IFERROR(VALUE(LEFT($B7025,FIND(":",$B7025)-1))*2+VALUE(MID($B7025,FIND(":",$B7025)+1,2))/30,"")))</f>
        <v/>
      </c>
      <c r="G7025" s="12">
        <f>IF($E7025="","",IF(WEEKDAY($E7025,2)&lt;6,1,0))</f>
        <v/>
      </c>
      <c r="H7025" s="12">
        <f>IF(OR($E7025="",$F7025=""),"",IF(AND($G7025=1,$F7025&gt;='Working Hours'!$C$8,$F7025&lt;'Working Hours'!$C$9),1,0))</f>
        <v/>
      </c>
    </row>
    <row r="7026">
      <c r="A7026" s="11" t="n"/>
      <c r="B7026" s="11" t="n"/>
      <c r="C7026" s="11" t="n"/>
      <c r="E7026" s="12">
        <f>IF($A7026="","",IF(ISNUMBER($A7026),$A7026,IFERROR(DATEVALUE($A7026),"")))</f>
        <v/>
      </c>
      <c r="F7026" s="12">
        <f>IF($B7026="","",IF(ISNUMBER($B7026),HOUR($B7026)*2+MINUTE($B7026)/30,IFERROR(VALUE(LEFT($B7026,FIND(":",$B7026)-1))*2+VALUE(MID($B7026,FIND(":",$B7026)+1,2))/30,"")))</f>
        <v/>
      </c>
      <c r="G7026" s="12">
        <f>IF($E7026="","",IF(WEEKDAY($E7026,2)&lt;6,1,0))</f>
        <v/>
      </c>
      <c r="H7026" s="12">
        <f>IF(OR($E7026="",$F7026=""),"",IF(AND($G7026=1,$F7026&gt;='Working Hours'!$C$8,$F7026&lt;'Working Hours'!$C$9),1,0))</f>
        <v/>
      </c>
    </row>
    <row r="7027">
      <c r="A7027" s="11" t="n"/>
      <c r="B7027" s="11" t="n"/>
      <c r="C7027" s="11" t="n"/>
      <c r="E7027" s="12">
        <f>IF($A7027="","",IF(ISNUMBER($A7027),$A7027,IFERROR(DATEVALUE($A7027),"")))</f>
        <v/>
      </c>
      <c r="F7027" s="12">
        <f>IF($B7027="","",IF(ISNUMBER($B7027),HOUR($B7027)*2+MINUTE($B7027)/30,IFERROR(VALUE(LEFT($B7027,FIND(":",$B7027)-1))*2+VALUE(MID($B7027,FIND(":",$B7027)+1,2))/30,"")))</f>
        <v/>
      </c>
      <c r="G7027" s="12">
        <f>IF($E7027="","",IF(WEEKDAY($E7027,2)&lt;6,1,0))</f>
        <v/>
      </c>
      <c r="H7027" s="12">
        <f>IF(OR($E7027="",$F7027=""),"",IF(AND($G7027=1,$F7027&gt;='Working Hours'!$C$8,$F7027&lt;'Working Hours'!$C$9),1,0))</f>
        <v/>
      </c>
    </row>
    <row r="7028">
      <c r="A7028" s="11" t="n"/>
      <c r="B7028" s="11" t="n"/>
      <c r="C7028" s="11" t="n"/>
      <c r="E7028" s="12">
        <f>IF($A7028="","",IF(ISNUMBER($A7028),$A7028,IFERROR(DATEVALUE($A7028),"")))</f>
        <v/>
      </c>
      <c r="F7028" s="12">
        <f>IF($B7028="","",IF(ISNUMBER($B7028),HOUR($B7028)*2+MINUTE($B7028)/30,IFERROR(VALUE(LEFT($B7028,FIND(":",$B7028)-1))*2+VALUE(MID($B7028,FIND(":",$B7028)+1,2))/30,"")))</f>
        <v/>
      </c>
      <c r="G7028" s="12">
        <f>IF($E7028="","",IF(WEEKDAY($E7028,2)&lt;6,1,0))</f>
        <v/>
      </c>
      <c r="H7028" s="12">
        <f>IF(OR($E7028="",$F7028=""),"",IF(AND($G7028=1,$F7028&gt;='Working Hours'!$C$8,$F7028&lt;'Working Hours'!$C$9),1,0))</f>
        <v/>
      </c>
    </row>
    <row r="7029">
      <c r="A7029" s="11" t="n"/>
      <c r="B7029" s="11" t="n"/>
      <c r="C7029" s="11" t="n"/>
      <c r="E7029" s="12">
        <f>IF($A7029="","",IF(ISNUMBER($A7029),$A7029,IFERROR(DATEVALUE($A7029),"")))</f>
        <v/>
      </c>
      <c r="F7029" s="12">
        <f>IF($B7029="","",IF(ISNUMBER($B7029),HOUR($B7029)*2+MINUTE($B7029)/30,IFERROR(VALUE(LEFT($B7029,FIND(":",$B7029)-1))*2+VALUE(MID($B7029,FIND(":",$B7029)+1,2))/30,"")))</f>
        <v/>
      </c>
      <c r="G7029" s="12">
        <f>IF($E7029="","",IF(WEEKDAY($E7029,2)&lt;6,1,0))</f>
        <v/>
      </c>
      <c r="H7029" s="12">
        <f>IF(OR($E7029="",$F7029=""),"",IF(AND($G7029=1,$F7029&gt;='Working Hours'!$C$8,$F7029&lt;'Working Hours'!$C$9),1,0))</f>
        <v/>
      </c>
    </row>
    <row r="7030">
      <c r="A7030" s="11" t="n"/>
      <c r="B7030" s="11" t="n"/>
      <c r="C7030" s="11" t="n"/>
      <c r="E7030" s="12">
        <f>IF($A7030="","",IF(ISNUMBER($A7030),$A7030,IFERROR(DATEVALUE($A7030),"")))</f>
        <v/>
      </c>
      <c r="F7030" s="12">
        <f>IF($B7030="","",IF(ISNUMBER($B7030),HOUR($B7030)*2+MINUTE($B7030)/30,IFERROR(VALUE(LEFT($B7030,FIND(":",$B7030)-1))*2+VALUE(MID($B7030,FIND(":",$B7030)+1,2))/30,"")))</f>
        <v/>
      </c>
      <c r="G7030" s="12">
        <f>IF($E7030="","",IF(WEEKDAY($E7030,2)&lt;6,1,0))</f>
        <v/>
      </c>
      <c r="H7030" s="12">
        <f>IF(OR($E7030="",$F7030=""),"",IF(AND($G7030=1,$F7030&gt;='Working Hours'!$C$8,$F7030&lt;'Working Hours'!$C$9),1,0))</f>
        <v/>
      </c>
    </row>
    <row r="7031">
      <c r="A7031" s="11" t="n"/>
      <c r="B7031" s="11" t="n"/>
      <c r="C7031" s="11" t="n"/>
      <c r="E7031" s="12">
        <f>IF($A7031="","",IF(ISNUMBER($A7031),$A7031,IFERROR(DATEVALUE($A7031),"")))</f>
        <v/>
      </c>
      <c r="F7031" s="12">
        <f>IF($B7031="","",IF(ISNUMBER($B7031),HOUR($B7031)*2+MINUTE($B7031)/30,IFERROR(VALUE(LEFT($B7031,FIND(":",$B7031)-1))*2+VALUE(MID($B7031,FIND(":",$B7031)+1,2))/30,"")))</f>
        <v/>
      </c>
      <c r="G7031" s="12">
        <f>IF($E7031="","",IF(WEEKDAY($E7031,2)&lt;6,1,0))</f>
        <v/>
      </c>
      <c r="H7031" s="12">
        <f>IF(OR($E7031="",$F7031=""),"",IF(AND($G7031=1,$F7031&gt;='Working Hours'!$C$8,$F7031&lt;'Working Hours'!$C$9),1,0))</f>
        <v/>
      </c>
    </row>
    <row r="7032">
      <c r="A7032" s="11" t="n"/>
      <c r="B7032" s="11" t="n"/>
      <c r="C7032" s="11" t="n"/>
      <c r="E7032" s="12">
        <f>IF($A7032="","",IF(ISNUMBER($A7032),$A7032,IFERROR(DATEVALUE($A7032),"")))</f>
        <v/>
      </c>
      <c r="F7032" s="12">
        <f>IF($B7032="","",IF(ISNUMBER($B7032),HOUR($B7032)*2+MINUTE($B7032)/30,IFERROR(VALUE(LEFT($B7032,FIND(":",$B7032)-1))*2+VALUE(MID($B7032,FIND(":",$B7032)+1,2))/30,"")))</f>
        <v/>
      </c>
      <c r="G7032" s="12">
        <f>IF($E7032="","",IF(WEEKDAY($E7032,2)&lt;6,1,0))</f>
        <v/>
      </c>
      <c r="H7032" s="12">
        <f>IF(OR($E7032="",$F7032=""),"",IF(AND($G7032=1,$F7032&gt;='Working Hours'!$C$8,$F7032&lt;'Working Hours'!$C$9),1,0))</f>
        <v/>
      </c>
    </row>
    <row r="7033">
      <c r="A7033" s="11" t="n"/>
      <c r="B7033" s="11" t="n"/>
      <c r="C7033" s="11" t="n"/>
      <c r="E7033" s="12">
        <f>IF($A7033="","",IF(ISNUMBER($A7033),$A7033,IFERROR(DATEVALUE($A7033),"")))</f>
        <v/>
      </c>
      <c r="F7033" s="12">
        <f>IF($B7033="","",IF(ISNUMBER($B7033),HOUR($B7033)*2+MINUTE($B7033)/30,IFERROR(VALUE(LEFT($B7033,FIND(":",$B7033)-1))*2+VALUE(MID($B7033,FIND(":",$B7033)+1,2))/30,"")))</f>
        <v/>
      </c>
      <c r="G7033" s="12">
        <f>IF($E7033="","",IF(WEEKDAY($E7033,2)&lt;6,1,0))</f>
        <v/>
      </c>
      <c r="H7033" s="12">
        <f>IF(OR($E7033="",$F7033=""),"",IF(AND($G7033=1,$F7033&gt;='Working Hours'!$C$8,$F7033&lt;'Working Hours'!$C$9),1,0))</f>
        <v/>
      </c>
    </row>
    <row r="7034">
      <c r="A7034" s="11" t="n"/>
      <c r="B7034" s="11" t="n"/>
      <c r="C7034" s="11" t="n"/>
      <c r="E7034" s="12">
        <f>IF($A7034="","",IF(ISNUMBER($A7034),$A7034,IFERROR(DATEVALUE($A7034),"")))</f>
        <v/>
      </c>
      <c r="F7034" s="12">
        <f>IF($B7034="","",IF(ISNUMBER($B7034),HOUR($B7034)*2+MINUTE($B7034)/30,IFERROR(VALUE(LEFT($B7034,FIND(":",$B7034)-1))*2+VALUE(MID($B7034,FIND(":",$B7034)+1,2))/30,"")))</f>
        <v/>
      </c>
      <c r="G7034" s="12">
        <f>IF($E7034="","",IF(WEEKDAY($E7034,2)&lt;6,1,0))</f>
        <v/>
      </c>
      <c r="H7034" s="12">
        <f>IF(OR($E7034="",$F7034=""),"",IF(AND($G7034=1,$F7034&gt;='Working Hours'!$C$8,$F7034&lt;'Working Hours'!$C$9),1,0))</f>
        <v/>
      </c>
    </row>
    <row r="7035">
      <c r="A7035" s="11" t="n"/>
      <c r="B7035" s="11" t="n"/>
      <c r="C7035" s="11" t="n"/>
      <c r="E7035" s="12">
        <f>IF($A7035="","",IF(ISNUMBER($A7035),$A7035,IFERROR(DATEVALUE($A7035),"")))</f>
        <v/>
      </c>
      <c r="F7035" s="12">
        <f>IF($B7035="","",IF(ISNUMBER($B7035),HOUR($B7035)*2+MINUTE($B7035)/30,IFERROR(VALUE(LEFT($B7035,FIND(":",$B7035)-1))*2+VALUE(MID($B7035,FIND(":",$B7035)+1,2))/30,"")))</f>
        <v/>
      </c>
      <c r="G7035" s="12">
        <f>IF($E7035="","",IF(WEEKDAY($E7035,2)&lt;6,1,0))</f>
        <v/>
      </c>
      <c r="H7035" s="12">
        <f>IF(OR($E7035="",$F7035=""),"",IF(AND($G7035=1,$F7035&gt;='Working Hours'!$C$8,$F7035&lt;'Working Hours'!$C$9),1,0))</f>
        <v/>
      </c>
    </row>
    <row r="7036">
      <c r="A7036" s="11" t="n"/>
      <c r="B7036" s="11" t="n"/>
      <c r="C7036" s="11" t="n"/>
      <c r="E7036" s="12">
        <f>IF($A7036="","",IF(ISNUMBER($A7036),$A7036,IFERROR(DATEVALUE($A7036),"")))</f>
        <v/>
      </c>
      <c r="F7036" s="12">
        <f>IF($B7036="","",IF(ISNUMBER($B7036),HOUR($B7036)*2+MINUTE($B7036)/30,IFERROR(VALUE(LEFT($B7036,FIND(":",$B7036)-1))*2+VALUE(MID($B7036,FIND(":",$B7036)+1,2))/30,"")))</f>
        <v/>
      </c>
      <c r="G7036" s="12">
        <f>IF($E7036="","",IF(WEEKDAY($E7036,2)&lt;6,1,0))</f>
        <v/>
      </c>
      <c r="H7036" s="12">
        <f>IF(OR($E7036="",$F7036=""),"",IF(AND($G7036=1,$F7036&gt;='Working Hours'!$C$8,$F7036&lt;'Working Hours'!$C$9),1,0))</f>
        <v/>
      </c>
    </row>
    <row r="7037">
      <c r="A7037" s="11" t="n"/>
      <c r="B7037" s="11" t="n"/>
      <c r="C7037" s="11" t="n"/>
      <c r="E7037" s="12">
        <f>IF($A7037="","",IF(ISNUMBER($A7037),$A7037,IFERROR(DATEVALUE($A7037),"")))</f>
        <v/>
      </c>
      <c r="F7037" s="12">
        <f>IF($B7037="","",IF(ISNUMBER($B7037),HOUR($B7037)*2+MINUTE($B7037)/30,IFERROR(VALUE(LEFT($B7037,FIND(":",$B7037)-1))*2+VALUE(MID($B7037,FIND(":",$B7037)+1,2))/30,"")))</f>
        <v/>
      </c>
      <c r="G7037" s="12">
        <f>IF($E7037="","",IF(WEEKDAY($E7037,2)&lt;6,1,0))</f>
        <v/>
      </c>
      <c r="H7037" s="12">
        <f>IF(OR($E7037="",$F7037=""),"",IF(AND($G7037=1,$F7037&gt;='Working Hours'!$C$8,$F7037&lt;'Working Hours'!$C$9),1,0))</f>
        <v/>
      </c>
    </row>
    <row r="7038">
      <c r="A7038" s="11" t="n"/>
      <c r="B7038" s="11" t="n"/>
      <c r="C7038" s="11" t="n"/>
      <c r="E7038" s="12">
        <f>IF($A7038="","",IF(ISNUMBER($A7038),$A7038,IFERROR(DATEVALUE($A7038),"")))</f>
        <v/>
      </c>
      <c r="F7038" s="12">
        <f>IF($B7038="","",IF(ISNUMBER($B7038),HOUR($B7038)*2+MINUTE($B7038)/30,IFERROR(VALUE(LEFT($B7038,FIND(":",$B7038)-1))*2+VALUE(MID($B7038,FIND(":",$B7038)+1,2))/30,"")))</f>
        <v/>
      </c>
      <c r="G7038" s="12">
        <f>IF($E7038="","",IF(WEEKDAY($E7038,2)&lt;6,1,0))</f>
        <v/>
      </c>
      <c r="H7038" s="12">
        <f>IF(OR($E7038="",$F7038=""),"",IF(AND($G7038=1,$F7038&gt;='Working Hours'!$C$8,$F7038&lt;'Working Hours'!$C$9),1,0))</f>
        <v/>
      </c>
    </row>
    <row r="7039">
      <c r="A7039" s="11" t="n"/>
      <c r="B7039" s="11" t="n"/>
      <c r="C7039" s="11" t="n"/>
      <c r="E7039" s="12">
        <f>IF($A7039="","",IF(ISNUMBER($A7039),$A7039,IFERROR(DATEVALUE($A7039),"")))</f>
        <v/>
      </c>
      <c r="F7039" s="12">
        <f>IF($B7039="","",IF(ISNUMBER($B7039),HOUR($B7039)*2+MINUTE($B7039)/30,IFERROR(VALUE(LEFT($B7039,FIND(":",$B7039)-1))*2+VALUE(MID($B7039,FIND(":",$B7039)+1,2))/30,"")))</f>
        <v/>
      </c>
      <c r="G7039" s="12">
        <f>IF($E7039="","",IF(WEEKDAY($E7039,2)&lt;6,1,0))</f>
        <v/>
      </c>
      <c r="H7039" s="12">
        <f>IF(OR($E7039="",$F7039=""),"",IF(AND($G7039=1,$F7039&gt;='Working Hours'!$C$8,$F7039&lt;'Working Hours'!$C$9),1,0))</f>
        <v/>
      </c>
    </row>
    <row r="7040">
      <c r="A7040" s="11" t="n"/>
      <c r="B7040" s="11" t="n"/>
      <c r="C7040" s="11" t="n"/>
      <c r="E7040" s="12">
        <f>IF($A7040="","",IF(ISNUMBER($A7040),$A7040,IFERROR(DATEVALUE($A7040),"")))</f>
        <v/>
      </c>
      <c r="F7040" s="12">
        <f>IF($B7040="","",IF(ISNUMBER($B7040),HOUR($B7040)*2+MINUTE($B7040)/30,IFERROR(VALUE(LEFT($B7040,FIND(":",$B7040)-1))*2+VALUE(MID($B7040,FIND(":",$B7040)+1,2))/30,"")))</f>
        <v/>
      </c>
      <c r="G7040" s="12">
        <f>IF($E7040="","",IF(WEEKDAY($E7040,2)&lt;6,1,0))</f>
        <v/>
      </c>
      <c r="H7040" s="12">
        <f>IF(OR($E7040="",$F7040=""),"",IF(AND($G7040=1,$F7040&gt;='Working Hours'!$C$8,$F7040&lt;'Working Hours'!$C$9),1,0))</f>
        <v/>
      </c>
    </row>
    <row r="7041">
      <c r="A7041" s="11" t="n"/>
      <c r="B7041" s="11" t="n"/>
      <c r="C7041" s="11" t="n"/>
      <c r="E7041" s="12">
        <f>IF($A7041="","",IF(ISNUMBER($A7041),$A7041,IFERROR(DATEVALUE($A7041),"")))</f>
        <v/>
      </c>
      <c r="F7041" s="12">
        <f>IF($B7041="","",IF(ISNUMBER($B7041),HOUR($B7041)*2+MINUTE($B7041)/30,IFERROR(VALUE(LEFT($B7041,FIND(":",$B7041)-1))*2+VALUE(MID($B7041,FIND(":",$B7041)+1,2))/30,"")))</f>
        <v/>
      </c>
      <c r="G7041" s="12">
        <f>IF($E7041="","",IF(WEEKDAY($E7041,2)&lt;6,1,0))</f>
        <v/>
      </c>
      <c r="H7041" s="12">
        <f>IF(OR($E7041="",$F7041=""),"",IF(AND($G7041=1,$F7041&gt;='Working Hours'!$C$8,$F7041&lt;'Working Hours'!$C$9),1,0))</f>
        <v/>
      </c>
    </row>
    <row r="7042">
      <c r="A7042" s="11" t="n"/>
      <c r="B7042" s="11" t="n"/>
      <c r="C7042" s="11" t="n"/>
      <c r="E7042" s="12">
        <f>IF($A7042="","",IF(ISNUMBER($A7042),$A7042,IFERROR(DATEVALUE($A7042),"")))</f>
        <v/>
      </c>
      <c r="F7042" s="12">
        <f>IF($B7042="","",IF(ISNUMBER($B7042),HOUR($B7042)*2+MINUTE($B7042)/30,IFERROR(VALUE(LEFT($B7042,FIND(":",$B7042)-1))*2+VALUE(MID($B7042,FIND(":",$B7042)+1,2))/30,"")))</f>
        <v/>
      </c>
      <c r="G7042" s="12">
        <f>IF($E7042="","",IF(WEEKDAY($E7042,2)&lt;6,1,0))</f>
        <v/>
      </c>
      <c r="H7042" s="12">
        <f>IF(OR($E7042="",$F7042=""),"",IF(AND($G7042=1,$F7042&gt;='Working Hours'!$C$8,$F7042&lt;'Working Hours'!$C$9),1,0))</f>
        <v/>
      </c>
    </row>
    <row r="7043">
      <c r="A7043" s="11" t="n"/>
      <c r="B7043" s="11" t="n"/>
      <c r="C7043" s="11" t="n"/>
      <c r="E7043" s="12">
        <f>IF($A7043="","",IF(ISNUMBER($A7043),$A7043,IFERROR(DATEVALUE($A7043),"")))</f>
        <v/>
      </c>
      <c r="F7043" s="12">
        <f>IF($B7043="","",IF(ISNUMBER($B7043),HOUR($B7043)*2+MINUTE($B7043)/30,IFERROR(VALUE(LEFT($B7043,FIND(":",$B7043)-1))*2+VALUE(MID($B7043,FIND(":",$B7043)+1,2))/30,"")))</f>
        <v/>
      </c>
      <c r="G7043" s="12">
        <f>IF($E7043="","",IF(WEEKDAY($E7043,2)&lt;6,1,0))</f>
        <v/>
      </c>
      <c r="H7043" s="12">
        <f>IF(OR($E7043="",$F7043=""),"",IF(AND($G7043=1,$F7043&gt;='Working Hours'!$C$8,$F7043&lt;'Working Hours'!$C$9),1,0))</f>
        <v/>
      </c>
    </row>
    <row r="7044">
      <c r="A7044" s="11" t="n"/>
      <c r="B7044" s="11" t="n"/>
      <c r="C7044" s="11" t="n"/>
      <c r="E7044" s="12">
        <f>IF($A7044="","",IF(ISNUMBER($A7044),$A7044,IFERROR(DATEVALUE($A7044),"")))</f>
        <v/>
      </c>
      <c r="F7044" s="12">
        <f>IF($B7044="","",IF(ISNUMBER($B7044),HOUR($B7044)*2+MINUTE($B7044)/30,IFERROR(VALUE(LEFT($B7044,FIND(":",$B7044)-1))*2+VALUE(MID($B7044,FIND(":",$B7044)+1,2))/30,"")))</f>
        <v/>
      </c>
      <c r="G7044" s="12">
        <f>IF($E7044="","",IF(WEEKDAY($E7044,2)&lt;6,1,0))</f>
        <v/>
      </c>
      <c r="H7044" s="12">
        <f>IF(OR($E7044="",$F7044=""),"",IF(AND($G7044=1,$F7044&gt;='Working Hours'!$C$8,$F7044&lt;'Working Hours'!$C$9),1,0))</f>
        <v/>
      </c>
    </row>
    <row r="7045">
      <c r="A7045" s="11" t="n"/>
      <c r="B7045" s="11" t="n"/>
      <c r="C7045" s="11" t="n"/>
      <c r="E7045" s="12">
        <f>IF($A7045="","",IF(ISNUMBER($A7045),$A7045,IFERROR(DATEVALUE($A7045),"")))</f>
        <v/>
      </c>
      <c r="F7045" s="12">
        <f>IF($B7045="","",IF(ISNUMBER($B7045),HOUR($B7045)*2+MINUTE($B7045)/30,IFERROR(VALUE(LEFT($B7045,FIND(":",$B7045)-1))*2+VALUE(MID($B7045,FIND(":",$B7045)+1,2))/30,"")))</f>
        <v/>
      </c>
      <c r="G7045" s="12">
        <f>IF($E7045="","",IF(WEEKDAY($E7045,2)&lt;6,1,0))</f>
        <v/>
      </c>
      <c r="H7045" s="12">
        <f>IF(OR($E7045="",$F7045=""),"",IF(AND($G7045=1,$F7045&gt;='Working Hours'!$C$8,$F7045&lt;'Working Hours'!$C$9),1,0))</f>
        <v/>
      </c>
    </row>
    <row r="7046">
      <c r="A7046" s="11" t="n"/>
      <c r="B7046" s="11" t="n"/>
      <c r="C7046" s="11" t="n"/>
      <c r="E7046" s="12">
        <f>IF($A7046="","",IF(ISNUMBER($A7046),$A7046,IFERROR(DATEVALUE($A7046),"")))</f>
        <v/>
      </c>
      <c r="F7046" s="12">
        <f>IF($B7046="","",IF(ISNUMBER($B7046),HOUR($B7046)*2+MINUTE($B7046)/30,IFERROR(VALUE(LEFT($B7046,FIND(":",$B7046)-1))*2+VALUE(MID($B7046,FIND(":",$B7046)+1,2))/30,"")))</f>
        <v/>
      </c>
      <c r="G7046" s="12">
        <f>IF($E7046="","",IF(WEEKDAY($E7046,2)&lt;6,1,0))</f>
        <v/>
      </c>
      <c r="H7046" s="12">
        <f>IF(OR($E7046="",$F7046=""),"",IF(AND($G7046=1,$F7046&gt;='Working Hours'!$C$8,$F7046&lt;'Working Hours'!$C$9),1,0))</f>
        <v/>
      </c>
    </row>
    <row r="7047">
      <c r="A7047" s="11" t="n"/>
      <c r="B7047" s="11" t="n"/>
      <c r="C7047" s="11" t="n"/>
      <c r="E7047" s="12">
        <f>IF($A7047="","",IF(ISNUMBER($A7047),$A7047,IFERROR(DATEVALUE($A7047),"")))</f>
        <v/>
      </c>
      <c r="F7047" s="12">
        <f>IF($B7047="","",IF(ISNUMBER($B7047),HOUR($B7047)*2+MINUTE($B7047)/30,IFERROR(VALUE(LEFT($B7047,FIND(":",$B7047)-1))*2+VALUE(MID($B7047,FIND(":",$B7047)+1,2))/30,"")))</f>
        <v/>
      </c>
      <c r="G7047" s="12">
        <f>IF($E7047="","",IF(WEEKDAY($E7047,2)&lt;6,1,0))</f>
        <v/>
      </c>
      <c r="H7047" s="12">
        <f>IF(OR($E7047="",$F7047=""),"",IF(AND($G7047=1,$F7047&gt;='Working Hours'!$C$8,$F7047&lt;'Working Hours'!$C$9),1,0))</f>
        <v/>
      </c>
    </row>
    <row r="7048">
      <c r="A7048" s="11" t="n"/>
      <c r="B7048" s="11" t="n"/>
      <c r="C7048" s="11" t="n"/>
      <c r="E7048" s="12">
        <f>IF($A7048="","",IF(ISNUMBER($A7048),$A7048,IFERROR(DATEVALUE($A7048),"")))</f>
        <v/>
      </c>
      <c r="F7048" s="12">
        <f>IF($B7048="","",IF(ISNUMBER($B7048),HOUR($B7048)*2+MINUTE($B7048)/30,IFERROR(VALUE(LEFT($B7048,FIND(":",$B7048)-1))*2+VALUE(MID($B7048,FIND(":",$B7048)+1,2))/30,"")))</f>
        <v/>
      </c>
      <c r="G7048" s="12">
        <f>IF($E7048="","",IF(WEEKDAY($E7048,2)&lt;6,1,0))</f>
        <v/>
      </c>
      <c r="H7048" s="12">
        <f>IF(OR($E7048="",$F7048=""),"",IF(AND($G7048=1,$F7048&gt;='Working Hours'!$C$8,$F7048&lt;'Working Hours'!$C$9),1,0))</f>
        <v/>
      </c>
    </row>
    <row r="7049">
      <c r="A7049" s="11" t="n"/>
      <c r="B7049" s="11" t="n"/>
      <c r="C7049" s="11" t="n"/>
      <c r="E7049" s="12">
        <f>IF($A7049="","",IF(ISNUMBER($A7049),$A7049,IFERROR(DATEVALUE($A7049),"")))</f>
        <v/>
      </c>
      <c r="F7049" s="12">
        <f>IF($B7049="","",IF(ISNUMBER($B7049),HOUR($B7049)*2+MINUTE($B7049)/30,IFERROR(VALUE(LEFT($B7049,FIND(":",$B7049)-1))*2+VALUE(MID($B7049,FIND(":",$B7049)+1,2))/30,"")))</f>
        <v/>
      </c>
      <c r="G7049" s="12">
        <f>IF($E7049="","",IF(WEEKDAY($E7049,2)&lt;6,1,0))</f>
        <v/>
      </c>
      <c r="H7049" s="12">
        <f>IF(OR($E7049="",$F7049=""),"",IF(AND($G7049=1,$F7049&gt;='Working Hours'!$C$8,$F7049&lt;'Working Hours'!$C$9),1,0))</f>
        <v/>
      </c>
    </row>
    <row r="7050">
      <c r="A7050" s="11" t="n"/>
      <c r="B7050" s="11" t="n"/>
      <c r="C7050" s="11" t="n"/>
      <c r="E7050" s="12">
        <f>IF($A7050="","",IF(ISNUMBER($A7050),$A7050,IFERROR(DATEVALUE($A7050),"")))</f>
        <v/>
      </c>
      <c r="F7050" s="12">
        <f>IF($B7050="","",IF(ISNUMBER($B7050),HOUR($B7050)*2+MINUTE($B7050)/30,IFERROR(VALUE(LEFT($B7050,FIND(":",$B7050)-1))*2+VALUE(MID($B7050,FIND(":",$B7050)+1,2))/30,"")))</f>
        <v/>
      </c>
      <c r="G7050" s="12">
        <f>IF($E7050="","",IF(WEEKDAY($E7050,2)&lt;6,1,0))</f>
        <v/>
      </c>
      <c r="H7050" s="12">
        <f>IF(OR($E7050="",$F7050=""),"",IF(AND($G7050=1,$F7050&gt;='Working Hours'!$C$8,$F7050&lt;'Working Hours'!$C$9),1,0))</f>
        <v/>
      </c>
    </row>
    <row r="7051">
      <c r="A7051" s="11" t="n"/>
      <c r="B7051" s="11" t="n"/>
      <c r="C7051" s="11" t="n"/>
      <c r="E7051" s="12">
        <f>IF($A7051="","",IF(ISNUMBER($A7051),$A7051,IFERROR(DATEVALUE($A7051),"")))</f>
        <v/>
      </c>
      <c r="F7051" s="12">
        <f>IF($B7051="","",IF(ISNUMBER($B7051),HOUR($B7051)*2+MINUTE($B7051)/30,IFERROR(VALUE(LEFT($B7051,FIND(":",$B7051)-1))*2+VALUE(MID($B7051,FIND(":",$B7051)+1,2))/30,"")))</f>
        <v/>
      </c>
      <c r="G7051" s="12">
        <f>IF($E7051="","",IF(WEEKDAY($E7051,2)&lt;6,1,0))</f>
        <v/>
      </c>
      <c r="H7051" s="12">
        <f>IF(OR($E7051="",$F7051=""),"",IF(AND($G7051=1,$F7051&gt;='Working Hours'!$C$8,$F7051&lt;'Working Hours'!$C$9),1,0))</f>
        <v/>
      </c>
    </row>
    <row r="7052">
      <c r="A7052" s="11" t="n"/>
      <c r="B7052" s="11" t="n"/>
      <c r="C7052" s="11" t="n"/>
      <c r="E7052" s="12">
        <f>IF($A7052="","",IF(ISNUMBER($A7052),$A7052,IFERROR(DATEVALUE($A7052),"")))</f>
        <v/>
      </c>
      <c r="F7052" s="12">
        <f>IF($B7052="","",IF(ISNUMBER($B7052),HOUR($B7052)*2+MINUTE($B7052)/30,IFERROR(VALUE(LEFT($B7052,FIND(":",$B7052)-1))*2+VALUE(MID($B7052,FIND(":",$B7052)+1,2))/30,"")))</f>
        <v/>
      </c>
      <c r="G7052" s="12">
        <f>IF($E7052="","",IF(WEEKDAY($E7052,2)&lt;6,1,0))</f>
        <v/>
      </c>
      <c r="H7052" s="12">
        <f>IF(OR($E7052="",$F7052=""),"",IF(AND($G7052=1,$F7052&gt;='Working Hours'!$C$8,$F7052&lt;'Working Hours'!$C$9),1,0))</f>
        <v/>
      </c>
    </row>
    <row r="7053">
      <c r="A7053" s="11" t="n"/>
      <c r="B7053" s="11" t="n"/>
      <c r="C7053" s="11" t="n"/>
      <c r="E7053" s="12">
        <f>IF($A7053="","",IF(ISNUMBER($A7053),$A7053,IFERROR(DATEVALUE($A7053),"")))</f>
        <v/>
      </c>
      <c r="F7053" s="12">
        <f>IF($B7053="","",IF(ISNUMBER($B7053),HOUR($B7053)*2+MINUTE($B7053)/30,IFERROR(VALUE(LEFT($B7053,FIND(":",$B7053)-1))*2+VALUE(MID($B7053,FIND(":",$B7053)+1,2))/30,"")))</f>
        <v/>
      </c>
      <c r="G7053" s="12">
        <f>IF($E7053="","",IF(WEEKDAY($E7053,2)&lt;6,1,0))</f>
        <v/>
      </c>
      <c r="H7053" s="12">
        <f>IF(OR($E7053="",$F7053=""),"",IF(AND($G7053=1,$F7053&gt;='Working Hours'!$C$8,$F7053&lt;'Working Hours'!$C$9),1,0))</f>
        <v/>
      </c>
    </row>
    <row r="7054">
      <c r="A7054" s="11" t="n"/>
      <c r="B7054" s="11" t="n"/>
      <c r="C7054" s="11" t="n"/>
      <c r="E7054" s="12">
        <f>IF($A7054="","",IF(ISNUMBER($A7054),$A7054,IFERROR(DATEVALUE($A7054),"")))</f>
        <v/>
      </c>
      <c r="F7054" s="12">
        <f>IF($B7054="","",IF(ISNUMBER($B7054),HOUR($B7054)*2+MINUTE($B7054)/30,IFERROR(VALUE(LEFT($B7054,FIND(":",$B7054)-1))*2+VALUE(MID($B7054,FIND(":",$B7054)+1,2))/30,"")))</f>
        <v/>
      </c>
      <c r="G7054" s="12">
        <f>IF($E7054="","",IF(WEEKDAY($E7054,2)&lt;6,1,0))</f>
        <v/>
      </c>
      <c r="H7054" s="12">
        <f>IF(OR($E7054="",$F7054=""),"",IF(AND($G7054=1,$F7054&gt;='Working Hours'!$C$8,$F7054&lt;'Working Hours'!$C$9),1,0))</f>
        <v/>
      </c>
    </row>
    <row r="7055">
      <c r="A7055" s="11" t="n"/>
      <c r="B7055" s="11" t="n"/>
      <c r="C7055" s="11" t="n"/>
      <c r="E7055" s="12">
        <f>IF($A7055="","",IF(ISNUMBER($A7055),$A7055,IFERROR(DATEVALUE($A7055),"")))</f>
        <v/>
      </c>
      <c r="F7055" s="12">
        <f>IF($B7055="","",IF(ISNUMBER($B7055),HOUR($B7055)*2+MINUTE($B7055)/30,IFERROR(VALUE(LEFT($B7055,FIND(":",$B7055)-1))*2+VALUE(MID($B7055,FIND(":",$B7055)+1,2))/30,"")))</f>
        <v/>
      </c>
      <c r="G7055" s="12">
        <f>IF($E7055="","",IF(WEEKDAY($E7055,2)&lt;6,1,0))</f>
        <v/>
      </c>
      <c r="H7055" s="12">
        <f>IF(OR($E7055="",$F7055=""),"",IF(AND($G7055=1,$F7055&gt;='Working Hours'!$C$8,$F7055&lt;'Working Hours'!$C$9),1,0))</f>
        <v/>
      </c>
    </row>
    <row r="7056">
      <c r="A7056" s="11" t="n"/>
      <c r="B7056" s="11" t="n"/>
      <c r="C7056" s="11" t="n"/>
      <c r="E7056" s="12">
        <f>IF($A7056="","",IF(ISNUMBER($A7056),$A7056,IFERROR(DATEVALUE($A7056),"")))</f>
        <v/>
      </c>
      <c r="F7056" s="12">
        <f>IF($B7056="","",IF(ISNUMBER($B7056),HOUR($B7056)*2+MINUTE($B7056)/30,IFERROR(VALUE(LEFT($B7056,FIND(":",$B7056)-1))*2+VALUE(MID($B7056,FIND(":",$B7056)+1,2))/30,"")))</f>
        <v/>
      </c>
      <c r="G7056" s="12">
        <f>IF($E7056="","",IF(WEEKDAY($E7056,2)&lt;6,1,0))</f>
        <v/>
      </c>
      <c r="H7056" s="12">
        <f>IF(OR($E7056="",$F7056=""),"",IF(AND($G7056=1,$F7056&gt;='Working Hours'!$C$8,$F7056&lt;'Working Hours'!$C$9),1,0))</f>
        <v/>
      </c>
    </row>
    <row r="7057">
      <c r="A7057" s="11" t="n"/>
      <c r="B7057" s="11" t="n"/>
      <c r="C7057" s="11" t="n"/>
      <c r="E7057" s="12">
        <f>IF($A7057="","",IF(ISNUMBER($A7057),$A7057,IFERROR(DATEVALUE($A7057),"")))</f>
        <v/>
      </c>
      <c r="F7057" s="12">
        <f>IF($B7057="","",IF(ISNUMBER($B7057),HOUR($B7057)*2+MINUTE($B7057)/30,IFERROR(VALUE(LEFT($B7057,FIND(":",$B7057)-1))*2+VALUE(MID($B7057,FIND(":",$B7057)+1,2))/30,"")))</f>
        <v/>
      </c>
      <c r="G7057" s="12">
        <f>IF($E7057="","",IF(WEEKDAY($E7057,2)&lt;6,1,0))</f>
        <v/>
      </c>
      <c r="H7057" s="12">
        <f>IF(OR($E7057="",$F7057=""),"",IF(AND($G7057=1,$F7057&gt;='Working Hours'!$C$8,$F7057&lt;'Working Hours'!$C$9),1,0))</f>
        <v/>
      </c>
    </row>
    <row r="7058">
      <c r="A7058" s="11" t="n"/>
      <c r="B7058" s="11" t="n"/>
      <c r="C7058" s="11" t="n"/>
      <c r="E7058" s="12">
        <f>IF($A7058="","",IF(ISNUMBER($A7058),$A7058,IFERROR(DATEVALUE($A7058),"")))</f>
        <v/>
      </c>
      <c r="F7058" s="12">
        <f>IF($B7058="","",IF(ISNUMBER($B7058),HOUR($B7058)*2+MINUTE($B7058)/30,IFERROR(VALUE(LEFT($B7058,FIND(":",$B7058)-1))*2+VALUE(MID($B7058,FIND(":",$B7058)+1,2))/30,"")))</f>
        <v/>
      </c>
      <c r="G7058" s="12">
        <f>IF($E7058="","",IF(WEEKDAY($E7058,2)&lt;6,1,0))</f>
        <v/>
      </c>
      <c r="H7058" s="12">
        <f>IF(OR($E7058="",$F7058=""),"",IF(AND($G7058=1,$F7058&gt;='Working Hours'!$C$8,$F7058&lt;'Working Hours'!$C$9),1,0))</f>
        <v/>
      </c>
    </row>
    <row r="7059">
      <c r="A7059" s="11" t="n"/>
      <c r="B7059" s="11" t="n"/>
      <c r="C7059" s="11" t="n"/>
      <c r="E7059" s="12">
        <f>IF($A7059="","",IF(ISNUMBER($A7059),$A7059,IFERROR(DATEVALUE($A7059),"")))</f>
        <v/>
      </c>
      <c r="F7059" s="12">
        <f>IF($B7059="","",IF(ISNUMBER($B7059),HOUR($B7059)*2+MINUTE($B7059)/30,IFERROR(VALUE(LEFT($B7059,FIND(":",$B7059)-1))*2+VALUE(MID($B7059,FIND(":",$B7059)+1,2))/30,"")))</f>
        <v/>
      </c>
      <c r="G7059" s="12">
        <f>IF($E7059="","",IF(WEEKDAY($E7059,2)&lt;6,1,0))</f>
        <v/>
      </c>
      <c r="H7059" s="12">
        <f>IF(OR($E7059="",$F7059=""),"",IF(AND($G7059=1,$F7059&gt;='Working Hours'!$C$8,$F7059&lt;'Working Hours'!$C$9),1,0))</f>
        <v/>
      </c>
    </row>
    <row r="7060">
      <c r="A7060" s="11" t="n"/>
      <c r="B7060" s="11" t="n"/>
      <c r="C7060" s="11" t="n"/>
      <c r="E7060" s="12">
        <f>IF($A7060="","",IF(ISNUMBER($A7060),$A7060,IFERROR(DATEVALUE($A7060),"")))</f>
        <v/>
      </c>
      <c r="F7060" s="12">
        <f>IF($B7060="","",IF(ISNUMBER($B7060),HOUR($B7060)*2+MINUTE($B7060)/30,IFERROR(VALUE(LEFT($B7060,FIND(":",$B7060)-1))*2+VALUE(MID($B7060,FIND(":",$B7060)+1,2))/30,"")))</f>
        <v/>
      </c>
      <c r="G7060" s="12">
        <f>IF($E7060="","",IF(WEEKDAY($E7060,2)&lt;6,1,0))</f>
        <v/>
      </c>
      <c r="H7060" s="12">
        <f>IF(OR($E7060="",$F7060=""),"",IF(AND($G7060=1,$F7060&gt;='Working Hours'!$C$8,$F7060&lt;'Working Hours'!$C$9),1,0))</f>
        <v/>
      </c>
    </row>
    <row r="7061">
      <c r="A7061" s="11" t="n"/>
      <c r="B7061" s="11" t="n"/>
      <c r="C7061" s="11" t="n"/>
      <c r="E7061" s="12">
        <f>IF($A7061="","",IF(ISNUMBER($A7061),$A7061,IFERROR(DATEVALUE($A7061),"")))</f>
        <v/>
      </c>
      <c r="F7061" s="12">
        <f>IF($B7061="","",IF(ISNUMBER($B7061),HOUR($B7061)*2+MINUTE($B7061)/30,IFERROR(VALUE(LEFT($B7061,FIND(":",$B7061)-1))*2+VALUE(MID($B7061,FIND(":",$B7061)+1,2))/30,"")))</f>
        <v/>
      </c>
      <c r="G7061" s="12">
        <f>IF($E7061="","",IF(WEEKDAY($E7061,2)&lt;6,1,0))</f>
        <v/>
      </c>
      <c r="H7061" s="12">
        <f>IF(OR($E7061="",$F7061=""),"",IF(AND($G7061=1,$F7061&gt;='Working Hours'!$C$8,$F7061&lt;'Working Hours'!$C$9),1,0))</f>
        <v/>
      </c>
    </row>
    <row r="7062">
      <c r="A7062" s="11" t="n"/>
      <c r="B7062" s="11" t="n"/>
      <c r="C7062" s="11" t="n"/>
      <c r="E7062" s="12">
        <f>IF($A7062="","",IF(ISNUMBER($A7062),$A7062,IFERROR(DATEVALUE($A7062),"")))</f>
        <v/>
      </c>
      <c r="F7062" s="12">
        <f>IF($B7062="","",IF(ISNUMBER($B7062),HOUR($B7062)*2+MINUTE($B7062)/30,IFERROR(VALUE(LEFT($B7062,FIND(":",$B7062)-1))*2+VALUE(MID($B7062,FIND(":",$B7062)+1,2))/30,"")))</f>
        <v/>
      </c>
      <c r="G7062" s="12">
        <f>IF($E7062="","",IF(WEEKDAY($E7062,2)&lt;6,1,0))</f>
        <v/>
      </c>
      <c r="H7062" s="12">
        <f>IF(OR($E7062="",$F7062=""),"",IF(AND($G7062=1,$F7062&gt;='Working Hours'!$C$8,$F7062&lt;'Working Hours'!$C$9),1,0))</f>
        <v/>
      </c>
    </row>
    <row r="7063">
      <c r="A7063" s="11" t="n"/>
      <c r="B7063" s="11" t="n"/>
      <c r="C7063" s="11" t="n"/>
      <c r="E7063" s="12">
        <f>IF($A7063="","",IF(ISNUMBER($A7063),$A7063,IFERROR(DATEVALUE($A7063),"")))</f>
        <v/>
      </c>
      <c r="F7063" s="12">
        <f>IF($B7063="","",IF(ISNUMBER($B7063),HOUR($B7063)*2+MINUTE($B7063)/30,IFERROR(VALUE(LEFT($B7063,FIND(":",$B7063)-1))*2+VALUE(MID($B7063,FIND(":",$B7063)+1,2))/30,"")))</f>
        <v/>
      </c>
      <c r="G7063" s="12">
        <f>IF($E7063="","",IF(WEEKDAY($E7063,2)&lt;6,1,0))</f>
        <v/>
      </c>
      <c r="H7063" s="12">
        <f>IF(OR($E7063="",$F7063=""),"",IF(AND($G7063=1,$F7063&gt;='Working Hours'!$C$8,$F7063&lt;'Working Hours'!$C$9),1,0))</f>
        <v/>
      </c>
    </row>
    <row r="7064">
      <c r="A7064" s="11" t="n"/>
      <c r="B7064" s="11" t="n"/>
      <c r="C7064" s="11" t="n"/>
      <c r="E7064" s="12">
        <f>IF($A7064="","",IF(ISNUMBER($A7064),$A7064,IFERROR(DATEVALUE($A7064),"")))</f>
        <v/>
      </c>
      <c r="F7064" s="12">
        <f>IF($B7064="","",IF(ISNUMBER($B7064),HOUR($B7064)*2+MINUTE($B7064)/30,IFERROR(VALUE(LEFT($B7064,FIND(":",$B7064)-1))*2+VALUE(MID($B7064,FIND(":",$B7064)+1,2))/30,"")))</f>
        <v/>
      </c>
      <c r="G7064" s="12">
        <f>IF($E7064="","",IF(WEEKDAY($E7064,2)&lt;6,1,0))</f>
        <v/>
      </c>
      <c r="H7064" s="12">
        <f>IF(OR($E7064="",$F7064=""),"",IF(AND($G7064=1,$F7064&gt;='Working Hours'!$C$8,$F7064&lt;'Working Hours'!$C$9),1,0))</f>
        <v/>
      </c>
    </row>
    <row r="7065">
      <c r="A7065" s="11" t="n"/>
      <c r="B7065" s="11" t="n"/>
      <c r="C7065" s="11" t="n"/>
      <c r="E7065" s="12">
        <f>IF($A7065="","",IF(ISNUMBER($A7065),$A7065,IFERROR(DATEVALUE($A7065),"")))</f>
        <v/>
      </c>
      <c r="F7065" s="12">
        <f>IF($B7065="","",IF(ISNUMBER($B7065),HOUR($B7065)*2+MINUTE($B7065)/30,IFERROR(VALUE(LEFT($B7065,FIND(":",$B7065)-1))*2+VALUE(MID($B7065,FIND(":",$B7065)+1,2))/30,"")))</f>
        <v/>
      </c>
      <c r="G7065" s="12">
        <f>IF($E7065="","",IF(WEEKDAY($E7065,2)&lt;6,1,0))</f>
        <v/>
      </c>
      <c r="H7065" s="12">
        <f>IF(OR($E7065="",$F7065=""),"",IF(AND($G7065=1,$F7065&gt;='Working Hours'!$C$8,$F7065&lt;'Working Hours'!$C$9),1,0))</f>
        <v/>
      </c>
    </row>
    <row r="7066">
      <c r="A7066" s="11" t="n"/>
      <c r="B7066" s="11" t="n"/>
      <c r="C7066" s="11" t="n"/>
      <c r="E7066" s="12">
        <f>IF($A7066="","",IF(ISNUMBER($A7066),$A7066,IFERROR(DATEVALUE($A7066),"")))</f>
        <v/>
      </c>
      <c r="F7066" s="12">
        <f>IF($B7066="","",IF(ISNUMBER($B7066),HOUR($B7066)*2+MINUTE($B7066)/30,IFERROR(VALUE(LEFT($B7066,FIND(":",$B7066)-1))*2+VALUE(MID($B7066,FIND(":",$B7066)+1,2))/30,"")))</f>
        <v/>
      </c>
      <c r="G7066" s="12">
        <f>IF($E7066="","",IF(WEEKDAY($E7066,2)&lt;6,1,0))</f>
        <v/>
      </c>
      <c r="H7066" s="12">
        <f>IF(OR($E7066="",$F7066=""),"",IF(AND($G7066=1,$F7066&gt;='Working Hours'!$C$8,$F7066&lt;'Working Hours'!$C$9),1,0))</f>
        <v/>
      </c>
    </row>
    <row r="7067">
      <c r="A7067" s="11" t="n"/>
      <c r="B7067" s="11" t="n"/>
      <c r="C7067" s="11" t="n"/>
      <c r="E7067" s="12">
        <f>IF($A7067="","",IF(ISNUMBER($A7067),$A7067,IFERROR(DATEVALUE($A7067),"")))</f>
        <v/>
      </c>
      <c r="F7067" s="12">
        <f>IF($B7067="","",IF(ISNUMBER($B7067),HOUR($B7067)*2+MINUTE($B7067)/30,IFERROR(VALUE(LEFT($B7067,FIND(":",$B7067)-1))*2+VALUE(MID($B7067,FIND(":",$B7067)+1,2))/30,"")))</f>
        <v/>
      </c>
      <c r="G7067" s="12">
        <f>IF($E7067="","",IF(WEEKDAY($E7067,2)&lt;6,1,0))</f>
        <v/>
      </c>
      <c r="H7067" s="12">
        <f>IF(OR($E7067="",$F7067=""),"",IF(AND($G7067=1,$F7067&gt;='Working Hours'!$C$8,$F7067&lt;'Working Hours'!$C$9),1,0))</f>
        <v/>
      </c>
    </row>
    <row r="7068">
      <c r="A7068" s="11" t="n"/>
      <c r="B7068" s="11" t="n"/>
      <c r="C7068" s="11" t="n"/>
      <c r="E7068" s="12">
        <f>IF($A7068="","",IF(ISNUMBER($A7068),$A7068,IFERROR(DATEVALUE($A7068),"")))</f>
        <v/>
      </c>
      <c r="F7068" s="12">
        <f>IF($B7068="","",IF(ISNUMBER($B7068),HOUR($B7068)*2+MINUTE($B7068)/30,IFERROR(VALUE(LEFT($B7068,FIND(":",$B7068)-1))*2+VALUE(MID($B7068,FIND(":",$B7068)+1,2))/30,"")))</f>
        <v/>
      </c>
      <c r="G7068" s="12">
        <f>IF($E7068="","",IF(WEEKDAY($E7068,2)&lt;6,1,0))</f>
        <v/>
      </c>
      <c r="H7068" s="12">
        <f>IF(OR($E7068="",$F7068=""),"",IF(AND($G7068=1,$F7068&gt;='Working Hours'!$C$8,$F7068&lt;'Working Hours'!$C$9),1,0))</f>
        <v/>
      </c>
    </row>
    <row r="7069">
      <c r="A7069" s="11" t="n"/>
      <c r="B7069" s="11" t="n"/>
      <c r="C7069" s="11" t="n"/>
      <c r="E7069" s="12">
        <f>IF($A7069="","",IF(ISNUMBER($A7069),$A7069,IFERROR(DATEVALUE($A7069),"")))</f>
        <v/>
      </c>
      <c r="F7069" s="12">
        <f>IF($B7069="","",IF(ISNUMBER($B7069),HOUR($B7069)*2+MINUTE($B7069)/30,IFERROR(VALUE(LEFT($B7069,FIND(":",$B7069)-1))*2+VALUE(MID($B7069,FIND(":",$B7069)+1,2))/30,"")))</f>
        <v/>
      </c>
      <c r="G7069" s="12">
        <f>IF($E7069="","",IF(WEEKDAY($E7069,2)&lt;6,1,0))</f>
        <v/>
      </c>
      <c r="H7069" s="12">
        <f>IF(OR($E7069="",$F7069=""),"",IF(AND($G7069=1,$F7069&gt;='Working Hours'!$C$8,$F7069&lt;'Working Hours'!$C$9),1,0))</f>
        <v/>
      </c>
    </row>
    <row r="7070">
      <c r="A7070" s="11" t="n"/>
      <c r="B7070" s="11" t="n"/>
      <c r="C7070" s="11" t="n"/>
      <c r="E7070" s="12">
        <f>IF($A7070="","",IF(ISNUMBER($A7070),$A7070,IFERROR(DATEVALUE($A7070),"")))</f>
        <v/>
      </c>
      <c r="F7070" s="12">
        <f>IF($B7070="","",IF(ISNUMBER($B7070),HOUR($B7070)*2+MINUTE($B7070)/30,IFERROR(VALUE(LEFT($B7070,FIND(":",$B7070)-1))*2+VALUE(MID($B7070,FIND(":",$B7070)+1,2))/30,"")))</f>
        <v/>
      </c>
      <c r="G7070" s="12">
        <f>IF($E7070="","",IF(WEEKDAY($E7070,2)&lt;6,1,0))</f>
        <v/>
      </c>
      <c r="H7070" s="12">
        <f>IF(OR($E7070="",$F7070=""),"",IF(AND($G7070=1,$F7070&gt;='Working Hours'!$C$8,$F7070&lt;'Working Hours'!$C$9),1,0))</f>
        <v/>
      </c>
    </row>
    <row r="7071">
      <c r="A7071" s="11" t="n"/>
      <c r="B7071" s="11" t="n"/>
      <c r="C7071" s="11" t="n"/>
      <c r="E7071" s="12">
        <f>IF($A7071="","",IF(ISNUMBER($A7071),$A7071,IFERROR(DATEVALUE($A7071),"")))</f>
        <v/>
      </c>
      <c r="F7071" s="12">
        <f>IF($B7071="","",IF(ISNUMBER($B7071),HOUR($B7071)*2+MINUTE($B7071)/30,IFERROR(VALUE(LEFT($B7071,FIND(":",$B7071)-1))*2+VALUE(MID($B7071,FIND(":",$B7071)+1,2))/30,"")))</f>
        <v/>
      </c>
      <c r="G7071" s="12">
        <f>IF($E7071="","",IF(WEEKDAY($E7071,2)&lt;6,1,0))</f>
        <v/>
      </c>
      <c r="H7071" s="12">
        <f>IF(OR($E7071="",$F7071=""),"",IF(AND($G7071=1,$F7071&gt;='Working Hours'!$C$8,$F7071&lt;'Working Hours'!$C$9),1,0))</f>
        <v/>
      </c>
    </row>
    <row r="7072">
      <c r="A7072" s="11" t="n"/>
      <c r="B7072" s="11" t="n"/>
      <c r="C7072" s="11" t="n"/>
      <c r="E7072" s="12">
        <f>IF($A7072="","",IF(ISNUMBER($A7072),$A7072,IFERROR(DATEVALUE($A7072),"")))</f>
        <v/>
      </c>
      <c r="F7072" s="12">
        <f>IF($B7072="","",IF(ISNUMBER($B7072),HOUR($B7072)*2+MINUTE($B7072)/30,IFERROR(VALUE(LEFT($B7072,FIND(":",$B7072)-1))*2+VALUE(MID($B7072,FIND(":",$B7072)+1,2))/30,"")))</f>
        <v/>
      </c>
      <c r="G7072" s="12">
        <f>IF($E7072="","",IF(WEEKDAY($E7072,2)&lt;6,1,0))</f>
        <v/>
      </c>
      <c r="H7072" s="12">
        <f>IF(OR($E7072="",$F7072=""),"",IF(AND($G7072=1,$F7072&gt;='Working Hours'!$C$8,$F7072&lt;'Working Hours'!$C$9),1,0))</f>
        <v/>
      </c>
    </row>
    <row r="7073">
      <c r="A7073" s="11" t="n"/>
      <c r="B7073" s="11" t="n"/>
      <c r="C7073" s="11" t="n"/>
      <c r="E7073" s="12">
        <f>IF($A7073="","",IF(ISNUMBER($A7073),$A7073,IFERROR(DATEVALUE($A7073),"")))</f>
        <v/>
      </c>
      <c r="F7073" s="12">
        <f>IF($B7073="","",IF(ISNUMBER($B7073),HOUR($B7073)*2+MINUTE($B7073)/30,IFERROR(VALUE(LEFT($B7073,FIND(":",$B7073)-1))*2+VALUE(MID($B7073,FIND(":",$B7073)+1,2))/30,"")))</f>
        <v/>
      </c>
      <c r="G7073" s="12">
        <f>IF($E7073="","",IF(WEEKDAY($E7073,2)&lt;6,1,0))</f>
        <v/>
      </c>
      <c r="H7073" s="12">
        <f>IF(OR($E7073="",$F7073=""),"",IF(AND($G7073=1,$F7073&gt;='Working Hours'!$C$8,$F7073&lt;'Working Hours'!$C$9),1,0))</f>
        <v/>
      </c>
    </row>
    <row r="7074">
      <c r="A7074" s="11" t="n"/>
      <c r="B7074" s="11" t="n"/>
      <c r="C7074" s="11" t="n"/>
      <c r="E7074" s="12">
        <f>IF($A7074="","",IF(ISNUMBER($A7074),$A7074,IFERROR(DATEVALUE($A7074),"")))</f>
        <v/>
      </c>
      <c r="F7074" s="12">
        <f>IF($B7074="","",IF(ISNUMBER($B7074),HOUR($B7074)*2+MINUTE($B7074)/30,IFERROR(VALUE(LEFT($B7074,FIND(":",$B7074)-1))*2+VALUE(MID($B7074,FIND(":",$B7074)+1,2))/30,"")))</f>
        <v/>
      </c>
      <c r="G7074" s="12">
        <f>IF($E7074="","",IF(WEEKDAY($E7074,2)&lt;6,1,0))</f>
        <v/>
      </c>
      <c r="H7074" s="12">
        <f>IF(OR($E7074="",$F7074=""),"",IF(AND($G7074=1,$F7074&gt;='Working Hours'!$C$8,$F7074&lt;'Working Hours'!$C$9),1,0))</f>
        <v/>
      </c>
    </row>
    <row r="7075">
      <c r="A7075" s="11" t="n"/>
      <c r="B7075" s="11" t="n"/>
      <c r="C7075" s="11" t="n"/>
      <c r="E7075" s="12">
        <f>IF($A7075="","",IF(ISNUMBER($A7075),$A7075,IFERROR(DATEVALUE($A7075),"")))</f>
        <v/>
      </c>
      <c r="F7075" s="12">
        <f>IF($B7075="","",IF(ISNUMBER($B7075),HOUR($B7075)*2+MINUTE($B7075)/30,IFERROR(VALUE(LEFT($B7075,FIND(":",$B7075)-1))*2+VALUE(MID($B7075,FIND(":",$B7075)+1,2))/30,"")))</f>
        <v/>
      </c>
      <c r="G7075" s="12">
        <f>IF($E7075="","",IF(WEEKDAY($E7075,2)&lt;6,1,0))</f>
        <v/>
      </c>
      <c r="H7075" s="12">
        <f>IF(OR($E7075="",$F7075=""),"",IF(AND($G7075=1,$F7075&gt;='Working Hours'!$C$8,$F7075&lt;'Working Hours'!$C$9),1,0))</f>
        <v/>
      </c>
    </row>
    <row r="7076">
      <c r="A7076" s="11" t="n"/>
      <c r="B7076" s="11" t="n"/>
      <c r="C7076" s="11" t="n"/>
      <c r="E7076" s="12">
        <f>IF($A7076="","",IF(ISNUMBER($A7076),$A7076,IFERROR(DATEVALUE($A7076),"")))</f>
        <v/>
      </c>
      <c r="F7076" s="12">
        <f>IF($B7076="","",IF(ISNUMBER($B7076),HOUR($B7076)*2+MINUTE($B7076)/30,IFERROR(VALUE(LEFT($B7076,FIND(":",$B7076)-1))*2+VALUE(MID($B7076,FIND(":",$B7076)+1,2))/30,"")))</f>
        <v/>
      </c>
      <c r="G7076" s="12">
        <f>IF($E7076="","",IF(WEEKDAY($E7076,2)&lt;6,1,0))</f>
        <v/>
      </c>
      <c r="H7076" s="12">
        <f>IF(OR($E7076="",$F7076=""),"",IF(AND($G7076=1,$F7076&gt;='Working Hours'!$C$8,$F7076&lt;'Working Hours'!$C$9),1,0))</f>
        <v/>
      </c>
    </row>
    <row r="7077">
      <c r="A7077" s="11" t="n"/>
      <c r="B7077" s="11" t="n"/>
      <c r="C7077" s="11" t="n"/>
      <c r="E7077" s="12">
        <f>IF($A7077="","",IF(ISNUMBER($A7077),$A7077,IFERROR(DATEVALUE($A7077),"")))</f>
        <v/>
      </c>
      <c r="F7077" s="12">
        <f>IF($B7077="","",IF(ISNUMBER($B7077),HOUR($B7077)*2+MINUTE($B7077)/30,IFERROR(VALUE(LEFT($B7077,FIND(":",$B7077)-1))*2+VALUE(MID($B7077,FIND(":",$B7077)+1,2))/30,"")))</f>
        <v/>
      </c>
      <c r="G7077" s="12">
        <f>IF($E7077="","",IF(WEEKDAY($E7077,2)&lt;6,1,0))</f>
        <v/>
      </c>
      <c r="H7077" s="12">
        <f>IF(OR($E7077="",$F7077=""),"",IF(AND($G7077=1,$F7077&gt;='Working Hours'!$C$8,$F7077&lt;'Working Hours'!$C$9),1,0))</f>
        <v/>
      </c>
    </row>
    <row r="7078">
      <c r="A7078" s="11" t="n"/>
      <c r="B7078" s="11" t="n"/>
      <c r="C7078" s="11" t="n"/>
      <c r="E7078" s="12">
        <f>IF($A7078="","",IF(ISNUMBER($A7078),$A7078,IFERROR(DATEVALUE($A7078),"")))</f>
        <v/>
      </c>
      <c r="F7078" s="12">
        <f>IF($B7078="","",IF(ISNUMBER($B7078),HOUR($B7078)*2+MINUTE($B7078)/30,IFERROR(VALUE(LEFT($B7078,FIND(":",$B7078)-1))*2+VALUE(MID($B7078,FIND(":",$B7078)+1,2))/30,"")))</f>
        <v/>
      </c>
      <c r="G7078" s="12">
        <f>IF($E7078="","",IF(WEEKDAY($E7078,2)&lt;6,1,0))</f>
        <v/>
      </c>
      <c r="H7078" s="12">
        <f>IF(OR($E7078="",$F7078=""),"",IF(AND($G7078=1,$F7078&gt;='Working Hours'!$C$8,$F7078&lt;'Working Hours'!$C$9),1,0))</f>
        <v/>
      </c>
    </row>
    <row r="7079">
      <c r="A7079" s="11" t="n"/>
      <c r="B7079" s="11" t="n"/>
      <c r="C7079" s="11" t="n"/>
      <c r="E7079" s="12">
        <f>IF($A7079="","",IF(ISNUMBER($A7079),$A7079,IFERROR(DATEVALUE($A7079),"")))</f>
        <v/>
      </c>
      <c r="F7079" s="12">
        <f>IF($B7079="","",IF(ISNUMBER($B7079),HOUR($B7079)*2+MINUTE($B7079)/30,IFERROR(VALUE(LEFT($B7079,FIND(":",$B7079)-1))*2+VALUE(MID($B7079,FIND(":",$B7079)+1,2))/30,"")))</f>
        <v/>
      </c>
      <c r="G7079" s="12">
        <f>IF($E7079="","",IF(WEEKDAY($E7079,2)&lt;6,1,0))</f>
        <v/>
      </c>
      <c r="H7079" s="12">
        <f>IF(OR($E7079="",$F7079=""),"",IF(AND($G7079=1,$F7079&gt;='Working Hours'!$C$8,$F7079&lt;'Working Hours'!$C$9),1,0))</f>
        <v/>
      </c>
    </row>
    <row r="7080">
      <c r="A7080" s="11" t="n"/>
      <c r="B7080" s="11" t="n"/>
      <c r="C7080" s="11" t="n"/>
      <c r="E7080" s="12">
        <f>IF($A7080="","",IF(ISNUMBER($A7080),$A7080,IFERROR(DATEVALUE($A7080),"")))</f>
        <v/>
      </c>
      <c r="F7080" s="12">
        <f>IF($B7080="","",IF(ISNUMBER($B7080),HOUR($B7080)*2+MINUTE($B7080)/30,IFERROR(VALUE(LEFT($B7080,FIND(":",$B7080)-1))*2+VALUE(MID($B7080,FIND(":",$B7080)+1,2))/30,"")))</f>
        <v/>
      </c>
      <c r="G7080" s="12">
        <f>IF($E7080="","",IF(WEEKDAY($E7080,2)&lt;6,1,0))</f>
        <v/>
      </c>
      <c r="H7080" s="12">
        <f>IF(OR($E7080="",$F7080=""),"",IF(AND($G7080=1,$F7080&gt;='Working Hours'!$C$8,$F7080&lt;'Working Hours'!$C$9),1,0))</f>
        <v/>
      </c>
    </row>
    <row r="7081">
      <c r="A7081" s="11" t="n"/>
      <c r="B7081" s="11" t="n"/>
      <c r="C7081" s="11" t="n"/>
      <c r="E7081" s="12">
        <f>IF($A7081="","",IF(ISNUMBER($A7081),$A7081,IFERROR(DATEVALUE($A7081),"")))</f>
        <v/>
      </c>
      <c r="F7081" s="12">
        <f>IF($B7081="","",IF(ISNUMBER($B7081),HOUR($B7081)*2+MINUTE($B7081)/30,IFERROR(VALUE(LEFT($B7081,FIND(":",$B7081)-1))*2+VALUE(MID($B7081,FIND(":",$B7081)+1,2))/30,"")))</f>
        <v/>
      </c>
      <c r="G7081" s="12">
        <f>IF($E7081="","",IF(WEEKDAY($E7081,2)&lt;6,1,0))</f>
        <v/>
      </c>
      <c r="H7081" s="12">
        <f>IF(OR($E7081="",$F7081=""),"",IF(AND($G7081=1,$F7081&gt;='Working Hours'!$C$8,$F7081&lt;'Working Hours'!$C$9),1,0))</f>
        <v/>
      </c>
    </row>
    <row r="7082">
      <c r="A7082" s="11" t="n"/>
      <c r="B7082" s="11" t="n"/>
      <c r="C7082" s="11" t="n"/>
      <c r="E7082" s="12">
        <f>IF($A7082="","",IF(ISNUMBER($A7082),$A7082,IFERROR(DATEVALUE($A7082),"")))</f>
        <v/>
      </c>
      <c r="F7082" s="12">
        <f>IF($B7082="","",IF(ISNUMBER($B7082),HOUR($B7082)*2+MINUTE($B7082)/30,IFERROR(VALUE(LEFT($B7082,FIND(":",$B7082)-1))*2+VALUE(MID($B7082,FIND(":",$B7082)+1,2))/30,"")))</f>
        <v/>
      </c>
      <c r="G7082" s="12">
        <f>IF($E7082="","",IF(WEEKDAY($E7082,2)&lt;6,1,0))</f>
        <v/>
      </c>
      <c r="H7082" s="12">
        <f>IF(OR($E7082="",$F7082=""),"",IF(AND($G7082=1,$F7082&gt;='Working Hours'!$C$8,$F7082&lt;'Working Hours'!$C$9),1,0))</f>
        <v/>
      </c>
    </row>
    <row r="7083">
      <c r="A7083" s="11" t="n"/>
      <c r="B7083" s="11" t="n"/>
      <c r="C7083" s="11" t="n"/>
      <c r="E7083" s="12">
        <f>IF($A7083="","",IF(ISNUMBER($A7083),$A7083,IFERROR(DATEVALUE($A7083),"")))</f>
        <v/>
      </c>
      <c r="F7083" s="12">
        <f>IF($B7083="","",IF(ISNUMBER($B7083),HOUR($B7083)*2+MINUTE($B7083)/30,IFERROR(VALUE(LEFT($B7083,FIND(":",$B7083)-1))*2+VALUE(MID($B7083,FIND(":",$B7083)+1,2))/30,"")))</f>
        <v/>
      </c>
      <c r="G7083" s="12">
        <f>IF($E7083="","",IF(WEEKDAY($E7083,2)&lt;6,1,0))</f>
        <v/>
      </c>
      <c r="H7083" s="12">
        <f>IF(OR($E7083="",$F7083=""),"",IF(AND($G7083=1,$F7083&gt;='Working Hours'!$C$8,$F7083&lt;'Working Hours'!$C$9),1,0))</f>
        <v/>
      </c>
    </row>
    <row r="7084">
      <c r="A7084" s="11" t="n"/>
      <c r="B7084" s="11" t="n"/>
      <c r="C7084" s="11" t="n"/>
      <c r="E7084" s="12">
        <f>IF($A7084="","",IF(ISNUMBER($A7084),$A7084,IFERROR(DATEVALUE($A7084),"")))</f>
        <v/>
      </c>
      <c r="F7084" s="12">
        <f>IF($B7084="","",IF(ISNUMBER($B7084),HOUR($B7084)*2+MINUTE($B7084)/30,IFERROR(VALUE(LEFT($B7084,FIND(":",$B7084)-1))*2+VALUE(MID($B7084,FIND(":",$B7084)+1,2))/30,"")))</f>
        <v/>
      </c>
      <c r="G7084" s="12">
        <f>IF($E7084="","",IF(WEEKDAY($E7084,2)&lt;6,1,0))</f>
        <v/>
      </c>
      <c r="H7084" s="12">
        <f>IF(OR($E7084="",$F7084=""),"",IF(AND($G7084=1,$F7084&gt;='Working Hours'!$C$8,$F7084&lt;'Working Hours'!$C$9),1,0))</f>
        <v/>
      </c>
    </row>
    <row r="7085">
      <c r="A7085" s="11" t="n"/>
      <c r="B7085" s="11" t="n"/>
      <c r="C7085" s="11" t="n"/>
      <c r="E7085" s="12">
        <f>IF($A7085="","",IF(ISNUMBER($A7085),$A7085,IFERROR(DATEVALUE($A7085),"")))</f>
        <v/>
      </c>
      <c r="F7085" s="12">
        <f>IF($B7085="","",IF(ISNUMBER($B7085),HOUR($B7085)*2+MINUTE($B7085)/30,IFERROR(VALUE(LEFT($B7085,FIND(":",$B7085)-1))*2+VALUE(MID($B7085,FIND(":",$B7085)+1,2))/30,"")))</f>
        <v/>
      </c>
      <c r="G7085" s="12">
        <f>IF($E7085="","",IF(WEEKDAY($E7085,2)&lt;6,1,0))</f>
        <v/>
      </c>
      <c r="H7085" s="12">
        <f>IF(OR($E7085="",$F7085=""),"",IF(AND($G7085=1,$F7085&gt;='Working Hours'!$C$8,$F7085&lt;'Working Hours'!$C$9),1,0))</f>
        <v/>
      </c>
    </row>
    <row r="7086">
      <c r="A7086" s="11" t="n"/>
      <c r="B7086" s="11" t="n"/>
      <c r="C7086" s="11" t="n"/>
      <c r="E7086" s="12">
        <f>IF($A7086="","",IF(ISNUMBER($A7086),$A7086,IFERROR(DATEVALUE($A7086),"")))</f>
        <v/>
      </c>
      <c r="F7086" s="12">
        <f>IF($B7086="","",IF(ISNUMBER($B7086),HOUR($B7086)*2+MINUTE($B7086)/30,IFERROR(VALUE(LEFT($B7086,FIND(":",$B7086)-1))*2+VALUE(MID($B7086,FIND(":",$B7086)+1,2))/30,"")))</f>
        <v/>
      </c>
      <c r="G7086" s="12">
        <f>IF($E7086="","",IF(WEEKDAY($E7086,2)&lt;6,1,0))</f>
        <v/>
      </c>
      <c r="H7086" s="12">
        <f>IF(OR($E7086="",$F7086=""),"",IF(AND($G7086=1,$F7086&gt;='Working Hours'!$C$8,$F7086&lt;'Working Hours'!$C$9),1,0))</f>
        <v/>
      </c>
    </row>
    <row r="7087">
      <c r="A7087" s="11" t="n"/>
      <c r="B7087" s="11" t="n"/>
      <c r="C7087" s="11" t="n"/>
      <c r="E7087" s="12">
        <f>IF($A7087="","",IF(ISNUMBER($A7087),$A7087,IFERROR(DATEVALUE($A7087),"")))</f>
        <v/>
      </c>
      <c r="F7087" s="12">
        <f>IF($B7087="","",IF(ISNUMBER($B7087),HOUR($B7087)*2+MINUTE($B7087)/30,IFERROR(VALUE(LEFT($B7087,FIND(":",$B7087)-1))*2+VALUE(MID($B7087,FIND(":",$B7087)+1,2))/30,"")))</f>
        <v/>
      </c>
      <c r="G7087" s="12">
        <f>IF($E7087="","",IF(WEEKDAY($E7087,2)&lt;6,1,0))</f>
        <v/>
      </c>
      <c r="H7087" s="12">
        <f>IF(OR($E7087="",$F7087=""),"",IF(AND($G7087=1,$F7087&gt;='Working Hours'!$C$8,$F7087&lt;'Working Hours'!$C$9),1,0))</f>
        <v/>
      </c>
    </row>
    <row r="7088">
      <c r="A7088" s="11" t="n"/>
      <c r="B7088" s="11" t="n"/>
      <c r="C7088" s="11" t="n"/>
      <c r="E7088" s="12">
        <f>IF($A7088="","",IF(ISNUMBER($A7088),$A7088,IFERROR(DATEVALUE($A7088),"")))</f>
        <v/>
      </c>
      <c r="F7088" s="12">
        <f>IF($B7088="","",IF(ISNUMBER($B7088),HOUR($B7088)*2+MINUTE($B7088)/30,IFERROR(VALUE(LEFT($B7088,FIND(":",$B7088)-1))*2+VALUE(MID($B7088,FIND(":",$B7088)+1,2))/30,"")))</f>
        <v/>
      </c>
      <c r="G7088" s="12">
        <f>IF($E7088="","",IF(WEEKDAY($E7088,2)&lt;6,1,0))</f>
        <v/>
      </c>
      <c r="H7088" s="12">
        <f>IF(OR($E7088="",$F7088=""),"",IF(AND($G7088=1,$F7088&gt;='Working Hours'!$C$8,$F7088&lt;'Working Hours'!$C$9),1,0))</f>
        <v/>
      </c>
    </row>
    <row r="7089">
      <c r="A7089" s="11" t="n"/>
      <c r="B7089" s="11" t="n"/>
      <c r="C7089" s="11" t="n"/>
      <c r="E7089" s="12">
        <f>IF($A7089="","",IF(ISNUMBER($A7089),$A7089,IFERROR(DATEVALUE($A7089),"")))</f>
        <v/>
      </c>
      <c r="F7089" s="12">
        <f>IF($B7089="","",IF(ISNUMBER($B7089),HOUR($B7089)*2+MINUTE($B7089)/30,IFERROR(VALUE(LEFT($B7089,FIND(":",$B7089)-1))*2+VALUE(MID($B7089,FIND(":",$B7089)+1,2))/30,"")))</f>
        <v/>
      </c>
      <c r="G7089" s="12">
        <f>IF($E7089="","",IF(WEEKDAY($E7089,2)&lt;6,1,0))</f>
        <v/>
      </c>
      <c r="H7089" s="12">
        <f>IF(OR($E7089="",$F7089=""),"",IF(AND($G7089=1,$F7089&gt;='Working Hours'!$C$8,$F7089&lt;'Working Hours'!$C$9),1,0))</f>
        <v/>
      </c>
    </row>
    <row r="7090">
      <c r="A7090" s="11" t="n"/>
      <c r="B7090" s="11" t="n"/>
      <c r="C7090" s="11" t="n"/>
      <c r="E7090" s="12">
        <f>IF($A7090="","",IF(ISNUMBER($A7090),$A7090,IFERROR(DATEVALUE($A7090),"")))</f>
        <v/>
      </c>
      <c r="F7090" s="12">
        <f>IF($B7090="","",IF(ISNUMBER($B7090),HOUR($B7090)*2+MINUTE($B7090)/30,IFERROR(VALUE(LEFT($B7090,FIND(":",$B7090)-1))*2+VALUE(MID($B7090,FIND(":",$B7090)+1,2))/30,"")))</f>
        <v/>
      </c>
      <c r="G7090" s="12">
        <f>IF($E7090="","",IF(WEEKDAY($E7090,2)&lt;6,1,0))</f>
        <v/>
      </c>
      <c r="H7090" s="12">
        <f>IF(OR($E7090="",$F7090=""),"",IF(AND($G7090=1,$F7090&gt;='Working Hours'!$C$8,$F7090&lt;'Working Hours'!$C$9),1,0))</f>
        <v/>
      </c>
    </row>
    <row r="7091">
      <c r="A7091" s="11" t="n"/>
      <c r="B7091" s="11" t="n"/>
      <c r="C7091" s="11" t="n"/>
      <c r="E7091" s="12">
        <f>IF($A7091="","",IF(ISNUMBER($A7091),$A7091,IFERROR(DATEVALUE($A7091),"")))</f>
        <v/>
      </c>
      <c r="F7091" s="12">
        <f>IF($B7091="","",IF(ISNUMBER($B7091),HOUR($B7091)*2+MINUTE($B7091)/30,IFERROR(VALUE(LEFT($B7091,FIND(":",$B7091)-1))*2+VALUE(MID($B7091,FIND(":",$B7091)+1,2))/30,"")))</f>
        <v/>
      </c>
      <c r="G7091" s="12">
        <f>IF($E7091="","",IF(WEEKDAY($E7091,2)&lt;6,1,0))</f>
        <v/>
      </c>
      <c r="H7091" s="12">
        <f>IF(OR($E7091="",$F7091=""),"",IF(AND($G7091=1,$F7091&gt;='Working Hours'!$C$8,$F7091&lt;'Working Hours'!$C$9),1,0))</f>
        <v/>
      </c>
    </row>
    <row r="7092">
      <c r="A7092" s="11" t="n"/>
      <c r="B7092" s="11" t="n"/>
      <c r="C7092" s="11" t="n"/>
      <c r="E7092" s="12">
        <f>IF($A7092="","",IF(ISNUMBER($A7092),$A7092,IFERROR(DATEVALUE($A7092),"")))</f>
        <v/>
      </c>
      <c r="F7092" s="12">
        <f>IF($B7092="","",IF(ISNUMBER($B7092),HOUR($B7092)*2+MINUTE($B7092)/30,IFERROR(VALUE(LEFT($B7092,FIND(":",$B7092)-1))*2+VALUE(MID($B7092,FIND(":",$B7092)+1,2))/30,"")))</f>
        <v/>
      </c>
      <c r="G7092" s="12">
        <f>IF($E7092="","",IF(WEEKDAY($E7092,2)&lt;6,1,0))</f>
        <v/>
      </c>
      <c r="H7092" s="12">
        <f>IF(OR($E7092="",$F7092=""),"",IF(AND($G7092=1,$F7092&gt;='Working Hours'!$C$8,$F7092&lt;'Working Hours'!$C$9),1,0))</f>
        <v/>
      </c>
    </row>
    <row r="7093">
      <c r="A7093" s="11" t="n"/>
      <c r="B7093" s="11" t="n"/>
      <c r="C7093" s="11" t="n"/>
      <c r="E7093" s="12">
        <f>IF($A7093="","",IF(ISNUMBER($A7093),$A7093,IFERROR(DATEVALUE($A7093),"")))</f>
        <v/>
      </c>
      <c r="F7093" s="12">
        <f>IF($B7093="","",IF(ISNUMBER($B7093),HOUR($B7093)*2+MINUTE($B7093)/30,IFERROR(VALUE(LEFT($B7093,FIND(":",$B7093)-1))*2+VALUE(MID($B7093,FIND(":",$B7093)+1,2))/30,"")))</f>
        <v/>
      </c>
      <c r="G7093" s="12">
        <f>IF($E7093="","",IF(WEEKDAY($E7093,2)&lt;6,1,0))</f>
        <v/>
      </c>
      <c r="H7093" s="12">
        <f>IF(OR($E7093="",$F7093=""),"",IF(AND($G7093=1,$F7093&gt;='Working Hours'!$C$8,$F7093&lt;'Working Hours'!$C$9),1,0))</f>
        <v/>
      </c>
    </row>
    <row r="7094">
      <c r="A7094" s="11" t="n"/>
      <c r="B7094" s="11" t="n"/>
      <c r="C7094" s="11" t="n"/>
      <c r="E7094" s="12">
        <f>IF($A7094="","",IF(ISNUMBER($A7094),$A7094,IFERROR(DATEVALUE($A7094),"")))</f>
        <v/>
      </c>
      <c r="F7094" s="12">
        <f>IF($B7094="","",IF(ISNUMBER($B7094),HOUR($B7094)*2+MINUTE($B7094)/30,IFERROR(VALUE(LEFT($B7094,FIND(":",$B7094)-1))*2+VALUE(MID($B7094,FIND(":",$B7094)+1,2))/30,"")))</f>
        <v/>
      </c>
      <c r="G7094" s="12">
        <f>IF($E7094="","",IF(WEEKDAY($E7094,2)&lt;6,1,0))</f>
        <v/>
      </c>
      <c r="H7094" s="12">
        <f>IF(OR($E7094="",$F7094=""),"",IF(AND($G7094=1,$F7094&gt;='Working Hours'!$C$8,$F7094&lt;'Working Hours'!$C$9),1,0))</f>
        <v/>
      </c>
    </row>
    <row r="7095">
      <c r="A7095" s="11" t="n"/>
      <c r="B7095" s="11" t="n"/>
      <c r="C7095" s="11" t="n"/>
      <c r="E7095" s="12">
        <f>IF($A7095="","",IF(ISNUMBER($A7095),$A7095,IFERROR(DATEVALUE($A7095),"")))</f>
        <v/>
      </c>
      <c r="F7095" s="12">
        <f>IF($B7095="","",IF(ISNUMBER($B7095),HOUR($B7095)*2+MINUTE($B7095)/30,IFERROR(VALUE(LEFT($B7095,FIND(":",$B7095)-1))*2+VALUE(MID($B7095,FIND(":",$B7095)+1,2))/30,"")))</f>
        <v/>
      </c>
      <c r="G7095" s="12">
        <f>IF($E7095="","",IF(WEEKDAY($E7095,2)&lt;6,1,0))</f>
        <v/>
      </c>
      <c r="H7095" s="12">
        <f>IF(OR($E7095="",$F7095=""),"",IF(AND($G7095=1,$F7095&gt;='Working Hours'!$C$8,$F7095&lt;'Working Hours'!$C$9),1,0))</f>
        <v/>
      </c>
    </row>
    <row r="7096">
      <c r="A7096" s="11" t="n"/>
      <c r="B7096" s="11" t="n"/>
      <c r="C7096" s="11" t="n"/>
      <c r="E7096" s="12">
        <f>IF($A7096="","",IF(ISNUMBER($A7096),$A7096,IFERROR(DATEVALUE($A7096),"")))</f>
        <v/>
      </c>
      <c r="F7096" s="12">
        <f>IF($B7096="","",IF(ISNUMBER($B7096),HOUR($B7096)*2+MINUTE($B7096)/30,IFERROR(VALUE(LEFT($B7096,FIND(":",$B7096)-1))*2+VALUE(MID($B7096,FIND(":",$B7096)+1,2))/30,"")))</f>
        <v/>
      </c>
      <c r="G7096" s="12">
        <f>IF($E7096="","",IF(WEEKDAY($E7096,2)&lt;6,1,0))</f>
        <v/>
      </c>
      <c r="H7096" s="12">
        <f>IF(OR($E7096="",$F7096=""),"",IF(AND($G7096=1,$F7096&gt;='Working Hours'!$C$8,$F7096&lt;'Working Hours'!$C$9),1,0))</f>
        <v/>
      </c>
    </row>
    <row r="7097">
      <c r="A7097" s="11" t="n"/>
      <c r="B7097" s="11" t="n"/>
      <c r="C7097" s="11" t="n"/>
      <c r="E7097" s="12">
        <f>IF($A7097="","",IF(ISNUMBER($A7097),$A7097,IFERROR(DATEVALUE($A7097),"")))</f>
        <v/>
      </c>
      <c r="F7097" s="12">
        <f>IF($B7097="","",IF(ISNUMBER($B7097),HOUR($B7097)*2+MINUTE($B7097)/30,IFERROR(VALUE(LEFT($B7097,FIND(":",$B7097)-1))*2+VALUE(MID($B7097,FIND(":",$B7097)+1,2))/30,"")))</f>
        <v/>
      </c>
      <c r="G7097" s="12">
        <f>IF($E7097="","",IF(WEEKDAY($E7097,2)&lt;6,1,0))</f>
        <v/>
      </c>
      <c r="H7097" s="12">
        <f>IF(OR($E7097="",$F7097=""),"",IF(AND($G7097=1,$F7097&gt;='Working Hours'!$C$8,$F7097&lt;'Working Hours'!$C$9),1,0))</f>
        <v/>
      </c>
    </row>
    <row r="7098">
      <c r="A7098" s="11" t="n"/>
      <c r="B7098" s="11" t="n"/>
      <c r="C7098" s="11" t="n"/>
      <c r="E7098" s="12">
        <f>IF($A7098="","",IF(ISNUMBER($A7098),$A7098,IFERROR(DATEVALUE($A7098),"")))</f>
        <v/>
      </c>
      <c r="F7098" s="12">
        <f>IF($B7098="","",IF(ISNUMBER($B7098),HOUR($B7098)*2+MINUTE($B7098)/30,IFERROR(VALUE(LEFT($B7098,FIND(":",$B7098)-1))*2+VALUE(MID($B7098,FIND(":",$B7098)+1,2))/30,"")))</f>
        <v/>
      </c>
      <c r="G7098" s="12">
        <f>IF($E7098="","",IF(WEEKDAY($E7098,2)&lt;6,1,0))</f>
        <v/>
      </c>
      <c r="H7098" s="12">
        <f>IF(OR($E7098="",$F7098=""),"",IF(AND($G7098=1,$F7098&gt;='Working Hours'!$C$8,$F7098&lt;'Working Hours'!$C$9),1,0))</f>
        <v/>
      </c>
    </row>
    <row r="7099">
      <c r="A7099" s="11" t="n"/>
      <c r="B7099" s="11" t="n"/>
      <c r="C7099" s="11" t="n"/>
      <c r="E7099" s="12">
        <f>IF($A7099="","",IF(ISNUMBER($A7099),$A7099,IFERROR(DATEVALUE($A7099),"")))</f>
        <v/>
      </c>
      <c r="F7099" s="12">
        <f>IF($B7099="","",IF(ISNUMBER($B7099),HOUR($B7099)*2+MINUTE($B7099)/30,IFERROR(VALUE(LEFT($B7099,FIND(":",$B7099)-1))*2+VALUE(MID($B7099,FIND(":",$B7099)+1,2))/30,"")))</f>
        <v/>
      </c>
      <c r="G7099" s="12">
        <f>IF($E7099="","",IF(WEEKDAY($E7099,2)&lt;6,1,0))</f>
        <v/>
      </c>
      <c r="H7099" s="12">
        <f>IF(OR($E7099="",$F7099=""),"",IF(AND($G7099=1,$F7099&gt;='Working Hours'!$C$8,$F7099&lt;'Working Hours'!$C$9),1,0))</f>
        <v/>
      </c>
    </row>
    <row r="7100">
      <c r="A7100" s="11" t="n"/>
      <c r="B7100" s="11" t="n"/>
      <c r="C7100" s="11" t="n"/>
      <c r="E7100" s="12">
        <f>IF($A7100="","",IF(ISNUMBER($A7100),$A7100,IFERROR(DATEVALUE($A7100),"")))</f>
        <v/>
      </c>
      <c r="F7100" s="12">
        <f>IF($B7100="","",IF(ISNUMBER($B7100),HOUR($B7100)*2+MINUTE($B7100)/30,IFERROR(VALUE(LEFT($B7100,FIND(":",$B7100)-1))*2+VALUE(MID($B7100,FIND(":",$B7100)+1,2))/30,"")))</f>
        <v/>
      </c>
      <c r="G7100" s="12">
        <f>IF($E7100="","",IF(WEEKDAY($E7100,2)&lt;6,1,0))</f>
        <v/>
      </c>
      <c r="H7100" s="12">
        <f>IF(OR($E7100="",$F7100=""),"",IF(AND($G7100=1,$F7100&gt;='Working Hours'!$C$8,$F7100&lt;'Working Hours'!$C$9),1,0))</f>
        <v/>
      </c>
    </row>
    <row r="7101">
      <c r="A7101" s="11" t="n"/>
      <c r="B7101" s="11" t="n"/>
      <c r="C7101" s="11" t="n"/>
      <c r="E7101" s="12">
        <f>IF($A7101="","",IF(ISNUMBER($A7101),$A7101,IFERROR(DATEVALUE($A7101),"")))</f>
        <v/>
      </c>
      <c r="F7101" s="12">
        <f>IF($B7101="","",IF(ISNUMBER($B7101),HOUR($B7101)*2+MINUTE($B7101)/30,IFERROR(VALUE(LEFT($B7101,FIND(":",$B7101)-1))*2+VALUE(MID($B7101,FIND(":",$B7101)+1,2))/30,"")))</f>
        <v/>
      </c>
      <c r="G7101" s="12">
        <f>IF($E7101="","",IF(WEEKDAY($E7101,2)&lt;6,1,0))</f>
        <v/>
      </c>
      <c r="H7101" s="12">
        <f>IF(OR($E7101="",$F7101=""),"",IF(AND($G7101=1,$F7101&gt;='Working Hours'!$C$8,$F7101&lt;'Working Hours'!$C$9),1,0))</f>
        <v/>
      </c>
    </row>
    <row r="7102">
      <c r="A7102" s="11" t="n"/>
      <c r="B7102" s="11" t="n"/>
      <c r="C7102" s="11" t="n"/>
      <c r="E7102" s="12">
        <f>IF($A7102="","",IF(ISNUMBER($A7102),$A7102,IFERROR(DATEVALUE($A7102),"")))</f>
        <v/>
      </c>
      <c r="F7102" s="12">
        <f>IF($B7102="","",IF(ISNUMBER($B7102),HOUR($B7102)*2+MINUTE($B7102)/30,IFERROR(VALUE(LEFT($B7102,FIND(":",$B7102)-1))*2+VALUE(MID($B7102,FIND(":",$B7102)+1,2))/30,"")))</f>
        <v/>
      </c>
      <c r="G7102" s="12">
        <f>IF($E7102="","",IF(WEEKDAY($E7102,2)&lt;6,1,0))</f>
        <v/>
      </c>
      <c r="H7102" s="12">
        <f>IF(OR($E7102="",$F7102=""),"",IF(AND($G7102=1,$F7102&gt;='Working Hours'!$C$8,$F7102&lt;'Working Hours'!$C$9),1,0))</f>
        <v/>
      </c>
    </row>
    <row r="7103">
      <c r="A7103" s="11" t="n"/>
      <c r="B7103" s="11" t="n"/>
      <c r="C7103" s="11" t="n"/>
      <c r="E7103" s="12">
        <f>IF($A7103="","",IF(ISNUMBER($A7103),$A7103,IFERROR(DATEVALUE($A7103),"")))</f>
        <v/>
      </c>
      <c r="F7103" s="12">
        <f>IF($B7103="","",IF(ISNUMBER($B7103),HOUR($B7103)*2+MINUTE($B7103)/30,IFERROR(VALUE(LEFT($B7103,FIND(":",$B7103)-1))*2+VALUE(MID($B7103,FIND(":",$B7103)+1,2))/30,"")))</f>
        <v/>
      </c>
      <c r="G7103" s="12">
        <f>IF($E7103="","",IF(WEEKDAY($E7103,2)&lt;6,1,0))</f>
        <v/>
      </c>
      <c r="H7103" s="12">
        <f>IF(OR($E7103="",$F7103=""),"",IF(AND($G7103=1,$F7103&gt;='Working Hours'!$C$8,$F7103&lt;'Working Hours'!$C$9),1,0))</f>
        <v/>
      </c>
    </row>
    <row r="7104">
      <c r="A7104" s="11" t="n"/>
      <c r="B7104" s="11" t="n"/>
      <c r="C7104" s="11" t="n"/>
      <c r="E7104" s="12">
        <f>IF($A7104="","",IF(ISNUMBER($A7104),$A7104,IFERROR(DATEVALUE($A7104),"")))</f>
        <v/>
      </c>
      <c r="F7104" s="12">
        <f>IF($B7104="","",IF(ISNUMBER($B7104),HOUR($B7104)*2+MINUTE($B7104)/30,IFERROR(VALUE(LEFT($B7104,FIND(":",$B7104)-1))*2+VALUE(MID($B7104,FIND(":",$B7104)+1,2))/30,"")))</f>
        <v/>
      </c>
      <c r="G7104" s="12">
        <f>IF($E7104="","",IF(WEEKDAY($E7104,2)&lt;6,1,0))</f>
        <v/>
      </c>
      <c r="H7104" s="12">
        <f>IF(OR($E7104="",$F7104=""),"",IF(AND($G7104=1,$F7104&gt;='Working Hours'!$C$8,$F7104&lt;'Working Hours'!$C$9),1,0))</f>
        <v/>
      </c>
    </row>
    <row r="7105">
      <c r="A7105" s="11" t="n"/>
      <c r="B7105" s="11" t="n"/>
      <c r="C7105" s="11" t="n"/>
      <c r="E7105" s="12">
        <f>IF($A7105="","",IF(ISNUMBER($A7105),$A7105,IFERROR(DATEVALUE($A7105),"")))</f>
        <v/>
      </c>
      <c r="F7105" s="12">
        <f>IF($B7105="","",IF(ISNUMBER($B7105),HOUR($B7105)*2+MINUTE($B7105)/30,IFERROR(VALUE(LEFT($B7105,FIND(":",$B7105)-1))*2+VALUE(MID($B7105,FIND(":",$B7105)+1,2))/30,"")))</f>
        <v/>
      </c>
      <c r="G7105" s="12">
        <f>IF($E7105="","",IF(WEEKDAY($E7105,2)&lt;6,1,0))</f>
        <v/>
      </c>
      <c r="H7105" s="12">
        <f>IF(OR($E7105="",$F7105=""),"",IF(AND($G7105=1,$F7105&gt;='Working Hours'!$C$8,$F7105&lt;'Working Hours'!$C$9),1,0))</f>
        <v/>
      </c>
    </row>
    <row r="7106">
      <c r="A7106" s="11" t="n"/>
      <c r="B7106" s="11" t="n"/>
      <c r="C7106" s="11" t="n"/>
      <c r="E7106" s="12">
        <f>IF($A7106="","",IF(ISNUMBER($A7106),$A7106,IFERROR(DATEVALUE($A7106),"")))</f>
        <v/>
      </c>
      <c r="F7106" s="12">
        <f>IF($B7106="","",IF(ISNUMBER($B7106),HOUR($B7106)*2+MINUTE($B7106)/30,IFERROR(VALUE(LEFT($B7106,FIND(":",$B7106)-1))*2+VALUE(MID($B7106,FIND(":",$B7106)+1,2))/30,"")))</f>
        <v/>
      </c>
      <c r="G7106" s="12">
        <f>IF($E7106="","",IF(WEEKDAY($E7106,2)&lt;6,1,0))</f>
        <v/>
      </c>
      <c r="H7106" s="12">
        <f>IF(OR($E7106="",$F7106=""),"",IF(AND($G7106=1,$F7106&gt;='Working Hours'!$C$8,$F7106&lt;'Working Hours'!$C$9),1,0))</f>
        <v/>
      </c>
    </row>
    <row r="7107">
      <c r="A7107" s="11" t="n"/>
      <c r="B7107" s="11" t="n"/>
      <c r="C7107" s="11" t="n"/>
      <c r="E7107" s="12">
        <f>IF($A7107="","",IF(ISNUMBER($A7107),$A7107,IFERROR(DATEVALUE($A7107),"")))</f>
        <v/>
      </c>
      <c r="F7107" s="12">
        <f>IF($B7107="","",IF(ISNUMBER($B7107),HOUR($B7107)*2+MINUTE($B7107)/30,IFERROR(VALUE(LEFT($B7107,FIND(":",$B7107)-1))*2+VALUE(MID($B7107,FIND(":",$B7107)+1,2))/30,"")))</f>
        <v/>
      </c>
      <c r="G7107" s="12">
        <f>IF($E7107="","",IF(WEEKDAY($E7107,2)&lt;6,1,0))</f>
        <v/>
      </c>
      <c r="H7107" s="12">
        <f>IF(OR($E7107="",$F7107=""),"",IF(AND($G7107=1,$F7107&gt;='Working Hours'!$C$8,$F7107&lt;'Working Hours'!$C$9),1,0))</f>
        <v/>
      </c>
    </row>
    <row r="7108">
      <c r="A7108" s="11" t="n"/>
      <c r="B7108" s="11" t="n"/>
      <c r="C7108" s="11" t="n"/>
      <c r="E7108" s="12">
        <f>IF($A7108="","",IF(ISNUMBER($A7108),$A7108,IFERROR(DATEVALUE($A7108),"")))</f>
        <v/>
      </c>
      <c r="F7108" s="12">
        <f>IF($B7108="","",IF(ISNUMBER($B7108),HOUR($B7108)*2+MINUTE($B7108)/30,IFERROR(VALUE(LEFT($B7108,FIND(":",$B7108)-1))*2+VALUE(MID($B7108,FIND(":",$B7108)+1,2))/30,"")))</f>
        <v/>
      </c>
      <c r="G7108" s="12">
        <f>IF($E7108="","",IF(WEEKDAY($E7108,2)&lt;6,1,0))</f>
        <v/>
      </c>
      <c r="H7108" s="12">
        <f>IF(OR($E7108="",$F7108=""),"",IF(AND($G7108=1,$F7108&gt;='Working Hours'!$C$8,$F7108&lt;'Working Hours'!$C$9),1,0))</f>
        <v/>
      </c>
    </row>
    <row r="7109">
      <c r="A7109" s="11" t="n"/>
      <c r="B7109" s="11" t="n"/>
      <c r="C7109" s="11" t="n"/>
      <c r="E7109" s="12">
        <f>IF($A7109="","",IF(ISNUMBER($A7109),$A7109,IFERROR(DATEVALUE($A7109),"")))</f>
        <v/>
      </c>
      <c r="F7109" s="12">
        <f>IF($B7109="","",IF(ISNUMBER($B7109),HOUR($B7109)*2+MINUTE($B7109)/30,IFERROR(VALUE(LEFT($B7109,FIND(":",$B7109)-1))*2+VALUE(MID($B7109,FIND(":",$B7109)+1,2))/30,"")))</f>
        <v/>
      </c>
      <c r="G7109" s="12">
        <f>IF($E7109="","",IF(WEEKDAY($E7109,2)&lt;6,1,0))</f>
        <v/>
      </c>
      <c r="H7109" s="12">
        <f>IF(OR($E7109="",$F7109=""),"",IF(AND($G7109=1,$F7109&gt;='Working Hours'!$C$8,$F7109&lt;'Working Hours'!$C$9),1,0))</f>
        <v/>
      </c>
    </row>
    <row r="7110">
      <c r="A7110" s="11" t="n"/>
      <c r="B7110" s="11" t="n"/>
      <c r="C7110" s="11" t="n"/>
      <c r="E7110" s="12">
        <f>IF($A7110="","",IF(ISNUMBER($A7110),$A7110,IFERROR(DATEVALUE($A7110),"")))</f>
        <v/>
      </c>
      <c r="F7110" s="12">
        <f>IF($B7110="","",IF(ISNUMBER($B7110),HOUR($B7110)*2+MINUTE($B7110)/30,IFERROR(VALUE(LEFT($B7110,FIND(":",$B7110)-1))*2+VALUE(MID($B7110,FIND(":",$B7110)+1,2))/30,"")))</f>
        <v/>
      </c>
      <c r="G7110" s="12">
        <f>IF($E7110="","",IF(WEEKDAY($E7110,2)&lt;6,1,0))</f>
        <v/>
      </c>
      <c r="H7110" s="12">
        <f>IF(OR($E7110="",$F7110=""),"",IF(AND($G7110=1,$F7110&gt;='Working Hours'!$C$8,$F7110&lt;'Working Hours'!$C$9),1,0))</f>
        <v/>
      </c>
    </row>
    <row r="7111">
      <c r="A7111" s="11" t="n"/>
      <c r="B7111" s="11" t="n"/>
      <c r="C7111" s="11" t="n"/>
      <c r="E7111" s="12">
        <f>IF($A7111="","",IF(ISNUMBER($A7111),$A7111,IFERROR(DATEVALUE($A7111),"")))</f>
        <v/>
      </c>
      <c r="F7111" s="12">
        <f>IF($B7111="","",IF(ISNUMBER($B7111),HOUR($B7111)*2+MINUTE($B7111)/30,IFERROR(VALUE(LEFT($B7111,FIND(":",$B7111)-1))*2+VALUE(MID($B7111,FIND(":",$B7111)+1,2))/30,"")))</f>
        <v/>
      </c>
      <c r="G7111" s="12">
        <f>IF($E7111="","",IF(WEEKDAY($E7111,2)&lt;6,1,0))</f>
        <v/>
      </c>
      <c r="H7111" s="12">
        <f>IF(OR($E7111="",$F7111=""),"",IF(AND($G7111=1,$F7111&gt;='Working Hours'!$C$8,$F7111&lt;'Working Hours'!$C$9),1,0))</f>
        <v/>
      </c>
    </row>
    <row r="7112">
      <c r="A7112" s="11" t="n"/>
      <c r="B7112" s="11" t="n"/>
      <c r="C7112" s="11" t="n"/>
      <c r="E7112" s="12">
        <f>IF($A7112="","",IF(ISNUMBER($A7112),$A7112,IFERROR(DATEVALUE($A7112),"")))</f>
        <v/>
      </c>
      <c r="F7112" s="12">
        <f>IF($B7112="","",IF(ISNUMBER($B7112),HOUR($B7112)*2+MINUTE($B7112)/30,IFERROR(VALUE(LEFT($B7112,FIND(":",$B7112)-1))*2+VALUE(MID($B7112,FIND(":",$B7112)+1,2))/30,"")))</f>
        <v/>
      </c>
      <c r="G7112" s="12">
        <f>IF($E7112="","",IF(WEEKDAY($E7112,2)&lt;6,1,0))</f>
        <v/>
      </c>
      <c r="H7112" s="12">
        <f>IF(OR($E7112="",$F7112=""),"",IF(AND($G7112=1,$F7112&gt;='Working Hours'!$C$8,$F7112&lt;'Working Hours'!$C$9),1,0))</f>
        <v/>
      </c>
    </row>
    <row r="7113">
      <c r="A7113" s="11" t="n"/>
      <c r="B7113" s="11" t="n"/>
      <c r="C7113" s="11" t="n"/>
      <c r="E7113" s="12">
        <f>IF($A7113="","",IF(ISNUMBER($A7113),$A7113,IFERROR(DATEVALUE($A7113),"")))</f>
        <v/>
      </c>
      <c r="F7113" s="12">
        <f>IF($B7113="","",IF(ISNUMBER($B7113),HOUR($B7113)*2+MINUTE($B7113)/30,IFERROR(VALUE(LEFT($B7113,FIND(":",$B7113)-1))*2+VALUE(MID($B7113,FIND(":",$B7113)+1,2))/30,"")))</f>
        <v/>
      </c>
      <c r="G7113" s="12">
        <f>IF($E7113="","",IF(WEEKDAY($E7113,2)&lt;6,1,0))</f>
        <v/>
      </c>
      <c r="H7113" s="12">
        <f>IF(OR($E7113="",$F7113=""),"",IF(AND($G7113=1,$F7113&gt;='Working Hours'!$C$8,$F7113&lt;'Working Hours'!$C$9),1,0))</f>
        <v/>
      </c>
    </row>
    <row r="7114">
      <c r="A7114" s="11" t="n"/>
      <c r="B7114" s="11" t="n"/>
      <c r="C7114" s="11" t="n"/>
      <c r="E7114" s="12">
        <f>IF($A7114="","",IF(ISNUMBER($A7114),$A7114,IFERROR(DATEVALUE($A7114),"")))</f>
        <v/>
      </c>
      <c r="F7114" s="12">
        <f>IF($B7114="","",IF(ISNUMBER($B7114),HOUR($B7114)*2+MINUTE($B7114)/30,IFERROR(VALUE(LEFT($B7114,FIND(":",$B7114)-1))*2+VALUE(MID($B7114,FIND(":",$B7114)+1,2))/30,"")))</f>
        <v/>
      </c>
      <c r="G7114" s="12">
        <f>IF($E7114="","",IF(WEEKDAY($E7114,2)&lt;6,1,0))</f>
        <v/>
      </c>
      <c r="H7114" s="12">
        <f>IF(OR($E7114="",$F7114=""),"",IF(AND($G7114=1,$F7114&gt;='Working Hours'!$C$8,$F7114&lt;'Working Hours'!$C$9),1,0))</f>
        <v/>
      </c>
    </row>
    <row r="7115">
      <c r="A7115" s="11" t="n"/>
      <c r="B7115" s="11" t="n"/>
      <c r="C7115" s="11" t="n"/>
      <c r="E7115" s="12">
        <f>IF($A7115="","",IF(ISNUMBER($A7115),$A7115,IFERROR(DATEVALUE($A7115),"")))</f>
        <v/>
      </c>
      <c r="F7115" s="12">
        <f>IF($B7115="","",IF(ISNUMBER($B7115),HOUR($B7115)*2+MINUTE($B7115)/30,IFERROR(VALUE(LEFT($B7115,FIND(":",$B7115)-1))*2+VALUE(MID($B7115,FIND(":",$B7115)+1,2))/30,"")))</f>
        <v/>
      </c>
      <c r="G7115" s="12">
        <f>IF($E7115="","",IF(WEEKDAY($E7115,2)&lt;6,1,0))</f>
        <v/>
      </c>
      <c r="H7115" s="12">
        <f>IF(OR($E7115="",$F7115=""),"",IF(AND($G7115=1,$F7115&gt;='Working Hours'!$C$8,$F7115&lt;'Working Hours'!$C$9),1,0))</f>
        <v/>
      </c>
    </row>
    <row r="7116">
      <c r="A7116" s="11" t="n"/>
      <c r="B7116" s="11" t="n"/>
      <c r="C7116" s="11" t="n"/>
      <c r="E7116" s="12">
        <f>IF($A7116="","",IF(ISNUMBER($A7116),$A7116,IFERROR(DATEVALUE($A7116),"")))</f>
        <v/>
      </c>
      <c r="F7116" s="12">
        <f>IF($B7116="","",IF(ISNUMBER($B7116),HOUR($B7116)*2+MINUTE($B7116)/30,IFERROR(VALUE(LEFT($B7116,FIND(":",$B7116)-1))*2+VALUE(MID($B7116,FIND(":",$B7116)+1,2))/30,"")))</f>
        <v/>
      </c>
      <c r="G7116" s="12">
        <f>IF($E7116="","",IF(WEEKDAY($E7116,2)&lt;6,1,0))</f>
        <v/>
      </c>
      <c r="H7116" s="12">
        <f>IF(OR($E7116="",$F7116=""),"",IF(AND($G7116=1,$F7116&gt;='Working Hours'!$C$8,$F7116&lt;'Working Hours'!$C$9),1,0))</f>
        <v/>
      </c>
    </row>
    <row r="7117">
      <c r="A7117" s="11" t="n"/>
      <c r="B7117" s="11" t="n"/>
      <c r="C7117" s="11" t="n"/>
      <c r="E7117" s="12">
        <f>IF($A7117="","",IF(ISNUMBER($A7117),$A7117,IFERROR(DATEVALUE($A7117),"")))</f>
        <v/>
      </c>
      <c r="F7117" s="12">
        <f>IF($B7117="","",IF(ISNUMBER($B7117),HOUR($B7117)*2+MINUTE($B7117)/30,IFERROR(VALUE(LEFT($B7117,FIND(":",$B7117)-1))*2+VALUE(MID($B7117,FIND(":",$B7117)+1,2))/30,"")))</f>
        <v/>
      </c>
      <c r="G7117" s="12">
        <f>IF($E7117="","",IF(WEEKDAY($E7117,2)&lt;6,1,0))</f>
        <v/>
      </c>
      <c r="H7117" s="12">
        <f>IF(OR($E7117="",$F7117=""),"",IF(AND($G7117=1,$F7117&gt;='Working Hours'!$C$8,$F7117&lt;'Working Hours'!$C$9),1,0))</f>
        <v/>
      </c>
    </row>
    <row r="7118">
      <c r="A7118" s="11" t="n"/>
      <c r="B7118" s="11" t="n"/>
      <c r="C7118" s="11" t="n"/>
      <c r="E7118" s="12">
        <f>IF($A7118="","",IF(ISNUMBER($A7118),$A7118,IFERROR(DATEVALUE($A7118),"")))</f>
        <v/>
      </c>
      <c r="F7118" s="12">
        <f>IF($B7118="","",IF(ISNUMBER($B7118),HOUR($B7118)*2+MINUTE($B7118)/30,IFERROR(VALUE(LEFT($B7118,FIND(":",$B7118)-1))*2+VALUE(MID($B7118,FIND(":",$B7118)+1,2))/30,"")))</f>
        <v/>
      </c>
      <c r="G7118" s="12">
        <f>IF($E7118="","",IF(WEEKDAY($E7118,2)&lt;6,1,0))</f>
        <v/>
      </c>
      <c r="H7118" s="12">
        <f>IF(OR($E7118="",$F7118=""),"",IF(AND($G7118=1,$F7118&gt;='Working Hours'!$C$8,$F7118&lt;'Working Hours'!$C$9),1,0))</f>
        <v/>
      </c>
    </row>
    <row r="7119">
      <c r="A7119" s="11" t="n"/>
      <c r="B7119" s="11" t="n"/>
      <c r="C7119" s="11" t="n"/>
      <c r="E7119" s="12">
        <f>IF($A7119="","",IF(ISNUMBER($A7119),$A7119,IFERROR(DATEVALUE($A7119),"")))</f>
        <v/>
      </c>
      <c r="F7119" s="12">
        <f>IF($B7119="","",IF(ISNUMBER($B7119),HOUR($B7119)*2+MINUTE($B7119)/30,IFERROR(VALUE(LEFT($B7119,FIND(":",$B7119)-1))*2+VALUE(MID($B7119,FIND(":",$B7119)+1,2))/30,"")))</f>
        <v/>
      </c>
      <c r="G7119" s="12">
        <f>IF($E7119="","",IF(WEEKDAY($E7119,2)&lt;6,1,0))</f>
        <v/>
      </c>
      <c r="H7119" s="12">
        <f>IF(OR($E7119="",$F7119=""),"",IF(AND($G7119=1,$F7119&gt;='Working Hours'!$C$8,$F7119&lt;'Working Hours'!$C$9),1,0))</f>
        <v/>
      </c>
    </row>
    <row r="7120">
      <c r="A7120" s="11" t="n"/>
      <c r="B7120" s="11" t="n"/>
      <c r="C7120" s="11" t="n"/>
      <c r="E7120" s="12">
        <f>IF($A7120="","",IF(ISNUMBER($A7120),$A7120,IFERROR(DATEVALUE($A7120),"")))</f>
        <v/>
      </c>
      <c r="F7120" s="12">
        <f>IF($B7120="","",IF(ISNUMBER($B7120),HOUR($B7120)*2+MINUTE($B7120)/30,IFERROR(VALUE(LEFT($B7120,FIND(":",$B7120)-1))*2+VALUE(MID($B7120,FIND(":",$B7120)+1,2))/30,"")))</f>
        <v/>
      </c>
      <c r="G7120" s="12">
        <f>IF($E7120="","",IF(WEEKDAY($E7120,2)&lt;6,1,0))</f>
        <v/>
      </c>
      <c r="H7120" s="12">
        <f>IF(OR($E7120="",$F7120=""),"",IF(AND($G7120=1,$F7120&gt;='Working Hours'!$C$8,$F7120&lt;'Working Hours'!$C$9),1,0))</f>
        <v/>
      </c>
    </row>
    <row r="7121">
      <c r="A7121" s="11" t="n"/>
      <c r="B7121" s="11" t="n"/>
      <c r="C7121" s="11" t="n"/>
      <c r="E7121" s="12">
        <f>IF($A7121="","",IF(ISNUMBER($A7121),$A7121,IFERROR(DATEVALUE($A7121),"")))</f>
        <v/>
      </c>
      <c r="F7121" s="12">
        <f>IF($B7121="","",IF(ISNUMBER($B7121),HOUR($B7121)*2+MINUTE($B7121)/30,IFERROR(VALUE(LEFT($B7121,FIND(":",$B7121)-1))*2+VALUE(MID($B7121,FIND(":",$B7121)+1,2))/30,"")))</f>
        <v/>
      </c>
      <c r="G7121" s="12">
        <f>IF($E7121="","",IF(WEEKDAY($E7121,2)&lt;6,1,0))</f>
        <v/>
      </c>
      <c r="H7121" s="12">
        <f>IF(OR($E7121="",$F7121=""),"",IF(AND($G7121=1,$F7121&gt;='Working Hours'!$C$8,$F7121&lt;'Working Hours'!$C$9),1,0))</f>
        <v/>
      </c>
    </row>
    <row r="7122">
      <c r="A7122" s="11" t="n"/>
      <c r="B7122" s="11" t="n"/>
      <c r="C7122" s="11" t="n"/>
      <c r="E7122" s="12">
        <f>IF($A7122="","",IF(ISNUMBER($A7122),$A7122,IFERROR(DATEVALUE($A7122),"")))</f>
        <v/>
      </c>
      <c r="F7122" s="12">
        <f>IF($B7122="","",IF(ISNUMBER($B7122),HOUR($B7122)*2+MINUTE($B7122)/30,IFERROR(VALUE(LEFT($B7122,FIND(":",$B7122)-1))*2+VALUE(MID($B7122,FIND(":",$B7122)+1,2))/30,"")))</f>
        <v/>
      </c>
      <c r="G7122" s="12">
        <f>IF($E7122="","",IF(WEEKDAY($E7122,2)&lt;6,1,0))</f>
        <v/>
      </c>
      <c r="H7122" s="12">
        <f>IF(OR($E7122="",$F7122=""),"",IF(AND($G7122=1,$F7122&gt;='Working Hours'!$C$8,$F7122&lt;'Working Hours'!$C$9),1,0))</f>
        <v/>
      </c>
    </row>
    <row r="7123">
      <c r="A7123" s="11" t="n"/>
      <c r="B7123" s="11" t="n"/>
      <c r="C7123" s="11" t="n"/>
      <c r="E7123" s="12">
        <f>IF($A7123="","",IF(ISNUMBER($A7123),$A7123,IFERROR(DATEVALUE($A7123),"")))</f>
        <v/>
      </c>
      <c r="F7123" s="12">
        <f>IF($B7123="","",IF(ISNUMBER($B7123),HOUR($B7123)*2+MINUTE($B7123)/30,IFERROR(VALUE(LEFT($B7123,FIND(":",$B7123)-1))*2+VALUE(MID($B7123,FIND(":",$B7123)+1,2))/30,"")))</f>
        <v/>
      </c>
      <c r="G7123" s="12">
        <f>IF($E7123="","",IF(WEEKDAY($E7123,2)&lt;6,1,0))</f>
        <v/>
      </c>
      <c r="H7123" s="12">
        <f>IF(OR($E7123="",$F7123=""),"",IF(AND($G7123=1,$F7123&gt;='Working Hours'!$C$8,$F7123&lt;'Working Hours'!$C$9),1,0))</f>
        <v/>
      </c>
    </row>
    <row r="7124">
      <c r="A7124" s="11" t="n"/>
      <c r="B7124" s="11" t="n"/>
      <c r="C7124" s="11" t="n"/>
      <c r="E7124" s="12">
        <f>IF($A7124="","",IF(ISNUMBER($A7124),$A7124,IFERROR(DATEVALUE($A7124),"")))</f>
        <v/>
      </c>
      <c r="F7124" s="12">
        <f>IF($B7124="","",IF(ISNUMBER($B7124),HOUR($B7124)*2+MINUTE($B7124)/30,IFERROR(VALUE(LEFT($B7124,FIND(":",$B7124)-1))*2+VALUE(MID($B7124,FIND(":",$B7124)+1,2))/30,"")))</f>
        <v/>
      </c>
      <c r="G7124" s="12">
        <f>IF($E7124="","",IF(WEEKDAY($E7124,2)&lt;6,1,0))</f>
        <v/>
      </c>
      <c r="H7124" s="12">
        <f>IF(OR($E7124="",$F7124=""),"",IF(AND($G7124=1,$F7124&gt;='Working Hours'!$C$8,$F7124&lt;'Working Hours'!$C$9),1,0))</f>
        <v/>
      </c>
    </row>
    <row r="7125">
      <c r="A7125" s="11" t="n"/>
      <c r="B7125" s="11" t="n"/>
      <c r="C7125" s="11" t="n"/>
      <c r="E7125" s="12">
        <f>IF($A7125="","",IF(ISNUMBER($A7125),$A7125,IFERROR(DATEVALUE($A7125),"")))</f>
        <v/>
      </c>
      <c r="F7125" s="12">
        <f>IF($B7125="","",IF(ISNUMBER($B7125),HOUR($B7125)*2+MINUTE($B7125)/30,IFERROR(VALUE(LEFT($B7125,FIND(":",$B7125)-1))*2+VALUE(MID($B7125,FIND(":",$B7125)+1,2))/30,"")))</f>
        <v/>
      </c>
      <c r="G7125" s="12">
        <f>IF($E7125="","",IF(WEEKDAY($E7125,2)&lt;6,1,0))</f>
        <v/>
      </c>
      <c r="H7125" s="12">
        <f>IF(OR($E7125="",$F7125=""),"",IF(AND($G7125=1,$F7125&gt;='Working Hours'!$C$8,$F7125&lt;'Working Hours'!$C$9),1,0))</f>
        <v/>
      </c>
    </row>
    <row r="7126">
      <c r="A7126" s="11" t="n"/>
      <c r="B7126" s="11" t="n"/>
      <c r="C7126" s="11" t="n"/>
      <c r="E7126" s="12">
        <f>IF($A7126="","",IF(ISNUMBER($A7126),$A7126,IFERROR(DATEVALUE($A7126),"")))</f>
        <v/>
      </c>
      <c r="F7126" s="12">
        <f>IF($B7126="","",IF(ISNUMBER($B7126),HOUR($B7126)*2+MINUTE($B7126)/30,IFERROR(VALUE(LEFT($B7126,FIND(":",$B7126)-1))*2+VALUE(MID($B7126,FIND(":",$B7126)+1,2))/30,"")))</f>
        <v/>
      </c>
      <c r="G7126" s="12">
        <f>IF($E7126="","",IF(WEEKDAY($E7126,2)&lt;6,1,0))</f>
        <v/>
      </c>
      <c r="H7126" s="12">
        <f>IF(OR($E7126="",$F7126=""),"",IF(AND($G7126=1,$F7126&gt;='Working Hours'!$C$8,$F7126&lt;'Working Hours'!$C$9),1,0))</f>
        <v/>
      </c>
    </row>
    <row r="7127">
      <c r="A7127" s="11" t="n"/>
      <c r="B7127" s="11" t="n"/>
      <c r="C7127" s="11" t="n"/>
      <c r="E7127" s="12">
        <f>IF($A7127="","",IF(ISNUMBER($A7127),$A7127,IFERROR(DATEVALUE($A7127),"")))</f>
        <v/>
      </c>
      <c r="F7127" s="12">
        <f>IF($B7127="","",IF(ISNUMBER($B7127),HOUR($B7127)*2+MINUTE($B7127)/30,IFERROR(VALUE(LEFT($B7127,FIND(":",$B7127)-1))*2+VALUE(MID($B7127,FIND(":",$B7127)+1,2))/30,"")))</f>
        <v/>
      </c>
      <c r="G7127" s="12">
        <f>IF($E7127="","",IF(WEEKDAY($E7127,2)&lt;6,1,0))</f>
        <v/>
      </c>
      <c r="H7127" s="12">
        <f>IF(OR($E7127="",$F7127=""),"",IF(AND($G7127=1,$F7127&gt;='Working Hours'!$C$8,$F7127&lt;'Working Hours'!$C$9),1,0))</f>
        <v/>
      </c>
    </row>
    <row r="7128">
      <c r="A7128" s="11" t="n"/>
      <c r="B7128" s="11" t="n"/>
      <c r="C7128" s="11" t="n"/>
      <c r="E7128" s="12">
        <f>IF($A7128="","",IF(ISNUMBER($A7128),$A7128,IFERROR(DATEVALUE($A7128),"")))</f>
        <v/>
      </c>
      <c r="F7128" s="12">
        <f>IF($B7128="","",IF(ISNUMBER($B7128),HOUR($B7128)*2+MINUTE($B7128)/30,IFERROR(VALUE(LEFT($B7128,FIND(":",$B7128)-1))*2+VALUE(MID($B7128,FIND(":",$B7128)+1,2))/30,"")))</f>
        <v/>
      </c>
      <c r="G7128" s="12">
        <f>IF($E7128="","",IF(WEEKDAY($E7128,2)&lt;6,1,0))</f>
        <v/>
      </c>
      <c r="H7128" s="12">
        <f>IF(OR($E7128="",$F7128=""),"",IF(AND($G7128=1,$F7128&gt;='Working Hours'!$C$8,$F7128&lt;'Working Hours'!$C$9),1,0))</f>
        <v/>
      </c>
    </row>
    <row r="7129">
      <c r="A7129" s="11" t="n"/>
      <c r="B7129" s="11" t="n"/>
      <c r="C7129" s="11" t="n"/>
      <c r="E7129" s="12">
        <f>IF($A7129="","",IF(ISNUMBER($A7129),$A7129,IFERROR(DATEVALUE($A7129),"")))</f>
        <v/>
      </c>
      <c r="F7129" s="12">
        <f>IF($B7129="","",IF(ISNUMBER($B7129),HOUR($B7129)*2+MINUTE($B7129)/30,IFERROR(VALUE(LEFT($B7129,FIND(":",$B7129)-1))*2+VALUE(MID($B7129,FIND(":",$B7129)+1,2))/30,"")))</f>
        <v/>
      </c>
      <c r="G7129" s="12">
        <f>IF($E7129="","",IF(WEEKDAY($E7129,2)&lt;6,1,0))</f>
        <v/>
      </c>
      <c r="H7129" s="12">
        <f>IF(OR($E7129="",$F7129=""),"",IF(AND($G7129=1,$F7129&gt;='Working Hours'!$C$8,$F7129&lt;'Working Hours'!$C$9),1,0))</f>
        <v/>
      </c>
    </row>
    <row r="7130">
      <c r="A7130" s="11" t="n"/>
      <c r="B7130" s="11" t="n"/>
      <c r="C7130" s="11" t="n"/>
      <c r="E7130" s="12">
        <f>IF($A7130="","",IF(ISNUMBER($A7130),$A7130,IFERROR(DATEVALUE($A7130),"")))</f>
        <v/>
      </c>
      <c r="F7130" s="12">
        <f>IF($B7130="","",IF(ISNUMBER($B7130),HOUR($B7130)*2+MINUTE($B7130)/30,IFERROR(VALUE(LEFT($B7130,FIND(":",$B7130)-1))*2+VALUE(MID($B7130,FIND(":",$B7130)+1,2))/30,"")))</f>
        <v/>
      </c>
      <c r="G7130" s="12">
        <f>IF($E7130="","",IF(WEEKDAY($E7130,2)&lt;6,1,0))</f>
        <v/>
      </c>
      <c r="H7130" s="12">
        <f>IF(OR($E7130="",$F7130=""),"",IF(AND($G7130=1,$F7130&gt;='Working Hours'!$C$8,$F7130&lt;'Working Hours'!$C$9),1,0))</f>
        <v/>
      </c>
    </row>
    <row r="7131">
      <c r="A7131" s="11" t="n"/>
      <c r="B7131" s="11" t="n"/>
      <c r="C7131" s="11" t="n"/>
      <c r="E7131" s="12">
        <f>IF($A7131="","",IF(ISNUMBER($A7131),$A7131,IFERROR(DATEVALUE($A7131),"")))</f>
        <v/>
      </c>
      <c r="F7131" s="12">
        <f>IF($B7131="","",IF(ISNUMBER($B7131),HOUR($B7131)*2+MINUTE($B7131)/30,IFERROR(VALUE(LEFT($B7131,FIND(":",$B7131)-1))*2+VALUE(MID($B7131,FIND(":",$B7131)+1,2))/30,"")))</f>
        <v/>
      </c>
      <c r="G7131" s="12">
        <f>IF($E7131="","",IF(WEEKDAY($E7131,2)&lt;6,1,0))</f>
        <v/>
      </c>
      <c r="H7131" s="12">
        <f>IF(OR($E7131="",$F7131=""),"",IF(AND($G7131=1,$F7131&gt;='Working Hours'!$C$8,$F7131&lt;'Working Hours'!$C$9),1,0))</f>
        <v/>
      </c>
    </row>
    <row r="7132">
      <c r="A7132" s="11" t="n"/>
      <c r="B7132" s="11" t="n"/>
      <c r="C7132" s="11" t="n"/>
      <c r="E7132" s="12">
        <f>IF($A7132="","",IF(ISNUMBER($A7132),$A7132,IFERROR(DATEVALUE($A7132),"")))</f>
        <v/>
      </c>
      <c r="F7132" s="12">
        <f>IF($B7132="","",IF(ISNUMBER($B7132),HOUR($B7132)*2+MINUTE($B7132)/30,IFERROR(VALUE(LEFT($B7132,FIND(":",$B7132)-1))*2+VALUE(MID($B7132,FIND(":",$B7132)+1,2))/30,"")))</f>
        <v/>
      </c>
      <c r="G7132" s="12">
        <f>IF($E7132="","",IF(WEEKDAY($E7132,2)&lt;6,1,0))</f>
        <v/>
      </c>
      <c r="H7132" s="12">
        <f>IF(OR($E7132="",$F7132=""),"",IF(AND($G7132=1,$F7132&gt;='Working Hours'!$C$8,$F7132&lt;'Working Hours'!$C$9),1,0))</f>
        <v/>
      </c>
    </row>
    <row r="7133">
      <c r="A7133" s="11" t="n"/>
      <c r="B7133" s="11" t="n"/>
      <c r="C7133" s="11" t="n"/>
      <c r="E7133" s="12">
        <f>IF($A7133="","",IF(ISNUMBER($A7133),$A7133,IFERROR(DATEVALUE($A7133),"")))</f>
        <v/>
      </c>
      <c r="F7133" s="12">
        <f>IF($B7133="","",IF(ISNUMBER($B7133),HOUR($B7133)*2+MINUTE($B7133)/30,IFERROR(VALUE(LEFT($B7133,FIND(":",$B7133)-1))*2+VALUE(MID($B7133,FIND(":",$B7133)+1,2))/30,"")))</f>
        <v/>
      </c>
      <c r="G7133" s="12">
        <f>IF($E7133="","",IF(WEEKDAY($E7133,2)&lt;6,1,0))</f>
        <v/>
      </c>
      <c r="H7133" s="12">
        <f>IF(OR($E7133="",$F7133=""),"",IF(AND($G7133=1,$F7133&gt;='Working Hours'!$C$8,$F7133&lt;'Working Hours'!$C$9),1,0))</f>
        <v/>
      </c>
    </row>
    <row r="7134">
      <c r="A7134" s="11" t="n"/>
      <c r="B7134" s="11" t="n"/>
      <c r="C7134" s="11" t="n"/>
      <c r="E7134" s="12">
        <f>IF($A7134="","",IF(ISNUMBER($A7134),$A7134,IFERROR(DATEVALUE($A7134),"")))</f>
        <v/>
      </c>
      <c r="F7134" s="12">
        <f>IF($B7134="","",IF(ISNUMBER($B7134),HOUR($B7134)*2+MINUTE($B7134)/30,IFERROR(VALUE(LEFT($B7134,FIND(":",$B7134)-1))*2+VALUE(MID($B7134,FIND(":",$B7134)+1,2))/30,"")))</f>
        <v/>
      </c>
      <c r="G7134" s="12">
        <f>IF($E7134="","",IF(WEEKDAY($E7134,2)&lt;6,1,0))</f>
        <v/>
      </c>
      <c r="H7134" s="12">
        <f>IF(OR($E7134="",$F7134=""),"",IF(AND($G7134=1,$F7134&gt;='Working Hours'!$C$8,$F7134&lt;'Working Hours'!$C$9),1,0))</f>
        <v/>
      </c>
    </row>
    <row r="7135">
      <c r="A7135" s="11" t="n"/>
      <c r="B7135" s="11" t="n"/>
      <c r="C7135" s="11" t="n"/>
      <c r="E7135" s="12">
        <f>IF($A7135="","",IF(ISNUMBER($A7135),$A7135,IFERROR(DATEVALUE($A7135),"")))</f>
        <v/>
      </c>
      <c r="F7135" s="12">
        <f>IF($B7135="","",IF(ISNUMBER($B7135),HOUR($B7135)*2+MINUTE($B7135)/30,IFERROR(VALUE(LEFT($B7135,FIND(":",$B7135)-1))*2+VALUE(MID($B7135,FIND(":",$B7135)+1,2))/30,"")))</f>
        <v/>
      </c>
      <c r="G7135" s="12">
        <f>IF($E7135="","",IF(WEEKDAY($E7135,2)&lt;6,1,0))</f>
        <v/>
      </c>
      <c r="H7135" s="12">
        <f>IF(OR($E7135="",$F7135=""),"",IF(AND($G7135=1,$F7135&gt;='Working Hours'!$C$8,$F7135&lt;'Working Hours'!$C$9),1,0))</f>
        <v/>
      </c>
    </row>
    <row r="7136">
      <c r="A7136" s="11" t="n"/>
      <c r="B7136" s="11" t="n"/>
      <c r="C7136" s="11" t="n"/>
      <c r="E7136" s="12">
        <f>IF($A7136="","",IF(ISNUMBER($A7136),$A7136,IFERROR(DATEVALUE($A7136),"")))</f>
        <v/>
      </c>
      <c r="F7136" s="12">
        <f>IF($B7136="","",IF(ISNUMBER($B7136),HOUR($B7136)*2+MINUTE($B7136)/30,IFERROR(VALUE(LEFT($B7136,FIND(":",$B7136)-1))*2+VALUE(MID($B7136,FIND(":",$B7136)+1,2))/30,"")))</f>
        <v/>
      </c>
      <c r="G7136" s="12">
        <f>IF($E7136="","",IF(WEEKDAY($E7136,2)&lt;6,1,0))</f>
        <v/>
      </c>
      <c r="H7136" s="12">
        <f>IF(OR($E7136="",$F7136=""),"",IF(AND($G7136=1,$F7136&gt;='Working Hours'!$C$8,$F7136&lt;'Working Hours'!$C$9),1,0))</f>
        <v/>
      </c>
    </row>
    <row r="7137">
      <c r="A7137" s="11" t="n"/>
      <c r="B7137" s="11" t="n"/>
      <c r="C7137" s="11" t="n"/>
      <c r="E7137" s="12">
        <f>IF($A7137="","",IF(ISNUMBER($A7137),$A7137,IFERROR(DATEVALUE($A7137),"")))</f>
        <v/>
      </c>
      <c r="F7137" s="12">
        <f>IF($B7137="","",IF(ISNUMBER($B7137),HOUR($B7137)*2+MINUTE($B7137)/30,IFERROR(VALUE(LEFT($B7137,FIND(":",$B7137)-1))*2+VALUE(MID($B7137,FIND(":",$B7137)+1,2))/30,"")))</f>
        <v/>
      </c>
      <c r="G7137" s="12">
        <f>IF($E7137="","",IF(WEEKDAY($E7137,2)&lt;6,1,0))</f>
        <v/>
      </c>
      <c r="H7137" s="12">
        <f>IF(OR($E7137="",$F7137=""),"",IF(AND($G7137=1,$F7137&gt;='Working Hours'!$C$8,$F7137&lt;'Working Hours'!$C$9),1,0))</f>
        <v/>
      </c>
    </row>
    <row r="7138">
      <c r="A7138" s="11" t="n"/>
      <c r="B7138" s="11" t="n"/>
      <c r="C7138" s="11" t="n"/>
      <c r="E7138" s="12">
        <f>IF($A7138="","",IF(ISNUMBER($A7138),$A7138,IFERROR(DATEVALUE($A7138),"")))</f>
        <v/>
      </c>
      <c r="F7138" s="12">
        <f>IF($B7138="","",IF(ISNUMBER($B7138),HOUR($B7138)*2+MINUTE($B7138)/30,IFERROR(VALUE(LEFT($B7138,FIND(":",$B7138)-1))*2+VALUE(MID($B7138,FIND(":",$B7138)+1,2))/30,"")))</f>
        <v/>
      </c>
      <c r="G7138" s="12">
        <f>IF($E7138="","",IF(WEEKDAY($E7138,2)&lt;6,1,0))</f>
        <v/>
      </c>
      <c r="H7138" s="12">
        <f>IF(OR($E7138="",$F7138=""),"",IF(AND($G7138=1,$F7138&gt;='Working Hours'!$C$8,$F7138&lt;'Working Hours'!$C$9),1,0))</f>
        <v/>
      </c>
    </row>
    <row r="7139">
      <c r="A7139" s="11" t="n"/>
      <c r="B7139" s="11" t="n"/>
      <c r="C7139" s="11" t="n"/>
      <c r="E7139" s="12">
        <f>IF($A7139="","",IF(ISNUMBER($A7139),$A7139,IFERROR(DATEVALUE($A7139),"")))</f>
        <v/>
      </c>
      <c r="F7139" s="12">
        <f>IF($B7139="","",IF(ISNUMBER($B7139),HOUR($B7139)*2+MINUTE($B7139)/30,IFERROR(VALUE(LEFT($B7139,FIND(":",$B7139)-1))*2+VALUE(MID($B7139,FIND(":",$B7139)+1,2))/30,"")))</f>
        <v/>
      </c>
      <c r="G7139" s="12">
        <f>IF($E7139="","",IF(WEEKDAY($E7139,2)&lt;6,1,0))</f>
        <v/>
      </c>
      <c r="H7139" s="12">
        <f>IF(OR($E7139="",$F7139=""),"",IF(AND($G7139=1,$F7139&gt;='Working Hours'!$C$8,$F7139&lt;'Working Hours'!$C$9),1,0))</f>
        <v/>
      </c>
    </row>
    <row r="7140">
      <c r="A7140" s="11" t="n"/>
      <c r="B7140" s="11" t="n"/>
      <c r="C7140" s="11" t="n"/>
      <c r="E7140" s="12">
        <f>IF($A7140="","",IF(ISNUMBER($A7140),$A7140,IFERROR(DATEVALUE($A7140),"")))</f>
        <v/>
      </c>
      <c r="F7140" s="12">
        <f>IF($B7140="","",IF(ISNUMBER($B7140),HOUR($B7140)*2+MINUTE($B7140)/30,IFERROR(VALUE(LEFT($B7140,FIND(":",$B7140)-1))*2+VALUE(MID($B7140,FIND(":",$B7140)+1,2))/30,"")))</f>
        <v/>
      </c>
      <c r="G7140" s="12">
        <f>IF($E7140="","",IF(WEEKDAY($E7140,2)&lt;6,1,0))</f>
        <v/>
      </c>
      <c r="H7140" s="12">
        <f>IF(OR($E7140="",$F7140=""),"",IF(AND($G7140=1,$F7140&gt;='Working Hours'!$C$8,$F7140&lt;'Working Hours'!$C$9),1,0))</f>
        <v/>
      </c>
    </row>
    <row r="7141">
      <c r="A7141" s="11" t="n"/>
      <c r="B7141" s="11" t="n"/>
      <c r="C7141" s="11" t="n"/>
      <c r="E7141" s="12">
        <f>IF($A7141="","",IF(ISNUMBER($A7141),$A7141,IFERROR(DATEVALUE($A7141),"")))</f>
        <v/>
      </c>
      <c r="F7141" s="12">
        <f>IF($B7141="","",IF(ISNUMBER($B7141),HOUR($B7141)*2+MINUTE($B7141)/30,IFERROR(VALUE(LEFT($B7141,FIND(":",$B7141)-1))*2+VALUE(MID($B7141,FIND(":",$B7141)+1,2))/30,"")))</f>
        <v/>
      </c>
      <c r="G7141" s="12">
        <f>IF($E7141="","",IF(WEEKDAY($E7141,2)&lt;6,1,0))</f>
        <v/>
      </c>
      <c r="H7141" s="12">
        <f>IF(OR($E7141="",$F7141=""),"",IF(AND($G7141=1,$F7141&gt;='Working Hours'!$C$8,$F7141&lt;'Working Hours'!$C$9),1,0))</f>
        <v/>
      </c>
    </row>
    <row r="7142">
      <c r="A7142" s="11" t="n"/>
      <c r="B7142" s="11" t="n"/>
      <c r="C7142" s="11" t="n"/>
      <c r="E7142" s="12">
        <f>IF($A7142="","",IF(ISNUMBER($A7142),$A7142,IFERROR(DATEVALUE($A7142),"")))</f>
        <v/>
      </c>
      <c r="F7142" s="12">
        <f>IF($B7142="","",IF(ISNUMBER($B7142),HOUR($B7142)*2+MINUTE($B7142)/30,IFERROR(VALUE(LEFT($B7142,FIND(":",$B7142)-1))*2+VALUE(MID($B7142,FIND(":",$B7142)+1,2))/30,"")))</f>
        <v/>
      </c>
      <c r="G7142" s="12">
        <f>IF($E7142="","",IF(WEEKDAY($E7142,2)&lt;6,1,0))</f>
        <v/>
      </c>
      <c r="H7142" s="12">
        <f>IF(OR($E7142="",$F7142=""),"",IF(AND($G7142=1,$F7142&gt;='Working Hours'!$C$8,$F7142&lt;'Working Hours'!$C$9),1,0))</f>
        <v/>
      </c>
    </row>
    <row r="7143">
      <c r="A7143" s="11" t="n"/>
      <c r="B7143" s="11" t="n"/>
      <c r="C7143" s="11" t="n"/>
      <c r="E7143" s="12">
        <f>IF($A7143="","",IF(ISNUMBER($A7143),$A7143,IFERROR(DATEVALUE($A7143),"")))</f>
        <v/>
      </c>
      <c r="F7143" s="12">
        <f>IF($B7143="","",IF(ISNUMBER($B7143),HOUR($B7143)*2+MINUTE($B7143)/30,IFERROR(VALUE(LEFT($B7143,FIND(":",$B7143)-1))*2+VALUE(MID($B7143,FIND(":",$B7143)+1,2))/30,"")))</f>
        <v/>
      </c>
      <c r="G7143" s="12">
        <f>IF($E7143="","",IF(WEEKDAY($E7143,2)&lt;6,1,0))</f>
        <v/>
      </c>
      <c r="H7143" s="12">
        <f>IF(OR($E7143="",$F7143=""),"",IF(AND($G7143=1,$F7143&gt;='Working Hours'!$C$8,$F7143&lt;'Working Hours'!$C$9),1,0))</f>
        <v/>
      </c>
    </row>
    <row r="7144">
      <c r="A7144" s="11" t="n"/>
      <c r="B7144" s="11" t="n"/>
      <c r="C7144" s="11" t="n"/>
      <c r="E7144" s="12">
        <f>IF($A7144="","",IF(ISNUMBER($A7144),$A7144,IFERROR(DATEVALUE($A7144),"")))</f>
        <v/>
      </c>
      <c r="F7144" s="12">
        <f>IF($B7144="","",IF(ISNUMBER($B7144),HOUR($B7144)*2+MINUTE($B7144)/30,IFERROR(VALUE(LEFT($B7144,FIND(":",$B7144)-1))*2+VALUE(MID($B7144,FIND(":",$B7144)+1,2))/30,"")))</f>
        <v/>
      </c>
      <c r="G7144" s="12">
        <f>IF($E7144="","",IF(WEEKDAY($E7144,2)&lt;6,1,0))</f>
        <v/>
      </c>
      <c r="H7144" s="12">
        <f>IF(OR($E7144="",$F7144=""),"",IF(AND($G7144=1,$F7144&gt;='Working Hours'!$C$8,$F7144&lt;'Working Hours'!$C$9),1,0))</f>
        <v/>
      </c>
    </row>
    <row r="7145">
      <c r="A7145" s="11" t="n"/>
      <c r="B7145" s="11" t="n"/>
      <c r="C7145" s="11" t="n"/>
      <c r="E7145" s="12">
        <f>IF($A7145="","",IF(ISNUMBER($A7145),$A7145,IFERROR(DATEVALUE($A7145),"")))</f>
        <v/>
      </c>
      <c r="F7145" s="12">
        <f>IF($B7145="","",IF(ISNUMBER($B7145),HOUR($B7145)*2+MINUTE($B7145)/30,IFERROR(VALUE(LEFT($B7145,FIND(":",$B7145)-1))*2+VALUE(MID($B7145,FIND(":",$B7145)+1,2))/30,"")))</f>
        <v/>
      </c>
      <c r="G7145" s="12">
        <f>IF($E7145="","",IF(WEEKDAY($E7145,2)&lt;6,1,0))</f>
        <v/>
      </c>
      <c r="H7145" s="12">
        <f>IF(OR($E7145="",$F7145=""),"",IF(AND($G7145=1,$F7145&gt;='Working Hours'!$C$8,$F7145&lt;'Working Hours'!$C$9),1,0))</f>
        <v/>
      </c>
    </row>
    <row r="7146">
      <c r="A7146" s="11" t="n"/>
      <c r="B7146" s="11" t="n"/>
      <c r="C7146" s="11" t="n"/>
      <c r="E7146" s="12">
        <f>IF($A7146="","",IF(ISNUMBER($A7146),$A7146,IFERROR(DATEVALUE($A7146),"")))</f>
        <v/>
      </c>
      <c r="F7146" s="12">
        <f>IF($B7146="","",IF(ISNUMBER($B7146),HOUR($B7146)*2+MINUTE($B7146)/30,IFERROR(VALUE(LEFT($B7146,FIND(":",$B7146)-1))*2+VALUE(MID($B7146,FIND(":",$B7146)+1,2))/30,"")))</f>
        <v/>
      </c>
      <c r="G7146" s="12">
        <f>IF($E7146="","",IF(WEEKDAY($E7146,2)&lt;6,1,0))</f>
        <v/>
      </c>
      <c r="H7146" s="12">
        <f>IF(OR($E7146="",$F7146=""),"",IF(AND($G7146=1,$F7146&gt;='Working Hours'!$C$8,$F7146&lt;'Working Hours'!$C$9),1,0))</f>
        <v/>
      </c>
    </row>
    <row r="7147">
      <c r="A7147" s="11" t="n"/>
      <c r="B7147" s="11" t="n"/>
      <c r="C7147" s="11" t="n"/>
      <c r="E7147" s="12">
        <f>IF($A7147="","",IF(ISNUMBER($A7147),$A7147,IFERROR(DATEVALUE($A7147),"")))</f>
        <v/>
      </c>
      <c r="F7147" s="12">
        <f>IF($B7147="","",IF(ISNUMBER($B7147),HOUR($B7147)*2+MINUTE($B7147)/30,IFERROR(VALUE(LEFT($B7147,FIND(":",$B7147)-1))*2+VALUE(MID($B7147,FIND(":",$B7147)+1,2))/30,"")))</f>
        <v/>
      </c>
      <c r="G7147" s="12">
        <f>IF($E7147="","",IF(WEEKDAY($E7147,2)&lt;6,1,0))</f>
        <v/>
      </c>
      <c r="H7147" s="12">
        <f>IF(OR($E7147="",$F7147=""),"",IF(AND($G7147=1,$F7147&gt;='Working Hours'!$C$8,$F7147&lt;'Working Hours'!$C$9),1,0))</f>
        <v/>
      </c>
    </row>
    <row r="7148">
      <c r="A7148" s="11" t="n"/>
      <c r="B7148" s="11" t="n"/>
      <c r="C7148" s="11" t="n"/>
      <c r="E7148" s="12">
        <f>IF($A7148="","",IF(ISNUMBER($A7148),$A7148,IFERROR(DATEVALUE($A7148),"")))</f>
        <v/>
      </c>
      <c r="F7148" s="12">
        <f>IF($B7148="","",IF(ISNUMBER($B7148),HOUR($B7148)*2+MINUTE($B7148)/30,IFERROR(VALUE(LEFT($B7148,FIND(":",$B7148)-1))*2+VALUE(MID($B7148,FIND(":",$B7148)+1,2))/30,"")))</f>
        <v/>
      </c>
      <c r="G7148" s="12">
        <f>IF($E7148="","",IF(WEEKDAY($E7148,2)&lt;6,1,0))</f>
        <v/>
      </c>
      <c r="H7148" s="12">
        <f>IF(OR($E7148="",$F7148=""),"",IF(AND($G7148=1,$F7148&gt;='Working Hours'!$C$8,$F7148&lt;'Working Hours'!$C$9),1,0))</f>
        <v/>
      </c>
    </row>
    <row r="7149">
      <c r="A7149" s="11" t="n"/>
      <c r="B7149" s="11" t="n"/>
      <c r="C7149" s="11" t="n"/>
      <c r="E7149" s="12">
        <f>IF($A7149="","",IF(ISNUMBER($A7149),$A7149,IFERROR(DATEVALUE($A7149),"")))</f>
        <v/>
      </c>
      <c r="F7149" s="12">
        <f>IF($B7149="","",IF(ISNUMBER($B7149),HOUR($B7149)*2+MINUTE($B7149)/30,IFERROR(VALUE(LEFT($B7149,FIND(":",$B7149)-1))*2+VALUE(MID($B7149,FIND(":",$B7149)+1,2))/30,"")))</f>
        <v/>
      </c>
      <c r="G7149" s="12">
        <f>IF($E7149="","",IF(WEEKDAY($E7149,2)&lt;6,1,0))</f>
        <v/>
      </c>
      <c r="H7149" s="12">
        <f>IF(OR($E7149="",$F7149=""),"",IF(AND($G7149=1,$F7149&gt;='Working Hours'!$C$8,$F7149&lt;'Working Hours'!$C$9),1,0))</f>
        <v/>
      </c>
    </row>
    <row r="7150">
      <c r="A7150" s="11" t="n"/>
      <c r="B7150" s="11" t="n"/>
      <c r="C7150" s="11" t="n"/>
      <c r="E7150" s="12">
        <f>IF($A7150="","",IF(ISNUMBER($A7150),$A7150,IFERROR(DATEVALUE($A7150),"")))</f>
        <v/>
      </c>
      <c r="F7150" s="12">
        <f>IF($B7150="","",IF(ISNUMBER($B7150),HOUR($B7150)*2+MINUTE($B7150)/30,IFERROR(VALUE(LEFT($B7150,FIND(":",$B7150)-1))*2+VALUE(MID($B7150,FIND(":",$B7150)+1,2))/30,"")))</f>
        <v/>
      </c>
      <c r="G7150" s="12">
        <f>IF($E7150="","",IF(WEEKDAY($E7150,2)&lt;6,1,0))</f>
        <v/>
      </c>
      <c r="H7150" s="12">
        <f>IF(OR($E7150="",$F7150=""),"",IF(AND($G7150=1,$F7150&gt;='Working Hours'!$C$8,$F7150&lt;'Working Hours'!$C$9),1,0))</f>
        <v/>
      </c>
    </row>
    <row r="7151">
      <c r="A7151" s="11" t="n"/>
      <c r="B7151" s="11" t="n"/>
      <c r="C7151" s="11" t="n"/>
      <c r="E7151" s="12">
        <f>IF($A7151="","",IF(ISNUMBER($A7151),$A7151,IFERROR(DATEVALUE($A7151),"")))</f>
        <v/>
      </c>
      <c r="F7151" s="12">
        <f>IF($B7151="","",IF(ISNUMBER($B7151),HOUR($B7151)*2+MINUTE($B7151)/30,IFERROR(VALUE(LEFT($B7151,FIND(":",$B7151)-1))*2+VALUE(MID($B7151,FIND(":",$B7151)+1,2))/30,"")))</f>
        <v/>
      </c>
      <c r="G7151" s="12">
        <f>IF($E7151="","",IF(WEEKDAY($E7151,2)&lt;6,1,0))</f>
        <v/>
      </c>
      <c r="H7151" s="12">
        <f>IF(OR($E7151="",$F7151=""),"",IF(AND($G7151=1,$F7151&gt;='Working Hours'!$C$8,$F7151&lt;'Working Hours'!$C$9),1,0))</f>
        <v/>
      </c>
    </row>
    <row r="7152">
      <c r="A7152" s="11" t="n"/>
      <c r="B7152" s="11" t="n"/>
      <c r="C7152" s="11" t="n"/>
      <c r="E7152" s="12">
        <f>IF($A7152="","",IF(ISNUMBER($A7152),$A7152,IFERROR(DATEVALUE($A7152),"")))</f>
        <v/>
      </c>
      <c r="F7152" s="12">
        <f>IF($B7152="","",IF(ISNUMBER($B7152),HOUR($B7152)*2+MINUTE($B7152)/30,IFERROR(VALUE(LEFT($B7152,FIND(":",$B7152)-1))*2+VALUE(MID($B7152,FIND(":",$B7152)+1,2))/30,"")))</f>
        <v/>
      </c>
      <c r="G7152" s="12">
        <f>IF($E7152="","",IF(WEEKDAY($E7152,2)&lt;6,1,0))</f>
        <v/>
      </c>
      <c r="H7152" s="12">
        <f>IF(OR($E7152="",$F7152=""),"",IF(AND($G7152=1,$F7152&gt;='Working Hours'!$C$8,$F7152&lt;'Working Hours'!$C$9),1,0))</f>
        <v/>
      </c>
    </row>
    <row r="7153">
      <c r="A7153" s="11" t="n"/>
      <c r="B7153" s="11" t="n"/>
      <c r="C7153" s="11" t="n"/>
      <c r="E7153" s="12">
        <f>IF($A7153="","",IF(ISNUMBER($A7153),$A7153,IFERROR(DATEVALUE($A7153),"")))</f>
        <v/>
      </c>
      <c r="F7153" s="12">
        <f>IF($B7153="","",IF(ISNUMBER($B7153),HOUR($B7153)*2+MINUTE($B7153)/30,IFERROR(VALUE(LEFT($B7153,FIND(":",$B7153)-1))*2+VALUE(MID($B7153,FIND(":",$B7153)+1,2))/30,"")))</f>
        <v/>
      </c>
      <c r="G7153" s="12">
        <f>IF($E7153="","",IF(WEEKDAY($E7153,2)&lt;6,1,0))</f>
        <v/>
      </c>
      <c r="H7153" s="12">
        <f>IF(OR($E7153="",$F7153=""),"",IF(AND($G7153=1,$F7153&gt;='Working Hours'!$C$8,$F7153&lt;'Working Hours'!$C$9),1,0))</f>
        <v/>
      </c>
    </row>
    <row r="7154">
      <c r="A7154" s="11" t="n"/>
      <c r="B7154" s="11" t="n"/>
      <c r="C7154" s="11" t="n"/>
      <c r="E7154" s="12">
        <f>IF($A7154="","",IF(ISNUMBER($A7154),$A7154,IFERROR(DATEVALUE($A7154),"")))</f>
        <v/>
      </c>
      <c r="F7154" s="12">
        <f>IF($B7154="","",IF(ISNUMBER($B7154),HOUR($B7154)*2+MINUTE($B7154)/30,IFERROR(VALUE(LEFT($B7154,FIND(":",$B7154)-1))*2+VALUE(MID($B7154,FIND(":",$B7154)+1,2))/30,"")))</f>
        <v/>
      </c>
      <c r="G7154" s="12">
        <f>IF($E7154="","",IF(WEEKDAY($E7154,2)&lt;6,1,0))</f>
        <v/>
      </c>
      <c r="H7154" s="12">
        <f>IF(OR($E7154="",$F7154=""),"",IF(AND($G7154=1,$F7154&gt;='Working Hours'!$C$8,$F7154&lt;'Working Hours'!$C$9),1,0))</f>
        <v/>
      </c>
    </row>
    <row r="7155">
      <c r="A7155" s="11" t="n"/>
      <c r="B7155" s="11" t="n"/>
      <c r="C7155" s="11" t="n"/>
      <c r="E7155" s="12">
        <f>IF($A7155="","",IF(ISNUMBER($A7155),$A7155,IFERROR(DATEVALUE($A7155),"")))</f>
        <v/>
      </c>
      <c r="F7155" s="12">
        <f>IF($B7155="","",IF(ISNUMBER($B7155),HOUR($B7155)*2+MINUTE($B7155)/30,IFERROR(VALUE(LEFT($B7155,FIND(":",$B7155)-1))*2+VALUE(MID($B7155,FIND(":",$B7155)+1,2))/30,"")))</f>
        <v/>
      </c>
      <c r="G7155" s="12">
        <f>IF($E7155="","",IF(WEEKDAY($E7155,2)&lt;6,1,0))</f>
        <v/>
      </c>
      <c r="H7155" s="12">
        <f>IF(OR($E7155="",$F7155=""),"",IF(AND($G7155=1,$F7155&gt;='Working Hours'!$C$8,$F7155&lt;'Working Hours'!$C$9),1,0))</f>
        <v/>
      </c>
    </row>
    <row r="7156">
      <c r="A7156" s="11" t="n"/>
      <c r="B7156" s="11" t="n"/>
      <c r="C7156" s="11" t="n"/>
      <c r="E7156" s="12">
        <f>IF($A7156="","",IF(ISNUMBER($A7156),$A7156,IFERROR(DATEVALUE($A7156),"")))</f>
        <v/>
      </c>
      <c r="F7156" s="12">
        <f>IF($B7156="","",IF(ISNUMBER($B7156),HOUR($B7156)*2+MINUTE($B7156)/30,IFERROR(VALUE(LEFT($B7156,FIND(":",$B7156)-1))*2+VALUE(MID($B7156,FIND(":",$B7156)+1,2))/30,"")))</f>
        <v/>
      </c>
      <c r="G7156" s="12">
        <f>IF($E7156="","",IF(WEEKDAY($E7156,2)&lt;6,1,0))</f>
        <v/>
      </c>
      <c r="H7156" s="12">
        <f>IF(OR($E7156="",$F7156=""),"",IF(AND($G7156=1,$F7156&gt;='Working Hours'!$C$8,$F7156&lt;'Working Hours'!$C$9),1,0))</f>
        <v/>
      </c>
    </row>
    <row r="7157">
      <c r="A7157" s="11" t="n"/>
      <c r="B7157" s="11" t="n"/>
      <c r="C7157" s="11" t="n"/>
      <c r="E7157" s="12">
        <f>IF($A7157="","",IF(ISNUMBER($A7157),$A7157,IFERROR(DATEVALUE($A7157),"")))</f>
        <v/>
      </c>
      <c r="F7157" s="12">
        <f>IF($B7157="","",IF(ISNUMBER($B7157),HOUR($B7157)*2+MINUTE($B7157)/30,IFERROR(VALUE(LEFT($B7157,FIND(":",$B7157)-1))*2+VALUE(MID($B7157,FIND(":",$B7157)+1,2))/30,"")))</f>
        <v/>
      </c>
      <c r="G7157" s="12">
        <f>IF($E7157="","",IF(WEEKDAY($E7157,2)&lt;6,1,0))</f>
        <v/>
      </c>
      <c r="H7157" s="12">
        <f>IF(OR($E7157="",$F7157=""),"",IF(AND($G7157=1,$F7157&gt;='Working Hours'!$C$8,$F7157&lt;'Working Hours'!$C$9),1,0))</f>
        <v/>
      </c>
    </row>
    <row r="7158">
      <c r="A7158" s="11" t="n"/>
      <c r="B7158" s="11" t="n"/>
      <c r="C7158" s="11" t="n"/>
      <c r="E7158" s="12">
        <f>IF($A7158="","",IF(ISNUMBER($A7158),$A7158,IFERROR(DATEVALUE($A7158),"")))</f>
        <v/>
      </c>
      <c r="F7158" s="12">
        <f>IF($B7158="","",IF(ISNUMBER($B7158),HOUR($B7158)*2+MINUTE($B7158)/30,IFERROR(VALUE(LEFT($B7158,FIND(":",$B7158)-1))*2+VALUE(MID($B7158,FIND(":",$B7158)+1,2))/30,"")))</f>
        <v/>
      </c>
      <c r="G7158" s="12">
        <f>IF($E7158="","",IF(WEEKDAY($E7158,2)&lt;6,1,0))</f>
        <v/>
      </c>
      <c r="H7158" s="12">
        <f>IF(OR($E7158="",$F7158=""),"",IF(AND($G7158=1,$F7158&gt;='Working Hours'!$C$8,$F7158&lt;'Working Hours'!$C$9),1,0))</f>
        <v/>
      </c>
    </row>
    <row r="7159">
      <c r="A7159" s="11" t="n"/>
      <c r="B7159" s="11" t="n"/>
      <c r="C7159" s="11" t="n"/>
      <c r="E7159" s="12">
        <f>IF($A7159="","",IF(ISNUMBER($A7159),$A7159,IFERROR(DATEVALUE($A7159),"")))</f>
        <v/>
      </c>
      <c r="F7159" s="12">
        <f>IF($B7159="","",IF(ISNUMBER($B7159),HOUR($B7159)*2+MINUTE($B7159)/30,IFERROR(VALUE(LEFT($B7159,FIND(":",$B7159)-1))*2+VALUE(MID($B7159,FIND(":",$B7159)+1,2))/30,"")))</f>
        <v/>
      </c>
      <c r="G7159" s="12">
        <f>IF($E7159="","",IF(WEEKDAY($E7159,2)&lt;6,1,0))</f>
        <v/>
      </c>
      <c r="H7159" s="12">
        <f>IF(OR($E7159="",$F7159=""),"",IF(AND($G7159=1,$F7159&gt;='Working Hours'!$C$8,$F7159&lt;'Working Hours'!$C$9),1,0))</f>
        <v/>
      </c>
    </row>
    <row r="7160">
      <c r="A7160" s="11" t="n"/>
      <c r="B7160" s="11" t="n"/>
      <c r="C7160" s="11" t="n"/>
      <c r="E7160" s="12">
        <f>IF($A7160="","",IF(ISNUMBER($A7160),$A7160,IFERROR(DATEVALUE($A7160),"")))</f>
        <v/>
      </c>
      <c r="F7160" s="12">
        <f>IF($B7160="","",IF(ISNUMBER($B7160),HOUR($B7160)*2+MINUTE($B7160)/30,IFERROR(VALUE(LEFT($B7160,FIND(":",$B7160)-1))*2+VALUE(MID($B7160,FIND(":",$B7160)+1,2))/30,"")))</f>
        <v/>
      </c>
      <c r="G7160" s="12">
        <f>IF($E7160="","",IF(WEEKDAY($E7160,2)&lt;6,1,0))</f>
        <v/>
      </c>
      <c r="H7160" s="12">
        <f>IF(OR($E7160="",$F7160=""),"",IF(AND($G7160=1,$F7160&gt;='Working Hours'!$C$8,$F7160&lt;'Working Hours'!$C$9),1,0))</f>
        <v/>
      </c>
    </row>
    <row r="7161">
      <c r="A7161" s="11" t="n"/>
      <c r="B7161" s="11" t="n"/>
      <c r="C7161" s="11" t="n"/>
      <c r="E7161" s="12">
        <f>IF($A7161="","",IF(ISNUMBER($A7161),$A7161,IFERROR(DATEVALUE($A7161),"")))</f>
        <v/>
      </c>
      <c r="F7161" s="12">
        <f>IF($B7161="","",IF(ISNUMBER($B7161),HOUR($B7161)*2+MINUTE($B7161)/30,IFERROR(VALUE(LEFT($B7161,FIND(":",$B7161)-1))*2+VALUE(MID($B7161,FIND(":",$B7161)+1,2))/30,"")))</f>
        <v/>
      </c>
      <c r="G7161" s="12">
        <f>IF($E7161="","",IF(WEEKDAY($E7161,2)&lt;6,1,0))</f>
        <v/>
      </c>
      <c r="H7161" s="12">
        <f>IF(OR($E7161="",$F7161=""),"",IF(AND($G7161=1,$F7161&gt;='Working Hours'!$C$8,$F7161&lt;'Working Hours'!$C$9),1,0))</f>
        <v/>
      </c>
    </row>
    <row r="7162">
      <c r="A7162" s="11" t="n"/>
      <c r="B7162" s="11" t="n"/>
      <c r="C7162" s="11" t="n"/>
      <c r="E7162" s="12">
        <f>IF($A7162="","",IF(ISNUMBER($A7162),$A7162,IFERROR(DATEVALUE($A7162),"")))</f>
        <v/>
      </c>
      <c r="F7162" s="12">
        <f>IF($B7162="","",IF(ISNUMBER($B7162),HOUR($B7162)*2+MINUTE($B7162)/30,IFERROR(VALUE(LEFT($B7162,FIND(":",$B7162)-1))*2+VALUE(MID($B7162,FIND(":",$B7162)+1,2))/30,"")))</f>
        <v/>
      </c>
      <c r="G7162" s="12">
        <f>IF($E7162="","",IF(WEEKDAY($E7162,2)&lt;6,1,0))</f>
        <v/>
      </c>
      <c r="H7162" s="12">
        <f>IF(OR($E7162="",$F7162=""),"",IF(AND($G7162=1,$F7162&gt;='Working Hours'!$C$8,$F7162&lt;'Working Hours'!$C$9),1,0))</f>
        <v/>
      </c>
    </row>
    <row r="7163">
      <c r="A7163" s="11" t="n"/>
      <c r="B7163" s="11" t="n"/>
      <c r="C7163" s="11" t="n"/>
      <c r="E7163" s="12">
        <f>IF($A7163="","",IF(ISNUMBER($A7163),$A7163,IFERROR(DATEVALUE($A7163),"")))</f>
        <v/>
      </c>
      <c r="F7163" s="12">
        <f>IF($B7163="","",IF(ISNUMBER($B7163),HOUR($B7163)*2+MINUTE($B7163)/30,IFERROR(VALUE(LEFT($B7163,FIND(":",$B7163)-1))*2+VALUE(MID($B7163,FIND(":",$B7163)+1,2))/30,"")))</f>
        <v/>
      </c>
      <c r="G7163" s="12">
        <f>IF($E7163="","",IF(WEEKDAY($E7163,2)&lt;6,1,0))</f>
        <v/>
      </c>
      <c r="H7163" s="12">
        <f>IF(OR($E7163="",$F7163=""),"",IF(AND($G7163=1,$F7163&gt;='Working Hours'!$C$8,$F7163&lt;'Working Hours'!$C$9),1,0))</f>
        <v/>
      </c>
    </row>
    <row r="7164">
      <c r="A7164" s="11" t="n"/>
      <c r="B7164" s="11" t="n"/>
      <c r="C7164" s="11" t="n"/>
      <c r="E7164" s="12">
        <f>IF($A7164="","",IF(ISNUMBER($A7164),$A7164,IFERROR(DATEVALUE($A7164),"")))</f>
        <v/>
      </c>
      <c r="F7164" s="12">
        <f>IF($B7164="","",IF(ISNUMBER($B7164),HOUR($B7164)*2+MINUTE($B7164)/30,IFERROR(VALUE(LEFT($B7164,FIND(":",$B7164)-1))*2+VALUE(MID($B7164,FIND(":",$B7164)+1,2))/30,"")))</f>
        <v/>
      </c>
      <c r="G7164" s="12">
        <f>IF($E7164="","",IF(WEEKDAY($E7164,2)&lt;6,1,0))</f>
        <v/>
      </c>
      <c r="H7164" s="12">
        <f>IF(OR($E7164="",$F7164=""),"",IF(AND($G7164=1,$F7164&gt;='Working Hours'!$C$8,$F7164&lt;'Working Hours'!$C$9),1,0))</f>
        <v/>
      </c>
    </row>
    <row r="7165">
      <c r="A7165" s="11" t="n"/>
      <c r="B7165" s="11" t="n"/>
      <c r="C7165" s="11" t="n"/>
      <c r="E7165" s="12">
        <f>IF($A7165="","",IF(ISNUMBER($A7165),$A7165,IFERROR(DATEVALUE($A7165),"")))</f>
        <v/>
      </c>
      <c r="F7165" s="12">
        <f>IF($B7165="","",IF(ISNUMBER($B7165),HOUR($B7165)*2+MINUTE($B7165)/30,IFERROR(VALUE(LEFT($B7165,FIND(":",$B7165)-1))*2+VALUE(MID($B7165,FIND(":",$B7165)+1,2))/30,"")))</f>
        <v/>
      </c>
      <c r="G7165" s="12">
        <f>IF($E7165="","",IF(WEEKDAY($E7165,2)&lt;6,1,0))</f>
        <v/>
      </c>
      <c r="H7165" s="12">
        <f>IF(OR($E7165="",$F7165=""),"",IF(AND($G7165=1,$F7165&gt;='Working Hours'!$C$8,$F7165&lt;'Working Hours'!$C$9),1,0))</f>
        <v/>
      </c>
    </row>
    <row r="7166">
      <c r="A7166" s="11" t="n"/>
      <c r="B7166" s="11" t="n"/>
      <c r="C7166" s="11" t="n"/>
      <c r="E7166" s="12">
        <f>IF($A7166="","",IF(ISNUMBER($A7166),$A7166,IFERROR(DATEVALUE($A7166),"")))</f>
        <v/>
      </c>
      <c r="F7166" s="12">
        <f>IF($B7166="","",IF(ISNUMBER($B7166),HOUR($B7166)*2+MINUTE($B7166)/30,IFERROR(VALUE(LEFT($B7166,FIND(":",$B7166)-1))*2+VALUE(MID($B7166,FIND(":",$B7166)+1,2))/30,"")))</f>
        <v/>
      </c>
      <c r="G7166" s="12">
        <f>IF($E7166="","",IF(WEEKDAY($E7166,2)&lt;6,1,0))</f>
        <v/>
      </c>
      <c r="H7166" s="12">
        <f>IF(OR($E7166="",$F7166=""),"",IF(AND($G7166=1,$F7166&gt;='Working Hours'!$C$8,$F7166&lt;'Working Hours'!$C$9),1,0))</f>
        <v/>
      </c>
    </row>
    <row r="7167">
      <c r="A7167" s="11" t="n"/>
      <c r="B7167" s="11" t="n"/>
      <c r="C7167" s="11" t="n"/>
      <c r="E7167" s="12">
        <f>IF($A7167="","",IF(ISNUMBER($A7167),$A7167,IFERROR(DATEVALUE($A7167),"")))</f>
        <v/>
      </c>
      <c r="F7167" s="12">
        <f>IF($B7167="","",IF(ISNUMBER($B7167),HOUR($B7167)*2+MINUTE($B7167)/30,IFERROR(VALUE(LEFT($B7167,FIND(":",$B7167)-1))*2+VALUE(MID($B7167,FIND(":",$B7167)+1,2))/30,"")))</f>
        <v/>
      </c>
      <c r="G7167" s="12">
        <f>IF($E7167="","",IF(WEEKDAY($E7167,2)&lt;6,1,0))</f>
        <v/>
      </c>
      <c r="H7167" s="12">
        <f>IF(OR($E7167="",$F7167=""),"",IF(AND($G7167=1,$F7167&gt;='Working Hours'!$C$8,$F7167&lt;'Working Hours'!$C$9),1,0))</f>
        <v/>
      </c>
    </row>
    <row r="7168">
      <c r="A7168" s="11" t="n"/>
      <c r="B7168" s="11" t="n"/>
      <c r="C7168" s="11" t="n"/>
      <c r="E7168" s="12">
        <f>IF($A7168="","",IF(ISNUMBER($A7168),$A7168,IFERROR(DATEVALUE($A7168),"")))</f>
        <v/>
      </c>
      <c r="F7168" s="12">
        <f>IF($B7168="","",IF(ISNUMBER($B7168),HOUR($B7168)*2+MINUTE($B7168)/30,IFERROR(VALUE(LEFT($B7168,FIND(":",$B7168)-1))*2+VALUE(MID($B7168,FIND(":",$B7168)+1,2))/30,"")))</f>
        <v/>
      </c>
      <c r="G7168" s="12">
        <f>IF($E7168="","",IF(WEEKDAY($E7168,2)&lt;6,1,0))</f>
        <v/>
      </c>
      <c r="H7168" s="12">
        <f>IF(OR($E7168="",$F7168=""),"",IF(AND($G7168=1,$F7168&gt;='Working Hours'!$C$8,$F7168&lt;'Working Hours'!$C$9),1,0))</f>
        <v/>
      </c>
    </row>
    <row r="7169">
      <c r="A7169" s="11" t="n"/>
      <c r="B7169" s="11" t="n"/>
      <c r="C7169" s="11" t="n"/>
      <c r="E7169" s="12">
        <f>IF($A7169="","",IF(ISNUMBER($A7169),$A7169,IFERROR(DATEVALUE($A7169),"")))</f>
        <v/>
      </c>
      <c r="F7169" s="12">
        <f>IF($B7169="","",IF(ISNUMBER($B7169),HOUR($B7169)*2+MINUTE($B7169)/30,IFERROR(VALUE(LEFT($B7169,FIND(":",$B7169)-1))*2+VALUE(MID($B7169,FIND(":",$B7169)+1,2))/30,"")))</f>
        <v/>
      </c>
      <c r="G7169" s="12">
        <f>IF($E7169="","",IF(WEEKDAY($E7169,2)&lt;6,1,0))</f>
        <v/>
      </c>
      <c r="H7169" s="12">
        <f>IF(OR($E7169="",$F7169=""),"",IF(AND($G7169=1,$F7169&gt;='Working Hours'!$C$8,$F7169&lt;'Working Hours'!$C$9),1,0))</f>
        <v/>
      </c>
    </row>
    <row r="7170">
      <c r="A7170" s="11" t="n"/>
      <c r="B7170" s="11" t="n"/>
      <c r="C7170" s="11" t="n"/>
      <c r="E7170" s="12">
        <f>IF($A7170="","",IF(ISNUMBER($A7170),$A7170,IFERROR(DATEVALUE($A7170),"")))</f>
        <v/>
      </c>
      <c r="F7170" s="12">
        <f>IF($B7170="","",IF(ISNUMBER($B7170),HOUR($B7170)*2+MINUTE($B7170)/30,IFERROR(VALUE(LEFT($B7170,FIND(":",$B7170)-1))*2+VALUE(MID($B7170,FIND(":",$B7170)+1,2))/30,"")))</f>
        <v/>
      </c>
      <c r="G7170" s="12">
        <f>IF($E7170="","",IF(WEEKDAY($E7170,2)&lt;6,1,0))</f>
        <v/>
      </c>
      <c r="H7170" s="12">
        <f>IF(OR($E7170="",$F7170=""),"",IF(AND($G7170=1,$F7170&gt;='Working Hours'!$C$8,$F7170&lt;'Working Hours'!$C$9),1,0))</f>
        <v/>
      </c>
    </row>
    <row r="7171">
      <c r="A7171" s="11" t="n"/>
      <c r="B7171" s="11" t="n"/>
      <c r="C7171" s="11" t="n"/>
      <c r="E7171" s="12">
        <f>IF($A7171="","",IF(ISNUMBER($A7171),$A7171,IFERROR(DATEVALUE($A7171),"")))</f>
        <v/>
      </c>
      <c r="F7171" s="12">
        <f>IF($B7171="","",IF(ISNUMBER($B7171),HOUR($B7171)*2+MINUTE($B7171)/30,IFERROR(VALUE(LEFT($B7171,FIND(":",$B7171)-1))*2+VALUE(MID($B7171,FIND(":",$B7171)+1,2))/30,"")))</f>
        <v/>
      </c>
      <c r="G7171" s="12">
        <f>IF($E7171="","",IF(WEEKDAY($E7171,2)&lt;6,1,0))</f>
        <v/>
      </c>
      <c r="H7171" s="12">
        <f>IF(OR($E7171="",$F7171=""),"",IF(AND($G7171=1,$F7171&gt;='Working Hours'!$C$8,$F7171&lt;'Working Hours'!$C$9),1,0))</f>
        <v/>
      </c>
    </row>
    <row r="7172">
      <c r="A7172" s="11" t="n"/>
      <c r="B7172" s="11" t="n"/>
      <c r="C7172" s="11" t="n"/>
      <c r="E7172" s="12">
        <f>IF($A7172="","",IF(ISNUMBER($A7172),$A7172,IFERROR(DATEVALUE($A7172),"")))</f>
        <v/>
      </c>
      <c r="F7172" s="12">
        <f>IF($B7172="","",IF(ISNUMBER($B7172),HOUR($B7172)*2+MINUTE($B7172)/30,IFERROR(VALUE(LEFT($B7172,FIND(":",$B7172)-1))*2+VALUE(MID($B7172,FIND(":",$B7172)+1,2))/30,"")))</f>
        <v/>
      </c>
      <c r="G7172" s="12">
        <f>IF($E7172="","",IF(WEEKDAY($E7172,2)&lt;6,1,0))</f>
        <v/>
      </c>
      <c r="H7172" s="12">
        <f>IF(OR($E7172="",$F7172=""),"",IF(AND($G7172=1,$F7172&gt;='Working Hours'!$C$8,$F7172&lt;'Working Hours'!$C$9),1,0))</f>
        <v/>
      </c>
    </row>
    <row r="7173">
      <c r="A7173" s="11" t="n"/>
      <c r="B7173" s="11" t="n"/>
      <c r="C7173" s="11" t="n"/>
      <c r="E7173" s="12">
        <f>IF($A7173="","",IF(ISNUMBER($A7173),$A7173,IFERROR(DATEVALUE($A7173),"")))</f>
        <v/>
      </c>
      <c r="F7173" s="12">
        <f>IF($B7173="","",IF(ISNUMBER($B7173),HOUR($B7173)*2+MINUTE($B7173)/30,IFERROR(VALUE(LEFT($B7173,FIND(":",$B7173)-1))*2+VALUE(MID($B7173,FIND(":",$B7173)+1,2))/30,"")))</f>
        <v/>
      </c>
      <c r="G7173" s="12">
        <f>IF($E7173="","",IF(WEEKDAY($E7173,2)&lt;6,1,0))</f>
        <v/>
      </c>
      <c r="H7173" s="12">
        <f>IF(OR($E7173="",$F7173=""),"",IF(AND($G7173=1,$F7173&gt;='Working Hours'!$C$8,$F7173&lt;'Working Hours'!$C$9),1,0))</f>
        <v/>
      </c>
    </row>
    <row r="7174">
      <c r="A7174" s="11" t="n"/>
      <c r="B7174" s="11" t="n"/>
      <c r="C7174" s="11" t="n"/>
      <c r="E7174" s="12">
        <f>IF($A7174="","",IF(ISNUMBER($A7174),$A7174,IFERROR(DATEVALUE($A7174),"")))</f>
        <v/>
      </c>
      <c r="F7174" s="12">
        <f>IF($B7174="","",IF(ISNUMBER($B7174),HOUR($B7174)*2+MINUTE($B7174)/30,IFERROR(VALUE(LEFT($B7174,FIND(":",$B7174)-1))*2+VALUE(MID($B7174,FIND(":",$B7174)+1,2))/30,"")))</f>
        <v/>
      </c>
      <c r="G7174" s="12">
        <f>IF($E7174="","",IF(WEEKDAY($E7174,2)&lt;6,1,0))</f>
        <v/>
      </c>
      <c r="H7174" s="12">
        <f>IF(OR($E7174="",$F7174=""),"",IF(AND($G7174=1,$F7174&gt;='Working Hours'!$C$8,$F7174&lt;'Working Hours'!$C$9),1,0))</f>
        <v/>
      </c>
    </row>
    <row r="7175">
      <c r="A7175" s="11" t="n"/>
      <c r="B7175" s="11" t="n"/>
      <c r="C7175" s="11" t="n"/>
      <c r="E7175" s="12">
        <f>IF($A7175="","",IF(ISNUMBER($A7175),$A7175,IFERROR(DATEVALUE($A7175),"")))</f>
        <v/>
      </c>
      <c r="F7175" s="12">
        <f>IF($B7175="","",IF(ISNUMBER($B7175),HOUR($B7175)*2+MINUTE($B7175)/30,IFERROR(VALUE(LEFT($B7175,FIND(":",$B7175)-1))*2+VALUE(MID($B7175,FIND(":",$B7175)+1,2))/30,"")))</f>
        <v/>
      </c>
      <c r="G7175" s="12">
        <f>IF($E7175="","",IF(WEEKDAY($E7175,2)&lt;6,1,0))</f>
        <v/>
      </c>
      <c r="H7175" s="12">
        <f>IF(OR($E7175="",$F7175=""),"",IF(AND($G7175=1,$F7175&gt;='Working Hours'!$C$8,$F7175&lt;'Working Hours'!$C$9),1,0))</f>
        <v/>
      </c>
    </row>
    <row r="7176">
      <c r="A7176" s="11" t="n"/>
      <c r="B7176" s="11" t="n"/>
      <c r="C7176" s="11" t="n"/>
      <c r="E7176" s="12">
        <f>IF($A7176="","",IF(ISNUMBER($A7176),$A7176,IFERROR(DATEVALUE($A7176),"")))</f>
        <v/>
      </c>
      <c r="F7176" s="12">
        <f>IF($B7176="","",IF(ISNUMBER($B7176),HOUR($B7176)*2+MINUTE($B7176)/30,IFERROR(VALUE(LEFT($B7176,FIND(":",$B7176)-1))*2+VALUE(MID($B7176,FIND(":",$B7176)+1,2))/30,"")))</f>
        <v/>
      </c>
      <c r="G7176" s="12">
        <f>IF($E7176="","",IF(WEEKDAY($E7176,2)&lt;6,1,0))</f>
        <v/>
      </c>
      <c r="H7176" s="12">
        <f>IF(OR($E7176="",$F7176=""),"",IF(AND($G7176=1,$F7176&gt;='Working Hours'!$C$8,$F7176&lt;'Working Hours'!$C$9),1,0))</f>
        <v/>
      </c>
    </row>
    <row r="7177">
      <c r="A7177" s="11" t="n"/>
      <c r="B7177" s="11" t="n"/>
      <c r="C7177" s="11" t="n"/>
      <c r="E7177" s="12">
        <f>IF($A7177="","",IF(ISNUMBER($A7177),$A7177,IFERROR(DATEVALUE($A7177),"")))</f>
        <v/>
      </c>
      <c r="F7177" s="12">
        <f>IF($B7177="","",IF(ISNUMBER($B7177),HOUR($B7177)*2+MINUTE($B7177)/30,IFERROR(VALUE(LEFT($B7177,FIND(":",$B7177)-1))*2+VALUE(MID($B7177,FIND(":",$B7177)+1,2))/30,"")))</f>
        <v/>
      </c>
      <c r="G7177" s="12">
        <f>IF($E7177="","",IF(WEEKDAY($E7177,2)&lt;6,1,0))</f>
        <v/>
      </c>
      <c r="H7177" s="12">
        <f>IF(OR($E7177="",$F7177=""),"",IF(AND($G7177=1,$F7177&gt;='Working Hours'!$C$8,$F7177&lt;'Working Hours'!$C$9),1,0))</f>
        <v/>
      </c>
    </row>
    <row r="7178">
      <c r="A7178" s="11" t="n"/>
      <c r="B7178" s="11" t="n"/>
      <c r="C7178" s="11" t="n"/>
      <c r="E7178" s="12">
        <f>IF($A7178="","",IF(ISNUMBER($A7178),$A7178,IFERROR(DATEVALUE($A7178),"")))</f>
        <v/>
      </c>
      <c r="F7178" s="12">
        <f>IF($B7178="","",IF(ISNUMBER($B7178),HOUR($B7178)*2+MINUTE($B7178)/30,IFERROR(VALUE(LEFT($B7178,FIND(":",$B7178)-1))*2+VALUE(MID($B7178,FIND(":",$B7178)+1,2))/30,"")))</f>
        <v/>
      </c>
      <c r="G7178" s="12">
        <f>IF($E7178="","",IF(WEEKDAY($E7178,2)&lt;6,1,0))</f>
        <v/>
      </c>
      <c r="H7178" s="12">
        <f>IF(OR($E7178="",$F7178=""),"",IF(AND($G7178=1,$F7178&gt;='Working Hours'!$C$8,$F7178&lt;'Working Hours'!$C$9),1,0))</f>
        <v/>
      </c>
    </row>
    <row r="7179">
      <c r="A7179" s="11" t="n"/>
      <c r="B7179" s="11" t="n"/>
      <c r="C7179" s="11" t="n"/>
      <c r="E7179" s="12">
        <f>IF($A7179="","",IF(ISNUMBER($A7179),$A7179,IFERROR(DATEVALUE($A7179),"")))</f>
        <v/>
      </c>
      <c r="F7179" s="12">
        <f>IF($B7179="","",IF(ISNUMBER($B7179),HOUR($B7179)*2+MINUTE($B7179)/30,IFERROR(VALUE(LEFT($B7179,FIND(":",$B7179)-1))*2+VALUE(MID($B7179,FIND(":",$B7179)+1,2))/30,"")))</f>
        <v/>
      </c>
      <c r="G7179" s="12">
        <f>IF($E7179="","",IF(WEEKDAY($E7179,2)&lt;6,1,0))</f>
        <v/>
      </c>
      <c r="H7179" s="12">
        <f>IF(OR($E7179="",$F7179=""),"",IF(AND($G7179=1,$F7179&gt;='Working Hours'!$C$8,$F7179&lt;'Working Hours'!$C$9),1,0))</f>
        <v/>
      </c>
    </row>
    <row r="7180">
      <c r="A7180" s="11" t="n"/>
      <c r="B7180" s="11" t="n"/>
      <c r="C7180" s="11" t="n"/>
      <c r="E7180" s="12">
        <f>IF($A7180="","",IF(ISNUMBER($A7180),$A7180,IFERROR(DATEVALUE($A7180),"")))</f>
        <v/>
      </c>
      <c r="F7180" s="12">
        <f>IF($B7180="","",IF(ISNUMBER($B7180),HOUR($B7180)*2+MINUTE($B7180)/30,IFERROR(VALUE(LEFT($B7180,FIND(":",$B7180)-1))*2+VALUE(MID($B7180,FIND(":",$B7180)+1,2))/30,"")))</f>
        <v/>
      </c>
      <c r="G7180" s="12">
        <f>IF($E7180="","",IF(WEEKDAY($E7180,2)&lt;6,1,0))</f>
        <v/>
      </c>
      <c r="H7180" s="12">
        <f>IF(OR($E7180="",$F7180=""),"",IF(AND($G7180=1,$F7180&gt;='Working Hours'!$C$8,$F7180&lt;'Working Hours'!$C$9),1,0))</f>
        <v/>
      </c>
    </row>
    <row r="7181">
      <c r="A7181" s="11" t="n"/>
      <c r="B7181" s="11" t="n"/>
      <c r="C7181" s="11" t="n"/>
      <c r="E7181" s="12">
        <f>IF($A7181="","",IF(ISNUMBER($A7181),$A7181,IFERROR(DATEVALUE($A7181),"")))</f>
        <v/>
      </c>
      <c r="F7181" s="12">
        <f>IF($B7181="","",IF(ISNUMBER($B7181),HOUR($B7181)*2+MINUTE($B7181)/30,IFERROR(VALUE(LEFT($B7181,FIND(":",$B7181)-1))*2+VALUE(MID($B7181,FIND(":",$B7181)+1,2))/30,"")))</f>
        <v/>
      </c>
      <c r="G7181" s="12">
        <f>IF($E7181="","",IF(WEEKDAY($E7181,2)&lt;6,1,0))</f>
        <v/>
      </c>
      <c r="H7181" s="12">
        <f>IF(OR($E7181="",$F7181=""),"",IF(AND($G7181=1,$F7181&gt;='Working Hours'!$C$8,$F7181&lt;'Working Hours'!$C$9),1,0))</f>
        <v/>
      </c>
    </row>
    <row r="7182">
      <c r="A7182" s="11" t="n"/>
      <c r="B7182" s="11" t="n"/>
      <c r="C7182" s="11" t="n"/>
      <c r="E7182" s="12">
        <f>IF($A7182="","",IF(ISNUMBER($A7182),$A7182,IFERROR(DATEVALUE($A7182),"")))</f>
        <v/>
      </c>
      <c r="F7182" s="12">
        <f>IF($B7182="","",IF(ISNUMBER($B7182),HOUR($B7182)*2+MINUTE($B7182)/30,IFERROR(VALUE(LEFT($B7182,FIND(":",$B7182)-1))*2+VALUE(MID($B7182,FIND(":",$B7182)+1,2))/30,"")))</f>
        <v/>
      </c>
      <c r="G7182" s="12">
        <f>IF($E7182="","",IF(WEEKDAY($E7182,2)&lt;6,1,0))</f>
        <v/>
      </c>
      <c r="H7182" s="12">
        <f>IF(OR($E7182="",$F7182=""),"",IF(AND($G7182=1,$F7182&gt;='Working Hours'!$C$8,$F7182&lt;'Working Hours'!$C$9),1,0))</f>
        <v/>
      </c>
    </row>
    <row r="7183">
      <c r="A7183" s="11" t="n"/>
      <c r="B7183" s="11" t="n"/>
      <c r="C7183" s="11" t="n"/>
      <c r="E7183" s="12">
        <f>IF($A7183="","",IF(ISNUMBER($A7183),$A7183,IFERROR(DATEVALUE($A7183),"")))</f>
        <v/>
      </c>
      <c r="F7183" s="12">
        <f>IF($B7183="","",IF(ISNUMBER($B7183),HOUR($B7183)*2+MINUTE($B7183)/30,IFERROR(VALUE(LEFT($B7183,FIND(":",$B7183)-1))*2+VALUE(MID($B7183,FIND(":",$B7183)+1,2))/30,"")))</f>
        <v/>
      </c>
      <c r="G7183" s="12">
        <f>IF($E7183="","",IF(WEEKDAY($E7183,2)&lt;6,1,0))</f>
        <v/>
      </c>
      <c r="H7183" s="12">
        <f>IF(OR($E7183="",$F7183=""),"",IF(AND($G7183=1,$F7183&gt;='Working Hours'!$C$8,$F7183&lt;'Working Hours'!$C$9),1,0))</f>
        <v/>
      </c>
    </row>
    <row r="7184">
      <c r="A7184" s="11" t="n"/>
      <c r="B7184" s="11" t="n"/>
      <c r="C7184" s="11" t="n"/>
      <c r="E7184" s="12">
        <f>IF($A7184="","",IF(ISNUMBER($A7184),$A7184,IFERROR(DATEVALUE($A7184),"")))</f>
        <v/>
      </c>
      <c r="F7184" s="12">
        <f>IF($B7184="","",IF(ISNUMBER($B7184),HOUR($B7184)*2+MINUTE($B7184)/30,IFERROR(VALUE(LEFT($B7184,FIND(":",$B7184)-1))*2+VALUE(MID($B7184,FIND(":",$B7184)+1,2))/30,"")))</f>
        <v/>
      </c>
      <c r="G7184" s="12">
        <f>IF($E7184="","",IF(WEEKDAY($E7184,2)&lt;6,1,0))</f>
        <v/>
      </c>
      <c r="H7184" s="12">
        <f>IF(OR($E7184="",$F7184=""),"",IF(AND($G7184=1,$F7184&gt;='Working Hours'!$C$8,$F7184&lt;'Working Hours'!$C$9),1,0))</f>
        <v/>
      </c>
    </row>
    <row r="7185">
      <c r="A7185" s="11" t="n"/>
      <c r="B7185" s="11" t="n"/>
      <c r="C7185" s="11" t="n"/>
      <c r="E7185" s="12">
        <f>IF($A7185="","",IF(ISNUMBER($A7185),$A7185,IFERROR(DATEVALUE($A7185),"")))</f>
        <v/>
      </c>
      <c r="F7185" s="12">
        <f>IF($B7185="","",IF(ISNUMBER($B7185),HOUR($B7185)*2+MINUTE($B7185)/30,IFERROR(VALUE(LEFT($B7185,FIND(":",$B7185)-1))*2+VALUE(MID($B7185,FIND(":",$B7185)+1,2))/30,"")))</f>
        <v/>
      </c>
      <c r="G7185" s="12">
        <f>IF($E7185="","",IF(WEEKDAY($E7185,2)&lt;6,1,0))</f>
        <v/>
      </c>
      <c r="H7185" s="12">
        <f>IF(OR($E7185="",$F7185=""),"",IF(AND($G7185=1,$F7185&gt;='Working Hours'!$C$8,$F7185&lt;'Working Hours'!$C$9),1,0))</f>
        <v/>
      </c>
    </row>
    <row r="7186">
      <c r="A7186" s="11" t="n"/>
      <c r="B7186" s="11" t="n"/>
      <c r="C7186" s="11" t="n"/>
      <c r="E7186" s="12">
        <f>IF($A7186="","",IF(ISNUMBER($A7186),$A7186,IFERROR(DATEVALUE($A7186),"")))</f>
        <v/>
      </c>
      <c r="F7186" s="12">
        <f>IF($B7186="","",IF(ISNUMBER($B7186),HOUR($B7186)*2+MINUTE($B7186)/30,IFERROR(VALUE(LEFT($B7186,FIND(":",$B7186)-1))*2+VALUE(MID($B7186,FIND(":",$B7186)+1,2))/30,"")))</f>
        <v/>
      </c>
      <c r="G7186" s="12">
        <f>IF($E7186="","",IF(WEEKDAY($E7186,2)&lt;6,1,0))</f>
        <v/>
      </c>
      <c r="H7186" s="12">
        <f>IF(OR($E7186="",$F7186=""),"",IF(AND($G7186=1,$F7186&gt;='Working Hours'!$C$8,$F7186&lt;'Working Hours'!$C$9),1,0))</f>
        <v/>
      </c>
    </row>
    <row r="7187">
      <c r="A7187" s="11" t="n"/>
      <c r="B7187" s="11" t="n"/>
      <c r="C7187" s="11" t="n"/>
      <c r="E7187" s="12">
        <f>IF($A7187="","",IF(ISNUMBER($A7187),$A7187,IFERROR(DATEVALUE($A7187),"")))</f>
        <v/>
      </c>
      <c r="F7187" s="12">
        <f>IF($B7187="","",IF(ISNUMBER($B7187),HOUR($B7187)*2+MINUTE($B7187)/30,IFERROR(VALUE(LEFT($B7187,FIND(":",$B7187)-1))*2+VALUE(MID($B7187,FIND(":",$B7187)+1,2))/30,"")))</f>
        <v/>
      </c>
      <c r="G7187" s="12">
        <f>IF($E7187="","",IF(WEEKDAY($E7187,2)&lt;6,1,0))</f>
        <v/>
      </c>
      <c r="H7187" s="12">
        <f>IF(OR($E7187="",$F7187=""),"",IF(AND($G7187=1,$F7187&gt;='Working Hours'!$C$8,$F7187&lt;'Working Hours'!$C$9),1,0))</f>
        <v/>
      </c>
    </row>
    <row r="7188">
      <c r="A7188" s="11" t="n"/>
      <c r="B7188" s="11" t="n"/>
      <c r="C7188" s="11" t="n"/>
      <c r="E7188" s="12">
        <f>IF($A7188="","",IF(ISNUMBER($A7188),$A7188,IFERROR(DATEVALUE($A7188),"")))</f>
        <v/>
      </c>
      <c r="F7188" s="12">
        <f>IF($B7188="","",IF(ISNUMBER($B7188),HOUR($B7188)*2+MINUTE($B7188)/30,IFERROR(VALUE(LEFT($B7188,FIND(":",$B7188)-1))*2+VALUE(MID($B7188,FIND(":",$B7188)+1,2))/30,"")))</f>
        <v/>
      </c>
      <c r="G7188" s="12">
        <f>IF($E7188="","",IF(WEEKDAY($E7188,2)&lt;6,1,0))</f>
        <v/>
      </c>
      <c r="H7188" s="12">
        <f>IF(OR($E7188="",$F7188=""),"",IF(AND($G7188=1,$F7188&gt;='Working Hours'!$C$8,$F7188&lt;'Working Hours'!$C$9),1,0))</f>
        <v/>
      </c>
    </row>
    <row r="7189">
      <c r="A7189" s="11" t="n"/>
      <c r="B7189" s="11" t="n"/>
      <c r="C7189" s="11" t="n"/>
      <c r="E7189" s="12">
        <f>IF($A7189="","",IF(ISNUMBER($A7189),$A7189,IFERROR(DATEVALUE($A7189),"")))</f>
        <v/>
      </c>
      <c r="F7189" s="12">
        <f>IF($B7189="","",IF(ISNUMBER($B7189),HOUR($B7189)*2+MINUTE($B7189)/30,IFERROR(VALUE(LEFT($B7189,FIND(":",$B7189)-1))*2+VALUE(MID($B7189,FIND(":",$B7189)+1,2))/30,"")))</f>
        <v/>
      </c>
      <c r="G7189" s="12">
        <f>IF($E7189="","",IF(WEEKDAY($E7189,2)&lt;6,1,0))</f>
        <v/>
      </c>
      <c r="H7189" s="12">
        <f>IF(OR($E7189="",$F7189=""),"",IF(AND($G7189=1,$F7189&gt;='Working Hours'!$C$8,$F7189&lt;'Working Hours'!$C$9),1,0))</f>
        <v/>
      </c>
    </row>
    <row r="7190">
      <c r="A7190" s="11" t="n"/>
      <c r="B7190" s="11" t="n"/>
      <c r="C7190" s="11" t="n"/>
      <c r="E7190" s="12">
        <f>IF($A7190="","",IF(ISNUMBER($A7190),$A7190,IFERROR(DATEVALUE($A7190),"")))</f>
        <v/>
      </c>
      <c r="F7190" s="12">
        <f>IF($B7190="","",IF(ISNUMBER($B7190),HOUR($B7190)*2+MINUTE($B7190)/30,IFERROR(VALUE(LEFT($B7190,FIND(":",$B7190)-1))*2+VALUE(MID($B7190,FIND(":",$B7190)+1,2))/30,"")))</f>
        <v/>
      </c>
      <c r="G7190" s="12">
        <f>IF($E7190="","",IF(WEEKDAY($E7190,2)&lt;6,1,0))</f>
        <v/>
      </c>
      <c r="H7190" s="12">
        <f>IF(OR($E7190="",$F7190=""),"",IF(AND($G7190=1,$F7190&gt;='Working Hours'!$C$8,$F7190&lt;'Working Hours'!$C$9),1,0))</f>
        <v/>
      </c>
    </row>
    <row r="7191">
      <c r="A7191" s="11" t="n"/>
      <c r="B7191" s="11" t="n"/>
      <c r="C7191" s="11" t="n"/>
      <c r="E7191" s="12">
        <f>IF($A7191="","",IF(ISNUMBER($A7191),$A7191,IFERROR(DATEVALUE($A7191),"")))</f>
        <v/>
      </c>
      <c r="F7191" s="12">
        <f>IF($B7191="","",IF(ISNUMBER($B7191),HOUR($B7191)*2+MINUTE($B7191)/30,IFERROR(VALUE(LEFT($B7191,FIND(":",$B7191)-1))*2+VALUE(MID($B7191,FIND(":",$B7191)+1,2))/30,"")))</f>
        <v/>
      </c>
      <c r="G7191" s="12">
        <f>IF($E7191="","",IF(WEEKDAY($E7191,2)&lt;6,1,0))</f>
        <v/>
      </c>
      <c r="H7191" s="12">
        <f>IF(OR($E7191="",$F7191=""),"",IF(AND($G7191=1,$F7191&gt;='Working Hours'!$C$8,$F7191&lt;'Working Hours'!$C$9),1,0))</f>
        <v/>
      </c>
    </row>
    <row r="7192">
      <c r="A7192" s="11" t="n"/>
      <c r="B7192" s="11" t="n"/>
      <c r="C7192" s="11" t="n"/>
      <c r="E7192" s="12">
        <f>IF($A7192="","",IF(ISNUMBER($A7192),$A7192,IFERROR(DATEVALUE($A7192),"")))</f>
        <v/>
      </c>
      <c r="F7192" s="12">
        <f>IF($B7192="","",IF(ISNUMBER($B7192),HOUR($B7192)*2+MINUTE($B7192)/30,IFERROR(VALUE(LEFT($B7192,FIND(":",$B7192)-1))*2+VALUE(MID($B7192,FIND(":",$B7192)+1,2))/30,"")))</f>
        <v/>
      </c>
      <c r="G7192" s="12">
        <f>IF($E7192="","",IF(WEEKDAY($E7192,2)&lt;6,1,0))</f>
        <v/>
      </c>
      <c r="H7192" s="12">
        <f>IF(OR($E7192="",$F7192=""),"",IF(AND($G7192=1,$F7192&gt;='Working Hours'!$C$8,$F7192&lt;'Working Hours'!$C$9),1,0))</f>
        <v/>
      </c>
    </row>
    <row r="7193">
      <c r="A7193" s="11" t="n"/>
      <c r="B7193" s="11" t="n"/>
      <c r="C7193" s="11" t="n"/>
      <c r="E7193" s="12">
        <f>IF($A7193="","",IF(ISNUMBER($A7193),$A7193,IFERROR(DATEVALUE($A7193),"")))</f>
        <v/>
      </c>
      <c r="F7193" s="12">
        <f>IF($B7193="","",IF(ISNUMBER($B7193),HOUR($B7193)*2+MINUTE($B7193)/30,IFERROR(VALUE(LEFT($B7193,FIND(":",$B7193)-1))*2+VALUE(MID($B7193,FIND(":",$B7193)+1,2))/30,"")))</f>
        <v/>
      </c>
      <c r="G7193" s="12">
        <f>IF($E7193="","",IF(WEEKDAY($E7193,2)&lt;6,1,0))</f>
        <v/>
      </c>
      <c r="H7193" s="12">
        <f>IF(OR($E7193="",$F7193=""),"",IF(AND($G7193=1,$F7193&gt;='Working Hours'!$C$8,$F7193&lt;'Working Hours'!$C$9),1,0))</f>
        <v/>
      </c>
    </row>
    <row r="7194">
      <c r="A7194" s="11" t="n"/>
      <c r="B7194" s="11" t="n"/>
      <c r="C7194" s="11" t="n"/>
      <c r="E7194" s="12">
        <f>IF($A7194="","",IF(ISNUMBER($A7194),$A7194,IFERROR(DATEVALUE($A7194),"")))</f>
        <v/>
      </c>
      <c r="F7194" s="12">
        <f>IF($B7194="","",IF(ISNUMBER($B7194),HOUR($B7194)*2+MINUTE($B7194)/30,IFERROR(VALUE(LEFT($B7194,FIND(":",$B7194)-1))*2+VALUE(MID($B7194,FIND(":",$B7194)+1,2))/30,"")))</f>
        <v/>
      </c>
      <c r="G7194" s="12">
        <f>IF($E7194="","",IF(WEEKDAY($E7194,2)&lt;6,1,0))</f>
        <v/>
      </c>
      <c r="H7194" s="12">
        <f>IF(OR($E7194="",$F7194=""),"",IF(AND($G7194=1,$F7194&gt;='Working Hours'!$C$8,$F7194&lt;'Working Hours'!$C$9),1,0))</f>
        <v/>
      </c>
    </row>
    <row r="7195">
      <c r="A7195" s="11" t="n"/>
      <c r="B7195" s="11" t="n"/>
      <c r="C7195" s="11" t="n"/>
      <c r="E7195" s="12">
        <f>IF($A7195="","",IF(ISNUMBER($A7195),$A7195,IFERROR(DATEVALUE($A7195),"")))</f>
        <v/>
      </c>
      <c r="F7195" s="12">
        <f>IF($B7195="","",IF(ISNUMBER($B7195),HOUR($B7195)*2+MINUTE($B7195)/30,IFERROR(VALUE(LEFT($B7195,FIND(":",$B7195)-1))*2+VALUE(MID($B7195,FIND(":",$B7195)+1,2))/30,"")))</f>
        <v/>
      </c>
      <c r="G7195" s="12">
        <f>IF($E7195="","",IF(WEEKDAY($E7195,2)&lt;6,1,0))</f>
        <v/>
      </c>
      <c r="H7195" s="12">
        <f>IF(OR($E7195="",$F7195=""),"",IF(AND($G7195=1,$F7195&gt;='Working Hours'!$C$8,$F7195&lt;'Working Hours'!$C$9),1,0))</f>
        <v/>
      </c>
    </row>
    <row r="7196">
      <c r="A7196" s="11" t="n"/>
      <c r="B7196" s="11" t="n"/>
      <c r="C7196" s="11" t="n"/>
      <c r="E7196" s="12">
        <f>IF($A7196="","",IF(ISNUMBER($A7196),$A7196,IFERROR(DATEVALUE($A7196),"")))</f>
        <v/>
      </c>
      <c r="F7196" s="12">
        <f>IF($B7196="","",IF(ISNUMBER($B7196),HOUR($B7196)*2+MINUTE($B7196)/30,IFERROR(VALUE(LEFT($B7196,FIND(":",$B7196)-1))*2+VALUE(MID($B7196,FIND(":",$B7196)+1,2))/30,"")))</f>
        <v/>
      </c>
      <c r="G7196" s="12">
        <f>IF($E7196="","",IF(WEEKDAY($E7196,2)&lt;6,1,0))</f>
        <v/>
      </c>
      <c r="H7196" s="12">
        <f>IF(OR($E7196="",$F7196=""),"",IF(AND($G7196=1,$F7196&gt;='Working Hours'!$C$8,$F7196&lt;'Working Hours'!$C$9),1,0))</f>
        <v/>
      </c>
    </row>
    <row r="7197">
      <c r="A7197" s="11" t="n"/>
      <c r="B7197" s="11" t="n"/>
      <c r="C7197" s="11" t="n"/>
      <c r="E7197" s="12">
        <f>IF($A7197="","",IF(ISNUMBER($A7197),$A7197,IFERROR(DATEVALUE($A7197),"")))</f>
        <v/>
      </c>
      <c r="F7197" s="12">
        <f>IF($B7197="","",IF(ISNUMBER($B7197),HOUR($B7197)*2+MINUTE($B7197)/30,IFERROR(VALUE(LEFT($B7197,FIND(":",$B7197)-1))*2+VALUE(MID($B7197,FIND(":",$B7197)+1,2))/30,"")))</f>
        <v/>
      </c>
      <c r="G7197" s="12">
        <f>IF($E7197="","",IF(WEEKDAY($E7197,2)&lt;6,1,0))</f>
        <v/>
      </c>
      <c r="H7197" s="12">
        <f>IF(OR($E7197="",$F7197=""),"",IF(AND($G7197=1,$F7197&gt;='Working Hours'!$C$8,$F7197&lt;'Working Hours'!$C$9),1,0))</f>
        <v/>
      </c>
    </row>
    <row r="7198">
      <c r="A7198" s="11" t="n"/>
      <c r="B7198" s="11" t="n"/>
      <c r="C7198" s="11" t="n"/>
      <c r="E7198" s="12">
        <f>IF($A7198="","",IF(ISNUMBER($A7198),$A7198,IFERROR(DATEVALUE($A7198),"")))</f>
        <v/>
      </c>
      <c r="F7198" s="12">
        <f>IF($B7198="","",IF(ISNUMBER($B7198),HOUR($B7198)*2+MINUTE($B7198)/30,IFERROR(VALUE(LEFT($B7198,FIND(":",$B7198)-1))*2+VALUE(MID($B7198,FIND(":",$B7198)+1,2))/30,"")))</f>
        <v/>
      </c>
      <c r="G7198" s="12">
        <f>IF($E7198="","",IF(WEEKDAY($E7198,2)&lt;6,1,0))</f>
        <v/>
      </c>
      <c r="H7198" s="12">
        <f>IF(OR($E7198="",$F7198=""),"",IF(AND($G7198=1,$F7198&gt;='Working Hours'!$C$8,$F7198&lt;'Working Hours'!$C$9),1,0))</f>
        <v/>
      </c>
    </row>
    <row r="7199">
      <c r="A7199" s="11" t="n"/>
      <c r="B7199" s="11" t="n"/>
      <c r="C7199" s="11" t="n"/>
      <c r="E7199" s="12">
        <f>IF($A7199="","",IF(ISNUMBER($A7199),$A7199,IFERROR(DATEVALUE($A7199),"")))</f>
        <v/>
      </c>
      <c r="F7199" s="12">
        <f>IF($B7199="","",IF(ISNUMBER($B7199),HOUR($B7199)*2+MINUTE($B7199)/30,IFERROR(VALUE(LEFT($B7199,FIND(":",$B7199)-1))*2+VALUE(MID($B7199,FIND(":",$B7199)+1,2))/30,"")))</f>
        <v/>
      </c>
      <c r="G7199" s="12">
        <f>IF($E7199="","",IF(WEEKDAY($E7199,2)&lt;6,1,0))</f>
        <v/>
      </c>
      <c r="H7199" s="12">
        <f>IF(OR($E7199="",$F7199=""),"",IF(AND($G7199=1,$F7199&gt;='Working Hours'!$C$8,$F7199&lt;'Working Hours'!$C$9),1,0))</f>
        <v/>
      </c>
    </row>
    <row r="7200">
      <c r="A7200" s="11" t="n"/>
      <c r="B7200" s="11" t="n"/>
      <c r="C7200" s="11" t="n"/>
      <c r="E7200" s="12">
        <f>IF($A7200="","",IF(ISNUMBER($A7200),$A7200,IFERROR(DATEVALUE($A7200),"")))</f>
        <v/>
      </c>
      <c r="F7200" s="12">
        <f>IF($B7200="","",IF(ISNUMBER($B7200),HOUR($B7200)*2+MINUTE($B7200)/30,IFERROR(VALUE(LEFT($B7200,FIND(":",$B7200)-1))*2+VALUE(MID($B7200,FIND(":",$B7200)+1,2))/30,"")))</f>
        <v/>
      </c>
      <c r="G7200" s="12">
        <f>IF($E7200="","",IF(WEEKDAY($E7200,2)&lt;6,1,0))</f>
        <v/>
      </c>
      <c r="H7200" s="12">
        <f>IF(OR($E7200="",$F7200=""),"",IF(AND($G7200=1,$F7200&gt;='Working Hours'!$C$8,$F7200&lt;'Working Hours'!$C$9),1,0))</f>
        <v/>
      </c>
    </row>
    <row r="7201">
      <c r="A7201" s="11" t="n"/>
      <c r="B7201" s="11" t="n"/>
      <c r="C7201" s="11" t="n"/>
      <c r="E7201" s="12">
        <f>IF($A7201="","",IF(ISNUMBER($A7201),$A7201,IFERROR(DATEVALUE($A7201),"")))</f>
        <v/>
      </c>
      <c r="F7201" s="12">
        <f>IF($B7201="","",IF(ISNUMBER($B7201),HOUR($B7201)*2+MINUTE($B7201)/30,IFERROR(VALUE(LEFT($B7201,FIND(":",$B7201)-1))*2+VALUE(MID($B7201,FIND(":",$B7201)+1,2))/30,"")))</f>
        <v/>
      </c>
      <c r="G7201" s="12">
        <f>IF($E7201="","",IF(WEEKDAY($E7201,2)&lt;6,1,0))</f>
        <v/>
      </c>
      <c r="H7201" s="12">
        <f>IF(OR($E7201="",$F7201=""),"",IF(AND($G7201=1,$F7201&gt;='Working Hours'!$C$8,$F7201&lt;'Working Hours'!$C$9),1,0))</f>
        <v/>
      </c>
    </row>
    <row r="7202">
      <c r="A7202" s="11" t="n"/>
      <c r="B7202" s="11" t="n"/>
      <c r="C7202" s="11" t="n"/>
      <c r="E7202" s="12">
        <f>IF($A7202="","",IF(ISNUMBER($A7202),$A7202,IFERROR(DATEVALUE($A7202),"")))</f>
        <v/>
      </c>
      <c r="F7202" s="12">
        <f>IF($B7202="","",IF(ISNUMBER($B7202),HOUR($B7202)*2+MINUTE($B7202)/30,IFERROR(VALUE(LEFT($B7202,FIND(":",$B7202)-1))*2+VALUE(MID($B7202,FIND(":",$B7202)+1,2))/30,"")))</f>
        <v/>
      </c>
      <c r="G7202" s="12">
        <f>IF($E7202="","",IF(WEEKDAY($E7202,2)&lt;6,1,0))</f>
        <v/>
      </c>
      <c r="H7202" s="12">
        <f>IF(OR($E7202="",$F7202=""),"",IF(AND($G7202=1,$F7202&gt;='Working Hours'!$C$8,$F7202&lt;'Working Hours'!$C$9),1,0))</f>
        <v/>
      </c>
    </row>
    <row r="7203">
      <c r="A7203" s="11" t="n"/>
      <c r="B7203" s="11" t="n"/>
      <c r="C7203" s="11" t="n"/>
      <c r="E7203" s="12">
        <f>IF($A7203="","",IF(ISNUMBER($A7203),$A7203,IFERROR(DATEVALUE($A7203),"")))</f>
        <v/>
      </c>
      <c r="F7203" s="12">
        <f>IF($B7203="","",IF(ISNUMBER($B7203),HOUR($B7203)*2+MINUTE($B7203)/30,IFERROR(VALUE(LEFT($B7203,FIND(":",$B7203)-1))*2+VALUE(MID($B7203,FIND(":",$B7203)+1,2))/30,"")))</f>
        <v/>
      </c>
      <c r="G7203" s="12">
        <f>IF($E7203="","",IF(WEEKDAY($E7203,2)&lt;6,1,0))</f>
        <v/>
      </c>
      <c r="H7203" s="12">
        <f>IF(OR($E7203="",$F7203=""),"",IF(AND($G7203=1,$F7203&gt;='Working Hours'!$C$8,$F7203&lt;'Working Hours'!$C$9),1,0))</f>
        <v/>
      </c>
    </row>
    <row r="7204">
      <c r="A7204" s="11" t="n"/>
      <c r="B7204" s="11" t="n"/>
      <c r="C7204" s="11" t="n"/>
      <c r="E7204" s="12">
        <f>IF($A7204="","",IF(ISNUMBER($A7204),$A7204,IFERROR(DATEVALUE($A7204),"")))</f>
        <v/>
      </c>
      <c r="F7204" s="12">
        <f>IF($B7204="","",IF(ISNUMBER($B7204),HOUR($B7204)*2+MINUTE($B7204)/30,IFERROR(VALUE(LEFT($B7204,FIND(":",$B7204)-1))*2+VALUE(MID($B7204,FIND(":",$B7204)+1,2))/30,"")))</f>
        <v/>
      </c>
      <c r="G7204" s="12">
        <f>IF($E7204="","",IF(WEEKDAY($E7204,2)&lt;6,1,0))</f>
        <v/>
      </c>
      <c r="H7204" s="12">
        <f>IF(OR($E7204="",$F7204=""),"",IF(AND($G7204=1,$F7204&gt;='Working Hours'!$C$8,$F7204&lt;'Working Hours'!$C$9),1,0))</f>
        <v/>
      </c>
    </row>
    <row r="7205">
      <c r="A7205" s="11" t="n"/>
      <c r="B7205" s="11" t="n"/>
      <c r="C7205" s="11" t="n"/>
      <c r="E7205" s="12">
        <f>IF($A7205="","",IF(ISNUMBER($A7205),$A7205,IFERROR(DATEVALUE($A7205),"")))</f>
        <v/>
      </c>
      <c r="F7205" s="12">
        <f>IF($B7205="","",IF(ISNUMBER($B7205),HOUR($B7205)*2+MINUTE($B7205)/30,IFERROR(VALUE(LEFT($B7205,FIND(":",$B7205)-1))*2+VALUE(MID($B7205,FIND(":",$B7205)+1,2))/30,"")))</f>
        <v/>
      </c>
      <c r="G7205" s="12">
        <f>IF($E7205="","",IF(WEEKDAY($E7205,2)&lt;6,1,0))</f>
        <v/>
      </c>
      <c r="H7205" s="12">
        <f>IF(OR($E7205="",$F7205=""),"",IF(AND($G7205=1,$F7205&gt;='Working Hours'!$C$8,$F7205&lt;'Working Hours'!$C$9),1,0))</f>
        <v/>
      </c>
    </row>
    <row r="7206">
      <c r="A7206" s="11" t="n"/>
      <c r="B7206" s="11" t="n"/>
      <c r="C7206" s="11" t="n"/>
      <c r="E7206" s="12">
        <f>IF($A7206="","",IF(ISNUMBER($A7206),$A7206,IFERROR(DATEVALUE($A7206),"")))</f>
        <v/>
      </c>
      <c r="F7206" s="12">
        <f>IF($B7206="","",IF(ISNUMBER($B7206),HOUR($B7206)*2+MINUTE($B7206)/30,IFERROR(VALUE(LEFT($B7206,FIND(":",$B7206)-1))*2+VALUE(MID($B7206,FIND(":",$B7206)+1,2))/30,"")))</f>
        <v/>
      </c>
      <c r="G7206" s="12">
        <f>IF($E7206="","",IF(WEEKDAY($E7206,2)&lt;6,1,0))</f>
        <v/>
      </c>
      <c r="H7206" s="12">
        <f>IF(OR($E7206="",$F7206=""),"",IF(AND($G7206=1,$F7206&gt;='Working Hours'!$C$8,$F7206&lt;'Working Hours'!$C$9),1,0))</f>
        <v/>
      </c>
    </row>
    <row r="7207">
      <c r="A7207" s="11" t="n"/>
      <c r="B7207" s="11" t="n"/>
      <c r="C7207" s="11" t="n"/>
      <c r="E7207" s="12">
        <f>IF($A7207="","",IF(ISNUMBER($A7207),$A7207,IFERROR(DATEVALUE($A7207),"")))</f>
        <v/>
      </c>
      <c r="F7207" s="12">
        <f>IF($B7207="","",IF(ISNUMBER($B7207),HOUR($B7207)*2+MINUTE($B7207)/30,IFERROR(VALUE(LEFT($B7207,FIND(":",$B7207)-1))*2+VALUE(MID($B7207,FIND(":",$B7207)+1,2))/30,"")))</f>
        <v/>
      </c>
      <c r="G7207" s="12">
        <f>IF($E7207="","",IF(WEEKDAY($E7207,2)&lt;6,1,0))</f>
        <v/>
      </c>
      <c r="H7207" s="12">
        <f>IF(OR($E7207="",$F7207=""),"",IF(AND($G7207=1,$F7207&gt;='Working Hours'!$C$8,$F7207&lt;'Working Hours'!$C$9),1,0))</f>
        <v/>
      </c>
    </row>
    <row r="7208">
      <c r="A7208" s="11" t="n"/>
      <c r="B7208" s="11" t="n"/>
      <c r="C7208" s="11" t="n"/>
      <c r="E7208" s="12">
        <f>IF($A7208="","",IF(ISNUMBER($A7208),$A7208,IFERROR(DATEVALUE($A7208),"")))</f>
        <v/>
      </c>
      <c r="F7208" s="12">
        <f>IF($B7208="","",IF(ISNUMBER($B7208),HOUR($B7208)*2+MINUTE($B7208)/30,IFERROR(VALUE(LEFT($B7208,FIND(":",$B7208)-1))*2+VALUE(MID($B7208,FIND(":",$B7208)+1,2))/30,"")))</f>
        <v/>
      </c>
      <c r="G7208" s="12">
        <f>IF($E7208="","",IF(WEEKDAY($E7208,2)&lt;6,1,0))</f>
        <v/>
      </c>
      <c r="H7208" s="12">
        <f>IF(OR($E7208="",$F7208=""),"",IF(AND($G7208=1,$F7208&gt;='Working Hours'!$C$8,$F7208&lt;'Working Hours'!$C$9),1,0))</f>
        <v/>
      </c>
    </row>
    <row r="7209">
      <c r="A7209" s="11" t="n"/>
      <c r="B7209" s="11" t="n"/>
      <c r="C7209" s="11" t="n"/>
      <c r="E7209" s="12">
        <f>IF($A7209="","",IF(ISNUMBER($A7209),$A7209,IFERROR(DATEVALUE($A7209),"")))</f>
        <v/>
      </c>
      <c r="F7209" s="12">
        <f>IF($B7209="","",IF(ISNUMBER($B7209),HOUR($B7209)*2+MINUTE($B7209)/30,IFERROR(VALUE(LEFT($B7209,FIND(":",$B7209)-1))*2+VALUE(MID($B7209,FIND(":",$B7209)+1,2))/30,"")))</f>
        <v/>
      </c>
      <c r="G7209" s="12">
        <f>IF($E7209="","",IF(WEEKDAY($E7209,2)&lt;6,1,0))</f>
        <v/>
      </c>
      <c r="H7209" s="12">
        <f>IF(OR($E7209="",$F7209=""),"",IF(AND($G7209=1,$F7209&gt;='Working Hours'!$C$8,$F7209&lt;'Working Hours'!$C$9),1,0))</f>
        <v/>
      </c>
    </row>
    <row r="7210">
      <c r="A7210" s="11" t="n"/>
      <c r="B7210" s="11" t="n"/>
      <c r="C7210" s="11" t="n"/>
      <c r="E7210" s="12">
        <f>IF($A7210="","",IF(ISNUMBER($A7210),$A7210,IFERROR(DATEVALUE($A7210),"")))</f>
        <v/>
      </c>
      <c r="F7210" s="12">
        <f>IF($B7210="","",IF(ISNUMBER($B7210),HOUR($B7210)*2+MINUTE($B7210)/30,IFERROR(VALUE(LEFT($B7210,FIND(":",$B7210)-1))*2+VALUE(MID($B7210,FIND(":",$B7210)+1,2))/30,"")))</f>
        <v/>
      </c>
      <c r="G7210" s="12">
        <f>IF($E7210="","",IF(WEEKDAY($E7210,2)&lt;6,1,0))</f>
        <v/>
      </c>
      <c r="H7210" s="12">
        <f>IF(OR($E7210="",$F7210=""),"",IF(AND($G7210=1,$F7210&gt;='Working Hours'!$C$8,$F7210&lt;'Working Hours'!$C$9),1,0))</f>
        <v/>
      </c>
    </row>
    <row r="7211">
      <c r="A7211" s="11" t="n"/>
      <c r="B7211" s="11" t="n"/>
      <c r="C7211" s="11" t="n"/>
      <c r="E7211" s="12">
        <f>IF($A7211="","",IF(ISNUMBER($A7211),$A7211,IFERROR(DATEVALUE($A7211),"")))</f>
        <v/>
      </c>
      <c r="F7211" s="12">
        <f>IF($B7211="","",IF(ISNUMBER($B7211),HOUR($B7211)*2+MINUTE($B7211)/30,IFERROR(VALUE(LEFT($B7211,FIND(":",$B7211)-1))*2+VALUE(MID($B7211,FIND(":",$B7211)+1,2))/30,"")))</f>
        <v/>
      </c>
      <c r="G7211" s="12">
        <f>IF($E7211="","",IF(WEEKDAY($E7211,2)&lt;6,1,0))</f>
        <v/>
      </c>
      <c r="H7211" s="12">
        <f>IF(OR($E7211="",$F7211=""),"",IF(AND($G7211=1,$F7211&gt;='Working Hours'!$C$8,$F7211&lt;'Working Hours'!$C$9),1,0))</f>
        <v/>
      </c>
    </row>
    <row r="7212">
      <c r="A7212" s="11" t="n"/>
      <c r="B7212" s="11" t="n"/>
      <c r="C7212" s="11" t="n"/>
      <c r="E7212" s="12">
        <f>IF($A7212="","",IF(ISNUMBER($A7212),$A7212,IFERROR(DATEVALUE($A7212),"")))</f>
        <v/>
      </c>
      <c r="F7212" s="12">
        <f>IF($B7212="","",IF(ISNUMBER($B7212),HOUR($B7212)*2+MINUTE($B7212)/30,IFERROR(VALUE(LEFT($B7212,FIND(":",$B7212)-1))*2+VALUE(MID($B7212,FIND(":",$B7212)+1,2))/30,"")))</f>
        <v/>
      </c>
      <c r="G7212" s="12">
        <f>IF($E7212="","",IF(WEEKDAY($E7212,2)&lt;6,1,0))</f>
        <v/>
      </c>
      <c r="H7212" s="12">
        <f>IF(OR($E7212="",$F7212=""),"",IF(AND($G7212=1,$F7212&gt;='Working Hours'!$C$8,$F7212&lt;'Working Hours'!$C$9),1,0))</f>
        <v/>
      </c>
    </row>
    <row r="7213">
      <c r="A7213" s="11" t="n"/>
      <c r="B7213" s="11" t="n"/>
      <c r="C7213" s="11" t="n"/>
      <c r="E7213" s="12">
        <f>IF($A7213="","",IF(ISNUMBER($A7213),$A7213,IFERROR(DATEVALUE($A7213),"")))</f>
        <v/>
      </c>
      <c r="F7213" s="12">
        <f>IF($B7213="","",IF(ISNUMBER($B7213),HOUR($B7213)*2+MINUTE($B7213)/30,IFERROR(VALUE(LEFT($B7213,FIND(":",$B7213)-1))*2+VALUE(MID($B7213,FIND(":",$B7213)+1,2))/30,"")))</f>
        <v/>
      </c>
      <c r="G7213" s="12">
        <f>IF($E7213="","",IF(WEEKDAY($E7213,2)&lt;6,1,0))</f>
        <v/>
      </c>
      <c r="H7213" s="12">
        <f>IF(OR($E7213="",$F7213=""),"",IF(AND($G7213=1,$F7213&gt;='Working Hours'!$C$8,$F7213&lt;'Working Hours'!$C$9),1,0))</f>
        <v/>
      </c>
    </row>
    <row r="7214">
      <c r="A7214" s="11" t="n"/>
      <c r="B7214" s="11" t="n"/>
      <c r="C7214" s="11" t="n"/>
      <c r="E7214" s="12">
        <f>IF($A7214="","",IF(ISNUMBER($A7214),$A7214,IFERROR(DATEVALUE($A7214),"")))</f>
        <v/>
      </c>
      <c r="F7214" s="12">
        <f>IF($B7214="","",IF(ISNUMBER($B7214),HOUR($B7214)*2+MINUTE($B7214)/30,IFERROR(VALUE(LEFT($B7214,FIND(":",$B7214)-1))*2+VALUE(MID($B7214,FIND(":",$B7214)+1,2))/30,"")))</f>
        <v/>
      </c>
      <c r="G7214" s="12">
        <f>IF($E7214="","",IF(WEEKDAY($E7214,2)&lt;6,1,0))</f>
        <v/>
      </c>
      <c r="H7214" s="12">
        <f>IF(OR($E7214="",$F7214=""),"",IF(AND($G7214=1,$F7214&gt;='Working Hours'!$C$8,$F7214&lt;'Working Hours'!$C$9),1,0))</f>
        <v/>
      </c>
    </row>
    <row r="7215">
      <c r="A7215" s="11" t="n"/>
      <c r="B7215" s="11" t="n"/>
      <c r="C7215" s="11" t="n"/>
      <c r="E7215" s="12">
        <f>IF($A7215="","",IF(ISNUMBER($A7215),$A7215,IFERROR(DATEVALUE($A7215),"")))</f>
        <v/>
      </c>
      <c r="F7215" s="12">
        <f>IF($B7215="","",IF(ISNUMBER($B7215),HOUR($B7215)*2+MINUTE($B7215)/30,IFERROR(VALUE(LEFT($B7215,FIND(":",$B7215)-1))*2+VALUE(MID($B7215,FIND(":",$B7215)+1,2))/30,"")))</f>
        <v/>
      </c>
      <c r="G7215" s="12">
        <f>IF($E7215="","",IF(WEEKDAY($E7215,2)&lt;6,1,0))</f>
        <v/>
      </c>
      <c r="H7215" s="12">
        <f>IF(OR($E7215="",$F7215=""),"",IF(AND($G7215=1,$F7215&gt;='Working Hours'!$C$8,$F7215&lt;'Working Hours'!$C$9),1,0))</f>
        <v/>
      </c>
    </row>
    <row r="7216">
      <c r="A7216" s="11" t="n"/>
      <c r="B7216" s="11" t="n"/>
      <c r="C7216" s="11" t="n"/>
      <c r="E7216" s="12">
        <f>IF($A7216="","",IF(ISNUMBER($A7216),$A7216,IFERROR(DATEVALUE($A7216),"")))</f>
        <v/>
      </c>
      <c r="F7216" s="12">
        <f>IF($B7216="","",IF(ISNUMBER($B7216),HOUR($B7216)*2+MINUTE($B7216)/30,IFERROR(VALUE(LEFT($B7216,FIND(":",$B7216)-1))*2+VALUE(MID($B7216,FIND(":",$B7216)+1,2))/30,"")))</f>
        <v/>
      </c>
      <c r="G7216" s="12">
        <f>IF($E7216="","",IF(WEEKDAY($E7216,2)&lt;6,1,0))</f>
        <v/>
      </c>
      <c r="H7216" s="12">
        <f>IF(OR($E7216="",$F7216=""),"",IF(AND($G7216=1,$F7216&gt;='Working Hours'!$C$8,$F7216&lt;'Working Hours'!$C$9),1,0))</f>
        <v/>
      </c>
    </row>
    <row r="7217">
      <c r="A7217" s="11" t="n"/>
      <c r="B7217" s="11" t="n"/>
      <c r="C7217" s="11" t="n"/>
      <c r="E7217" s="12">
        <f>IF($A7217="","",IF(ISNUMBER($A7217),$A7217,IFERROR(DATEVALUE($A7217),"")))</f>
        <v/>
      </c>
      <c r="F7217" s="12">
        <f>IF($B7217="","",IF(ISNUMBER($B7217),HOUR($B7217)*2+MINUTE($B7217)/30,IFERROR(VALUE(LEFT($B7217,FIND(":",$B7217)-1))*2+VALUE(MID($B7217,FIND(":",$B7217)+1,2))/30,"")))</f>
        <v/>
      </c>
      <c r="G7217" s="12">
        <f>IF($E7217="","",IF(WEEKDAY($E7217,2)&lt;6,1,0))</f>
        <v/>
      </c>
      <c r="H7217" s="12">
        <f>IF(OR($E7217="",$F7217=""),"",IF(AND($G7217=1,$F7217&gt;='Working Hours'!$C$8,$F7217&lt;'Working Hours'!$C$9),1,0))</f>
        <v/>
      </c>
    </row>
    <row r="7218">
      <c r="A7218" s="11" t="n"/>
      <c r="B7218" s="11" t="n"/>
      <c r="C7218" s="11" t="n"/>
      <c r="E7218" s="12">
        <f>IF($A7218="","",IF(ISNUMBER($A7218),$A7218,IFERROR(DATEVALUE($A7218),"")))</f>
        <v/>
      </c>
      <c r="F7218" s="12">
        <f>IF($B7218="","",IF(ISNUMBER($B7218),HOUR($B7218)*2+MINUTE($B7218)/30,IFERROR(VALUE(LEFT($B7218,FIND(":",$B7218)-1))*2+VALUE(MID($B7218,FIND(":",$B7218)+1,2))/30,"")))</f>
        <v/>
      </c>
      <c r="G7218" s="12">
        <f>IF($E7218="","",IF(WEEKDAY($E7218,2)&lt;6,1,0))</f>
        <v/>
      </c>
      <c r="H7218" s="12">
        <f>IF(OR($E7218="",$F7218=""),"",IF(AND($G7218=1,$F7218&gt;='Working Hours'!$C$8,$F7218&lt;'Working Hours'!$C$9),1,0))</f>
        <v/>
      </c>
    </row>
    <row r="7219">
      <c r="A7219" s="11" t="n"/>
      <c r="B7219" s="11" t="n"/>
      <c r="C7219" s="11" t="n"/>
      <c r="E7219" s="12">
        <f>IF($A7219="","",IF(ISNUMBER($A7219),$A7219,IFERROR(DATEVALUE($A7219),"")))</f>
        <v/>
      </c>
      <c r="F7219" s="12">
        <f>IF($B7219="","",IF(ISNUMBER($B7219),HOUR($B7219)*2+MINUTE($B7219)/30,IFERROR(VALUE(LEFT($B7219,FIND(":",$B7219)-1))*2+VALUE(MID($B7219,FIND(":",$B7219)+1,2))/30,"")))</f>
        <v/>
      </c>
      <c r="G7219" s="12">
        <f>IF($E7219="","",IF(WEEKDAY($E7219,2)&lt;6,1,0))</f>
        <v/>
      </c>
      <c r="H7219" s="12">
        <f>IF(OR($E7219="",$F7219=""),"",IF(AND($G7219=1,$F7219&gt;='Working Hours'!$C$8,$F7219&lt;'Working Hours'!$C$9),1,0))</f>
        <v/>
      </c>
    </row>
    <row r="7220">
      <c r="A7220" s="11" t="n"/>
      <c r="B7220" s="11" t="n"/>
      <c r="C7220" s="11" t="n"/>
      <c r="E7220" s="12">
        <f>IF($A7220="","",IF(ISNUMBER($A7220),$A7220,IFERROR(DATEVALUE($A7220),"")))</f>
        <v/>
      </c>
      <c r="F7220" s="12">
        <f>IF($B7220="","",IF(ISNUMBER($B7220),HOUR($B7220)*2+MINUTE($B7220)/30,IFERROR(VALUE(LEFT($B7220,FIND(":",$B7220)-1))*2+VALUE(MID($B7220,FIND(":",$B7220)+1,2))/30,"")))</f>
        <v/>
      </c>
      <c r="G7220" s="12">
        <f>IF($E7220="","",IF(WEEKDAY($E7220,2)&lt;6,1,0))</f>
        <v/>
      </c>
      <c r="H7220" s="12">
        <f>IF(OR($E7220="",$F7220=""),"",IF(AND($G7220=1,$F7220&gt;='Working Hours'!$C$8,$F7220&lt;'Working Hours'!$C$9),1,0))</f>
        <v/>
      </c>
    </row>
    <row r="7221">
      <c r="A7221" s="11" t="n"/>
      <c r="B7221" s="11" t="n"/>
      <c r="C7221" s="11" t="n"/>
      <c r="E7221" s="12">
        <f>IF($A7221="","",IF(ISNUMBER($A7221),$A7221,IFERROR(DATEVALUE($A7221),"")))</f>
        <v/>
      </c>
      <c r="F7221" s="12">
        <f>IF($B7221="","",IF(ISNUMBER($B7221),HOUR($B7221)*2+MINUTE($B7221)/30,IFERROR(VALUE(LEFT($B7221,FIND(":",$B7221)-1))*2+VALUE(MID($B7221,FIND(":",$B7221)+1,2))/30,"")))</f>
        <v/>
      </c>
      <c r="G7221" s="12">
        <f>IF($E7221="","",IF(WEEKDAY($E7221,2)&lt;6,1,0))</f>
        <v/>
      </c>
      <c r="H7221" s="12">
        <f>IF(OR($E7221="",$F7221=""),"",IF(AND($G7221=1,$F7221&gt;='Working Hours'!$C$8,$F7221&lt;'Working Hours'!$C$9),1,0))</f>
        <v/>
      </c>
    </row>
    <row r="7222">
      <c r="A7222" s="11" t="n"/>
      <c r="B7222" s="11" t="n"/>
      <c r="C7222" s="11" t="n"/>
      <c r="E7222" s="12">
        <f>IF($A7222="","",IF(ISNUMBER($A7222),$A7222,IFERROR(DATEVALUE($A7222),"")))</f>
        <v/>
      </c>
      <c r="F7222" s="12">
        <f>IF($B7222="","",IF(ISNUMBER($B7222),HOUR($B7222)*2+MINUTE($B7222)/30,IFERROR(VALUE(LEFT($B7222,FIND(":",$B7222)-1))*2+VALUE(MID($B7222,FIND(":",$B7222)+1,2))/30,"")))</f>
        <v/>
      </c>
      <c r="G7222" s="12">
        <f>IF($E7222="","",IF(WEEKDAY($E7222,2)&lt;6,1,0))</f>
        <v/>
      </c>
      <c r="H7222" s="12">
        <f>IF(OR($E7222="",$F7222=""),"",IF(AND($G7222=1,$F7222&gt;='Working Hours'!$C$8,$F7222&lt;'Working Hours'!$C$9),1,0))</f>
        <v/>
      </c>
    </row>
    <row r="7223">
      <c r="A7223" s="11" t="n"/>
      <c r="B7223" s="11" t="n"/>
      <c r="C7223" s="11" t="n"/>
      <c r="E7223" s="12">
        <f>IF($A7223="","",IF(ISNUMBER($A7223),$A7223,IFERROR(DATEVALUE($A7223),"")))</f>
        <v/>
      </c>
      <c r="F7223" s="12">
        <f>IF($B7223="","",IF(ISNUMBER($B7223),HOUR($B7223)*2+MINUTE($B7223)/30,IFERROR(VALUE(LEFT($B7223,FIND(":",$B7223)-1))*2+VALUE(MID($B7223,FIND(":",$B7223)+1,2))/30,"")))</f>
        <v/>
      </c>
      <c r="G7223" s="12">
        <f>IF($E7223="","",IF(WEEKDAY($E7223,2)&lt;6,1,0))</f>
        <v/>
      </c>
      <c r="H7223" s="12">
        <f>IF(OR($E7223="",$F7223=""),"",IF(AND($G7223=1,$F7223&gt;='Working Hours'!$C$8,$F7223&lt;'Working Hours'!$C$9),1,0))</f>
        <v/>
      </c>
    </row>
    <row r="7224">
      <c r="A7224" s="11" t="n"/>
      <c r="B7224" s="11" t="n"/>
      <c r="C7224" s="11" t="n"/>
      <c r="E7224" s="12">
        <f>IF($A7224="","",IF(ISNUMBER($A7224),$A7224,IFERROR(DATEVALUE($A7224),"")))</f>
        <v/>
      </c>
      <c r="F7224" s="12">
        <f>IF($B7224="","",IF(ISNUMBER($B7224),HOUR($B7224)*2+MINUTE($B7224)/30,IFERROR(VALUE(LEFT($B7224,FIND(":",$B7224)-1))*2+VALUE(MID($B7224,FIND(":",$B7224)+1,2))/30,"")))</f>
        <v/>
      </c>
      <c r="G7224" s="12">
        <f>IF($E7224="","",IF(WEEKDAY($E7224,2)&lt;6,1,0))</f>
        <v/>
      </c>
      <c r="H7224" s="12">
        <f>IF(OR($E7224="",$F7224=""),"",IF(AND($G7224=1,$F7224&gt;='Working Hours'!$C$8,$F7224&lt;'Working Hours'!$C$9),1,0))</f>
        <v/>
      </c>
    </row>
    <row r="7225">
      <c r="A7225" s="11" t="n"/>
      <c r="B7225" s="11" t="n"/>
      <c r="C7225" s="11" t="n"/>
      <c r="E7225" s="12">
        <f>IF($A7225="","",IF(ISNUMBER($A7225),$A7225,IFERROR(DATEVALUE($A7225),"")))</f>
        <v/>
      </c>
      <c r="F7225" s="12">
        <f>IF($B7225="","",IF(ISNUMBER($B7225),HOUR($B7225)*2+MINUTE($B7225)/30,IFERROR(VALUE(LEFT($B7225,FIND(":",$B7225)-1))*2+VALUE(MID($B7225,FIND(":",$B7225)+1,2))/30,"")))</f>
        <v/>
      </c>
      <c r="G7225" s="12">
        <f>IF($E7225="","",IF(WEEKDAY($E7225,2)&lt;6,1,0))</f>
        <v/>
      </c>
      <c r="H7225" s="12">
        <f>IF(OR($E7225="",$F7225=""),"",IF(AND($G7225=1,$F7225&gt;='Working Hours'!$C$8,$F7225&lt;'Working Hours'!$C$9),1,0))</f>
        <v/>
      </c>
    </row>
    <row r="7226">
      <c r="A7226" s="11" t="n"/>
      <c r="B7226" s="11" t="n"/>
      <c r="C7226" s="11" t="n"/>
      <c r="E7226" s="12">
        <f>IF($A7226="","",IF(ISNUMBER($A7226),$A7226,IFERROR(DATEVALUE($A7226),"")))</f>
        <v/>
      </c>
      <c r="F7226" s="12">
        <f>IF($B7226="","",IF(ISNUMBER($B7226),HOUR($B7226)*2+MINUTE($B7226)/30,IFERROR(VALUE(LEFT($B7226,FIND(":",$B7226)-1))*2+VALUE(MID($B7226,FIND(":",$B7226)+1,2))/30,"")))</f>
        <v/>
      </c>
      <c r="G7226" s="12">
        <f>IF($E7226="","",IF(WEEKDAY($E7226,2)&lt;6,1,0))</f>
        <v/>
      </c>
      <c r="H7226" s="12">
        <f>IF(OR($E7226="",$F7226=""),"",IF(AND($G7226=1,$F7226&gt;='Working Hours'!$C$8,$F7226&lt;'Working Hours'!$C$9),1,0))</f>
        <v/>
      </c>
    </row>
    <row r="7227">
      <c r="A7227" s="11" t="n"/>
      <c r="B7227" s="11" t="n"/>
      <c r="C7227" s="11" t="n"/>
      <c r="E7227" s="12">
        <f>IF($A7227="","",IF(ISNUMBER($A7227),$A7227,IFERROR(DATEVALUE($A7227),"")))</f>
        <v/>
      </c>
      <c r="F7227" s="12">
        <f>IF($B7227="","",IF(ISNUMBER($B7227),HOUR($B7227)*2+MINUTE($B7227)/30,IFERROR(VALUE(LEFT($B7227,FIND(":",$B7227)-1))*2+VALUE(MID($B7227,FIND(":",$B7227)+1,2))/30,"")))</f>
        <v/>
      </c>
      <c r="G7227" s="12">
        <f>IF($E7227="","",IF(WEEKDAY($E7227,2)&lt;6,1,0))</f>
        <v/>
      </c>
      <c r="H7227" s="12">
        <f>IF(OR($E7227="",$F7227=""),"",IF(AND($G7227=1,$F7227&gt;='Working Hours'!$C$8,$F7227&lt;'Working Hours'!$C$9),1,0))</f>
        <v/>
      </c>
    </row>
    <row r="7228">
      <c r="A7228" s="11" t="n"/>
      <c r="B7228" s="11" t="n"/>
      <c r="C7228" s="11" t="n"/>
      <c r="E7228" s="12">
        <f>IF($A7228="","",IF(ISNUMBER($A7228),$A7228,IFERROR(DATEVALUE($A7228),"")))</f>
        <v/>
      </c>
      <c r="F7228" s="12">
        <f>IF($B7228="","",IF(ISNUMBER($B7228),HOUR($B7228)*2+MINUTE($B7228)/30,IFERROR(VALUE(LEFT($B7228,FIND(":",$B7228)-1))*2+VALUE(MID($B7228,FIND(":",$B7228)+1,2))/30,"")))</f>
        <v/>
      </c>
      <c r="G7228" s="12">
        <f>IF($E7228="","",IF(WEEKDAY($E7228,2)&lt;6,1,0))</f>
        <v/>
      </c>
      <c r="H7228" s="12">
        <f>IF(OR($E7228="",$F7228=""),"",IF(AND($G7228=1,$F7228&gt;='Working Hours'!$C$8,$F7228&lt;'Working Hours'!$C$9),1,0))</f>
        <v/>
      </c>
    </row>
    <row r="7229">
      <c r="A7229" s="11" t="n"/>
      <c r="B7229" s="11" t="n"/>
      <c r="C7229" s="11" t="n"/>
      <c r="E7229" s="12">
        <f>IF($A7229="","",IF(ISNUMBER($A7229),$A7229,IFERROR(DATEVALUE($A7229),"")))</f>
        <v/>
      </c>
      <c r="F7229" s="12">
        <f>IF($B7229="","",IF(ISNUMBER($B7229),HOUR($B7229)*2+MINUTE($B7229)/30,IFERROR(VALUE(LEFT($B7229,FIND(":",$B7229)-1))*2+VALUE(MID($B7229,FIND(":",$B7229)+1,2))/30,"")))</f>
        <v/>
      </c>
      <c r="G7229" s="12">
        <f>IF($E7229="","",IF(WEEKDAY($E7229,2)&lt;6,1,0))</f>
        <v/>
      </c>
      <c r="H7229" s="12">
        <f>IF(OR($E7229="",$F7229=""),"",IF(AND($G7229=1,$F7229&gt;='Working Hours'!$C$8,$F7229&lt;'Working Hours'!$C$9),1,0))</f>
        <v/>
      </c>
    </row>
    <row r="7230">
      <c r="A7230" s="11" t="n"/>
      <c r="B7230" s="11" t="n"/>
      <c r="C7230" s="11" t="n"/>
      <c r="E7230" s="12">
        <f>IF($A7230="","",IF(ISNUMBER($A7230),$A7230,IFERROR(DATEVALUE($A7230),"")))</f>
        <v/>
      </c>
      <c r="F7230" s="12">
        <f>IF($B7230="","",IF(ISNUMBER($B7230),HOUR($B7230)*2+MINUTE($B7230)/30,IFERROR(VALUE(LEFT($B7230,FIND(":",$B7230)-1))*2+VALUE(MID($B7230,FIND(":",$B7230)+1,2))/30,"")))</f>
        <v/>
      </c>
      <c r="G7230" s="12">
        <f>IF($E7230="","",IF(WEEKDAY($E7230,2)&lt;6,1,0))</f>
        <v/>
      </c>
      <c r="H7230" s="12">
        <f>IF(OR($E7230="",$F7230=""),"",IF(AND($G7230=1,$F7230&gt;='Working Hours'!$C$8,$F7230&lt;'Working Hours'!$C$9),1,0))</f>
        <v/>
      </c>
    </row>
    <row r="7231">
      <c r="A7231" s="11" t="n"/>
      <c r="B7231" s="11" t="n"/>
      <c r="C7231" s="11" t="n"/>
      <c r="E7231" s="12">
        <f>IF($A7231="","",IF(ISNUMBER($A7231),$A7231,IFERROR(DATEVALUE($A7231),"")))</f>
        <v/>
      </c>
      <c r="F7231" s="12">
        <f>IF($B7231="","",IF(ISNUMBER($B7231),HOUR($B7231)*2+MINUTE($B7231)/30,IFERROR(VALUE(LEFT($B7231,FIND(":",$B7231)-1))*2+VALUE(MID($B7231,FIND(":",$B7231)+1,2))/30,"")))</f>
        <v/>
      </c>
      <c r="G7231" s="12">
        <f>IF($E7231="","",IF(WEEKDAY($E7231,2)&lt;6,1,0))</f>
        <v/>
      </c>
      <c r="H7231" s="12">
        <f>IF(OR($E7231="",$F7231=""),"",IF(AND($G7231=1,$F7231&gt;='Working Hours'!$C$8,$F7231&lt;'Working Hours'!$C$9),1,0))</f>
        <v/>
      </c>
    </row>
    <row r="7232">
      <c r="A7232" s="11" t="n"/>
      <c r="B7232" s="11" t="n"/>
      <c r="C7232" s="11" t="n"/>
      <c r="E7232" s="12">
        <f>IF($A7232="","",IF(ISNUMBER($A7232),$A7232,IFERROR(DATEVALUE($A7232),"")))</f>
        <v/>
      </c>
      <c r="F7232" s="12">
        <f>IF($B7232="","",IF(ISNUMBER($B7232),HOUR($B7232)*2+MINUTE($B7232)/30,IFERROR(VALUE(LEFT($B7232,FIND(":",$B7232)-1))*2+VALUE(MID($B7232,FIND(":",$B7232)+1,2))/30,"")))</f>
        <v/>
      </c>
      <c r="G7232" s="12">
        <f>IF($E7232="","",IF(WEEKDAY($E7232,2)&lt;6,1,0))</f>
        <v/>
      </c>
      <c r="H7232" s="12">
        <f>IF(OR($E7232="",$F7232=""),"",IF(AND($G7232=1,$F7232&gt;='Working Hours'!$C$8,$F7232&lt;'Working Hours'!$C$9),1,0))</f>
        <v/>
      </c>
    </row>
    <row r="7233">
      <c r="A7233" s="11" t="n"/>
      <c r="B7233" s="11" t="n"/>
      <c r="C7233" s="11" t="n"/>
      <c r="E7233" s="12">
        <f>IF($A7233="","",IF(ISNUMBER($A7233),$A7233,IFERROR(DATEVALUE($A7233),"")))</f>
        <v/>
      </c>
      <c r="F7233" s="12">
        <f>IF($B7233="","",IF(ISNUMBER($B7233),HOUR($B7233)*2+MINUTE($B7233)/30,IFERROR(VALUE(LEFT($B7233,FIND(":",$B7233)-1))*2+VALUE(MID($B7233,FIND(":",$B7233)+1,2))/30,"")))</f>
        <v/>
      </c>
      <c r="G7233" s="12">
        <f>IF($E7233="","",IF(WEEKDAY($E7233,2)&lt;6,1,0))</f>
        <v/>
      </c>
      <c r="H7233" s="12">
        <f>IF(OR($E7233="",$F7233=""),"",IF(AND($G7233=1,$F7233&gt;='Working Hours'!$C$8,$F7233&lt;'Working Hours'!$C$9),1,0))</f>
        <v/>
      </c>
    </row>
    <row r="7234">
      <c r="A7234" s="11" t="n"/>
      <c r="B7234" s="11" t="n"/>
      <c r="C7234" s="11" t="n"/>
      <c r="E7234" s="12">
        <f>IF($A7234="","",IF(ISNUMBER($A7234),$A7234,IFERROR(DATEVALUE($A7234),"")))</f>
        <v/>
      </c>
      <c r="F7234" s="12">
        <f>IF($B7234="","",IF(ISNUMBER($B7234),HOUR($B7234)*2+MINUTE($B7234)/30,IFERROR(VALUE(LEFT($B7234,FIND(":",$B7234)-1))*2+VALUE(MID($B7234,FIND(":",$B7234)+1,2))/30,"")))</f>
        <v/>
      </c>
      <c r="G7234" s="12">
        <f>IF($E7234="","",IF(WEEKDAY($E7234,2)&lt;6,1,0))</f>
        <v/>
      </c>
      <c r="H7234" s="12">
        <f>IF(OR($E7234="",$F7234=""),"",IF(AND($G7234=1,$F7234&gt;='Working Hours'!$C$8,$F7234&lt;'Working Hours'!$C$9),1,0))</f>
        <v/>
      </c>
    </row>
    <row r="7235">
      <c r="A7235" s="11" t="n"/>
      <c r="B7235" s="11" t="n"/>
      <c r="C7235" s="11" t="n"/>
      <c r="E7235" s="12">
        <f>IF($A7235="","",IF(ISNUMBER($A7235),$A7235,IFERROR(DATEVALUE($A7235),"")))</f>
        <v/>
      </c>
      <c r="F7235" s="12">
        <f>IF($B7235="","",IF(ISNUMBER($B7235),HOUR($B7235)*2+MINUTE($B7235)/30,IFERROR(VALUE(LEFT($B7235,FIND(":",$B7235)-1))*2+VALUE(MID($B7235,FIND(":",$B7235)+1,2))/30,"")))</f>
        <v/>
      </c>
      <c r="G7235" s="12">
        <f>IF($E7235="","",IF(WEEKDAY($E7235,2)&lt;6,1,0))</f>
        <v/>
      </c>
      <c r="H7235" s="12">
        <f>IF(OR($E7235="",$F7235=""),"",IF(AND($G7235=1,$F7235&gt;='Working Hours'!$C$8,$F7235&lt;'Working Hours'!$C$9),1,0))</f>
        <v/>
      </c>
    </row>
    <row r="7236">
      <c r="A7236" s="11" t="n"/>
      <c r="B7236" s="11" t="n"/>
      <c r="C7236" s="11" t="n"/>
      <c r="E7236" s="12">
        <f>IF($A7236="","",IF(ISNUMBER($A7236),$A7236,IFERROR(DATEVALUE($A7236),"")))</f>
        <v/>
      </c>
      <c r="F7236" s="12">
        <f>IF($B7236="","",IF(ISNUMBER($B7236),HOUR($B7236)*2+MINUTE($B7236)/30,IFERROR(VALUE(LEFT($B7236,FIND(":",$B7236)-1))*2+VALUE(MID($B7236,FIND(":",$B7236)+1,2))/30,"")))</f>
        <v/>
      </c>
      <c r="G7236" s="12">
        <f>IF($E7236="","",IF(WEEKDAY($E7236,2)&lt;6,1,0))</f>
        <v/>
      </c>
      <c r="H7236" s="12">
        <f>IF(OR($E7236="",$F7236=""),"",IF(AND($G7236=1,$F7236&gt;='Working Hours'!$C$8,$F7236&lt;'Working Hours'!$C$9),1,0))</f>
        <v/>
      </c>
    </row>
    <row r="7237">
      <c r="A7237" s="11" t="n"/>
      <c r="B7237" s="11" t="n"/>
      <c r="C7237" s="11" t="n"/>
      <c r="E7237" s="12">
        <f>IF($A7237="","",IF(ISNUMBER($A7237),$A7237,IFERROR(DATEVALUE($A7237),"")))</f>
        <v/>
      </c>
      <c r="F7237" s="12">
        <f>IF($B7237="","",IF(ISNUMBER($B7237),HOUR($B7237)*2+MINUTE($B7237)/30,IFERROR(VALUE(LEFT($B7237,FIND(":",$B7237)-1))*2+VALUE(MID($B7237,FIND(":",$B7237)+1,2))/30,"")))</f>
        <v/>
      </c>
      <c r="G7237" s="12">
        <f>IF($E7237="","",IF(WEEKDAY($E7237,2)&lt;6,1,0))</f>
        <v/>
      </c>
      <c r="H7237" s="12">
        <f>IF(OR($E7237="",$F7237=""),"",IF(AND($G7237=1,$F7237&gt;='Working Hours'!$C$8,$F7237&lt;'Working Hours'!$C$9),1,0))</f>
        <v/>
      </c>
    </row>
    <row r="7238">
      <c r="A7238" s="11" t="n"/>
      <c r="B7238" s="11" t="n"/>
      <c r="C7238" s="11" t="n"/>
      <c r="E7238" s="12">
        <f>IF($A7238="","",IF(ISNUMBER($A7238),$A7238,IFERROR(DATEVALUE($A7238),"")))</f>
        <v/>
      </c>
      <c r="F7238" s="12">
        <f>IF($B7238="","",IF(ISNUMBER($B7238),HOUR($B7238)*2+MINUTE($B7238)/30,IFERROR(VALUE(LEFT($B7238,FIND(":",$B7238)-1))*2+VALUE(MID($B7238,FIND(":",$B7238)+1,2))/30,"")))</f>
        <v/>
      </c>
      <c r="G7238" s="12">
        <f>IF($E7238="","",IF(WEEKDAY($E7238,2)&lt;6,1,0))</f>
        <v/>
      </c>
      <c r="H7238" s="12">
        <f>IF(OR($E7238="",$F7238=""),"",IF(AND($G7238=1,$F7238&gt;='Working Hours'!$C$8,$F7238&lt;'Working Hours'!$C$9),1,0))</f>
        <v/>
      </c>
    </row>
    <row r="7239">
      <c r="A7239" s="11" t="n"/>
      <c r="B7239" s="11" t="n"/>
      <c r="C7239" s="11" t="n"/>
      <c r="E7239" s="12">
        <f>IF($A7239="","",IF(ISNUMBER($A7239),$A7239,IFERROR(DATEVALUE($A7239),"")))</f>
        <v/>
      </c>
      <c r="F7239" s="12">
        <f>IF($B7239="","",IF(ISNUMBER($B7239),HOUR($B7239)*2+MINUTE($B7239)/30,IFERROR(VALUE(LEFT($B7239,FIND(":",$B7239)-1))*2+VALUE(MID($B7239,FIND(":",$B7239)+1,2))/30,"")))</f>
        <v/>
      </c>
      <c r="G7239" s="12">
        <f>IF($E7239="","",IF(WEEKDAY($E7239,2)&lt;6,1,0))</f>
        <v/>
      </c>
      <c r="H7239" s="12">
        <f>IF(OR($E7239="",$F7239=""),"",IF(AND($G7239=1,$F7239&gt;='Working Hours'!$C$8,$F7239&lt;'Working Hours'!$C$9),1,0))</f>
        <v/>
      </c>
    </row>
    <row r="7240">
      <c r="A7240" s="11" t="n"/>
      <c r="B7240" s="11" t="n"/>
      <c r="C7240" s="11" t="n"/>
      <c r="E7240" s="12">
        <f>IF($A7240="","",IF(ISNUMBER($A7240),$A7240,IFERROR(DATEVALUE($A7240),"")))</f>
        <v/>
      </c>
      <c r="F7240" s="12">
        <f>IF($B7240="","",IF(ISNUMBER($B7240),HOUR($B7240)*2+MINUTE($B7240)/30,IFERROR(VALUE(LEFT($B7240,FIND(":",$B7240)-1))*2+VALUE(MID($B7240,FIND(":",$B7240)+1,2))/30,"")))</f>
        <v/>
      </c>
      <c r="G7240" s="12">
        <f>IF($E7240="","",IF(WEEKDAY($E7240,2)&lt;6,1,0))</f>
        <v/>
      </c>
      <c r="H7240" s="12">
        <f>IF(OR($E7240="",$F7240=""),"",IF(AND($G7240=1,$F7240&gt;='Working Hours'!$C$8,$F7240&lt;'Working Hours'!$C$9),1,0))</f>
        <v/>
      </c>
    </row>
    <row r="7241">
      <c r="A7241" s="11" t="n"/>
      <c r="B7241" s="11" t="n"/>
      <c r="C7241" s="11" t="n"/>
      <c r="E7241" s="12">
        <f>IF($A7241="","",IF(ISNUMBER($A7241),$A7241,IFERROR(DATEVALUE($A7241),"")))</f>
        <v/>
      </c>
      <c r="F7241" s="12">
        <f>IF($B7241="","",IF(ISNUMBER($B7241),HOUR($B7241)*2+MINUTE($B7241)/30,IFERROR(VALUE(LEFT($B7241,FIND(":",$B7241)-1))*2+VALUE(MID($B7241,FIND(":",$B7241)+1,2))/30,"")))</f>
        <v/>
      </c>
      <c r="G7241" s="12">
        <f>IF($E7241="","",IF(WEEKDAY($E7241,2)&lt;6,1,0))</f>
        <v/>
      </c>
      <c r="H7241" s="12">
        <f>IF(OR($E7241="",$F7241=""),"",IF(AND($G7241=1,$F7241&gt;='Working Hours'!$C$8,$F7241&lt;'Working Hours'!$C$9),1,0))</f>
        <v/>
      </c>
    </row>
    <row r="7242">
      <c r="A7242" s="11" t="n"/>
      <c r="B7242" s="11" t="n"/>
      <c r="C7242" s="11" t="n"/>
      <c r="E7242" s="12">
        <f>IF($A7242="","",IF(ISNUMBER($A7242),$A7242,IFERROR(DATEVALUE($A7242),"")))</f>
        <v/>
      </c>
      <c r="F7242" s="12">
        <f>IF($B7242="","",IF(ISNUMBER($B7242),HOUR($B7242)*2+MINUTE($B7242)/30,IFERROR(VALUE(LEFT($B7242,FIND(":",$B7242)-1))*2+VALUE(MID($B7242,FIND(":",$B7242)+1,2))/30,"")))</f>
        <v/>
      </c>
      <c r="G7242" s="12">
        <f>IF($E7242="","",IF(WEEKDAY($E7242,2)&lt;6,1,0))</f>
        <v/>
      </c>
      <c r="H7242" s="12">
        <f>IF(OR($E7242="",$F7242=""),"",IF(AND($G7242=1,$F7242&gt;='Working Hours'!$C$8,$F7242&lt;'Working Hours'!$C$9),1,0))</f>
        <v/>
      </c>
    </row>
    <row r="7243">
      <c r="A7243" s="11" t="n"/>
      <c r="B7243" s="11" t="n"/>
      <c r="C7243" s="11" t="n"/>
      <c r="E7243" s="12">
        <f>IF($A7243="","",IF(ISNUMBER($A7243),$A7243,IFERROR(DATEVALUE($A7243),"")))</f>
        <v/>
      </c>
      <c r="F7243" s="12">
        <f>IF($B7243="","",IF(ISNUMBER($B7243),HOUR($B7243)*2+MINUTE($B7243)/30,IFERROR(VALUE(LEFT($B7243,FIND(":",$B7243)-1))*2+VALUE(MID($B7243,FIND(":",$B7243)+1,2))/30,"")))</f>
        <v/>
      </c>
      <c r="G7243" s="12">
        <f>IF($E7243="","",IF(WEEKDAY($E7243,2)&lt;6,1,0))</f>
        <v/>
      </c>
      <c r="H7243" s="12">
        <f>IF(OR($E7243="",$F7243=""),"",IF(AND($G7243=1,$F7243&gt;='Working Hours'!$C$8,$F7243&lt;'Working Hours'!$C$9),1,0))</f>
        <v/>
      </c>
    </row>
    <row r="7244">
      <c r="A7244" s="11" t="n"/>
      <c r="B7244" s="11" t="n"/>
      <c r="C7244" s="11" t="n"/>
      <c r="E7244" s="12">
        <f>IF($A7244="","",IF(ISNUMBER($A7244),$A7244,IFERROR(DATEVALUE($A7244),"")))</f>
        <v/>
      </c>
      <c r="F7244" s="12">
        <f>IF($B7244="","",IF(ISNUMBER($B7244),HOUR($B7244)*2+MINUTE($B7244)/30,IFERROR(VALUE(LEFT($B7244,FIND(":",$B7244)-1))*2+VALUE(MID($B7244,FIND(":",$B7244)+1,2))/30,"")))</f>
        <v/>
      </c>
      <c r="G7244" s="12">
        <f>IF($E7244="","",IF(WEEKDAY($E7244,2)&lt;6,1,0))</f>
        <v/>
      </c>
      <c r="H7244" s="12">
        <f>IF(OR($E7244="",$F7244=""),"",IF(AND($G7244=1,$F7244&gt;='Working Hours'!$C$8,$F7244&lt;'Working Hours'!$C$9),1,0))</f>
        <v/>
      </c>
    </row>
    <row r="7245">
      <c r="A7245" s="11" t="n"/>
      <c r="B7245" s="11" t="n"/>
      <c r="C7245" s="11" t="n"/>
      <c r="E7245" s="12">
        <f>IF($A7245="","",IF(ISNUMBER($A7245),$A7245,IFERROR(DATEVALUE($A7245),"")))</f>
        <v/>
      </c>
      <c r="F7245" s="12">
        <f>IF($B7245="","",IF(ISNUMBER($B7245),HOUR($B7245)*2+MINUTE($B7245)/30,IFERROR(VALUE(LEFT($B7245,FIND(":",$B7245)-1))*2+VALUE(MID($B7245,FIND(":",$B7245)+1,2))/30,"")))</f>
        <v/>
      </c>
      <c r="G7245" s="12">
        <f>IF($E7245="","",IF(WEEKDAY($E7245,2)&lt;6,1,0))</f>
        <v/>
      </c>
      <c r="H7245" s="12">
        <f>IF(OR($E7245="",$F7245=""),"",IF(AND($G7245=1,$F7245&gt;='Working Hours'!$C$8,$F7245&lt;'Working Hours'!$C$9),1,0))</f>
        <v/>
      </c>
    </row>
    <row r="7246">
      <c r="A7246" s="11" t="n"/>
      <c r="B7246" s="11" t="n"/>
      <c r="C7246" s="11" t="n"/>
      <c r="E7246" s="12">
        <f>IF($A7246="","",IF(ISNUMBER($A7246),$A7246,IFERROR(DATEVALUE($A7246),"")))</f>
        <v/>
      </c>
      <c r="F7246" s="12">
        <f>IF($B7246="","",IF(ISNUMBER($B7246),HOUR($B7246)*2+MINUTE($B7246)/30,IFERROR(VALUE(LEFT($B7246,FIND(":",$B7246)-1))*2+VALUE(MID($B7246,FIND(":",$B7246)+1,2))/30,"")))</f>
        <v/>
      </c>
      <c r="G7246" s="12">
        <f>IF($E7246="","",IF(WEEKDAY($E7246,2)&lt;6,1,0))</f>
        <v/>
      </c>
      <c r="H7246" s="12">
        <f>IF(OR($E7246="",$F7246=""),"",IF(AND($G7246=1,$F7246&gt;='Working Hours'!$C$8,$F7246&lt;'Working Hours'!$C$9),1,0))</f>
        <v/>
      </c>
    </row>
    <row r="7247">
      <c r="A7247" s="11" t="n"/>
      <c r="B7247" s="11" t="n"/>
      <c r="C7247" s="11" t="n"/>
      <c r="E7247" s="12">
        <f>IF($A7247="","",IF(ISNUMBER($A7247),$A7247,IFERROR(DATEVALUE($A7247),"")))</f>
        <v/>
      </c>
      <c r="F7247" s="12">
        <f>IF($B7247="","",IF(ISNUMBER($B7247),HOUR($B7247)*2+MINUTE($B7247)/30,IFERROR(VALUE(LEFT($B7247,FIND(":",$B7247)-1))*2+VALUE(MID($B7247,FIND(":",$B7247)+1,2))/30,"")))</f>
        <v/>
      </c>
      <c r="G7247" s="12">
        <f>IF($E7247="","",IF(WEEKDAY($E7247,2)&lt;6,1,0))</f>
        <v/>
      </c>
      <c r="H7247" s="12">
        <f>IF(OR($E7247="",$F7247=""),"",IF(AND($G7247=1,$F7247&gt;='Working Hours'!$C$8,$F7247&lt;'Working Hours'!$C$9),1,0))</f>
        <v/>
      </c>
    </row>
    <row r="7248">
      <c r="A7248" s="11" t="n"/>
      <c r="B7248" s="11" t="n"/>
      <c r="C7248" s="11" t="n"/>
      <c r="E7248" s="12">
        <f>IF($A7248="","",IF(ISNUMBER($A7248),$A7248,IFERROR(DATEVALUE($A7248),"")))</f>
        <v/>
      </c>
      <c r="F7248" s="12">
        <f>IF($B7248="","",IF(ISNUMBER($B7248),HOUR($B7248)*2+MINUTE($B7248)/30,IFERROR(VALUE(LEFT($B7248,FIND(":",$B7248)-1))*2+VALUE(MID($B7248,FIND(":",$B7248)+1,2))/30,"")))</f>
        <v/>
      </c>
      <c r="G7248" s="12">
        <f>IF($E7248="","",IF(WEEKDAY($E7248,2)&lt;6,1,0))</f>
        <v/>
      </c>
      <c r="H7248" s="12">
        <f>IF(OR($E7248="",$F7248=""),"",IF(AND($G7248=1,$F7248&gt;='Working Hours'!$C$8,$F7248&lt;'Working Hours'!$C$9),1,0))</f>
        <v/>
      </c>
    </row>
    <row r="7249">
      <c r="A7249" s="11" t="n"/>
      <c r="B7249" s="11" t="n"/>
      <c r="C7249" s="11" t="n"/>
      <c r="E7249" s="12">
        <f>IF($A7249="","",IF(ISNUMBER($A7249),$A7249,IFERROR(DATEVALUE($A7249),"")))</f>
        <v/>
      </c>
      <c r="F7249" s="12">
        <f>IF($B7249="","",IF(ISNUMBER($B7249),HOUR($B7249)*2+MINUTE($B7249)/30,IFERROR(VALUE(LEFT($B7249,FIND(":",$B7249)-1))*2+VALUE(MID($B7249,FIND(":",$B7249)+1,2))/30,"")))</f>
        <v/>
      </c>
      <c r="G7249" s="12">
        <f>IF($E7249="","",IF(WEEKDAY($E7249,2)&lt;6,1,0))</f>
        <v/>
      </c>
      <c r="H7249" s="12">
        <f>IF(OR($E7249="",$F7249=""),"",IF(AND($G7249=1,$F7249&gt;='Working Hours'!$C$8,$F7249&lt;'Working Hours'!$C$9),1,0))</f>
        <v/>
      </c>
    </row>
    <row r="7250">
      <c r="A7250" s="11" t="n"/>
      <c r="B7250" s="11" t="n"/>
      <c r="C7250" s="11" t="n"/>
      <c r="E7250" s="12">
        <f>IF($A7250="","",IF(ISNUMBER($A7250),$A7250,IFERROR(DATEVALUE($A7250),"")))</f>
        <v/>
      </c>
      <c r="F7250" s="12">
        <f>IF($B7250="","",IF(ISNUMBER($B7250),HOUR($B7250)*2+MINUTE($B7250)/30,IFERROR(VALUE(LEFT($B7250,FIND(":",$B7250)-1))*2+VALUE(MID($B7250,FIND(":",$B7250)+1,2))/30,"")))</f>
        <v/>
      </c>
      <c r="G7250" s="12">
        <f>IF($E7250="","",IF(WEEKDAY($E7250,2)&lt;6,1,0))</f>
        <v/>
      </c>
      <c r="H7250" s="12">
        <f>IF(OR($E7250="",$F7250=""),"",IF(AND($G7250=1,$F7250&gt;='Working Hours'!$C$8,$F7250&lt;'Working Hours'!$C$9),1,0))</f>
        <v/>
      </c>
    </row>
    <row r="7251">
      <c r="A7251" s="11" t="n"/>
      <c r="B7251" s="11" t="n"/>
      <c r="C7251" s="11" t="n"/>
      <c r="E7251" s="12">
        <f>IF($A7251="","",IF(ISNUMBER($A7251),$A7251,IFERROR(DATEVALUE($A7251),"")))</f>
        <v/>
      </c>
      <c r="F7251" s="12">
        <f>IF($B7251="","",IF(ISNUMBER($B7251),HOUR($B7251)*2+MINUTE($B7251)/30,IFERROR(VALUE(LEFT($B7251,FIND(":",$B7251)-1))*2+VALUE(MID($B7251,FIND(":",$B7251)+1,2))/30,"")))</f>
        <v/>
      </c>
      <c r="G7251" s="12">
        <f>IF($E7251="","",IF(WEEKDAY($E7251,2)&lt;6,1,0))</f>
        <v/>
      </c>
      <c r="H7251" s="12">
        <f>IF(OR($E7251="",$F7251=""),"",IF(AND($G7251=1,$F7251&gt;='Working Hours'!$C$8,$F7251&lt;'Working Hours'!$C$9),1,0))</f>
        <v/>
      </c>
    </row>
    <row r="7252">
      <c r="A7252" s="11" t="n"/>
      <c r="B7252" s="11" t="n"/>
      <c r="C7252" s="11" t="n"/>
      <c r="E7252" s="12">
        <f>IF($A7252="","",IF(ISNUMBER($A7252),$A7252,IFERROR(DATEVALUE($A7252),"")))</f>
        <v/>
      </c>
      <c r="F7252" s="12">
        <f>IF($B7252="","",IF(ISNUMBER($B7252),HOUR($B7252)*2+MINUTE($B7252)/30,IFERROR(VALUE(LEFT($B7252,FIND(":",$B7252)-1))*2+VALUE(MID($B7252,FIND(":",$B7252)+1,2))/30,"")))</f>
        <v/>
      </c>
      <c r="G7252" s="12">
        <f>IF($E7252="","",IF(WEEKDAY($E7252,2)&lt;6,1,0))</f>
        <v/>
      </c>
      <c r="H7252" s="12">
        <f>IF(OR($E7252="",$F7252=""),"",IF(AND($G7252=1,$F7252&gt;='Working Hours'!$C$8,$F7252&lt;'Working Hours'!$C$9),1,0))</f>
        <v/>
      </c>
    </row>
    <row r="7253">
      <c r="A7253" s="11" t="n"/>
      <c r="B7253" s="11" t="n"/>
      <c r="C7253" s="11" t="n"/>
      <c r="E7253" s="12">
        <f>IF($A7253="","",IF(ISNUMBER($A7253),$A7253,IFERROR(DATEVALUE($A7253),"")))</f>
        <v/>
      </c>
      <c r="F7253" s="12">
        <f>IF($B7253="","",IF(ISNUMBER($B7253),HOUR($B7253)*2+MINUTE($B7253)/30,IFERROR(VALUE(LEFT($B7253,FIND(":",$B7253)-1))*2+VALUE(MID($B7253,FIND(":",$B7253)+1,2))/30,"")))</f>
        <v/>
      </c>
      <c r="G7253" s="12">
        <f>IF($E7253="","",IF(WEEKDAY($E7253,2)&lt;6,1,0))</f>
        <v/>
      </c>
      <c r="H7253" s="12">
        <f>IF(OR($E7253="",$F7253=""),"",IF(AND($G7253=1,$F7253&gt;='Working Hours'!$C$8,$F7253&lt;'Working Hours'!$C$9),1,0))</f>
        <v/>
      </c>
    </row>
    <row r="7254">
      <c r="A7254" s="11" t="n"/>
      <c r="B7254" s="11" t="n"/>
      <c r="C7254" s="11" t="n"/>
      <c r="E7254" s="12">
        <f>IF($A7254="","",IF(ISNUMBER($A7254),$A7254,IFERROR(DATEVALUE($A7254),"")))</f>
        <v/>
      </c>
      <c r="F7254" s="12">
        <f>IF($B7254="","",IF(ISNUMBER($B7254),HOUR($B7254)*2+MINUTE($B7254)/30,IFERROR(VALUE(LEFT($B7254,FIND(":",$B7254)-1))*2+VALUE(MID($B7254,FIND(":",$B7254)+1,2))/30,"")))</f>
        <v/>
      </c>
      <c r="G7254" s="12">
        <f>IF($E7254="","",IF(WEEKDAY($E7254,2)&lt;6,1,0))</f>
        <v/>
      </c>
      <c r="H7254" s="12">
        <f>IF(OR($E7254="",$F7254=""),"",IF(AND($G7254=1,$F7254&gt;='Working Hours'!$C$8,$F7254&lt;'Working Hours'!$C$9),1,0))</f>
        <v/>
      </c>
    </row>
    <row r="7255">
      <c r="A7255" s="11" t="n"/>
      <c r="B7255" s="11" t="n"/>
      <c r="C7255" s="11" t="n"/>
      <c r="E7255" s="12">
        <f>IF($A7255="","",IF(ISNUMBER($A7255),$A7255,IFERROR(DATEVALUE($A7255),"")))</f>
        <v/>
      </c>
      <c r="F7255" s="12">
        <f>IF($B7255="","",IF(ISNUMBER($B7255),HOUR($B7255)*2+MINUTE($B7255)/30,IFERROR(VALUE(LEFT($B7255,FIND(":",$B7255)-1))*2+VALUE(MID($B7255,FIND(":",$B7255)+1,2))/30,"")))</f>
        <v/>
      </c>
      <c r="G7255" s="12">
        <f>IF($E7255="","",IF(WEEKDAY($E7255,2)&lt;6,1,0))</f>
        <v/>
      </c>
      <c r="H7255" s="12">
        <f>IF(OR($E7255="",$F7255=""),"",IF(AND($G7255=1,$F7255&gt;='Working Hours'!$C$8,$F7255&lt;'Working Hours'!$C$9),1,0))</f>
        <v/>
      </c>
    </row>
    <row r="7256">
      <c r="A7256" s="11" t="n"/>
      <c r="B7256" s="11" t="n"/>
      <c r="C7256" s="11" t="n"/>
      <c r="E7256" s="12">
        <f>IF($A7256="","",IF(ISNUMBER($A7256),$A7256,IFERROR(DATEVALUE($A7256),"")))</f>
        <v/>
      </c>
      <c r="F7256" s="12">
        <f>IF($B7256="","",IF(ISNUMBER($B7256),HOUR($B7256)*2+MINUTE($B7256)/30,IFERROR(VALUE(LEFT($B7256,FIND(":",$B7256)-1))*2+VALUE(MID($B7256,FIND(":",$B7256)+1,2))/30,"")))</f>
        <v/>
      </c>
      <c r="G7256" s="12">
        <f>IF($E7256="","",IF(WEEKDAY($E7256,2)&lt;6,1,0))</f>
        <v/>
      </c>
      <c r="H7256" s="12">
        <f>IF(OR($E7256="",$F7256=""),"",IF(AND($G7256=1,$F7256&gt;='Working Hours'!$C$8,$F7256&lt;'Working Hours'!$C$9),1,0))</f>
        <v/>
      </c>
    </row>
    <row r="7257">
      <c r="A7257" s="11" t="n"/>
      <c r="B7257" s="11" t="n"/>
      <c r="C7257" s="11" t="n"/>
      <c r="E7257" s="12">
        <f>IF($A7257="","",IF(ISNUMBER($A7257),$A7257,IFERROR(DATEVALUE($A7257),"")))</f>
        <v/>
      </c>
      <c r="F7257" s="12">
        <f>IF($B7257="","",IF(ISNUMBER($B7257),HOUR($B7257)*2+MINUTE($B7257)/30,IFERROR(VALUE(LEFT($B7257,FIND(":",$B7257)-1))*2+VALUE(MID($B7257,FIND(":",$B7257)+1,2))/30,"")))</f>
        <v/>
      </c>
      <c r="G7257" s="12">
        <f>IF($E7257="","",IF(WEEKDAY($E7257,2)&lt;6,1,0))</f>
        <v/>
      </c>
      <c r="H7257" s="12">
        <f>IF(OR($E7257="",$F7257=""),"",IF(AND($G7257=1,$F7257&gt;='Working Hours'!$C$8,$F7257&lt;'Working Hours'!$C$9),1,0))</f>
        <v/>
      </c>
    </row>
    <row r="7258">
      <c r="A7258" s="11" t="n"/>
      <c r="B7258" s="11" t="n"/>
      <c r="C7258" s="11" t="n"/>
      <c r="E7258" s="12">
        <f>IF($A7258="","",IF(ISNUMBER($A7258),$A7258,IFERROR(DATEVALUE($A7258),"")))</f>
        <v/>
      </c>
      <c r="F7258" s="12">
        <f>IF($B7258="","",IF(ISNUMBER($B7258),HOUR($B7258)*2+MINUTE($B7258)/30,IFERROR(VALUE(LEFT($B7258,FIND(":",$B7258)-1))*2+VALUE(MID($B7258,FIND(":",$B7258)+1,2))/30,"")))</f>
        <v/>
      </c>
      <c r="G7258" s="12">
        <f>IF($E7258="","",IF(WEEKDAY($E7258,2)&lt;6,1,0))</f>
        <v/>
      </c>
      <c r="H7258" s="12">
        <f>IF(OR($E7258="",$F7258=""),"",IF(AND($G7258=1,$F7258&gt;='Working Hours'!$C$8,$F7258&lt;'Working Hours'!$C$9),1,0))</f>
        <v/>
      </c>
    </row>
    <row r="7259">
      <c r="A7259" s="11" t="n"/>
      <c r="B7259" s="11" t="n"/>
      <c r="C7259" s="11" t="n"/>
      <c r="E7259" s="12">
        <f>IF($A7259="","",IF(ISNUMBER($A7259),$A7259,IFERROR(DATEVALUE($A7259),"")))</f>
        <v/>
      </c>
      <c r="F7259" s="12">
        <f>IF($B7259="","",IF(ISNUMBER($B7259),HOUR($B7259)*2+MINUTE($B7259)/30,IFERROR(VALUE(LEFT($B7259,FIND(":",$B7259)-1))*2+VALUE(MID($B7259,FIND(":",$B7259)+1,2))/30,"")))</f>
        <v/>
      </c>
      <c r="G7259" s="12">
        <f>IF($E7259="","",IF(WEEKDAY($E7259,2)&lt;6,1,0))</f>
        <v/>
      </c>
      <c r="H7259" s="12">
        <f>IF(OR($E7259="",$F7259=""),"",IF(AND($G7259=1,$F7259&gt;='Working Hours'!$C$8,$F7259&lt;'Working Hours'!$C$9),1,0))</f>
        <v/>
      </c>
    </row>
    <row r="7260">
      <c r="A7260" s="11" t="n"/>
      <c r="B7260" s="11" t="n"/>
      <c r="C7260" s="11" t="n"/>
      <c r="E7260" s="12">
        <f>IF($A7260="","",IF(ISNUMBER($A7260),$A7260,IFERROR(DATEVALUE($A7260),"")))</f>
        <v/>
      </c>
      <c r="F7260" s="12">
        <f>IF($B7260="","",IF(ISNUMBER($B7260),HOUR($B7260)*2+MINUTE($B7260)/30,IFERROR(VALUE(LEFT($B7260,FIND(":",$B7260)-1))*2+VALUE(MID($B7260,FIND(":",$B7260)+1,2))/30,"")))</f>
        <v/>
      </c>
      <c r="G7260" s="12">
        <f>IF($E7260="","",IF(WEEKDAY($E7260,2)&lt;6,1,0))</f>
        <v/>
      </c>
      <c r="H7260" s="12">
        <f>IF(OR($E7260="",$F7260=""),"",IF(AND($G7260=1,$F7260&gt;='Working Hours'!$C$8,$F7260&lt;'Working Hours'!$C$9),1,0))</f>
        <v/>
      </c>
    </row>
    <row r="7261">
      <c r="A7261" s="11" t="n"/>
      <c r="B7261" s="11" t="n"/>
      <c r="C7261" s="11" t="n"/>
      <c r="E7261" s="12">
        <f>IF($A7261="","",IF(ISNUMBER($A7261),$A7261,IFERROR(DATEVALUE($A7261),"")))</f>
        <v/>
      </c>
      <c r="F7261" s="12">
        <f>IF($B7261="","",IF(ISNUMBER($B7261),HOUR($B7261)*2+MINUTE($B7261)/30,IFERROR(VALUE(LEFT($B7261,FIND(":",$B7261)-1))*2+VALUE(MID($B7261,FIND(":",$B7261)+1,2))/30,"")))</f>
        <v/>
      </c>
      <c r="G7261" s="12">
        <f>IF($E7261="","",IF(WEEKDAY($E7261,2)&lt;6,1,0))</f>
        <v/>
      </c>
      <c r="H7261" s="12">
        <f>IF(OR($E7261="",$F7261=""),"",IF(AND($G7261=1,$F7261&gt;='Working Hours'!$C$8,$F7261&lt;'Working Hours'!$C$9),1,0))</f>
        <v/>
      </c>
    </row>
    <row r="7262">
      <c r="A7262" s="11" t="n"/>
      <c r="B7262" s="11" t="n"/>
      <c r="C7262" s="11" t="n"/>
      <c r="E7262" s="12">
        <f>IF($A7262="","",IF(ISNUMBER($A7262),$A7262,IFERROR(DATEVALUE($A7262),"")))</f>
        <v/>
      </c>
      <c r="F7262" s="12">
        <f>IF($B7262="","",IF(ISNUMBER($B7262),HOUR($B7262)*2+MINUTE($B7262)/30,IFERROR(VALUE(LEFT($B7262,FIND(":",$B7262)-1))*2+VALUE(MID($B7262,FIND(":",$B7262)+1,2))/30,"")))</f>
        <v/>
      </c>
      <c r="G7262" s="12">
        <f>IF($E7262="","",IF(WEEKDAY($E7262,2)&lt;6,1,0))</f>
        <v/>
      </c>
      <c r="H7262" s="12">
        <f>IF(OR($E7262="",$F7262=""),"",IF(AND($G7262=1,$F7262&gt;='Working Hours'!$C$8,$F7262&lt;'Working Hours'!$C$9),1,0))</f>
        <v/>
      </c>
    </row>
    <row r="7263">
      <c r="A7263" s="11" t="n"/>
      <c r="B7263" s="11" t="n"/>
      <c r="C7263" s="11" t="n"/>
      <c r="E7263" s="12">
        <f>IF($A7263="","",IF(ISNUMBER($A7263),$A7263,IFERROR(DATEVALUE($A7263),"")))</f>
        <v/>
      </c>
      <c r="F7263" s="12">
        <f>IF($B7263="","",IF(ISNUMBER($B7263),HOUR($B7263)*2+MINUTE($B7263)/30,IFERROR(VALUE(LEFT($B7263,FIND(":",$B7263)-1))*2+VALUE(MID($B7263,FIND(":",$B7263)+1,2))/30,"")))</f>
        <v/>
      </c>
      <c r="G7263" s="12">
        <f>IF($E7263="","",IF(WEEKDAY($E7263,2)&lt;6,1,0))</f>
        <v/>
      </c>
      <c r="H7263" s="12">
        <f>IF(OR($E7263="",$F7263=""),"",IF(AND($G7263=1,$F7263&gt;='Working Hours'!$C$8,$F7263&lt;'Working Hours'!$C$9),1,0))</f>
        <v/>
      </c>
    </row>
    <row r="7264">
      <c r="A7264" s="11" t="n"/>
      <c r="B7264" s="11" t="n"/>
      <c r="C7264" s="11" t="n"/>
      <c r="E7264" s="12">
        <f>IF($A7264="","",IF(ISNUMBER($A7264),$A7264,IFERROR(DATEVALUE($A7264),"")))</f>
        <v/>
      </c>
      <c r="F7264" s="12">
        <f>IF($B7264="","",IF(ISNUMBER($B7264),HOUR($B7264)*2+MINUTE($B7264)/30,IFERROR(VALUE(LEFT($B7264,FIND(":",$B7264)-1))*2+VALUE(MID($B7264,FIND(":",$B7264)+1,2))/30,"")))</f>
        <v/>
      </c>
      <c r="G7264" s="12">
        <f>IF($E7264="","",IF(WEEKDAY($E7264,2)&lt;6,1,0))</f>
        <v/>
      </c>
      <c r="H7264" s="12">
        <f>IF(OR($E7264="",$F7264=""),"",IF(AND($G7264=1,$F7264&gt;='Working Hours'!$C$8,$F7264&lt;'Working Hours'!$C$9),1,0))</f>
        <v/>
      </c>
    </row>
    <row r="7265">
      <c r="A7265" s="11" t="n"/>
      <c r="B7265" s="11" t="n"/>
      <c r="C7265" s="11" t="n"/>
      <c r="E7265" s="12">
        <f>IF($A7265="","",IF(ISNUMBER($A7265),$A7265,IFERROR(DATEVALUE($A7265),"")))</f>
        <v/>
      </c>
      <c r="F7265" s="12">
        <f>IF($B7265="","",IF(ISNUMBER($B7265),HOUR($B7265)*2+MINUTE($B7265)/30,IFERROR(VALUE(LEFT($B7265,FIND(":",$B7265)-1))*2+VALUE(MID($B7265,FIND(":",$B7265)+1,2))/30,"")))</f>
        <v/>
      </c>
      <c r="G7265" s="12">
        <f>IF($E7265="","",IF(WEEKDAY($E7265,2)&lt;6,1,0))</f>
        <v/>
      </c>
      <c r="H7265" s="12">
        <f>IF(OR($E7265="",$F7265=""),"",IF(AND($G7265=1,$F7265&gt;='Working Hours'!$C$8,$F7265&lt;'Working Hours'!$C$9),1,0))</f>
        <v/>
      </c>
    </row>
    <row r="7266">
      <c r="A7266" s="11" t="n"/>
      <c r="B7266" s="11" t="n"/>
      <c r="C7266" s="11" t="n"/>
      <c r="E7266" s="12">
        <f>IF($A7266="","",IF(ISNUMBER($A7266),$A7266,IFERROR(DATEVALUE($A7266),"")))</f>
        <v/>
      </c>
      <c r="F7266" s="12">
        <f>IF($B7266="","",IF(ISNUMBER($B7266),HOUR($B7266)*2+MINUTE($B7266)/30,IFERROR(VALUE(LEFT($B7266,FIND(":",$B7266)-1))*2+VALUE(MID($B7266,FIND(":",$B7266)+1,2))/30,"")))</f>
        <v/>
      </c>
      <c r="G7266" s="12">
        <f>IF($E7266="","",IF(WEEKDAY($E7266,2)&lt;6,1,0))</f>
        <v/>
      </c>
      <c r="H7266" s="12">
        <f>IF(OR($E7266="",$F7266=""),"",IF(AND($G7266=1,$F7266&gt;='Working Hours'!$C$8,$F7266&lt;'Working Hours'!$C$9),1,0))</f>
        <v/>
      </c>
    </row>
    <row r="7267">
      <c r="A7267" s="11" t="n"/>
      <c r="B7267" s="11" t="n"/>
      <c r="C7267" s="11" t="n"/>
      <c r="E7267" s="12">
        <f>IF($A7267="","",IF(ISNUMBER($A7267),$A7267,IFERROR(DATEVALUE($A7267),"")))</f>
        <v/>
      </c>
      <c r="F7267" s="12">
        <f>IF($B7267="","",IF(ISNUMBER($B7267),HOUR($B7267)*2+MINUTE($B7267)/30,IFERROR(VALUE(LEFT($B7267,FIND(":",$B7267)-1))*2+VALUE(MID($B7267,FIND(":",$B7267)+1,2))/30,"")))</f>
        <v/>
      </c>
      <c r="G7267" s="12">
        <f>IF($E7267="","",IF(WEEKDAY($E7267,2)&lt;6,1,0))</f>
        <v/>
      </c>
      <c r="H7267" s="12">
        <f>IF(OR($E7267="",$F7267=""),"",IF(AND($G7267=1,$F7267&gt;='Working Hours'!$C$8,$F7267&lt;'Working Hours'!$C$9),1,0))</f>
        <v/>
      </c>
    </row>
    <row r="7268">
      <c r="A7268" s="11" t="n"/>
      <c r="B7268" s="11" t="n"/>
      <c r="C7268" s="11" t="n"/>
      <c r="E7268" s="12">
        <f>IF($A7268="","",IF(ISNUMBER($A7268),$A7268,IFERROR(DATEVALUE($A7268),"")))</f>
        <v/>
      </c>
      <c r="F7268" s="12">
        <f>IF($B7268="","",IF(ISNUMBER($B7268),HOUR($B7268)*2+MINUTE($B7268)/30,IFERROR(VALUE(LEFT($B7268,FIND(":",$B7268)-1))*2+VALUE(MID($B7268,FIND(":",$B7268)+1,2))/30,"")))</f>
        <v/>
      </c>
      <c r="G7268" s="12">
        <f>IF($E7268="","",IF(WEEKDAY($E7268,2)&lt;6,1,0))</f>
        <v/>
      </c>
      <c r="H7268" s="12">
        <f>IF(OR($E7268="",$F7268=""),"",IF(AND($G7268=1,$F7268&gt;='Working Hours'!$C$8,$F7268&lt;'Working Hours'!$C$9),1,0))</f>
        <v/>
      </c>
    </row>
    <row r="7269">
      <c r="A7269" s="11" t="n"/>
      <c r="B7269" s="11" t="n"/>
      <c r="C7269" s="11" t="n"/>
      <c r="E7269" s="12">
        <f>IF($A7269="","",IF(ISNUMBER($A7269),$A7269,IFERROR(DATEVALUE($A7269),"")))</f>
        <v/>
      </c>
      <c r="F7269" s="12">
        <f>IF($B7269="","",IF(ISNUMBER($B7269),HOUR($B7269)*2+MINUTE($B7269)/30,IFERROR(VALUE(LEFT($B7269,FIND(":",$B7269)-1))*2+VALUE(MID($B7269,FIND(":",$B7269)+1,2))/30,"")))</f>
        <v/>
      </c>
      <c r="G7269" s="12">
        <f>IF($E7269="","",IF(WEEKDAY($E7269,2)&lt;6,1,0))</f>
        <v/>
      </c>
      <c r="H7269" s="12">
        <f>IF(OR($E7269="",$F7269=""),"",IF(AND($G7269=1,$F7269&gt;='Working Hours'!$C$8,$F7269&lt;'Working Hours'!$C$9),1,0))</f>
        <v/>
      </c>
    </row>
    <row r="7270">
      <c r="A7270" s="11" t="n"/>
      <c r="B7270" s="11" t="n"/>
      <c r="C7270" s="11" t="n"/>
      <c r="E7270" s="12">
        <f>IF($A7270="","",IF(ISNUMBER($A7270),$A7270,IFERROR(DATEVALUE($A7270),"")))</f>
        <v/>
      </c>
      <c r="F7270" s="12">
        <f>IF($B7270="","",IF(ISNUMBER($B7270),HOUR($B7270)*2+MINUTE($B7270)/30,IFERROR(VALUE(LEFT($B7270,FIND(":",$B7270)-1))*2+VALUE(MID($B7270,FIND(":",$B7270)+1,2))/30,"")))</f>
        <v/>
      </c>
      <c r="G7270" s="12">
        <f>IF($E7270="","",IF(WEEKDAY($E7270,2)&lt;6,1,0))</f>
        <v/>
      </c>
      <c r="H7270" s="12">
        <f>IF(OR($E7270="",$F7270=""),"",IF(AND($G7270=1,$F7270&gt;='Working Hours'!$C$8,$F7270&lt;'Working Hours'!$C$9),1,0))</f>
        <v/>
      </c>
    </row>
    <row r="7271">
      <c r="A7271" s="11" t="n"/>
      <c r="B7271" s="11" t="n"/>
      <c r="C7271" s="11" t="n"/>
      <c r="E7271" s="12">
        <f>IF($A7271="","",IF(ISNUMBER($A7271),$A7271,IFERROR(DATEVALUE($A7271),"")))</f>
        <v/>
      </c>
      <c r="F7271" s="12">
        <f>IF($B7271="","",IF(ISNUMBER($B7271),HOUR($B7271)*2+MINUTE($B7271)/30,IFERROR(VALUE(LEFT($B7271,FIND(":",$B7271)-1))*2+VALUE(MID($B7271,FIND(":",$B7271)+1,2))/30,"")))</f>
        <v/>
      </c>
      <c r="G7271" s="12">
        <f>IF($E7271="","",IF(WEEKDAY($E7271,2)&lt;6,1,0))</f>
        <v/>
      </c>
      <c r="H7271" s="12">
        <f>IF(OR($E7271="",$F7271=""),"",IF(AND($G7271=1,$F7271&gt;='Working Hours'!$C$8,$F7271&lt;'Working Hours'!$C$9),1,0))</f>
        <v/>
      </c>
    </row>
    <row r="7272">
      <c r="A7272" s="11" t="n"/>
      <c r="B7272" s="11" t="n"/>
      <c r="C7272" s="11" t="n"/>
      <c r="E7272" s="12">
        <f>IF($A7272="","",IF(ISNUMBER($A7272),$A7272,IFERROR(DATEVALUE($A7272),"")))</f>
        <v/>
      </c>
      <c r="F7272" s="12">
        <f>IF($B7272="","",IF(ISNUMBER($B7272),HOUR($B7272)*2+MINUTE($B7272)/30,IFERROR(VALUE(LEFT($B7272,FIND(":",$B7272)-1))*2+VALUE(MID($B7272,FIND(":",$B7272)+1,2))/30,"")))</f>
        <v/>
      </c>
      <c r="G7272" s="12">
        <f>IF($E7272="","",IF(WEEKDAY($E7272,2)&lt;6,1,0))</f>
        <v/>
      </c>
      <c r="H7272" s="12">
        <f>IF(OR($E7272="",$F7272=""),"",IF(AND($G7272=1,$F7272&gt;='Working Hours'!$C$8,$F7272&lt;'Working Hours'!$C$9),1,0))</f>
        <v/>
      </c>
    </row>
    <row r="7273">
      <c r="A7273" s="11" t="n"/>
      <c r="B7273" s="11" t="n"/>
      <c r="C7273" s="11" t="n"/>
      <c r="E7273" s="12">
        <f>IF($A7273="","",IF(ISNUMBER($A7273),$A7273,IFERROR(DATEVALUE($A7273),"")))</f>
        <v/>
      </c>
      <c r="F7273" s="12">
        <f>IF($B7273="","",IF(ISNUMBER($B7273),HOUR($B7273)*2+MINUTE($B7273)/30,IFERROR(VALUE(LEFT($B7273,FIND(":",$B7273)-1))*2+VALUE(MID($B7273,FIND(":",$B7273)+1,2))/30,"")))</f>
        <v/>
      </c>
      <c r="G7273" s="12">
        <f>IF($E7273="","",IF(WEEKDAY($E7273,2)&lt;6,1,0))</f>
        <v/>
      </c>
      <c r="H7273" s="12">
        <f>IF(OR($E7273="",$F7273=""),"",IF(AND($G7273=1,$F7273&gt;='Working Hours'!$C$8,$F7273&lt;'Working Hours'!$C$9),1,0))</f>
        <v/>
      </c>
    </row>
    <row r="7274">
      <c r="A7274" s="11" t="n"/>
      <c r="B7274" s="11" t="n"/>
      <c r="C7274" s="11" t="n"/>
      <c r="E7274" s="12">
        <f>IF($A7274="","",IF(ISNUMBER($A7274),$A7274,IFERROR(DATEVALUE($A7274),"")))</f>
        <v/>
      </c>
      <c r="F7274" s="12">
        <f>IF($B7274="","",IF(ISNUMBER($B7274),HOUR($B7274)*2+MINUTE($B7274)/30,IFERROR(VALUE(LEFT($B7274,FIND(":",$B7274)-1))*2+VALUE(MID($B7274,FIND(":",$B7274)+1,2))/30,"")))</f>
        <v/>
      </c>
      <c r="G7274" s="12">
        <f>IF($E7274="","",IF(WEEKDAY($E7274,2)&lt;6,1,0))</f>
        <v/>
      </c>
      <c r="H7274" s="12">
        <f>IF(OR($E7274="",$F7274=""),"",IF(AND($G7274=1,$F7274&gt;='Working Hours'!$C$8,$F7274&lt;'Working Hours'!$C$9),1,0))</f>
        <v/>
      </c>
    </row>
    <row r="7275">
      <c r="A7275" s="11" t="n"/>
      <c r="B7275" s="11" t="n"/>
      <c r="C7275" s="11" t="n"/>
      <c r="E7275" s="12">
        <f>IF($A7275="","",IF(ISNUMBER($A7275),$A7275,IFERROR(DATEVALUE($A7275),"")))</f>
        <v/>
      </c>
      <c r="F7275" s="12">
        <f>IF($B7275="","",IF(ISNUMBER($B7275),HOUR($B7275)*2+MINUTE($B7275)/30,IFERROR(VALUE(LEFT($B7275,FIND(":",$B7275)-1))*2+VALUE(MID($B7275,FIND(":",$B7275)+1,2))/30,"")))</f>
        <v/>
      </c>
      <c r="G7275" s="12">
        <f>IF($E7275="","",IF(WEEKDAY($E7275,2)&lt;6,1,0))</f>
        <v/>
      </c>
      <c r="H7275" s="12">
        <f>IF(OR($E7275="",$F7275=""),"",IF(AND($G7275=1,$F7275&gt;='Working Hours'!$C$8,$F7275&lt;'Working Hours'!$C$9),1,0))</f>
        <v/>
      </c>
    </row>
    <row r="7276">
      <c r="A7276" s="11" t="n"/>
      <c r="B7276" s="11" t="n"/>
      <c r="C7276" s="11" t="n"/>
      <c r="E7276" s="12">
        <f>IF($A7276="","",IF(ISNUMBER($A7276),$A7276,IFERROR(DATEVALUE($A7276),"")))</f>
        <v/>
      </c>
      <c r="F7276" s="12">
        <f>IF($B7276="","",IF(ISNUMBER($B7276),HOUR($B7276)*2+MINUTE($B7276)/30,IFERROR(VALUE(LEFT($B7276,FIND(":",$B7276)-1))*2+VALUE(MID($B7276,FIND(":",$B7276)+1,2))/30,"")))</f>
        <v/>
      </c>
      <c r="G7276" s="12">
        <f>IF($E7276="","",IF(WEEKDAY($E7276,2)&lt;6,1,0))</f>
        <v/>
      </c>
      <c r="H7276" s="12">
        <f>IF(OR($E7276="",$F7276=""),"",IF(AND($G7276=1,$F7276&gt;='Working Hours'!$C$8,$F7276&lt;'Working Hours'!$C$9),1,0))</f>
        <v/>
      </c>
    </row>
    <row r="7277">
      <c r="A7277" s="11" t="n"/>
      <c r="B7277" s="11" t="n"/>
      <c r="C7277" s="11" t="n"/>
      <c r="E7277" s="12">
        <f>IF($A7277="","",IF(ISNUMBER($A7277),$A7277,IFERROR(DATEVALUE($A7277),"")))</f>
        <v/>
      </c>
      <c r="F7277" s="12">
        <f>IF($B7277="","",IF(ISNUMBER($B7277),HOUR($B7277)*2+MINUTE($B7277)/30,IFERROR(VALUE(LEFT($B7277,FIND(":",$B7277)-1))*2+VALUE(MID($B7277,FIND(":",$B7277)+1,2))/30,"")))</f>
        <v/>
      </c>
      <c r="G7277" s="12">
        <f>IF($E7277="","",IF(WEEKDAY($E7277,2)&lt;6,1,0))</f>
        <v/>
      </c>
      <c r="H7277" s="12">
        <f>IF(OR($E7277="",$F7277=""),"",IF(AND($G7277=1,$F7277&gt;='Working Hours'!$C$8,$F7277&lt;'Working Hours'!$C$9),1,0))</f>
        <v/>
      </c>
    </row>
    <row r="7278">
      <c r="A7278" s="11" t="n"/>
      <c r="B7278" s="11" t="n"/>
      <c r="C7278" s="11" t="n"/>
      <c r="E7278" s="12">
        <f>IF($A7278="","",IF(ISNUMBER($A7278),$A7278,IFERROR(DATEVALUE($A7278),"")))</f>
        <v/>
      </c>
      <c r="F7278" s="12">
        <f>IF($B7278="","",IF(ISNUMBER($B7278),HOUR($B7278)*2+MINUTE($B7278)/30,IFERROR(VALUE(LEFT($B7278,FIND(":",$B7278)-1))*2+VALUE(MID($B7278,FIND(":",$B7278)+1,2))/30,"")))</f>
        <v/>
      </c>
      <c r="G7278" s="12">
        <f>IF($E7278="","",IF(WEEKDAY($E7278,2)&lt;6,1,0))</f>
        <v/>
      </c>
      <c r="H7278" s="12">
        <f>IF(OR($E7278="",$F7278=""),"",IF(AND($G7278=1,$F7278&gt;='Working Hours'!$C$8,$F7278&lt;'Working Hours'!$C$9),1,0))</f>
        <v/>
      </c>
    </row>
    <row r="7279">
      <c r="A7279" s="11" t="n"/>
      <c r="B7279" s="11" t="n"/>
      <c r="C7279" s="11" t="n"/>
      <c r="E7279" s="12">
        <f>IF($A7279="","",IF(ISNUMBER($A7279),$A7279,IFERROR(DATEVALUE($A7279),"")))</f>
        <v/>
      </c>
      <c r="F7279" s="12">
        <f>IF($B7279="","",IF(ISNUMBER($B7279),HOUR($B7279)*2+MINUTE($B7279)/30,IFERROR(VALUE(LEFT($B7279,FIND(":",$B7279)-1))*2+VALUE(MID($B7279,FIND(":",$B7279)+1,2))/30,"")))</f>
        <v/>
      </c>
      <c r="G7279" s="12">
        <f>IF($E7279="","",IF(WEEKDAY($E7279,2)&lt;6,1,0))</f>
        <v/>
      </c>
      <c r="H7279" s="12">
        <f>IF(OR($E7279="",$F7279=""),"",IF(AND($G7279=1,$F7279&gt;='Working Hours'!$C$8,$F7279&lt;'Working Hours'!$C$9),1,0))</f>
        <v/>
      </c>
    </row>
    <row r="7280">
      <c r="A7280" s="11" t="n"/>
      <c r="B7280" s="11" t="n"/>
      <c r="C7280" s="11" t="n"/>
      <c r="E7280" s="12">
        <f>IF($A7280="","",IF(ISNUMBER($A7280),$A7280,IFERROR(DATEVALUE($A7280),"")))</f>
        <v/>
      </c>
      <c r="F7280" s="12">
        <f>IF($B7280="","",IF(ISNUMBER($B7280),HOUR($B7280)*2+MINUTE($B7280)/30,IFERROR(VALUE(LEFT($B7280,FIND(":",$B7280)-1))*2+VALUE(MID($B7280,FIND(":",$B7280)+1,2))/30,"")))</f>
        <v/>
      </c>
      <c r="G7280" s="12">
        <f>IF($E7280="","",IF(WEEKDAY($E7280,2)&lt;6,1,0))</f>
        <v/>
      </c>
      <c r="H7280" s="12">
        <f>IF(OR($E7280="",$F7280=""),"",IF(AND($G7280=1,$F7280&gt;='Working Hours'!$C$8,$F7280&lt;'Working Hours'!$C$9),1,0))</f>
        <v/>
      </c>
    </row>
    <row r="7281">
      <c r="A7281" s="11" t="n"/>
      <c r="B7281" s="11" t="n"/>
      <c r="C7281" s="11" t="n"/>
      <c r="E7281" s="12">
        <f>IF($A7281="","",IF(ISNUMBER($A7281),$A7281,IFERROR(DATEVALUE($A7281),"")))</f>
        <v/>
      </c>
      <c r="F7281" s="12">
        <f>IF($B7281="","",IF(ISNUMBER($B7281),HOUR($B7281)*2+MINUTE($B7281)/30,IFERROR(VALUE(LEFT($B7281,FIND(":",$B7281)-1))*2+VALUE(MID($B7281,FIND(":",$B7281)+1,2))/30,"")))</f>
        <v/>
      </c>
      <c r="G7281" s="12">
        <f>IF($E7281="","",IF(WEEKDAY($E7281,2)&lt;6,1,0))</f>
        <v/>
      </c>
      <c r="H7281" s="12">
        <f>IF(OR($E7281="",$F7281=""),"",IF(AND($G7281=1,$F7281&gt;='Working Hours'!$C$8,$F7281&lt;'Working Hours'!$C$9),1,0))</f>
        <v/>
      </c>
    </row>
    <row r="7282">
      <c r="A7282" s="11" t="n"/>
      <c r="B7282" s="11" t="n"/>
      <c r="C7282" s="11" t="n"/>
      <c r="E7282" s="12">
        <f>IF($A7282="","",IF(ISNUMBER($A7282),$A7282,IFERROR(DATEVALUE($A7282),"")))</f>
        <v/>
      </c>
      <c r="F7282" s="12">
        <f>IF($B7282="","",IF(ISNUMBER($B7282),HOUR($B7282)*2+MINUTE($B7282)/30,IFERROR(VALUE(LEFT($B7282,FIND(":",$B7282)-1))*2+VALUE(MID($B7282,FIND(":",$B7282)+1,2))/30,"")))</f>
        <v/>
      </c>
      <c r="G7282" s="12">
        <f>IF($E7282="","",IF(WEEKDAY($E7282,2)&lt;6,1,0))</f>
        <v/>
      </c>
      <c r="H7282" s="12">
        <f>IF(OR($E7282="",$F7282=""),"",IF(AND($G7282=1,$F7282&gt;='Working Hours'!$C$8,$F7282&lt;'Working Hours'!$C$9),1,0))</f>
        <v/>
      </c>
    </row>
    <row r="7283">
      <c r="A7283" s="11" t="n"/>
      <c r="B7283" s="11" t="n"/>
      <c r="C7283" s="11" t="n"/>
      <c r="E7283" s="12">
        <f>IF($A7283="","",IF(ISNUMBER($A7283),$A7283,IFERROR(DATEVALUE($A7283),"")))</f>
        <v/>
      </c>
      <c r="F7283" s="12">
        <f>IF($B7283="","",IF(ISNUMBER($B7283),HOUR($B7283)*2+MINUTE($B7283)/30,IFERROR(VALUE(LEFT($B7283,FIND(":",$B7283)-1))*2+VALUE(MID($B7283,FIND(":",$B7283)+1,2))/30,"")))</f>
        <v/>
      </c>
      <c r="G7283" s="12">
        <f>IF($E7283="","",IF(WEEKDAY($E7283,2)&lt;6,1,0))</f>
        <v/>
      </c>
      <c r="H7283" s="12">
        <f>IF(OR($E7283="",$F7283=""),"",IF(AND($G7283=1,$F7283&gt;='Working Hours'!$C$8,$F7283&lt;'Working Hours'!$C$9),1,0))</f>
        <v/>
      </c>
    </row>
    <row r="7284">
      <c r="A7284" s="11" t="n"/>
      <c r="B7284" s="11" t="n"/>
      <c r="C7284" s="11" t="n"/>
      <c r="E7284" s="12">
        <f>IF($A7284="","",IF(ISNUMBER($A7284),$A7284,IFERROR(DATEVALUE($A7284),"")))</f>
        <v/>
      </c>
      <c r="F7284" s="12">
        <f>IF($B7284="","",IF(ISNUMBER($B7284),HOUR($B7284)*2+MINUTE($B7284)/30,IFERROR(VALUE(LEFT($B7284,FIND(":",$B7284)-1))*2+VALUE(MID($B7284,FIND(":",$B7284)+1,2))/30,"")))</f>
        <v/>
      </c>
      <c r="G7284" s="12">
        <f>IF($E7284="","",IF(WEEKDAY($E7284,2)&lt;6,1,0))</f>
        <v/>
      </c>
      <c r="H7284" s="12">
        <f>IF(OR($E7284="",$F7284=""),"",IF(AND($G7284=1,$F7284&gt;='Working Hours'!$C$8,$F7284&lt;'Working Hours'!$C$9),1,0))</f>
        <v/>
      </c>
    </row>
    <row r="7285">
      <c r="A7285" s="11" t="n"/>
      <c r="B7285" s="11" t="n"/>
      <c r="C7285" s="11" t="n"/>
      <c r="E7285" s="12">
        <f>IF($A7285="","",IF(ISNUMBER($A7285),$A7285,IFERROR(DATEVALUE($A7285),"")))</f>
        <v/>
      </c>
      <c r="F7285" s="12">
        <f>IF($B7285="","",IF(ISNUMBER($B7285),HOUR($B7285)*2+MINUTE($B7285)/30,IFERROR(VALUE(LEFT($B7285,FIND(":",$B7285)-1))*2+VALUE(MID($B7285,FIND(":",$B7285)+1,2))/30,"")))</f>
        <v/>
      </c>
      <c r="G7285" s="12">
        <f>IF($E7285="","",IF(WEEKDAY($E7285,2)&lt;6,1,0))</f>
        <v/>
      </c>
      <c r="H7285" s="12">
        <f>IF(OR($E7285="",$F7285=""),"",IF(AND($G7285=1,$F7285&gt;='Working Hours'!$C$8,$F7285&lt;'Working Hours'!$C$9),1,0))</f>
        <v/>
      </c>
    </row>
    <row r="7286">
      <c r="A7286" s="11" t="n"/>
      <c r="B7286" s="11" t="n"/>
      <c r="C7286" s="11" t="n"/>
      <c r="E7286" s="12">
        <f>IF($A7286="","",IF(ISNUMBER($A7286),$A7286,IFERROR(DATEVALUE($A7286),"")))</f>
        <v/>
      </c>
      <c r="F7286" s="12">
        <f>IF($B7286="","",IF(ISNUMBER($B7286),HOUR($B7286)*2+MINUTE($B7286)/30,IFERROR(VALUE(LEFT($B7286,FIND(":",$B7286)-1))*2+VALUE(MID($B7286,FIND(":",$B7286)+1,2))/30,"")))</f>
        <v/>
      </c>
      <c r="G7286" s="12">
        <f>IF($E7286="","",IF(WEEKDAY($E7286,2)&lt;6,1,0))</f>
        <v/>
      </c>
      <c r="H7286" s="12">
        <f>IF(OR($E7286="",$F7286=""),"",IF(AND($G7286=1,$F7286&gt;='Working Hours'!$C$8,$F7286&lt;'Working Hours'!$C$9),1,0))</f>
        <v/>
      </c>
    </row>
    <row r="7287">
      <c r="A7287" s="11" t="n"/>
      <c r="B7287" s="11" t="n"/>
      <c r="C7287" s="11" t="n"/>
      <c r="E7287" s="12">
        <f>IF($A7287="","",IF(ISNUMBER($A7287),$A7287,IFERROR(DATEVALUE($A7287),"")))</f>
        <v/>
      </c>
      <c r="F7287" s="12">
        <f>IF($B7287="","",IF(ISNUMBER($B7287),HOUR($B7287)*2+MINUTE($B7287)/30,IFERROR(VALUE(LEFT($B7287,FIND(":",$B7287)-1))*2+VALUE(MID($B7287,FIND(":",$B7287)+1,2))/30,"")))</f>
        <v/>
      </c>
      <c r="G7287" s="12">
        <f>IF($E7287="","",IF(WEEKDAY($E7287,2)&lt;6,1,0))</f>
        <v/>
      </c>
      <c r="H7287" s="12">
        <f>IF(OR($E7287="",$F7287=""),"",IF(AND($G7287=1,$F7287&gt;='Working Hours'!$C$8,$F7287&lt;'Working Hours'!$C$9),1,0))</f>
        <v/>
      </c>
    </row>
    <row r="7288">
      <c r="A7288" s="11" t="n"/>
      <c r="B7288" s="11" t="n"/>
      <c r="C7288" s="11" t="n"/>
      <c r="E7288" s="12">
        <f>IF($A7288="","",IF(ISNUMBER($A7288),$A7288,IFERROR(DATEVALUE($A7288),"")))</f>
        <v/>
      </c>
      <c r="F7288" s="12">
        <f>IF($B7288="","",IF(ISNUMBER($B7288),HOUR($B7288)*2+MINUTE($B7288)/30,IFERROR(VALUE(LEFT($B7288,FIND(":",$B7288)-1))*2+VALUE(MID($B7288,FIND(":",$B7288)+1,2))/30,"")))</f>
        <v/>
      </c>
      <c r="G7288" s="12">
        <f>IF($E7288="","",IF(WEEKDAY($E7288,2)&lt;6,1,0))</f>
        <v/>
      </c>
      <c r="H7288" s="12">
        <f>IF(OR($E7288="",$F7288=""),"",IF(AND($G7288=1,$F7288&gt;='Working Hours'!$C$8,$F7288&lt;'Working Hours'!$C$9),1,0))</f>
        <v/>
      </c>
    </row>
    <row r="7289">
      <c r="A7289" s="11" t="n"/>
      <c r="B7289" s="11" t="n"/>
      <c r="C7289" s="11" t="n"/>
      <c r="E7289" s="12">
        <f>IF($A7289="","",IF(ISNUMBER($A7289),$A7289,IFERROR(DATEVALUE($A7289),"")))</f>
        <v/>
      </c>
      <c r="F7289" s="12">
        <f>IF($B7289="","",IF(ISNUMBER($B7289),HOUR($B7289)*2+MINUTE($B7289)/30,IFERROR(VALUE(LEFT($B7289,FIND(":",$B7289)-1))*2+VALUE(MID($B7289,FIND(":",$B7289)+1,2))/30,"")))</f>
        <v/>
      </c>
      <c r="G7289" s="12">
        <f>IF($E7289="","",IF(WEEKDAY($E7289,2)&lt;6,1,0))</f>
        <v/>
      </c>
      <c r="H7289" s="12">
        <f>IF(OR($E7289="",$F7289=""),"",IF(AND($G7289=1,$F7289&gt;='Working Hours'!$C$8,$F7289&lt;'Working Hours'!$C$9),1,0))</f>
        <v/>
      </c>
    </row>
    <row r="7290">
      <c r="A7290" s="11" t="n"/>
      <c r="B7290" s="11" t="n"/>
      <c r="C7290" s="11" t="n"/>
      <c r="E7290" s="12">
        <f>IF($A7290="","",IF(ISNUMBER($A7290),$A7290,IFERROR(DATEVALUE($A7290),"")))</f>
        <v/>
      </c>
      <c r="F7290" s="12">
        <f>IF($B7290="","",IF(ISNUMBER($B7290),HOUR($B7290)*2+MINUTE($B7290)/30,IFERROR(VALUE(LEFT($B7290,FIND(":",$B7290)-1))*2+VALUE(MID($B7290,FIND(":",$B7290)+1,2))/30,"")))</f>
        <v/>
      </c>
      <c r="G7290" s="12">
        <f>IF($E7290="","",IF(WEEKDAY($E7290,2)&lt;6,1,0))</f>
        <v/>
      </c>
      <c r="H7290" s="12">
        <f>IF(OR($E7290="",$F7290=""),"",IF(AND($G7290=1,$F7290&gt;='Working Hours'!$C$8,$F7290&lt;'Working Hours'!$C$9),1,0))</f>
        <v/>
      </c>
    </row>
    <row r="7291">
      <c r="A7291" s="11" t="n"/>
      <c r="B7291" s="11" t="n"/>
      <c r="C7291" s="11" t="n"/>
      <c r="E7291" s="12">
        <f>IF($A7291="","",IF(ISNUMBER($A7291),$A7291,IFERROR(DATEVALUE($A7291),"")))</f>
        <v/>
      </c>
      <c r="F7291" s="12">
        <f>IF($B7291="","",IF(ISNUMBER($B7291),HOUR($B7291)*2+MINUTE($B7291)/30,IFERROR(VALUE(LEFT($B7291,FIND(":",$B7291)-1))*2+VALUE(MID($B7291,FIND(":",$B7291)+1,2))/30,"")))</f>
        <v/>
      </c>
      <c r="G7291" s="12">
        <f>IF($E7291="","",IF(WEEKDAY($E7291,2)&lt;6,1,0))</f>
        <v/>
      </c>
      <c r="H7291" s="12">
        <f>IF(OR($E7291="",$F7291=""),"",IF(AND($G7291=1,$F7291&gt;='Working Hours'!$C$8,$F7291&lt;'Working Hours'!$C$9),1,0))</f>
        <v/>
      </c>
    </row>
    <row r="7292">
      <c r="A7292" s="11" t="n"/>
      <c r="B7292" s="11" t="n"/>
      <c r="C7292" s="11" t="n"/>
      <c r="E7292" s="12">
        <f>IF($A7292="","",IF(ISNUMBER($A7292),$A7292,IFERROR(DATEVALUE($A7292),"")))</f>
        <v/>
      </c>
      <c r="F7292" s="12">
        <f>IF($B7292="","",IF(ISNUMBER($B7292),HOUR($B7292)*2+MINUTE($B7292)/30,IFERROR(VALUE(LEFT($B7292,FIND(":",$B7292)-1))*2+VALUE(MID($B7292,FIND(":",$B7292)+1,2))/30,"")))</f>
        <v/>
      </c>
      <c r="G7292" s="12">
        <f>IF($E7292="","",IF(WEEKDAY($E7292,2)&lt;6,1,0))</f>
        <v/>
      </c>
      <c r="H7292" s="12">
        <f>IF(OR($E7292="",$F7292=""),"",IF(AND($G7292=1,$F7292&gt;='Working Hours'!$C$8,$F7292&lt;'Working Hours'!$C$9),1,0))</f>
        <v/>
      </c>
    </row>
    <row r="7293">
      <c r="A7293" s="11" t="n"/>
      <c r="B7293" s="11" t="n"/>
      <c r="C7293" s="11" t="n"/>
      <c r="E7293" s="12">
        <f>IF($A7293="","",IF(ISNUMBER($A7293),$A7293,IFERROR(DATEVALUE($A7293),"")))</f>
        <v/>
      </c>
      <c r="F7293" s="12">
        <f>IF($B7293="","",IF(ISNUMBER($B7293),HOUR($B7293)*2+MINUTE($B7293)/30,IFERROR(VALUE(LEFT($B7293,FIND(":",$B7293)-1))*2+VALUE(MID($B7293,FIND(":",$B7293)+1,2))/30,"")))</f>
        <v/>
      </c>
      <c r="G7293" s="12">
        <f>IF($E7293="","",IF(WEEKDAY($E7293,2)&lt;6,1,0))</f>
        <v/>
      </c>
      <c r="H7293" s="12">
        <f>IF(OR($E7293="",$F7293=""),"",IF(AND($G7293=1,$F7293&gt;='Working Hours'!$C$8,$F7293&lt;'Working Hours'!$C$9),1,0))</f>
        <v/>
      </c>
    </row>
    <row r="7294">
      <c r="A7294" s="11" t="n"/>
      <c r="B7294" s="11" t="n"/>
      <c r="C7294" s="11" t="n"/>
      <c r="E7294" s="12">
        <f>IF($A7294="","",IF(ISNUMBER($A7294),$A7294,IFERROR(DATEVALUE($A7294),"")))</f>
        <v/>
      </c>
      <c r="F7294" s="12">
        <f>IF($B7294="","",IF(ISNUMBER($B7294),HOUR($B7294)*2+MINUTE($B7294)/30,IFERROR(VALUE(LEFT($B7294,FIND(":",$B7294)-1))*2+VALUE(MID($B7294,FIND(":",$B7294)+1,2))/30,"")))</f>
        <v/>
      </c>
      <c r="G7294" s="12">
        <f>IF($E7294="","",IF(WEEKDAY($E7294,2)&lt;6,1,0))</f>
        <v/>
      </c>
      <c r="H7294" s="12">
        <f>IF(OR($E7294="",$F7294=""),"",IF(AND($G7294=1,$F7294&gt;='Working Hours'!$C$8,$F7294&lt;'Working Hours'!$C$9),1,0))</f>
        <v/>
      </c>
    </row>
    <row r="7295">
      <c r="A7295" s="11" t="n"/>
      <c r="B7295" s="11" t="n"/>
      <c r="C7295" s="11" t="n"/>
      <c r="E7295" s="12">
        <f>IF($A7295="","",IF(ISNUMBER($A7295),$A7295,IFERROR(DATEVALUE($A7295),"")))</f>
        <v/>
      </c>
      <c r="F7295" s="12">
        <f>IF($B7295="","",IF(ISNUMBER($B7295),HOUR($B7295)*2+MINUTE($B7295)/30,IFERROR(VALUE(LEFT($B7295,FIND(":",$B7295)-1))*2+VALUE(MID($B7295,FIND(":",$B7295)+1,2))/30,"")))</f>
        <v/>
      </c>
      <c r="G7295" s="12">
        <f>IF($E7295="","",IF(WEEKDAY($E7295,2)&lt;6,1,0))</f>
        <v/>
      </c>
      <c r="H7295" s="12">
        <f>IF(OR($E7295="",$F7295=""),"",IF(AND($G7295=1,$F7295&gt;='Working Hours'!$C$8,$F7295&lt;'Working Hours'!$C$9),1,0))</f>
        <v/>
      </c>
    </row>
    <row r="7296">
      <c r="A7296" s="11" t="n"/>
      <c r="B7296" s="11" t="n"/>
      <c r="C7296" s="11" t="n"/>
      <c r="E7296" s="12">
        <f>IF($A7296="","",IF(ISNUMBER($A7296),$A7296,IFERROR(DATEVALUE($A7296),"")))</f>
        <v/>
      </c>
      <c r="F7296" s="12">
        <f>IF($B7296="","",IF(ISNUMBER($B7296),HOUR($B7296)*2+MINUTE($B7296)/30,IFERROR(VALUE(LEFT($B7296,FIND(":",$B7296)-1))*2+VALUE(MID($B7296,FIND(":",$B7296)+1,2))/30,"")))</f>
        <v/>
      </c>
      <c r="G7296" s="12">
        <f>IF($E7296="","",IF(WEEKDAY($E7296,2)&lt;6,1,0))</f>
        <v/>
      </c>
      <c r="H7296" s="12">
        <f>IF(OR($E7296="",$F7296=""),"",IF(AND($G7296=1,$F7296&gt;='Working Hours'!$C$8,$F7296&lt;'Working Hours'!$C$9),1,0))</f>
        <v/>
      </c>
    </row>
    <row r="7297">
      <c r="A7297" s="11" t="n"/>
      <c r="B7297" s="11" t="n"/>
      <c r="C7297" s="11" t="n"/>
      <c r="E7297" s="12">
        <f>IF($A7297="","",IF(ISNUMBER($A7297),$A7297,IFERROR(DATEVALUE($A7297),"")))</f>
        <v/>
      </c>
      <c r="F7297" s="12">
        <f>IF($B7297="","",IF(ISNUMBER($B7297),HOUR($B7297)*2+MINUTE($B7297)/30,IFERROR(VALUE(LEFT($B7297,FIND(":",$B7297)-1))*2+VALUE(MID($B7297,FIND(":",$B7297)+1,2))/30,"")))</f>
        <v/>
      </c>
      <c r="G7297" s="12">
        <f>IF($E7297="","",IF(WEEKDAY($E7297,2)&lt;6,1,0))</f>
        <v/>
      </c>
      <c r="H7297" s="12">
        <f>IF(OR($E7297="",$F7297=""),"",IF(AND($G7297=1,$F7297&gt;='Working Hours'!$C$8,$F7297&lt;'Working Hours'!$C$9),1,0))</f>
        <v/>
      </c>
    </row>
    <row r="7298">
      <c r="A7298" s="11" t="n"/>
      <c r="B7298" s="11" t="n"/>
      <c r="C7298" s="11" t="n"/>
      <c r="E7298" s="12">
        <f>IF($A7298="","",IF(ISNUMBER($A7298),$A7298,IFERROR(DATEVALUE($A7298),"")))</f>
        <v/>
      </c>
      <c r="F7298" s="12">
        <f>IF($B7298="","",IF(ISNUMBER($B7298),HOUR($B7298)*2+MINUTE($B7298)/30,IFERROR(VALUE(LEFT($B7298,FIND(":",$B7298)-1))*2+VALUE(MID($B7298,FIND(":",$B7298)+1,2))/30,"")))</f>
        <v/>
      </c>
      <c r="G7298" s="12">
        <f>IF($E7298="","",IF(WEEKDAY($E7298,2)&lt;6,1,0))</f>
        <v/>
      </c>
      <c r="H7298" s="12">
        <f>IF(OR($E7298="",$F7298=""),"",IF(AND($G7298=1,$F7298&gt;='Working Hours'!$C$8,$F7298&lt;'Working Hours'!$C$9),1,0))</f>
        <v/>
      </c>
    </row>
    <row r="7299">
      <c r="A7299" s="11" t="n"/>
      <c r="B7299" s="11" t="n"/>
      <c r="C7299" s="11" t="n"/>
      <c r="E7299" s="12">
        <f>IF($A7299="","",IF(ISNUMBER($A7299),$A7299,IFERROR(DATEVALUE($A7299),"")))</f>
        <v/>
      </c>
      <c r="F7299" s="12">
        <f>IF($B7299="","",IF(ISNUMBER($B7299),HOUR($B7299)*2+MINUTE($B7299)/30,IFERROR(VALUE(LEFT($B7299,FIND(":",$B7299)-1))*2+VALUE(MID($B7299,FIND(":",$B7299)+1,2))/30,"")))</f>
        <v/>
      </c>
      <c r="G7299" s="12">
        <f>IF($E7299="","",IF(WEEKDAY($E7299,2)&lt;6,1,0))</f>
        <v/>
      </c>
      <c r="H7299" s="12">
        <f>IF(OR($E7299="",$F7299=""),"",IF(AND($G7299=1,$F7299&gt;='Working Hours'!$C$8,$F7299&lt;'Working Hours'!$C$9),1,0))</f>
        <v/>
      </c>
    </row>
    <row r="7300">
      <c r="A7300" s="11" t="n"/>
      <c r="B7300" s="11" t="n"/>
      <c r="C7300" s="11" t="n"/>
      <c r="E7300" s="12">
        <f>IF($A7300="","",IF(ISNUMBER($A7300),$A7300,IFERROR(DATEVALUE($A7300),"")))</f>
        <v/>
      </c>
      <c r="F7300" s="12">
        <f>IF($B7300="","",IF(ISNUMBER($B7300),HOUR($B7300)*2+MINUTE($B7300)/30,IFERROR(VALUE(LEFT($B7300,FIND(":",$B7300)-1))*2+VALUE(MID($B7300,FIND(":",$B7300)+1,2))/30,"")))</f>
        <v/>
      </c>
      <c r="G7300" s="12">
        <f>IF($E7300="","",IF(WEEKDAY($E7300,2)&lt;6,1,0))</f>
        <v/>
      </c>
      <c r="H7300" s="12">
        <f>IF(OR($E7300="",$F7300=""),"",IF(AND($G7300=1,$F7300&gt;='Working Hours'!$C$8,$F7300&lt;'Working Hours'!$C$9),1,0))</f>
        <v/>
      </c>
    </row>
    <row r="7301">
      <c r="A7301" s="11" t="n"/>
      <c r="B7301" s="11" t="n"/>
      <c r="C7301" s="11" t="n"/>
      <c r="E7301" s="12">
        <f>IF($A7301="","",IF(ISNUMBER($A7301),$A7301,IFERROR(DATEVALUE($A7301),"")))</f>
        <v/>
      </c>
      <c r="F7301" s="12">
        <f>IF($B7301="","",IF(ISNUMBER($B7301),HOUR($B7301)*2+MINUTE($B7301)/30,IFERROR(VALUE(LEFT($B7301,FIND(":",$B7301)-1))*2+VALUE(MID($B7301,FIND(":",$B7301)+1,2))/30,"")))</f>
        <v/>
      </c>
      <c r="G7301" s="12">
        <f>IF($E7301="","",IF(WEEKDAY($E7301,2)&lt;6,1,0))</f>
        <v/>
      </c>
      <c r="H7301" s="12">
        <f>IF(OR($E7301="",$F7301=""),"",IF(AND($G7301=1,$F7301&gt;='Working Hours'!$C$8,$F7301&lt;'Working Hours'!$C$9),1,0))</f>
        <v/>
      </c>
    </row>
    <row r="7302">
      <c r="A7302" s="11" t="n"/>
      <c r="B7302" s="11" t="n"/>
      <c r="C7302" s="11" t="n"/>
      <c r="E7302" s="12">
        <f>IF($A7302="","",IF(ISNUMBER($A7302),$A7302,IFERROR(DATEVALUE($A7302),"")))</f>
        <v/>
      </c>
      <c r="F7302" s="12">
        <f>IF($B7302="","",IF(ISNUMBER($B7302),HOUR($B7302)*2+MINUTE($B7302)/30,IFERROR(VALUE(LEFT($B7302,FIND(":",$B7302)-1))*2+VALUE(MID($B7302,FIND(":",$B7302)+1,2))/30,"")))</f>
        <v/>
      </c>
      <c r="G7302" s="12">
        <f>IF($E7302="","",IF(WEEKDAY($E7302,2)&lt;6,1,0))</f>
        <v/>
      </c>
      <c r="H7302" s="12">
        <f>IF(OR($E7302="",$F7302=""),"",IF(AND($G7302=1,$F7302&gt;='Working Hours'!$C$8,$F7302&lt;'Working Hours'!$C$9),1,0))</f>
        <v/>
      </c>
    </row>
    <row r="7303">
      <c r="A7303" s="11" t="n"/>
      <c r="B7303" s="11" t="n"/>
      <c r="C7303" s="11" t="n"/>
      <c r="E7303" s="12">
        <f>IF($A7303="","",IF(ISNUMBER($A7303),$A7303,IFERROR(DATEVALUE($A7303),"")))</f>
        <v/>
      </c>
      <c r="F7303" s="12">
        <f>IF($B7303="","",IF(ISNUMBER($B7303),HOUR($B7303)*2+MINUTE($B7303)/30,IFERROR(VALUE(LEFT($B7303,FIND(":",$B7303)-1))*2+VALUE(MID($B7303,FIND(":",$B7303)+1,2))/30,"")))</f>
        <v/>
      </c>
      <c r="G7303" s="12">
        <f>IF($E7303="","",IF(WEEKDAY($E7303,2)&lt;6,1,0))</f>
        <v/>
      </c>
      <c r="H7303" s="12">
        <f>IF(OR($E7303="",$F7303=""),"",IF(AND($G7303=1,$F7303&gt;='Working Hours'!$C$8,$F7303&lt;'Working Hours'!$C$9),1,0))</f>
        <v/>
      </c>
    </row>
    <row r="7304">
      <c r="A7304" s="11" t="n"/>
      <c r="B7304" s="11" t="n"/>
      <c r="C7304" s="11" t="n"/>
      <c r="E7304" s="12">
        <f>IF($A7304="","",IF(ISNUMBER($A7304),$A7304,IFERROR(DATEVALUE($A7304),"")))</f>
        <v/>
      </c>
      <c r="F7304" s="12">
        <f>IF($B7304="","",IF(ISNUMBER($B7304),HOUR($B7304)*2+MINUTE($B7304)/30,IFERROR(VALUE(LEFT($B7304,FIND(":",$B7304)-1))*2+VALUE(MID($B7304,FIND(":",$B7304)+1,2))/30,"")))</f>
        <v/>
      </c>
      <c r="G7304" s="12">
        <f>IF($E7304="","",IF(WEEKDAY($E7304,2)&lt;6,1,0))</f>
        <v/>
      </c>
      <c r="H7304" s="12">
        <f>IF(OR($E7304="",$F7304=""),"",IF(AND($G7304=1,$F7304&gt;='Working Hours'!$C$8,$F7304&lt;'Working Hours'!$C$9),1,0))</f>
        <v/>
      </c>
    </row>
    <row r="7305">
      <c r="A7305" s="11" t="n"/>
      <c r="B7305" s="11" t="n"/>
      <c r="C7305" s="11" t="n"/>
      <c r="E7305" s="12">
        <f>IF($A7305="","",IF(ISNUMBER($A7305),$A7305,IFERROR(DATEVALUE($A7305),"")))</f>
        <v/>
      </c>
      <c r="F7305" s="12">
        <f>IF($B7305="","",IF(ISNUMBER($B7305),HOUR($B7305)*2+MINUTE($B7305)/30,IFERROR(VALUE(LEFT($B7305,FIND(":",$B7305)-1))*2+VALUE(MID($B7305,FIND(":",$B7305)+1,2))/30,"")))</f>
        <v/>
      </c>
      <c r="G7305" s="12">
        <f>IF($E7305="","",IF(WEEKDAY($E7305,2)&lt;6,1,0))</f>
        <v/>
      </c>
      <c r="H7305" s="12">
        <f>IF(OR($E7305="",$F7305=""),"",IF(AND($G7305=1,$F7305&gt;='Working Hours'!$C$8,$F7305&lt;'Working Hours'!$C$9),1,0))</f>
        <v/>
      </c>
    </row>
    <row r="7306">
      <c r="A7306" s="11" t="n"/>
      <c r="B7306" s="11" t="n"/>
      <c r="C7306" s="11" t="n"/>
      <c r="E7306" s="12">
        <f>IF($A7306="","",IF(ISNUMBER($A7306),$A7306,IFERROR(DATEVALUE($A7306),"")))</f>
        <v/>
      </c>
      <c r="F7306" s="12">
        <f>IF($B7306="","",IF(ISNUMBER($B7306),HOUR($B7306)*2+MINUTE($B7306)/30,IFERROR(VALUE(LEFT($B7306,FIND(":",$B7306)-1))*2+VALUE(MID($B7306,FIND(":",$B7306)+1,2))/30,"")))</f>
        <v/>
      </c>
      <c r="G7306" s="12">
        <f>IF($E7306="","",IF(WEEKDAY($E7306,2)&lt;6,1,0))</f>
        <v/>
      </c>
      <c r="H7306" s="12">
        <f>IF(OR($E7306="",$F7306=""),"",IF(AND($G7306=1,$F7306&gt;='Working Hours'!$C$8,$F7306&lt;'Working Hours'!$C$9),1,0))</f>
        <v/>
      </c>
    </row>
    <row r="7307">
      <c r="A7307" s="11" t="n"/>
      <c r="B7307" s="11" t="n"/>
      <c r="C7307" s="11" t="n"/>
      <c r="E7307" s="12">
        <f>IF($A7307="","",IF(ISNUMBER($A7307),$A7307,IFERROR(DATEVALUE($A7307),"")))</f>
        <v/>
      </c>
      <c r="F7307" s="12">
        <f>IF($B7307="","",IF(ISNUMBER($B7307),HOUR($B7307)*2+MINUTE($B7307)/30,IFERROR(VALUE(LEFT($B7307,FIND(":",$B7307)-1))*2+VALUE(MID($B7307,FIND(":",$B7307)+1,2))/30,"")))</f>
        <v/>
      </c>
      <c r="G7307" s="12">
        <f>IF($E7307="","",IF(WEEKDAY($E7307,2)&lt;6,1,0))</f>
        <v/>
      </c>
      <c r="H7307" s="12">
        <f>IF(OR($E7307="",$F7307=""),"",IF(AND($G7307=1,$F7307&gt;='Working Hours'!$C$8,$F7307&lt;'Working Hours'!$C$9),1,0))</f>
        <v/>
      </c>
    </row>
    <row r="7308">
      <c r="A7308" s="11" t="n"/>
      <c r="B7308" s="11" t="n"/>
      <c r="C7308" s="11" t="n"/>
      <c r="E7308" s="12">
        <f>IF($A7308="","",IF(ISNUMBER($A7308),$A7308,IFERROR(DATEVALUE($A7308),"")))</f>
        <v/>
      </c>
      <c r="F7308" s="12">
        <f>IF($B7308="","",IF(ISNUMBER($B7308),HOUR($B7308)*2+MINUTE($B7308)/30,IFERROR(VALUE(LEFT($B7308,FIND(":",$B7308)-1))*2+VALUE(MID($B7308,FIND(":",$B7308)+1,2))/30,"")))</f>
        <v/>
      </c>
      <c r="G7308" s="12">
        <f>IF($E7308="","",IF(WEEKDAY($E7308,2)&lt;6,1,0))</f>
        <v/>
      </c>
      <c r="H7308" s="12">
        <f>IF(OR($E7308="",$F7308=""),"",IF(AND($G7308=1,$F7308&gt;='Working Hours'!$C$8,$F7308&lt;'Working Hours'!$C$9),1,0))</f>
        <v/>
      </c>
    </row>
    <row r="7309">
      <c r="A7309" s="11" t="n"/>
      <c r="B7309" s="11" t="n"/>
      <c r="C7309" s="11" t="n"/>
      <c r="E7309" s="12">
        <f>IF($A7309="","",IF(ISNUMBER($A7309),$A7309,IFERROR(DATEVALUE($A7309),"")))</f>
        <v/>
      </c>
      <c r="F7309" s="12">
        <f>IF($B7309="","",IF(ISNUMBER($B7309),HOUR($B7309)*2+MINUTE($B7309)/30,IFERROR(VALUE(LEFT($B7309,FIND(":",$B7309)-1))*2+VALUE(MID($B7309,FIND(":",$B7309)+1,2))/30,"")))</f>
        <v/>
      </c>
      <c r="G7309" s="12">
        <f>IF($E7309="","",IF(WEEKDAY($E7309,2)&lt;6,1,0))</f>
        <v/>
      </c>
      <c r="H7309" s="12">
        <f>IF(OR($E7309="",$F7309=""),"",IF(AND($G7309=1,$F7309&gt;='Working Hours'!$C$8,$F7309&lt;'Working Hours'!$C$9),1,0))</f>
        <v/>
      </c>
    </row>
    <row r="7310">
      <c r="A7310" s="11" t="n"/>
      <c r="B7310" s="11" t="n"/>
      <c r="C7310" s="11" t="n"/>
      <c r="E7310" s="12">
        <f>IF($A7310="","",IF(ISNUMBER($A7310),$A7310,IFERROR(DATEVALUE($A7310),"")))</f>
        <v/>
      </c>
      <c r="F7310" s="12">
        <f>IF($B7310="","",IF(ISNUMBER($B7310),HOUR($B7310)*2+MINUTE($B7310)/30,IFERROR(VALUE(LEFT($B7310,FIND(":",$B7310)-1))*2+VALUE(MID($B7310,FIND(":",$B7310)+1,2))/30,"")))</f>
        <v/>
      </c>
      <c r="G7310" s="12">
        <f>IF($E7310="","",IF(WEEKDAY($E7310,2)&lt;6,1,0))</f>
        <v/>
      </c>
      <c r="H7310" s="12">
        <f>IF(OR($E7310="",$F7310=""),"",IF(AND($G7310=1,$F7310&gt;='Working Hours'!$C$8,$F7310&lt;'Working Hours'!$C$9),1,0))</f>
        <v/>
      </c>
    </row>
    <row r="7311">
      <c r="A7311" s="11" t="n"/>
      <c r="B7311" s="11" t="n"/>
      <c r="C7311" s="11" t="n"/>
      <c r="E7311" s="12">
        <f>IF($A7311="","",IF(ISNUMBER($A7311),$A7311,IFERROR(DATEVALUE($A7311),"")))</f>
        <v/>
      </c>
      <c r="F7311" s="12">
        <f>IF($B7311="","",IF(ISNUMBER($B7311),HOUR($B7311)*2+MINUTE($B7311)/30,IFERROR(VALUE(LEFT($B7311,FIND(":",$B7311)-1))*2+VALUE(MID($B7311,FIND(":",$B7311)+1,2))/30,"")))</f>
        <v/>
      </c>
      <c r="G7311" s="12">
        <f>IF($E7311="","",IF(WEEKDAY($E7311,2)&lt;6,1,0))</f>
        <v/>
      </c>
      <c r="H7311" s="12">
        <f>IF(OR($E7311="",$F7311=""),"",IF(AND($G7311=1,$F7311&gt;='Working Hours'!$C$8,$F7311&lt;'Working Hours'!$C$9),1,0))</f>
        <v/>
      </c>
    </row>
    <row r="7312">
      <c r="A7312" s="11" t="n"/>
      <c r="B7312" s="11" t="n"/>
      <c r="C7312" s="11" t="n"/>
      <c r="E7312" s="12">
        <f>IF($A7312="","",IF(ISNUMBER($A7312),$A7312,IFERROR(DATEVALUE($A7312),"")))</f>
        <v/>
      </c>
      <c r="F7312" s="12">
        <f>IF($B7312="","",IF(ISNUMBER($B7312),HOUR($B7312)*2+MINUTE($B7312)/30,IFERROR(VALUE(LEFT($B7312,FIND(":",$B7312)-1))*2+VALUE(MID($B7312,FIND(":",$B7312)+1,2))/30,"")))</f>
        <v/>
      </c>
      <c r="G7312" s="12">
        <f>IF($E7312="","",IF(WEEKDAY($E7312,2)&lt;6,1,0))</f>
        <v/>
      </c>
      <c r="H7312" s="12">
        <f>IF(OR($E7312="",$F7312=""),"",IF(AND($G7312=1,$F7312&gt;='Working Hours'!$C$8,$F7312&lt;'Working Hours'!$C$9),1,0))</f>
        <v/>
      </c>
    </row>
    <row r="7313">
      <c r="A7313" s="11" t="n"/>
      <c r="B7313" s="11" t="n"/>
      <c r="C7313" s="11" t="n"/>
      <c r="E7313" s="12">
        <f>IF($A7313="","",IF(ISNUMBER($A7313),$A7313,IFERROR(DATEVALUE($A7313),"")))</f>
        <v/>
      </c>
      <c r="F7313" s="12">
        <f>IF($B7313="","",IF(ISNUMBER($B7313),HOUR($B7313)*2+MINUTE($B7313)/30,IFERROR(VALUE(LEFT($B7313,FIND(":",$B7313)-1))*2+VALUE(MID($B7313,FIND(":",$B7313)+1,2))/30,"")))</f>
        <v/>
      </c>
      <c r="G7313" s="12">
        <f>IF($E7313="","",IF(WEEKDAY($E7313,2)&lt;6,1,0))</f>
        <v/>
      </c>
      <c r="H7313" s="12">
        <f>IF(OR($E7313="",$F7313=""),"",IF(AND($G7313=1,$F7313&gt;='Working Hours'!$C$8,$F7313&lt;'Working Hours'!$C$9),1,0))</f>
        <v/>
      </c>
    </row>
    <row r="7314">
      <c r="A7314" s="11" t="n"/>
      <c r="B7314" s="11" t="n"/>
      <c r="C7314" s="11" t="n"/>
      <c r="E7314" s="12">
        <f>IF($A7314="","",IF(ISNUMBER($A7314),$A7314,IFERROR(DATEVALUE($A7314),"")))</f>
        <v/>
      </c>
      <c r="F7314" s="12">
        <f>IF($B7314="","",IF(ISNUMBER($B7314),HOUR($B7314)*2+MINUTE($B7314)/30,IFERROR(VALUE(LEFT($B7314,FIND(":",$B7314)-1))*2+VALUE(MID($B7314,FIND(":",$B7314)+1,2))/30,"")))</f>
        <v/>
      </c>
      <c r="G7314" s="12">
        <f>IF($E7314="","",IF(WEEKDAY($E7314,2)&lt;6,1,0))</f>
        <v/>
      </c>
      <c r="H7314" s="12">
        <f>IF(OR($E7314="",$F7314=""),"",IF(AND($G7314=1,$F7314&gt;='Working Hours'!$C$8,$F7314&lt;'Working Hours'!$C$9),1,0))</f>
        <v/>
      </c>
    </row>
    <row r="7315">
      <c r="A7315" s="11" t="n"/>
      <c r="B7315" s="11" t="n"/>
      <c r="C7315" s="11" t="n"/>
      <c r="E7315" s="12">
        <f>IF($A7315="","",IF(ISNUMBER($A7315),$A7315,IFERROR(DATEVALUE($A7315),"")))</f>
        <v/>
      </c>
      <c r="F7315" s="12">
        <f>IF($B7315="","",IF(ISNUMBER($B7315),HOUR($B7315)*2+MINUTE($B7315)/30,IFERROR(VALUE(LEFT($B7315,FIND(":",$B7315)-1))*2+VALUE(MID($B7315,FIND(":",$B7315)+1,2))/30,"")))</f>
        <v/>
      </c>
      <c r="G7315" s="12">
        <f>IF($E7315="","",IF(WEEKDAY($E7315,2)&lt;6,1,0))</f>
        <v/>
      </c>
      <c r="H7315" s="12">
        <f>IF(OR($E7315="",$F7315=""),"",IF(AND($G7315=1,$F7315&gt;='Working Hours'!$C$8,$F7315&lt;'Working Hours'!$C$9),1,0))</f>
        <v/>
      </c>
    </row>
    <row r="7316">
      <c r="A7316" s="11" t="n"/>
      <c r="B7316" s="11" t="n"/>
      <c r="C7316" s="11" t="n"/>
      <c r="E7316" s="12">
        <f>IF($A7316="","",IF(ISNUMBER($A7316),$A7316,IFERROR(DATEVALUE($A7316),"")))</f>
        <v/>
      </c>
      <c r="F7316" s="12">
        <f>IF($B7316="","",IF(ISNUMBER($B7316),HOUR($B7316)*2+MINUTE($B7316)/30,IFERROR(VALUE(LEFT($B7316,FIND(":",$B7316)-1))*2+VALUE(MID($B7316,FIND(":",$B7316)+1,2))/30,"")))</f>
        <v/>
      </c>
      <c r="G7316" s="12">
        <f>IF($E7316="","",IF(WEEKDAY($E7316,2)&lt;6,1,0))</f>
        <v/>
      </c>
      <c r="H7316" s="12">
        <f>IF(OR($E7316="",$F7316=""),"",IF(AND($G7316=1,$F7316&gt;='Working Hours'!$C$8,$F7316&lt;'Working Hours'!$C$9),1,0))</f>
        <v/>
      </c>
    </row>
    <row r="7317">
      <c r="A7317" s="11" t="n"/>
      <c r="B7317" s="11" t="n"/>
      <c r="C7317" s="11" t="n"/>
      <c r="E7317" s="12">
        <f>IF($A7317="","",IF(ISNUMBER($A7317),$A7317,IFERROR(DATEVALUE($A7317),"")))</f>
        <v/>
      </c>
      <c r="F7317" s="12">
        <f>IF($B7317="","",IF(ISNUMBER($B7317),HOUR($B7317)*2+MINUTE($B7317)/30,IFERROR(VALUE(LEFT($B7317,FIND(":",$B7317)-1))*2+VALUE(MID($B7317,FIND(":",$B7317)+1,2))/30,"")))</f>
        <v/>
      </c>
      <c r="G7317" s="12">
        <f>IF($E7317="","",IF(WEEKDAY($E7317,2)&lt;6,1,0))</f>
        <v/>
      </c>
      <c r="H7317" s="12">
        <f>IF(OR($E7317="",$F7317=""),"",IF(AND($G7317=1,$F7317&gt;='Working Hours'!$C$8,$F7317&lt;'Working Hours'!$C$9),1,0))</f>
        <v/>
      </c>
    </row>
    <row r="7318">
      <c r="A7318" s="11" t="n"/>
      <c r="B7318" s="11" t="n"/>
      <c r="C7318" s="11" t="n"/>
      <c r="E7318" s="12">
        <f>IF($A7318="","",IF(ISNUMBER($A7318),$A7318,IFERROR(DATEVALUE($A7318),"")))</f>
        <v/>
      </c>
      <c r="F7318" s="12">
        <f>IF($B7318="","",IF(ISNUMBER($B7318),HOUR($B7318)*2+MINUTE($B7318)/30,IFERROR(VALUE(LEFT($B7318,FIND(":",$B7318)-1))*2+VALUE(MID($B7318,FIND(":",$B7318)+1,2))/30,"")))</f>
        <v/>
      </c>
      <c r="G7318" s="12">
        <f>IF($E7318="","",IF(WEEKDAY($E7318,2)&lt;6,1,0))</f>
        <v/>
      </c>
      <c r="H7318" s="12">
        <f>IF(OR($E7318="",$F7318=""),"",IF(AND($G7318=1,$F7318&gt;='Working Hours'!$C$8,$F7318&lt;'Working Hours'!$C$9),1,0))</f>
        <v/>
      </c>
    </row>
    <row r="7319">
      <c r="A7319" s="11" t="n"/>
      <c r="B7319" s="11" t="n"/>
      <c r="C7319" s="11" t="n"/>
      <c r="E7319" s="12">
        <f>IF($A7319="","",IF(ISNUMBER($A7319),$A7319,IFERROR(DATEVALUE($A7319),"")))</f>
        <v/>
      </c>
      <c r="F7319" s="12">
        <f>IF($B7319="","",IF(ISNUMBER($B7319),HOUR($B7319)*2+MINUTE($B7319)/30,IFERROR(VALUE(LEFT($B7319,FIND(":",$B7319)-1))*2+VALUE(MID($B7319,FIND(":",$B7319)+1,2))/30,"")))</f>
        <v/>
      </c>
      <c r="G7319" s="12">
        <f>IF($E7319="","",IF(WEEKDAY($E7319,2)&lt;6,1,0))</f>
        <v/>
      </c>
      <c r="H7319" s="12">
        <f>IF(OR($E7319="",$F7319=""),"",IF(AND($G7319=1,$F7319&gt;='Working Hours'!$C$8,$F7319&lt;'Working Hours'!$C$9),1,0))</f>
        <v/>
      </c>
    </row>
    <row r="7320">
      <c r="A7320" s="11" t="n"/>
      <c r="B7320" s="11" t="n"/>
      <c r="C7320" s="11" t="n"/>
      <c r="E7320" s="12">
        <f>IF($A7320="","",IF(ISNUMBER($A7320),$A7320,IFERROR(DATEVALUE($A7320),"")))</f>
        <v/>
      </c>
      <c r="F7320" s="12">
        <f>IF($B7320="","",IF(ISNUMBER($B7320),HOUR($B7320)*2+MINUTE($B7320)/30,IFERROR(VALUE(LEFT($B7320,FIND(":",$B7320)-1))*2+VALUE(MID($B7320,FIND(":",$B7320)+1,2))/30,"")))</f>
        <v/>
      </c>
      <c r="G7320" s="12">
        <f>IF($E7320="","",IF(WEEKDAY($E7320,2)&lt;6,1,0))</f>
        <v/>
      </c>
      <c r="H7320" s="12">
        <f>IF(OR($E7320="",$F7320=""),"",IF(AND($G7320=1,$F7320&gt;='Working Hours'!$C$8,$F7320&lt;'Working Hours'!$C$9),1,0))</f>
        <v/>
      </c>
    </row>
    <row r="7321">
      <c r="A7321" s="11" t="n"/>
      <c r="B7321" s="11" t="n"/>
      <c r="C7321" s="11" t="n"/>
      <c r="E7321" s="12">
        <f>IF($A7321="","",IF(ISNUMBER($A7321),$A7321,IFERROR(DATEVALUE($A7321),"")))</f>
        <v/>
      </c>
      <c r="F7321" s="12">
        <f>IF($B7321="","",IF(ISNUMBER($B7321),HOUR($B7321)*2+MINUTE($B7321)/30,IFERROR(VALUE(LEFT($B7321,FIND(":",$B7321)-1))*2+VALUE(MID($B7321,FIND(":",$B7321)+1,2))/30,"")))</f>
        <v/>
      </c>
      <c r="G7321" s="12">
        <f>IF($E7321="","",IF(WEEKDAY($E7321,2)&lt;6,1,0))</f>
        <v/>
      </c>
      <c r="H7321" s="12">
        <f>IF(OR($E7321="",$F7321=""),"",IF(AND($G7321=1,$F7321&gt;='Working Hours'!$C$8,$F7321&lt;'Working Hours'!$C$9),1,0))</f>
        <v/>
      </c>
    </row>
    <row r="7322">
      <c r="A7322" s="11" t="n"/>
      <c r="B7322" s="11" t="n"/>
      <c r="C7322" s="11" t="n"/>
      <c r="E7322" s="12">
        <f>IF($A7322="","",IF(ISNUMBER($A7322),$A7322,IFERROR(DATEVALUE($A7322),"")))</f>
        <v/>
      </c>
      <c r="F7322" s="12">
        <f>IF($B7322="","",IF(ISNUMBER($B7322),HOUR($B7322)*2+MINUTE($B7322)/30,IFERROR(VALUE(LEFT($B7322,FIND(":",$B7322)-1))*2+VALUE(MID($B7322,FIND(":",$B7322)+1,2))/30,"")))</f>
        <v/>
      </c>
      <c r="G7322" s="12">
        <f>IF($E7322="","",IF(WEEKDAY($E7322,2)&lt;6,1,0))</f>
        <v/>
      </c>
      <c r="H7322" s="12">
        <f>IF(OR($E7322="",$F7322=""),"",IF(AND($G7322=1,$F7322&gt;='Working Hours'!$C$8,$F7322&lt;'Working Hours'!$C$9),1,0))</f>
        <v/>
      </c>
    </row>
    <row r="7323">
      <c r="A7323" s="11" t="n"/>
      <c r="B7323" s="11" t="n"/>
      <c r="C7323" s="11" t="n"/>
      <c r="E7323" s="12">
        <f>IF($A7323="","",IF(ISNUMBER($A7323),$A7323,IFERROR(DATEVALUE($A7323),"")))</f>
        <v/>
      </c>
      <c r="F7323" s="12">
        <f>IF($B7323="","",IF(ISNUMBER($B7323),HOUR($B7323)*2+MINUTE($B7323)/30,IFERROR(VALUE(LEFT($B7323,FIND(":",$B7323)-1))*2+VALUE(MID($B7323,FIND(":",$B7323)+1,2))/30,"")))</f>
        <v/>
      </c>
      <c r="G7323" s="12">
        <f>IF($E7323="","",IF(WEEKDAY($E7323,2)&lt;6,1,0))</f>
        <v/>
      </c>
      <c r="H7323" s="12">
        <f>IF(OR($E7323="",$F7323=""),"",IF(AND($G7323=1,$F7323&gt;='Working Hours'!$C$8,$F7323&lt;'Working Hours'!$C$9),1,0))</f>
        <v/>
      </c>
    </row>
    <row r="7324">
      <c r="A7324" s="11" t="n"/>
      <c r="B7324" s="11" t="n"/>
      <c r="C7324" s="11" t="n"/>
      <c r="E7324" s="12">
        <f>IF($A7324="","",IF(ISNUMBER($A7324),$A7324,IFERROR(DATEVALUE($A7324),"")))</f>
        <v/>
      </c>
      <c r="F7324" s="12">
        <f>IF($B7324="","",IF(ISNUMBER($B7324),HOUR($B7324)*2+MINUTE($B7324)/30,IFERROR(VALUE(LEFT($B7324,FIND(":",$B7324)-1))*2+VALUE(MID($B7324,FIND(":",$B7324)+1,2))/30,"")))</f>
        <v/>
      </c>
      <c r="G7324" s="12">
        <f>IF($E7324="","",IF(WEEKDAY($E7324,2)&lt;6,1,0))</f>
        <v/>
      </c>
      <c r="H7324" s="12">
        <f>IF(OR($E7324="",$F7324=""),"",IF(AND($G7324=1,$F7324&gt;='Working Hours'!$C$8,$F7324&lt;'Working Hours'!$C$9),1,0))</f>
        <v/>
      </c>
    </row>
    <row r="7325">
      <c r="A7325" s="11" t="n"/>
      <c r="B7325" s="11" t="n"/>
      <c r="C7325" s="11" t="n"/>
      <c r="E7325" s="12">
        <f>IF($A7325="","",IF(ISNUMBER($A7325),$A7325,IFERROR(DATEVALUE($A7325),"")))</f>
        <v/>
      </c>
      <c r="F7325" s="12">
        <f>IF($B7325="","",IF(ISNUMBER($B7325),HOUR($B7325)*2+MINUTE($B7325)/30,IFERROR(VALUE(LEFT($B7325,FIND(":",$B7325)-1))*2+VALUE(MID($B7325,FIND(":",$B7325)+1,2))/30,"")))</f>
        <v/>
      </c>
      <c r="G7325" s="12">
        <f>IF($E7325="","",IF(WEEKDAY($E7325,2)&lt;6,1,0))</f>
        <v/>
      </c>
      <c r="H7325" s="12">
        <f>IF(OR($E7325="",$F7325=""),"",IF(AND($G7325=1,$F7325&gt;='Working Hours'!$C$8,$F7325&lt;'Working Hours'!$C$9),1,0))</f>
        <v/>
      </c>
    </row>
    <row r="7326">
      <c r="A7326" s="11" t="n"/>
      <c r="B7326" s="11" t="n"/>
      <c r="C7326" s="11" t="n"/>
      <c r="E7326" s="12">
        <f>IF($A7326="","",IF(ISNUMBER($A7326),$A7326,IFERROR(DATEVALUE($A7326),"")))</f>
        <v/>
      </c>
      <c r="F7326" s="12">
        <f>IF($B7326="","",IF(ISNUMBER($B7326),HOUR($B7326)*2+MINUTE($B7326)/30,IFERROR(VALUE(LEFT($B7326,FIND(":",$B7326)-1))*2+VALUE(MID($B7326,FIND(":",$B7326)+1,2))/30,"")))</f>
        <v/>
      </c>
      <c r="G7326" s="12">
        <f>IF($E7326="","",IF(WEEKDAY($E7326,2)&lt;6,1,0))</f>
        <v/>
      </c>
      <c r="H7326" s="12">
        <f>IF(OR($E7326="",$F7326=""),"",IF(AND($G7326=1,$F7326&gt;='Working Hours'!$C$8,$F7326&lt;'Working Hours'!$C$9),1,0))</f>
        <v/>
      </c>
    </row>
    <row r="7327">
      <c r="A7327" s="11" t="n"/>
      <c r="B7327" s="11" t="n"/>
      <c r="C7327" s="11" t="n"/>
      <c r="E7327" s="12">
        <f>IF($A7327="","",IF(ISNUMBER($A7327),$A7327,IFERROR(DATEVALUE($A7327),"")))</f>
        <v/>
      </c>
      <c r="F7327" s="12">
        <f>IF($B7327="","",IF(ISNUMBER($B7327),HOUR($B7327)*2+MINUTE($B7327)/30,IFERROR(VALUE(LEFT($B7327,FIND(":",$B7327)-1))*2+VALUE(MID($B7327,FIND(":",$B7327)+1,2))/30,"")))</f>
        <v/>
      </c>
      <c r="G7327" s="12">
        <f>IF($E7327="","",IF(WEEKDAY($E7327,2)&lt;6,1,0))</f>
        <v/>
      </c>
      <c r="H7327" s="12">
        <f>IF(OR($E7327="",$F7327=""),"",IF(AND($G7327=1,$F7327&gt;='Working Hours'!$C$8,$F7327&lt;'Working Hours'!$C$9),1,0))</f>
        <v/>
      </c>
    </row>
    <row r="7328">
      <c r="A7328" s="11" t="n"/>
      <c r="B7328" s="11" t="n"/>
      <c r="C7328" s="11" t="n"/>
      <c r="E7328" s="12">
        <f>IF($A7328="","",IF(ISNUMBER($A7328),$A7328,IFERROR(DATEVALUE($A7328),"")))</f>
        <v/>
      </c>
      <c r="F7328" s="12">
        <f>IF($B7328="","",IF(ISNUMBER($B7328),HOUR($B7328)*2+MINUTE($B7328)/30,IFERROR(VALUE(LEFT($B7328,FIND(":",$B7328)-1))*2+VALUE(MID($B7328,FIND(":",$B7328)+1,2))/30,"")))</f>
        <v/>
      </c>
      <c r="G7328" s="12">
        <f>IF($E7328="","",IF(WEEKDAY($E7328,2)&lt;6,1,0))</f>
        <v/>
      </c>
      <c r="H7328" s="12">
        <f>IF(OR($E7328="",$F7328=""),"",IF(AND($G7328=1,$F7328&gt;='Working Hours'!$C$8,$F7328&lt;'Working Hours'!$C$9),1,0))</f>
        <v/>
      </c>
    </row>
    <row r="7329">
      <c r="A7329" s="11" t="n"/>
      <c r="B7329" s="11" t="n"/>
      <c r="C7329" s="11" t="n"/>
      <c r="E7329" s="12">
        <f>IF($A7329="","",IF(ISNUMBER($A7329),$A7329,IFERROR(DATEVALUE($A7329),"")))</f>
        <v/>
      </c>
      <c r="F7329" s="12">
        <f>IF($B7329="","",IF(ISNUMBER($B7329),HOUR($B7329)*2+MINUTE($B7329)/30,IFERROR(VALUE(LEFT($B7329,FIND(":",$B7329)-1))*2+VALUE(MID($B7329,FIND(":",$B7329)+1,2))/30,"")))</f>
        <v/>
      </c>
      <c r="G7329" s="12">
        <f>IF($E7329="","",IF(WEEKDAY($E7329,2)&lt;6,1,0))</f>
        <v/>
      </c>
      <c r="H7329" s="12">
        <f>IF(OR($E7329="",$F7329=""),"",IF(AND($G7329=1,$F7329&gt;='Working Hours'!$C$8,$F7329&lt;'Working Hours'!$C$9),1,0))</f>
        <v/>
      </c>
    </row>
    <row r="7330">
      <c r="A7330" s="11" t="n"/>
      <c r="B7330" s="11" t="n"/>
      <c r="C7330" s="11" t="n"/>
      <c r="E7330" s="12">
        <f>IF($A7330="","",IF(ISNUMBER($A7330),$A7330,IFERROR(DATEVALUE($A7330),"")))</f>
        <v/>
      </c>
      <c r="F7330" s="12">
        <f>IF($B7330="","",IF(ISNUMBER($B7330),HOUR($B7330)*2+MINUTE($B7330)/30,IFERROR(VALUE(LEFT($B7330,FIND(":",$B7330)-1))*2+VALUE(MID($B7330,FIND(":",$B7330)+1,2))/30,"")))</f>
        <v/>
      </c>
      <c r="G7330" s="12">
        <f>IF($E7330="","",IF(WEEKDAY($E7330,2)&lt;6,1,0))</f>
        <v/>
      </c>
      <c r="H7330" s="12">
        <f>IF(OR($E7330="",$F7330=""),"",IF(AND($G7330=1,$F7330&gt;='Working Hours'!$C$8,$F7330&lt;'Working Hours'!$C$9),1,0))</f>
        <v/>
      </c>
    </row>
    <row r="7331">
      <c r="A7331" s="11" t="n"/>
      <c r="B7331" s="11" t="n"/>
      <c r="C7331" s="11" t="n"/>
      <c r="E7331" s="12">
        <f>IF($A7331="","",IF(ISNUMBER($A7331),$A7331,IFERROR(DATEVALUE($A7331),"")))</f>
        <v/>
      </c>
      <c r="F7331" s="12">
        <f>IF($B7331="","",IF(ISNUMBER($B7331),HOUR($B7331)*2+MINUTE($B7331)/30,IFERROR(VALUE(LEFT($B7331,FIND(":",$B7331)-1))*2+VALUE(MID($B7331,FIND(":",$B7331)+1,2))/30,"")))</f>
        <v/>
      </c>
      <c r="G7331" s="12">
        <f>IF($E7331="","",IF(WEEKDAY($E7331,2)&lt;6,1,0))</f>
        <v/>
      </c>
      <c r="H7331" s="12">
        <f>IF(OR($E7331="",$F7331=""),"",IF(AND($G7331=1,$F7331&gt;='Working Hours'!$C$8,$F7331&lt;'Working Hours'!$C$9),1,0))</f>
        <v/>
      </c>
    </row>
    <row r="7332">
      <c r="A7332" s="11" t="n"/>
      <c r="B7332" s="11" t="n"/>
      <c r="C7332" s="11" t="n"/>
      <c r="E7332" s="12">
        <f>IF($A7332="","",IF(ISNUMBER($A7332),$A7332,IFERROR(DATEVALUE($A7332),"")))</f>
        <v/>
      </c>
      <c r="F7332" s="12">
        <f>IF($B7332="","",IF(ISNUMBER($B7332),HOUR($B7332)*2+MINUTE($B7332)/30,IFERROR(VALUE(LEFT($B7332,FIND(":",$B7332)-1))*2+VALUE(MID($B7332,FIND(":",$B7332)+1,2))/30,"")))</f>
        <v/>
      </c>
      <c r="G7332" s="12">
        <f>IF($E7332="","",IF(WEEKDAY($E7332,2)&lt;6,1,0))</f>
        <v/>
      </c>
      <c r="H7332" s="12">
        <f>IF(OR($E7332="",$F7332=""),"",IF(AND($G7332=1,$F7332&gt;='Working Hours'!$C$8,$F7332&lt;'Working Hours'!$C$9),1,0))</f>
        <v/>
      </c>
    </row>
    <row r="7333">
      <c r="A7333" s="11" t="n"/>
      <c r="B7333" s="11" t="n"/>
      <c r="C7333" s="11" t="n"/>
      <c r="E7333" s="12">
        <f>IF($A7333="","",IF(ISNUMBER($A7333),$A7333,IFERROR(DATEVALUE($A7333),"")))</f>
        <v/>
      </c>
      <c r="F7333" s="12">
        <f>IF($B7333="","",IF(ISNUMBER($B7333),HOUR($B7333)*2+MINUTE($B7333)/30,IFERROR(VALUE(LEFT($B7333,FIND(":",$B7333)-1))*2+VALUE(MID($B7333,FIND(":",$B7333)+1,2))/30,"")))</f>
        <v/>
      </c>
      <c r="G7333" s="12">
        <f>IF($E7333="","",IF(WEEKDAY($E7333,2)&lt;6,1,0))</f>
        <v/>
      </c>
      <c r="H7333" s="12">
        <f>IF(OR($E7333="",$F7333=""),"",IF(AND($G7333=1,$F7333&gt;='Working Hours'!$C$8,$F7333&lt;'Working Hours'!$C$9),1,0))</f>
        <v/>
      </c>
    </row>
    <row r="7334">
      <c r="A7334" s="11" t="n"/>
      <c r="B7334" s="11" t="n"/>
      <c r="C7334" s="11" t="n"/>
      <c r="E7334" s="12">
        <f>IF($A7334="","",IF(ISNUMBER($A7334),$A7334,IFERROR(DATEVALUE($A7334),"")))</f>
        <v/>
      </c>
      <c r="F7334" s="12">
        <f>IF($B7334="","",IF(ISNUMBER($B7334),HOUR($B7334)*2+MINUTE($B7334)/30,IFERROR(VALUE(LEFT($B7334,FIND(":",$B7334)-1))*2+VALUE(MID($B7334,FIND(":",$B7334)+1,2))/30,"")))</f>
        <v/>
      </c>
      <c r="G7334" s="12">
        <f>IF($E7334="","",IF(WEEKDAY($E7334,2)&lt;6,1,0))</f>
        <v/>
      </c>
      <c r="H7334" s="12">
        <f>IF(OR($E7334="",$F7334=""),"",IF(AND($G7334=1,$F7334&gt;='Working Hours'!$C$8,$F7334&lt;'Working Hours'!$C$9),1,0))</f>
        <v/>
      </c>
    </row>
    <row r="7335">
      <c r="A7335" s="11" t="n"/>
      <c r="B7335" s="11" t="n"/>
      <c r="C7335" s="11" t="n"/>
      <c r="E7335" s="12">
        <f>IF($A7335="","",IF(ISNUMBER($A7335),$A7335,IFERROR(DATEVALUE($A7335),"")))</f>
        <v/>
      </c>
      <c r="F7335" s="12">
        <f>IF($B7335="","",IF(ISNUMBER($B7335),HOUR($B7335)*2+MINUTE($B7335)/30,IFERROR(VALUE(LEFT($B7335,FIND(":",$B7335)-1))*2+VALUE(MID($B7335,FIND(":",$B7335)+1,2))/30,"")))</f>
        <v/>
      </c>
      <c r="G7335" s="12">
        <f>IF($E7335="","",IF(WEEKDAY($E7335,2)&lt;6,1,0))</f>
        <v/>
      </c>
      <c r="H7335" s="12">
        <f>IF(OR($E7335="",$F7335=""),"",IF(AND($G7335=1,$F7335&gt;='Working Hours'!$C$8,$F7335&lt;'Working Hours'!$C$9),1,0))</f>
        <v/>
      </c>
    </row>
    <row r="7336">
      <c r="A7336" s="11" t="n"/>
      <c r="B7336" s="11" t="n"/>
      <c r="C7336" s="11" t="n"/>
      <c r="E7336" s="12">
        <f>IF($A7336="","",IF(ISNUMBER($A7336),$A7336,IFERROR(DATEVALUE($A7336),"")))</f>
        <v/>
      </c>
      <c r="F7336" s="12">
        <f>IF($B7336="","",IF(ISNUMBER($B7336),HOUR($B7336)*2+MINUTE($B7336)/30,IFERROR(VALUE(LEFT($B7336,FIND(":",$B7336)-1))*2+VALUE(MID($B7336,FIND(":",$B7336)+1,2))/30,"")))</f>
        <v/>
      </c>
      <c r="G7336" s="12">
        <f>IF($E7336="","",IF(WEEKDAY($E7336,2)&lt;6,1,0))</f>
        <v/>
      </c>
      <c r="H7336" s="12">
        <f>IF(OR($E7336="",$F7336=""),"",IF(AND($G7336=1,$F7336&gt;='Working Hours'!$C$8,$F7336&lt;'Working Hours'!$C$9),1,0))</f>
        <v/>
      </c>
    </row>
    <row r="7337">
      <c r="A7337" s="11" t="n"/>
      <c r="B7337" s="11" t="n"/>
      <c r="C7337" s="11" t="n"/>
      <c r="E7337" s="12">
        <f>IF($A7337="","",IF(ISNUMBER($A7337),$A7337,IFERROR(DATEVALUE($A7337),"")))</f>
        <v/>
      </c>
      <c r="F7337" s="12">
        <f>IF($B7337="","",IF(ISNUMBER($B7337),HOUR($B7337)*2+MINUTE($B7337)/30,IFERROR(VALUE(LEFT($B7337,FIND(":",$B7337)-1))*2+VALUE(MID($B7337,FIND(":",$B7337)+1,2))/30,"")))</f>
        <v/>
      </c>
      <c r="G7337" s="12">
        <f>IF($E7337="","",IF(WEEKDAY($E7337,2)&lt;6,1,0))</f>
        <v/>
      </c>
      <c r="H7337" s="12">
        <f>IF(OR($E7337="",$F7337=""),"",IF(AND($G7337=1,$F7337&gt;='Working Hours'!$C$8,$F7337&lt;'Working Hours'!$C$9),1,0))</f>
        <v/>
      </c>
    </row>
    <row r="7338">
      <c r="A7338" s="11" t="n"/>
      <c r="B7338" s="11" t="n"/>
      <c r="C7338" s="11" t="n"/>
      <c r="E7338" s="12">
        <f>IF($A7338="","",IF(ISNUMBER($A7338),$A7338,IFERROR(DATEVALUE($A7338),"")))</f>
        <v/>
      </c>
      <c r="F7338" s="12">
        <f>IF($B7338="","",IF(ISNUMBER($B7338),HOUR($B7338)*2+MINUTE($B7338)/30,IFERROR(VALUE(LEFT($B7338,FIND(":",$B7338)-1))*2+VALUE(MID($B7338,FIND(":",$B7338)+1,2))/30,"")))</f>
        <v/>
      </c>
      <c r="G7338" s="12">
        <f>IF($E7338="","",IF(WEEKDAY($E7338,2)&lt;6,1,0))</f>
        <v/>
      </c>
      <c r="H7338" s="12">
        <f>IF(OR($E7338="",$F7338=""),"",IF(AND($G7338=1,$F7338&gt;='Working Hours'!$C$8,$F7338&lt;'Working Hours'!$C$9),1,0))</f>
        <v/>
      </c>
    </row>
    <row r="7339">
      <c r="A7339" s="11" t="n"/>
      <c r="B7339" s="11" t="n"/>
      <c r="C7339" s="11" t="n"/>
      <c r="E7339" s="12">
        <f>IF($A7339="","",IF(ISNUMBER($A7339),$A7339,IFERROR(DATEVALUE($A7339),"")))</f>
        <v/>
      </c>
      <c r="F7339" s="12">
        <f>IF($B7339="","",IF(ISNUMBER($B7339),HOUR($B7339)*2+MINUTE($B7339)/30,IFERROR(VALUE(LEFT($B7339,FIND(":",$B7339)-1))*2+VALUE(MID($B7339,FIND(":",$B7339)+1,2))/30,"")))</f>
        <v/>
      </c>
      <c r="G7339" s="12">
        <f>IF($E7339="","",IF(WEEKDAY($E7339,2)&lt;6,1,0))</f>
        <v/>
      </c>
      <c r="H7339" s="12">
        <f>IF(OR($E7339="",$F7339=""),"",IF(AND($G7339=1,$F7339&gt;='Working Hours'!$C$8,$F7339&lt;'Working Hours'!$C$9),1,0))</f>
        <v/>
      </c>
    </row>
    <row r="7340">
      <c r="A7340" s="11" t="n"/>
      <c r="B7340" s="11" t="n"/>
      <c r="C7340" s="11" t="n"/>
      <c r="E7340" s="12">
        <f>IF($A7340="","",IF(ISNUMBER($A7340),$A7340,IFERROR(DATEVALUE($A7340),"")))</f>
        <v/>
      </c>
      <c r="F7340" s="12">
        <f>IF($B7340="","",IF(ISNUMBER($B7340),HOUR($B7340)*2+MINUTE($B7340)/30,IFERROR(VALUE(LEFT($B7340,FIND(":",$B7340)-1))*2+VALUE(MID($B7340,FIND(":",$B7340)+1,2))/30,"")))</f>
        <v/>
      </c>
      <c r="G7340" s="12">
        <f>IF($E7340="","",IF(WEEKDAY($E7340,2)&lt;6,1,0))</f>
        <v/>
      </c>
      <c r="H7340" s="12">
        <f>IF(OR($E7340="",$F7340=""),"",IF(AND($G7340=1,$F7340&gt;='Working Hours'!$C$8,$F7340&lt;'Working Hours'!$C$9),1,0))</f>
        <v/>
      </c>
    </row>
    <row r="7341">
      <c r="A7341" s="11" t="n"/>
      <c r="B7341" s="11" t="n"/>
      <c r="C7341" s="11" t="n"/>
      <c r="E7341" s="12">
        <f>IF($A7341="","",IF(ISNUMBER($A7341),$A7341,IFERROR(DATEVALUE($A7341),"")))</f>
        <v/>
      </c>
      <c r="F7341" s="12">
        <f>IF($B7341="","",IF(ISNUMBER($B7341),HOUR($B7341)*2+MINUTE($B7341)/30,IFERROR(VALUE(LEFT($B7341,FIND(":",$B7341)-1))*2+VALUE(MID($B7341,FIND(":",$B7341)+1,2))/30,"")))</f>
        <v/>
      </c>
      <c r="G7341" s="12">
        <f>IF($E7341="","",IF(WEEKDAY($E7341,2)&lt;6,1,0))</f>
        <v/>
      </c>
      <c r="H7341" s="12">
        <f>IF(OR($E7341="",$F7341=""),"",IF(AND($G7341=1,$F7341&gt;='Working Hours'!$C$8,$F7341&lt;'Working Hours'!$C$9),1,0))</f>
        <v/>
      </c>
    </row>
    <row r="7342">
      <c r="A7342" s="11" t="n"/>
      <c r="B7342" s="11" t="n"/>
      <c r="C7342" s="11" t="n"/>
      <c r="E7342" s="12">
        <f>IF($A7342="","",IF(ISNUMBER($A7342),$A7342,IFERROR(DATEVALUE($A7342),"")))</f>
        <v/>
      </c>
      <c r="F7342" s="12">
        <f>IF($B7342="","",IF(ISNUMBER($B7342),HOUR($B7342)*2+MINUTE($B7342)/30,IFERROR(VALUE(LEFT($B7342,FIND(":",$B7342)-1))*2+VALUE(MID($B7342,FIND(":",$B7342)+1,2))/30,"")))</f>
        <v/>
      </c>
      <c r="G7342" s="12">
        <f>IF($E7342="","",IF(WEEKDAY($E7342,2)&lt;6,1,0))</f>
        <v/>
      </c>
      <c r="H7342" s="12">
        <f>IF(OR($E7342="",$F7342=""),"",IF(AND($G7342=1,$F7342&gt;='Working Hours'!$C$8,$F7342&lt;'Working Hours'!$C$9),1,0))</f>
        <v/>
      </c>
    </row>
    <row r="7343">
      <c r="A7343" s="11" t="n"/>
      <c r="B7343" s="11" t="n"/>
      <c r="C7343" s="11" t="n"/>
      <c r="E7343" s="12">
        <f>IF($A7343="","",IF(ISNUMBER($A7343),$A7343,IFERROR(DATEVALUE($A7343),"")))</f>
        <v/>
      </c>
      <c r="F7343" s="12">
        <f>IF($B7343="","",IF(ISNUMBER($B7343),HOUR($B7343)*2+MINUTE($B7343)/30,IFERROR(VALUE(LEFT($B7343,FIND(":",$B7343)-1))*2+VALUE(MID($B7343,FIND(":",$B7343)+1,2))/30,"")))</f>
        <v/>
      </c>
      <c r="G7343" s="12">
        <f>IF($E7343="","",IF(WEEKDAY($E7343,2)&lt;6,1,0))</f>
        <v/>
      </c>
      <c r="H7343" s="12">
        <f>IF(OR($E7343="",$F7343=""),"",IF(AND($G7343=1,$F7343&gt;='Working Hours'!$C$8,$F7343&lt;'Working Hours'!$C$9),1,0))</f>
        <v/>
      </c>
    </row>
    <row r="7344">
      <c r="A7344" s="11" t="n"/>
      <c r="B7344" s="11" t="n"/>
      <c r="C7344" s="11" t="n"/>
      <c r="E7344" s="12">
        <f>IF($A7344="","",IF(ISNUMBER($A7344),$A7344,IFERROR(DATEVALUE($A7344),"")))</f>
        <v/>
      </c>
      <c r="F7344" s="12">
        <f>IF($B7344="","",IF(ISNUMBER($B7344),HOUR($B7344)*2+MINUTE($B7344)/30,IFERROR(VALUE(LEFT($B7344,FIND(":",$B7344)-1))*2+VALUE(MID($B7344,FIND(":",$B7344)+1,2))/30,"")))</f>
        <v/>
      </c>
      <c r="G7344" s="12">
        <f>IF($E7344="","",IF(WEEKDAY($E7344,2)&lt;6,1,0))</f>
        <v/>
      </c>
      <c r="H7344" s="12">
        <f>IF(OR($E7344="",$F7344=""),"",IF(AND($G7344=1,$F7344&gt;='Working Hours'!$C$8,$F7344&lt;'Working Hours'!$C$9),1,0))</f>
        <v/>
      </c>
    </row>
    <row r="7345">
      <c r="A7345" s="11" t="n"/>
      <c r="B7345" s="11" t="n"/>
      <c r="C7345" s="11" t="n"/>
      <c r="E7345" s="12">
        <f>IF($A7345="","",IF(ISNUMBER($A7345),$A7345,IFERROR(DATEVALUE($A7345),"")))</f>
        <v/>
      </c>
      <c r="F7345" s="12">
        <f>IF($B7345="","",IF(ISNUMBER($B7345),HOUR($B7345)*2+MINUTE($B7345)/30,IFERROR(VALUE(LEFT($B7345,FIND(":",$B7345)-1))*2+VALUE(MID($B7345,FIND(":",$B7345)+1,2))/30,"")))</f>
        <v/>
      </c>
      <c r="G7345" s="12">
        <f>IF($E7345="","",IF(WEEKDAY($E7345,2)&lt;6,1,0))</f>
        <v/>
      </c>
      <c r="H7345" s="12">
        <f>IF(OR($E7345="",$F7345=""),"",IF(AND($G7345=1,$F7345&gt;='Working Hours'!$C$8,$F7345&lt;'Working Hours'!$C$9),1,0))</f>
        <v/>
      </c>
    </row>
    <row r="7346">
      <c r="A7346" s="11" t="n"/>
      <c r="B7346" s="11" t="n"/>
      <c r="C7346" s="11" t="n"/>
      <c r="E7346" s="12">
        <f>IF($A7346="","",IF(ISNUMBER($A7346),$A7346,IFERROR(DATEVALUE($A7346),"")))</f>
        <v/>
      </c>
      <c r="F7346" s="12">
        <f>IF($B7346="","",IF(ISNUMBER($B7346),HOUR($B7346)*2+MINUTE($B7346)/30,IFERROR(VALUE(LEFT($B7346,FIND(":",$B7346)-1))*2+VALUE(MID($B7346,FIND(":",$B7346)+1,2))/30,"")))</f>
        <v/>
      </c>
      <c r="G7346" s="12">
        <f>IF($E7346="","",IF(WEEKDAY($E7346,2)&lt;6,1,0))</f>
        <v/>
      </c>
      <c r="H7346" s="12">
        <f>IF(OR($E7346="",$F7346=""),"",IF(AND($G7346=1,$F7346&gt;='Working Hours'!$C$8,$F7346&lt;'Working Hours'!$C$9),1,0))</f>
        <v/>
      </c>
    </row>
    <row r="7347">
      <c r="A7347" s="11" t="n"/>
      <c r="B7347" s="11" t="n"/>
      <c r="C7347" s="11" t="n"/>
      <c r="E7347" s="12">
        <f>IF($A7347="","",IF(ISNUMBER($A7347),$A7347,IFERROR(DATEVALUE($A7347),"")))</f>
        <v/>
      </c>
      <c r="F7347" s="12">
        <f>IF($B7347="","",IF(ISNUMBER($B7347),HOUR($B7347)*2+MINUTE($B7347)/30,IFERROR(VALUE(LEFT($B7347,FIND(":",$B7347)-1))*2+VALUE(MID($B7347,FIND(":",$B7347)+1,2))/30,"")))</f>
        <v/>
      </c>
      <c r="G7347" s="12">
        <f>IF($E7347="","",IF(WEEKDAY($E7347,2)&lt;6,1,0))</f>
        <v/>
      </c>
      <c r="H7347" s="12">
        <f>IF(OR($E7347="",$F7347=""),"",IF(AND($G7347=1,$F7347&gt;='Working Hours'!$C$8,$F7347&lt;'Working Hours'!$C$9),1,0))</f>
        <v/>
      </c>
    </row>
    <row r="7348">
      <c r="A7348" s="11" t="n"/>
      <c r="B7348" s="11" t="n"/>
      <c r="C7348" s="11" t="n"/>
      <c r="E7348" s="12">
        <f>IF($A7348="","",IF(ISNUMBER($A7348),$A7348,IFERROR(DATEVALUE($A7348),"")))</f>
        <v/>
      </c>
      <c r="F7348" s="12">
        <f>IF($B7348="","",IF(ISNUMBER($B7348),HOUR($B7348)*2+MINUTE($B7348)/30,IFERROR(VALUE(LEFT($B7348,FIND(":",$B7348)-1))*2+VALUE(MID($B7348,FIND(":",$B7348)+1,2))/30,"")))</f>
        <v/>
      </c>
      <c r="G7348" s="12">
        <f>IF($E7348="","",IF(WEEKDAY($E7348,2)&lt;6,1,0))</f>
        <v/>
      </c>
      <c r="H7348" s="12">
        <f>IF(OR($E7348="",$F7348=""),"",IF(AND($G7348=1,$F7348&gt;='Working Hours'!$C$8,$F7348&lt;'Working Hours'!$C$9),1,0))</f>
        <v/>
      </c>
    </row>
    <row r="7349">
      <c r="A7349" s="11" t="n"/>
      <c r="B7349" s="11" t="n"/>
      <c r="C7349" s="11" t="n"/>
      <c r="E7349" s="12">
        <f>IF($A7349="","",IF(ISNUMBER($A7349),$A7349,IFERROR(DATEVALUE($A7349),"")))</f>
        <v/>
      </c>
      <c r="F7349" s="12">
        <f>IF($B7349="","",IF(ISNUMBER($B7349),HOUR($B7349)*2+MINUTE($B7349)/30,IFERROR(VALUE(LEFT($B7349,FIND(":",$B7349)-1))*2+VALUE(MID($B7349,FIND(":",$B7349)+1,2))/30,"")))</f>
        <v/>
      </c>
      <c r="G7349" s="12">
        <f>IF($E7349="","",IF(WEEKDAY($E7349,2)&lt;6,1,0))</f>
        <v/>
      </c>
      <c r="H7349" s="12">
        <f>IF(OR($E7349="",$F7349=""),"",IF(AND($G7349=1,$F7349&gt;='Working Hours'!$C$8,$F7349&lt;'Working Hours'!$C$9),1,0))</f>
        <v/>
      </c>
    </row>
    <row r="7350">
      <c r="A7350" s="11" t="n"/>
      <c r="B7350" s="11" t="n"/>
      <c r="C7350" s="11" t="n"/>
      <c r="E7350" s="12">
        <f>IF($A7350="","",IF(ISNUMBER($A7350),$A7350,IFERROR(DATEVALUE($A7350),"")))</f>
        <v/>
      </c>
      <c r="F7350" s="12">
        <f>IF($B7350="","",IF(ISNUMBER($B7350),HOUR($B7350)*2+MINUTE($B7350)/30,IFERROR(VALUE(LEFT($B7350,FIND(":",$B7350)-1))*2+VALUE(MID($B7350,FIND(":",$B7350)+1,2))/30,"")))</f>
        <v/>
      </c>
      <c r="G7350" s="12">
        <f>IF($E7350="","",IF(WEEKDAY($E7350,2)&lt;6,1,0))</f>
        <v/>
      </c>
      <c r="H7350" s="12">
        <f>IF(OR($E7350="",$F7350=""),"",IF(AND($G7350=1,$F7350&gt;='Working Hours'!$C$8,$F7350&lt;'Working Hours'!$C$9),1,0))</f>
        <v/>
      </c>
    </row>
    <row r="7351">
      <c r="A7351" s="11" t="n"/>
      <c r="B7351" s="11" t="n"/>
      <c r="C7351" s="11" t="n"/>
      <c r="E7351" s="12">
        <f>IF($A7351="","",IF(ISNUMBER($A7351),$A7351,IFERROR(DATEVALUE($A7351),"")))</f>
        <v/>
      </c>
      <c r="F7351" s="12">
        <f>IF($B7351="","",IF(ISNUMBER($B7351),HOUR($B7351)*2+MINUTE($B7351)/30,IFERROR(VALUE(LEFT($B7351,FIND(":",$B7351)-1))*2+VALUE(MID($B7351,FIND(":",$B7351)+1,2))/30,"")))</f>
        <v/>
      </c>
      <c r="G7351" s="12">
        <f>IF($E7351="","",IF(WEEKDAY($E7351,2)&lt;6,1,0))</f>
        <v/>
      </c>
      <c r="H7351" s="12">
        <f>IF(OR($E7351="",$F7351=""),"",IF(AND($G7351=1,$F7351&gt;='Working Hours'!$C$8,$F7351&lt;'Working Hours'!$C$9),1,0))</f>
        <v/>
      </c>
    </row>
    <row r="7352">
      <c r="A7352" s="11" t="n"/>
      <c r="B7352" s="11" t="n"/>
      <c r="C7352" s="11" t="n"/>
      <c r="E7352" s="12">
        <f>IF($A7352="","",IF(ISNUMBER($A7352),$A7352,IFERROR(DATEVALUE($A7352),"")))</f>
        <v/>
      </c>
      <c r="F7352" s="12">
        <f>IF($B7352="","",IF(ISNUMBER($B7352),HOUR($B7352)*2+MINUTE($B7352)/30,IFERROR(VALUE(LEFT($B7352,FIND(":",$B7352)-1))*2+VALUE(MID($B7352,FIND(":",$B7352)+1,2))/30,"")))</f>
        <v/>
      </c>
      <c r="G7352" s="12">
        <f>IF($E7352="","",IF(WEEKDAY($E7352,2)&lt;6,1,0))</f>
        <v/>
      </c>
      <c r="H7352" s="12">
        <f>IF(OR($E7352="",$F7352=""),"",IF(AND($G7352=1,$F7352&gt;='Working Hours'!$C$8,$F7352&lt;'Working Hours'!$C$9),1,0))</f>
        <v/>
      </c>
    </row>
    <row r="7353">
      <c r="A7353" s="11" t="n"/>
      <c r="B7353" s="11" t="n"/>
      <c r="C7353" s="11" t="n"/>
      <c r="E7353" s="12">
        <f>IF($A7353="","",IF(ISNUMBER($A7353),$A7353,IFERROR(DATEVALUE($A7353),"")))</f>
        <v/>
      </c>
      <c r="F7353" s="12">
        <f>IF($B7353="","",IF(ISNUMBER($B7353),HOUR($B7353)*2+MINUTE($B7353)/30,IFERROR(VALUE(LEFT($B7353,FIND(":",$B7353)-1))*2+VALUE(MID($B7353,FIND(":",$B7353)+1,2))/30,"")))</f>
        <v/>
      </c>
      <c r="G7353" s="12">
        <f>IF($E7353="","",IF(WEEKDAY($E7353,2)&lt;6,1,0))</f>
        <v/>
      </c>
      <c r="H7353" s="12">
        <f>IF(OR($E7353="",$F7353=""),"",IF(AND($G7353=1,$F7353&gt;='Working Hours'!$C$8,$F7353&lt;'Working Hours'!$C$9),1,0))</f>
        <v/>
      </c>
    </row>
    <row r="7354">
      <c r="A7354" s="11" t="n"/>
      <c r="B7354" s="11" t="n"/>
      <c r="C7354" s="11" t="n"/>
      <c r="E7354" s="12">
        <f>IF($A7354="","",IF(ISNUMBER($A7354),$A7354,IFERROR(DATEVALUE($A7354),"")))</f>
        <v/>
      </c>
      <c r="F7354" s="12">
        <f>IF($B7354="","",IF(ISNUMBER($B7354),HOUR($B7354)*2+MINUTE($B7354)/30,IFERROR(VALUE(LEFT($B7354,FIND(":",$B7354)-1))*2+VALUE(MID($B7354,FIND(":",$B7354)+1,2))/30,"")))</f>
        <v/>
      </c>
      <c r="G7354" s="12">
        <f>IF($E7354="","",IF(WEEKDAY($E7354,2)&lt;6,1,0))</f>
        <v/>
      </c>
      <c r="H7354" s="12">
        <f>IF(OR($E7354="",$F7354=""),"",IF(AND($G7354=1,$F7354&gt;='Working Hours'!$C$8,$F7354&lt;'Working Hours'!$C$9),1,0))</f>
        <v/>
      </c>
    </row>
    <row r="7355">
      <c r="A7355" s="11" t="n"/>
      <c r="B7355" s="11" t="n"/>
      <c r="C7355" s="11" t="n"/>
      <c r="E7355" s="12">
        <f>IF($A7355="","",IF(ISNUMBER($A7355),$A7355,IFERROR(DATEVALUE($A7355),"")))</f>
        <v/>
      </c>
      <c r="F7355" s="12">
        <f>IF($B7355="","",IF(ISNUMBER($B7355),HOUR($B7355)*2+MINUTE($B7355)/30,IFERROR(VALUE(LEFT($B7355,FIND(":",$B7355)-1))*2+VALUE(MID($B7355,FIND(":",$B7355)+1,2))/30,"")))</f>
        <v/>
      </c>
      <c r="G7355" s="12">
        <f>IF($E7355="","",IF(WEEKDAY($E7355,2)&lt;6,1,0))</f>
        <v/>
      </c>
      <c r="H7355" s="12">
        <f>IF(OR($E7355="",$F7355=""),"",IF(AND($G7355=1,$F7355&gt;='Working Hours'!$C$8,$F7355&lt;'Working Hours'!$C$9),1,0))</f>
        <v/>
      </c>
    </row>
    <row r="7356">
      <c r="A7356" s="11" t="n"/>
      <c r="B7356" s="11" t="n"/>
      <c r="C7356" s="11" t="n"/>
      <c r="E7356" s="12">
        <f>IF($A7356="","",IF(ISNUMBER($A7356),$A7356,IFERROR(DATEVALUE($A7356),"")))</f>
        <v/>
      </c>
      <c r="F7356" s="12">
        <f>IF($B7356="","",IF(ISNUMBER($B7356),HOUR($B7356)*2+MINUTE($B7356)/30,IFERROR(VALUE(LEFT($B7356,FIND(":",$B7356)-1))*2+VALUE(MID($B7356,FIND(":",$B7356)+1,2))/30,"")))</f>
        <v/>
      </c>
      <c r="G7356" s="12">
        <f>IF($E7356="","",IF(WEEKDAY($E7356,2)&lt;6,1,0))</f>
        <v/>
      </c>
      <c r="H7356" s="12">
        <f>IF(OR($E7356="",$F7356=""),"",IF(AND($G7356=1,$F7356&gt;='Working Hours'!$C$8,$F7356&lt;'Working Hours'!$C$9),1,0))</f>
        <v/>
      </c>
    </row>
    <row r="7357">
      <c r="A7357" s="11" t="n"/>
      <c r="B7357" s="11" t="n"/>
      <c r="C7357" s="11" t="n"/>
      <c r="E7357" s="12">
        <f>IF($A7357="","",IF(ISNUMBER($A7357),$A7357,IFERROR(DATEVALUE($A7357),"")))</f>
        <v/>
      </c>
      <c r="F7357" s="12">
        <f>IF($B7357="","",IF(ISNUMBER($B7357),HOUR($B7357)*2+MINUTE($B7357)/30,IFERROR(VALUE(LEFT($B7357,FIND(":",$B7357)-1))*2+VALUE(MID($B7357,FIND(":",$B7357)+1,2))/30,"")))</f>
        <v/>
      </c>
      <c r="G7357" s="12">
        <f>IF($E7357="","",IF(WEEKDAY($E7357,2)&lt;6,1,0))</f>
        <v/>
      </c>
      <c r="H7357" s="12">
        <f>IF(OR($E7357="",$F7357=""),"",IF(AND($G7357=1,$F7357&gt;='Working Hours'!$C$8,$F7357&lt;'Working Hours'!$C$9),1,0))</f>
        <v/>
      </c>
    </row>
    <row r="7358">
      <c r="A7358" s="11" t="n"/>
      <c r="B7358" s="11" t="n"/>
      <c r="C7358" s="11" t="n"/>
      <c r="E7358" s="12">
        <f>IF($A7358="","",IF(ISNUMBER($A7358),$A7358,IFERROR(DATEVALUE($A7358),"")))</f>
        <v/>
      </c>
      <c r="F7358" s="12">
        <f>IF($B7358="","",IF(ISNUMBER($B7358),HOUR($B7358)*2+MINUTE($B7358)/30,IFERROR(VALUE(LEFT($B7358,FIND(":",$B7358)-1))*2+VALUE(MID($B7358,FIND(":",$B7358)+1,2))/30,"")))</f>
        <v/>
      </c>
      <c r="G7358" s="12">
        <f>IF($E7358="","",IF(WEEKDAY($E7358,2)&lt;6,1,0))</f>
        <v/>
      </c>
      <c r="H7358" s="12">
        <f>IF(OR($E7358="",$F7358=""),"",IF(AND($G7358=1,$F7358&gt;='Working Hours'!$C$8,$F7358&lt;'Working Hours'!$C$9),1,0))</f>
        <v/>
      </c>
    </row>
    <row r="7359">
      <c r="A7359" s="11" t="n"/>
      <c r="B7359" s="11" t="n"/>
      <c r="C7359" s="11" t="n"/>
      <c r="E7359" s="12">
        <f>IF($A7359="","",IF(ISNUMBER($A7359),$A7359,IFERROR(DATEVALUE($A7359),"")))</f>
        <v/>
      </c>
      <c r="F7359" s="12">
        <f>IF($B7359="","",IF(ISNUMBER($B7359),HOUR($B7359)*2+MINUTE($B7359)/30,IFERROR(VALUE(LEFT($B7359,FIND(":",$B7359)-1))*2+VALUE(MID($B7359,FIND(":",$B7359)+1,2))/30,"")))</f>
        <v/>
      </c>
      <c r="G7359" s="12">
        <f>IF($E7359="","",IF(WEEKDAY($E7359,2)&lt;6,1,0))</f>
        <v/>
      </c>
      <c r="H7359" s="12">
        <f>IF(OR($E7359="",$F7359=""),"",IF(AND($G7359=1,$F7359&gt;='Working Hours'!$C$8,$F7359&lt;'Working Hours'!$C$9),1,0))</f>
        <v/>
      </c>
    </row>
    <row r="7360">
      <c r="A7360" s="11" t="n"/>
      <c r="B7360" s="11" t="n"/>
      <c r="C7360" s="11" t="n"/>
      <c r="E7360" s="12">
        <f>IF($A7360="","",IF(ISNUMBER($A7360),$A7360,IFERROR(DATEVALUE($A7360),"")))</f>
        <v/>
      </c>
      <c r="F7360" s="12">
        <f>IF($B7360="","",IF(ISNUMBER($B7360),HOUR($B7360)*2+MINUTE($B7360)/30,IFERROR(VALUE(LEFT($B7360,FIND(":",$B7360)-1))*2+VALUE(MID($B7360,FIND(":",$B7360)+1,2))/30,"")))</f>
        <v/>
      </c>
      <c r="G7360" s="12">
        <f>IF($E7360="","",IF(WEEKDAY($E7360,2)&lt;6,1,0))</f>
        <v/>
      </c>
      <c r="H7360" s="12">
        <f>IF(OR($E7360="",$F7360=""),"",IF(AND($G7360=1,$F7360&gt;='Working Hours'!$C$8,$F7360&lt;'Working Hours'!$C$9),1,0))</f>
        <v/>
      </c>
    </row>
    <row r="7361">
      <c r="A7361" s="11" t="n"/>
      <c r="B7361" s="11" t="n"/>
      <c r="C7361" s="11" t="n"/>
      <c r="E7361" s="12">
        <f>IF($A7361="","",IF(ISNUMBER($A7361),$A7361,IFERROR(DATEVALUE($A7361),"")))</f>
        <v/>
      </c>
      <c r="F7361" s="12">
        <f>IF($B7361="","",IF(ISNUMBER($B7361),HOUR($B7361)*2+MINUTE($B7361)/30,IFERROR(VALUE(LEFT($B7361,FIND(":",$B7361)-1))*2+VALUE(MID($B7361,FIND(":",$B7361)+1,2))/30,"")))</f>
        <v/>
      </c>
      <c r="G7361" s="12">
        <f>IF($E7361="","",IF(WEEKDAY($E7361,2)&lt;6,1,0))</f>
        <v/>
      </c>
      <c r="H7361" s="12">
        <f>IF(OR($E7361="",$F7361=""),"",IF(AND($G7361=1,$F7361&gt;='Working Hours'!$C$8,$F7361&lt;'Working Hours'!$C$9),1,0))</f>
        <v/>
      </c>
    </row>
    <row r="7362">
      <c r="A7362" s="11" t="n"/>
      <c r="B7362" s="11" t="n"/>
      <c r="C7362" s="11" t="n"/>
      <c r="E7362" s="12">
        <f>IF($A7362="","",IF(ISNUMBER($A7362),$A7362,IFERROR(DATEVALUE($A7362),"")))</f>
        <v/>
      </c>
      <c r="F7362" s="12">
        <f>IF($B7362="","",IF(ISNUMBER($B7362),HOUR($B7362)*2+MINUTE($B7362)/30,IFERROR(VALUE(LEFT($B7362,FIND(":",$B7362)-1))*2+VALUE(MID($B7362,FIND(":",$B7362)+1,2))/30,"")))</f>
        <v/>
      </c>
      <c r="G7362" s="12">
        <f>IF($E7362="","",IF(WEEKDAY($E7362,2)&lt;6,1,0))</f>
        <v/>
      </c>
      <c r="H7362" s="12">
        <f>IF(OR($E7362="",$F7362=""),"",IF(AND($G7362=1,$F7362&gt;='Working Hours'!$C$8,$F7362&lt;'Working Hours'!$C$9),1,0))</f>
        <v/>
      </c>
    </row>
    <row r="7363">
      <c r="A7363" s="11" t="n"/>
      <c r="B7363" s="11" t="n"/>
      <c r="C7363" s="11" t="n"/>
      <c r="E7363" s="12">
        <f>IF($A7363="","",IF(ISNUMBER($A7363),$A7363,IFERROR(DATEVALUE($A7363),"")))</f>
        <v/>
      </c>
      <c r="F7363" s="12">
        <f>IF($B7363="","",IF(ISNUMBER($B7363),HOUR($B7363)*2+MINUTE($B7363)/30,IFERROR(VALUE(LEFT($B7363,FIND(":",$B7363)-1))*2+VALUE(MID($B7363,FIND(":",$B7363)+1,2))/30,"")))</f>
        <v/>
      </c>
      <c r="G7363" s="12">
        <f>IF($E7363="","",IF(WEEKDAY($E7363,2)&lt;6,1,0))</f>
        <v/>
      </c>
      <c r="H7363" s="12">
        <f>IF(OR($E7363="",$F7363=""),"",IF(AND($G7363=1,$F7363&gt;='Working Hours'!$C$8,$F7363&lt;'Working Hours'!$C$9),1,0))</f>
        <v/>
      </c>
    </row>
    <row r="7364">
      <c r="A7364" s="11" t="n"/>
      <c r="B7364" s="11" t="n"/>
      <c r="C7364" s="11" t="n"/>
      <c r="E7364" s="12">
        <f>IF($A7364="","",IF(ISNUMBER($A7364),$A7364,IFERROR(DATEVALUE($A7364),"")))</f>
        <v/>
      </c>
      <c r="F7364" s="12">
        <f>IF($B7364="","",IF(ISNUMBER($B7364),HOUR($B7364)*2+MINUTE($B7364)/30,IFERROR(VALUE(LEFT($B7364,FIND(":",$B7364)-1))*2+VALUE(MID($B7364,FIND(":",$B7364)+1,2))/30,"")))</f>
        <v/>
      </c>
      <c r="G7364" s="12">
        <f>IF($E7364="","",IF(WEEKDAY($E7364,2)&lt;6,1,0))</f>
        <v/>
      </c>
      <c r="H7364" s="12">
        <f>IF(OR($E7364="",$F7364=""),"",IF(AND($G7364=1,$F7364&gt;='Working Hours'!$C$8,$F7364&lt;'Working Hours'!$C$9),1,0))</f>
        <v/>
      </c>
    </row>
    <row r="7365">
      <c r="A7365" s="11" t="n"/>
      <c r="B7365" s="11" t="n"/>
      <c r="C7365" s="11" t="n"/>
      <c r="E7365" s="12">
        <f>IF($A7365="","",IF(ISNUMBER($A7365),$A7365,IFERROR(DATEVALUE($A7365),"")))</f>
        <v/>
      </c>
      <c r="F7365" s="12">
        <f>IF($B7365="","",IF(ISNUMBER($B7365),HOUR($B7365)*2+MINUTE($B7365)/30,IFERROR(VALUE(LEFT($B7365,FIND(":",$B7365)-1))*2+VALUE(MID($B7365,FIND(":",$B7365)+1,2))/30,"")))</f>
        <v/>
      </c>
      <c r="G7365" s="12">
        <f>IF($E7365="","",IF(WEEKDAY($E7365,2)&lt;6,1,0))</f>
        <v/>
      </c>
      <c r="H7365" s="12">
        <f>IF(OR($E7365="",$F7365=""),"",IF(AND($G7365=1,$F7365&gt;='Working Hours'!$C$8,$F7365&lt;'Working Hours'!$C$9),1,0))</f>
        <v/>
      </c>
    </row>
    <row r="7366">
      <c r="A7366" s="11" t="n"/>
      <c r="B7366" s="11" t="n"/>
      <c r="C7366" s="11" t="n"/>
      <c r="E7366" s="12">
        <f>IF($A7366="","",IF(ISNUMBER($A7366),$A7366,IFERROR(DATEVALUE($A7366),"")))</f>
        <v/>
      </c>
      <c r="F7366" s="12">
        <f>IF($B7366="","",IF(ISNUMBER($B7366),HOUR($B7366)*2+MINUTE($B7366)/30,IFERROR(VALUE(LEFT($B7366,FIND(":",$B7366)-1))*2+VALUE(MID($B7366,FIND(":",$B7366)+1,2))/30,"")))</f>
        <v/>
      </c>
      <c r="G7366" s="12">
        <f>IF($E7366="","",IF(WEEKDAY($E7366,2)&lt;6,1,0))</f>
        <v/>
      </c>
      <c r="H7366" s="12">
        <f>IF(OR($E7366="",$F7366=""),"",IF(AND($G7366=1,$F7366&gt;='Working Hours'!$C$8,$F7366&lt;'Working Hours'!$C$9),1,0))</f>
        <v/>
      </c>
    </row>
    <row r="7367">
      <c r="A7367" s="11" t="n"/>
      <c r="B7367" s="11" t="n"/>
      <c r="C7367" s="11" t="n"/>
      <c r="E7367" s="12">
        <f>IF($A7367="","",IF(ISNUMBER($A7367),$A7367,IFERROR(DATEVALUE($A7367),"")))</f>
        <v/>
      </c>
      <c r="F7367" s="12">
        <f>IF($B7367="","",IF(ISNUMBER($B7367),HOUR($B7367)*2+MINUTE($B7367)/30,IFERROR(VALUE(LEFT($B7367,FIND(":",$B7367)-1))*2+VALUE(MID($B7367,FIND(":",$B7367)+1,2))/30,"")))</f>
        <v/>
      </c>
      <c r="G7367" s="12">
        <f>IF($E7367="","",IF(WEEKDAY($E7367,2)&lt;6,1,0))</f>
        <v/>
      </c>
      <c r="H7367" s="12">
        <f>IF(OR($E7367="",$F7367=""),"",IF(AND($G7367=1,$F7367&gt;='Working Hours'!$C$8,$F7367&lt;'Working Hours'!$C$9),1,0))</f>
        <v/>
      </c>
    </row>
    <row r="7368">
      <c r="A7368" s="11" t="n"/>
      <c r="B7368" s="11" t="n"/>
      <c r="C7368" s="11" t="n"/>
      <c r="E7368" s="12">
        <f>IF($A7368="","",IF(ISNUMBER($A7368),$A7368,IFERROR(DATEVALUE($A7368),"")))</f>
        <v/>
      </c>
      <c r="F7368" s="12">
        <f>IF($B7368="","",IF(ISNUMBER($B7368),HOUR($B7368)*2+MINUTE($B7368)/30,IFERROR(VALUE(LEFT($B7368,FIND(":",$B7368)-1))*2+VALUE(MID($B7368,FIND(":",$B7368)+1,2))/30,"")))</f>
        <v/>
      </c>
      <c r="G7368" s="12">
        <f>IF($E7368="","",IF(WEEKDAY($E7368,2)&lt;6,1,0))</f>
        <v/>
      </c>
      <c r="H7368" s="12">
        <f>IF(OR($E7368="",$F7368=""),"",IF(AND($G7368=1,$F7368&gt;='Working Hours'!$C$8,$F7368&lt;'Working Hours'!$C$9),1,0))</f>
        <v/>
      </c>
    </row>
    <row r="7369">
      <c r="A7369" s="11" t="n"/>
      <c r="B7369" s="11" t="n"/>
      <c r="C7369" s="11" t="n"/>
      <c r="E7369" s="12">
        <f>IF($A7369="","",IF(ISNUMBER($A7369),$A7369,IFERROR(DATEVALUE($A7369),"")))</f>
        <v/>
      </c>
      <c r="F7369" s="12">
        <f>IF($B7369="","",IF(ISNUMBER($B7369),HOUR($B7369)*2+MINUTE($B7369)/30,IFERROR(VALUE(LEFT($B7369,FIND(":",$B7369)-1))*2+VALUE(MID($B7369,FIND(":",$B7369)+1,2))/30,"")))</f>
        <v/>
      </c>
      <c r="G7369" s="12">
        <f>IF($E7369="","",IF(WEEKDAY($E7369,2)&lt;6,1,0))</f>
        <v/>
      </c>
      <c r="H7369" s="12">
        <f>IF(OR($E7369="",$F7369=""),"",IF(AND($G7369=1,$F7369&gt;='Working Hours'!$C$8,$F7369&lt;'Working Hours'!$C$9),1,0))</f>
        <v/>
      </c>
    </row>
    <row r="7370">
      <c r="A7370" s="11" t="n"/>
      <c r="B7370" s="11" t="n"/>
      <c r="C7370" s="11" t="n"/>
      <c r="E7370" s="12">
        <f>IF($A7370="","",IF(ISNUMBER($A7370),$A7370,IFERROR(DATEVALUE($A7370),"")))</f>
        <v/>
      </c>
      <c r="F7370" s="12">
        <f>IF($B7370="","",IF(ISNUMBER($B7370),HOUR($B7370)*2+MINUTE($B7370)/30,IFERROR(VALUE(LEFT($B7370,FIND(":",$B7370)-1))*2+VALUE(MID($B7370,FIND(":",$B7370)+1,2))/30,"")))</f>
        <v/>
      </c>
      <c r="G7370" s="12">
        <f>IF($E7370="","",IF(WEEKDAY($E7370,2)&lt;6,1,0))</f>
        <v/>
      </c>
      <c r="H7370" s="12">
        <f>IF(OR($E7370="",$F7370=""),"",IF(AND($G7370=1,$F7370&gt;='Working Hours'!$C$8,$F7370&lt;'Working Hours'!$C$9),1,0))</f>
        <v/>
      </c>
    </row>
    <row r="7371">
      <c r="A7371" s="11" t="n"/>
      <c r="B7371" s="11" t="n"/>
      <c r="C7371" s="11" t="n"/>
      <c r="E7371" s="12">
        <f>IF($A7371="","",IF(ISNUMBER($A7371),$A7371,IFERROR(DATEVALUE($A7371),"")))</f>
        <v/>
      </c>
      <c r="F7371" s="12">
        <f>IF($B7371="","",IF(ISNUMBER($B7371),HOUR($B7371)*2+MINUTE($B7371)/30,IFERROR(VALUE(LEFT($B7371,FIND(":",$B7371)-1))*2+VALUE(MID($B7371,FIND(":",$B7371)+1,2))/30,"")))</f>
        <v/>
      </c>
      <c r="G7371" s="12">
        <f>IF($E7371="","",IF(WEEKDAY($E7371,2)&lt;6,1,0))</f>
        <v/>
      </c>
      <c r="H7371" s="12">
        <f>IF(OR($E7371="",$F7371=""),"",IF(AND($G7371=1,$F7371&gt;='Working Hours'!$C$8,$F7371&lt;'Working Hours'!$C$9),1,0))</f>
        <v/>
      </c>
    </row>
    <row r="7372">
      <c r="A7372" s="11" t="n"/>
      <c r="B7372" s="11" t="n"/>
      <c r="C7372" s="11" t="n"/>
      <c r="E7372" s="12">
        <f>IF($A7372="","",IF(ISNUMBER($A7372),$A7372,IFERROR(DATEVALUE($A7372),"")))</f>
        <v/>
      </c>
      <c r="F7372" s="12">
        <f>IF($B7372="","",IF(ISNUMBER($B7372),HOUR($B7372)*2+MINUTE($B7372)/30,IFERROR(VALUE(LEFT($B7372,FIND(":",$B7372)-1))*2+VALUE(MID($B7372,FIND(":",$B7372)+1,2))/30,"")))</f>
        <v/>
      </c>
      <c r="G7372" s="12">
        <f>IF($E7372="","",IF(WEEKDAY($E7372,2)&lt;6,1,0))</f>
        <v/>
      </c>
      <c r="H7372" s="12">
        <f>IF(OR($E7372="",$F7372=""),"",IF(AND($G7372=1,$F7372&gt;='Working Hours'!$C$8,$F7372&lt;'Working Hours'!$C$9),1,0))</f>
        <v/>
      </c>
    </row>
    <row r="7373">
      <c r="A7373" s="11" t="n"/>
      <c r="B7373" s="11" t="n"/>
      <c r="C7373" s="11" t="n"/>
      <c r="E7373" s="12">
        <f>IF($A7373="","",IF(ISNUMBER($A7373),$A7373,IFERROR(DATEVALUE($A7373),"")))</f>
        <v/>
      </c>
      <c r="F7373" s="12">
        <f>IF($B7373="","",IF(ISNUMBER($B7373),HOUR($B7373)*2+MINUTE($B7373)/30,IFERROR(VALUE(LEFT($B7373,FIND(":",$B7373)-1))*2+VALUE(MID($B7373,FIND(":",$B7373)+1,2))/30,"")))</f>
        <v/>
      </c>
      <c r="G7373" s="12">
        <f>IF($E7373="","",IF(WEEKDAY($E7373,2)&lt;6,1,0))</f>
        <v/>
      </c>
      <c r="H7373" s="12">
        <f>IF(OR($E7373="",$F7373=""),"",IF(AND($G7373=1,$F7373&gt;='Working Hours'!$C$8,$F7373&lt;'Working Hours'!$C$9),1,0))</f>
        <v/>
      </c>
    </row>
    <row r="7374">
      <c r="A7374" s="11" t="n"/>
      <c r="B7374" s="11" t="n"/>
      <c r="C7374" s="11" t="n"/>
      <c r="E7374" s="12">
        <f>IF($A7374="","",IF(ISNUMBER($A7374),$A7374,IFERROR(DATEVALUE($A7374),"")))</f>
        <v/>
      </c>
      <c r="F7374" s="12">
        <f>IF($B7374="","",IF(ISNUMBER($B7374),HOUR($B7374)*2+MINUTE($B7374)/30,IFERROR(VALUE(LEFT($B7374,FIND(":",$B7374)-1))*2+VALUE(MID($B7374,FIND(":",$B7374)+1,2))/30,"")))</f>
        <v/>
      </c>
      <c r="G7374" s="12">
        <f>IF($E7374="","",IF(WEEKDAY($E7374,2)&lt;6,1,0))</f>
        <v/>
      </c>
      <c r="H7374" s="12">
        <f>IF(OR($E7374="",$F7374=""),"",IF(AND($G7374=1,$F7374&gt;='Working Hours'!$C$8,$F7374&lt;'Working Hours'!$C$9),1,0))</f>
        <v/>
      </c>
    </row>
    <row r="7375">
      <c r="A7375" s="11" t="n"/>
      <c r="B7375" s="11" t="n"/>
      <c r="C7375" s="11" t="n"/>
      <c r="E7375" s="12">
        <f>IF($A7375="","",IF(ISNUMBER($A7375),$A7375,IFERROR(DATEVALUE($A7375),"")))</f>
        <v/>
      </c>
      <c r="F7375" s="12">
        <f>IF($B7375="","",IF(ISNUMBER($B7375),HOUR($B7375)*2+MINUTE($B7375)/30,IFERROR(VALUE(LEFT($B7375,FIND(":",$B7375)-1))*2+VALUE(MID($B7375,FIND(":",$B7375)+1,2))/30,"")))</f>
        <v/>
      </c>
      <c r="G7375" s="12">
        <f>IF($E7375="","",IF(WEEKDAY($E7375,2)&lt;6,1,0))</f>
        <v/>
      </c>
      <c r="H7375" s="12">
        <f>IF(OR($E7375="",$F7375=""),"",IF(AND($G7375=1,$F7375&gt;='Working Hours'!$C$8,$F7375&lt;'Working Hours'!$C$9),1,0))</f>
        <v/>
      </c>
    </row>
    <row r="7376">
      <c r="A7376" s="11" t="n"/>
      <c r="B7376" s="11" t="n"/>
      <c r="C7376" s="11" t="n"/>
      <c r="E7376" s="12">
        <f>IF($A7376="","",IF(ISNUMBER($A7376),$A7376,IFERROR(DATEVALUE($A7376),"")))</f>
        <v/>
      </c>
      <c r="F7376" s="12">
        <f>IF($B7376="","",IF(ISNUMBER($B7376),HOUR($B7376)*2+MINUTE($B7376)/30,IFERROR(VALUE(LEFT($B7376,FIND(":",$B7376)-1))*2+VALUE(MID($B7376,FIND(":",$B7376)+1,2))/30,"")))</f>
        <v/>
      </c>
      <c r="G7376" s="12">
        <f>IF($E7376="","",IF(WEEKDAY($E7376,2)&lt;6,1,0))</f>
        <v/>
      </c>
      <c r="H7376" s="12">
        <f>IF(OR($E7376="",$F7376=""),"",IF(AND($G7376=1,$F7376&gt;='Working Hours'!$C$8,$F7376&lt;'Working Hours'!$C$9),1,0))</f>
        <v/>
      </c>
    </row>
    <row r="7377">
      <c r="A7377" s="11" t="n"/>
      <c r="B7377" s="11" t="n"/>
      <c r="C7377" s="11" t="n"/>
      <c r="E7377" s="12">
        <f>IF($A7377="","",IF(ISNUMBER($A7377),$A7377,IFERROR(DATEVALUE($A7377),"")))</f>
        <v/>
      </c>
      <c r="F7377" s="12">
        <f>IF($B7377="","",IF(ISNUMBER($B7377),HOUR($B7377)*2+MINUTE($B7377)/30,IFERROR(VALUE(LEFT($B7377,FIND(":",$B7377)-1))*2+VALUE(MID($B7377,FIND(":",$B7377)+1,2))/30,"")))</f>
        <v/>
      </c>
      <c r="G7377" s="12">
        <f>IF($E7377="","",IF(WEEKDAY($E7377,2)&lt;6,1,0))</f>
        <v/>
      </c>
      <c r="H7377" s="12">
        <f>IF(OR($E7377="",$F7377=""),"",IF(AND($G7377=1,$F7377&gt;='Working Hours'!$C$8,$F7377&lt;'Working Hours'!$C$9),1,0))</f>
        <v/>
      </c>
    </row>
    <row r="7378">
      <c r="A7378" s="11" t="n"/>
      <c r="B7378" s="11" t="n"/>
      <c r="C7378" s="11" t="n"/>
      <c r="E7378" s="12">
        <f>IF($A7378="","",IF(ISNUMBER($A7378),$A7378,IFERROR(DATEVALUE($A7378),"")))</f>
        <v/>
      </c>
      <c r="F7378" s="12">
        <f>IF($B7378="","",IF(ISNUMBER($B7378),HOUR($B7378)*2+MINUTE($B7378)/30,IFERROR(VALUE(LEFT($B7378,FIND(":",$B7378)-1))*2+VALUE(MID($B7378,FIND(":",$B7378)+1,2))/30,"")))</f>
        <v/>
      </c>
      <c r="G7378" s="12">
        <f>IF($E7378="","",IF(WEEKDAY($E7378,2)&lt;6,1,0))</f>
        <v/>
      </c>
      <c r="H7378" s="12">
        <f>IF(OR($E7378="",$F7378=""),"",IF(AND($G7378=1,$F7378&gt;='Working Hours'!$C$8,$F7378&lt;'Working Hours'!$C$9),1,0))</f>
        <v/>
      </c>
    </row>
    <row r="7379">
      <c r="A7379" s="11" t="n"/>
      <c r="B7379" s="11" t="n"/>
      <c r="C7379" s="11" t="n"/>
      <c r="E7379" s="12">
        <f>IF($A7379="","",IF(ISNUMBER($A7379),$A7379,IFERROR(DATEVALUE($A7379),"")))</f>
        <v/>
      </c>
      <c r="F7379" s="12">
        <f>IF($B7379="","",IF(ISNUMBER($B7379),HOUR($B7379)*2+MINUTE($B7379)/30,IFERROR(VALUE(LEFT($B7379,FIND(":",$B7379)-1))*2+VALUE(MID($B7379,FIND(":",$B7379)+1,2))/30,"")))</f>
        <v/>
      </c>
      <c r="G7379" s="12">
        <f>IF($E7379="","",IF(WEEKDAY($E7379,2)&lt;6,1,0))</f>
        <v/>
      </c>
      <c r="H7379" s="12">
        <f>IF(OR($E7379="",$F7379=""),"",IF(AND($G7379=1,$F7379&gt;='Working Hours'!$C$8,$F7379&lt;'Working Hours'!$C$9),1,0))</f>
        <v/>
      </c>
    </row>
    <row r="7380">
      <c r="A7380" s="11" t="n"/>
      <c r="B7380" s="11" t="n"/>
      <c r="C7380" s="11" t="n"/>
      <c r="E7380" s="12">
        <f>IF($A7380="","",IF(ISNUMBER($A7380),$A7380,IFERROR(DATEVALUE($A7380),"")))</f>
        <v/>
      </c>
      <c r="F7380" s="12">
        <f>IF($B7380="","",IF(ISNUMBER($B7380),HOUR($B7380)*2+MINUTE($B7380)/30,IFERROR(VALUE(LEFT($B7380,FIND(":",$B7380)-1))*2+VALUE(MID($B7380,FIND(":",$B7380)+1,2))/30,"")))</f>
        <v/>
      </c>
      <c r="G7380" s="12">
        <f>IF($E7380="","",IF(WEEKDAY($E7380,2)&lt;6,1,0))</f>
        <v/>
      </c>
      <c r="H7380" s="12">
        <f>IF(OR($E7380="",$F7380=""),"",IF(AND($G7380=1,$F7380&gt;='Working Hours'!$C$8,$F7380&lt;'Working Hours'!$C$9),1,0))</f>
        <v/>
      </c>
    </row>
    <row r="7381">
      <c r="A7381" s="11" t="n"/>
      <c r="B7381" s="11" t="n"/>
      <c r="C7381" s="11" t="n"/>
      <c r="E7381" s="12">
        <f>IF($A7381="","",IF(ISNUMBER($A7381),$A7381,IFERROR(DATEVALUE($A7381),"")))</f>
        <v/>
      </c>
      <c r="F7381" s="12">
        <f>IF($B7381="","",IF(ISNUMBER($B7381),HOUR($B7381)*2+MINUTE($B7381)/30,IFERROR(VALUE(LEFT($B7381,FIND(":",$B7381)-1))*2+VALUE(MID($B7381,FIND(":",$B7381)+1,2))/30,"")))</f>
        <v/>
      </c>
      <c r="G7381" s="12">
        <f>IF($E7381="","",IF(WEEKDAY($E7381,2)&lt;6,1,0))</f>
        <v/>
      </c>
      <c r="H7381" s="12">
        <f>IF(OR($E7381="",$F7381=""),"",IF(AND($G7381=1,$F7381&gt;='Working Hours'!$C$8,$F7381&lt;'Working Hours'!$C$9),1,0))</f>
        <v/>
      </c>
    </row>
    <row r="7382">
      <c r="A7382" s="11" t="n"/>
      <c r="B7382" s="11" t="n"/>
      <c r="C7382" s="11" t="n"/>
      <c r="E7382" s="12">
        <f>IF($A7382="","",IF(ISNUMBER($A7382),$A7382,IFERROR(DATEVALUE($A7382),"")))</f>
        <v/>
      </c>
      <c r="F7382" s="12">
        <f>IF($B7382="","",IF(ISNUMBER($B7382),HOUR($B7382)*2+MINUTE($B7382)/30,IFERROR(VALUE(LEFT($B7382,FIND(":",$B7382)-1))*2+VALUE(MID($B7382,FIND(":",$B7382)+1,2))/30,"")))</f>
        <v/>
      </c>
      <c r="G7382" s="12">
        <f>IF($E7382="","",IF(WEEKDAY($E7382,2)&lt;6,1,0))</f>
        <v/>
      </c>
      <c r="H7382" s="12">
        <f>IF(OR($E7382="",$F7382=""),"",IF(AND($G7382=1,$F7382&gt;='Working Hours'!$C$8,$F7382&lt;'Working Hours'!$C$9),1,0))</f>
        <v/>
      </c>
    </row>
    <row r="7383">
      <c r="A7383" s="11" t="n"/>
      <c r="B7383" s="11" t="n"/>
      <c r="C7383" s="11" t="n"/>
      <c r="E7383" s="12">
        <f>IF($A7383="","",IF(ISNUMBER($A7383),$A7383,IFERROR(DATEVALUE($A7383),"")))</f>
        <v/>
      </c>
      <c r="F7383" s="12">
        <f>IF($B7383="","",IF(ISNUMBER($B7383),HOUR($B7383)*2+MINUTE($B7383)/30,IFERROR(VALUE(LEFT($B7383,FIND(":",$B7383)-1))*2+VALUE(MID($B7383,FIND(":",$B7383)+1,2))/30,"")))</f>
        <v/>
      </c>
      <c r="G7383" s="12">
        <f>IF($E7383="","",IF(WEEKDAY($E7383,2)&lt;6,1,0))</f>
        <v/>
      </c>
      <c r="H7383" s="12">
        <f>IF(OR($E7383="",$F7383=""),"",IF(AND($G7383=1,$F7383&gt;='Working Hours'!$C$8,$F7383&lt;'Working Hours'!$C$9),1,0))</f>
        <v/>
      </c>
    </row>
    <row r="7384">
      <c r="A7384" s="11" t="n"/>
      <c r="B7384" s="11" t="n"/>
      <c r="C7384" s="11" t="n"/>
      <c r="E7384" s="12">
        <f>IF($A7384="","",IF(ISNUMBER($A7384),$A7384,IFERROR(DATEVALUE($A7384),"")))</f>
        <v/>
      </c>
      <c r="F7384" s="12">
        <f>IF($B7384="","",IF(ISNUMBER($B7384),HOUR($B7384)*2+MINUTE($B7384)/30,IFERROR(VALUE(LEFT($B7384,FIND(":",$B7384)-1))*2+VALUE(MID($B7384,FIND(":",$B7384)+1,2))/30,"")))</f>
        <v/>
      </c>
      <c r="G7384" s="12">
        <f>IF($E7384="","",IF(WEEKDAY($E7384,2)&lt;6,1,0))</f>
        <v/>
      </c>
      <c r="H7384" s="12">
        <f>IF(OR($E7384="",$F7384=""),"",IF(AND($G7384=1,$F7384&gt;='Working Hours'!$C$8,$F7384&lt;'Working Hours'!$C$9),1,0))</f>
        <v/>
      </c>
    </row>
    <row r="7385">
      <c r="A7385" s="11" t="n"/>
      <c r="B7385" s="11" t="n"/>
      <c r="C7385" s="11" t="n"/>
      <c r="E7385" s="12">
        <f>IF($A7385="","",IF(ISNUMBER($A7385),$A7385,IFERROR(DATEVALUE($A7385),"")))</f>
        <v/>
      </c>
      <c r="F7385" s="12">
        <f>IF($B7385="","",IF(ISNUMBER($B7385),HOUR($B7385)*2+MINUTE($B7385)/30,IFERROR(VALUE(LEFT($B7385,FIND(":",$B7385)-1))*2+VALUE(MID($B7385,FIND(":",$B7385)+1,2))/30,"")))</f>
        <v/>
      </c>
      <c r="G7385" s="12">
        <f>IF($E7385="","",IF(WEEKDAY($E7385,2)&lt;6,1,0))</f>
        <v/>
      </c>
      <c r="H7385" s="12">
        <f>IF(OR($E7385="",$F7385=""),"",IF(AND($G7385=1,$F7385&gt;='Working Hours'!$C$8,$F7385&lt;'Working Hours'!$C$9),1,0))</f>
        <v/>
      </c>
    </row>
    <row r="7386">
      <c r="A7386" s="11" t="n"/>
      <c r="B7386" s="11" t="n"/>
      <c r="C7386" s="11" t="n"/>
      <c r="E7386" s="12">
        <f>IF($A7386="","",IF(ISNUMBER($A7386),$A7386,IFERROR(DATEVALUE($A7386),"")))</f>
        <v/>
      </c>
      <c r="F7386" s="12">
        <f>IF($B7386="","",IF(ISNUMBER($B7386),HOUR($B7386)*2+MINUTE($B7386)/30,IFERROR(VALUE(LEFT($B7386,FIND(":",$B7386)-1))*2+VALUE(MID($B7386,FIND(":",$B7386)+1,2))/30,"")))</f>
        <v/>
      </c>
      <c r="G7386" s="12">
        <f>IF($E7386="","",IF(WEEKDAY($E7386,2)&lt;6,1,0))</f>
        <v/>
      </c>
      <c r="H7386" s="12">
        <f>IF(OR($E7386="",$F7386=""),"",IF(AND($G7386=1,$F7386&gt;='Working Hours'!$C$8,$F7386&lt;'Working Hours'!$C$9),1,0))</f>
        <v/>
      </c>
    </row>
    <row r="7387">
      <c r="A7387" s="11" t="n"/>
      <c r="B7387" s="11" t="n"/>
      <c r="C7387" s="11" t="n"/>
      <c r="E7387" s="12">
        <f>IF($A7387="","",IF(ISNUMBER($A7387),$A7387,IFERROR(DATEVALUE($A7387),"")))</f>
        <v/>
      </c>
      <c r="F7387" s="12">
        <f>IF($B7387="","",IF(ISNUMBER($B7387),HOUR($B7387)*2+MINUTE($B7387)/30,IFERROR(VALUE(LEFT($B7387,FIND(":",$B7387)-1))*2+VALUE(MID($B7387,FIND(":",$B7387)+1,2))/30,"")))</f>
        <v/>
      </c>
      <c r="G7387" s="12">
        <f>IF($E7387="","",IF(WEEKDAY($E7387,2)&lt;6,1,0))</f>
        <v/>
      </c>
      <c r="H7387" s="12">
        <f>IF(OR($E7387="",$F7387=""),"",IF(AND($G7387=1,$F7387&gt;='Working Hours'!$C$8,$F7387&lt;'Working Hours'!$C$9),1,0))</f>
        <v/>
      </c>
    </row>
    <row r="7388">
      <c r="A7388" s="11" t="n"/>
      <c r="B7388" s="11" t="n"/>
      <c r="C7388" s="11" t="n"/>
      <c r="E7388" s="12">
        <f>IF($A7388="","",IF(ISNUMBER($A7388),$A7388,IFERROR(DATEVALUE($A7388),"")))</f>
        <v/>
      </c>
      <c r="F7388" s="12">
        <f>IF($B7388="","",IF(ISNUMBER($B7388),HOUR($B7388)*2+MINUTE($B7388)/30,IFERROR(VALUE(LEFT($B7388,FIND(":",$B7388)-1))*2+VALUE(MID($B7388,FIND(":",$B7388)+1,2))/30,"")))</f>
        <v/>
      </c>
      <c r="G7388" s="12">
        <f>IF($E7388="","",IF(WEEKDAY($E7388,2)&lt;6,1,0))</f>
        <v/>
      </c>
      <c r="H7388" s="12">
        <f>IF(OR($E7388="",$F7388=""),"",IF(AND($G7388=1,$F7388&gt;='Working Hours'!$C$8,$F7388&lt;'Working Hours'!$C$9),1,0))</f>
        <v/>
      </c>
    </row>
    <row r="7389">
      <c r="A7389" s="11" t="n"/>
      <c r="B7389" s="11" t="n"/>
      <c r="C7389" s="11" t="n"/>
      <c r="E7389" s="12">
        <f>IF($A7389="","",IF(ISNUMBER($A7389),$A7389,IFERROR(DATEVALUE($A7389),"")))</f>
        <v/>
      </c>
      <c r="F7389" s="12">
        <f>IF($B7389="","",IF(ISNUMBER($B7389),HOUR($B7389)*2+MINUTE($B7389)/30,IFERROR(VALUE(LEFT($B7389,FIND(":",$B7389)-1))*2+VALUE(MID($B7389,FIND(":",$B7389)+1,2))/30,"")))</f>
        <v/>
      </c>
      <c r="G7389" s="12">
        <f>IF($E7389="","",IF(WEEKDAY($E7389,2)&lt;6,1,0))</f>
        <v/>
      </c>
      <c r="H7389" s="12">
        <f>IF(OR($E7389="",$F7389=""),"",IF(AND($G7389=1,$F7389&gt;='Working Hours'!$C$8,$F7389&lt;'Working Hours'!$C$9),1,0))</f>
        <v/>
      </c>
    </row>
    <row r="7390">
      <c r="A7390" s="11" t="n"/>
      <c r="B7390" s="11" t="n"/>
      <c r="C7390" s="11" t="n"/>
      <c r="E7390" s="12">
        <f>IF($A7390="","",IF(ISNUMBER($A7390),$A7390,IFERROR(DATEVALUE($A7390),"")))</f>
        <v/>
      </c>
      <c r="F7390" s="12">
        <f>IF($B7390="","",IF(ISNUMBER($B7390),HOUR($B7390)*2+MINUTE($B7390)/30,IFERROR(VALUE(LEFT($B7390,FIND(":",$B7390)-1))*2+VALUE(MID($B7390,FIND(":",$B7390)+1,2))/30,"")))</f>
        <v/>
      </c>
      <c r="G7390" s="12">
        <f>IF($E7390="","",IF(WEEKDAY($E7390,2)&lt;6,1,0))</f>
        <v/>
      </c>
      <c r="H7390" s="12">
        <f>IF(OR($E7390="",$F7390=""),"",IF(AND($G7390=1,$F7390&gt;='Working Hours'!$C$8,$F7390&lt;'Working Hours'!$C$9),1,0))</f>
        <v/>
      </c>
    </row>
    <row r="7391">
      <c r="A7391" s="11" t="n"/>
      <c r="B7391" s="11" t="n"/>
      <c r="C7391" s="11" t="n"/>
      <c r="E7391" s="12">
        <f>IF($A7391="","",IF(ISNUMBER($A7391),$A7391,IFERROR(DATEVALUE($A7391),"")))</f>
        <v/>
      </c>
      <c r="F7391" s="12">
        <f>IF($B7391="","",IF(ISNUMBER($B7391),HOUR($B7391)*2+MINUTE($B7391)/30,IFERROR(VALUE(LEFT($B7391,FIND(":",$B7391)-1))*2+VALUE(MID($B7391,FIND(":",$B7391)+1,2))/30,"")))</f>
        <v/>
      </c>
      <c r="G7391" s="12">
        <f>IF($E7391="","",IF(WEEKDAY($E7391,2)&lt;6,1,0))</f>
        <v/>
      </c>
      <c r="H7391" s="12">
        <f>IF(OR($E7391="",$F7391=""),"",IF(AND($G7391=1,$F7391&gt;='Working Hours'!$C$8,$F7391&lt;'Working Hours'!$C$9),1,0))</f>
        <v/>
      </c>
    </row>
    <row r="7392">
      <c r="A7392" s="11" t="n"/>
      <c r="B7392" s="11" t="n"/>
      <c r="C7392" s="11" t="n"/>
      <c r="E7392" s="12">
        <f>IF($A7392="","",IF(ISNUMBER($A7392),$A7392,IFERROR(DATEVALUE($A7392),"")))</f>
        <v/>
      </c>
      <c r="F7392" s="12">
        <f>IF($B7392="","",IF(ISNUMBER($B7392),HOUR($B7392)*2+MINUTE($B7392)/30,IFERROR(VALUE(LEFT($B7392,FIND(":",$B7392)-1))*2+VALUE(MID($B7392,FIND(":",$B7392)+1,2))/30,"")))</f>
        <v/>
      </c>
      <c r="G7392" s="12">
        <f>IF($E7392="","",IF(WEEKDAY($E7392,2)&lt;6,1,0))</f>
        <v/>
      </c>
      <c r="H7392" s="12">
        <f>IF(OR($E7392="",$F7392=""),"",IF(AND($G7392=1,$F7392&gt;='Working Hours'!$C$8,$F7392&lt;'Working Hours'!$C$9),1,0))</f>
        <v/>
      </c>
    </row>
    <row r="7393">
      <c r="A7393" s="11" t="n"/>
      <c r="B7393" s="11" t="n"/>
      <c r="C7393" s="11" t="n"/>
      <c r="E7393" s="12">
        <f>IF($A7393="","",IF(ISNUMBER($A7393),$A7393,IFERROR(DATEVALUE($A7393),"")))</f>
        <v/>
      </c>
      <c r="F7393" s="12">
        <f>IF($B7393="","",IF(ISNUMBER($B7393),HOUR($B7393)*2+MINUTE($B7393)/30,IFERROR(VALUE(LEFT($B7393,FIND(":",$B7393)-1))*2+VALUE(MID($B7393,FIND(":",$B7393)+1,2))/30,"")))</f>
        <v/>
      </c>
      <c r="G7393" s="12">
        <f>IF($E7393="","",IF(WEEKDAY($E7393,2)&lt;6,1,0))</f>
        <v/>
      </c>
      <c r="H7393" s="12">
        <f>IF(OR($E7393="",$F7393=""),"",IF(AND($G7393=1,$F7393&gt;='Working Hours'!$C$8,$F7393&lt;'Working Hours'!$C$9),1,0))</f>
        <v/>
      </c>
    </row>
    <row r="7394">
      <c r="A7394" s="11" t="n"/>
      <c r="B7394" s="11" t="n"/>
      <c r="C7394" s="11" t="n"/>
      <c r="E7394" s="12">
        <f>IF($A7394="","",IF(ISNUMBER($A7394),$A7394,IFERROR(DATEVALUE($A7394),"")))</f>
        <v/>
      </c>
      <c r="F7394" s="12">
        <f>IF($B7394="","",IF(ISNUMBER($B7394),HOUR($B7394)*2+MINUTE($B7394)/30,IFERROR(VALUE(LEFT($B7394,FIND(":",$B7394)-1))*2+VALUE(MID($B7394,FIND(":",$B7394)+1,2))/30,"")))</f>
        <v/>
      </c>
      <c r="G7394" s="12">
        <f>IF($E7394="","",IF(WEEKDAY($E7394,2)&lt;6,1,0))</f>
        <v/>
      </c>
      <c r="H7394" s="12">
        <f>IF(OR($E7394="",$F7394=""),"",IF(AND($G7394=1,$F7394&gt;='Working Hours'!$C$8,$F7394&lt;'Working Hours'!$C$9),1,0))</f>
        <v/>
      </c>
    </row>
    <row r="7395">
      <c r="A7395" s="11" t="n"/>
      <c r="B7395" s="11" t="n"/>
      <c r="C7395" s="11" t="n"/>
      <c r="E7395" s="12">
        <f>IF($A7395="","",IF(ISNUMBER($A7395),$A7395,IFERROR(DATEVALUE($A7395),"")))</f>
        <v/>
      </c>
      <c r="F7395" s="12">
        <f>IF($B7395="","",IF(ISNUMBER($B7395),HOUR($B7395)*2+MINUTE($B7395)/30,IFERROR(VALUE(LEFT($B7395,FIND(":",$B7395)-1))*2+VALUE(MID($B7395,FIND(":",$B7395)+1,2))/30,"")))</f>
        <v/>
      </c>
      <c r="G7395" s="12">
        <f>IF($E7395="","",IF(WEEKDAY($E7395,2)&lt;6,1,0))</f>
        <v/>
      </c>
      <c r="H7395" s="12">
        <f>IF(OR($E7395="",$F7395=""),"",IF(AND($G7395=1,$F7395&gt;='Working Hours'!$C$8,$F7395&lt;'Working Hours'!$C$9),1,0))</f>
        <v/>
      </c>
    </row>
    <row r="7396">
      <c r="A7396" s="11" t="n"/>
      <c r="B7396" s="11" t="n"/>
      <c r="C7396" s="11" t="n"/>
      <c r="E7396" s="12">
        <f>IF($A7396="","",IF(ISNUMBER($A7396),$A7396,IFERROR(DATEVALUE($A7396),"")))</f>
        <v/>
      </c>
      <c r="F7396" s="12">
        <f>IF($B7396="","",IF(ISNUMBER($B7396),HOUR($B7396)*2+MINUTE($B7396)/30,IFERROR(VALUE(LEFT($B7396,FIND(":",$B7396)-1))*2+VALUE(MID($B7396,FIND(":",$B7396)+1,2))/30,"")))</f>
        <v/>
      </c>
      <c r="G7396" s="12">
        <f>IF($E7396="","",IF(WEEKDAY($E7396,2)&lt;6,1,0))</f>
        <v/>
      </c>
      <c r="H7396" s="12">
        <f>IF(OR($E7396="",$F7396=""),"",IF(AND($G7396=1,$F7396&gt;='Working Hours'!$C$8,$F7396&lt;'Working Hours'!$C$9),1,0))</f>
        <v/>
      </c>
    </row>
    <row r="7397">
      <c r="A7397" s="11" t="n"/>
      <c r="B7397" s="11" t="n"/>
      <c r="C7397" s="11" t="n"/>
      <c r="E7397" s="12">
        <f>IF($A7397="","",IF(ISNUMBER($A7397),$A7397,IFERROR(DATEVALUE($A7397),"")))</f>
        <v/>
      </c>
      <c r="F7397" s="12">
        <f>IF($B7397="","",IF(ISNUMBER($B7397),HOUR($B7397)*2+MINUTE($B7397)/30,IFERROR(VALUE(LEFT($B7397,FIND(":",$B7397)-1))*2+VALUE(MID($B7397,FIND(":",$B7397)+1,2))/30,"")))</f>
        <v/>
      </c>
      <c r="G7397" s="12">
        <f>IF($E7397="","",IF(WEEKDAY($E7397,2)&lt;6,1,0))</f>
        <v/>
      </c>
      <c r="H7397" s="12">
        <f>IF(OR($E7397="",$F7397=""),"",IF(AND($G7397=1,$F7397&gt;='Working Hours'!$C$8,$F7397&lt;'Working Hours'!$C$9),1,0))</f>
        <v/>
      </c>
    </row>
    <row r="7398">
      <c r="A7398" s="11" t="n"/>
      <c r="B7398" s="11" t="n"/>
      <c r="C7398" s="11" t="n"/>
      <c r="E7398" s="12">
        <f>IF($A7398="","",IF(ISNUMBER($A7398),$A7398,IFERROR(DATEVALUE($A7398),"")))</f>
        <v/>
      </c>
      <c r="F7398" s="12">
        <f>IF($B7398="","",IF(ISNUMBER($B7398),HOUR($B7398)*2+MINUTE($B7398)/30,IFERROR(VALUE(LEFT($B7398,FIND(":",$B7398)-1))*2+VALUE(MID($B7398,FIND(":",$B7398)+1,2))/30,"")))</f>
        <v/>
      </c>
      <c r="G7398" s="12">
        <f>IF($E7398="","",IF(WEEKDAY($E7398,2)&lt;6,1,0))</f>
        <v/>
      </c>
      <c r="H7398" s="12">
        <f>IF(OR($E7398="",$F7398=""),"",IF(AND($G7398=1,$F7398&gt;='Working Hours'!$C$8,$F7398&lt;'Working Hours'!$C$9),1,0))</f>
        <v/>
      </c>
    </row>
    <row r="7399">
      <c r="A7399" s="11" t="n"/>
      <c r="B7399" s="11" t="n"/>
      <c r="C7399" s="11" t="n"/>
      <c r="E7399" s="12">
        <f>IF($A7399="","",IF(ISNUMBER($A7399),$A7399,IFERROR(DATEVALUE($A7399),"")))</f>
        <v/>
      </c>
      <c r="F7399" s="12">
        <f>IF($B7399="","",IF(ISNUMBER($B7399),HOUR($B7399)*2+MINUTE($B7399)/30,IFERROR(VALUE(LEFT($B7399,FIND(":",$B7399)-1))*2+VALUE(MID($B7399,FIND(":",$B7399)+1,2))/30,"")))</f>
        <v/>
      </c>
      <c r="G7399" s="12">
        <f>IF($E7399="","",IF(WEEKDAY($E7399,2)&lt;6,1,0))</f>
        <v/>
      </c>
      <c r="H7399" s="12">
        <f>IF(OR($E7399="",$F7399=""),"",IF(AND($G7399=1,$F7399&gt;='Working Hours'!$C$8,$F7399&lt;'Working Hours'!$C$9),1,0))</f>
        <v/>
      </c>
    </row>
    <row r="7400">
      <c r="A7400" s="11" t="n"/>
      <c r="B7400" s="11" t="n"/>
      <c r="C7400" s="11" t="n"/>
      <c r="E7400" s="12">
        <f>IF($A7400="","",IF(ISNUMBER($A7400),$A7400,IFERROR(DATEVALUE($A7400),"")))</f>
        <v/>
      </c>
      <c r="F7400" s="12">
        <f>IF($B7400="","",IF(ISNUMBER($B7400),HOUR($B7400)*2+MINUTE($B7400)/30,IFERROR(VALUE(LEFT($B7400,FIND(":",$B7400)-1))*2+VALUE(MID($B7400,FIND(":",$B7400)+1,2))/30,"")))</f>
        <v/>
      </c>
      <c r="G7400" s="12">
        <f>IF($E7400="","",IF(WEEKDAY($E7400,2)&lt;6,1,0))</f>
        <v/>
      </c>
      <c r="H7400" s="12">
        <f>IF(OR($E7400="",$F7400=""),"",IF(AND($G7400=1,$F7400&gt;='Working Hours'!$C$8,$F7400&lt;'Working Hours'!$C$9),1,0))</f>
        <v/>
      </c>
    </row>
    <row r="7401">
      <c r="A7401" s="11" t="n"/>
      <c r="B7401" s="11" t="n"/>
      <c r="C7401" s="11" t="n"/>
      <c r="E7401" s="12">
        <f>IF($A7401="","",IF(ISNUMBER($A7401),$A7401,IFERROR(DATEVALUE($A7401),"")))</f>
        <v/>
      </c>
      <c r="F7401" s="12">
        <f>IF($B7401="","",IF(ISNUMBER($B7401),HOUR($B7401)*2+MINUTE($B7401)/30,IFERROR(VALUE(LEFT($B7401,FIND(":",$B7401)-1))*2+VALUE(MID($B7401,FIND(":",$B7401)+1,2))/30,"")))</f>
        <v/>
      </c>
      <c r="G7401" s="12">
        <f>IF($E7401="","",IF(WEEKDAY($E7401,2)&lt;6,1,0))</f>
        <v/>
      </c>
      <c r="H7401" s="12">
        <f>IF(OR($E7401="",$F7401=""),"",IF(AND($G7401=1,$F7401&gt;='Working Hours'!$C$8,$F7401&lt;'Working Hours'!$C$9),1,0))</f>
        <v/>
      </c>
    </row>
    <row r="7402">
      <c r="A7402" s="11" t="n"/>
      <c r="B7402" s="11" t="n"/>
      <c r="C7402" s="11" t="n"/>
      <c r="E7402" s="12">
        <f>IF($A7402="","",IF(ISNUMBER($A7402),$A7402,IFERROR(DATEVALUE($A7402),"")))</f>
        <v/>
      </c>
      <c r="F7402" s="12">
        <f>IF($B7402="","",IF(ISNUMBER($B7402),HOUR($B7402)*2+MINUTE($B7402)/30,IFERROR(VALUE(LEFT($B7402,FIND(":",$B7402)-1))*2+VALUE(MID($B7402,FIND(":",$B7402)+1,2))/30,"")))</f>
        <v/>
      </c>
      <c r="G7402" s="12">
        <f>IF($E7402="","",IF(WEEKDAY($E7402,2)&lt;6,1,0))</f>
        <v/>
      </c>
      <c r="H7402" s="12">
        <f>IF(OR($E7402="",$F7402=""),"",IF(AND($G7402=1,$F7402&gt;='Working Hours'!$C$8,$F7402&lt;'Working Hours'!$C$9),1,0))</f>
        <v/>
      </c>
    </row>
    <row r="7403">
      <c r="A7403" s="11" t="n"/>
      <c r="B7403" s="11" t="n"/>
      <c r="C7403" s="11" t="n"/>
      <c r="E7403" s="12">
        <f>IF($A7403="","",IF(ISNUMBER($A7403),$A7403,IFERROR(DATEVALUE($A7403),"")))</f>
        <v/>
      </c>
      <c r="F7403" s="12">
        <f>IF($B7403="","",IF(ISNUMBER($B7403),HOUR($B7403)*2+MINUTE($B7403)/30,IFERROR(VALUE(LEFT($B7403,FIND(":",$B7403)-1))*2+VALUE(MID($B7403,FIND(":",$B7403)+1,2))/30,"")))</f>
        <v/>
      </c>
      <c r="G7403" s="12">
        <f>IF($E7403="","",IF(WEEKDAY($E7403,2)&lt;6,1,0))</f>
        <v/>
      </c>
      <c r="H7403" s="12">
        <f>IF(OR($E7403="",$F7403=""),"",IF(AND($G7403=1,$F7403&gt;='Working Hours'!$C$8,$F7403&lt;'Working Hours'!$C$9),1,0))</f>
        <v/>
      </c>
    </row>
    <row r="7404">
      <c r="A7404" s="11" t="n"/>
      <c r="B7404" s="11" t="n"/>
      <c r="C7404" s="11" t="n"/>
      <c r="E7404" s="12">
        <f>IF($A7404="","",IF(ISNUMBER($A7404),$A7404,IFERROR(DATEVALUE($A7404),"")))</f>
        <v/>
      </c>
      <c r="F7404" s="12">
        <f>IF($B7404="","",IF(ISNUMBER($B7404),HOUR($B7404)*2+MINUTE($B7404)/30,IFERROR(VALUE(LEFT($B7404,FIND(":",$B7404)-1))*2+VALUE(MID($B7404,FIND(":",$B7404)+1,2))/30,"")))</f>
        <v/>
      </c>
      <c r="G7404" s="12">
        <f>IF($E7404="","",IF(WEEKDAY($E7404,2)&lt;6,1,0))</f>
        <v/>
      </c>
      <c r="H7404" s="12">
        <f>IF(OR($E7404="",$F7404=""),"",IF(AND($G7404=1,$F7404&gt;='Working Hours'!$C$8,$F7404&lt;'Working Hours'!$C$9),1,0))</f>
        <v/>
      </c>
    </row>
    <row r="7405">
      <c r="A7405" s="11" t="n"/>
      <c r="B7405" s="11" t="n"/>
      <c r="C7405" s="11" t="n"/>
      <c r="E7405" s="12">
        <f>IF($A7405="","",IF(ISNUMBER($A7405),$A7405,IFERROR(DATEVALUE($A7405),"")))</f>
        <v/>
      </c>
      <c r="F7405" s="12">
        <f>IF($B7405="","",IF(ISNUMBER($B7405),HOUR($B7405)*2+MINUTE($B7405)/30,IFERROR(VALUE(LEFT($B7405,FIND(":",$B7405)-1))*2+VALUE(MID($B7405,FIND(":",$B7405)+1,2))/30,"")))</f>
        <v/>
      </c>
      <c r="G7405" s="12">
        <f>IF($E7405="","",IF(WEEKDAY($E7405,2)&lt;6,1,0))</f>
        <v/>
      </c>
      <c r="H7405" s="12">
        <f>IF(OR($E7405="",$F7405=""),"",IF(AND($G7405=1,$F7405&gt;='Working Hours'!$C$8,$F7405&lt;'Working Hours'!$C$9),1,0))</f>
        <v/>
      </c>
    </row>
    <row r="7406">
      <c r="A7406" s="11" t="n"/>
      <c r="B7406" s="11" t="n"/>
      <c r="C7406" s="11" t="n"/>
      <c r="E7406" s="12">
        <f>IF($A7406="","",IF(ISNUMBER($A7406),$A7406,IFERROR(DATEVALUE($A7406),"")))</f>
        <v/>
      </c>
      <c r="F7406" s="12">
        <f>IF($B7406="","",IF(ISNUMBER($B7406),HOUR($B7406)*2+MINUTE($B7406)/30,IFERROR(VALUE(LEFT($B7406,FIND(":",$B7406)-1))*2+VALUE(MID($B7406,FIND(":",$B7406)+1,2))/30,"")))</f>
        <v/>
      </c>
      <c r="G7406" s="12">
        <f>IF($E7406="","",IF(WEEKDAY($E7406,2)&lt;6,1,0))</f>
        <v/>
      </c>
      <c r="H7406" s="12">
        <f>IF(OR($E7406="",$F7406=""),"",IF(AND($G7406=1,$F7406&gt;='Working Hours'!$C$8,$F7406&lt;'Working Hours'!$C$9),1,0))</f>
        <v/>
      </c>
    </row>
    <row r="7407">
      <c r="A7407" s="11" t="n"/>
      <c r="B7407" s="11" t="n"/>
      <c r="C7407" s="11" t="n"/>
      <c r="E7407" s="12">
        <f>IF($A7407="","",IF(ISNUMBER($A7407),$A7407,IFERROR(DATEVALUE($A7407),"")))</f>
        <v/>
      </c>
      <c r="F7407" s="12">
        <f>IF($B7407="","",IF(ISNUMBER($B7407),HOUR($B7407)*2+MINUTE($B7407)/30,IFERROR(VALUE(LEFT($B7407,FIND(":",$B7407)-1))*2+VALUE(MID($B7407,FIND(":",$B7407)+1,2))/30,"")))</f>
        <v/>
      </c>
      <c r="G7407" s="12">
        <f>IF($E7407="","",IF(WEEKDAY($E7407,2)&lt;6,1,0))</f>
        <v/>
      </c>
      <c r="H7407" s="12">
        <f>IF(OR($E7407="",$F7407=""),"",IF(AND($G7407=1,$F7407&gt;='Working Hours'!$C$8,$F7407&lt;'Working Hours'!$C$9),1,0))</f>
        <v/>
      </c>
    </row>
    <row r="7408">
      <c r="A7408" s="11" t="n"/>
      <c r="B7408" s="11" t="n"/>
      <c r="C7408" s="11" t="n"/>
      <c r="E7408" s="12">
        <f>IF($A7408="","",IF(ISNUMBER($A7408),$A7408,IFERROR(DATEVALUE($A7408),"")))</f>
        <v/>
      </c>
      <c r="F7408" s="12">
        <f>IF($B7408="","",IF(ISNUMBER($B7408),HOUR($B7408)*2+MINUTE($B7408)/30,IFERROR(VALUE(LEFT($B7408,FIND(":",$B7408)-1))*2+VALUE(MID($B7408,FIND(":",$B7408)+1,2))/30,"")))</f>
        <v/>
      </c>
      <c r="G7408" s="12">
        <f>IF($E7408="","",IF(WEEKDAY($E7408,2)&lt;6,1,0))</f>
        <v/>
      </c>
      <c r="H7408" s="12">
        <f>IF(OR($E7408="",$F7408=""),"",IF(AND($G7408=1,$F7408&gt;='Working Hours'!$C$8,$F7408&lt;'Working Hours'!$C$9),1,0))</f>
        <v/>
      </c>
    </row>
    <row r="7409">
      <c r="A7409" s="11" t="n"/>
      <c r="B7409" s="11" t="n"/>
      <c r="C7409" s="11" t="n"/>
      <c r="E7409" s="12">
        <f>IF($A7409="","",IF(ISNUMBER($A7409),$A7409,IFERROR(DATEVALUE($A7409),"")))</f>
        <v/>
      </c>
      <c r="F7409" s="12">
        <f>IF($B7409="","",IF(ISNUMBER($B7409),HOUR($B7409)*2+MINUTE($B7409)/30,IFERROR(VALUE(LEFT($B7409,FIND(":",$B7409)-1))*2+VALUE(MID($B7409,FIND(":",$B7409)+1,2))/30,"")))</f>
        <v/>
      </c>
      <c r="G7409" s="12">
        <f>IF($E7409="","",IF(WEEKDAY($E7409,2)&lt;6,1,0))</f>
        <v/>
      </c>
      <c r="H7409" s="12">
        <f>IF(OR($E7409="",$F7409=""),"",IF(AND($G7409=1,$F7409&gt;='Working Hours'!$C$8,$F7409&lt;'Working Hours'!$C$9),1,0))</f>
        <v/>
      </c>
    </row>
    <row r="7410">
      <c r="A7410" s="11" t="n"/>
      <c r="B7410" s="11" t="n"/>
      <c r="C7410" s="11" t="n"/>
      <c r="E7410" s="12">
        <f>IF($A7410="","",IF(ISNUMBER($A7410),$A7410,IFERROR(DATEVALUE($A7410),"")))</f>
        <v/>
      </c>
      <c r="F7410" s="12">
        <f>IF($B7410="","",IF(ISNUMBER($B7410),HOUR($B7410)*2+MINUTE($B7410)/30,IFERROR(VALUE(LEFT($B7410,FIND(":",$B7410)-1))*2+VALUE(MID($B7410,FIND(":",$B7410)+1,2))/30,"")))</f>
        <v/>
      </c>
      <c r="G7410" s="12">
        <f>IF($E7410="","",IF(WEEKDAY($E7410,2)&lt;6,1,0))</f>
        <v/>
      </c>
      <c r="H7410" s="12">
        <f>IF(OR($E7410="",$F7410=""),"",IF(AND($G7410=1,$F7410&gt;='Working Hours'!$C$8,$F7410&lt;'Working Hours'!$C$9),1,0))</f>
        <v/>
      </c>
    </row>
    <row r="7411">
      <c r="A7411" s="11" t="n"/>
      <c r="B7411" s="11" t="n"/>
      <c r="C7411" s="11" t="n"/>
      <c r="E7411" s="12">
        <f>IF($A7411="","",IF(ISNUMBER($A7411),$A7411,IFERROR(DATEVALUE($A7411),"")))</f>
        <v/>
      </c>
      <c r="F7411" s="12">
        <f>IF($B7411="","",IF(ISNUMBER($B7411),HOUR($B7411)*2+MINUTE($B7411)/30,IFERROR(VALUE(LEFT($B7411,FIND(":",$B7411)-1))*2+VALUE(MID($B7411,FIND(":",$B7411)+1,2))/30,"")))</f>
        <v/>
      </c>
      <c r="G7411" s="12">
        <f>IF($E7411="","",IF(WEEKDAY($E7411,2)&lt;6,1,0))</f>
        <v/>
      </c>
      <c r="H7411" s="12">
        <f>IF(OR($E7411="",$F7411=""),"",IF(AND($G7411=1,$F7411&gt;='Working Hours'!$C$8,$F7411&lt;'Working Hours'!$C$9),1,0))</f>
        <v/>
      </c>
    </row>
    <row r="7412">
      <c r="A7412" s="11" t="n"/>
      <c r="B7412" s="11" t="n"/>
      <c r="C7412" s="11" t="n"/>
      <c r="E7412" s="12">
        <f>IF($A7412="","",IF(ISNUMBER($A7412),$A7412,IFERROR(DATEVALUE($A7412),"")))</f>
        <v/>
      </c>
      <c r="F7412" s="12">
        <f>IF($B7412="","",IF(ISNUMBER($B7412),HOUR($B7412)*2+MINUTE($B7412)/30,IFERROR(VALUE(LEFT($B7412,FIND(":",$B7412)-1))*2+VALUE(MID($B7412,FIND(":",$B7412)+1,2))/30,"")))</f>
        <v/>
      </c>
      <c r="G7412" s="12">
        <f>IF($E7412="","",IF(WEEKDAY($E7412,2)&lt;6,1,0))</f>
        <v/>
      </c>
      <c r="H7412" s="12">
        <f>IF(OR($E7412="",$F7412=""),"",IF(AND($G7412=1,$F7412&gt;='Working Hours'!$C$8,$F7412&lt;'Working Hours'!$C$9),1,0))</f>
        <v/>
      </c>
    </row>
    <row r="7413">
      <c r="A7413" s="11" t="n"/>
      <c r="B7413" s="11" t="n"/>
      <c r="C7413" s="11" t="n"/>
      <c r="E7413" s="12">
        <f>IF($A7413="","",IF(ISNUMBER($A7413),$A7413,IFERROR(DATEVALUE($A7413),"")))</f>
        <v/>
      </c>
      <c r="F7413" s="12">
        <f>IF($B7413="","",IF(ISNUMBER($B7413),HOUR($B7413)*2+MINUTE($B7413)/30,IFERROR(VALUE(LEFT($B7413,FIND(":",$B7413)-1))*2+VALUE(MID($B7413,FIND(":",$B7413)+1,2))/30,"")))</f>
        <v/>
      </c>
      <c r="G7413" s="12">
        <f>IF($E7413="","",IF(WEEKDAY($E7413,2)&lt;6,1,0))</f>
        <v/>
      </c>
      <c r="H7413" s="12">
        <f>IF(OR($E7413="",$F7413=""),"",IF(AND($G7413=1,$F7413&gt;='Working Hours'!$C$8,$F7413&lt;'Working Hours'!$C$9),1,0))</f>
        <v/>
      </c>
    </row>
    <row r="7414">
      <c r="A7414" s="11" t="n"/>
      <c r="B7414" s="11" t="n"/>
      <c r="C7414" s="11" t="n"/>
      <c r="E7414" s="12">
        <f>IF($A7414="","",IF(ISNUMBER($A7414),$A7414,IFERROR(DATEVALUE($A7414),"")))</f>
        <v/>
      </c>
      <c r="F7414" s="12">
        <f>IF($B7414="","",IF(ISNUMBER($B7414),HOUR($B7414)*2+MINUTE($B7414)/30,IFERROR(VALUE(LEFT($B7414,FIND(":",$B7414)-1))*2+VALUE(MID($B7414,FIND(":",$B7414)+1,2))/30,"")))</f>
        <v/>
      </c>
      <c r="G7414" s="12">
        <f>IF($E7414="","",IF(WEEKDAY($E7414,2)&lt;6,1,0))</f>
        <v/>
      </c>
      <c r="H7414" s="12">
        <f>IF(OR($E7414="",$F7414=""),"",IF(AND($G7414=1,$F7414&gt;='Working Hours'!$C$8,$F7414&lt;'Working Hours'!$C$9),1,0))</f>
        <v/>
      </c>
    </row>
    <row r="7415">
      <c r="A7415" s="11" t="n"/>
      <c r="B7415" s="11" t="n"/>
      <c r="C7415" s="11" t="n"/>
      <c r="E7415" s="12">
        <f>IF($A7415="","",IF(ISNUMBER($A7415),$A7415,IFERROR(DATEVALUE($A7415),"")))</f>
        <v/>
      </c>
      <c r="F7415" s="12">
        <f>IF($B7415="","",IF(ISNUMBER($B7415),HOUR($B7415)*2+MINUTE($B7415)/30,IFERROR(VALUE(LEFT($B7415,FIND(":",$B7415)-1))*2+VALUE(MID($B7415,FIND(":",$B7415)+1,2))/30,"")))</f>
        <v/>
      </c>
      <c r="G7415" s="12">
        <f>IF($E7415="","",IF(WEEKDAY($E7415,2)&lt;6,1,0))</f>
        <v/>
      </c>
      <c r="H7415" s="12">
        <f>IF(OR($E7415="",$F7415=""),"",IF(AND($G7415=1,$F7415&gt;='Working Hours'!$C$8,$F7415&lt;'Working Hours'!$C$9),1,0))</f>
        <v/>
      </c>
    </row>
    <row r="7416">
      <c r="A7416" s="11" t="n"/>
      <c r="B7416" s="11" t="n"/>
      <c r="C7416" s="11" t="n"/>
      <c r="E7416" s="12">
        <f>IF($A7416="","",IF(ISNUMBER($A7416),$A7416,IFERROR(DATEVALUE($A7416),"")))</f>
        <v/>
      </c>
      <c r="F7416" s="12">
        <f>IF($B7416="","",IF(ISNUMBER($B7416),HOUR($B7416)*2+MINUTE($B7416)/30,IFERROR(VALUE(LEFT($B7416,FIND(":",$B7416)-1))*2+VALUE(MID($B7416,FIND(":",$B7416)+1,2))/30,"")))</f>
        <v/>
      </c>
      <c r="G7416" s="12">
        <f>IF($E7416="","",IF(WEEKDAY($E7416,2)&lt;6,1,0))</f>
        <v/>
      </c>
      <c r="H7416" s="12">
        <f>IF(OR($E7416="",$F7416=""),"",IF(AND($G7416=1,$F7416&gt;='Working Hours'!$C$8,$F7416&lt;'Working Hours'!$C$9),1,0))</f>
        <v/>
      </c>
    </row>
    <row r="7417">
      <c r="A7417" s="11" t="n"/>
      <c r="B7417" s="11" t="n"/>
      <c r="C7417" s="11" t="n"/>
      <c r="E7417" s="12">
        <f>IF($A7417="","",IF(ISNUMBER($A7417),$A7417,IFERROR(DATEVALUE($A7417),"")))</f>
        <v/>
      </c>
      <c r="F7417" s="12">
        <f>IF($B7417="","",IF(ISNUMBER($B7417),HOUR($B7417)*2+MINUTE($B7417)/30,IFERROR(VALUE(LEFT($B7417,FIND(":",$B7417)-1))*2+VALUE(MID($B7417,FIND(":",$B7417)+1,2))/30,"")))</f>
        <v/>
      </c>
      <c r="G7417" s="12">
        <f>IF($E7417="","",IF(WEEKDAY($E7417,2)&lt;6,1,0))</f>
        <v/>
      </c>
      <c r="H7417" s="12">
        <f>IF(OR($E7417="",$F7417=""),"",IF(AND($G7417=1,$F7417&gt;='Working Hours'!$C$8,$F7417&lt;'Working Hours'!$C$9),1,0))</f>
        <v/>
      </c>
    </row>
    <row r="7418">
      <c r="A7418" s="11" t="n"/>
      <c r="B7418" s="11" t="n"/>
      <c r="C7418" s="11" t="n"/>
      <c r="E7418" s="12">
        <f>IF($A7418="","",IF(ISNUMBER($A7418),$A7418,IFERROR(DATEVALUE($A7418),"")))</f>
        <v/>
      </c>
      <c r="F7418" s="12">
        <f>IF($B7418="","",IF(ISNUMBER($B7418),HOUR($B7418)*2+MINUTE($B7418)/30,IFERROR(VALUE(LEFT($B7418,FIND(":",$B7418)-1))*2+VALUE(MID($B7418,FIND(":",$B7418)+1,2))/30,"")))</f>
        <v/>
      </c>
      <c r="G7418" s="12">
        <f>IF($E7418="","",IF(WEEKDAY($E7418,2)&lt;6,1,0))</f>
        <v/>
      </c>
      <c r="H7418" s="12">
        <f>IF(OR($E7418="",$F7418=""),"",IF(AND($G7418=1,$F7418&gt;='Working Hours'!$C$8,$F7418&lt;'Working Hours'!$C$9),1,0))</f>
        <v/>
      </c>
    </row>
    <row r="7419">
      <c r="A7419" s="11" t="n"/>
      <c r="B7419" s="11" t="n"/>
      <c r="C7419" s="11" t="n"/>
      <c r="E7419" s="12">
        <f>IF($A7419="","",IF(ISNUMBER($A7419),$A7419,IFERROR(DATEVALUE($A7419),"")))</f>
        <v/>
      </c>
      <c r="F7419" s="12">
        <f>IF($B7419="","",IF(ISNUMBER($B7419),HOUR($B7419)*2+MINUTE($B7419)/30,IFERROR(VALUE(LEFT($B7419,FIND(":",$B7419)-1))*2+VALUE(MID($B7419,FIND(":",$B7419)+1,2))/30,"")))</f>
        <v/>
      </c>
      <c r="G7419" s="12">
        <f>IF($E7419="","",IF(WEEKDAY($E7419,2)&lt;6,1,0))</f>
        <v/>
      </c>
      <c r="H7419" s="12">
        <f>IF(OR($E7419="",$F7419=""),"",IF(AND($G7419=1,$F7419&gt;='Working Hours'!$C$8,$F7419&lt;'Working Hours'!$C$9),1,0))</f>
        <v/>
      </c>
    </row>
    <row r="7420">
      <c r="A7420" s="11" t="n"/>
      <c r="B7420" s="11" t="n"/>
      <c r="C7420" s="11" t="n"/>
      <c r="E7420" s="12">
        <f>IF($A7420="","",IF(ISNUMBER($A7420),$A7420,IFERROR(DATEVALUE($A7420),"")))</f>
        <v/>
      </c>
      <c r="F7420" s="12">
        <f>IF($B7420="","",IF(ISNUMBER($B7420),HOUR($B7420)*2+MINUTE($B7420)/30,IFERROR(VALUE(LEFT($B7420,FIND(":",$B7420)-1))*2+VALUE(MID($B7420,FIND(":",$B7420)+1,2))/30,"")))</f>
        <v/>
      </c>
      <c r="G7420" s="12">
        <f>IF($E7420="","",IF(WEEKDAY($E7420,2)&lt;6,1,0))</f>
        <v/>
      </c>
      <c r="H7420" s="12">
        <f>IF(OR($E7420="",$F7420=""),"",IF(AND($G7420=1,$F7420&gt;='Working Hours'!$C$8,$F7420&lt;'Working Hours'!$C$9),1,0))</f>
        <v/>
      </c>
    </row>
    <row r="7421">
      <c r="A7421" s="11" t="n"/>
      <c r="B7421" s="11" t="n"/>
      <c r="C7421" s="11" t="n"/>
      <c r="E7421" s="12">
        <f>IF($A7421="","",IF(ISNUMBER($A7421),$A7421,IFERROR(DATEVALUE($A7421),"")))</f>
        <v/>
      </c>
      <c r="F7421" s="12">
        <f>IF($B7421="","",IF(ISNUMBER($B7421),HOUR($B7421)*2+MINUTE($B7421)/30,IFERROR(VALUE(LEFT($B7421,FIND(":",$B7421)-1))*2+VALUE(MID($B7421,FIND(":",$B7421)+1,2))/30,"")))</f>
        <v/>
      </c>
      <c r="G7421" s="12">
        <f>IF($E7421="","",IF(WEEKDAY($E7421,2)&lt;6,1,0))</f>
        <v/>
      </c>
      <c r="H7421" s="12">
        <f>IF(OR($E7421="",$F7421=""),"",IF(AND($G7421=1,$F7421&gt;='Working Hours'!$C$8,$F7421&lt;'Working Hours'!$C$9),1,0))</f>
        <v/>
      </c>
    </row>
    <row r="7422">
      <c r="A7422" s="11" t="n"/>
      <c r="B7422" s="11" t="n"/>
      <c r="C7422" s="11" t="n"/>
      <c r="E7422" s="12">
        <f>IF($A7422="","",IF(ISNUMBER($A7422),$A7422,IFERROR(DATEVALUE($A7422),"")))</f>
        <v/>
      </c>
      <c r="F7422" s="12">
        <f>IF($B7422="","",IF(ISNUMBER($B7422),HOUR($B7422)*2+MINUTE($B7422)/30,IFERROR(VALUE(LEFT($B7422,FIND(":",$B7422)-1))*2+VALUE(MID($B7422,FIND(":",$B7422)+1,2))/30,"")))</f>
        <v/>
      </c>
      <c r="G7422" s="12">
        <f>IF($E7422="","",IF(WEEKDAY($E7422,2)&lt;6,1,0))</f>
        <v/>
      </c>
      <c r="H7422" s="12">
        <f>IF(OR($E7422="",$F7422=""),"",IF(AND($G7422=1,$F7422&gt;='Working Hours'!$C$8,$F7422&lt;'Working Hours'!$C$9),1,0))</f>
        <v/>
      </c>
    </row>
    <row r="7423">
      <c r="A7423" s="11" t="n"/>
      <c r="B7423" s="11" t="n"/>
      <c r="C7423" s="11" t="n"/>
      <c r="E7423" s="12">
        <f>IF($A7423="","",IF(ISNUMBER($A7423),$A7423,IFERROR(DATEVALUE($A7423),"")))</f>
        <v/>
      </c>
      <c r="F7423" s="12">
        <f>IF($B7423="","",IF(ISNUMBER($B7423),HOUR($B7423)*2+MINUTE($B7423)/30,IFERROR(VALUE(LEFT($B7423,FIND(":",$B7423)-1))*2+VALUE(MID($B7423,FIND(":",$B7423)+1,2))/30,"")))</f>
        <v/>
      </c>
      <c r="G7423" s="12">
        <f>IF($E7423="","",IF(WEEKDAY($E7423,2)&lt;6,1,0))</f>
        <v/>
      </c>
      <c r="H7423" s="12">
        <f>IF(OR($E7423="",$F7423=""),"",IF(AND($G7423=1,$F7423&gt;='Working Hours'!$C$8,$F7423&lt;'Working Hours'!$C$9),1,0))</f>
        <v/>
      </c>
    </row>
    <row r="7424">
      <c r="A7424" s="11" t="n"/>
      <c r="B7424" s="11" t="n"/>
      <c r="C7424" s="11" t="n"/>
      <c r="E7424" s="12">
        <f>IF($A7424="","",IF(ISNUMBER($A7424),$A7424,IFERROR(DATEVALUE($A7424),"")))</f>
        <v/>
      </c>
      <c r="F7424" s="12">
        <f>IF($B7424="","",IF(ISNUMBER($B7424),HOUR($B7424)*2+MINUTE($B7424)/30,IFERROR(VALUE(LEFT($B7424,FIND(":",$B7424)-1))*2+VALUE(MID($B7424,FIND(":",$B7424)+1,2))/30,"")))</f>
        <v/>
      </c>
      <c r="G7424" s="12">
        <f>IF($E7424="","",IF(WEEKDAY($E7424,2)&lt;6,1,0))</f>
        <v/>
      </c>
      <c r="H7424" s="12">
        <f>IF(OR($E7424="",$F7424=""),"",IF(AND($G7424=1,$F7424&gt;='Working Hours'!$C$8,$F7424&lt;'Working Hours'!$C$9),1,0))</f>
        <v/>
      </c>
    </row>
    <row r="7425">
      <c r="A7425" s="11" t="n"/>
      <c r="B7425" s="11" t="n"/>
      <c r="C7425" s="11" t="n"/>
      <c r="E7425" s="12">
        <f>IF($A7425="","",IF(ISNUMBER($A7425),$A7425,IFERROR(DATEVALUE($A7425),"")))</f>
        <v/>
      </c>
      <c r="F7425" s="12">
        <f>IF($B7425="","",IF(ISNUMBER($B7425),HOUR($B7425)*2+MINUTE($B7425)/30,IFERROR(VALUE(LEFT($B7425,FIND(":",$B7425)-1))*2+VALUE(MID($B7425,FIND(":",$B7425)+1,2))/30,"")))</f>
        <v/>
      </c>
      <c r="G7425" s="12">
        <f>IF($E7425="","",IF(WEEKDAY($E7425,2)&lt;6,1,0))</f>
        <v/>
      </c>
      <c r="H7425" s="12">
        <f>IF(OR($E7425="",$F7425=""),"",IF(AND($G7425=1,$F7425&gt;='Working Hours'!$C$8,$F7425&lt;'Working Hours'!$C$9),1,0))</f>
        <v/>
      </c>
    </row>
    <row r="7426">
      <c r="A7426" s="11" t="n"/>
      <c r="B7426" s="11" t="n"/>
      <c r="C7426" s="11" t="n"/>
      <c r="E7426" s="12">
        <f>IF($A7426="","",IF(ISNUMBER($A7426),$A7426,IFERROR(DATEVALUE($A7426),"")))</f>
        <v/>
      </c>
      <c r="F7426" s="12">
        <f>IF($B7426="","",IF(ISNUMBER($B7426),HOUR($B7426)*2+MINUTE($B7426)/30,IFERROR(VALUE(LEFT($B7426,FIND(":",$B7426)-1))*2+VALUE(MID($B7426,FIND(":",$B7426)+1,2))/30,"")))</f>
        <v/>
      </c>
      <c r="G7426" s="12">
        <f>IF($E7426="","",IF(WEEKDAY($E7426,2)&lt;6,1,0))</f>
        <v/>
      </c>
      <c r="H7426" s="12">
        <f>IF(OR($E7426="",$F7426=""),"",IF(AND($G7426=1,$F7426&gt;='Working Hours'!$C$8,$F7426&lt;'Working Hours'!$C$9),1,0))</f>
        <v/>
      </c>
    </row>
    <row r="7427">
      <c r="A7427" s="11" t="n"/>
      <c r="B7427" s="11" t="n"/>
      <c r="C7427" s="11" t="n"/>
      <c r="E7427" s="12">
        <f>IF($A7427="","",IF(ISNUMBER($A7427),$A7427,IFERROR(DATEVALUE($A7427),"")))</f>
        <v/>
      </c>
      <c r="F7427" s="12">
        <f>IF($B7427="","",IF(ISNUMBER($B7427),HOUR($B7427)*2+MINUTE($B7427)/30,IFERROR(VALUE(LEFT($B7427,FIND(":",$B7427)-1))*2+VALUE(MID($B7427,FIND(":",$B7427)+1,2))/30,"")))</f>
        <v/>
      </c>
      <c r="G7427" s="12">
        <f>IF($E7427="","",IF(WEEKDAY($E7427,2)&lt;6,1,0))</f>
        <v/>
      </c>
      <c r="H7427" s="12">
        <f>IF(OR($E7427="",$F7427=""),"",IF(AND($G7427=1,$F7427&gt;='Working Hours'!$C$8,$F7427&lt;'Working Hours'!$C$9),1,0))</f>
        <v/>
      </c>
    </row>
    <row r="7428">
      <c r="A7428" s="11" t="n"/>
      <c r="B7428" s="11" t="n"/>
      <c r="C7428" s="11" t="n"/>
      <c r="E7428" s="12">
        <f>IF($A7428="","",IF(ISNUMBER($A7428),$A7428,IFERROR(DATEVALUE($A7428),"")))</f>
        <v/>
      </c>
      <c r="F7428" s="12">
        <f>IF($B7428="","",IF(ISNUMBER($B7428),HOUR($B7428)*2+MINUTE($B7428)/30,IFERROR(VALUE(LEFT($B7428,FIND(":",$B7428)-1))*2+VALUE(MID($B7428,FIND(":",$B7428)+1,2))/30,"")))</f>
        <v/>
      </c>
      <c r="G7428" s="12">
        <f>IF($E7428="","",IF(WEEKDAY($E7428,2)&lt;6,1,0))</f>
        <v/>
      </c>
      <c r="H7428" s="12">
        <f>IF(OR($E7428="",$F7428=""),"",IF(AND($G7428=1,$F7428&gt;='Working Hours'!$C$8,$F7428&lt;'Working Hours'!$C$9),1,0))</f>
        <v/>
      </c>
    </row>
    <row r="7429">
      <c r="A7429" s="11" t="n"/>
      <c r="B7429" s="11" t="n"/>
      <c r="C7429" s="11" t="n"/>
      <c r="E7429" s="12">
        <f>IF($A7429="","",IF(ISNUMBER($A7429),$A7429,IFERROR(DATEVALUE($A7429),"")))</f>
        <v/>
      </c>
      <c r="F7429" s="12">
        <f>IF($B7429="","",IF(ISNUMBER($B7429),HOUR($B7429)*2+MINUTE($B7429)/30,IFERROR(VALUE(LEFT($B7429,FIND(":",$B7429)-1))*2+VALUE(MID($B7429,FIND(":",$B7429)+1,2))/30,"")))</f>
        <v/>
      </c>
      <c r="G7429" s="12">
        <f>IF($E7429="","",IF(WEEKDAY($E7429,2)&lt;6,1,0))</f>
        <v/>
      </c>
      <c r="H7429" s="12">
        <f>IF(OR($E7429="",$F7429=""),"",IF(AND($G7429=1,$F7429&gt;='Working Hours'!$C$8,$F7429&lt;'Working Hours'!$C$9),1,0))</f>
        <v/>
      </c>
    </row>
    <row r="7430">
      <c r="A7430" s="11" t="n"/>
      <c r="B7430" s="11" t="n"/>
      <c r="C7430" s="11" t="n"/>
      <c r="E7430" s="12">
        <f>IF($A7430="","",IF(ISNUMBER($A7430),$A7430,IFERROR(DATEVALUE($A7430),"")))</f>
        <v/>
      </c>
      <c r="F7430" s="12">
        <f>IF($B7430="","",IF(ISNUMBER($B7430),HOUR($B7430)*2+MINUTE($B7430)/30,IFERROR(VALUE(LEFT($B7430,FIND(":",$B7430)-1))*2+VALUE(MID($B7430,FIND(":",$B7430)+1,2))/30,"")))</f>
        <v/>
      </c>
      <c r="G7430" s="12">
        <f>IF($E7430="","",IF(WEEKDAY($E7430,2)&lt;6,1,0))</f>
        <v/>
      </c>
      <c r="H7430" s="12">
        <f>IF(OR($E7430="",$F7430=""),"",IF(AND($G7430=1,$F7430&gt;='Working Hours'!$C$8,$F7430&lt;'Working Hours'!$C$9),1,0))</f>
        <v/>
      </c>
    </row>
    <row r="7431">
      <c r="A7431" s="11" t="n"/>
      <c r="B7431" s="11" t="n"/>
      <c r="C7431" s="11" t="n"/>
      <c r="E7431" s="12">
        <f>IF($A7431="","",IF(ISNUMBER($A7431),$A7431,IFERROR(DATEVALUE($A7431),"")))</f>
        <v/>
      </c>
      <c r="F7431" s="12">
        <f>IF($B7431="","",IF(ISNUMBER($B7431),HOUR($B7431)*2+MINUTE($B7431)/30,IFERROR(VALUE(LEFT($B7431,FIND(":",$B7431)-1))*2+VALUE(MID($B7431,FIND(":",$B7431)+1,2))/30,"")))</f>
        <v/>
      </c>
      <c r="G7431" s="12">
        <f>IF($E7431="","",IF(WEEKDAY($E7431,2)&lt;6,1,0))</f>
        <v/>
      </c>
      <c r="H7431" s="12">
        <f>IF(OR($E7431="",$F7431=""),"",IF(AND($G7431=1,$F7431&gt;='Working Hours'!$C$8,$F7431&lt;'Working Hours'!$C$9),1,0))</f>
        <v/>
      </c>
    </row>
    <row r="7432">
      <c r="A7432" s="11" t="n"/>
      <c r="B7432" s="11" t="n"/>
      <c r="C7432" s="11" t="n"/>
      <c r="E7432" s="12">
        <f>IF($A7432="","",IF(ISNUMBER($A7432),$A7432,IFERROR(DATEVALUE($A7432),"")))</f>
        <v/>
      </c>
      <c r="F7432" s="12">
        <f>IF($B7432="","",IF(ISNUMBER($B7432),HOUR($B7432)*2+MINUTE($B7432)/30,IFERROR(VALUE(LEFT($B7432,FIND(":",$B7432)-1))*2+VALUE(MID($B7432,FIND(":",$B7432)+1,2))/30,"")))</f>
        <v/>
      </c>
      <c r="G7432" s="12">
        <f>IF($E7432="","",IF(WEEKDAY($E7432,2)&lt;6,1,0))</f>
        <v/>
      </c>
      <c r="H7432" s="12">
        <f>IF(OR($E7432="",$F7432=""),"",IF(AND($G7432=1,$F7432&gt;='Working Hours'!$C$8,$F7432&lt;'Working Hours'!$C$9),1,0))</f>
        <v/>
      </c>
    </row>
    <row r="7433">
      <c r="A7433" s="11" t="n"/>
      <c r="B7433" s="11" t="n"/>
      <c r="C7433" s="11" t="n"/>
      <c r="E7433" s="12">
        <f>IF($A7433="","",IF(ISNUMBER($A7433),$A7433,IFERROR(DATEVALUE($A7433),"")))</f>
        <v/>
      </c>
      <c r="F7433" s="12">
        <f>IF($B7433="","",IF(ISNUMBER($B7433),HOUR($B7433)*2+MINUTE($B7433)/30,IFERROR(VALUE(LEFT($B7433,FIND(":",$B7433)-1))*2+VALUE(MID($B7433,FIND(":",$B7433)+1,2))/30,"")))</f>
        <v/>
      </c>
      <c r="G7433" s="12">
        <f>IF($E7433="","",IF(WEEKDAY($E7433,2)&lt;6,1,0))</f>
        <v/>
      </c>
      <c r="H7433" s="12">
        <f>IF(OR($E7433="",$F7433=""),"",IF(AND($G7433=1,$F7433&gt;='Working Hours'!$C$8,$F7433&lt;'Working Hours'!$C$9),1,0))</f>
        <v/>
      </c>
    </row>
    <row r="7434">
      <c r="A7434" s="11" t="n"/>
      <c r="B7434" s="11" t="n"/>
      <c r="C7434" s="11" t="n"/>
      <c r="E7434" s="12">
        <f>IF($A7434="","",IF(ISNUMBER($A7434),$A7434,IFERROR(DATEVALUE($A7434),"")))</f>
        <v/>
      </c>
      <c r="F7434" s="12">
        <f>IF($B7434="","",IF(ISNUMBER($B7434),HOUR($B7434)*2+MINUTE($B7434)/30,IFERROR(VALUE(LEFT($B7434,FIND(":",$B7434)-1))*2+VALUE(MID($B7434,FIND(":",$B7434)+1,2))/30,"")))</f>
        <v/>
      </c>
      <c r="G7434" s="12">
        <f>IF($E7434="","",IF(WEEKDAY($E7434,2)&lt;6,1,0))</f>
        <v/>
      </c>
      <c r="H7434" s="12">
        <f>IF(OR($E7434="",$F7434=""),"",IF(AND($G7434=1,$F7434&gt;='Working Hours'!$C$8,$F7434&lt;'Working Hours'!$C$9),1,0))</f>
        <v/>
      </c>
    </row>
    <row r="7435">
      <c r="A7435" s="11" t="n"/>
      <c r="B7435" s="11" t="n"/>
      <c r="C7435" s="11" t="n"/>
      <c r="E7435" s="12">
        <f>IF($A7435="","",IF(ISNUMBER($A7435),$A7435,IFERROR(DATEVALUE($A7435),"")))</f>
        <v/>
      </c>
      <c r="F7435" s="12">
        <f>IF($B7435="","",IF(ISNUMBER($B7435),HOUR($B7435)*2+MINUTE($B7435)/30,IFERROR(VALUE(LEFT($B7435,FIND(":",$B7435)-1))*2+VALUE(MID($B7435,FIND(":",$B7435)+1,2))/30,"")))</f>
        <v/>
      </c>
      <c r="G7435" s="12">
        <f>IF($E7435="","",IF(WEEKDAY($E7435,2)&lt;6,1,0))</f>
        <v/>
      </c>
      <c r="H7435" s="12">
        <f>IF(OR($E7435="",$F7435=""),"",IF(AND($G7435=1,$F7435&gt;='Working Hours'!$C$8,$F7435&lt;'Working Hours'!$C$9),1,0))</f>
        <v/>
      </c>
    </row>
    <row r="7436">
      <c r="A7436" s="11" t="n"/>
      <c r="B7436" s="11" t="n"/>
      <c r="C7436" s="11" t="n"/>
      <c r="E7436" s="12">
        <f>IF($A7436="","",IF(ISNUMBER($A7436),$A7436,IFERROR(DATEVALUE($A7436),"")))</f>
        <v/>
      </c>
      <c r="F7436" s="12">
        <f>IF($B7436="","",IF(ISNUMBER($B7436),HOUR($B7436)*2+MINUTE($B7436)/30,IFERROR(VALUE(LEFT($B7436,FIND(":",$B7436)-1))*2+VALUE(MID($B7436,FIND(":",$B7436)+1,2))/30,"")))</f>
        <v/>
      </c>
      <c r="G7436" s="12">
        <f>IF($E7436="","",IF(WEEKDAY($E7436,2)&lt;6,1,0))</f>
        <v/>
      </c>
      <c r="H7436" s="12">
        <f>IF(OR($E7436="",$F7436=""),"",IF(AND($G7436=1,$F7436&gt;='Working Hours'!$C$8,$F7436&lt;'Working Hours'!$C$9),1,0))</f>
        <v/>
      </c>
    </row>
    <row r="7437">
      <c r="A7437" s="11" t="n"/>
      <c r="B7437" s="11" t="n"/>
      <c r="C7437" s="11" t="n"/>
      <c r="E7437" s="12">
        <f>IF($A7437="","",IF(ISNUMBER($A7437),$A7437,IFERROR(DATEVALUE($A7437),"")))</f>
        <v/>
      </c>
      <c r="F7437" s="12">
        <f>IF($B7437="","",IF(ISNUMBER($B7437),HOUR($B7437)*2+MINUTE($B7437)/30,IFERROR(VALUE(LEFT($B7437,FIND(":",$B7437)-1))*2+VALUE(MID($B7437,FIND(":",$B7437)+1,2))/30,"")))</f>
        <v/>
      </c>
      <c r="G7437" s="12">
        <f>IF($E7437="","",IF(WEEKDAY($E7437,2)&lt;6,1,0))</f>
        <v/>
      </c>
      <c r="H7437" s="12">
        <f>IF(OR($E7437="",$F7437=""),"",IF(AND($G7437=1,$F7437&gt;='Working Hours'!$C$8,$F7437&lt;'Working Hours'!$C$9),1,0))</f>
        <v/>
      </c>
    </row>
    <row r="7438">
      <c r="A7438" s="11" t="n"/>
      <c r="B7438" s="11" t="n"/>
      <c r="C7438" s="11" t="n"/>
      <c r="E7438" s="12">
        <f>IF($A7438="","",IF(ISNUMBER($A7438),$A7438,IFERROR(DATEVALUE($A7438),"")))</f>
        <v/>
      </c>
      <c r="F7438" s="12">
        <f>IF($B7438="","",IF(ISNUMBER($B7438),HOUR($B7438)*2+MINUTE($B7438)/30,IFERROR(VALUE(LEFT($B7438,FIND(":",$B7438)-1))*2+VALUE(MID($B7438,FIND(":",$B7438)+1,2))/30,"")))</f>
        <v/>
      </c>
      <c r="G7438" s="12">
        <f>IF($E7438="","",IF(WEEKDAY($E7438,2)&lt;6,1,0))</f>
        <v/>
      </c>
      <c r="H7438" s="12">
        <f>IF(OR($E7438="",$F7438=""),"",IF(AND($G7438=1,$F7438&gt;='Working Hours'!$C$8,$F7438&lt;'Working Hours'!$C$9),1,0))</f>
        <v/>
      </c>
    </row>
    <row r="7439">
      <c r="A7439" s="11" t="n"/>
      <c r="B7439" s="11" t="n"/>
      <c r="C7439" s="11" t="n"/>
      <c r="E7439" s="12">
        <f>IF($A7439="","",IF(ISNUMBER($A7439),$A7439,IFERROR(DATEVALUE($A7439),"")))</f>
        <v/>
      </c>
      <c r="F7439" s="12">
        <f>IF($B7439="","",IF(ISNUMBER($B7439),HOUR($B7439)*2+MINUTE($B7439)/30,IFERROR(VALUE(LEFT($B7439,FIND(":",$B7439)-1))*2+VALUE(MID($B7439,FIND(":",$B7439)+1,2))/30,"")))</f>
        <v/>
      </c>
      <c r="G7439" s="12">
        <f>IF($E7439="","",IF(WEEKDAY($E7439,2)&lt;6,1,0))</f>
        <v/>
      </c>
      <c r="H7439" s="12">
        <f>IF(OR($E7439="",$F7439=""),"",IF(AND($G7439=1,$F7439&gt;='Working Hours'!$C$8,$F7439&lt;'Working Hours'!$C$9),1,0))</f>
        <v/>
      </c>
    </row>
    <row r="7440">
      <c r="A7440" s="11" t="n"/>
      <c r="B7440" s="11" t="n"/>
      <c r="C7440" s="11" t="n"/>
      <c r="E7440" s="12">
        <f>IF($A7440="","",IF(ISNUMBER($A7440),$A7440,IFERROR(DATEVALUE($A7440),"")))</f>
        <v/>
      </c>
      <c r="F7440" s="12">
        <f>IF($B7440="","",IF(ISNUMBER($B7440),HOUR($B7440)*2+MINUTE($B7440)/30,IFERROR(VALUE(LEFT($B7440,FIND(":",$B7440)-1))*2+VALUE(MID($B7440,FIND(":",$B7440)+1,2))/30,"")))</f>
        <v/>
      </c>
      <c r="G7440" s="12">
        <f>IF($E7440="","",IF(WEEKDAY($E7440,2)&lt;6,1,0))</f>
        <v/>
      </c>
      <c r="H7440" s="12">
        <f>IF(OR($E7440="",$F7440=""),"",IF(AND($G7440=1,$F7440&gt;='Working Hours'!$C$8,$F7440&lt;'Working Hours'!$C$9),1,0))</f>
        <v/>
      </c>
    </row>
    <row r="7441">
      <c r="A7441" s="11" t="n"/>
      <c r="B7441" s="11" t="n"/>
      <c r="C7441" s="11" t="n"/>
      <c r="E7441" s="12">
        <f>IF($A7441="","",IF(ISNUMBER($A7441),$A7441,IFERROR(DATEVALUE($A7441),"")))</f>
        <v/>
      </c>
      <c r="F7441" s="12">
        <f>IF($B7441="","",IF(ISNUMBER($B7441),HOUR($B7441)*2+MINUTE($B7441)/30,IFERROR(VALUE(LEFT($B7441,FIND(":",$B7441)-1))*2+VALUE(MID($B7441,FIND(":",$B7441)+1,2))/30,"")))</f>
        <v/>
      </c>
      <c r="G7441" s="12">
        <f>IF($E7441="","",IF(WEEKDAY($E7441,2)&lt;6,1,0))</f>
        <v/>
      </c>
      <c r="H7441" s="12">
        <f>IF(OR($E7441="",$F7441=""),"",IF(AND($G7441=1,$F7441&gt;='Working Hours'!$C$8,$F7441&lt;'Working Hours'!$C$9),1,0))</f>
        <v/>
      </c>
    </row>
    <row r="7442">
      <c r="A7442" s="11" t="n"/>
      <c r="B7442" s="11" t="n"/>
      <c r="C7442" s="11" t="n"/>
      <c r="E7442" s="12">
        <f>IF($A7442="","",IF(ISNUMBER($A7442),$A7442,IFERROR(DATEVALUE($A7442),"")))</f>
        <v/>
      </c>
      <c r="F7442" s="12">
        <f>IF($B7442="","",IF(ISNUMBER($B7442),HOUR($B7442)*2+MINUTE($B7442)/30,IFERROR(VALUE(LEFT($B7442,FIND(":",$B7442)-1))*2+VALUE(MID($B7442,FIND(":",$B7442)+1,2))/30,"")))</f>
        <v/>
      </c>
      <c r="G7442" s="12">
        <f>IF($E7442="","",IF(WEEKDAY($E7442,2)&lt;6,1,0))</f>
        <v/>
      </c>
      <c r="H7442" s="12">
        <f>IF(OR($E7442="",$F7442=""),"",IF(AND($G7442=1,$F7442&gt;='Working Hours'!$C$8,$F7442&lt;'Working Hours'!$C$9),1,0))</f>
        <v/>
      </c>
    </row>
    <row r="7443">
      <c r="A7443" s="11" t="n"/>
      <c r="B7443" s="11" t="n"/>
      <c r="C7443" s="11" t="n"/>
      <c r="E7443" s="12">
        <f>IF($A7443="","",IF(ISNUMBER($A7443),$A7443,IFERROR(DATEVALUE($A7443),"")))</f>
        <v/>
      </c>
      <c r="F7443" s="12">
        <f>IF($B7443="","",IF(ISNUMBER($B7443),HOUR($B7443)*2+MINUTE($B7443)/30,IFERROR(VALUE(LEFT($B7443,FIND(":",$B7443)-1))*2+VALUE(MID($B7443,FIND(":",$B7443)+1,2))/30,"")))</f>
        <v/>
      </c>
      <c r="G7443" s="12">
        <f>IF($E7443="","",IF(WEEKDAY($E7443,2)&lt;6,1,0))</f>
        <v/>
      </c>
      <c r="H7443" s="12">
        <f>IF(OR($E7443="",$F7443=""),"",IF(AND($G7443=1,$F7443&gt;='Working Hours'!$C$8,$F7443&lt;'Working Hours'!$C$9),1,0))</f>
        <v/>
      </c>
    </row>
    <row r="7444">
      <c r="A7444" s="11" t="n"/>
      <c r="B7444" s="11" t="n"/>
      <c r="C7444" s="11" t="n"/>
      <c r="E7444" s="12">
        <f>IF($A7444="","",IF(ISNUMBER($A7444),$A7444,IFERROR(DATEVALUE($A7444),"")))</f>
        <v/>
      </c>
      <c r="F7444" s="12">
        <f>IF($B7444="","",IF(ISNUMBER($B7444),HOUR($B7444)*2+MINUTE($B7444)/30,IFERROR(VALUE(LEFT($B7444,FIND(":",$B7444)-1))*2+VALUE(MID($B7444,FIND(":",$B7444)+1,2))/30,"")))</f>
        <v/>
      </c>
      <c r="G7444" s="12">
        <f>IF($E7444="","",IF(WEEKDAY($E7444,2)&lt;6,1,0))</f>
        <v/>
      </c>
      <c r="H7444" s="12">
        <f>IF(OR($E7444="",$F7444=""),"",IF(AND($G7444=1,$F7444&gt;='Working Hours'!$C$8,$F7444&lt;'Working Hours'!$C$9),1,0))</f>
        <v/>
      </c>
    </row>
    <row r="7445">
      <c r="A7445" s="11" t="n"/>
      <c r="B7445" s="11" t="n"/>
      <c r="C7445" s="11" t="n"/>
      <c r="E7445" s="12">
        <f>IF($A7445="","",IF(ISNUMBER($A7445),$A7445,IFERROR(DATEVALUE($A7445),"")))</f>
        <v/>
      </c>
      <c r="F7445" s="12">
        <f>IF($B7445="","",IF(ISNUMBER($B7445),HOUR($B7445)*2+MINUTE($B7445)/30,IFERROR(VALUE(LEFT($B7445,FIND(":",$B7445)-1))*2+VALUE(MID($B7445,FIND(":",$B7445)+1,2))/30,"")))</f>
        <v/>
      </c>
      <c r="G7445" s="12">
        <f>IF($E7445="","",IF(WEEKDAY($E7445,2)&lt;6,1,0))</f>
        <v/>
      </c>
      <c r="H7445" s="12">
        <f>IF(OR($E7445="",$F7445=""),"",IF(AND($G7445=1,$F7445&gt;='Working Hours'!$C$8,$F7445&lt;'Working Hours'!$C$9),1,0))</f>
        <v/>
      </c>
    </row>
    <row r="7446">
      <c r="A7446" s="11" t="n"/>
      <c r="B7446" s="11" t="n"/>
      <c r="C7446" s="11" t="n"/>
      <c r="E7446" s="12">
        <f>IF($A7446="","",IF(ISNUMBER($A7446),$A7446,IFERROR(DATEVALUE($A7446),"")))</f>
        <v/>
      </c>
      <c r="F7446" s="12">
        <f>IF($B7446="","",IF(ISNUMBER($B7446),HOUR($B7446)*2+MINUTE($B7446)/30,IFERROR(VALUE(LEFT($B7446,FIND(":",$B7446)-1))*2+VALUE(MID($B7446,FIND(":",$B7446)+1,2))/30,"")))</f>
        <v/>
      </c>
      <c r="G7446" s="12">
        <f>IF($E7446="","",IF(WEEKDAY($E7446,2)&lt;6,1,0))</f>
        <v/>
      </c>
      <c r="H7446" s="12">
        <f>IF(OR($E7446="",$F7446=""),"",IF(AND($G7446=1,$F7446&gt;='Working Hours'!$C$8,$F7446&lt;'Working Hours'!$C$9),1,0))</f>
        <v/>
      </c>
    </row>
    <row r="7447">
      <c r="A7447" s="11" t="n"/>
      <c r="B7447" s="11" t="n"/>
      <c r="C7447" s="11" t="n"/>
      <c r="E7447" s="12">
        <f>IF($A7447="","",IF(ISNUMBER($A7447),$A7447,IFERROR(DATEVALUE($A7447),"")))</f>
        <v/>
      </c>
      <c r="F7447" s="12">
        <f>IF($B7447="","",IF(ISNUMBER($B7447),HOUR($B7447)*2+MINUTE($B7447)/30,IFERROR(VALUE(LEFT($B7447,FIND(":",$B7447)-1))*2+VALUE(MID($B7447,FIND(":",$B7447)+1,2))/30,"")))</f>
        <v/>
      </c>
      <c r="G7447" s="12">
        <f>IF($E7447="","",IF(WEEKDAY($E7447,2)&lt;6,1,0))</f>
        <v/>
      </c>
      <c r="H7447" s="12">
        <f>IF(OR($E7447="",$F7447=""),"",IF(AND($G7447=1,$F7447&gt;='Working Hours'!$C$8,$F7447&lt;'Working Hours'!$C$9),1,0))</f>
        <v/>
      </c>
    </row>
    <row r="7448">
      <c r="A7448" s="11" t="n"/>
      <c r="B7448" s="11" t="n"/>
      <c r="C7448" s="11" t="n"/>
      <c r="E7448" s="12">
        <f>IF($A7448="","",IF(ISNUMBER($A7448),$A7448,IFERROR(DATEVALUE($A7448),"")))</f>
        <v/>
      </c>
      <c r="F7448" s="12">
        <f>IF($B7448="","",IF(ISNUMBER($B7448),HOUR($B7448)*2+MINUTE($B7448)/30,IFERROR(VALUE(LEFT($B7448,FIND(":",$B7448)-1))*2+VALUE(MID($B7448,FIND(":",$B7448)+1,2))/30,"")))</f>
        <v/>
      </c>
      <c r="G7448" s="12">
        <f>IF($E7448="","",IF(WEEKDAY($E7448,2)&lt;6,1,0))</f>
        <v/>
      </c>
      <c r="H7448" s="12">
        <f>IF(OR($E7448="",$F7448=""),"",IF(AND($G7448=1,$F7448&gt;='Working Hours'!$C$8,$F7448&lt;'Working Hours'!$C$9),1,0))</f>
        <v/>
      </c>
    </row>
    <row r="7449">
      <c r="A7449" s="11" t="n"/>
      <c r="B7449" s="11" t="n"/>
      <c r="C7449" s="11" t="n"/>
      <c r="E7449" s="12">
        <f>IF($A7449="","",IF(ISNUMBER($A7449),$A7449,IFERROR(DATEVALUE($A7449),"")))</f>
        <v/>
      </c>
      <c r="F7449" s="12">
        <f>IF($B7449="","",IF(ISNUMBER($B7449),HOUR($B7449)*2+MINUTE($B7449)/30,IFERROR(VALUE(LEFT($B7449,FIND(":",$B7449)-1))*2+VALUE(MID($B7449,FIND(":",$B7449)+1,2))/30,"")))</f>
        <v/>
      </c>
      <c r="G7449" s="12">
        <f>IF($E7449="","",IF(WEEKDAY($E7449,2)&lt;6,1,0))</f>
        <v/>
      </c>
      <c r="H7449" s="12">
        <f>IF(OR($E7449="",$F7449=""),"",IF(AND($G7449=1,$F7449&gt;='Working Hours'!$C$8,$F7449&lt;'Working Hours'!$C$9),1,0))</f>
        <v/>
      </c>
    </row>
    <row r="7450">
      <c r="A7450" s="11" t="n"/>
      <c r="B7450" s="11" t="n"/>
      <c r="C7450" s="11" t="n"/>
      <c r="E7450" s="12">
        <f>IF($A7450="","",IF(ISNUMBER($A7450),$A7450,IFERROR(DATEVALUE($A7450),"")))</f>
        <v/>
      </c>
      <c r="F7450" s="12">
        <f>IF($B7450="","",IF(ISNUMBER($B7450),HOUR($B7450)*2+MINUTE($B7450)/30,IFERROR(VALUE(LEFT($B7450,FIND(":",$B7450)-1))*2+VALUE(MID($B7450,FIND(":",$B7450)+1,2))/30,"")))</f>
        <v/>
      </c>
      <c r="G7450" s="12">
        <f>IF($E7450="","",IF(WEEKDAY($E7450,2)&lt;6,1,0))</f>
        <v/>
      </c>
      <c r="H7450" s="12">
        <f>IF(OR($E7450="",$F7450=""),"",IF(AND($G7450=1,$F7450&gt;='Working Hours'!$C$8,$F7450&lt;'Working Hours'!$C$9),1,0))</f>
        <v/>
      </c>
    </row>
    <row r="7451">
      <c r="A7451" s="11" t="n"/>
      <c r="B7451" s="11" t="n"/>
      <c r="C7451" s="11" t="n"/>
      <c r="E7451" s="12">
        <f>IF($A7451="","",IF(ISNUMBER($A7451),$A7451,IFERROR(DATEVALUE($A7451),"")))</f>
        <v/>
      </c>
      <c r="F7451" s="12">
        <f>IF($B7451="","",IF(ISNUMBER($B7451),HOUR($B7451)*2+MINUTE($B7451)/30,IFERROR(VALUE(LEFT($B7451,FIND(":",$B7451)-1))*2+VALUE(MID($B7451,FIND(":",$B7451)+1,2))/30,"")))</f>
        <v/>
      </c>
      <c r="G7451" s="12">
        <f>IF($E7451="","",IF(WEEKDAY($E7451,2)&lt;6,1,0))</f>
        <v/>
      </c>
      <c r="H7451" s="12">
        <f>IF(OR($E7451="",$F7451=""),"",IF(AND($G7451=1,$F7451&gt;='Working Hours'!$C$8,$F7451&lt;'Working Hours'!$C$9),1,0))</f>
        <v/>
      </c>
    </row>
    <row r="7452">
      <c r="A7452" s="11" t="n"/>
      <c r="B7452" s="11" t="n"/>
      <c r="C7452" s="11" t="n"/>
      <c r="E7452" s="12">
        <f>IF($A7452="","",IF(ISNUMBER($A7452),$A7452,IFERROR(DATEVALUE($A7452),"")))</f>
        <v/>
      </c>
      <c r="F7452" s="12">
        <f>IF($B7452="","",IF(ISNUMBER($B7452),HOUR($B7452)*2+MINUTE($B7452)/30,IFERROR(VALUE(LEFT($B7452,FIND(":",$B7452)-1))*2+VALUE(MID($B7452,FIND(":",$B7452)+1,2))/30,"")))</f>
        <v/>
      </c>
      <c r="G7452" s="12">
        <f>IF($E7452="","",IF(WEEKDAY($E7452,2)&lt;6,1,0))</f>
        <v/>
      </c>
      <c r="H7452" s="12">
        <f>IF(OR($E7452="",$F7452=""),"",IF(AND($G7452=1,$F7452&gt;='Working Hours'!$C$8,$F7452&lt;'Working Hours'!$C$9),1,0))</f>
        <v/>
      </c>
    </row>
    <row r="7453">
      <c r="A7453" s="11" t="n"/>
      <c r="B7453" s="11" t="n"/>
      <c r="C7453" s="11" t="n"/>
      <c r="E7453" s="12">
        <f>IF($A7453="","",IF(ISNUMBER($A7453),$A7453,IFERROR(DATEVALUE($A7453),"")))</f>
        <v/>
      </c>
      <c r="F7453" s="12">
        <f>IF($B7453="","",IF(ISNUMBER($B7453),HOUR($B7453)*2+MINUTE($B7453)/30,IFERROR(VALUE(LEFT($B7453,FIND(":",$B7453)-1))*2+VALUE(MID($B7453,FIND(":",$B7453)+1,2))/30,"")))</f>
        <v/>
      </c>
      <c r="G7453" s="12">
        <f>IF($E7453="","",IF(WEEKDAY($E7453,2)&lt;6,1,0))</f>
        <v/>
      </c>
      <c r="H7453" s="12">
        <f>IF(OR($E7453="",$F7453=""),"",IF(AND($G7453=1,$F7453&gt;='Working Hours'!$C$8,$F7453&lt;'Working Hours'!$C$9),1,0))</f>
        <v/>
      </c>
    </row>
    <row r="7454">
      <c r="A7454" s="11" t="n"/>
      <c r="B7454" s="11" t="n"/>
      <c r="C7454" s="11" t="n"/>
      <c r="E7454" s="12">
        <f>IF($A7454="","",IF(ISNUMBER($A7454),$A7454,IFERROR(DATEVALUE($A7454),"")))</f>
        <v/>
      </c>
      <c r="F7454" s="12">
        <f>IF($B7454="","",IF(ISNUMBER($B7454),HOUR($B7454)*2+MINUTE($B7454)/30,IFERROR(VALUE(LEFT($B7454,FIND(":",$B7454)-1))*2+VALUE(MID($B7454,FIND(":",$B7454)+1,2))/30,"")))</f>
        <v/>
      </c>
      <c r="G7454" s="12">
        <f>IF($E7454="","",IF(WEEKDAY($E7454,2)&lt;6,1,0))</f>
        <v/>
      </c>
      <c r="H7454" s="12">
        <f>IF(OR($E7454="",$F7454=""),"",IF(AND($G7454=1,$F7454&gt;='Working Hours'!$C$8,$F7454&lt;'Working Hours'!$C$9),1,0))</f>
        <v/>
      </c>
    </row>
    <row r="7455">
      <c r="A7455" s="11" t="n"/>
      <c r="B7455" s="11" t="n"/>
      <c r="C7455" s="11" t="n"/>
      <c r="E7455" s="12">
        <f>IF($A7455="","",IF(ISNUMBER($A7455),$A7455,IFERROR(DATEVALUE($A7455),"")))</f>
        <v/>
      </c>
      <c r="F7455" s="12">
        <f>IF($B7455="","",IF(ISNUMBER($B7455),HOUR($B7455)*2+MINUTE($B7455)/30,IFERROR(VALUE(LEFT($B7455,FIND(":",$B7455)-1))*2+VALUE(MID($B7455,FIND(":",$B7455)+1,2))/30,"")))</f>
        <v/>
      </c>
      <c r="G7455" s="12">
        <f>IF($E7455="","",IF(WEEKDAY($E7455,2)&lt;6,1,0))</f>
        <v/>
      </c>
      <c r="H7455" s="12">
        <f>IF(OR($E7455="",$F7455=""),"",IF(AND($G7455=1,$F7455&gt;='Working Hours'!$C$8,$F7455&lt;'Working Hours'!$C$9),1,0))</f>
        <v/>
      </c>
    </row>
    <row r="7456">
      <c r="A7456" s="11" t="n"/>
      <c r="B7456" s="11" t="n"/>
      <c r="C7456" s="11" t="n"/>
      <c r="E7456" s="12">
        <f>IF($A7456="","",IF(ISNUMBER($A7456),$A7456,IFERROR(DATEVALUE($A7456),"")))</f>
        <v/>
      </c>
      <c r="F7456" s="12">
        <f>IF($B7456="","",IF(ISNUMBER($B7456),HOUR($B7456)*2+MINUTE($B7456)/30,IFERROR(VALUE(LEFT($B7456,FIND(":",$B7456)-1))*2+VALUE(MID($B7456,FIND(":",$B7456)+1,2))/30,"")))</f>
        <v/>
      </c>
      <c r="G7456" s="12">
        <f>IF($E7456="","",IF(WEEKDAY($E7456,2)&lt;6,1,0))</f>
        <v/>
      </c>
      <c r="H7456" s="12">
        <f>IF(OR($E7456="",$F7456=""),"",IF(AND($G7456=1,$F7456&gt;='Working Hours'!$C$8,$F7456&lt;'Working Hours'!$C$9),1,0))</f>
        <v/>
      </c>
    </row>
    <row r="7457">
      <c r="A7457" s="11" t="n"/>
      <c r="B7457" s="11" t="n"/>
      <c r="C7457" s="11" t="n"/>
      <c r="E7457" s="12">
        <f>IF($A7457="","",IF(ISNUMBER($A7457),$A7457,IFERROR(DATEVALUE($A7457),"")))</f>
        <v/>
      </c>
      <c r="F7457" s="12">
        <f>IF($B7457="","",IF(ISNUMBER($B7457),HOUR($B7457)*2+MINUTE($B7457)/30,IFERROR(VALUE(LEFT($B7457,FIND(":",$B7457)-1))*2+VALUE(MID($B7457,FIND(":",$B7457)+1,2))/30,"")))</f>
        <v/>
      </c>
      <c r="G7457" s="12">
        <f>IF($E7457="","",IF(WEEKDAY($E7457,2)&lt;6,1,0))</f>
        <v/>
      </c>
      <c r="H7457" s="12">
        <f>IF(OR($E7457="",$F7457=""),"",IF(AND($G7457=1,$F7457&gt;='Working Hours'!$C$8,$F7457&lt;'Working Hours'!$C$9),1,0))</f>
        <v/>
      </c>
    </row>
    <row r="7458">
      <c r="A7458" s="11" t="n"/>
      <c r="B7458" s="11" t="n"/>
      <c r="C7458" s="11" t="n"/>
      <c r="E7458" s="12">
        <f>IF($A7458="","",IF(ISNUMBER($A7458),$A7458,IFERROR(DATEVALUE($A7458),"")))</f>
        <v/>
      </c>
      <c r="F7458" s="12">
        <f>IF($B7458="","",IF(ISNUMBER($B7458),HOUR($B7458)*2+MINUTE($B7458)/30,IFERROR(VALUE(LEFT($B7458,FIND(":",$B7458)-1))*2+VALUE(MID($B7458,FIND(":",$B7458)+1,2))/30,"")))</f>
        <v/>
      </c>
      <c r="G7458" s="12">
        <f>IF($E7458="","",IF(WEEKDAY($E7458,2)&lt;6,1,0))</f>
        <v/>
      </c>
      <c r="H7458" s="12">
        <f>IF(OR($E7458="",$F7458=""),"",IF(AND($G7458=1,$F7458&gt;='Working Hours'!$C$8,$F7458&lt;'Working Hours'!$C$9),1,0))</f>
        <v/>
      </c>
    </row>
    <row r="7459">
      <c r="A7459" s="11" t="n"/>
      <c r="B7459" s="11" t="n"/>
      <c r="C7459" s="11" t="n"/>
      <c r="E7459" s="12">
        <f>IF($A7459="","",IF(ISNUMBER($A7459),$A7459,IFERROR(DATEVALUE($A7459),"")))</f>
        <v/>
      </c>
      <c r="F7459" s="12">
        <f>IF($B7459="","",IF(ISNUMBER($B7459),HOUR($B7459)*2+MINUTE($B7459)/30,IFERROR(VALUE(LEFT($B7459,FIND(":",$B7459)-1))*2+VALUE(MID($B7459,FIND(":",$B7459)+1,2))/30,"")))</f>
        <v/>
      </c>
      <c r="G7459" s="12">
        <f>IF($E7459="","",IF(WEEKDAY($E7459,2)&lt;6,1,0))</f>
        <v/>
      </c>
      <c r="H7459" s="12">
        <f>IF(OR($E7459="",$F7459=""),"",IF(AND($G7459=1,$F7459&gt;='Working Hours'!$C$8,$F7459&lt;'Working Hours'!$C$9),1,0))</f>
        <v/>
      </c>
    </row>
    <row r="7460">
      <c r="A7460" s="11" t="n"/>
      <c r="B7460" s="11" t="n"/>
      <c r="C7460" s="11" t="n"/>
      <c r="E7460" s="12">
        <f>IF($A7460="","",IF(ISNUMBER($A7460),$A7460,IFERROR(DATEVALUE($A7460),"")))</f>
        <v/>
      </c>
      <c r="F7460" s="12">
        <f>IF($B7460="","",IF(ISNUMBER($B7460),HOUR($B7460)*2+MINUTE($B7460)/30,IFERROR(VALUE(LEFT($B7460,FIND(":",$B7460)-1))*2+VALUE(MID($B7460,FIND(":",$B7460)+1,2))/30,"")))</f>
        <v/>
      </c>
      <c r="G7460" s="12">
        <f>IF($E7460="","",IF(WEEKDAY($E7460,2)&lt;6,1,0))</f>
        <v/>
      </c>
      <c r="H7460" s="12">
        <f>IF(OR($E7460="",$F7460=""),"",IF(AND($G7460=1,$F7460&gt;='Working Hours'!$C$8,$F7460&lt;'Working Hours'!$C$9),1,0))</f>
        <v/>
      </c>
    </row>
    <row r="7461">
      <c r="A7461" s="11" t="n"/>
      <c r="B7461" s="11" t="n"/>
      <c r="C7461" s="11" t="n"/>
      <c r="E7461" s="12">
        <f>IF($A7461="","",IF(ISNUMBER($A7461),$A7461,IFERROR(DATEVALUE($A7461),"")))</f>
        <v/>
      </c>
      <c r="F7461" s="12">
        <f>IF($B7461="","",IF(ISNUMBER($B7461),HOUR($B7461)*2+MINUTE($B7461)/30,IFERROR(VALUE(LEFT($B7461,FIND(":",$B7461)-1))*2+VALUE(MID($B7461,FIND(":",$B7461)+1,2))/30,"")))</f>
        <v/>
      </c>
      <c r="G7461" s="12">
        <f>IF($E7461="","",IF(WEEKDAY($E7461,2)&lt;6,1,0))</f>
        <v/>
      </c>
      <c r="H7461" s="12">
        <f>IF(OR($E7461="",$F7461=""),"",IF(AND($G7461=1,$F7461&gt;='Working Hours'!$C$8,$F7461&lt;'Working Hours'!$C$9),1,0))</f>
        <v/>
      </c>
    </row>
    <row r="7462">
      <c r="A7462" s="11" t="n"/>
      <c r="B7462" s="11" t="n"/>
      <c r="C7462" s="11" t="n"/>
      <c r="E7462" s="12">
        <f>IF($A7462="","",IF(ISNUMBER($A7462),$A7462,IFERROR(DATEVALUE($A7462),"")))</f>
        <v/>
      </c>
      <c r="F7462" s="12">
        <f>IF($B7462="","",IF(ISNUMBER($B7462),HOUR($B7462)*2+MINUTE($B7462)/30,IFERROR(VALUE(LEFT($B7462,FIND(":",$B7462)-1))*2+VALUE(MID($B7462,FIND(":",$B7462)+1,2))/30,"")))</f>
        <v/>
      </c>
      <c r="G7462" s="12">
        <f>IF($E7462="","",IF(WEEKDAY($E7462,2)&lt;6,1,0))</f>
        <v/>
      </c>
      <c r="H7462" s="12">
        <f>IF(OR($E7462="",$F7462=""),"",IF(AND($G7462=1,$F7462&gt;='Working Hours'!$C$8,$F7462&lt;'Working Hours'!$C$9),1,0))</f>
        <v/>
      </c>
    </row>
    <row r="7463">
      <c r="A7463" s="11" t="n"/>
      <c r="B7463" s="11" t="n"/>
      <c r="C7463" s="11" t="n"/>
      <c r="E7463" s="12">
        <f>IF($A7463="","",IF(ISNUMBER($A7463),$A7463,IFERROR(DATEVALUE($A7463),"")))</f>
        <v/>
      </c>
      <c r="F7463" s="12">
        <f>IF($B7463="","",IF(ISNUMBER($B7463),HOUR($B7463)*2+MINUTE($B7463)/30,IFERROR(VALUE(LEFT($B7463,FIND(":",$B7463)-1))*2+VALUE(MID($B7463,FIND(":",$B7463)+1,2))/30,"")))</f>
        <v/>
      </c>
      <c r="G7463" s="12">
        <f>IF($E7463="","",IF(WEEKDAY($E7463,2)&lt;6,1,0))</f>
        <v/>
      </c>
      <c r="H7463" s="12">
        <f>IF(OR($E7463="",$F7463=""),"",IF(AND($G7463=1,$F7463&gt;='Working Hours'!$C$8,$F7463&lt;'Working Hours'!$C$9),1,0))</f>
        <v/>
      </c>
    </row>
    <row r="7464">
      <c r="A7464" s="11" t="n"/>
      <c r="B7464" s="11" t="n"/>
      <c r="C7464" s="11" t="n"/>
      <c r="E7464" s="12">
        <f>IF($A7464="","",IF(ISNUMBER($A7464),$A7464,IFERROR(DATEVALUE($A7464),"")))</f>
        <v/>
      </c>
      <c r="F7464" s="12">
        <f>IF($B7464="","",IF(ISNUMBER($B7464),HOUR($B7464)*2+MINUTE($B7464)/30,IFERROR(VALUE(LEFT($B7464,FIND(":",$B7464)-1))*2+VALUE(MID($B7464,FIND(":",$B7464)+1,2))/30,"")))</f>
        <v/>
      </c>
      <c r="G7464" s="12">
        <f>IF($E7464="","",IF(WEEKDAY($E7464,2)&lt;6,1,0))</f>
        <v/>
      </c>
      <c r="H7464" s="12">
        <f>IF(OR($E7464="",$F7464=""),"",IF(AND($G7464=1,$F7464&gt;='Working Hours'!$C$8,$F7464&lt;'Working Hours'!$C$9),1,0))</f>
        <v/>
      </c>
    </row>
    <row r="7465">
      <c r="A7465" s="11" t="n"/>
      <c r="B7465" s="11" t="n"/>
      <c r="C7465" s="11" t="n"/>
      <c r="E7465" s="12">
        <f>IF($A7465="","",IF(ISNUMBER($A7465),$A7465,IFERROR(DATEVALUE($A7465),"")))</f>
        <v/>
      </c>
      <c r="F7465" s="12">
        <f>IF($B7465="","",IF(ISNUMBER($B7465),HOUR($B7465)*2+MINUTE($B7465)/30,IFERROR(VALUE(LEFT($B7465,FIND(":",$B7465)-1))*2+VALUE(MID($B7465,FIND(":",$B7465)+1,2))/30,"")))</f>
        <v/>
      </c>
      <c r="G7465" s="12">
        <f>IF($E7465="","",IF(WEEKDAY($E7465,2)&lt;6,1,0))</f>
        <v/>
      </c>
      <c r="H7465" s="12">
        <f>IF(OR($E7465="",$F7465=""),"",IF(AND($G7465=1,$F7465&gt;='Working Hours'!$C$8,$F7465&lt;'Working Hours'!$C$9),1,0))</f>
        <v/>
      </c>
    </row>
    <row r="7466">
      <c r="A7466" s="11" t="n"/>
      <c r="B7466" s="11" t="n"/>
      <c r="C7466" s="11" t="n"/>
      <c r="E7466" s="12">
        <f>IF($A7466="","",IF(ISNUMBER($A7466),$A7466,IFERROR(DATEVALUE($A7466),"")))</f>
        <v/>
      </c>
      <c r="F7466" s="12">
        <f>IF($B7466="","",IF(ISNUMBER($B7466),HOUR($B7466)*2+MINUTE($B7466)/30,IFERROR(VALUE(LEFT($B7466,FIND(":",$B7466)-1))*2+VALUE(MID($B7466,FIND(":",$B7466)+1,2))/30,"")))</f>
        <v/>
      </c>
      <c r="G7466" s="12">
        <f>IF($E7466="","",IF(WEEKDAY($E7466,2)&lt;6,1,0))</f>
        <v/>
      </c>
      <c r="H7466" s="12">
        <f>IF(OR($E7466="",$F7466=""),"",IF(AND($G7466=1,$F7466&gt;='Working Hours'!$C$8,$F7466&lt;'Working Hours'!$C$9),1,0))</f>
        <v/>
      </c>
    </row>
    <row r="7467">
      <c r="A7467" s="11" t="n"/>
      <c r="B7467" s="11" t="n"/>
      <c r="C7467" s="11" t="n"/>
      <c r="E7467" s="12">
        <f>IF($A7467="","",IF(ISNUMBER($A7467),$A7467,IFERROR(DATEVALUE($A7467),"")))</f>
        <v/>
      </c>
      <c r="F7467" s="12">
        <f>IF($B7467="","",IF(ISNUMBER($B7467),HOUR($B7467)*2+MINUTE($B7467)/30,IFERROR(VALUE(LEFT($B7467,FIND(":",$B7467)-1))*2+VALUE(MID($B7467,FIND(":",$B7467)+1,2))/30,"")))</f>
        <v/>
      </c>
      <c r="G7467" s="12">
        <f>IF($E7467="","",IF(WEEKDAY($E7467,2)&lt;6,1,0))</f>
        <v/>
      </c>
      <c r="H7467" s="12">
        <f>IF(OR($E7467="",$F7467=""),"",IF(AND($G7467=1,$F7467&gt;='Working Hours'!$C$8,$F7467&lt;'Working Hours'!$C$9),1,0))</f>
        <v/>
      </c>
    </row>
    <row r="7468">
      <c r="A7468" s="11" t="n"/>
      <c r="B7468" s="11" t="n"/>
      <c r="C7468" s="11" t="n"/>
      <c r="E7468" s="12">
        <f>IF($A7468="","",IF(ISNUMBER($A7468),$A7468,IFERROR(DATEVALUE($A7468),"")))</f>
        <v/>
      </c>
      <c r="F7468" s="12">
        <f>IF($B7468="","",IF(ISNUMBER($B7468),HOUR($B7468)*2+MINUTE($B7468)/30,IFERROR(VALUE(LEFT($B7468,FIND(":",$B7468)-1))*2+VALUE(MID($B7468,FIND(":",$B7468)+1,2))/30,"")))</f>
        <v/>
      </c>
      <c r="G7468" s="12">
        <f>IF($E7468="","",IF(WEEKDAY($E7468,2)&lt;6,1,0))</f>
        <v/>
      </c>
      <c r="H7468" s="12">
        <f>IF(OR($E7468="",$F7468=""),"",IF(AND($G7468=1,$F7468&gt;='Working Hours'!$C$8,$F7468&lt;'Working Hours'!$C$9),1,0))</f>
        <v/>
      </c>
    </row>
    <row r="7469">
      <c r="A7469" s="11" t="n"/>
      <c r="B7469" s="11" t="n"/>
      <c r="C7469" s="11" t="n"/>
      <c r="E7469" s="12">
        <f>IF($A7469="","",IF(ISNUMBER($A7469),$A7469,IFERROR(DATEVALUE($A7469),"")))</f>
        <v/>
      </c>
      <c r="F7469" s="12">
        <f>IF($B7469="","",IF(ISNUMBER($B7469),HOUR($B7469)*2+MINUTE($B7469)/30,IFERROR(VALUE(LEFT($B7469,FIND(":",$B7469)-1))*2+VALUE(MID($B7469,FIND(":",$B7469)+1,2))/30,"")))</f>
        <v/>
      </c>
      <c r="G7469" s="12">
        <f>IF($E7469="","",IF(WEEKDAY($E7469,2)&lt;6,1,0))</f>
        <v/>
      </c>
      <c r="H7469" s="12">
        <f>IF(OR($E7469="",$F7469=""),"",IF(AND($G7469=1,$F7469&gt;='Working Hours'!$C$8,$F7469&lt;'Working Hours'!$C$9),1,0))</f>
        <v/>
      </c>
    </row>
    <row r="7470">
      <c r="A7470" s="11" t="n"/>
      <c r="B7470" s="11" t="n"/>
      <c r="C7470" s="11" t="n"/>
      <c r="E7470" s="12">
        <f>IF($A7470="","",IF(ISNUMBER($A7470),$A7470,IFERROR(DATEVALUE($A7470),"")))</f>
        <v/>
      </c>
      <c r="F7470" s="12">
        <f>IF($B7470="","",IF(ISNUMBER($B7470),HOUR($B7470)*2+MINUTE($B7470)/30,IFERROR(VALUE(LEFT($B7470,FIND(":",$B7470)-1))*2+VALUE(MID($B7470,FIND(":",$B7470)+1,2))/30,"")))</f>
        <v/>
      </c>
      <c r="G7470" s="12">
        <f>IF($E7470="","",IF(WEEKDAY($E7470,2)&lt;6,1,0))</f>
        <v/>
      </c>
      <c r="H7470" s="12">
        <f>IF(OR($E7470="",$F7470=""),"",IF(AND($G7470=1,$F7470&gt;='Working Hours'!$C$8,$F7470&lt;'Working Hours'!$C$9),1,0))</f>
        <v/>
      </c>
    </row>
    <row r="7471">
      <c r="A7471" s="11" t="n"/>
      <c r="B7471" s="11" t="n"/>
      <c r="C7471" s="11" t="n"/>
      <c r="E7471" s="12">
        <f>IF($A7471="","",IF(ISNUMBER($A7471),$A7471,IFERROR(DATEVALUE($A7471),"")))</f>
        <v/>
      </c>
      <c r="F7471" s="12">
        <f>IF($B7471="","",IF(ISNUMBER($B7471),HOUR($B7471)*2+MINUTE($B7471)/30,IFERROR(VALUE(LEFT($B7471,FIND(":",$B7471)-1))*2+VALUE(MID($B7471,FIND(":",$B7471)+1,2))/30,"")))</f>
        <v/>
      </c>
      <c r="G7471" s="12">
        <f>IF($E7471="","",IF(WEEKDAY($E7471,2)&lt;6,1,0))</f>
        <v/>
      </c>
      <c r="H7471" s="12">
        <f>IF(OR($E7471="",$F7471=""),"",IF(AND($G7471=1,$F7471&gt;='Working Hours'!$C$8,$F7471&lt;'Working Hours'!$C$9),1,0))</f>
        <v/>
      </c>
    </row>
    <row r="7472">
      <c r="A7472" s="11" t="n"/>
      <c r="B7472" s="11" t="n"/>
      <c r="C7472" s="11" t="n"/>
      <c r="E7472" s="12">
        <f>IF($A7472="","",IF(ISNUMBER($A7472),$A7472,IFERROR(DATEVALUE($A7472),"")))</f>
        <v/>
      </c>
      <c r="F7472" s="12">
        <f>IF($B7472="","",IF(ISNUMBER($B7472),HOUR($B7472)*2+MINUTE($B7472)/30,IFERROR(VALUE(LEFT($B7472,FIND(":",$B7472)-1))*2+VALUE(MID($B7472,FIND(":",$B7472)+1,2))/30,"")))</f>
        <v/>
      </c>
      <c r="G7472" s="12">
        <f>IF($E7472="","",IF(WEEKDAY($E7472,2)&lt;6,1,0))</f>
        <v/>
      </c>
      <c r="H7472" s="12">
        <f>IF(OR($E7472="",$F7472=""),"",IF(AND($G7472=1,$F7472&gt;='Working Hours'!$C$8,$F7472&lt;'Working Hours'!$C$9),1,0))</f>
        <v/>
      </c>
    </row>
    <row r="7473">
      <c r="A7473" s="11" t="n"/>
      <c r="B7473" s="11" t="n"/>
      <c r="C7473" s="11" t="n"/>
      <c r="E7473" s="12">
        <f>IF($A7473="","",IF(ISNUMBER($A7473),$A7473,IFERROR(DATEVALUE($A7473),"")))</f>
        <v/>
      </c>
      <c r="F7473" s="12">
        <f>IF($B7473="","",IF(ISNUMBER($B7473),HOUR($B7473)*2+MINUTE($B7473)/30,IFERROR(VALUE(LEFT($B7473,FIND(":",$B7473)-1))*2+VALUE(MID($B7473,FIND(":",$B7473)+1,2))/30,"")))</f>
        <v/>
      </c>
      <c r="G7473" s="12">
        <f>IF($E7473="","",IF(WEEKDAY($E7473,2)&lt;6,1,0))</f>
        <v/>
      </c>
      <c r="H7473" s="12">
        <f>IF(OR($E7473="",$F7473=""),"",IF(AND($G7473=1,$F7473&gt;='Working Hours'!$C$8,$F7473&lt;'Working Hours'!$C$9),1,0))</f>
        <v/>
      </c>
    </row>
    <row r="7474">
      <c r="A7474" s="11" t="n"/>
      <c r="B7474" s="11" t="n"/>
      <c r="C7474" s="11" t="n"/>
      <c r="E7474" s="12">
        <f>IF($A7474="","",IF(ISNUMBER($A7474),$A7474,IFERROR(DATEVALUE($A7474),"")))</f>
        <v/>
      </c>
      <c r="F7474" s="12">
        <f>IF($B7474="","",IF(ISNUMBER($B7474),HOUR($B7474)*2+MINUTE($B7474)/30,IFERROR(VALUE(LEFT($B7474,FIND(":",$B7474)-1))*2+VALUE(MID($B7474,FIND(":",$B7474)+1,2))/30,"")))</f>
        <v/>
      </c>
      <c r="G7474" s="12">
        <f>IF($E7474="","",IF(WEEKDAY($E7474,2)&lt;6,1,0))</f>
        <v/>
      </c>
      <c r="H7474" s="12">
        <f>IF(OR($E7474="",$F7474=""),"",IF(AND($G7474=1,$F7474&gt;='Working Hours'!$C$8,$F7474&lt;'Working Hours'!$C$9),1,0))</f>
        <v/>
      </c>
    </row>
    <row r="7475">
      <c r="A7475" s="11" t="n"/>
      <c r="B7475" s="11" t="n"/>
      <c r="C7475" s="11" t="n"/>
      <c r="E7475" s="12">
        <f>IF($A7475="","",IF(ISNUMBER($A7475),$A7475,IFERROR(DATEVALUE($A7475),"")))</f>
        <v/>
      </c>
      <c r="F7475" s="12">
        <f>IF($B7475="","",IF(ISNUMBER($B7475),HOUR($B7475)*2+MINUTE($B7475)/30,IFERROR(VALUE(LEFT($B7475,FIND(":",$B7475)-1))*2+VALUE(MID($B7475,FIND(":",$B7475)+1,2))/30,"")))</f>
        <v/>
      </c>
      <c r="G7475" s="12">
        <f>IF($E7475="","",IF(WEEKDAY($E7475,2)&lt;6,1,0))</f>
        <v/>
      </c>
      <c r="H7475" s="12">
        <f>IF(OR($E7475="",$F7475=""),"",IF(AND($G7475=1,$F7475&gt;='Working Hours'!$C$8,$F7475&lt;'Working Hours'!$C$9),1,0))</f>
        <v/>
      </c>
    </row>
    <row r="7476">
      <c r="A7476" s="11" t="n"/>
      <c r="B7476" s="11" t="n"/>
      <c r="C7476" s="11" t="n"/>
      <c r="E7476" s="12">
        <f>IF($A7476="","",IF(ISNUMBER($A7476),$A7476,IFERROR(DATEVALUE($A7476),"")))</f>
        <v/>
      </c>
      <c r="F7476" s="12">
        <f>IF($B7476="","",IF(ISNUMBER($B7476),HOUR($B7476)*2+MINUTE($B7476)/30,IFERROR(VALUE(LEFT($B7476,FIND(":",$B7476)-1))*2+VALUE(MID($B7476,FIND(":",$B7476)+1,2))/30,"")))</f>
        <v/>
      </c>
      <c r="G7476" s="12">
        <f>IF($E7476="","",IF(WEEKDAY($E7476,2)&lt;6,1,0))</f>
        <v/>
      </c>
      <c r="H7476" s="12">
        <f>IF(OR($E7476="",$F7476=""),"",IF(AND($G7476=1,$F7476&gt;='Working Hours'!$C$8,$F7476&lt;'Working Hours'!$C$9),1,0))</f>
        <v/>
      </c>
    </row>
    <row r="7477">
      <c r="A7477" s="11" t="n"/>
      <c r="B7477" s="11" t="n"/>
      <c r="C7477" s="11" t="n"/>
      <c r="E7477" s="12">
        <f>IF($A7477="","",IF(ISNUMBER($A7477),$A7477,IFERROR(DATEVALUE($A7477),"")))</f>
        <v/>
      </c>
      <c r="F7477" s="12">
        <f>IF($B7477="","",IF(ISNUMBER($B7477),HOUR($B7477)*2+MINUTE($B7477)/30,IFERROR(VALUE(LEFT($B7477,FIND(":",$B7477)-1))*2+VALUE(MID($B7477,FIND(":",$B7477)+1,2))/30,"")))</f>
        <v/>
      </c>
      <c r="G7477" s="12">
        <f>IF($E7477="","",IF(WEEKDAY($E7477,2)&lt;6,1,0))</f>
        <v/>
      </c>
      <c r="H7477" s="12">
        <f>IF(OR($E7477="",$F7477=""),"",IF(AND($G7477=1,$F7477&gt;='Working Hours'!$C$8,$F7477&lt;'Working Hours'!$C$9),1,0))</f>
        <v/>
      </c>
    </row>
    <row r="7478">
      <c r="A7478" s="11" t="n"/>
      <c r="B7478" s="11" t="n"/>
      <c r="C7478" s="11" t="n"/>
      <c r="E7478" s="12">
        <f>IF($A7478="","",IF(ISNUMBER($A7478),$A7478,IFERROR(DATEVALUE($A7478),"")))</f>
        <v/>
      </c>
      <c r="F7478" s="12">
        <f>IF($B7478="","",IF(ISNUMBER($B7478),HOUR($B7478)*2+MINUTE($B7478)/30,IFERROR(VALUE(LEFT($B7478,FIND(":",$B7478)-1))*2+VALUE(MID($B7478,FIND(":",$B7478)+1,2))/30,"")))</f>
        <v/>
      </c>
      <c r="G7478" s="12">
        <f>IF($E7478="","",IF(WEEKDAY($E7478,2)&lt;6,1,0))</f>
        <v/>
      </c>
      <c r="H7478" s="12">
        <f>IF(OR($E7478="",$F7478=""),"",IF(AND($G7478=1,$F7478&gt;='Working Hours'!$C$8,$F7478&lt;'Working Hours'!$C$9),1,0))</f>
        <v/>
      </c>
    </row>
    <row r="7479">
      <c r="A7479" s="11" t="n"/>
      <c r="B7479" s="11" t="n"/>
      <c r="C7479" s="11" t="n"/>
      <c r="E7479" s="12">
        <f>IF($A7479="","",IF(ISNUMBER($A7479),$A7479,IFERROR(DATEVALUE($A7479),"")))</f>
        <v/>
      </c>
      <c r="F7479" s="12">
        <f>IF($B7479="","",IF(ISNUMBER($B7479),HOUR($B7479)*2+MINUTE($B7479)/30,IFERROR(VALUE(LEFT($B7479,FIND(":",$B7479)-1))*2+VALUE(MID($B7479,FIND(":",$B7479)+1,2))/30,"")))</f>
        <v/>
      </c>
      <c r="G7479" s="12">
        <f>IF($E7479="","",IF(WEEKDAY($E7479,2)&lt;6,1,0))</f>
        <v/>
      </c>
      <c r="H7479" s="12">
        <f>IF(OR($E7479="",$F7479=""),"",IF(AND($G7479=1,$F7479&gt;='Working Hours'!$C$8,$F7479&lt;'Working Hours'!$C$9),1,0))</f>
        <v/>
      </c>
    </row>
    <row r="7480">
      <c r="A7480" s="11" t="n"/>
      <c r="B7480" s="11" t="n"/>
      <c r="C7480" s="11" t="n"/>
      <c r="E7480" s="12">
        <f>IF($A7480="","",IF(ISNUMBER($A7480),$A7480,IFERROR(DATEVALUE($A7480),"")))</f>
        <v/>
      </c>
      <c r="F7480" s="12">
        <f>IF($B7480="","",IF(ISNUMBER($B7480),HOUR($B7480)*2+MINUTE($B7480)/30,IFERROR(VALUE(LEFT($B7480,FIND(":",$B7480)-1))*2+VALUE(MID($B7480,FIND(":",$B7480)+1,2))/30,"")))</f>
        <v/>
      </c>
      <c r="G7480" s="12">
        <f>IF($E7480="","",IF(WEEKDAY($E7480,2)&lt;6,1,0))</f>
        <v/>
      </c>
      <c r="H7480" s="12">
        <f>IF(OR($E7480="",$F7480=""),"",IF(AND($G7480=1,$F7480&gt;='Working Hours'!$C$8,$F7480&lt;'Working Hours'!$C$9),1,0))</f>
        <v/>
      </c>
    </row>
    <row r="7481">
      <c r="A7481" s="11" t="n"/>
      <c r="B7481" s="11" t="n"/>
      <c r="C7481" s="11" t="n"/>
      <c r="E7481" s="12">
        <f>IF($A7481="","",IF(ISNUMBER($A7481),$A7481,IFERROR(DATEVALUE($A7481),"")))</f>
        <v/>
      </c>
      <c r="F7481" s="12">
        <f>IF($B7481="","",IF(ISNUMBER($B7481),HOUR($B7481)*2+MINUTE($B7481)/30,IFERROR(VALUE(LEFT($B7481,FIND(":",$B7481)-1))*2+VALUE(MID($B7481,FIND(":",$B7481)+1,2))/30,"")))</f>
        <v/>
      </c>
      <c r="G7481" s="12">
        <f>IF($E7481="","",IF(WEEKDAY($E7481,2)&lt;6,1,0))</f>
        <v/>
      </c>
      <c r="H7481" s="12">
        <f>IF(OR($E7481="",$F7481=""),"",IF(AND($G7481=1,$F7481&gt;='Working Hours'!$C$8,$F7481&lt;'Working Hours'!$C$9),1,0))</f>
        <v/>
      </c>
    </row>
    <row r="7482">
      <c r="A7482" s="11" t="n"/>
      <c r="B7482" s="11" t="n"/>
      <c r="C7482" s="11" t="n"/>
      <c r="E7482" s="12">
        <f>IF($A7482="","",IF(ISNUMBER($A7482),$A7482,IFERROR(DATEVALUE($A7482),"")))</f>
        <v/>
      </c>
      <c r="F7482" s="12">
        <f>IF($B7482="","",IF(ISNUMBER($B7482),HOUR($B7482)*2+MINUTE($B7482)/30,IFERROR(VALUE(LEFT($B7482,FIND(":",$B7482)-1))*2+VALUE(MID($B7482,FIND(":",$B7482)+1,2))/30,"")))</f>
        <v/>
      </c>
      <c r="G7482" s="12">
        <f>IF($E7482="","",IF(WEEKDAY($E7482,2)&lt;6,1,0))</f>
        <v/>
      </c>
      <c r="H7482" s="12">
        <f>IF(OR($E7482="",$F7482=""),"",IF(AND($G7482=1,$F7482&gt;='Working Hours'!$C$8,$F7482&lt;'Working Hours'!$C$9),1,0))</f>
        <v/>
      </c>
    </row>
    <row r="7483">
      <c r="A7483" s="11" t="n"/>
      <c r="B7483" s="11" t="n"/>
      <c r="C7483" s="11" t="n"/>
      <c r="E7483" s="12">
        <f>IF($A7483="","",IF(ISNUMBER($A7483),$A7483,IFERROR(DATEVALUE($A7483),"")))</f>
        <v/>
      </c>
      <c r="F7483" s="12">
        <f>IF($B7483="","",IF(ISNUMBER($B7483),HOUR($B7483)*2+MINUTE($B7483)/30,IFERROR(VALUE(LEFT($B7483,FIND(":",$B7483)-1))*2+VALUE(MID($B7483,FIND(":",$B7483)+1,2))/30,"")))</f>
        <v/>
      </c>
      <c r="G7483" s="12">
        <f>IF($E7483="","",IF(WEEKDAY($E7483,2)&lt;6,1,0))</f>
        <v/>
      </c>
      <c r="H7483" s="12">
        <f>IF(OR($E7483="",$F7483=""),"",IF(AND($G7483=1,$F7483&gt;='Working Hours'!$C$8,$F7483&lt;'Working Hours'!$C$9),1,0))</f>
        <v/>
      </c>
    </row>
    <row r="7484">
      <c r="A7484" s="11" t="n"/>
      <c r="B7484" s="11" t="n"/>
      <c r="C7484" s="11" t="n"/>
      <c r="E7484" s="12">
        <f>IF($A7484="","",IF(ISNUMBER($A7484),$A7484,IFERROR(DATEVALUE($A7484),"")))</f>
        <v/>
      </c>
      <c r="F7484" s="12">
        <f>IF($B7484="","",IF(ISNUMBER($B7484),HOUR($B7484)*2+MINUTE($B7484)/30,IFERROR(VALUE(LEFT($B7484,FIND(":",$B7484)-1))*2+VALUE(MID($B7484,FIND(":",$B7484)+1,2))/30,"")))</f>
        <v/>
      </c>
      <c r="G7484" s="12">
        <f>IF($E7484="","",IF(WEEKDAY($E7484,2)&lt;6,1,0))</f>
        <v/>
      </c>
      <c r="H7484" s="12">
        <f>IF(OR($E7484="",$F7484=""),"",IF(AND($G7484=1,$F7484&gt;='Working Hours'!$C$8,$F7484&lt;'Working Hours'!$C$9),1,0))</f>
        <v/>
      </c>
    </row>
    <row r="7485">
      <c r="A7485" s="11" t="n"/>
      <c r="B7485" s="11" t="n"/>
      <c r="C7485" s="11" t="n"/>
      <c r="E7485" s="12">
        <f>IF($A7485="","",IF(ISNUMBER($A7485),$A7485,IFERROR(DATEVALUE($A7485),"")))</f>
        <v/>
      </c>
      <c r="F7485" s="12">
        <f>IF($B7485="","",IF(ISNUMBER($B7485),HOUR($B7485)*2+MINUTE($B7485)/30,IFERROR(VALUE(LEFT($B7485,FIND(":",$B7485)-1))*2+VALUE(MID($B7485,FIND(":",$B7485)+1,2))/30,"")))</f>
        <v/>
      </c>
      <c r="G7485" s="12">
        <f>IF($E7485="","",IF(WEEKDAY($E7485,2)&lt;6,1,0))</f>
        <v/>
      </c>
      <c r="H7485" s="12">
        <f>IF(OR($E7485="",$F7485=""),"",IF(AND($G7485=1,$F7485&gt;='Working Hours'!$C$8,$F7485&lt;'Working Hours'!$C$9),1,0))</f>
        <v/>
      </c>
    </row>
    <row r="7486">
      <c r="A7486" s="11" t="n"/>
      <c r="B7486" s="11" t="n"/>
      <c r="C7486" s="11" t="n"/>
      <c r="E7486" s="12">
        <f>IF($A7486="","",IF(ISNUMBER($A7486),$A7486,IFERROR(DATEVALUE($A7486),"")))</f>
        <v/>
      </c>
      <c r="F7486" s="12">
        <f>IF($B7486="","",IF(ISNUMBER($B7486),HOUR($B7486)*2+MINUTE($B7486)/30,IFERROR(VALUE(LEFT($B7486,FIND(":",$B7486)-1))*2+VALUE(MID($B7486,FIND(":",$B7486)+1,2))/30,"")))</f>
        <v/>
      </c>
      <c r="G7486" s="12">
        <f>IF($E7486="","",IF(WEEKDAY($E7486,2)&lt;6,1,0))</f>
        <v/>
      </c>
      <c r="H7486" s="12">
        <f>IF(OR($E7486="",$F7486=""),"",IF(AND($G7486=1,$F7486&gt;='Working Hours'!$C$8,$F7486&lt;'Working Hours'!$C$9),1,0))</f>
        <v/>
      </c>
    </row>
    <row r="7487">
      <c r="A7487" s="11" t="n"/>
      <c r="B7487" s="11" t="n"/>
      <c r="C7487" s="11" t="n"/>
      <c r="E7487" s="12">
        <f>IF($A7487="","",IF(ISNUMBER($A7487),$A7487,IFERROR(DATEVALUE($A7487),"")))</f>
        <v/>
      </c>
      <c r="F7487" s="12">
        <f>IF($B7487="","",IF(ISNUMBER($B7487),HOUR($B7487)*2+MINUTE($B7487)/30,IFERROR(VALUE(LEFT($B7487,FIND(":",$B7487)-1))*2+VALUE(MID($B7487,FIND(":",$B7487)+1,2))/30,"")))</f>
        <v/>
      </c>
      <c r="G7487" s="12">
        <f>IF($E7487="","",IF(WEEKDAY($E7487,2)&lt;6,1,0))</f>
        <v/>
      </c>
      <c r="H7487" s="12">
        <f>IF(OR($E7487="",$F7487=""),"",IF(AND($G7487=1,$F7487&gt;='Working Hours'!$C$8,$F7487&lt;'Working Hours'!$C$9),1,0))</f>
        <v/>
      </c>
    </row>
    <row r="7488">
      <c r="A7488" s="11" t="n"/>
      <c r="B7488" s="11" t="n"/>
      <c r="C7488" s="11" t="n"/>
      <c r="E7488" s="12">
        <f>IF($A7488="","",IF(ISNUMBER($A7488),$A7488,IFERROR(DATEVALUE($A7488),"")))</f>
        <v/>
      </c>
      <c r="F7488" s="12">
        <f>IF($B7488="","",IF(ISNUMBER($B7488),HOUR($B7488)*2+MINUTE($B7488)/30,IFERROR(VALUE(LEFT($B7488,FIND(":",$B7488)-1))*2+VALUE(MID($B7488,FIND(":",$B7488)+1,2))/30,"")))</f>
        <v/>
      </c>
      <c r="G7488" s="12">
        <f>IF($E7488="","",IF(WEEKDAY($E7488,2)&lt;6,1,0))</f>
        <v/>
      </c>
      <c r="H7488" s="12">
        <f>IF(OR($E7488="",$F7488=""),"",IF(AND($G7488=1,$F7488&gt;='Working Hours'!$C$8,$F7488&lt;'Working Hours'!$C$9),1,0))</f>
        <v/>
      </c>
    </row>
    <row r="7489">
      <c r="A7489" s="11" t="n"/>
      <c r="B7489" s="11" t="n"/>
      <c r="C7489" s="11" t="n"/>
      <c r="E7489" s="12">
        <f>IF($A7489="","",IF(ISNUMBER($A7489),$A7489,IFERROR(DATEVALUE($A7489),"")))</f>
        <v/>
      </c>
      <c r="F7489" s="12">
        <f>IF($B7489="","",IF(ISNUMBER($B7489),HOUR($B7489)*2+MINUTE($B7489)/30,IFERROR(VALUE(LEFT($B7489,FIND(":",$B7489)-1))*2+VALUE(MID($B7489,FIND(":",$B7489)+1,2))/30,"")))</f>
        <v/>
      </c>
      <c r="G7489" s="12">
        <f>IF($E7489="","",IF(WEEKDAY($E7489,2)&lt;6,1,0))</f>
        <v/>
      </c>
      <c r="H7489" s="12">
        <f>IF(OR($E7489="",$F7489=""),"",IF(AND($G7489=1,$F7489&gt;='Working Hours'!$C$8,$F7489&lt;'Working Hours'!$C$9),1,0))</f>
        <v/>
      </c>
    </row>
    <row r="7490">
      <c r="A7490" s="11" t="n"/>
      <c r="B7490" s="11" t="n"/>
      <c r="C7490" s="11" t="n"/>
      <c r="E7490" s="12">
        <f>IF($A7490="","",IF(ISNUMBER($A7490),$A7490,IFERROR(DATEVALUE($A7490),"")))</f>
        <v/>
      </c>
      <c r="F7490" s="12">
        <f>IF($B7490="","",IF(ISNUMBER($B7490),HOUR($B7490)*2+MINUTE($B7490)/30,IFERROR(VALUE(LEFT($B7490,FIND(":",$B7490)-1))*2+VALUE(MID($B7490,FIND(":",$B7490)+1,2))/30,"")))</f>
        <v/>
      </c>
      <c r="G7490" s="12">
        <f>IF($E7490="","",IF(WEEKDAY($E7490,2)&lt;6,1,0))</f>
        <v/>
      </c>
      <c r="H7490" s="12">
        <f>IF(OR($E7490="",$F7490=""),"",IF(AND($G7490=1,$F7490&gt;='Working Hours'!$C$8,$F7490&lt;'Working Hours'!$C$9),1,0))</f>
        <v/>
      </c>
    </row>
    <row r="7491">
      <c r="A7491" s="11" t="n"/>
      <c r="B7491" s="11" t="n"/>
      <c r="C7491" s="11" t="n"/>
      <c r="E7491" s="12">
        <f>IF($A7491="","",IF(ISNUMBER($A7491),$A7491,IFERROR(DATEVALUE($A7491),"")))</f>
        <v/>
      </c>
      <c r="F7491" s="12">
        <f>IF($B7491="","",IF(ISNUMBER($B7491),HOUR($B7491)*2+MINUTE($B7491)/30,IFERROR(VALUE(LEFT($B7491,FIND(":",$B7491)-1))*2+VALUE(MID($B7491,FIND(":",$B7491)+1,2))/30,"")))</f>
        <v/>
      </c>
      <c r="G7491" s="12">
        <f>IF($E7491="","",IF(WEEKDAY($E7491,2)&lt;6,1,0))</f>
        <v/>
      </c>
      <c r="H7491" s="12">
        <f>IF(OR($E7491="",$F7491=""),"",IF(AND($G7491=1,$F7491&gt;='Working Hours'!$C$8,$F7491&lt;'Working Hours'!$C$9),1,0))</f>
        <v/>
      </c>
    </row>
    <row r="7492">
      <c r="A7492" s="11" t="n"/>
      <c r="B7492" s="11" t="n"/>
      <c r="C7492" s="11" t="n"/>
      <c r="E7492" s="12">
        <f>IF($A7492="","",IF(ISNUMBER($A7492),$A7492,IFERROR(DATEVALUE($A7492),"")))</f>
        <v/>
      </c>
      <c r="F7492" s="12">
        <f>IF($B7492="","",IF(ISNUMBER($B7492),HOUR($B7492)*2+MINUTE($B7492)/30,IFERROR(VALUE(LEFT($B7492,FIND(":",$B7492)-1))*2+VALUE(MID($B7492,FIND(":",$B7492)+1,2))/30,"")))</f>
        <v/>
      </c>
      <c r="G7492" s="12">
        <f>IF($E7492="","",IF(WEEKDAY($E7492,2)&lt;6,1,0))</f>
        <v/>
      </c>
      <c r="H7492" s="12">
        <f>IF(OR($E7492="",$F7492=""),"",IF(AND($G7492=1,$F7492&gt;='Working Hours'!$C$8,$F7492&lt;'Working Hours'!$C$9),1,0))</f>
        <v/>
      </c>
    </row>
    <row r="7493">
      <c r="A7493" s="11" t="n"/>
      <c r="B7493" s="11" t="n"/>
      <c r="C7493" s="11" t="n"/>
      <c r="E7493" s="12">
        <f>IF($A7493="","",IF(ISNUMBER($A7493),$A7493,IFERROR(DATEVALUE($A7493),"")))</f>
        <v/>
      </c>
      <c r="F7493" s="12">
        <f>IF($B7493="","",IF(ISNUMBER($B7493),HOUR($B7493)*2+MINUTE($B7493)/30,IFERROR(VALUE(LEFT($B7493,FIND(":",$B7493)-1))*2+VALUE(MID($B7493,FIND(":",$B7493)+1,2))/30,"")))</f>
        <v/>
      </c>
      <c r="G7493" s="12">
        <f>IF($E7493="","",IF(WEEKDAY($E7493,2)&lt;6,1,0))</f>
        <v/>
      </c>
      <c r="H7493" s="12">
        <f>IF(OR($E7493="",$F7493=""),"",IF(AND($G7493=1,$F7493&gt;='Working Hours'!$C$8,$F7493&lt;'Working Hours'!$C$9),1,0))</f>
        <v/>
      </c>
    </row>
    <row r="7494">
      <c r="A7494" s="11" t="n"/>
      <c r="B7494" s="11" t="n"/>
      <c r="C7494" s="11" t="n"/>
      <c r="E7494" s="12">
        <f>IF($A7494="","",IF(ISNUMBER($A7494),$A7494,IFERROR(DATEVALUE($A7494),"")))</f>
        <v/>
      </c>
      <c r="F7494" s="12">
        <f>IF($B7494="","",IF(ISNUMBER($B7494),HOUR($B7494)*2+MINUTE($B7494)/30,IFERROR(VALUE(LEFT($B7494,FIND(":",$B7494)-1))*2+VALUE(MID($B7494,FIND(":",$B7494)+1,2))/30,"")))</f>
        <v/>
      </c>
      <c r="G7494" s="12">
        <f>IF($E7494="","",IF(WEEKDAY($E7494,2)&lt;6,1,0))</f>
        <v/>
      </c>
      <c r="H7494" s="12">
        <f>IF(OR($E7494="",$F7494=""),"",IF(AND($G7494=1,$F7494&gt;='Working Hours'!$C$8,$F7494&lt;'Working Hours'!$C$9),1,0))</f>
        <v/>
      </c>
    </row>
    <row r="7495">
      <c r="A7495" s="11" t="n"/>
      <c r="B7495" s="11" t="n"/>
      <c r="C7495" s="11" t="n"/>
      <c r="E7495" s="12">
        <f>IF($A7495="","",IF(ISNUMBER($A7495),$A7495,IFERROR(DATEVALUE($A7495),"")))</f>
        <v/>
      </c>
      <c r="F7495" s="12">
        <f>IF($B7495="","",IF(ISNUMBER($B7495),HOUR($B7495)*2+MINUTE($B7495)/30,IFERROR(VALUE(LEFT($B7495,FIND(":",$B7495)-1))*2+VALUE(MID($B7495,FIND(":",$B7495)+1,2))/30,"")))</f>
        <v/>
      </c>
      <c r="G7495" s="12">
        <f>IF($E7495="","",IF(WEEKDAY($E7495,2)&lt;6,1,0))</f>
        <v/>
      </c>
      <c r="H7495" s="12">
        <f>IF(OR($E7495="",$F7495=""),"",IF(AND($G7495=1,$F7495&gt;='Working Hours'!$C$8,$F7495&lt;'Working Hours'!$C$9),1,0))</f>
        <v/>
      </c>
    </row>
    <row r="7496">
      <c r="A7496" s="11" t="n"/>
      <c r="B7496" s="11" t="n"/>
      <c r="C7496" s="11" t="n"/>
      <c r="E7496" s="12">
        <f>IF($A7496="","",IF(ISNUMBER($A7496),$A7496,IFERROR(DATEVALUE($A7496),"")))</f>
        <v/>
      </c>
      <c r="F7496" s="12">
        <f>IF($B7496="","",IF(ISNUMBER($B7496),HOUR($B7496)*2+MINUTE($B7496)/30,IFERROR(VALUE(LEFT($B7496,FIND(":",$B7496)-1))*2+VALUE(MID($B7496,FIND(":",$B7496)+1,2))/30,"")))</f>
        <v/>
      </c>
      <c r="G7496" s="12">
        <f>IF($E7496="","",IF(WEEKDAY($E7496,2)&lt;6,1,0))</f>
        <v/>
      </c>
      <c r="H7496" s="12">
        <f>IF(OR($E7496="",$F7496=""),"",IF(AND($G7496=1,$F7496&gt;='Working Hours'!$C$8,$F7496&lt;'Working Hours'!$C$9),1,0))</f>
        <v/>
      </c>
    </row>
    <row r="7497">
      <c r="A7497" s="11" t="n"/>
      <c r="B7497" s="11" t="n"/>
      <c r="C7497" s="11" t="n"/>
      <c r="E7497" s="12">
        <f>IF($A7497="","",IF(ISNUMBER($A7497),$A7497,IFERROR(DATEVALUE($A7497),"")))</f>
        <v/>
      </c>
      <c r="F7497" s="12">
        <f>IF($B7497="","",IF(ISNUMBER($B7497),HOUR($B7497)*2+MINUTE($B7497)/30,IFERROR(VALUE(LEFT($B7497,FIND(":",$B7497)-1))*2+VALUE(MID($B7497,FIND(":",$B7497)+1,2))/30,"")))</f>
        <v/>
      </c>
      <c r="G7497" s="12">
        <f>IF($E7497="","",IF(WEEKDAY($E7497,2)&lt;6,1,0))</f>
        <v/>
      </c>
      <c r="H7497" s="12">
        <f>IF(OR($E7497="",$F7497=""),"",IF(AND($G7497=1,$F7497&gt;='Working Hours'!$C$8,$F7497&lt;'Working Hours'!$C$9),1,0))</f>
        <v/>
      </c>
    </row>
    <row r="7498">
      <c r="A7498" s="11" t="n"/>
      <c r="B7498" s="11" t="n"/>
      <c r="C7498" s="11" t="n"/>
      <c r="E7498" s="12">
        <f>IF($A7498="","",IF(ISNUMBER($A7498),$A7498,IFERROR(DATEVALUE($A7498),"")))</f>
        <v/>
      </c>
      <c r="F7498" s="12">
        <f>IF($B7498="","",IF(ISNUMBER($B7498),HOUR($B7498)*2+MINUTE($B7498)/30,IFERROR(VALUE(LEFT($B7498,FIND(":",$B7498)-1))*2+VALUE(MID($B7498,FIND(":",$B7498)+1,2))/30,"")))</f>
        <v/>
      </c>
      <c r="G7498" s="12">
        <f>IF($E7498="","",IF(WEEKDAY($E7498,2)&lt;6,1,0))</f>
        <v/>
      </c>
      <c r="H7498" s="12">
        <f>IF(OR($E7498="",$F7498=""),"",IF(AND($G7498=1,$F7498&gt;='Working Hours'!$C$8,$F7498&lt;'Working Hours'!$C$9),1,0))</f>
        <v/>
      </c>
    </row>
    <row r="7499">
      <c r="A7499" s="11" t="n"/>
      <c r="B7499" s="11" t="n"/>
      <c r="C7499" s="11" t="n"/>
      <c r="E7499" s="12">
        <f>IF($A7499="","",IF(ISNUMBER($A7499),$A7499,IFERROR(DATEVALUE($A7499),"")))</f>
        <v/>
      </c>
      <c r="F7499" s="12">
        <f>IF($B7499="","",IF(ISNUMBER($B7499),HOUR($B7499)*2+MINUTE($B7499)/30,IFERROR(VALUE(LEFT($B7499,FIND(":",$B7499)-1))*2+VALUE(MID($B7499,FIND(":",$B7499)+1,2))/30,"")))</f>
        <v/>
      </c>
      <c r="G7499" s="12">
        <f>IF($E7499="","",IF(WEEKDAY($E7499,2)&lt;6,1,0))</f>
        <v/>
      </c>
      <c r="H7499" s="12">
        <f>IF(OR($E7499="",$F7499=""),"",IF(AND($G7499=1,$F7499&gt;='Working Hours'!$C$8,$F7499&lt;'Working Hours'!$C$9),1,0))</f>
        <v/>
      </c>
    </row>
    <row r="7500">
      <c r="A7500" s="11" t="n"/>
      <c r="B7500" s="11" t="n"/>
      <c r="C7500" s="11" t="n"/>
      <c r="E7500" s="12">
        <f>IF($A7500="","",IF(ISNUMBER($A7500),$A7500,IFERROR(DATEVALUE($A7500),"")))</f>
        <v/>
      </c>
      <c r="F7500" s="12">
        <f>IF($B7500="","",IF(ISNUMBER($B7500),HOUR($B7500)*2+MINUTE($B7500)/30,IFERROR(VALUE(LEFT($B7500,FIND(":",$B7500)-1))*2+VALUE(MID($B7500,FIND(":",$B7500)+1,2))/30,"")))</f>
        <v/>
      </c>
      <c r="G7500" s="12">
        <f>IF($E7500="","",IF(WEEKDAY($E7500,2)&lt;6,1,0))</f>
        <v/>
      </c>
      <c r="H7500" s="12">
        <f>IF(OR($E7500="",$F7500=""),"",IF(AND($G7500=1,$F7500&gt;='Working Hours'!$C$8,$F7500&lt;'Working Hours'!$C$9),1,0))</f>
        <v/>
      </c>
    </row>
    <row r="7501">
      <c r="A7501" s="11" t="n"/>
      <c r="B7501" s="11" t="n"/>
      <c r="C7501" s="11" t="n"/>
      <c r="E7501" s="12">
        <f>IF($A7501="","",IF(ISNUMBER($A7501),$A7501,IFERROR(DATEVALUE($A7501),"")))</f>
        <v/>
      </c>
      <c r="F7501" s="12">
        <f>IF($B7501="","",IF(ISNUMBER($B7501),HOUR($B7501)*2+MINUTE($B7501)/30,IFERROR(VALUE(LEFT($B7501,FIND(":",$B7501)-1))*2+VALUE(MID($B7501,FIND(":",$B7501)+1,2))/30,"")))</f>
        <v/>
      </c>
      <c r="G7501" s="12">
        <f>IF($E7501="","",IF(WEEKDAY($E7501,2)&lt;6,1,0))</f>
        <v/>
      </c>
      <c r="H7501" s="12">
        <f>IF(OR($E7501="",$F7501=""),"",IF(AND($G7501=1,$F7501&gt;='Working Hours'!$C$8,$F7501&lt;'Working Hours'!$C$9),1,0))</f>
        <v/>
      </c>
    </row>
    <row r="7502">
      <c r="A7502" s="11" t="n"/>
      <c r="B7502" s="11" t="n"/>
      <c r="C7502" s="11" t="n"/>
      <c r="E7502" s="12">
        <f>IF($A7502="","",IF(ISNUMBER($A7502),$A7502,IFERROR(DATEVALUE($A7502),"")))</f>
        <v/>
      </c>
      <c r="F7502" s="12">
        <f>IF($B7502="","",IF(ISNUMBER($B7502),HOUR($B7502)*2+MINUTE($B7502)/30,IFERROR(VALUE(LEFT($B7502,FIND(":",$B7502)-1))*2+VALUE(MID($B7502,FIND(":",$B7502)+1,2))/30,"")))</f>
        <v/>
      </c>
      <c r="G7502" s="12">
        <f>IF($E7502="","",IF(WEEKDAY($E7502,2)&lt;6,1,0))</f>
        <v/>
      </c>
      <c r="H7502" s="12">
        <f>IF(OR($E7502="",$F7502=""),"",IF(AND($G7502=1,$F7502&gt;='Working Hours'!$C$8,$F7502&lt;'Working Hours'!$C$9),1,0))</f>
        <v/>
      </c>
    </row>
    <row r="7503">
      <c r="A7503" s="11" t="n"/>
      <c r="B7503" s="11" t="n"/>
      <c r="C7503" s="11" t="n"/>
      <c r="E7503" s="12">
        <f>IF($A7503="","",IF(ISNUMBER($A7503),$A7503,IFERROR(DATEVALUE($A7503),"")))</f>
        <v/>
      </c>
      <c r="F7503" s="12">
        <f>IF($B7503="","",IF(ISNUMBER($B7503),HOUR($B7503)*2+MINUTE($B7503)/30,IFERROR(VALUE(LEFT($B7503,FIND(":",$B7503)-1))*2+VALUE(MID($B7503,FIND(":",$B7503)+1,2))/30,"")))</f>
        <v/>
      </c>
      <c r="G7503" s="12">
        <f>IF($E7503="","",IF(WEEKDAY($E7503,2)&lt;6,1,0))</f>
        <v/>
      </c>
      <c r="H7503" s="12">
        <f>IF(OR($E7503="",$F7503=""),"",IF(AND($G7503=1,$F7503&gt;='Working Hours'!$C$8,$F7503&lt;'Working Hours'!$C$9),1,0))</f>
        <v/>
      </c>
    </row>
    <row r="7504">
      <c r="A7504" s="11" t="n"/>
      <c r="B7504" s="11" t="n"/>
      <c r="C7504" s="11" t="n"/>
      <c r="E7504" s="12">
        <f>IF($A7504="","",IF(ISNUMBER($A7504),$A7504,IFERROR(DATEVALUE($A7504),"")))</f>
        <v/>
      </c>
      <c r="F7504" s="12">
        <f>IF($B7504="","",IF(ISNUMBER($B7504),HOUR($B7504)*2+MINUTE($B7504)/30,IFERROR(VALUE(LEFT($B7504,FIND(":",$B7504)-1))*2+VALUE(MID($B7504,FIND(":",$B7504)+1,2))/30,"")))</f>
        <v/>
      </c>
      <c r="G7504" s="12">
        <f>IF($E7504="","",IF(WEEKDAY($E7504,2)&lt;6,1,0))</f>
        <v/>
      </c>
      <c r="H7504" s="12">
        <f>IF(OR($E7504="",$F7504=""),"",IF(AND($G7504=1,$F7504&gt;='Working Hours'!$C$8,$F7504&lt;'Working Hours'!$C$9),1,0))</f>
        <v/>
      </c>
    </row>
    <row r="7505">
      <c r="A7505" s="11" t="n"/>
      <c r="B7505" s="11" t="n"/>
      <c r="C7505" s="11" t="n"/>
      <c r="E7505" s="12">
        <f>IF($A7505="","",IF(ISNUMBER($A7505),$A7505,IFERROR(DATEVALUE($A7505),"")))</f>
        <v/>
      </c>
      <c r="F7505" s="12">
        <f>IF($B7505="","",IF(ISNUMBER($B7505),HOUR($B7505)*2+MINUTE($B7505)/30,IFERROR(VALUE(LEFT($B7505,FIND(":",$B7505)-1))*2+VALUE(MID($B7505,FIND(":",$B7505)+1,2))/30,"")))</f>
        <v/>
      </c>
      <c r="G7505" s="12">
        <f>IF($E7505="","",IF(WEEKDAY($E7505,2)&lt;6,1,0))</f>
        <v/>
      </c>
      <c r="H7505" s="12">
        <f>IF(OR($E7505="",$F7505=""),"",IF(AND($G7505=1,$F7505&gt;='Working Hours'!$C$8,$F7505&lt;'Working Hours'!$C$9),1,0))</f>
        <v/>
      </c>
    </row>
    <row r="7506">
      <c r="A7506" s="11" t="n"/>
      <c r="B7506" s="11" t="n"/>
      <c r="C7506" s="11" t="n"/>
      <c r="E7506" s="12">
        <f>IF($A7506="","",IF(ISNUMBER($A7506),$A7506,IFERROR(DATEVALUE($A7506),"")))</f>
        <v/>
      </c>
      <c r="F7506" s="12">
        <f>IF($B7506="","",IF(ISNUMBER($B7506),HOUR($B7506)*2+MINUTE($B7506)/30,IFERROR(VALUE(LEFT($B7506,FIND(":",$B7506)-1))*2+VALUE(MID($B7506,FIND(":",$B7506)+1,2))/30,"")))</f>
        <v/>
      </c>
      <c r="G7506" s="12">
        <f>IF($E7506="","",IF(WEEKDAY($E7506,2)&lt;6,1,0))</f>
        <v/>
      </c>
      <c r="H7506" s="12">
        <f>IF(OR($E7506="",$F7506=""),"",IF(AND($G7506=1,$F7506&gt;='Working Hours'!$C$8,$F7506&lt;'Working Hours'!$C$9),1,0))</f>
        <v/>
      </c>
    </row>
    <row r="7507">
      <c r="A7507" s="11" t="n"/>
      <c r="B7507" s="11" t="n"/>
      <c r="C7507" s="11" t="n"/>
      <c r="E7507" s="12">
        <f>IF($A7507="","",IF(ISNUMBER($A7507),$A7507,IFERROR(DATEVALUE($A7507),"")))</f>
        <v/>
      </c>
      <c r="F7507" s="12">
        <f>IF($B7507="","",IF(ISNUMBER($B7507),HOUR($B7507)*2+MINUTE($B7507)/30,IFERROR(VALUE(LEFT($B7507,FIND(":",$B7507)-1))*2+VALUE(MID($B7507,FIND(":",$B7507)+1,2))/30,"")))</f>
        <v/>
      </c>
      <c r="G7507" s="12">
        <f>IF($E7507="","",IF(WEEKDAY($E7507,2)&lt;6,1,0))</f>
        <v/>
      </c>
      <c r="H7507" s="12">
        <f>IF(OR($E7507="",$F7507=""),"",IF(AND($G7507=1,$F7507&gt;='Working Hours'!$C$8,$F7507&lt;'Working Hours'!$C$9),1,0))</f>
        <v/>
      </c>
    </row>
    <row r="7508">
      <c r="A7508" s="11" t="n"/>
      <c r="B7508" s="11" t="n"/>
      <c r="C7508" s="11" t="n"/>
      <c r="E7508" s="12">
        <f>IF($A7508="","",IF(ISNUMBER($A7508),$A7508,IFERROR(DATEVALUE($A7508),"")))</f>
        <v/>
      </c>
      <c r="F7508" s="12">
        <f>IF($B7508="","",IF(ISNUMBER($B7508),HOUR($B7508)*2+MINUTE($B7508)/30,IFERROR(VALUE(LEFT($B7508,FIND(":",$B7508)-1))*2+VALUE(MID($B7508,FIND(":",$B7508)+1,2))/30,"")))</f>
        <v/>
      </c>
      <c r="G7508" s="12">
        <f>IF($E7508="","",IF(WEEKDAY($E7508,2)&lt;6,1,0))</f>
        <v/>
      </c>
      <c r="H7508" s="12">
        <f>IF(OR($E7508="",$F7508=""),"",IF(AND($G7508=1,$F7508&gt;='Working Hours'!$C$8,$F7508&lt;'Working Hours'!$C$9),1,0))</f>
        <v/>
      </c>
    </row>
    <row r="7509">
      <c r="A7509" s="11" t="n"/>
      <c r="B7509" s="11" t="n"/>
      <c r="C7509" s="11" t="n"/>
      <c r="E7509" s="12">
        <f>IF($A7509="","",IF(ISNUMBER($A7509),$A7509,IFERROR(DATEVALUE($A7509),"")))</f>
        <v/>
      </c>
      <c r="F7509" s="12">
        <f>IF($B7509="","",IF(ISNUMBER($B7509),HOUR($B7509)*2+MINUTE($B7509)/30,IFERROR(VALUE(LEFT($B7509,FIND(":",$B7509)-1))*2+VALUE(MID($B7509,FIND(":",$B7509)+1,2))/30,"")))</f>
        <v/>
      </c>
      <c r="G7509" s="12">
        <f>IF($E7509="","",IF(WEEKDAY($E7509,2)&lt;6,1,0))</f>
        <v/>
      </c>
      <c r="H7509" s="12">
        <f>IF(OR($E7509="",$F7509=""),"",IF(AND($G7509=1,$F7509&gt;='Working Hours'!$C$8,$F7509&lt;'Working Hours'!$C$9),1,0))</f>
        <v/>
      </c>
    </row>
    <row r="7510">
      <c r="A7510" s="11" t="n"/>
      <c r="B7510" s="11" t="n"/>
      <c r="C7510" s="11" t="n"/>
      <c r="E7510" s="12">
        <f>IF($A7510="","",IF(ISNUMBER($A7510),$A7510,IFERROR(DATEVALUE($A7510),"")))</f>
        <v/>
      </c>
      <c r="F7510" s="12">
        <f>IF($B7510="","",IF(ISNUMBER($B7510),HOUR($B7510)*2+MINUTE($B7510)/30,IFERROR(VALUE(LEFT($B7510,FIND(":",$B7510)-1))*2+VALUE(MID($B7510,FIND(":",$B7510)+1,2))/30,"")))</f>
        <v/>
      </c>
      <c r="G7510" s="12">
        <f>IF($E7510="","",IF(WEEKDAY($E7510,2)&lt;6,1,0))</f>
        <v/>
      </c>
      <c r="H7510" s="12">
        <f>IF(OR($E7510="",$F7510=""),"",IF(AND($G7510=1,$F7510&gt;='Working Hours'!$C$8,$F7510&lt;'Working Hours'!$C$9),1,0))</f>
        <v/>
      </c>
    </row>
    <row r="7511">
      <c r="A7511" s="11" t="n"/>
      <c r="B7511" s="11" t="n"/>
      <c r="C7511" s="11" t="n"/>
      <c r="E7511" s="12">
        <f>IF($A7511="","",IF(ISNUMBER($A7511),$A7511,IFERROR(DATEVALUE($A7511),"")))</f>
        <v/>
      </c>
      <c r="F7511" s="12">
        <f>IF($B7511="","",IF(ISNUMBER($B7511),HOUR($B7511)*2+MINUTE($B7511)/30,IFERROR(VALUE(LEFT($B7511,FIND(":",$B7511)-1))*2+VALUE(MID($B7511,FIND(":",$B7511)+1,2))/30,"")))</f>
        <v/>
      </c>
      <c r="G7511" s="12">
        <f>IF($E7511="","",IF(WEEKDAY($E7511,2)&lt;6,1,0))</f>
        <v/>
      </c>
      <c r="H7511" s="12">
        <f>IF(OR($E7511="",$F7511=""),"",IF(AND($G7511=1,$F7511&gt;='Working Hours'!$C$8,$F7511&lt;'Working Hours'!$C$9),1,0))</f>
        <v/>
      </c>
    </row>
    <row r="7512">
      <c r="A7512" s="11" t="n"/>
      <c r="B7512" s="11" t="n"/>
      <c r="C7512" s="11" t="n"/>
      <c r="E7512" s="12">
        <f>IF($A7512="","",IF(ISNUMBER($A7512),$A7512,IFERROR(DATEVALUE($A7512),"")))</f>
        <v/>
      </c>
      <c r="F7512" s="12">
        <f>IF($B7512="","",IF(ISNUMBER($B7512),HOUR($B7512)*2+MINUTE($B7512)/30,IFERROR(VALUE(LEFT($B7512,FIND(":",$B7512)-1))*2+VALUE(MID($B7512,FIND(":",$B7512)+1,2))/30,"")))</f>
        <v/>
      </c>
      <c r="G7512" s="12">
        <f>IF($E7512="","",IF(WEEKDAY($E7512,2)&lt;6,1,0))</f>
        <v/>
      </c>
      <c r="H7512" s="12">
        <f>IF(OR($E7512="",$F7512=""),"",IF(AND($G7512=1,$F7512&gt;='Working Hours'!$C$8,$F7512&lt;'Working Hours'!$C$9),1,0))</f>
        <v/>
      </c>
    </row>
    <row r="7513">
      <c r="A7513" s="11" t="n"/>
      <c r="B7513" s="11" t="n"/>
      <c r="C7513" s="11" t="n"/>
      <c r="E7513" s="12">
        <f>IF($A7513="","",IF(ISNUMBER($A7513),$A7513,IFERROR(DATEVALUE($A7513),"")))</f>
        <v/>
      </c>
      <c r="F7513" s="12">
        <f>IF($B7513="","",IF(ISNUMBER($B7513),HOUR($B7513)*2+MINUTE($B7513)/30,IFERROR(VALUE(LEFT($B7513,FIND(":",$B7513)-1))*2+VALUE(MID($B7513,FIND(":",$B7513)+1,2))/30,"")))</f>
        <v/>
      </c>
      <c r="G7513" s="12">
        <f>IF($E7513="","",IF(WEEKDAY($E7513,2)&lt;6,1,0))</f>
        <v/>
      </c>
      <c r="H7513" s="12">
        <f>IF(OR($E7513="",$F7513=""),"",IF(AND($G7513=1,$F7513&gt;='Working Hours'!$C$8,$F7513&lt;'Working Hours'!$C$9),1,0))</f>
        <v/>
      </c>
    </row>
    <row r="7514">
      <c r="A7514" s="11" t="n"/>
      <c r="B7514" s="11" t="n"/>
      <c r="C7514" s="11" t="n"/>
      <c r="E7514" s="12">
        <f>IF($A7514="","",IF(ISNUMBER($A7514),$A7514,IFERROR(DATEVALUE($A7514),"")))</f>
        <v/>
      </c>
      <c r="F7514" s="12">
        <f>IF($B7514="","",IF(ISNUMBER($B7514),HOUR($B7514)*2+MINUTE($B7514)/30,IFERROR(VALUE(LEFT($B7514,FIND(":",$B7514)-1))*2+VALUE(MID($B7514,FIND(":",$B7514)+1,2))/30,"")))</f>
        <v/>
      </c>
      <c r="G7514" s="12">
        <f>IF($E7514="","",IF(WEEKDAY($E7514,2)&lt;6,1,0))</f>
        <v/>
      </c>
      <c r="H7514" s="12">
        <f>IF(OR($E7514="",$F7514=""),"",IF(AND($G7514=1,$F7514&gt;='Working Hours'!$C$8,$F7514&lt;'Working Hours'!$C$9),1,0))</f>
        <v/>
      </c>
    </row>
    <row r="7515">
      <c r="A7515" s="11" t="n"/>
      <c r="B7515" s="11" t="n"/>
      <c r="C7515" s="11" t="n"/>
      <c r="E7515" s="12">
        <f>IF($A7515="","",IF(ISNUMBER($A7515),$A7515,IFERROR(DATEVALUE($A7515),"")))</f>
        <v/>
      </c>
      <c r="F7515" s="12">
        <f>IF($B7515="","",IF(ISNUMBER($B7515),HOUR($B7515)*2+MINUTE($B7515)/30,IFERROR(VALUE(LEFT($B7515,FIND(":",$B7515)-1))*2+VALUE(MID($B7515,FIND(":",$B7515)+1,2))/30,"")))</f>
        <v/>
      </c>
      <c r="G7515" s="12">
        <f>IF($E7515="","",IF(WEEKDAY($E7515,2)&lt;6,1,0))</f>
        <v/>
      </c>
      <c r="H7515" s="12">
        <f>IF(OR($E7515="",$F7515=""),"",IF(AND($G7515=1,$F7515&gt;='Working Hours'!$C$8,$F7515&lt;'Working Hours'!$C$9),1,0))</f>
        <v/>
      </c>
    </row>
    <row r="7516">
      <c r="A7516" s="11" t="n"/>
      <c r="B7516" s="11" t="n"/>
      <c r="C7516" s="11" t="n"/>
      <c r="E7516" s="12">
        <f>IF($A7516="","",IF(ISNUMBER($A7516),$A7516,IFERROR(DATEVALUE($A7516),"")))</f>
        <v/>
      </c>
      <c r="F7516" s="12">
        <f>IF($B7516="","",IF(ISNUMBER($B7516),HOUR($B7516)*2+MINUTE($B7516)/30,IFERROR(VALUE(LEFT($B7516,FIND(":",$B7516)-1))*2+VALUE(MID($B7516,FIND(":",$B7516)+1,2))/30,"")))</f>
        <v/>
      </c>
      <c r="G7516" s="12">
        <f>IF($E7516="","",IF(WEEKDAY($E7516,2)&lt;6,1,0))</f>
        <v/>
      </c>
      <c r="H7516" s="12">
        <f>IF(OR($E7516="",$F7516=""),"",IF(AND($G7516=1,$F7516&gt;='Working Hours'!$C$8,$F7516&lt;'Working Hours'!$C$9),1,0))</f>
        <v/>
      </c>
    </row>
    <row r="7517">
      <c r="A7517" s="11" t="n"/>
      <c r="B7517" s="11" t="n"/>
      <c r="C7517" s="11" t="n"/>
      <c r="E7517" s="12">
        <f>IF($A7517="","",IF(ISNUMBER($A7517),$A7517,IFERROR(DATEVALUE($A7517),"")))</f>
        <v/>
      </c>
      <c r="F7517" s="12">
        <f>IF($B7517="","",IF(ISNUMBER($B7517),HOUR($B7517)*2+MINUTE($B7517)/30,IFERROR(VALUE(LEFT($B7517,FIND(":",$B7517)-1))*2+VALUE(MID($B7517,FIND(":",$B7517)+1,2))/30,"")))</f>
        <v/>
      </c>
      <c r="G7517" s="12">
        <f>IF($E7517="","",IF(WEEKDAY($E7517,2)&lt;6,1,0))</f>
        <v/>
      </c>
      <c r="H7517" s="12">
        <f>IF(OR($E7517="",$F7517=""),"",IF(AND($G7517=1,$F7517&gt;='Working Hours'!$C$8,$F7517&lt;'Working Hours'!$C$9),1,0))</f>
        <v/>
      </c>
    </row>
    <row r="7518">
      <c r="A7518" s="11" t="n"/>
      <c r="B7518" s="11" t="n"/>
      <c r="C7518" s="11" t="n"/>
      <c r="E7518" s="12">
        <f>IF($A7518="","",IF(ISNUMBER($A7518),$A7518,IFERROR(DATEVALUE($A7518),"")))</f>
        <v/>
      </c>
      <c r="F7518" s="12">
        <f>IF($B7518="","",IF(ISNUMBER($B7518),HOUR($B7518)*2+MINUTE($B7518)/30,IFERROR(VALUE(LEFT($B7518,FIND(":",$B7518)-1))*2+VALUE(MID($B7518,FIND(":",$B7518)+1,2))/30,"")))</f>
        <v/>
      </c>
      <c r="G7518" s="12">
        <f>IF($E7518="","",IF(WEEKDAY($E7518,2)&lt;6,1,0))</f>
        <v/>
      </c>
      <c r="H7518" s="12">
        <f>IF(OR($E7518="",$F7518=""),"",IF(AND($G7518=1,$F7518&gt;='Working Hours'!$C$8,$F7518&lt;'Working Hours'!$C$9),1,0))</f>
        <v/>
      </c>
    </row>
    <row r="7519">
      <c r="A7519" s="11" t="n"/>
      <c r="B7519" s="11" t="n"/>
      <c r="C7519" s="11" t="n"/>
      <c r="E7519" s="12">
        <f>IF($A7519="","",IF(ISNUMBER($A7519),$A7519,IFERROR(DATEVALUE($A7519),"")))</f>
        <v/>
      </c>
      <c r="F7519" s="12">
        <f>IF($B7519="","",IF(ISNUMBER($B7519),HOUR($B7519)*2+MINUTE($B7519)/30,IFERROR(VALUE(LEFT($B7519,FIND(":",$B7519)-1))*2+VALUE(MID($B7519,FIND(":",$B7519)+1,2))/30,"")))</f>
        <v/>
      </c>
      <c r="G7519" s="12">
        <f>IF($E7519="","",IF(WEEKDAY($E7519,2)&lt;6,1,0))</f>
        <v/>
      </c>
      <c r="H7519" s="12">
        <f>IF(OR($E7519="",$F7519=""),"",IF(AND($G7519=1,$F7519&gt;='Working Hours'!$C$8,$F7519&lt;'Working Hours'!$C$9),1,0))</f>
        <v/>
      </c>
    </row>
    <row r="7520">
      <c r="A7520" s="11" t="n"/>
      <c r="B7520" s="11" t="n"/>
      <c r="C7520" s="11" t="n"/>
      <c r="E7520" s="12">
        <f>IF($A7520="","",IF(ISNUMBER($A7520),$A7520,IFERROR(DATEVALUE($A7520),"")))</f>
        <v/>
      </c>
      <c r="F7520" s="12">
        <f>IF($B7520="","",IF(ISNUMBER($B7520),HOUR($B7520)*2+MINUTE($B7520)/30,IFERROR(VALUE(LEFT($B7520,FIND(":",$B7520)-1))*2+VALUE(MID($B7520,FIND(":",$B7520)+1,2))/30,"")))</f>
        <v/>
      </c>
      <c r="G7520" s="12">
        <f>IF($E7520="","",IF(WEEKDAY($E7520,2)&lt;6,1,0))</f>
        <v/>
      </c>
      <c r="H7520" s="12">
        <f>IF(OR($E7520="",$F7520=""),"",IF(AND($G7520=1,$F7520&gt;='Working Hours'!$C$8,$F7520&lt;'Working Hours'!$C$9),1,0))</f>
        <v/>
      </c>
    </row>
    <row r="7521">
      <c r="A7521" s="11" t="n"/>
      <c r="B7521" s="11" t="n"/>
      <c r="C7521" s="11" t="n"/>
      <c r="E7521" s="12">
        <f>IF($A7521="","",IF(ISNUMBER($A7521),$A7521,IFERROR(DATEVALUE($A7521),"")))</f>
        <v/>
      </c>
      <c r="F7521" s="12">
        <f>IF($B7521="","",IF(ISNUMBER($B7521),HOUR($B7521)*2+MINUTE($B7521)/30,IFERROR(VALUE(LEFT($B7521,FIND(":",$B7521)-1))*2+VALUE(MID($B7521,FIND(":",$B7521)+1,2))/30,"")))</f>
        <v/>
      </c>
      <c r="G7521" s="12">
        <f>IF($E7521="","",IF(WEEKDAY($E7521,2)&lt;6,1,0))</f>
        <v/>
      </c>
      <c r="H7521" s="12">
        <f>IF(OR($E7521="",$F7521=""),"",IF(AND($G7521=1,$F7521&gt;='Working Hours'!$C$8,$F7521&lt;'Working Hours'!$C$9),1,0))</f>
        <v/>
      </c>
    </row>
    <row r="7522">
      <c r="A7522" s="11" t="n"/>
      <c r="B7522" s="11" t="n"/>
      <c r="C7522" s="11" t="n"/>
      <c r="E7522" s="12">
        <f>IF($A7522="","",IF(ISNUMBER($A7522),$A7522,IFERROR(DATEVALUE($A7522),"")))</f>
        <v/>
      </c>
      <c r="F7522" s="12">
        <f>IF($B7522="","",IF(ISNUMBER($B7522),HOUR($B7522)*2+MINUTE($B7522)/30,IFERROR(VALUE(LEFT($B7522,FIND(":",$B7522)-1))*2+VALUE(MID($B7522,FIND(":",$B7522)+1,2))/30,"")))</f>
        <v/>
      </c>
      <c r="G7522" s="12">
        <f>IF($E7522="","",IF(WEEKDAY($E7522,2)&lt;6,1,0))</f>
        <v/>
      </c>
      <c r="H7522" s="12">
        <f>IF(OR($E7522="",$F7522=""),"",IF(AND($G7522=1,$F7522&gt;='Working Hours'!$C$8,$F7522&lt;'Working Hours'!$C$9),1,0))</f>
        <v/>
      </c>
    </row>
    <row r="7523">
      <c r="A7523" s="11" t="n"/>
      <c r="B7523" s="11" t="n"/>
      <c r="C7523" s="11" t="n"/>
      <c r="E7523" s="12">
        <f>IF($A7523="","",IF(ISNUMBER($A7523),$A7523,IFERROR(DATEVALUE($A7523),"")))</f>
        <v/>
      </c>
      <c r="F7523" s="12">
        <f>IF($B7523="","",IF(ISNUMBER($B7523),HOUR($B7523)*2+MINUTE($B7523)/30,IFERROR(VALUE(LEFT($B7523,FIND(":",$B7523)-1))*2+VALUE(MID($B7523,FIND(":",$B7523)+1,2))/30,"")))</f>
        <v/>
      </c>
      <c r="G7523" s="12">
        <f>IF($E7523="","",IF(WEEKDAY($E7523,2)&lt;6,1,0))</f>
        <v/>
      </c>
      <c r="H7523" s="12">
        <f>IF(OR($E7523="",$F7523=""),"",IF(AND($G7523=1,$F7523&gt;='Working Hours'!$C$8,$F7523&lt;'Working Hours'!$C$9),1,0))</f>
        <v/>
      </c>
    </row>
    <row r="7524">
      <c r="A7524" s="11" t="n"/>
      <c r="B7524" s="11" t="n"/>
      <c r="C7524" s="11" t="n"/>
      <c r="E7524" s="12">
        <f>IF($A7524="","",IF(ISNUMBER($A7524),$A7524,IFERROR(DATEVALUE($A7524),"")))</f>
        <v/>
      </c>
      <c r="F7524" s="12">
        <f>IF($B7524="","",IF(ISNUMBER($B7524),HOUR($B7524)*2+MINUTE($B7524)/30,IFERROR(VALUE(LEFT($B7524,FIND(":",$B7524)-1))*2+VALUE(MID($B7524,FIND(":",$B7524)+1,2))/30,"")))</f>
        <v/>
      </c>
      <c r="G7524" s="12">
        <f>IF($E7524="","",IF(WEEKDAY($E7524,2)&lt;6,1,0))</f>
        <v/>
      </c>
      <c r="H7524" s="12">
        <f>IF(OR($E7524="",$F7524=""),"",IF(AND($G7524=1,$F7524&gt;='Working Hours'!$C$8,$F7524&lt;'Working Hours'!$C$9),1,0))</f>
        <v/>
      </c>
    </row>
    <row r="7525">
      <c r="A7525" s="11" t="n"/>
      <c r="B7525" s="11" t="n"/>
      <c r="C7525" s="11" t="n"/>
      <c r="E7525" s="12">
        <f>IF($A7525="","",IF(ISNUMBER($A7525),$A7525,IFERROR(DATEVALUE($A7525),"")))</f>
        <v/>
      </c>
      <c r="F7525" s="12">
        <f>IF($B7525="","",IF(ISNUMBER($B7525),HOUR($B7525)*2+MINUTE($B7525)/30,IFERROR(VALUE(LEFT($B7525,FIND(":",$B7525)-1))*2+VALUE(MID($B7525,FIND(":",$B7525)+1,2))/30,"")))</f>
        <v/>
      </c>
      <c r="G7525" s="12">
        <f>IF($E7525="","",IF(WEEKDAY($E7525,2)&lt;6,1,0))</f>
        <v/>
      </c>
      <c r="H7525" s="12">
        <f>IF(OR($E7525="",$F7525=""),"",IF(AND($G7525=1,$F7525&gt;='Working Hours'!$C$8,$F7525&lt;'Working Hours'!$C$9),1,0))</f>
        <v/>
      </c>
    </row>
    <row r="7526">
      <c r="A7526" s="11" t="n"/>
      <c r="B7526" s="11" t="n"/>
      <c r="C7526" s="11" t="n"/>
      <c r="E7526" s="12">
        <f>IF($A7526="","",IF(ISNUMBER($A7526),$A7526,IFERROR(DATEVALUE($A7526),"")))</f>
        <v/>
      </c>
      <c r="F7526" s="12">
        <f>IF($B7526="","",IF(ISNUMBER($B7526),HOUR($B7526)*2+MINUTE($B7526)/30,IFERROR(VALUE(LEFT($B7526,FIND(":",$B7526)-1))*2+VALUE(MID($B7526,FIND(":",$B7526)+1,2))/30,"")))</f>
        <v/>
      </c>
      <c r="G7526" s="12">
        <f>IF($E7526="","",IF(WEEKDAY($E7526,2)&lt;6,1,0))</f>
        <v/>
      </c>
      <c r="H7526" s="12">
        <f>IF(OR($E7526="",$F7526=""),"",IF(AND($G7526=1,$F7526&gt;='Working Hours'!$C$8,$F7526&lt;'Working Hours'!$C$9),1,0))</f>
        <v/>
      </c>
    </row>
    <row r="7527">
      <c r="A7527" s="11" t="n"/>
      <c r="B7527" s="11" t="n"/>
      <c r="C7527" s="11" t="n"/>
      <c r="E7527" s="12">
        <f>IF($A7527="","",IF(ISNUMBER($A7527),$A7527,IFERROR(DATEVALUE($A7527),"")))</f>
        <v/>
      </c>
      <c r="F7527" s="12">
        <f>IF($B7527="","",IF(ISNUMBER($B7527),HOUR($B7527)*2+MINUTE($B7527)/30,IFERROR(VALUE(LEFT($B7527,FIND(":",$B7527)-1))*2+VALUE(MID($B7527,FIND(":",$B7527)+1,2))/30,"")))</f>
        <v/>
      </c>
      <c r="G7527" s="12">
        <f>IF($E7527="","",IF(WEEKDAY($E7527,2)&lt;6,1,0))</f>
        <v/>
      </c>
      <c r="H7527" s="12">
        <f>IF(OR($E7527="",$F7527=""),"",IF(AND($G7527=1,$F7527&gt;='Working Hours'!$C$8,$F7527&lt;'Working Hours'!$C$9),1,0))</f>
        <v/>
      </c>
    </row>
    <row r="7528">
      <c r="A7528" s="11" t="n"/>
      <c r="B7528" s="11" t="n"/>
      <c r="C7528" s="11" t="n"/>
      <c r="E7528" s="12">
        <f>IF($A7528="","",IF(ISNUMBER($A7528),$A7528,IFERROR(DATEVALUE($A7528),"")))</f>
        <v/>
      </c>
      <c r="F7528" s="12">
        <f>IF($B7528="","",IF(ISNUMBER($B7528),HOUR($B7528)*2+MINUTE($B7528)/30,IFERROR(VALUE(LEFT($B7528,FIND(":",$B7528)-1))*2+VALUE(MID($B7528,FIND(":",$B7528)+1,2))/30,"")))</f>
        <v/>
      </c>
      <c r="G7528" s="12">
        <f>IF($E7528="","",IF(WEEKDAY($E7528,2)&lt;6,1,0))</f>
        <v/>
      </c>
      <c r="H7528" s="12">
        <f>IF(OR($E7528="",$F7528=""),"",IF(AND($G7528=1,$F7528&gt;='Working Hours'!$C$8,$F7528&lt;'Working Hours'!$C$9),1,0))</f>
        <v/>
      </c>
    </row>
    <row r="7529">
      <c r="A7529" s="11" t="n"/>
      <c r="B7529" s="11" t="n"/>
      <c r="C7529" s="11" t="n"/>
      <c r="E7529" s="12">
        <f>IF($A7529="","",IF(ISNUMBER($A7529),$A7529,IFERROR(DATEVALUE($A7529),"")))</f>
        <v/>
      </c>
      <c r="F7529" s="12">
        <f>IF($B7529="","",IF(ISNUMBER($B7529),HOUR($B7529)*2+MINUTE($B7529)/30,IFERROR(VALUE(LEFT($B7529,FIND(":",$B7529)-1))*2+VALUE(MID($B7529,FIND(":",$B7529)+1,2))/30,"")))</f>
        <v/>
      </c>
      <c r="G7529" s="12">
        <f>IF($E7529="","",IF(WEEKDAY($E7529,2)&lt;6,1,0))</f>
        <v/>
      </c>
      <c r="H7529" s="12">
        <f>IF(OR($E7529="",$F7529=""),"",IF(AND($G7529=1,$F7529&gt;='Working Hours'!$C$8,$F7529&lt;'Working Hours'!$C$9),1,0))</f>
        <v/>
      </c>
    </row>
    <row r="7530">
      <c r="A7530" s="11" t="n"/>
      <c r="B7530" s="11" t="n"/>
      <c r="C7530" s="11" t="n"/>
      <c r="E7530" s="12">
        <f>IF($A7530="","",IF(ISNUMBER($A7530),$A7530,IFERROR(DATEVALUE($A7530),"")))</f>
        <v/>
      </c>
      <c r="F7530" s="12">
        <f>IF($B7530="","",IF(ISNUMBER($B7530),HOUR($B7530)*2+MINUTE($B7530)/30,IFERROR(VALUE(LEFT($B7530,FIND(":",$B7530)-1))*2+VALUE(MID($B7530,FIND(":",$B7530)+1,2))/30,"")))</f>
        <v/>
      </c>
      <c r="G7530" s="12">
        <f>IF($E7530="","",IF(WEEKDAY($E7530,2)&lt;6,1,0))</f>
        <v/>
      </c>
      <c r="H7530" s="12">
        <f>IF(OR($E7530="",$F7530=""),"",IF(AND($G7530=1,$F7530&gt;='Working Hours'!$C$8,$F7530&lt;'Working Hours'!$C$9),1,0))</f>
        <v/>
      </c>
    </row>
    <row r="7531">
      <c r="A7531" s="11" t="n"/>
      <c r="B7531" s="11" t="n"/>
      <c r="C7531" s="11" t="n"/>
      <c r="E7531" s="12">
        <f>IF($A7531="","",IF(ISNUMBER($A7531),$A7531,IFERROR(DATEVALUE($A7531),"")))</f>
        <v/>
      </c>
      <c r="F7531" s="12">
        <f>IF($B7531="","",IF(ISNUMBER($B7531),HOUR($B7531)*2+MINUTE($B7531)/30,IFERROR(VALUE(LEFT($B7531,FIND(":",$B7531)-1))*2+VALUE(MID($B7531,FIND(":",$B7531)+1,2))/30,"")))</f>
        <v/>
      </c>
      <c r="G7531" s="12">
        <f>IF($E7531="","",IF(WEEKDAY($E7531,2)&lt;6,1,0))</f>
        <v/>
      </c>
      <c r="H7531" s="12">
        <f>IF(OR($E7531="",$F7531=""),"",IF(AND($G7531=1,$F7531&gt;='Working Hours'!$C$8,$F7531&lt;'Working Hours'!$C$9),1,0))</f>
        <v/>
      </c>
    </row>
    <row r="7532">
      <c r="A7532" s="11" t="n"/>
      <c r="B7532" s="11" t="n"/>
      <c r="C7532" s="11" t="n"/>
      <c r="E7532" s="12">
        <f>IF($A7532="","",IF(ISNUMBER($A7532),$A7532,IFERROR(DATEVALUE($A7532),"")))</f>
        <v/>
      </c>
      <c r="F7532" s="12">
        <f>IF($B7532="","",IF(ISNUMBER($B7532),HOUR($B7532)*2+MINUTE($B7532)/30,IFERROR(VALUE(LEFT($B7532,FIND(":",$B7532)-1))*2+VALUE(MID($B7532,FIND(":",$B7532)+1,2))/30,"")))</f>
        <v/>
      </c>
      <c r="G7532" s="12">
        <f>IF($E7532="","",IF(WEEKDAY($E7532,2)&lt;6,1,0))</f>
        <v/>
      </c>
      <c r="H7532" s="12">
        <f>IF(OR($E7532="",$F7532=""),"",IF(AND($G7532=1,$F7532&gt;='Working Hours'!$C$8,$F7532&lt;'Working Hours'!$C$9),1,0))</f>
        <v/>
      </c>
    </row>
    <row r="7533">
      <c r="A7533" s="11" t="n"/>
      <c r="B7533" s="11" t="n"/>
      <c r="C7533" s="11" t="n"/>
      <c r="E7533" s="12">
        <f>IF($A7533="","",IF(ISNUMBER($A7533),$A7533,IFERROR(DATEVALUE($A7533),"")))</f>
        <v/>
      </c>
      <c r="F7533" s="12">
        <f>IF($B7533="","",IF(ISNUMBER($B7533),HOUR($B7533)*2+MINUTE($B7533)/30,IFERROR(VALUE(LEFT($B7533,FIND(":",$B7533)-1))*2+VALUE(MID($B7533,FIND(":",$B7533)+1,2))/30,"")))</f>
        <v/>
      </c>
      <c r="G7533" s="12">
        <f>IF($E7533="","",IF(WEEKDAY($E7533,2)&lt;6,1,0))</f>
        <v/>
      </c>
      <c r="H7533" s="12">
        <f>IF(OR($E7533="",$F7533=""),"",IF(AND($G7533=1,$F7533&gt;='Working Hours'!$C$8,$F7533&lt;'Working Hours'!$C$9),1,0))</f>
        <v/>
      </c>
    </row>
    <row r="7534">
      <c r="A7534" s="11" t="n"/>
      <c r="B7534" s="11" t="n"/>
      <c r="C7534" s="11" t="n"/>
      <c r="E7534" s="12">
        <f>IF($A7534="","",IF(ISNUMBER($A7534),$A7534,IFERROR(DATEVALUE($A7534),"")))</f>
        <v/>
      </c>
      <c r="F7534" s="12">
        <f>IF($B7534="","",IF(ISNUMBER($B7534),HOUR($B7534)*2+MINUTE($B7534)/30,IFERROR(VALUE(LEFT($B7534,FIND(":",$B7534)-1))*2+VALUE(MID($B7534,FIND(":",$B7534)+1,2))/30,"")))</f>
        <v/>
      </c>
      <c r="G7534" s="12">
        <f>IF($E7534="","",IF(WEEKDAY($E7534,2)&lt;6,1,0))</f>
        <v/>
      </c>
      <c r="H7534" s="12">
        <f>IF(OR($E7534="",$F7534=""),"",IF(AND($G7534=1,$F7534&gt;='Working Hours'!$C$8,$F7534&lt;'Working Hours'!$C$9),1,0))</f>
        <v/>
      </c>
    </row>
    <row r="7535">
      <c r="A7535" s="11" t="n"/>
      <c r="B7535" s="11" t="n"/>
      <c r="C7535" s="11" t="n"/>
      <c r="E7535" s="12">
        <f>IF($A7535="","",IF(ISNUMBER($A7535),$A7535,IFERROR(DATEVALUE($A7535),"")))</f>
        <v/>
      </c>
      <c r="F7535" s="12">
        <f>IF($B7535="","",IF(ISNUMBER($B7535),HOUR($B7535)*2+MINUTE($B7535)/30,IFERROR(VALUE(LEFT($B7535,FIND(":",$B7535)-1))*2+VALUE(MID($B7535,FIND(":",$B7535)+1,2))/30,"")))</f>
        <v/>
      </c>
      <c r="G7535" s="12">
        <f>IF($E7535="","",IF(WEEKDAY($E7535,2)&lt;6,1,0))</f>
        <v/>
      </c>
      <c r="H7535" s="12">
        <f>IF(OR($E7535="",$F7535=""),"",IF(AND($G7535=1,$F7535&gt;='Working Hours'!$C$8,$F7535&lt;'Working Hours'!$C$9),1,0))</f>
        <v/>
      </c>
    </row>
    <row r="7536">
      <c r="A7536" s="11" t="n"/>
      <c r="B7536" s="11" t="n"/>
      <c r="C7536" s="11" t="n"/>
      <c r="E7536" s="12">
        <f>IF($A7536="","",IF(ISNUMBER($A7536),$A7536,IFERROR(DATEVALUE($A7536),"")))</f>
        <v/>
      </c>
      <c r="F7536" s="12">
        <f>IF($B7536="","",IF(ISNUMBER($B7536),HOUR($B7536)*2+MINUTE($B7536)/30,IFERROR(VALUE(LEFT($B7536,FIND(":",$B7536)-1))*2+VALUE(MID($B7536,FIND(":",$B7536)+1,2))/30,"")))</f>
        <v/>
      </c>
      <c r="G7536" s="12">
        <f>IF($E7536="","",IF(WEEKDAY($E7536,2)&lt;6,1,0))</f>
        <v/>
      </c>
      <c r="H7536" s="12">
        <f>IF(OR($E7536="",$F7536=""),"",IF(AND($G7536=1,$F7536&gt;='Working Hours'!$C$8,$F7536&lt;'Working Hours'!$C$9),1,0))</f>
        <v/>
      </c>
    </row>
    <row r="7537">
      <c r="A7537" s="11" t="n"/>
      <c r="B7537" s="11" t="n"/>
      <c r="C7537" s="11" t="n"/>
      <c r="E7537" s="12">
        <f>IF($A7537="","",IF(ISNUMBER($A7537),$A7537,IFERROR(DATEVALUE($A7537),"")))</f>
        <v/>
      </c>
      <c r="F7537" s="12">
        <f>IF($B7537="","",IF(ISNUMBER($B7537),HOUR($B7537)*2+MINUTE($B7537)/30,IFERROR(VALUE(LEFT($B7537,FIND(":",$B7537)-1))*2+VALUE(MID($B7537,FIND(":",$B7537)+1,2))/30,"")))</f>
        <v/>
      </c>
      <c r="G7537" s="12">
        <f>IF($E7537="","",IF(WEEKDAY($E7537,2)&lt;6,1,0))</f>
        <v/>
      </c>
      <c r="H7537" s="12">
        <f>IF(OR($E7537="",$F7537=""),"",IF(AND($G7537=1,$F7537&gt;='Working Hours'!$C$8,$F7537&lt;'Working Hours'!$C$9),1,0))</f>
        <v/>
      </c>
    </row>
    <row r="7538">
      <c r="A7538" s="11" t="n"/>
      <c r="B7538" s="11" t="n"/>
      <c r="C7538" s="11" t="n"/>
      <c r="E7538" s="12">
        <f>IF($A7538="","",IF(ISNUMBER($A7538),$A7538,IFERROR(DATEVALUE($A7538),"")))</f>
        <v/>
      </c>
      <c r="F7538" s="12">
        <f>IF($B7538="","",IF(ISNUMBER($B7538),HOUR($B7538)*2+MINUTE($B7538)/30,IFERROR(VALUE(LEFT($B7538,FIND(":",$B7538)-1))*2+VALUE(MID($B7538,FIND(":",$B7538)+1,2))/30,"")))</f>
        <v/>
      </c>
      <c r="G7538" s="12">
        <f>IF($E7538="","",IF(WEEKDAY($E7538,2)&lt;6,1,0))</f>
        <v/>
      </c>
      <c r="H7538" s="12">
        <f>IF(OR($E7538="",$F7538=""),"",IF(AND($G7538=1,$F7538&gt;='Working Hours'!$C$8,$F7538&lt;'Working Hours'!$C$9),1,0))</f>
        <v/>
      </c>
    </row>
    <row r="7539">
      <c r="A7539" s="11" t="n"/>
      <c r="B7539" s="11" t="n"/>
      <c r="C7539" s="11" t="n"/>
      <c r="E7539" s="12">
        <f>IF($A7539="","",IF(ISNUMBER($A7539),$A7539,IFERROR(DATEVALUE($A7539),"")))</f>
        <v/>
      </c>
      <c r="F7539" s="12">
        <f>IF($B7539="","",IF(ISNUMBER($B7539),HOUR($B7539)*2+MINUTE($B7539)/30,IFERROR(VALUE(LEFT($B7539,FIND(":",$B7539)-1))*2+VALUE(MID($B7539,FIND(":",$B7539)+1,2))/30,"")))</f>
        <v/>
      </c>
      <c r="G7539" s="12">
        <f>IF($E7539="","",IF(WEEKDAY($E7539,2)&lt;6,1,0))</f>
        <v/>
      </c>
      <c r="H7539" s="12">
        <f>IF(OR($E7539="",$F7539=""),"",IF(AND($G7539=1,$F7539&gt;='Working Hours'!$C$8,$F7539&lt;'Working Hours'!$C$9),1,0))</f>
        <v/>
      </c>
    </row>
    <row r="7540">
      <c r="A7540" s="11" t="n"/>
      <c r="B7540" s="11" t="n"/>
      <c r="C7540" s="11" t="n"/>
      <c r="E7540" s="12">
        <f>IF($A7540="","",IF(ISNUMBER($A7540),$A7540,IFERROR(DATEVALUE($A7540),"")))</f>
        <v/>
      </c>
      <c r="F7540" s="12">
        <f>IF($B7540="","",IF(ISNUMBER($B7540),HOUR($B7540)*2+MINUTE($B7540)/30,IFERROR(VALUE(LEFT($B7540,FIND(":",$B7540)-1))*2+VALUE(MID($B7540,FIND(":",$B7540)+1,2))/30,"")))</f>
        <v/>
      </c>
      <c r="G7540" s="12">
        <f>IF($E7540="","",IF(WEEKDAY($E7540,2)&lt;6,1,0))</f>
        <v/>
      </c>
      <c r="H7540" s="12">
        <f>IF(OR($E7540="",$F7540=""),"",IF(AND($G7540=1,$F7540&gt;='Working Hours'!$C$8,$F7540&lt;'Working Hours'!$C$9),1,0))</f>
        <v/>
      </c>
    </row>
    <row r="7541">
      <c r="A7541" s="11" t="n"/>
      <c r="B7541" s="11" t="n"/>
      <c r="C7541" s="11" t="n"/>
      <c r="E7541" s="12">
        <f>IF($A7541="","",IF(ISNUMBER($A7541),$A7541,IFERROR(DATEVALUE($A7541),"")))</f>
        <v/>
      </c>
      <c r="F7541" s="12">
        <f>IF($B7541="","",IF(ISNUMBER($B7541),HOUR($B7541)*2+MINUTE($B7541)/30,IFERROR(VALUE(LEFT($B7541,FIND(":",$B7541)-1))*2+VALUE(MID($B7541,FIND(":",$B7541)+1,2))/30,"")))</f>
        <v/>
      </c>
      <c r="G7541" s="12">
        <f>IF($E7541="","",IF(WEEKDAY($E7541,2)&lt;6,1,0))</f>
        <v/>
      </c>
      <c r="H7541" s="12">
        <f>IF(OR($E7541="",$F7541=""),"",IF(AND($G7541=1,$F7541&gt;='Working Hours'!$C$8,$F7541&lt;'Working Hours'!$C$9),1,0))</f>
        <v/>
      </c>
    </row>
    <row r="7542">
      <c r="A7542" s="11" t="n"/>
      <c r="B7542" s="11" t="n"/>
      <c r="C7542" s="11" t="n"/>
      <c r="E7542" s="12">
        <f>IF($A7542="","",IF(ISNUMBER($A7542),$A7542,IFERROR(DATEVALUE($A7542),"")))</f>
        <v/>
      </c>
      <c r="F7542" s="12">
        <f>IF($B7542="","",IF(ISNUMBER($B7542),HOUR($B7542)*2+MINUTE($B7542)/30,IFERROR(VALUE(LEFT($B7542,FIND(":",$B7542)-1))*2+VALUE(MID($B7542,FIND(":",$B7542)+1,2))/30,"")))</f>
        <v/>
      </c>
      <c r="G7542" s="12">
        <f>IF($E7542="","",IF(WEEKDAY($E7542,2)&lt;6,1,0))</f>
        <v/>
      </c>
      <c r="H7542" s="12">
        <f>IF(OR($E7542="",$F7542=""),"",IF(AND($G7542=1,$F7542&gt;='Working Hours'!$C$8,$F7542&lt;'Working Hours'!$C$9),1,0))</f>
        <v/>
      </c>
    </row>
    <row r="7543">
      <c r="A7543" s="11" t="n"/>
      <c r="B7543" s="11" t="n"/>
      <c r="C7543" s="11" t="n"/>
      <c r="E7543" s="12">
        <f>IF($A7543="","",IF(ISNUMBER($A7543),$A7543,IFERROR(DATEVALUE($A7543),"")))</f>
        <v/>
      </c>
      <c r="F7543" s="12">
        <f>IF($B7543="","",IF(ISNUMBER($B7543),HOUR($B7543)*2+MINUTE($B7543)/30,IFERROR(VALUE(LEFT($B7543,FIND(":",$B7543)-1))*2+VALUE(MID($B7543,FIND(":",$B7543)+1,2))/30,"")))</f>
        <v/>
      </c>
      <c r="G7543" s="12">
        <f>IF($E7543="","",IF(WEEKDAY($E7543,2)&lt;6,1,0))</f>
        <v/>
      </c>
      <c r="H7543" s="12">
        <f>IF(OR($E7543="",$F7543=""),"",IF(AND($G7543=1,$F7543&gt;='Working Hours'!$C$8,$F7543&lt;'Working Hours'!$C$9),1,0))</f>
        <v/>
      </c>
    </row>
    <row r="7544">
      <c r="A7544" s="11" t="n"/>
      <c r="B7544" s="11" t="n"/>
      <c r="C7544" s="11" t="n"/>
      <c r="E7544" s="12">
        <f>IF($A7544="","",IF(ISNUMBER($A7544),$A7544,IFERROR(DATEVALUE($A7544),"")))</f>
        <v/>
      </c>
      <c r="F7544" s="12">
        <f>IF($B7544="","",IF(ISNUMBER($B7544),HOUR($B7544)*2+MINUTE($B7544)/30,IFERROR(VALUE(LEFT($B7544,FIND(":",$B7544)-1))*2+VALUE(MID($B7544,FIND(":",$B7544)+1,2))/30,"")))</f>
        <v/>
      </c>
      <c r="G7544" s="12">
        <f>IF($E7544="","",IF(WEEKDAY($E7544,2)&lt;6,1,0))</f>
        <v/>
      </c>
      <c r="H7544" s="12">
        <f>IF(OR($E7544="",$F7544=""),"",IF(AND($G7544=1,$F7544&gt;='Working Hours'!$C$8,$F7544&lt;'Working Hours'!$C$9),1,0))</f>
        <v/>
      </c>
    </row>
    <row r="7545">
      <c r="A7545" s="11" t="n"/>
      <c r="B7545" s="11" t="n"/>
      <c r="C7545" s="11" t="n"/>
      <c r="E7545" s="12">
        <f>IF($A7545="","",IF(ISNUMBER($A7545),$A7545,IFERROR(DATEVALUE($A7545),"")))</f>
        <v/>
      </c>
      <c r="F7545" s="12">
        <f>IF($B7545="","",IF(ISNUMBER($B7545),HOUR($B7545)*2+MINUTE($B7545)/30,IFERROR(VALUE(LEFT($B7545,FIND(":",$B7545)-1))*2+VALUE(MID($B7545,FIND(":",$B7545)+1,2))/30,"")))</f>
        <v/>
      </c>
      <c r="G7545" s="12">
        <f>IF($E7545="","",IF(WEEKDAY($E7545,2)&lt;6,1,0))</f>
        <v/>
      </c>
      <c r="H7545" s="12">
        <f>IF(OR($E7545="",$F7545=""),"",IF(AND($G7545=1,$F7545&gt;='Working Hours'!$C$8,$F7545&lt;'Working Hours'!$C$9),1,0))</f>
        <v/>
      </c>
    </row>
    <row r="7546">
      <c r="A7546" s="11" t="n"/>
      <c r="B7546" s="11" t="n"/>
      <c r="C7546" s="11" t="n"/>
      <c r="E7546" s="12">
        <f>IF($A7546="","",IF(ISNUMBER($A7546),$A7546,IFERROR(DATEVALUE($A7546),"")))</f>
        <v/>
      </c>
      <c r="F7546" s="12">
        <f>IF($B7546="","",IF(ISNUMBER($B7546),HOUR($B7546)*2+MINUTE($B7546)/30,IFERROR(VALUE(LEFT($B7546,FIND(":",$B7546)-1))*2+VALUE(MID($B7546,FIND(":",$B7546)+1,2))/30,"")))</f>
        <v/>
      </c>
      <c r="G7546" s="12">
        <f>IF($E7546="","",IF(WEEKDAY($E7546,2)&lt;6,1,0))</f>
        <v/>
      </c>
      <c r="H7546" s="12">
        <f>IF(OR($E7546="",$F7546=""),"",IF(AND($G7546=1,$F7546&gt;='Working Hours'!$C$8,$F7546&lt;'Working Hours'!$C$9),1,0))</f>
        <v/>
      </c>
    </row>
    <row r="7547">
      <c r="A7547" s="11" t="n"/>
      <c r="B7547" s="11" t="n"/>
      <c r="C7547" s="11" t="n"/>
      <c r="E7547" s="12">
        <f>IF($A7547="","",IF(ISNUMBER($A7547),$A7547,IFERROR(DATEVALUE($A7547),"")))</f>
        <v/>
      </c>
      <c r="F7547" s="12">
        <f>IF($B7547="","",IF(ISNUMBER($B7547),HOUR($B7547)*2+MINUTE($B7547)/30,IFERROR(VALUE(LEFT($B7547,FIND(":",$B7547)-1))*2+VALUE(MID($B7547,FIND(":",$B7547)+1,2))/30,"")))</f>
        <v/>
      </c>
      <c r="G7547" s="12">
        <f>IF($E7547="","",IF(WEEKDAY($E7547,2)&lt;6,1,0))</f>
        <v/>
      </c>
      <c r="H7547" s="12">
        <f>IF(OR($E7547="",$F7547=""),"",IF(AND($G7547=1,$F7547&gt;='Working Hours'!$C$8,$F7547&lt;'Working Hours'!$C$9),1,0))</f>
        <v/>
      </c>
    </row>
    <row r="7548">
      <c r="A7548" s="11" t="n"/>
      <c r="B7548" s="11" t="n"/>
      <c r="C7548" s="11" t="n"/>
      <c r="E7548" s="12">
        <f>IF($A7548="","",IF(ISNUMBER($A7548),$A7548,IFERROR(DATEVALUE($A7548),"")))</f>
        <v/>
      </c>
      <c r="F7548" s="12">
        <f>IF($B7548="","",IF(ISNUMBER($B7548),HOUR($B7548)*2+MINUTE($B7548)/30,IFERROR(VALUE(LEFT($B7548,FIND(":",$B7548)-1))*2+VALUE(MID($B7548,FIND(":",$B7548)+1,2))/30,"")))</f>
        <v/>
      </c>
      <c r="G7548" s="12">
        <f>IF($E7548="","",IF(WEEKDAY($E7548,2)&lt;6,1,0))</f>
        <v/>
      </c>
      <c r="H7548" s="12">
        <f>IF(OR($E7548="",$F7548=""),"",IF(AND($G7548=1,$F7548&gt;='Working Hours'!$C$8,$F7548&lt;'Working Hours'!$C$9),1,0))</f>
        <v/>
      </c>
    </row>
    <row r="7549">
      <c r="A7549" s="11" t="n"/>
      <c r="B7549" s="11" t="n"/>
      <c r="C7549" s="11" t="n"/>
      <c r="E7549" s="12">
        <f>IF($A7549="","",IF(ISNUMBER($A7549),$A7549,IFERROR(DATEVALUE($A7549),"")))</f>
        <v/>
      </c>
      <c r="F7549" s="12">
        <f>IF($B7549="","",IF(ISNUMBER($B7549),HOUR($B7549)*2+MINUTE($B7549)/30,IFERROR(VALUE(LEFT($B7549,FIND(":",$B7549)-1))*2+VALUE(MID($B7549,FIND(":",$B7549)+1,2))/30,"")))</f>
        <v/>
      </c>
      <c r="G7549" s="12">
        <f>IF($E7549="","",IF(WEEKDAY($E7549,2)&lt;6,1,0))</f>
        <v/>
      </c>
      <c r="H7549" s="12">
        <f>IF(OR($E7549="",$F7549=""),"",IF(AND($G7549=1,$F7549&gt;='Working Hours'!$C$8,$F7549&lt;'Working Hours'!$C$9),1,0))</f>
        <v/>
      </c>
    </row>
    <row r="7550">
      <c r="A7550" s="11" t="n"/>
      <c r="B7550" s="11" t="n"/>
      <c r="C7550" s="11" t="n"/>
      <c r="E7550" s="12">
        <f>IF($A7550="","",IF(ISNUMBER($A7550),$A7550,IFERROR(DATEVALUE($A7550),"")))</f>
        <v/>
      </c>
      <c r="F7550" s="12">
        <f>IF($B7550="","",IF(ISNUMBER($B7550),HOUR($B7550)*2+MINUTE($B7550)/30,IFERROR(VALUE(LEFT($B7550,FIND(":",$B7550)-1))*2+VALUE(MID($B7550,FIND(":",$B7550)+1,2))/30,"")))</f>
        <v/>
      </c>
      <c r="G7550" s="12">
        <f>IF($E7550="","",IF(WEEKDAY($E7550,2)&lt;6,1,0))</f>
        <v/>
      </c>
      <c r="H7550" s="12">
        <f>IF(OR($E7550="",$F7550=""),"",IF(AND($G7550=1,$F7550&gt;='Working Hours'!$C$8,$F7550&lt;'Working Hours'!$C$9),1,0))</f>
        <v/>
      </c>
    </row>
    <row r="7551">
      <c r="A7551" s="11" t="n"/>
      <c r="B7551" s="11" t="n"/>
      <c r="C7551" s="11" t="n"/>
      <c r="E7551" s="12">
        <f>IF($A7551="","",IF(ISNUMBER($A7551),$A7551,IFERROR(DATEVALUE($A7551),"")))</f>
        <v/>
      </c>
      <c r="F7551" s="12">
        <f>IF($B7551="","",IF(ISNUMBER($B7551),HOUR($B7551)*2+MINUTE($B7551)/30,IFERROR(VALUE(LEFT($B7551,FIND(":",$B7551)-1))*2+VALUE(MID($B7551,FIND(":",$B7551)+1,2))/30,"")))</f>
        <v/>
      </c>
      <c r="G7551" s="12">
        <f>IF($E7551="","",IF(WEEKDAY($E7551,2)&lt;6,1,0))</f>
        <v/>
      </c>
      <c r="H7551" s="12">
        <f>IF(OR($E7551="",$F7551=""),"",IF(AND($G7551=1,$F7551&gt;='Working Hours'!$C$8,$F7551&lt;'Working Hours'!$C$9),1,0))</f>
        <v/>
      </c>
    </row>
    <row r="7552">
      <c r="A7552" s="11" t="n"/>
      <c r="B7552" s="11" t="n"/>
      <c r="C7552" s="11" t="n"/>
      <c r="E7552" s="12">
        <f>IF($A7552="","",IF(ISNUMBER($A7552),$A7552,IFERROR(DATEVALUE($A7552),"")))</f>
        <v/>
      </c>
      <c r="F7552" s="12">
        <f>IF($B7552="","",IF(ISNUMBER($B7552),HOUR($B7552)*2+MINUTE($B7552)/30,IFERROR(VALUE(LEFT($B7552,FIND(":",$B7552)-1))*2+VALUE(MID($B7552,FIND(":",$B7552)+1,2))/30,"")))</f>
        <v/>
      </c>
      <c r="G7552" s="12">
        <f>IF($E7552="","",IF(WEEKDAY($E7552,2)&lt;6,1,0))</f>
        <v/>
      </c>
      <c r="H7552" s="12">
        <f>IF(OR($E7552="",$F7552=""),"",IF(AND($G7552=1,$F7552&gt;='Working Hours'!$C$8,$F7552&lt;'Working Hours'!$C$9),1,0))</f>
        <v/>
      </c>
    </row>
    <row r="7553">
      <c r="A7553" s="11" t="n"/>
      <c r="B7553" s="11" t="n"/>
      <c r="C7553" s="11" t="n"/>
      <c r="E7553" s="12">
        <f>IF($A7553="","",IF(ISNUMBER($A7553),$A7553,IFERROR(DATEVALUE($A7553),"")))</f>
        <v/>
      </c>
      <c r="F7553" s="12">
        <f>IF($B7553="","",IF(ISNUMBER($B7553),HOUR($B7553)*2+MINUTE($B7553)/30,IFERROR(VALUE(LEFT($B7553,FIND(":",$B7553)-1))*2+VALUE(MID($B7553,FIND(":",$B7553)+1,2))/30,"")))</f>
        <v/>
      </c>
      <c r="G7553" s="12">
        <f>IF($E7553="","",IF(WEEKDAY($E7553,2)&lt;6,1,0))</f>
        <v/>
      </c>
      <c r="H7553" s="12">
        <f>IF(OR($E7553="",$F7553=""),"",IF(AND($G7553=1,$F7553&gt;='Working Hours'!$C$8,$F7553&lt;'Working Hours'!$C$9),1,0))</f>
        <v/>
      </c>
    </row>
    <row r="7554">
      <c r="A7554" s="11" t="n"/>
      <c r="B7554" s="11" t="n"/>
      <c r="C7554" s="11" t="n"/>
      <c r="E7554" s="12">
        <f>IF($A7554="","",IF(ISNUMBER($A7554),$A7554,IFERROR(DATEVALUE($A7554),"")))</f>
        <v/>
      </c>
      <c r="F7554" s="12">
        <f>IF($B7554="","",IF(ISNUMBER($B7554),HOUR($B7554)*2+MINUTE($B7554)/30,IFERROR(VALUE(LEFT($B7554,FIND(":",$B7554)-1))*2+VALUE(MID($B7554,FIND(":",$B7554)+1,2))/30,"")))</f>
        <v/>
      </c>
      <c r="G7554" s="12">
        <f>IF($E7554="","",IF(WEEKDAY($E7554,2)&lt;6,1,0))</f>
        <v/>
      </c>
      <c r="H7554" s="12">
        <f>IF(OR($E7554="",$F7554=""),"",IF(AND($G7554=1,$F7554&gt;='Working Hours'!$C$8,$F7554&lt;'Working Hours'!$C$9),1,0))</f>
        <v/>
      </c>
    </row>
    <row r="7555">
      <c r="A7555" s="11" t="n"/>
      <c r="B7555" s="11" t="n"/>
      <c r="C7555" s="11" t="n"/>
      <c r="E7555" s="12">
        <f>IF($A7555="","",IF(ISNUMBER($A7555),$A7555,IFERROR(DATEVALUE($A7555),"")))</f>
        <v/>
      </c>
      <c r="F7555" s="12">
        <f>IF($B7555="","",IF(ISNUMBER($B7555),HOUR($B7555)*2+MINUTE($B7555)/30,IFERROR(VALUE(LEFT($B7555,FIND(":",$B7555)-1))*2+VALUE(MID($B7555,FIND(":",$B7555)+1,2))/30,"")))</f>
        <v/>
      </c>
      <c r="G7555" s="12">
        <f>IF($E7555="","",IF(WEEKDAY($E7555,2)&lt;6,1,0))</f>
        <v/>
      </c>
      <c r="H7555" s="12">
        <f>IF(OR($E7555="",$F7555=""),"",IF(AND($G7555=1,$F7555&gt;='Working Hours'!$C$8,$F7555&lt;'Working Hours'!$C$9),1,0))</f>
        <v/>
      </c>
    </row>
    <row r="7556">
      <c r="A7556" s="11" t="n"/>
      <c r="B7556" s="11" t="n"/>
      <c r="C7556" s="11" t="n"/>
      <c r="E7556" s="12">
        <f>IF($A7556="","",IF(ISNUMBER($A7556),$A7556,IFERROR(DATEVALUE($A7556),"")))</f>
        <v/>
      </c>
      <c r="F7556" s="12">
        <f>IF($B7556="","",IF(ISNUMBER($B7556),HOUR($B7556)*2+MINUTE($B7556)/30,IFERROR(VALUE(LEFT($B7556,FIND(":",$B7556)-1))*2+VALUE(MID($B7556,FIND(":",$B7556)+1,2))/30,"")))</f>
        <v/>
      </c>
      <c r="G7556" s="12">
        <f>IF($E7556="","",IF(WEEKDAY($E7556,2)&lt;6,1,0))</f>
        <v/>
      </c>
      <c r="H7556" s="12">
        <f>IF(OR($E7556="",$F7556=""),"",IF(AND($G7556=1,$F7556&gt;='Working Hours'!$C$8,$F7556&lt;'Working Hours'!$C$9),1,0))</f>
        <v/>
      </c>
    </row>
    <row r="7557">
      <c r="A7557" s="11" t="n"/>
      <c r="B7557" s="11" t="n"/>
      <c r="C7557" s="11" t="n"/>
      <c r="E7557" s="12">
        <f>IF($A7557="","",IF(ISNUMBER($A7557),$A7557,IFERROR(DATEVALUE($A7557),"")))</f>
        <v/>
      </c>
      <c r="F7557" s="12">
        <f>IF($B7557="","",IF(ISNUMBER($B7557),HOUR($B7557)*2+MINUTE($B7557)/30,IFERROR(VALUE(LEFT($B7557,FIND(":",$B7557)-1))*2+VALUE(MID($B7557,FIND(":",$B7557)+1,2))/30,"")))</f>
        <v/>
      </c>
      <c r="G7557" s="12">
        <f>IF($E7557="","",IF(WEEKDAY($E7557,2)&lt;6,1,0))</f>
        <v/>
      </c>
      <c r="H7557" s="12">
        <f>IF(OR($E7557="",$F7557=""),"",IF(AND($G7557=1,$F7557&gt;='Working Hours'!$C$8,$F7557&lt;'Working Hours'!$C$9),1,0))</f>
        <v/>
      </c>
    </row>
    <row r="7558">
      <c r="A7558" s="11" t="n"/>
      <c r="B7558" s="11" t="n"/>
      <c r="C7558" s="11" t="n"/>
      <c r="E7558" s="12">
        <f>IF($A7558="","",IF(ISNUMBER($A7558),$A7558,IFERROR(DATEVALUE($A7558),"")))</f>
        <v/>
      </c>
      <c r="F7558" s="12">
        <f>IF($B7558="","",IF(ISNUMBER($B7558),HOUR($B7558)*2+MINUTE($B7558)/30,IFERROR(VALUE(LEFT($B7558,FIND(":",$B7558)-1))*2+VALUE(MID($B7558,FIND(":",$B7558)+1,2))/30,"")))</f>
        <v/>
      </c>
      <c r="G7558" s="12">
        <f>IF($E7558="","",IF(WEEKDAY($E7558,2)&lt;6,1,0))</f>
        <v/>
      </c>
      <c r="H7558" s="12">
        <f>IF(OR($E7558="",$F7558=""),"",IF(AND($G7558=1,$F7558&gt;='Working Hours'!$C$8,$F7558&lt;'Working Hours'!$C$9),1,0))</f>
        <v/>
      </c>
    </row>
    <row r="7559">
      <c r="A7559" s="11" t="n"/>
      <c r="B7559" s="11" t="n"/>
      <c r="C7559" s="11" t="n"/>
      <c r="E7559" s="12">
        <f>IF($A7559="","",IF(ISNUMBER($A7559),$A7559,IFERROR(DATEVALUE($A7559),"")))</f>
        <v/>
      </c>
      <c r="F7559" s="12">
        <f>IF($B7559="","",IF(ISNUMBER($B7559),HOUR($B7559)*2+MINUTE($B7559)/30,IFERROR(VALUE(LEFT($B7559,FIND(":",$B7559)-1))*2+VALUE(MID($B7559,FIND(":",$B7559)+1,2))/30,"")))</f>
        <v/>
      </c>
      <c r="G7559" s="12">
        <f>IF($E7559="","",IF(WEEKDAY($E7559,2)&lt;6,1,0))</f>
        <v/>
      </c>
      <c r="H7559" s="12">
        <f>IF(OR($E7559="",$F7559=""),"",IF(AND($G7559=1,$F7559&gt;='Working Hours'!$C$8,$F7559&lt;'Working Hours'!$C$9),1,0))</f>
        <v/>
      </c>
    </row>
    <row r="7560">
      <c r="A7560" s="11" t="n"/>
      <c r="B7560" s="11" t="n"/>
      <c r="C7560" s="11" t="n"/>
      <c r="E7560" s="12">
        <f>IF($A7560="","",IF(ISNUMBER($A7560),$A7560,IFERROR(DATEVALUE($A7560),"")))</f>
        <v/>
      </c>
      <c r="F7560" s="12">
        <f>IF($B7560="","",IF(ISNUMBER($B7560),HOUR($B7560)*2+MINUTE($B7560)/30,IFERROR(VALUE(LEFT($B7560,FIND(":",$B7560)-1))*2+VALUE(MID($B7560,FIND(":",$B7560)+1,2))/30,"")))</f>
        <v/>
      </c>
      <c r="G7560" s="12">
        <f>IF($E7560="","",IF(WEEKDAY($E7560,2)&lt;6,1,0))</f>
        <v/>
      </c>
      <c r="H7560" s="12">
        <f>IF(OR($E7560="",$F7560=""),"",IF(AND($G7560=1,$F7560&gt;='Working Hours'!$C$8,$F7560&lt;'Working Hours'!$C$9),1,0))</f>
        <v/>
      </c>
    </row>
    <row r="7561">
      <c r="A7561" s="11" t="n"/>
      <c r="B7561" s="11" t="n"/>
      <c r="C7561" s="11" t="n"/>
      <c r="E7561" s="12">
        <f>IF($A7561="","",IF(ISNUMBER($A7561),$A7561,IFERROR(DATEVALUE($A7561),"")))</f>
        <v/>
      </c>
      <c r="F7561" s="12">
        <f>IF($B7561="","",IF(ISNUMBER($B7561),HOUR($B7561)*2+MINUTE($B7561)/30,IFERROR(VALUE(LEFT($B7561,FIND(":",$B7561)-1))*2+VALUE(MID($B7561,FIND(":",$B7561)+1,2))/30,"")))</f>
        <v/>
      </c>
      <c r="G7561" s="12">
        <f>IF($E7561="","",IF(WEEKDAY($E7561,2)&lt;6,1,0))</f>
        <v/>
      </c>
      <c r="H7561" s="12">
        <f>IF(OR($E7561="",$F7561=""),"",IF(AND($G7561=1,$F7561&gt;='Working Hours'!$C$8,$F7561&lt;'Working Hours'!$C$9),1,0))</f>
        <v/>
      </c>
    </row>
    <row r="7562">
      <c r="A7562" s="11" t="n"/>
      <c r="B7562" s="11" t="n"/>
      <c r="C7562" s="11" t="n"/>
      <c r="E7562" s="12">
        <f>IF($A7562="","",IF(ISNUMBER($A7562),$A7562,IFERROR(DATEVALUE($A7562),"")))</f>
        <v/>
      </c>
      <c r="F7562" s="12">
        <f>IF($B7562="","",IF(ISNUMBER($B7562),HOUR($B7562)*2+MINUTE($B7562)/30,IFERROR(VALUE(LEFT($B7562,FIND(":",$B7562)-1))*2+VALUE(MID($B7562,FIND(":",$B7562)+1,2))/30,"")))</f>
        <v/>
      </c>
      <c r="G7562" s="12">
        <f>IF($E7562="","",IF(WEEKDAY($E7562,2)&lt;6,1,0))</f>
        <v/>
      </c>
      <c r="H7562" s="12">
        <f>IF(OR($E7562="",$F7562=""),"",IF(AND($G7562=1,$F7562&gt;='Working Hours'!$C$8,$F7562&lt;'Working Hours'!$C$9),1,0))</f>
        <v/>
      </c>
    </row>
    <row r="7563">
      <c r="A7563" s="11" t="n"/>
      <c r="B7563" s="11" t="n"/>
      <c r="C7563" s="11" t="n"/>
      <c r="E7563" s="12">
        <f>IF($A7563="","",IF(ISNUMBER($A7563),$A7563,IFERROR(DATEVALUE($A7563),"")))</f>
        <v/>
      </c>
      <c r="F7563" s="12">
        <f>IF($B7563="","",IF(ISNUMBER($B7563),HOUR($B7563)*2+MINUTE($B7563)/30,IFERROR(VALUE(LEFT($B7563,FIND(":",$B7563)-1))*2+VALUE(MID($B7563,FIND(":",$B7563)+1,2))/30,"")))</f>
        <v/>
      </c>
      <c r="G7563" s="12">
        <f>IF($E7563="","",IF(WEEKDAY($E7563,2)&lt;6,1,0))</f>
        <v/>
      </c>
      <c r="H7563" s="12">
        <f>IF(OR($E7563="",$F7563=""),"",IF(AND($G7563=1,$F7563&gt;='Working Hours'!$C$8,$F7563&lt;'Working Hours'!$C$9),1,0))</f>
        <v/>
      </c>
    </row>
    <row r="7564">
      <c r="A7564" s="11" t="n"/>
      <c r="B7564" s="11" t="n"/>
      <c r="C7564" s="11" t="n"/>
      <c r="E7564" s="12">
        <f>IF($A7564="","",IF(ISNUMBER($A7564),$A7564,IFERROR(DATEVALUE($A7564),"")))</f>
        <v/>
      </c>
      <c r="F7564" s="12">
        <f>IF($B7564="","",IF(ISNUMBER($B7564),HOUR($B7564)*2+MINUTE($B7564)/30,IFERROR(VALUE(LEFT($B7564,FIND(":",$B7564)-1))*2+VALUE(MID($B7564,FIND(":",$B7564)+1,2))/30,"")))</f>
        <v/>
      </c>
      <c r="G7564" s="12">
        <f>IF($E7564="","",IF(WEEKDAY($E7564,2)&lt;6,1,0))</f>
        <v/>
      </c>
      <c r="H7564" s="12">
        <f>IF(OR($E7564="",$F7564=""),"",IF(AND($G7564=1,$F7564&gt;='Working Hours'!$C$8,$F7564&lt;'Working Hours'!$C$9),1,0))</f>
        <v/>
      </c>
    </row>
    <row r="7565">
      <c r="A7565" s="11" t="n"/>
      <c r="B7565" s="11" t="n"/>
      <c r="C7565" s="11" t="n"/>
      <c r="E7565" s="12">
        <f>IF($A7565="","",IF(ISNUMBER($A7565),$A7565,IFERROR(DATEVALUE($A7565),"")))</f>
        <v/>
      </c>
      <c r="F7565" s="12">
        <f>IF($B7565="","",IF(ISNUMBER($B7565),HOUR($B7565)*2+MINUTE($B7565)/30,IFERROR(VALUE(LEFT($B7565,FIND(":",$B7565)-1))*2+VALUE(MID($B7565,FIND(":",$B7565)+1,2))/30,"")))</f>
        <v/>
      </c>
      <c r="G7565" s="12">
        <f>IF($E7565="","",IF(WEEKDAY($E7565,2)&lt;6,1,0))</f>
        <v/>
      </c>
      <c r="H7565" s="12">
        <f>IF(OR($E7565="",$F7565=""),"",IF(AND($G7565=1,$F7565&gt;='Working Hours'!$C$8,$F7565&lt;'Working Hours'!$C$9),1,0))</f>
        <v/>
      </c>
    </row>
    <row r="7566">
      <c r="A7566" s="11" t="n"/>
      <c r="B7566" s="11" t="n"/>
      <c r="C7566" s="11" t="n"/>
      <c r="E7566" s="12">
        <f>IF($A7566="","",IF(ISNUMBER($A7566),$A7566,IFERROR(DATEVALUE($A7566),"")))</f>
        <v/>
      </c>
      <c r="F7566" s="12">
        <f>IF($B7566="","",IF(ISNUMBER($B7566),HOUR($B7566)*2+MINUTE($B7566)/30,IFERROR(VALUE(LEFT($B7566,FIND(":",$B7566)-1))*2+VALUE(MID($B7566,FIND(":",$B7566)+1,2))/30,"")))</f>
        <v/>
      </c>
      <c r="G7566" s="12">
        <f>IF($E7566="","",IF(WEEKDAY($E7566,2)&lt;6,1,0))</f>
        <v/>
      </c>
      <c r="H7566" s="12">
        <f>IF(OR($E7566="",$F7566=""),"",IF(AND($G7566=1,$F7566&gt;='Working Hours'!$C$8,$F7566&lt;'Working Hours'!$C$9),1,0))</f>
        <v/>
      </c>
    </row>
    <row r="7567">
      <c r="A7567" s="11" t="n"/>
      <c r="B7567" s="11" t="n"/>
      <c r="C7567" s="11" t="n"/>
      <c r="E7567" s="12">
        <f>IF($A7567="","",IF(ISNUMBER($A7567),$A7567,IFERROR(DATEVALUE($A7567),"")))</f>
        <v/>
      </c>
      <c r="F7567" s="12">
        <f>IF($B7567="","",IF(ISNUMBER($B7567),HOUR($B7567)*2+MINUTE($B7567)/30,IFERROR(VALUE(LEFT($B7567,FIND(":",$B7567)-1))*2+VALUE(MID($B7567,FIND(":",$B7567)+1,2))/30,"")))</f>
        <v/>
      </c>
      <c r="G7567" s="12">
        <f>IF($E7567="","",IF(WEEKDAY($E7567,2)&lt;6,1,0))</f>
        <v/>
      </c>
      <c r="H7567" s="12">
        <f>IF(OR($E7567="",$F7567=""),"",IF(AND($G7567=1,$F7567&gt;='Working Hours'!$C$8,$F7567&lt;'Working Hours'!$C$9),1,0))</f>
        <v/>
      </c>
    </row>
    <row r="7568">
      <c r="A7568" s="11" t="n"/>
      <c r="B7568" s="11" t="n"/>
      <c r="C7568" s="11" t="n"/>
      <c r="E7568" s="12">
        <f>IF($A7568="","",IF(ISNUMBER($A7568),$A7568,IFERROR(DATEVALUE($A7568),"")))</f>
        <v/>
      </c>
      <c r="F7568" s="12">
        <f>IF($B7568="","",IF(ISNUMBER($B7568),HOUR($B7568)*2+MINUTE($B7568)/30,IFERROR(VALUE(LEFT($B7568,FIND(":",$B7568)-1))*2+VALUE(MID($B7568,FIND(":",$B7568)+1,2))/30,"")))</f>
        <v/>
      </c>
      <c r="G7568" s="12">
        <f>IF($E7568="","",IF(WEEKDAY($E7568,2)&lt;6,1,0))</f>
        <v/>
      </c>
      <c r="H7568" s="12">
        <f>IF(OR($E7568="",$F7568=""),"",IF(AND($G7568=1,$F7568&gt;='Working Hours'!$C$8,$F7568&lt;'Working Hours'!$C$9),1,0))</f>
        <v/>
      </c>
    </row>
    <row r="7569">
      <c r="A7569" s="11" t="n"/>
      <c r="B7569" s="11" t="n"/>
      <c r="C7569" s="11" t="n"/>
      <c r="E7569" s="12">
        <f>IF($A7569="","",IF(ISNUMBER($A7569),$A7569,IFERROR(DATEVALUE($A7569),"")))</f>
        <v/>
      </c>
      <c r="F7569" s="12">
        <f>IF($B7569="","",IF(ISNUMBER($B7569),HOUR($B7569)*2+MINUTE($B7569)/30,IFERROR(VALUE(LEFT($B7569,FIND(":",$B7569)-1))*2+VALUE(MID($B7569,FIND(":",$B7569)+1,2))/30,"")))</f>
        <v/>
      </c>
      <c r="G7569" s="12">
        <f>IF($E7569="","",IF(WEEKDAY($E7569,2)&lt;6,1,0))</f>
        <v/>
      </c>
      <c r="H7569" s="12">
        <f>IF(OR($E7569="",$F7569=""),"",IF(AND($G7569=1,$F7569&gt;='Working Hours'!$C$8,$F7569&lt;'Working Hours'!$C$9),1,0))</f>
        <v/>
      </c>
    </row>
    <row r="7570">
      <c r="A7570" s="11" t="n"/>
      <c r="B7570" s="11" t="n"/>
      <c r="C7570" s="11" t="n"/>
      <c r="E7570" s="12">
        <f>IF($A7570="","",IF(ISNUMBER($A7570),$A7570,IFERROR(DATEVALUE($A7570),"")))</f>
        <v/>
      </c>
      <c r="F7570" s="12">
        <f>IF($B7570="","",IF(ISNUMBER($B7570),HOUR($B7570)*2+MINUTE($B7570)/30,IFERROR(VALUE(LEFT($B7570,FIND(":",$B7570)-1))*2+VALUE(MID($B7570,FIND(":",$B7570)+1,2))/30,"")))</f>
        <v/>
      </c>
      <c r="G7570" s="12">
        <f>IF($E7570="","",IF(WEEKDAY($E7570,2)&lt;6,1,0))</f>
        <v/>
      </c>
      <c r="H7570" s="12">
        <f>IF(OR($E7570="",$F7570=""),"",IF(AND($G7570=1,$F7570&gt;='Working Hours'!$C$8,$F7570&lt;'Working Hours'!$C$9),1,0))</f>
        <v/>
      </c>
    </row>
    <row r="7571">
      <c r="A7571" s="11" t="n"/>
      <c r="B7571" s="11" t="n"/>
      <c r="C7571" s="11" t="n"/>
      <c r="E7571" s="12">
        <f>IF($A7571="","",IF(ISNUMBER($A7571),$A7571,IFERROR(DATEVALUE($A7571),"")))</f>
        <v/>
      </c>
      <c r="F7571" s="12">
        <f>IF($B7571="","",IF(ISNUMBER($B7571),HOUR($B7571)*2+MINUTE($B7571)/30,IFERROR(VALUE(LEFT($B7571,FIND(":",$B7571)-1))*2+VALUE(MID($B7571,FIND(":",$B7571)+1,2))/30,"")))</f>
        <v/>
      </c>
      <c r="G7571" s="12">
        <f>IF($E7571="","",IF(WEEKDAY($E7571,2)&lt;6,1,0))</f>
        <v/>
      </c>
      <c r="H7571" s="12">
        <f>IF(OR($E7571="",$F7571=""),"",IF(AND($G7571=1,$F7571&gt;='Working Hours'!$C$8,$F7571&lt;'Working Hours'!$C$9),1,0))</f>
        <v/>
      </c>
    </row>
    <row r="7572">
      <c r="A7572" s="11" t="n"/>
      <c r="B7572" s="11" t="n"/>
      <c r="C7572" s="11" t="n"/>
      <c r="E7572" s="12">
        <f>IF($A7572="","",IF(ISNUMBER($A7572),$A7572,IFERROR(DATEVALUE($A7572),"")))</f>
        <v/>
      </c>
      <c r="F7572" s="12">
        <f>IF($B7572="","",IF(ISNUMBER($B7572),HOUR($B7572)*2+MINUTE($B7572)/30,IFERROR(VALUE(LEFT($B7572,FIND(":",$B7572)-1))*2+VALUE(MID($B7572,FIND(":",$B7572)+1,2))/30,"")))</f>
        <v/>
      </c>
      <c r="G7572" s="12">
        <f>IF($E7572="","",IF(WEEKDAY($E7572,2)&lt;6,1,0))</f>
        <v/>
      </c>
      <c r="H7572" s="12">
        <f>IF(OR($E7572="",$F7572=""),"",IF(AND($G7572=1,$F7572&gt;='Working Hours'!$C$8,$F7572&lt;'Working Hours'!$C$9),1,0))</f>
        <v/>
      </c>
    </row>
    <row r="7573">
      <c r="A7573" s="11" t="n"/>
      <c r="B7573" s="11" t="n"/>
      <c r="C7573" s="11" t="n"/>
      <c r="E7573" s="12">
        <f>IF($A7573="","",IF(ISNUMBER($A7573),$A7573,IFERROR(DATEVALUE($A7573),"")))</f>
        <v/>
      </c>
      <c r="F7573" s="12">
        <f>IF($B7573="","",IF(ISNUMBER($B7573),HOUR($B7573)*2+MINUTE($B7573)/30,IFERROR(VALUE(LEFT($B7573,FIND(":",$B7573)-1))*2+VALUE(MID($B7573,FIND(":",$B7573)+1,2))/30,"")))</f>
        <v/>
      </c>
      <c r="G7573" s="12">
        <f>IF($E7573="","",IF(WEEKDAY($E7573,2)&lt;6,1,0))</f>
        <v/>
      </c>
      <c r="H7573" s="12">
        <f>IF(OR($E7573="",$F7573=""),"",IF(AND($G7573=1,$F7573&gt;='Working Hours'!$C$8,$F7573&lt;'Working Hours'!$C$9),1,0))</f>
        <v/>
      </c>
    </row>
    <row r="7574">
      <c r="A7574" s="11" t="n"/>
      <c r="B7574" s="11" t="n"/>
      <c r="C7574" s="11" t="n"/>
      <c r="E7574" s="12">
        <f>IF($A7574="","",IF(ISNUMBER($A7574),$A7574,IFERROR(DATEVALUE($A7574),"")))</f>
        <v/>
      </c>
      <c r="F7574" s="12">
        <f>IF($B7574="","",IF(ISNUMBER($B7574),HOUR($B7574)*2+MINUTE($B7574)/30,IFERROR(VALUE(LEFT($B7574,FIND(":",$B7574)-1))*2+VALUE(MID($B7574,FIND(":",$B7574)+1,2))/30,"")))</f>
        <v/>
      </c>
      <c r="G7574" s="12">
        <f>IF($E7574="","",IF(WEEKDAY($E7574,2)&lt;6,1,0))</f>
        <v/>
      </c>
      <c r="H7574" s="12">
        <f>IF(OR($E7574="",$F7574=""),"",IF(AND($G7574=1,$F7574&gt;='Working Hours'!$C$8,$F7574&lt;'Working Hours'!$C$9),1,0))</f>
        <v/>
      </c>
    </row>
    <row r="7575">
      <c r="A7575" s="11" t="n"/>
      <c r="B7575" s="11" t="n"/>
      <c r="C7575" s="11" t="n"/>
      <c r="E7575" s="12">
        <f>IF($A7575="","",IF(ISNUMBER($A7575),$A7575,IFERROR(DATEVALUE($A7575),"")))</f>
        <v/>
      </c>
      <c r="F7575" s="12">
        <f>IF($B7575="","",IF(ISNUMBER($B7575),HOUR($B7575)*2+MINUTE($B7575)/30,IFERROR(VALUE(LEFT($B7575,FIND(":",$B7575)-1))*2+VALUE(MID($B7575,FIND(":",$B7575)+1,2))/30,"")))</f>
        <v/>
      </c>
      <c r="G7575" s="12">
        <f>IF($E7575="","",IF(WEEKDAY($E7575,2)&lt;6,1,0))</f>
        <v/>
      </c>
      <c r="H7575" s="12">
        <f>IF(OR($E7575="",$F7575=""),"",IF(AND($G7575=1,$F7575&gt;='Working Hours'!$C$8,$F7575&lt;'Working Hours'!$C$9),1,0))</f>
        <v/>
      </c>
    </row>
    <row r="7576">
      <c r="A7576" s="11" t="n"/>
      <c r="B7576" s="11" t="n"/>
      <c r="C7576" s="11" t="n"/>
      <c r="E7576" s="12">
        <f>IF($A7576="","",IF(ISNUMBER($A7576),$A7576,IFERROR(DATEVALUE($A7576),"")))</f>
        <v/>
      </c>
      <c r="F7576" s="12">
        <f>IF($B7576="","",IF(ISNUMBER($B7576),HOUR($B7576)*2+MINUTE($B7576)/30,IFERROR(VALUE(LEFT($B7576,FIND(":",$B7576)-1))*2+VALUE(MID($B7576,FIND(":",$B7576)+1,2))/30,"")))</f>
        <v/>
      </c>
      <c r="G7576" s="12">
        <f>IF($E7576="","",IF(WEEKDAY($E7576,2)&lt;6,1,0))</f>
        <v/>
      </c>
      <c r="H7576" s="12">
        <f>IF(OR($E7576="",$F7576=""),"",IF(AND($G7576=1,$F7576&gt;='Working Hours'!$C$8,$F7576&lt;'Working Hours'!$C$9),1,0))</f>
        <v/>
      </c>
    </row>
    <row r="7577">
      <c r="A7577" s="11" t="n"/>
      <c r="B7577" s="11" t="n"/>
      <c r="C7577" s="11" t="n"/>
      <c r="E7577" s="12">
        <f>IF($A7577="","",IF(ISNUMBER($A7577),$A7577,IFERROR(DATEVALUE($A7577),"")))</f>
        <v/>
      </c>
      <c r="F7577" s="12">
        <f>IF($B7577="","",IF(ISNUMBER($B7577),HOUR($B7577)*2+MINUTE($B7577)/30,IFERROR(VALUE(LEFT($B7577,FIND(":",$B7577)-1))*2+VALUE(MID($B7577,FIND(":",$B7577)+1,2))/30,"")))</f>
        <v/>
      </c>
      <c r="G7577" s="12">
        <f>IF($E7577="","",IF(WEEKDAY($E7577,2)&lt;6,1,0))</f>
        <v/>
      </c>
      <c r="H7577" s="12">
        <f>IF(OR($E7577="",$F7577=""),"",IF(AND($G7577=1,$F7577&gt;='Working Hours'!$C$8,$F7577&lt;'Working Hours'!$C$9),1,0))</f>
        <v/>
      </c>
    </row>
    <row r="7578">
      <c r="A7578" s="11" t="n"/>
      <c r="B7578" s="11" t="n"/>
      <c r="C7578" s="11" t="n"/>
      <c r="E7578" s="12">
        <f>IF($A7578="","",IF(ISNUMBER($A7578),$A7578,IFERROR(DATEVALUE($A7578),"")))</f>
        <v/>
      </c>
      <c r="F7578" s="12">
        <f>IF($B7578="","",IF(ISNUMBER($B7578),HOUR($B7578)*2+MINUTE($B7578)/30,IFERROR(VALUE(LEFT($B7578,FIND(":",$B7578)-1))*2+VALUE(MID($B7578,FIND(":",$B7578)+1,2))/30,"")))</f>
        <v/>
      </c>
      <c r="G7578" s="12">
        <f>IF($E7578="","",IF(WEEKDAY($E7578,2)&lt;6,1,0))</f>
        <v/>
      </c>
      <c r="H7578" s="12">
        <f>IF(OR($E7578="",$F7578=""),"",IF(AND($G7578=1,$F7578&gt;='Working Hours'!$C$8,$F7578&lt;'Working Hours'!$C$9),1,0))</f>
        <v/>
      </c>
    </row>
    <row r="7579">
      <c r="A7579" s="11" t="n"/>
      <c r="B7579" s="11" t="n"/>
      <c r="C7579" s="11" t="n"/>
      <c r="E7579" s="12">
        <f>IF($A7579="","",IF(ISNUMBER($A7579),$A7579,IFERROR(DATEVALUE($A7579),"")))</f>
        <v/>
      </c>
      <c r="F7579" s="12">
        <f>IF($B7579="","",IF(ISNUMBER($B7579),HOUR($B7579)*2+MINUTE($B7579)/30,IFERROR(VALUE(LEFT($B7579,FIND(":",$B7579)-1))*2+VALUE(MID($B7579,FIND(":",$B7579)+1,2))/30,"")))</f>
        <v/>
      </c>
      <c r="G7579" s="12">
        <f>IF($E7579="","",IF(WEEKDAY($E7579,2)&lt;6,1,0))</f>
        <v/>
      </c>
      <c r="H7579" s="12">
        <f>IF(OR($E7579="",$F7579=""),"",IF(AND($G7579=1,$F7579&gt;='Working Hours'!$C$8,$F7579&lt;'Working Hours'!$C$9),1,0))</f>
        <v/>
      </c>
    </row>
    <row r="7580">
      <c r="A7580" s="11" t="n"/>
      <c r="B7580" s="11" t="n"/>
      <c r="C7580" s="11" t="n"/>
      <c r="E7580" s="12">
        <f>IF($A7580="","",IF(ISNUMBER($A7580),$A7580,IFERROR(DATEVALUE($A7580),"")))</f>
        <v/>
      </c>
      <c r="F7580" s="12">
        <f>IF($B7580="","",IF(ISNUMBER($B7580),HOUR($B7580)*2+MINUTE($B7580)/30,IFERROR(VALUE(LEFT($B7580,FIND(":",$B7580)-1))*2+VALUE(MID($B7580,FIND(":",$B7580)+1,2))/30,"")))</f>
        <v/>
      </c>
      <c r="G7580" s="12">
        <f>IF($E7580="","",IF(WEEKDAY($E7580,2)&lt;6,1,0))</f>
        <v/>
      </c>
      <c r="H7580" s="12">
        <f>IF(OR($E7580="",$F7580=""),"",IF(AND($G7580=1,$F7580&gt;='Working Hours'!$C$8,$F7580&lt;'Working Hours'!$C$9),1,0))</f>
        <v/>
      </c>
    </row>
    <row r="7581">
      <c r="A7581" s="11" t="n"/>
      <c r="B7581" s="11" t="n"/>
      <c r="C7581" s="11" t="n"/>
      <c r="E7581" s="12">
        <f>IF($A7581="","",IF(ISNUMBER($A7581),$A7581,IFERROR(DATEVALUE($A7581),"")))</f>
        <v/>
      </c>
      <c r="F7581" s="12">
        <f>IF($B7581="","",IF(ISNUMBER($B7581),HOUR($B7581)*2+MINUTE($B7581)/30,IFERROR(VALUE(LEFT($B7581,FIND(":",$B7581)-1))*2+VALUE(MID($B7581,FIND(":",$B7581)+1,2))/30,"")))</f>
        <v/>
      </c>
      <c r="G7581" s="12">
        <f>IF($E7581="","",IF(WEEKDAY($E7581,2)&lt;6,1,0))</f>
        <v/>
      </c>
      <c r="H7581" s="12">
        <f>IF(OR($E7581="",$F7581=""),"",IF(AND($G7581=1,$F7581&gt;='Working Hours'!$C$8,$F7581&lt;'Working Hours'!$C$9),1,0))</f>
        <v/>
      </c>
    </row>
    <row r="7582">
      <c r="A7582" s="11" t="n"/>
      <c r="B7582" s="11" t="n"/>
      <c r="C7582" s="11" t="n"/>
      <c r="E7582" s="12">
        <f>IF($A7582="","",IF(ISNUMBER($A7582),$A7582,IFERROR(DATEVALUE($A7582),"")))</f>
        <v/>
      </c>
      <c r="F7582" s="12">
        <f>IF($B7582="","",IF(ISNUMBER($B7582),HOUR($B7582)*2+MINUTE($B7582)/30,IFERROR(VALUE(LEFT($B7582,FIND(":",$B7582)-1))*2+VALUE(MID($B7582,FIND(":",$B7582)+1,2))/30,"")))</f>
        <v/>
      </c>
      <c r="G7582" s="12">
        <f>IF($E7582="","",IF(WEEKDAY($E7582,2)&lt;6,1,0))</f>
        <v/>
      </c>
      <c r="H7582" s="12">
        <f>IF(OR($E7582="",$F7582=""),"",IF(AND($G7582=1,$F7582&gt;='Working Hours'!$C$8,$F7582&lt;'Working Hours'!$C$9),1,0))</f>
        <v/>
      </c>
    </row>
    <row r="7583">
      <c r="A7583" s="11" t="n"/>
      <c r="B7583" s="11" t="n"/>
      <c r="C7583" s="11" t="n"/>
      <c r="E7583" s="12">
        <f>IF($A7583="","",IF(ISNUMBER($A7583),$A7583,IFERROR(DATEVALUE($A7583),"")))</f>
        <v/>
      </c>
      <c r="F7583" s="12">
        <f>IF($B7583="","",IF(ISNUMBER($B7583),HOUR($B7583)*2+MINUTE($B7583)/30,IFERROR(VALUE(LEFT($B7583,FIND(":",$B7583)-1))*2+VALUE(MID($B7583,FIND(":",$B7583)+1,2))/30,"")))</f>
        <v/>
      </c>
      <c r="G7583" s="12">
        <f>IF($E7583="","",IF(WEEKDAY($E7583,2)&lt;6,1,0))</f>
        <v/>
      </c>
      <c r="H7583" s="12">
        <f>IF(OR($E7583="",$F7583=""),"",IF(AND($G7583=1,$F7583&gt;='Working Hours'!$C$8,$F7583&lt;'Working Hours'!$C$9),1,0))</f>
        <v/>
      </c>
    </row>
    <row r="7584">
      <c r="A7584" s="11" t="n"/>
      <c r="B7584" s="11" t="n"/>
      <c r="C7584" s="11" t="n"/>
      <c r="E7584" s="12">
        <f>IF($A7584="","",IF(ISNUMBER($A7584),$A7584,IFERROR(DATEVALUE($A7584),"")))</f>
        <v/>
      </c>
      <c r="F7584" s="12">
        <f>IF($B7584="","",IF(ISNUMBER($B7584),HOUR($B7584)*2+MINUTE($B7584)/30,IFERROR(VALUE(LEFT($B7584,FIND(":",$B7584)-1))*2+VALUE(MID($B7584,FIND(":",$B7584)+1,2))/30,"")))</f>
        <v/>
      </c>
      <c r="G7584" s="12">
        <f>IF($E7584="","",IF(WEEKDAY($E7584,2)&lt;6,1,0))</f>
        <v/>
      </c>
      <c r="H7584" s="12">
        <f>IF(OR($E7584="",$F7584=""),"",IF(AND($G7584=1,$F7584&gt;='Working Hours'!$C$8,$F7584&lt;'Working Hours'!$C$9),1,0))</f>
        <v/>
      </c>
    </row>
    <row r="7585">
      <c r="A7585" s="11" t="n"/>
      <c r="B7585" s="11" t="n"/>
      <c r="C7585" s="11" t="n"/>
      <c r="E7585" s="12">
        <f>IF($A7585="","",IF(ISNUMBER($A7585),$A7585,IFERROR(DATEVALUE($A7585),"")))</f>
        <v/>
      </c>
      <c r="F7585" s="12">
        <f>IF($B7585="","",IF(ISNUMBER($B7585),HOUR($B7585)*2+MINUTE($B7585)/30,IFERROR(VALUE(LEFT($B7585,FIND(":",$B7585)-1))*2+VALUE(MID($B7585,FIND(":",$B7585)+1,2))/30,"")))</f>
        <v/>
      </c>
      <c r="G7585" s="12">
        <f>IF($E7585="","",IF(WEEKDAY($E7585,2)&lt;6,1,0))</f>
        <v/>
      </c>
      <c r="H7585" s="12">
        <f>IF(OR($E7585="",$F7585=""),"",IF(AND($G7585=1,$F7585&gt;='Working Hours'!$C$8,$F7585&lt;'Working Hours'!$C$9),1,0))</f>
        <v/>
      </c>
    </row>
    <row r="7586">
      <c r="A7586" s="11" t="n"/>
      <c r="B7586" s="11" t="n"/>
      <c r="C7586" s="11" t="n"/>
      <c r="E7586" s="12">
        <f>IF($A7586="","",IF(ISNUMBER($A7586),$A7586,IFERROR(DATEVALUE($A7586),"")))</f>
        <v/>
      </c>
      <c r="F7586" s="12">
        <f>IF($B7586="","",IF(ISNUMBER($B7586),HOUR($B7586)*2+MINUTE($B7586)/30,IFERROR(VALUE(LEFT($B7586,FIND(":",$B7586)-1))*2+VALUE(MID($B7586,FIND(":",$B7586)+1,2))/30,"")))</f>
        <v/>
      </c>
      <c r="G7586" s="12">
        <f>IF($E7586="","",IF(WEEKDAY($E7586,2)&lt;6,1,0))</f>
        <v/>
      </c>
      <c r="H7586" s="12">
        <f>IF(OR($E7586="",$F7586=""),"",IF(AND($G7586=1,$F7586&gt;='Working Hours'!$C$8,$F7586&lt;'Working Hours'!$C$9),1,0))</f>
        <v/>
      </c>
    </row>
    <row r="7587">
      <c r="A7587" s="11" t="n"/>
      <c r="B7587" s="11" t="n"/>
      <c r="C7587" s="11" t="n"/>
      <c r="E7587" s="12">
        <f>IF($A7587="","",IF(ISNUMBER($A7587),$A7587,IFERROR(DATEVALUE($A7587),"")))</f>
        <v/>
      </c>
      <c r="F7587" s="12">
        <f>IF($B7587="","",IF(ISNUMBER($B7587),HOUR($B7587)*2+MINUTE($B7587)/30,IFERROR(VALUE(LEFT($B7587,FIND(":",$B7587)-1))*2+VALUE(MID($B7587,FIND(":",$B7587)+1,2))/30,"")))</f>
        <v/>
      </c>
      <c r="G7587" s="12">
        <f>IF($E7587="","",IF(WEEKDAY($E7587,2)&lt;6,1,0))</f>
        <v/>
      </c>
      <c r="H7587" s="12">
        <f>IF(OR($E7587="",$F7587=""),"",IF(AND($G7587=1,$F7587&gt;='Working Hours'!$C$8,$F7587&lt;'Working Hours'!$C$9),1,0))</f>
        <v/>
      </c>
    </row>
    <row r="7588">
      <c r="A7588" s="11" t="n"/>
      <c r="B7588" s="11" t="n"/>
      <c r="C7588" s="11" t="n"/>
      <c r="E7588" s="12">
        <f>IF($A7588="","",IF(ISNUMBER($A7588),$A7588,IFERROR(DATEVALUE($A7588),"")))</f>
        <v/>
      </c>
      <c r="F7588" s="12">
        <f>IF($B7588="","",IF(ISNUMBER($B7588),HOUR($B7588)*2+MINUTE($B7588)/30,IFERROR(VALUE(LEFT($B7588,FIND(":",$B7588)-1))*2+VALUE(MID($B7588,FIND(":",$B7588)+1,2))/30,"")))</f>
        <v/>
      </c>
      <c r="G7588" s="12">
        <f>IF($E7588="","",IF(WEEKDAY($E7588,2)&lt;6,1,0))</f>
        <v/>
      </c>
      <c r="H7588" s="12">
        <f>IF(OR($E7588="",$F7588=""),"",IF(AND($G7588=1,$F7588&gt;='Working Hours'!$C$8,$F7588&lt;'Working Hours'!$C$9),1,0))</f>
        <v/>
      </c>
    </row>
    <row r="7589">
      <c r="A7589" s="11" t="n"/>
      <c r="B7589" s="11" t="n"/>
      <c r="C7589" s="11" t="n"/>
      <c r="E7589" s="12">
        <f>IF($A7589="","",IF(ISNUMBER($A7589),$A7589,IFERROR(DATEVALUE($A7589),"")))</f>
        <v/>
      </c>
      <c r="F7589" s="12">
        <f>IF($B7589="","",IF(ISNUMBER($B7589),HOUR($B7589)*2+MINUTE($B7589)/30,IFERROR(VALUE(LEFT($B7589,FIND(":",$B7589)-1))*2+VALUE(MID($B7589,FIND(":",$B7589)+1,2))/30,"")))</f>
        <v/>
      </c>
      <c r="G7589" s="12">
        <f>IF($E7589="","",IF(WEEKDAY($E7589,2)&lt;6,1,0))</f>
        <v/>
      </c>
      <c r="H7589" s="12">
        <f>IF(OR($E7589="",$F7589=""),"",IF(AND($G7589=1,$F7589&gt;='Working Hours'!$C$8,$F7589&lt;'Working Hours'!$C$9),1,0))</f>
        <v/>
      </c>
    </row>
    <row r="7590">
      <c r="A7590" s="11" t="n"/>
      <c r="B7590" s="11" t="n"/>
      <c r="C7590" s="11" t="n"/>
      <c r="E7590" s="12">
        <f>IF($A7590="","",IF(ISNUMBER($A7590),$A7590,IFERROR(DATEVALUE($A7590),"")))</f>
        <v/>
      </c>
      <c r="F7590" s="12">
        <f>IF($B7590="","",IF(ISNUMBER($B7590),HOUR($B7590)*2+MINUTE($B7590)/30,IFERROR(VALUE(LEFT($B7590,FIND(":",$B7590)-1))*2+VALUE(MID($B7590,FIND(":",$B7590)+1,2))/30,"")))</f>
        <v/>
      </c>
      <c r="G7590" s="12">
        <f>IF($E7590="","",IF(WEEKDAY($E7590,2)&lt;6,1,0))</f>
        <v/>
      </c>
      <c r="H7590" s="12">
        <f>IF(OR($E7590="",$F7590=""),"",IF(AND($G7590=1,$F7590&gt;='Working Hours'!$C$8,$F7590&lt;'Working Hours'!$C$9),1,0))</f>
        <v/>
      </c>
    </row>
    <row r="7591">
      <c r="A7591" s="11" t="n"/>
      <c r="B7591" s="11" t="n"/>
      <c r="C7591" s="11" t="n"/>
      <c r="E7591" s="12">
        <f>IF($A7591="","",IF(ISNUMBER($A7591),$A7591,IFERROR(DATEVALUE($A7591),"")))</f>
        <v/>
      </c>
      <c r="F7591" s="12">
        <f>IF($B7591="","",IF(ISNUMBER($B7591),HOUR($B7591)*2+MINUTE($B7591)/30,IFERROR(VALUE(LEFT($B7591,FIND(":",$B7591)-1))*2+VALUE(MID($B7591,FIND(":",$B7591)+1,2))/30,"")))</f>
        <v/>
      </c>
      <c r="G7591" s="12">
        <f>IF($E7591="","",IF(WEEKDAY($E7591,2)&lt;6,1,0))</f>
        <v/>
      </c>
      <c r="H7591" s="12">
        <f>IF(OR($E7591="",$F7591=""),"",IF(AND($G7591=1,$F7591&gt;='Working Hours'!$C$8,$F7591&lt;'Working Hours'!$C$9),1,0))</f>
        <v/>
      </c>
    </row>
    <row r="7592">
      <c r="A7592" s="11" t="n"/>
      <c r="B7592" s="11" t="n"/>
      <c r="C7592" s="11" t="n"/>
      <c r="E7592" s="12">
        <f>IF($A7592="","",IF(ISNUMBER($A7592),$A7592,IFERROR(DATEVALUE($A7592),"")))</f>
        <v/>
      </c>
      <c r="F7592" s="12">
        <f>IF($B7592="","",IF(ISNUMBER($B7592),HOUR($B7592)*2+MINUTE($B7592)/30,IFERROR(VALUE(LEFT($B7592,FIND(":",$B7592)-1))*2+VALUE(MID($B7592,FIND(":",$B7592)+1,2))/30,"")))</f>
        <v/>
      </c>
      <c r="G7592" s="12">
        <f>IF($E7592="","",IF(WEEKDAY($E7592,2)&lt;6,1,0))</f>
        <v/>
      </c>
      <c r="H7592" s="12">
        <f>IF(OR($E7592="",$F7592=""),"",IF(AND($G7592=1,$F7592&gt;='Working Hours'!$C$8,$F7592&lt;'Working Hours'!$C$9),1,0))</f>
        <v/>
      </c>
    </row>
    <row r="7593">
      <c r="A7593" s="11" t="n"/>
      <c r="B7593" s="11" t="n"/>
      <c r="C7593" s="11" t="n"/>
      <c r="E7593" s="12">
        <f>IF($A7593="","",IF(ISNUMBER($A7593),$A7593,IFERROR(DATEVALUE($A7593),"")))</f>
        <v/>
      </c>
      <c r="F7593" s="12">
        <f>IF($B7593="","",IF(ISNUMBER($B7593),HOUR($B7593)*2+MINUTE($B7593)/30,IFERROR(VALUE(LEFT($B7593,FIND(":",$B7593)-1))*2+VALUE(MID($B7593,FIND(":",$B7593)+1,2))/30,"")))</f>
        <v/>
      </c>
      <c r="G7593" s="12">
        <f>IF($E7593="","",IF(WEEKDAY($E7593,2)&lt;6,1,0))</f>
        <v/>
      </c>
      <c r="H7593" s="12">
        <f>IF(OR($E7593="",$F7593=""),"",IF(AND($G7593=1,$F7593&gt;='Working Hours'!$C$8,$F7593&lt;'Working Hours'!$C$9),1,0))</f>
        <v/>
      </c>
    </row>
    <row r="7594">
      <c r="A7594" s="11" t="n"/>
      <c r="B7594" s="11" t="n"/>
      <c r="C7594" s="11" t="n"/>
      <c r="E7594" s="12">
        <f>IF($A7594="","",IF(ISNUMBER($A7594),$A7594,IFERROR(DATEVALUE($A7594),"")))</f>
        <v/>
      </c>
      <c r="F7594" s="12">
        <f>IF($B7594="","",IF(ISNUMBER($B7594),HOUR($B7594)*2+MINUTE($B7594)/30,IFERROR(VALUE(LEFT($B7594,FIND(":",$B7594)-1))*2+VALUE(MID($B7594,FIND(":",$B7594)+1,2))/30,"")))</f>
        <v/>
      </c>
      <c r="G7594" s="12">
        <f>IF($E7594="","",IF(WEEKDAY($E7594,2)&lt;6,1,0))</f>
        <v/>
      </c>
      <c r="H7594" s="12">
        <f>IF(OR($E7594="",$F7594=""),"",IF(AND($G7594=1,$F7594&gt;='Working Hours'!$C$8,$F7594&lt;'Working Hours'!$C$9),1,0))</f>
        <v/>
      </c>
    </row>
    <row r="7595">
      <c r="A7595" s="11" t="n"/>
      <c r="B7595" s="11" t="n"/>
      <c r="C7595" s="11" t="n"/>
      <c r="E7595" s="12">
        <f>IF($A7595="","",IF(ISNUMBER($A7595),$A7595,IFERROR(DATEVALUE($A7595),"")))</f>
        <v/>
      </c>
      <c r="F7595" s="12">
        <f>IF($B7595="","",IF(ISNUMBER($B7595),HOUR($B7595)*2+MINUTE($B7595)/30,IFERROR(VALUE(LEFT($B7595,FIND(":",$B7595)-1))*2+VALUE(MID($B7595,FIND(":",$B7595)+1,2))/30,"")))</f>
        <v/>
      </c>
      <c r="G7595" s="12">
        <f>IF($E7595="","",IF(WEEKDAY($E7595,2)&lt;6,1,0))</f>
        <v/>
      </c>
      <c r="H7595" s="12">
        <f>IF(OR($E7595="",$F7595=""),"",IF(AND($G7595=1,$F7595&gt;='Working Hours'!$C$8,$F7595&lt;'Working Hours'!$C$9),1,0))</f>
        <v/>
      </c>
    </row>
    <row r="7596">
      <c r="A7596" s="11" t="n"/>
      <c r="B7596" s="11" t="n"/>
      <c r="C7596" s="11" t="n"/>
      <c r="E7596" s="12">
        <f>IF($A7596="","",IF(ISNUMBER($A7596),$A7596,IFERROR(DATEVALUE($A7596),"")))</f>
        <v/>
      </c>
      <c r="F7596" s="12">
        <f>IF($B7596="","",IF(ISNUMBER($B7596),HOUR($B7596)*2+MINUTE($B7596)/30,IFERROR(VALUE(LEFT($B7596,FIND(":",$B7596)-1))*2+VALUE(MID($B7596,FIND(":",$B7596)+1,2))/30,"")))</f>
        <v/>
      </c>
      <c r="G7596" s="12">
        <f>IF($E7596="","",IF(WEEKDAY($E7596,2)&lt;6,1,0))</f>
        <v/>
      </c>
      <c r="H7596" s="12">
        <f>IF(OR($E7596="",$F7596=""),"",IF(AND($G7596=1,$F7596&gt;='Working Hours'!$C$8,$F7596&lt;'Working Hours'!$C$9),1,0))</f>
        <v/>
      </c>
    </row>
    <row r="7597">
      <c r="A7597" s="11" t="n"/>
      <c r="B7597" s="11" t="n"/>
      <c r="C7597" s="11" t="n"/>
      <c r="E7597" s="12">
        <f>IF($A7597="","",IF(ISNUMBER($A7597),$A7597,IFERROR(DATEVALUE($A7597),"")))</f>
        <v/>
      </c>
      <c r="F7597" s="12">
        <f>IF($B7597="","",IF(ISNUMBER($B7597),HOUR($B7597)*2+MINUTE($B7597)/30,IFERROR(VALUE(LEFT($B7597,FIND(":",$B7597)-1))*2+VALUE(MID($B7597,FIND(":",$B7597)+1,2))/30,"")))</f>
        <v/>
      </c>
      <c r="G7597" s="12">
        <f>IF($E7597="","",IF(WEEKDAY($E7597,2)&lt;6,1,0))</f>
        <v/>
      </c>
      <c r="H7597" s="12">
        <f>IF(OR($E7597="",$F7597=""),"",IF(AND($G7597=1,$F7597&gt;='Working Hours'!$C$8,$F7597&lt;'Working Hours'!$C$9),1,0))</f>
        <v/>
      </c>
    </row>
    <row r="7598">
      <c r="A7598" s="11" t="n"/>
      <c r="B7598" s="11" t="n"/>
      <c r="C7598" s="11" t="n"/>
      <c r="E7598" s="12">
        <f>IF($A7598="","",IF(ISNUMBER($A7598),$A7598,IFERROR(DATEVALUE($A7598),"")))</f>
        <v/>
      </c>
      <c r="F7598" s="12">
        <f>IF($B7598="","",IF(ISNUMBER($B7598),HOUR($B7598)*2+MINUTE($B7598)/30,IFERROR(VALUE(LEFT($B7598,FIND(":",$B7598)-1))*2+VALUE(MID($B7598,FIND(":",$B7598)+1,2))/30,"")))</f>
        <v/>
      </c>
      <c r="G7598" s="12">
        <f>IF($E7598="","",IF(WEEKDAY($E7598,2)&lt;6,1,0))</f>
        <v/>
      </c>
      <c r="H7598" s="12">
        <f>IF(OR($E7598="",$F7598=""),"",IF(AND($G7598=1,$F7598&gt;='Working Hours'!$C$8,$F7598&lt;'Working Hours'!$C$9),1,0))</f>
        <v/>
      </c>
    </row>
    <row r="7599">
      <c r="A7599" s="11" t="n"/>
      <c r="B7599" s="11" t="n"/>
      <c r="C7599" s="11" t="n"/>
      <c r="E7599" s="12">
        <f>IF($A7599="","",IF(ISNUMBER($A7599),$A7599,IFERROR(DATEVALUE($A7599),"")))</f>
        <v/>
      </c>
      <c r="F7599" s="12">
        <f>IF($B7599="","",IF(ISNUMBER($B7599),HOUR($B7599)*2+MINUTE($B7599)/30,IFERROR(VALUE(LEFT($B7599,FIND(":",$B7599)-1))*2+VALUE(MID($B7599,FIND(":",$B7599)+1,2))/30,"")))</f>
        <v/>
      </c>
      <c r="G7599" s="12">
        <f>IF($E7599="","",IF(WEEKDAY($E7599,2)&lt;6,1,0))</f>
        <v/>
      </c>
      <c r="H7599" s="12">
        <f>IF(OR($E7599="",$F7599=""),"",IF(AND($G7599=1,$F7599&gt;='Working Hours'!$C$8,$F7599&lt;'Working Hours'!$C$9),1,0))</f>
        <v/>
      </c>
    </row>
    <row r="7600">
      <c r="A7600" s="11" t="n"/>
      <c r="B7600" s="11" t="n"/>
      <c r="C7600" s="11" t="n"/>
      <c r="E7600" s="12">
        <f>IF($A7600="","",IF(ISNUMBER($A7600),$A7600,IFERROR(DATEVALUE($A7600),"")))</f>
        <v/>
      </c>
      <c r="F7600" s="12">
        <f>IF($B7600="","",IF(ISNUMBER($B7600),HOUR($B7600)*2+MINUTE($B7600)/30,IFERROR(VALUE(LEFT($B7600,FIND(":",$B7600)-1))*2+VALUE(MID($B7600,FIND(":",$B7600)+1,2))/30,"")))</f>
        <v/>
      </c>
      <c r="G7600" s="12">
        <f>IF($E7600="","",IF(WEEKDAY($E7600,2)&lt;6,1,0))</f>
        <v/>
      </c>
      <c r="H7600" s="12">
        <f>IF(OR($E7600="",$F7600=""),"",IF(AND($G7600=1,$F7600&gt;='Working Hours'!$C$8,$F7600&lt;'Working Hours'!$C$9),1,0))</f>
        <v/>
      </c>
    </row>
    <row r="7601">
      <c r="A7601" s="11" t="n"/>
      <c r="B7601" s="11" t="n"/>
      <c r="C7601" s="11" t="n"/>
      <c r="E7601" s="12">
        <f>IF($A7601="","",IF(ISNUMBER($A7601),$A7601,IFERROR(DATEVALUE($A7601),"")))</f>
        <v/>
      </c>
      <c r="F7601" s="12">
        <f>IF($B7601="","",IF(ISNUMBER($B7601),HOUR($B7601)*2+MINUTE($B7601)/30,IFERROR(VALUE(LEFT($B7601,FIND(":",$B7601)-1))*2+VALUE(MID($B7601,FIND(":",$B7601)+1,2))/30,"")))</f>
        <v/>
      </c>
      <c r="G7601" s="12">
        <f>IF($E7601="","",IF(WEEKDAY($E7601,2)&lt;6,1,0))</f>
        <v/>
      </c>
      <c r="H7601" s="12">
        <f>IF(OR($E7601="",$F7601=""),"",IF(AND($G7601=1,$F7601&gt;='Working Hours'!$C$8,$F7601&lt;'Working Hours'!$C$9),1,0))</f>
        <v/>
      </c>
    </row>
    <row r="7602">
      <c r="A7602" s="11" t="n"/>
      <c r="B7602" s="11" t="n"/>
      <c r="C7602" s="11" t="n"/>
      <c r="E7602" s="12">
        <f>IF($A7602="","",IF(ISNUMBER($A7602),$A7602,IFERROR(DATEVALUE($A7602),"")))</f>
        <v/>
      </c>
      <c r="F7602" s="12">
        <f>IF($B7602="","",IF(ISNUMBER($B7602),HOUR($B7602)*2+MINUTE($B7602)/30,IFERROR(VALUE(LEFT($B7602,FIND(":",$B7602)-1))*2+VALUE(MID($B7602,FIND(":",$B7602)+1,2))/30,"")))</f>
        <v/>
      </c>
      <c r="G7602" s="12">
        <f>IF($E7602="","",IF(WEEKDAY($E7602,2)&lt;6,1,0))</f>
        <v/>
      </c>
      <c r="H7602" s="12">
        <f>IF(OR($E7602="",$F7602=""),"",IF(AND($G7602=1,$F7602&gt;='Working Hours'!$C$8,$F7602&lt;'Working Hours'!$C$9),1,0))</f>
        <v/>
      </c>
    </row>
    <row r="7603">
      <c r="A7603" s="11" t="n"/>
      <c r="B7603" s="11" t="n"/>
      <c r="C7603" s="11" t="n"/>
      <c r="E7603" s="12">
        <f>IF($A7603="","",IF(ISNUMBER($A7603),$A7603,IFERROR(DATEVALUE($A7603),"")))</f>
        <v/>
      </c>
      <c r="F7603" s="12">
        <f>IF($B7603="","",IF(ISNUMBER($B7603),HOUR($B7603)*2+MINUTE($B7603)/30,IFERROR(VALUE(LEFT($B7603,FIND(":",$B7603)-1))*2+VALUE(MID($B7603,FIND(":",$B7603)+1,2))/30,"")))</f>
        <v/>
      </c>
      <c r="G7603" s="12">
        <f>IF($E7603="","",IF(WEEKDAY($E7603,2)&lt;6,1,0))</f>
        <v/>
      </c>
      <c r="H7603" s="12">
        <f>IF(OR($E7603="",$F7603=""),"",IF(AND($G7603=1,$F7603&gt;='Working Hours'!$C$8,$F7603&lt;'Working Hours'!$C$9),1,0))</f>
        <v/>
      </c>
    </row>
    <row r="7604">
      <c r="A7604" s="11" t="n"/>
      <c r="B7604" s="11" t="n"/>
      <c r="C7604" s="11" t="n"/>
      <c r="E7604" s="12">
        <f>IF($A7604="","",IF(ISNUMBER($A7604),$A7604,IFERROR(DATEVALUE($A7604),"")))</f>
        <v/>
      </c>
      <c r="F7604" s="12">
        <f>IF($B7604="","",IF(ISNUMBER($B7604),HOUR($B7604)*2+MINUTE($B7604)/30,IFERROR(VALUE(LEFT($B7604,FIND(":",$B7604)-1))*2+VALUE(MID($B7604,FIND(":",$B7604)+1,2))/30,"")))</f>
        <v/>
      </c>
      <c r="G7604" s="12">
        <f>IF($E7604="","",IF(WEEKDAY($E7604,2)&lt;6,1,0))</f>
        <v/>
      </c>
      <c r="H7604" s="12">
        <f>IF(OR($E7604="",$F7604=""),"",IF(AND($G7604=1,$F7604&gt;='Working Hours'!$C$8,$F7604&lt;'Working Hours'!$C$9),1,0))</f>
        <v/>
      </c>
    </row>
    <row r="7605">
      <c r="A7605" s="11" t="n"/>
      <c r="B7605" s="11" t="n"/>
      <c r="C7605" s="11" t="n"/>
      <c r="E7605" s="12">
        <f>IF($A7605="","",IF(ISNUMBER($A7605),$A7605,IFERROR(DATEVALUE($A7605),"")))</f>
        <v/>
      </c>
      <c r="F7605" s="12">
        <f>IF($B7605="","",IF(ISNUMBER($B7605),HOUR($B7605)*2+MINUTE($B7605)/30,IFERROR(VALUE(LEFT($B7605,FIND(":",$B7605)-1))*2+VALUE(MID($B7605,FIND(":",$B7605)+1,2))/30,"")))</f>
        <v/>
      </c>
      <c r="G7605" s="12">
        <f>IF($E7605="","",IF(WEEKDAY($E7605,2)&lt;6,1,0))</f>
        <v/>
      </c>
      <c r="H7605" s="12">
        <f>IF(OR($E7605="",$F7605=""),"",IF(AND($G7605=1,$F7605&gt;='Working Hours'!$C$8,$F7605&lt;'Working Hours'!$C$9),1,0))</f>
        <v/>
      </c>
    </row>
    <row r="7606">
      <c r="A7606" s="11" t="n"/>
      <c r="B7606" s="11" t="n"/>
      <c r="C7606" s="11" t="n"/>
      <c r="E7606" s="12">
        <f>IF($A7606="","",IF(ISNUMBER($A7606),$A7606,IFERROR(DATEVALUE($A7606),"")))</f>
        <v/>
      </c>
      <c r="F7606" s="12">
        <f>IF($B7606="","",IF(ISNUMBER($B7606),HOUR($B7606)*2+MINUTE($B7606)/30,IFERROR(VALUE(LEFT($B7606,FIND(":",$B7606)-1))*2+VALUE(MID($B7606,FIND(":",$B7606)+1,2))/30,"")))</f>
        <v/>
      </c>
      <c r="G7606" s="12">
        <f>IF($E7606="","",IF(WEEKDAY($E7606,2)&lt;6,1,0))</f>
        <v/>
      </c>
      <c r="H7606" s="12">
        <f>IF(OR($E7606="",$F7606=""),"",IF(AND($G7606=1,$F7606&gt;='Working Hours'!$C$8,$F7606&lt;'Working Hours'!$C$9),1,0))</f>
        <v/>
      </c>
    </row>
    <row r="7607">
      <c r="A7607" s="11" t="n"/>
      <c r="B7607" s="11" t="n"/>
      <c r="C7607" s="11" t="n"/>
      <c r="E7607" s="12">
        <f>IF($A7607="","",IF(ISNUMBER($A7607),$A7607,IFERROR(DATEVALUE($A7607),"")))</f>
        <v/>
      </c>
      <c r="F7607" s="12">
        <f>IF($B7607="","",IF(ISNUMBER($B7607),HOUR($B7607)*2+MINUTE($B7607)/30,IFERROR(VALUE(LEFT($B7607,FIND(":",$B7607)-1))*2+VALUE(MID($B7607,FIND(":",$B7607)+1,2))/30,"")))</f>
        <v/>
      </c>
      <c r="G7607" s="12">
        <f>IF($E7607="","",IF(WEEKDAY($E7607,2)&lt;6,1,0))</f>
        <v/>
      </c>
      <c r="H7607" s="12">
        <f>IF(OR($E7607="",$F7607=""),"",IF(AND($G7607=1,$F7607&gt;='Working Hours'!$C$8,$F7607&lt;'Working Hours'!$C$9),1,0))</f>
        <v/>
      </c>
    </row>
    <row r="7608">
      <c r="A7608" s="11" t="n"/>
      <c r="B7608" s="11" t="n"/>
      <c r="C7608" s="11" t="n"/>
      <c r="E7608" s="12">
        <f>IF($A7608="","",IF(ISNUMBER($A7608),$A7608,IFERROR(DATEVALUE($A7608),"")))</f>
        <v/>
      </c>
      <c r="F7608" s="12">
        <f>IF($B7608="","",IF(ISNUMBER($B7608),HOUR($B7608)*2+MINUTE($B7608)/30,IFERROR(VALUE(LEFT($B7608,FIND(":",$B7608)-1))*2+VALUE(MID($B7608,FIND(":",$B7608)+1,2))/30,"")))</f>
        <v/>
      </c>
      <c r="G7608" s="12">
        <f>IF($E7608="","",IF(WEEKDAY($E7608,2)&lt;6,1,0))</f>
        <v/>
      </c>
      <c r="H7608" s="12">
        <f>IF(OR($E7608="",$F7608=""),"",IF(AND($G7608=1,$F7608&gt;='Working Hours'!$C$8,$F7608&lt;'Working Hours'!$C$9),1,0))</f>
        <v/>
      </c>
    </row>
    <row r="7609">
      <c r="A7609" s="11" t="n"/>
      <c r="B7609" s="11" t="n"/>
      <c r="C7609" s="11" t="n"/>
      <c r="E7609" s="12">
        <f>IF($A7609="","",IF(ISNUMBER($A7609),$A7609,IFERROR(DATEVALUE($A7609),"")))</f>
        <v/>
      </c>
      <c r="F7609" s="12">
        <f>IF($B7609="","",IF(ISNUMBER($B7609),HOUR($B7609)*2+MINUTE($B7609)/30,IFERROR(VALUE(LEFT($B7609,FIND(":",$B7609)-1))*2+VALUE(MID($B7609,FIND(":",$B7609)+1,2))/30,"")))</f>
        <v/>
      </c>
      <c r="G7609" s="12">
        <f>IF($E7609="","",IF(WEEKDAY($E7609,2)&lt;6,1,0))</f>
        <v/>
      </c>
      <c r="H7609" s="12">
        <f>IF(OR($E7609="",$F7609=""),"",IF(AND($G7609=1,$F7609&gt;='Working Hours'!$C$8,$F7609&lt;'Working Hours'!$C$9),1,0))</f>
        <v/>
      </c>
    </row>
    <row r="7610">
      <c r="A7610" s="11" t="n"/>
      <c r="B7610" s="11" t="n"/>
      <c r="C7610" s="11" t="n"/>
      <c r="E7610" s="12">
        <f>IF($A7610="","",IF(ISNUMBER($A7610),$A7610,IFERROR(DATEVALUE($A7610),"")))</f>
        <v/>
      </c>
      <c r="F7610" s="12">
        <f>IF($B7610="","",IF(ISNUMBER($B7610),HOUR($B7610)*2+MINUTE($B7610)/30,IFERROR(VALUE(LEFT($B7610,FIND(":",$B7610)-1))*2+VALUE(MID($B7610,FIND(":",$B7610)+1,2))/30,"")))</f>
        <v/>
      </c>
      <c r="G7610" s="12">
        <f>IF($E7610="","",IF(WEEKDAY($E7610,2)&lt;6,1,0))</f>
        <v/>
      </c>
      <c r="H7610" s="12">
        <f>IF(OR($E7610="",$F7610=""),"",IF(AND($G7610=1,$F7610&gt;='Working Hours'!$C$8,$F7610&lt;'Working Hours'!$C$9),1,0))</f>
        <v/>
      </c>
    </row>
    <row r="7611">
      <c r="A7611" s="11" t="n"/>
      <c r="B7611" s="11" t="n"/>
      <c r="C7611" s="11" t="n"/>
      <c r="E7611" s="12">
        <f>IF($A7611="","",IF(ISNUMBER($A7611),$A7611,IFERROR(DATEVALUE($A7611),"")))</f>
        <v/>
      </c>
      <c r="F7611" s="12">
        <f>IF($B7611="","",IF(ISNUMBER($B7611),HOUR($B7611)*2+MINUTE($B7611)/30,IFERROR(VALUE(LEFT($B7611,FIND(":",$B7611)-1))*2+VALUE(MID($B7611,FIND(":",$B7611)+1,2))/30,"")))</f>
        <v/>
      </c>
      <c r="G7611" s="12">
        <f>IF($E7611="","",IF(WEEKDAY($E7611,2)&lt;6,1,0))</f>
        <v/>
      </c>
      <c r="H7611" s="12">
        <f>IF(OR($E7611="",$F7611=""),"",IF(AND($G7611=1,$F7611&gt;='Working Hours'!$C$8,$F7611&lt;'Working Hours'!$C$9),1,0))</f>
        <v/>
      </c>
    </row>
    <row r="7612">
      <c r="A7612" s="11" t="n"/>
      <c r="B7612" s="11" t="n"/>
      <c r="C7612" s="11" t="n"/>
      <c r="E7612" s="12">
        <f>IF($A7612="","",IF(ISNUMBER($A7612),$A7612,IFERROR(DATEVALUE($A7612),"")))</f>
        <v/>
      </c>
      <c r="F7612" s="12">
        <f>IF($B7612="","",IF(ISNUMBER($B7612),HOUR($B7612)*2+MINUTE($B7612)/30,IFERROR(VALUE(LEFT($B7612,FIND(":",$B7612)-1))*2+VALUE(MID($B7612,FIND(":",$B7612)+1,2))/30,"")))</f>
        <v/>
      </c>
      <c r="G7612" s="12">
        <f>IF($E7612="","",IF(WEEKDAY($E7612,2)&lt;6,1,0))</f>
        <v/>
      </c>
      <c r="H7612" s="12">
        <f>IF(OR($E7612="",$F7612=""),"",IF(AND($G7612=1,$F7612&gt;='Working Hours'!$C$8,$F7612&lt;'Working Hours'!$C$9),1,0))</f>
        <v/>
      </c>
    </row>
    <row r="7613">
      <c r="A7613" s="11" t="n"/>
      <c r="B7613" s="11" t="n"/>
      <c r="C7613" s="11" t="n"/>
      <c r="E7613" s="12">
        <f>IF($A7613="","",IF(ISNUMBER($A7613),$A7613,IFERROR(DATEVALUE($A7613),"")))</f>
        <v/>
      </c>
      <c r="F7613" s="12">
        <f>IF($B7613="","",IF(ISNUMBER($B7613),HOUR($B7613)*2+MINUTE($B7613)/30,IFERROR(VALUE(LEFT($B7613,FIND(":",$B7613)-1))*2+VALUE(MID($B7613,FIND(":",$B7613)+1,2))/30,"")))</f>
        <v/>
      </c>
      <c r="G7613" s="12">
        <f>IF($E7613="","",IF(WEEKDAY($E7613,2)&lt;6,1,0))</f>
        <v/>
      </c>
      <c r="H7613" s="12">
        <f>IF(OR($E7613="",$F7613=""),"",IF(AND($G7613=1,$F7613&gt;='Working Hours'!$C$8,$F7613&lt;'Working Hours'!$C$9),1,0))</f>
        <v/>
      </c>
    </row>
    <row r="7614">
      <c r="A7614" s="11" t="n"/>
      <c r="B7614" s="11" t="n"/>
      <c r="C7614" s="11" t="n"/>
      <c r="E7614" s="12">
        <f>IF($A7614="","",IF(ISNUMBER($A7614),$A7614,IFERROR(DATEVALUE($A7614),"")))</f>
        <v/>
      </c>
      <c r="F7614" s="12">
        <f>IF($B7614="","",IF(ISNUMBER($B7614),HOUR($B7614)*2+MINUTE($B7614)/30,IFERROR(VALUE(LEFT($B7614,FIND(":",$B7614)-1))*2+VALUE(MID($B7614,FIND(":",$B7614)+1,2))/30,"")))</f>
        <v/>
      </c>
      <c r="G7614" s="12">
        <f>IF($E7614="","",IF(WEEKDAY($E7614,2)&lt;6,1,0))</f>
        <v/>
      </c>
      <c r="H7614" s="12">
        <f>IF(OR($E7614="",$F7614=""),"",IF(AND($G7614=1,$F7614&gt;='Working Hours'!$C$8,$F7614&lt;'Working Hours'!$C$9),1,0))</f>
        <v/>
      </c>
    </row>
    <row r="7615">
      <c r="A7615" s="11" t="n"/>
      <c r="B7615" s="11" t="n"/>
      <c r="C7615" s="11" t="n"/>
      <c r="E7615" s="12">
        <f>IF($A7615="","",IF(ISNUMBER($A7615),$A7615,IFERROR(DATEVALUE($A7615),"")))</f>
        <v/>
      </c>
      <c r="F7615" s="12">
        <f>IF($B7615="","",IF(ISNUMBER($B7615),HOUR($B7615)*2+MINUTE($B7615)/30,IFERROR(VALUE(LEFT($B7615,FIND(":",$B7615)-1))*2+VALUE(MID($B7615,FIND(":",$B7615)+1,2))/30,"")))</f>
        <v/>
      </c>
      <c r="G7615" s="12">
        <f>IF($E7615="","",IF(WEEKDAY($E7615,2)&lt;6,1,0))</f>
        <v/>
      </c>
      <c r="H7615" s="12">
        <f>IF(OR($E7615="",$F7615=""),"",IF(AND($G7615=1,$F7615&gt;='Working Hours'!$C$8,$F7615&lt;'Working Hours'!$C$9),1,0))</f>
        <v/>
      </c>
    </row>
    <row r="7616">
      <c r="A7616" s="11" t="n"/>
      <c r="B7616" s="11" t="n"/>
      <c r="C7616" s="11" t="n"/>
      <c r="E7616" s="12">
        <f>IF($A7616="","",IF(ISNUMBER($A7616),$A7616,IFERROR(DATEVALUE($A7616),"")))</f>
        <v/>
      </c>
      <c r="F7616" s="12">
        <f>IF($B7616="","",IF(ISNUMBER($B7616),HOUR($B7616)*2+MINUTE($B7616)/30,IFERROR(VALUE(LEFT($B7616,FIND(":",$B7616)-1))*2+VALUE(MID($B7616,FIND(":",$B7616)+1,2))/30,"")))</f>
        <v/>
      </c>
      <c r="G7616" s="12">
        <f>IF($E7616="","",IF(WEEKDAY($E7616,2)&lt;6,1,0))</f>
        <v/>
      </c>
      <c r="H7616" s="12">
        <f>IF(OR($E7616="",$F7616=""),"",IF(AND($G7616=1,$F7616&gt;='Working Hours'!$C$8,$F7616&lt;'Working Hours'!$C$9),1,0))</f>
        <v/>
      </c>
    </row>
    <row r="7617">
      <c r="A7617" s="11" t="n"/>
      <c r="B7617" s="11" t="n"/>
      <c r="C7617" s="11" t="n"/>
      <c r="E7617" s="12">
        <f>IF($A7617="","",IF(ISNUMBER($A7617),$A7617,IFERROR(DATEVALUE($A7617),"")))</f>
        <v/>
      </c>
      <c r="F7617" s="12">
        <f>IF($B7617="","",IF(ISNUMBER($B7617),HOUR($B7617)*2+MINUTE($B7617)/30,IFERROR(VALUE(LEFT($B7617,FIND(":",$B7617)-1))*2+VALUE(MID($B7617,FIND(":",$B7617)+1,2))/30,"")))</f>
        <v/>
      </c>
      <c r="G7617" s="12">
        <f>IF($E7617="","",IF(WEEKDAY($E7617,2)&lt;6,1,0))</f>
        <v/>
      </c>
      <c r="H7617" s="12">
        <f>IF(OR($E7617="",$F7617=""),"",IF(AND($G7617=1,$F7617&gt;='Working Hours'!$C$8,$F7617&lt;'Working Hours'!$C$9),1,0))</f>
        <v/>
      </c>
    </row>
    <row r="7618">
      <c r="A7618" s="11" t="n"/>
      <c r="B7618" s="11" t="n"/>
      <c r="C7618" s="11" t="n"/>
      <c r="E7618" s="12">
        <f>IF($A7618="","",IF(ISNUMBER($A7618),$A7618,IFERROR(DATEVALUE($A7618),"")))</f>
        <v/>
      </c>
      <c r="F7618" s="12">
        <f>IF($B7618="","",IF(ISNUMBER($B7618),HOUR($B7618)*2+MINUTE($B7618)/30,IFERROR(VALUE(LEFT($B7618,FIND(":",$B7618)-1))*2+VALUE(MID($B7618,FIND(":",$B7618)+1,2))/30,"")))</f>
        <v/>
      </c>
      <c r="G7618" s="12">
        <f>IF($E7618="","",IF(WEEKDAY($E7618,2)&lt;6,1,0))</f>
        <v/>
      </c>
      <c r="H7618" s="12">
        <f>IF(OR($E7618="",$F7618=""),"",IF(AND($G7618=1,$F7618&gt;='Working Hours'!$C$8,$F7618&lt;'Working Hours'!$C$9),1,0))</f>
        <v/>
      </c>
    </row>
    <row r="7619">
      <c r="A7619" s="11" t="n"/>
      <c r="B7619" s="11" t="n"/>
      <c r="C7619" s="11" t="n"/>
      <c r="E7619" s="12">
        <f>IF($A7619="","",IF(ISNUMBER($A7619),$A7619,IFERROR(DATEVALUE($A7619),"")))</f>
        <v/>
      </c>
      <c r="F7619" s="12">
        <f>IF($B7619="","",IF(ISNUMBER($B7619),HOUR($B7619)*2+MINUTE($B7619)/30,IFERROR(VALUE(LEFT($B7619,FIND(":",$B7619)-1))*2+VALUE(MID($B7619,FIND(":",$B7619)+1,2))/30,"")))</f>
        <v/>
      </c>
      <c r="G7619" s="12">
        <f>IF($E7619="","",IF(WEEKDAY($E7619,2)&lt;6,1,0))</f>
        <v/>
      </c>
      <c r="H7619" s="12">
        <f>IF(OR($E7619="",$F7619=""),"",IF(AND($G7619=1,$F7619&gt;='Working Hours'!$C$8,$F7619&lt;'Working Hours'!$C$9),1,0))</f>
        <v/>
      </c>
    </row>
    <row r="7620">
      <c r="A7620" s="11" t="n"/>
      <c r="B7620" s="11" t="n"/>
      <c r="C7620" s="11" t="n"/>
      <c r="E7620" s="12">
        <f>IF($A7620="","",IF(ISNUMBER($A7620),$A7620,IFERROR(DATEVALUE($A7620),"")))</f>
        <v/>
      </c>
      <c r="F7620" s="12">
        <f>IF($B7620="","",IF(ISNUMBER($B7620),HOUR($B7620)*2+MINUTE($B7620)/30,IFERROR(VALUE(LEFT($B7620,FIND(":",$B7620)-1))*2+VALUE(MID($B7620,FIND(":",$B7620)+1,2))/30,"")))</f>
        <v/>
      </c>
      <c r="G7620" s="12">
        <f>IF($E7620="","",IF(WEEKDAY($E7620,2)&lt;6,1,0))</f>
        <v/>
      </c>
      <c r="H7620" s="12">
        <f>IF(OR($E7620="",$F7620=""),"",IF(AND($G7620=1,$F7620&gt;='Working Hours'!$C$8,$F7620&lt;'Working Hours'!$C$9),1,0))</f>
        <v/>
      </c>
    </row>
    <row r="7621">
      <c r="A7621" s="11" t="n"/>
      <c r="B7621" s="11" t="n"/>
      <c r="C7621" s="11" t="n"/>
      <c r="E7621" s="12">
        <f>IF($A7621="","",IF(ISNUMBER($A7621),$A7621,IFERROR(DATEVALUE($A7621),"")))</f>
        <v/>
      </c>
      <c r="F7621" s="12">
        <f>IF($B7621="","",IF(ISNUMBER($B7621),HOUR($B7621)*2+MINUTE($B7621)/30,IFERROR(VALUE(LEFT($B7621,FIND(":",$B7621)-1))*2+VALUE(MID($B7621,FIND(":",$B7621)+1,2))/30,"")))</f>
        <v/>
      </c>
      <c r="G7621" s="12">
        <f>IF($E7621="","",IF(WEEKDAY($E7621,2)&lt;6,1,0))</f>
        <v/>
      </c>
      <c r="H7621" s="12">
        <f>IF(OR($E7621="",$F7621=""),"",IF(AND($G7621=1,$F7621&gt;='Working Hours'!$C$8,$F7621&lt;'Working Hours'!$C$9),1,0))</f>
        <v/>
      </c>
    </row>
    <row r="7622">
      <c r="A7622" s="11" t="n"/>
      <c r="B7622" s="11" t="n"/>
      <c r="C7622" s="11" t="n"/>
      <c r="E7622" s="12">
        <f>IF($A7622="","",IF(ISNUMBER($A7622),$A7622,IFERROR(DATEVALUE($A7622),"")))</f>
        <v/>
      </c>
      <c r="F7622" s="12">
        <f>IF($B7622="","",IF(ISNUMBER($B7622),HOUR($B7622)*2+MINUTE($B7622)/30,IFERROR(VALUE(LEFT($B7622,FIND(":",$B7622)-1))*2+VALUE(MID($B7622,FIND(":",$B7622)+1,2))/30,"")))</f>
        <v/>
      </c>
      <c r="G7622" s="12">
        <f>IF($E7622="","",IF(WEEKDAY($E7622,2)&lt;6,1,0))</f>
        <v/>
      </c>
      <c r="H7622" s="12">
        <f>IF(OR($E7622="",$F7622=""),"",IF(AND($G7622=1,$F7622&gt;='Working Hours'!$C$8,$F7622&lt;'Working Hours'!$C$9),1,0))</f>
        <v/>
      </c>
    </row>
    <row r="7623">
      <c r="A7623" s="11" t="n"/>
      <c r="B7623" s="11" t="n"/>
      <c r="C7623" s="11" t="n"/>
      <c r="E7623" s="12">
        <f>IF($A7623="","",IF(ISNUMBER($A7623),$A7623,IFERROR(DATEVALUE($A7623),"")))</f>
        <v/>
      </c>
      <c r="F7623" s="12">
        <f>IF($B7623="","",IF(ISNUMBER($B7623),HOUR($B7623)*2+MINUTE($B7623)/30,IFERROR(VALUE(LEFT($B7623,FIND(":",$B7623)-1))*2+VALUE(MID($B7623,FIND(":",$B7623)+1,2))/30,"")))</f>
        <v/>
      </c>
      <c r="G7623" s="12">
        <f>IF($E7623="","",IF(WEEKDAY($E7623,2)&lt;6,1,0))</f>
        <v/>
      </c>
      <c r="H7623" s="12">
        <f>IF(OR($E7623="",$F7623=""),"",IF(AND($G7623=1,$F7623&gt;='Working Hours'!$C$8,$F7623&lt;'Working Hours'!$C$9),1,0))</f>
        <v/>
      </c>
    </row>
    <row r="7624">
      <c r="A7624" s="11" t="n"/>
      <c r="B7624" s="11" t="n"/>
      <c r="C7624" s="11" t="n"/>
      <c r="E7624" s="12">
        <f>IF($A7624="","",IF(ISNUMBER($A7624),$A7624,IFERROR(DATEVALUE($A7624),"")))</f>
        <v/>
      </c>
      <c r="F7624" s="12">
        <f>IF($B7624="","",IF(ISNUMBER($B7624),HOUR($B7624)*2+MINUTE($B7624)/30,IFERROR(VALUE(LEFT($B7624,FIND(":",$B7624)-1))*2+VALUE(MID($B7624,FIND(":",$B7624)+1,2))/30,"")))</f>
        <v/>
      </c>
      <c r="G7624" s="12">
        <f>IF($E7624="","",IF(WEEKDAY($E7624,2)&lt;6,1,0))</f>
        <v/>
      </c>
      <c r="H7624" s="12">
        <f>IF(OR($E7624="",$F7624=""),"",IF(AND($G7624=1,$F7624&gt;='Working Hours'!$C$8,$F7624&lt;'Working Hours'!$C$9),1,0))</f>
        <v/>
      </c>
    </row>
    <row r="7625">
      <c r="A7625" s="11" t="n"/>
      <c r="B7625" s="11" t="n"/>
      <c r="C7625" s="11" t="n"/>
      <c r="E7625" s="12">
        <f>IF($A7625="","",IF(ISNUMBER($A7625),$A7625,IFERROR(DATEVALUE($A7625),"")))</f>
        <v/>
      </c>
      <c r="F7625" s="12">
        <f>IF($B7625="","",IF(ISNUMBER($B7625),HOUR($B7625)*2+MINUTE($B7625)/30,IFERROR(VALUE(LEFT($B7625,FIND(":",$B7625)-1))*2+VALUE(MID($B7625,FIND(":",$B7625)+1,2))/30,"")))</f>
        <v/>
      </c>
      <c r="G7625" s="12">
        <f>IF($E7625="","",IF(WEEKDAY($E7625,2)&lt;6,1,0))</f>
        <v/>
      </c>
      <c r="H7625" s="12">
        <f>IF(OR($E7625="",$F7625=""),"",IF(AND($G7625=1,$F7625&gt;='Working Hours'!$C$8,$F7625&lt;'Working Hours'!$C$9),1,0))</f>
        <v/>
      </c>
    </row>
    <row r="7626">
      <c r="A7626" s="11" t="n"/>
      <c r="B7626" s="11" t="n"/>
      <c r="C7626" s="11" t="n"/>
      <c r="E7626" s="12">
        <f>IF($A7626="","",IF(ISNUMBER($A7626),$A7626,IFERROR(DATEVALUE($A7626),"")))</f>
        <v/>
      </c>
      <c r="F7626" s="12">
        <f>IF($B7626="","",IF(ISNUMBER($B7626),HOUR($B7626)*2+MINUTE($B7626)/30,IFERROR(VALUE(LEFT($B7626,FIND(":",$B7626)-1))*2+VALUE(MID($B7626,FIND(":",$B7626)+1,2))/30,"")))</f>
        <v/>
      </c>
      <c r="G7626" s="12">
        <f>IF($E7626="","",IF(WEEKDAY($E7626,2)&lt;6,1,0))</f>
        <v/>
      </c>
      <c r="H7626" s="12">
        <f>IF(OR($E7626="",$F7626=""),"",IF(AND($G7626=1,$F7626&gt;='Working Hours'!$C$8,$F7626&lt;'Working Hours'!$C$9),1,0))</f>
        <v/>
      </c>
    </row>
    <row r="7627">
      <c r="A7627" s="11" t="n"/>
      <c r="B7627" s="11" t="n"/>
      <c r="C7627" s="11" t="n"/>
      <c r="E7627" s="12">
        <f>IF($A7627="","",IF(ISNUMBER($A7627),$A7627,IFERROR(DATEVALUE($A7627),"")))</f>
        <v/>
      </c>
      <c r="F7627" s="12">
        <f>IF($B7627="","",IF(ISNUMBER($B7627),HOUR($B7627)*2+MINUTE($B7627)/30,IFERROR(VALUE(LEFT($B7627,FIND(":",$B7627)-1))*2+VALUE(MID($B7627,FIND(":",$B7627)+1,2))/30,"")))</f>
        <v/>
      </c>
      <c r="G7627" s="12">
        <f>IF($E7627="","",IF(WEEKDAY($E7627,2)&lt;6,1,0))</f>
        <v/>
      </c>
      <c r="H7627" s="12">
        <f>IF(OR($E7627="",$F7627=""),"",IF(AND($G7627=1,$F7627&gt;='Working Hours'!$C$8,$F7627&lt;'Working Hours'!$C$9),1,0))</f>
        <v/>
      </c>
    </row>
    <row r="7628">
      <c r="A7628" s="11" t="n"/>
      <c r="B7628" s="11" t="n"/>
      <c r="C7628" s="11" t="n"/>
      <c r="E7628" s="12">
        <f>IF($A7628="","",IF(ISNUMBER($A7628),$A7628,IFERROR(DATEVALUE($A7628),"")))</f>
        <v/>
      </c>
      <c r="F7628" s="12">
        <f>IF($B7628="","",IF(ISNUMBER($B7628),HOUR($B7628)*2+MINUTE($B7628)/30,IFERROR(VALUE(LEFT($B7628,FIND(":",$B7628)-1))*2+VALUE(MID($B7628,FIND(":",$B7628)+1,2))/30,"")))</f>
        <v/>
      </c>
      <c r="G7628" s="12">
        <f>IF($E7628="","",IF(WEEKDAY($E7628,2)&lt;6,1,0))</f>
        <v/>
      </c>
      <c r="H7628" s="12">
        <f>IF(OR($E7628="",$F7628=""),"",IF(AND($G7628=1,$F7628&gt;='Working Hours'!$C$8,$F7628&lt;'Working Hours'!$C$9),1,0))</f>
        <v/>
      </c>
    </row>
    <row r="7629">
      <c r="A7629" s="11" t="n"/>
      <c r="B7629" s="11" t="n"/>
      <c r="C7629" s="11" t="n"/>
      <c r="E7629" s="12">
        <f>IF($A7629="","",IF(ISNUMBER($A7629),$A7629,IFERROR(DATEVALUE($A7629),"")))</f>
        <v/>
      </c>
      <c r="F7629" s="12">
        <f>IF($B7629="","",IF(ISNUMBER($B7629),HOUR($B7629)*2+MINUTE($B7629)/30,IFERROR(VALUE(LEFT($B7629,FIND(":",$B7629)-1))*2+VALUE(MID($B7629,FIND(":",$B7629)+1,2))/30,"")))</f>
        <v/>
      </c>
      <c r="G7629" s="12">
        <f>IF($E7629="","",IF(WEEKDAY($E7629,2)&lt;6,1,0))</f>
        <v/>
      </c>
      <c r="H7629" s="12">
        <f>IF(OR($E7629="",$F7629=""),"",IF(AND($G7629=1,$F7629&gt;='Working Hours'!$C$8,$F7629&lt;'Working Hours'!$C$9),1,0))</f>
        <v/>
      </c>
    </row>
    <row r="7630">
      <c r="A7630" s="11" t="n"/>
      <c r="B7630" s="11" t="n"/>
      <c r="C7630" s="11" t="n"/>
      <c r="E7630" s="12">
        <f>IF($A7630="","",IF(ISNUMBER($A7630),$A7630,IFERROR(DATEVALUE($A7630),"")))</f>
        <v/>
      </c>
      <c r="F7630" s="12">
        <f>IF($B7630="","",IF(ISNUMBER($B7630),HOUR($B7630)*2+MINUTE($B7630)/30,IFERROR(VALUE(LEFT($B7630,FIND(":",$B7630)-1))*2+VALUE(MID($B7630,FIND(":",$B7630)+1,2))/30,"")))</f>
        <v/>
      </c>
      <c r="G7630" s="12">
        <f>IF($E7630="","",IF(WEEKDAY($E7630,2)&lt;6,1,0))</f>
        <v/>
      </c>
      <c r="H7630" s="12">
        <f>IF(OR($E7630="",$F7630=""),"",IF(AND($G7630=1,$F7630&gt;='Working Hours'!$C$8,$F7630&lt;'Working Hours'!$C$9),1,0))</f>
        <v/>
      </c>
    </row>
    <row r="7631">
      <c r="A7631" s="11" t="n"/>
      <c r="B7631" s="11" t="n"/>
      <c r="C7631" s="11" t="n"/>
      <c r="E7631" s="12">
        <f>IF($A7631="","",IF(ISNUMBER($A7631),$A7631,IFERROR(DATEVALUE($A7631),"")))</f>
        <v/>
      </c>
      <c r="F7631" s="12">
        <f>IF($B7631="","",IF(ISNUMBER($B7631),HOUR($B7631)*2+MINUTE($B7631)/30,IFERROR(VALUE(LEFT($B7631,FIND(":",$B7631)-1))*2+VALUE(MID($B7631,FIND(":",$B7631)+1,2))/30,"")))</f>
        <v/>
      </c>
      <c r="G7631" s="12">
        <f>IF($E7631="","",IF(WEEKDAY($E7631,2)&lt;6,1,0))</f>
        <v/>
      </c>
      <c r="H7631" s="12">
        <f>IF(OR($E7631="",$F7631=""),"",IF(AND($G7631=1,$F7631&gt;='Working Hours'!$C$8,$F7631&lt;'Working Hours'!$C$9),1,0))</f>
        <v/>
      </c>
    </row>
    <row r="7632">
      <c r="A7632" s="11" t="n"/>
      <c r="B7632" s="11" t="n"/>
      <c r="C7632" s="11" t="n"/>
      <c r="E7632" s="12">
        <f>IF($A7632="","",IF(ISNUMBER($A7632),$A7632,IFERROR(DATEVALUE($A7632),"")))</f>
        <v/>
      </c>
      <c r="F7632" s="12">
        <f>IF($B7632="","",IF(ISNUMBER($B7632),HOUR($B7632)*2+MINUTE($B7632)/30,IFERROR(VALUE(LEFT($B7632,FIND(":",$B7632)-1))*2+VALUE(MID($B7632,FIND(":",$B7632)+1,2))/30,"")))</f>
        <v/>
      </c>
      <c r="G7632" s="12">
        <f>IF($E7632="","",IF(WEEKDAY($E7632,2)&lt;6,1,0))</f>
        <v/>
      </c>
      <c r="H7632" s="12">
        <f>IF(OR($E7632="",$F7632=""),"",IF(AND($G7632=1,$F7632&gt;='Working Hours'!$C$8,$F7632&lt;'Working Hours'!$C$9),1,0))</f>
        <v/>
      </c>
    </row>
    <row r="7633">
      <c r="A7633" s="11" t="n"/>
      <c r="B7633" s="11" t="n"/>
      <c r="C7633" s="11" t="n"/>
      <c r="E7633" s="12">
        <f>IF($A7633="","",IF(ISNUMBER($A7633),$A7633,IFERROR(DATEVALUE($A7633),"")))</f>
        <v/>
      </c>
      <c r="F7633" s="12">
        <f>IF($B7633="","",IF(ISNUMBER($B7633),HOUR($B7633)*2+MINUTE($B7633)/30,IFERROR(VALUE(LEFT($B7633,FIND(":",$B7633)-1))*2+VALUE(MID($B7633,FIND(":",$B7633)+1,2))/30,"")))</f>
        <v/>
      </c>
      <c r="G7633" s="12">
        <f>IF($E7633="","",IF(WEEKDAY($E7633,2)&lt;6,1,0))</f>
        <v/>
      </c>
      <c r="H7633" s="12">
        <f>IF(OR($E7633="",$F7633=""),"",IF(AND($G7633=1,$F7633&gt;='Working Hours'!$C$8,$F7633&lt;'Working Hours'!$C$9),1,0))</f>
        <v/>
      </c>
    </row>
    <row r="7634">
      <c r="A7634" s="11" t="n"/>
      <c r="B7634" s="11" t="n"/>
      <c r="C7634" s="11" t="n"/>
      <c r="E7634" s="12">
        <f>IF($A7634="","",IF(ISNUMBER($A7634),$A7634,IFERROR(DATEVALUE($A7634),"")))</f>
        <v/>
      </c>
      <c r="F7634" s="12">
        <f>IF($B7634="","",IF(ISNUMBER($B7634),HOUR($B7634)*2+MINUTE($B7634)/30,IFERROR(VALUE(LEFT($B7634,FIND(":",$B7634)-1))*2+VALUE(MID($B7634,FIND(":",$B7634)+1,2))/30,"")))</f>
        <v/>
      </c>
      <c r="G7634" s="12">
        <f>IF($E7634="","",IF(WEEKDAY($E7634,2)&lt;6,1,0))</f>
        <v/>
      </c>
      <c r="H7634" s="12">
        <f>IF(OR($E7634="",$F7634=""),"",IF(AND($G7634=1,$F7634&gt;='Working Hours'!$C$8,$F7634&lt;'Working Hours'!$C$9),1,0))</f>
        <v/>
      </c>
    </row>
    <row r="7635">
      <c r="A7635" s="11" t="n"/>
      <c r="B7635" s="11" t="n"/>
      <c r="C7635" s="11" t="n"/>
      <c r="E7635" s="12">
        <f>IF($A7635="","",IF(ISNUMBER($A7635),$A7635,IFERROR(DATEVALUE($A7635),"")))</f>
        <v/>
      </c>
      <c r="F7635" s="12">
        <f>IF($B7635="","",IF(ISNUMBER($B7635),HOUR($B7635)*2+MINUTE($B7635)/30,IFERROR(VALUE(LEFT($B7635,FIND(":",$B7635)-1))*2+VALUE(MID($B7635,FIND(":",$B7635)+1,2))/30,"")))</f>
        <v/>
      </c>
      <c r="G7635" s="12">
        <f>IF($E7635="","",IF(WEEKDAY($E7635,2)&lt;6,1,0))</f>
        <v/>
      </c>
      <c r="H7635" s="12">
        <f>IF(OR($E7635="",$F7635=""),"",IF(AND($G7635=1,$F7635&gt;='Working Hours'!$C$8,$F7635&lt;'Working Hours'!$C$9),1,0))</f>
        <v/>
      </c>
    </row>
    <row r="7636">
      <c r="A7636" s="11" t="n"/>
      <c r="B7636" s="11" t="n"/>
      <c r="C7636" s="11" t="n"/>
      <c r="E7636" s="12">
        <f>IF($A7636="","",IF(ISNUMBER($A7636),$A7636,IFERROR(DATEVALUE($A7636),"")))</f>
        <v/>
      </c>
      <c r="F7636" s="12">
        <f>IF($B7636="","",IF(ISNUMBER($B7636),HOUR($B7636)*2+MINUTE($B7636)/30,IFERROR(VALUE(LEFT($B7636,FIND(":",$B7636)-1))*2+VALUE(MID($B7636,FIND(":",$B7636)+1,2))/30,"")))</f>
        <v/>
      </c>
      <c r="G7636" s="12">
        <f>IF($E7636="","",IF(WEEKDAY($E7636,2)&lt;6,1,0))</f>
        <v/>
      </c>
      <c r="H7636" s="12">
        <f>IF(OR($E7636="",$F7636=""),"",IF(AND($G7636=1,$F7636&gt;='Working Hours'!$C$8,$F7636&lt;'Working Hours'!$C$9),1,0))</f>
        <v/>
      </c>
    </row>
    <row r="7637">
      <c r="A7637" s="11" t="n"/>
      <c r="B7637" s="11" t="n"/>
      <c r="C7637" s="11" t="n"/>
      <c r="E7637" s="12">
        <f>IF($A7637="","",IF(ISNUMBER($A7637),$A7637,IFERROR(DATEVALUE($A7637),"")))</f>
        <v/>
      </c>
      <c r="F7637" s="12">
        <f>IF($B7637="","",IF(ISNUMBER($B7637),HOUR($B7637)*2+MINUTE($B7637)/30,IFERROR(VALUE(LEFT($B7637,FIND(":",$B7637)-1))*2+VALUE(MID($B7637,FIND(":",$B7637)+1,2))/30,"")))</f>
        <v/>
      </c>
      <c r="G7637" s="12">
        <f>IF($E7637="","",IF(WEEKDAY($E7637,2)&lt;6,1,0))</f>
        <v/>
      </c>
      <c r="H7637" s="12">
        <f>IF(OR($E7637="",$F7637=""),"",IF(AND($G7637=1,$F7637&gt;='Working Hours'!$C$8,$F7637&lt;'Working Hours'!$C$9),1,0))</f>
        <v/>
      </c>
    </row>
    <row r="7638">
      <c r="A7638" s="11" t="n"/>
      <c r="B7638" s="11" t="n"/>
      <c r="C7638" s="11" t="n"/>
      <c r="E7638" s="12">
        <f>IF($A7638="","",IF(ISNUMBER($A7638),$A7638,IFERROR(DATEVALUE($A7638),"")))</f>
        <v/>
      </c>
      <c r="F7638" s="12">
        <f>IF($B7638="","",IF(ISNUMBER($B7638),HOUR($B7638)*2+MINUTE($B7638)/30,IFERROR(VALUE(LEFT($B7638,FIND(":",$B7638)-1))*2+VALUE(MID($B7638,FIND(":",$B7638)+1,2))/30,"")))</f>
        <v/>
      </c>
      <c r="G7638" s="12">
        <f>IF($E7638="","",IF(WEEKDAY($E7638,2)&lt;6,1,0))</f>
        <v/>
      </c>
      <c r="H7638" s="12">
        <f>IF(OR($E7638="",$F7638=""),"",IF(AND($G7638=1,$F7638&gt;='Working Hours'!$C$8,$F7638&lt;'Working Hours'!$C$9),1,0))</f>
        <v/>
      </c>
    </row>
    <row r="7639">
      <c r="A7639" s="11" t="n"/>
      <c r="B7639" s="11" t="n"/>
      <c r="C7639" s="11" t="n"/>
      <c r="E7639" s="12">
        <f>IF($A7639="","",IF(ISNUMBER($A7639),$A7639,IFERROR(DATEVALUE($A7639),"")))</f>
        <v/>
      </c>
      <c r="F7639" s="12">
        <f>IF($B7639="","",IF(ISNUMBER($B7639),HOUR($B7639)*2+MINUTE($B7639)/30,IFERROR(VALUE(LEFT($B7639,FIND(":",$B7639)-1))*2+VALUE(MID($B7639,FIND(":",$B7639)+1,2))/30,"")))</f>
        <v/>
      </c>
      <c r="G7639" s="12">
        <f>IF($E7639="","",IF(WEEKDAY($E7639,2)&lt;6,1,0))</f>
        <v/>
      </c>
      <c r="H7639" s="12">
        <f>IF(OR($E7639="",$F7639=""),"",IF(AND($G7639=1,$F7639&gt;='Working Hours'!$C$8,$F7639&lt;'Working Hours'!$C$9),1,0))</f>
        <v/>
      </c>
    </row>
    <row r="7640">
      <c r="A7640" s="11" t="n"/>
      <c r="B7640" s="11" t="n"/>
      <c r="C7640" s="11" t="n"/>
      <c r="E7640" s="12">
        <f>IF($A7640="","",IF(ISNUMBER($A7640),$A7640,IFERROR(DATEVALUE($A7640),"")))</f>
        <v/>
      </c>
      <c r="F7640" s="12">
        <f>IF($B7640="","",IF(ISNUMBER($B7640),HOUR($B7640)*2+MINUTE($B7640)/30,IFERROR(VALUE(LEFT($B7640,FIND(":",$B7640)-1))*2+VALUE(MID($B7640,FIND(":",$B7640)+1,2))/30,"")))</f>
        <v/>
      </c>
      <c r="G7640" s="12">
        <f>IF($E7640="","",IF(WEEKDAY($E7640,2)&lt;6,1,0))</f>
        <v/>
      </c>
      <c r="H7640" s="12">
        <f>IF(OR($E7640="",$F7640=""),"",IF(AND($G7640=1,$F7640&gt;='Working Hours'!$C$8,$F7640&lt;'Working Hours'!$C$9),1,0))</f>
        <v/>
      </c>
    </row>
    <row r="7641">
      <c r="A7641" s="11" t="n"/>
      <c r="B7641" s="11" t="n"/>
      <c r="C7641" s="11" t="n"/>
      <c r="E7641" s="12">
        <f>IF($A7641="","",IF(ISNUMBER($A7641),$A7641,IFERROR(DATEVALUE($A7641),"")))</f>
        <v/>
      </c>
      <c r="F7641" s="12">
        <f>IF($B7641="","",IF(ISNUMBER($B7641),HOUR($B7641)*2+MINUTE($B7641)/30,IFERROR(VALUE(LEFT($B7641,FIND(":",$B7641)-1))*2+VALUE(MID($B7641,FIND(":",$B7641)+1,2))/30,"")))</f>
        <v/>
      </c>
      <c r="G7641" s="12">
        <f>IF($E7641="","",IF(WEEKDAY($E7641,2)&lt;6,1,0))</f>
        <v/>
      </c>
      <c r="H7641" s="12">
        <f>IF(OR($E7641="",$F7641=""),"",IF(AND($G7641=1,$F7641&gt;='Working Hours'!$C$8,$F7641&lt;'Working Hours'!$C$9),1,0))</f>
        <v/>
      </c>
    </row>
    <row r="7642">
      <c r="A7642" s="11" t="n"/>
      <c r="B7642" s="11" t="n"/>
      <c r="C7642" s="11" t="n"/>
      <c r="E7642" s="12">
        <f>IF($A7642="","",IF(ISNUMBER($A7642),$A7642,IFERROR(DATEVALUE($A7642),"")))</f>
        <v/>
      </c>
      <c r="F7642" s="12">
        <f>IF($B7642="","",IF(ISNUMBER($B7642),HOUR($B7642)*2+MINUTE($B7642)/30,IFERROR(VALUE(LEFT($B7642,FIND(":",$B7642)-1))*2+VALUE(MID($B7642,FIND(":",$B7642)+1,2))/30,"")))</f>
        <v/>
      </c>
      <c r="G7642" s="12">
        <f>IF($E7642="","",IF(WEEKDAY($E7642,2)&lt;6,1,0))</f>
        <v/>
      </c>
      <c r="H7642" s="12">
        <f>IF(OR($E7642="",$F7642=""),"",IF(AND($G7642=1,$F7642&gt;='Working Hours'!$C$8,$F7642&lt;'Working Hours'!$C$9),1,0))</f>
        <v/>
      </c>
    </row>
    <row r="7643">
      <c r="A7643" s="11" t="n"/>
      <c r="B7643" s="11" t="n"/>
      <c r="C7643" s="11" t="n"/>
      <c r="E7643" s="12">
        <f>IF($A7643="","",IF(ISNUMBER($A7643),$A7643,IFERROR(DATEVALUE($A7643),"")))</f>
        <v/>
      </c>
      <c r="F7643" s="12">
        <f>IF($B7643="","",IF(ISNUMBER($B7643),HOUR($B7643)*2+MINUTE($B7643)/30,IFERROR(VALUE(LEFT($B7643,FIND(":",$B7643)-1))*2+VALUE(MID($B7643,FIND(":",$B7643)+1,2))/30,"")))</f>
        <v/>
      </c>
      <c r="G7643" s="12">
        <f>IF($E7643="","",IF(WEEKDAY($E7643,2)&lt;6,1,0))</f>
        <v/>
      </c>
      <c r="H7643" s="12">
        <f>IF(OR($E7643="",$F7643=""),"",IF(AND($G7643=1,$F7643&gt;='Working Hours'!$C$8,$F7643&lt;'Working Hours'!$C$9),1,0))</f>
        <v/>
      </c>
    </row>
    <row r="7644">
      <c r="A7644" s="11" t="n"/>
      <c r="B7644" s="11" t="n"/>
      <c r="C7644" s="11" t="n"/>
      <c r="E7644" s="12">
        <f>IF($A7644="","",IF(ISNUMBER($A7644),$A7644,IFERROR(DATEVALUE($A7644),"")))</f>
        <v/>
      </c>
      <c r="F7644" s="12">
        <f>IF($B7644="","",IF(ISNUMBER($B7644),HOUR($B7644)*2+MINUTE($B7644)/30,IFERROR(VALUE(LEFT($B7644,FIND(":",$B7644)-1))*2+VALUE(MID($B7644,FIND(":",$B7644)+1,2))/30,"")))</f>
        <v/>
      </c>
      <c r="G7644" s="12">
        <f>IF($E7644="","",IF(WEEKDAY($E7644,2)&lt;6,1,0))</f>
        <v/>
      </c>
      <c r="H7644" s="12">
        <f>IF(OR($E7644="",$F7644=""),"",IF(AND($G7644=1,$F7644&gt;='Working Hours'!$C$8,$F7644&lt;'Working Hours'!$C$9),1,0))</f>
        <v/>
      </c>
    </row>
    <row r="7645">
      <c r="A7645" s="11" t="n"/>
      <c r="B7645" s="11" t="n"/>
      <c r="C7645" s="11" t="n"/>
      <c r="E7645" s="12">
        <f>IF($A7645="","",IF(ISNUMBER($A7645),$A7645,IFERROR(DATEVALUE($A7645),"")))</f>
        <v/>
      </c>
      <c r="F7645" s="12">
        <f>IF($B7645="","",IF(ISNUMBER($B7645),HOUR($B7645)*2+MINUTE($B7645)/30,IFERROR(VALUE(LEFT($B7645,FIND(":",$B7645)-1))*2+VALUE(MID($B7645,FIND(":",$B7645)+1,2))/30,"")))</f>
        <v/>
      </c>
      <c r="G7645" s="12">
        <f>IF($E7645="","",IF(WEEKDAY($E7645,2)&lt;6,1,0))</f>
        <v/>
      </c>
      <c r="H7645" s="12">
        <f>IF(OR($E7645="",$F7645=""),"",IF(AND($G7645=1,$F7645&gt;='Working Hours'!$C$8,$F7645&lt;'Working Hours'!$C$9),1,0))</f>
        <v/>
      </c>
    </row>
    <row r="7646">
      <c r="A7646" s="11" t="n"/>
      <c r="B7646" s="11" t="n"/>
      <c r="C7646" s="11" t="n"/>
      <c r="E7646" s="12">
        <f>IF($A7646="","",IF(ISNUMBER($A7646),$A7646,IFERROR(DATEVALUE($A7646),"")))</f>
        <v/>
      </c>
      <c r="F7646" s="12">
        <f>IF($B7646="","",IF(ISNUMBER($B7646),HOUR($B7646)*2+MINUTE($B7646)/30,IFERROR(VALUE(LEFT($B7646,FIND(":",$B7646)-1))*2+VALUE(MID($B7646,FIND(":",$B7646)+1,2))/30,"")))</f>
        <v/>
      </c>
      <c r="G7646" s="12">
        <f>IF($E7646="","",IF(WEEKDAY($E7646,2)&lt;6,1,0))</f>
        <v/>
      </c>
      <c r="H7646" s="12">
        <f>IF(OR($E7646="",$F7646=""),"",IF(AND($G7646=1,$F7646&gt;='Working Hours'!$C$8,$F7646&lt;'Working Hours'!$C$9),1,0))</f>
        <v/>
      </c>
    </row>
    <row r="7647">
      <c r="A7647" s="11" t="n"/>
      <c r="B7647" s="11" t="n"/>
      <c r="C7647" s="11" t="n"/>
      <c r="E7647" s="12">
        <f>IF($A7647="","",IF(ISNUMBER($A7647),$A7647,IFERROR(DATEVALUE($A7647),"")))</f>
        <v/>
      </c>
      <c r="F7647" s="12">
        <f>IF($B7647="","",IF(ISNUMBER($B7647),HOUR($B7647)*2+MINUTE($B7647)/30,IFERROR(VALUE(LEFT($B7647,FIND(":",$B7647)-1))*2+VALUE(MID($B7647,FIND(":",$B7647)+1,2))/30,"")))</f>
        <v/>
      </c>
      <c r="G7647" s="12">
        <f>IF($E7647="","",IF(WEEKDAY($E7647,2)&lt;6,1,0))</f>
        <v/>
      </c>
      <c r="H7647" s="12">
        <f>IF(OR($E7647="",$F7647=""),"",IF(AND($G7647=1,$F7647&gt;='Working Hours'!$C$8,$F7647&lt;'Working Hours'!$C$9),1,0))</f>
        <v/>
      </c>
    </row>
    <row r="7648">
      <c r="A7648" s="11" t="n"/>
      <c r="B7648" s="11" t="n"/>
      <c r="C7648" s="11" t="n"/>
      <c r="E7648" s="12">
        <f>IF($A7648="","",IF(ISNUMBER($A7648),$A7648,IFERROR(DATEVALUE($A7648),"")))</f>
        <v/>
      </c>
      <c r="F7648" s="12">
        <f>IF($B7648="","",IF(ISNUMBER($B7648),HOUR($B7648)*2+MINUTE($B7648)/30,IFERROR(VALUE(LEFT($B7648,FIND(":",$B7648)-1))*2+VALUE(MID($B7648,FIND(":",$B7648)+1,2))/30,"")))</f>
        <v/>
      </c>
      <c r="G7648" s="12">
        <f>IF($E7648="","",IF(WEEKDAY($E7648,2)&lt;6,1,0))</f>
        <v/>
      </c>
      <c r="H7648" s="12">
        <f>IF(OR($E7648="",$F7648=""),"",IF(AND($G7648=1,$F7648&gt;='Working Hours'!$C$8,$F7648&lt;'Working Hours'!$C$9),1,0))</f>
        <v/>
      </c>
    </row>
    <row r="7649">
      <c r="A7649" s="11" t="n"/>
      <c r="B7649" s="11" t="n"/>
      <c r="C7649" s="11" t="n"/>
      <c r="E7649" s="12">
        <f>IF($A7649="","",IF(ISNUMBER($A7649),$A7649,IFERROR(DATEVALUE($A7649),"")))</f>
        <v/>
      </c>
      <c r="F7649" s="12">
        <f>IF($B7649="","",IF(ISNUMBER($B7649),HOUR($B7649)*2+MINUTE($B7649)/30,IFERROR(VALUE(LEFT($B7649,FIND(":",$B7649)-1))*2+VALUE(MID($B7649,FIND(":",$B7649)+1,2))/30,"")))</f>
        <v/>
      </c>
      <c r="G7649" s="12">
        <f>IF($E7649="","",IF(WEEKDAY($E7649,2)&lt;6,1,0))</f>
        <v/>
      </c>
      <c r="H7649" s="12">
        <f>IF(OR($E7649="",$F7649=""),"",IF(AND($G7649=1,$F7649&gt;='Working Hours'!$C$8,$F7649&lt;'Working Hours'!$C$9),1,0))</f>
        <v/>
      </c>
    </row>
    <row r="7650">
      <c r="A7650" s="11" t="n"/>
      <c r="B7650" s="11" t="n"/>
      <c r="C7650" s="11" t="n"/>
      <c r="E7650" s="12">
        <f>IF($A7650="","",IF(ISNUMBER($A7650),$A7650,IFERROR(DATEVALUE($A7650),"")))</f>
        <v/>
      </c>
      <c r="F7650" s="12">
        <f>IF($B7650="","",IF(ISNUMBER($B7650),HOUR($B7650)*2+MINUTE($B7650)/30,IFERROR(VALUE(LEFT($B7650,FIND(":",$B7650)-1))*2+VALUE(MID($B7650,FIND(":",$B7650)+1,2))/30,"")))</f>
        <v/>
      </c>
      <c r="G7650" s="12">
        <f>IF($E7650="","",IF(WEEKDAY($E7650,2)&lt;6,1,0))</f>
        <v/>
      </c>
      <c r="H7650" s="12">
        <f>IF(OR($E7650="",$F7650=""),"",IF(AND($G7650=1,$F7650&gt;='Working Hours'!$C$8,$F7650&lt;'Working Hours'!$C$9),1,0))</f>
        <v/>
      </c>
    </row>
    <row r="7651">
      <c r="A7651" s="11" t="n"/>
      <c r="B7651" s="11" t="n"/>
      <c r="C7651" s="11" t="n"/>
      <c r="E7651" s="12">
        <f>IF($A7651="","",IF(ISNUMBER($A7651),$A7651,IFERROR(DATEVALUE($A7651),"")))</f>
        <v/>
      </c>
      <c r="F7651" s="12">
        <f>IF($B7651="","",IF(ISNUMBER($B7651),HOUR($B7651)*2+MINUTE($B7651)/30,IFERROR(VALUE(LEFT($B7651,FIND(":",$B7651)-1))*2+VALUE(MID($B7651,FIND(":",$B7651)+1,2))/30,"")))</f>
        <v/>
      </c>
      <c r="G7651" s="12">
        <f>IF($E7651="","",IF(WEEKDAY($E7651,2)&lt;6,1,0))</f>
        <v/>
      </c>
      <c r="H7651" s="12">
        <f>IF(OR($E7651="",$F7651=""),"",IF(AND($G7651=1,$F7651&gt;='Working Hours'!$C$8,$F7651&lt;'Working Hours'!$C$9),1,0))</f>
        <v/>
      </c>
    </row>
    <row r="7652">
      <c r="A7652" s="11" t="n"/>
      <c r="B7652" s="11" t="n"/>
      <c r="C7652" s="11" t="n"/>
      <c r="E7652" s="12">
        <f>IF($A7652="","",IF(ISNUMBER($A7652),$A7652,IFERROR(DATEVALUE($A7652),"")))</f>
        <v/>
      </c>
      <c r="F7652" s="12">
        <f>IF($B7652="","",IF(ISNUMBER($B7652),HOUR($B7652)*2+MINUTE($B7652)/30,IFERROR(VALUE(LEFT($B7652,FIND(":",$B7652)-1))*2+VALUE(MID($B7652,FIND(":",$B7652)+1,2))/30,"")))</f>
        <v/>
      </c>
      <c r="G7652" s="12">
        <f>IF($E7652="","",IF(WEEKDAY($E7652,2)&lt;6,1,0))</f>
        <v/>
      </c>
      <c r="H7652" s="12">
        <f>IF(OR($E7652="",$F7652=""),"",IF(AND($G7652=1,$F7652&gt;='Working Hours'!$C$8,$F7652&lt;'Working Hours'!$C$9),1,0))</f>
        <v/>
      </c>
    </row>
    <row r="7653">
      <c r="A7653" s="11" t="n"/>
      <c r="B7653" s="11" t="n"/>
      <c r="C7653" s="11" t="n"/>
      <c r="E7653" s="12">
        <f>IF($A7653="","",IF(ISNUMBER($A7653),$A7653,IFERROR(DATEVALUE($A7653),"")))</f>
        <v/>
      </c>
      <c r="F7653" s="12">
        <f>IF($B7653="","",IF(ISNUMBER($B7653),HOUR($B7653)*2+MINUTE($B7653)/30,IFERROR(VALUE(LEFT($B7653,FIND(":",$B7653)-1))*2+VALUE(MID($B7653,FIND(":",$B7653)+1,2))/30,"")))</f>
        <v/>
      </c>
      <c r="G7653" s="12">
        <f>IF($E7653="","",IF(WEEKDAY($E7653,2)&lt;6,1,0))</f>
        <v/>
      </c>
      <c r="H7653" s="12">
        <f>IF(OR($E7653="",$F7653=""),"",IF(AND($G7653=1,$F7653&gt;='Working Hours'!$C$8,$F7653&lt;'Working Hours'!$C$9),1,0))</f>
        <v/>
      </c>
    </row>
    <row r="7654">
      <c r="A7654" s="11" t="n"/>
      <c r="B7654" s="11" t="n"/>
      <c r="C7654" s="11" t="n"/>
      <c r="E7654" s="12">
        <f>IF($A7654="","",IF(ISNUMBER($A7654),$A7654,IFERROR(DATEVALUE($A7654),"")))</f>
        <v/>
      </c>
      <c r="F7654" s="12">
        <f>IF($B7654="","",IF(ISNUMBER($B7654),HOUR($B7654)*2+MINUTE($B7654)/30,IFERROR(VALUE(LEFT($B7654,FIND(":",$B7654)-1))*2+VALUE(MID($B7654,FIND(":",$B7654)+1,2))/30,"")))</f>
        <v/>
      </c>
      <c r="G7654" s="12">
        <f>IF($E7654="","",IF(WEEKDAY($E7654,2)&lt;6,1,0))</f>
        <v/>
      </c>
      <c r="H7654" s="12">
        <f>IF(OR($E7654="",$F7654=""),"",IF(AND($G7654=1,$F7654&gt;='Working Hours'!$C$8,$F7654&lt;'Working Hours'!$C$9),1,0))</f>
        <v/>
      </c>
    </row>
    <row r="7655">
      <c r="A7655" s="11" t="n"/>
      <c r="B7655" s="11" t="n"/>
      <c r="C7655" s="11" t="n"/>
      <c r="E7655" s="12">
        <f>IF($A7655="","",IF(ISNUMBER($A7655),$A7655,IFERROR(DATEVALUE($A7655),"")))</f>
        <v/>
      </c>
      <c r="F7655" s="12">
        <f>IF($B7655="","",IF(ISNUMBER($B7655),HOUR($B7655)*2+MINUTE($B7655)/30,IFERROR(VALUE(LEFT($B7655,FIND(":",$B7655)-1))*2+VALUE(MID($B7655,FIND(":",$B7655)+1,2))/30,"")))</f>
        <v/>
      </c>
      <c r="G7655" s="12">
        <f>IF($E7655="","",IF(WEEKDAY($E7655,2)&lt;6,1,0))</f>
        <v/>
      </c>
      <c r="H7655" s="12">
        <f>IF(OR($E7655="",$F7655=""),"",IF(AND($G7655=1,$F7655&gt;='Working Hours'!$C$8,$F7655&lt;'Working Hours'!$C$9),1,0))</f>
        <v/>
      </c>
    </row>
    <row r="7656">
      <c r="A7656" s="11" t="n"/>
      <c r="B7656" s="11" t="n"/>
      <c r="C7656" s="11" t="n"/>
      <c r="E7656" s="12">
        <f>IF($A7656="","",IF(ISNUMBER($A7656),$A7656,IFERROR(DATEVALUE($A7656),"")))</f>
        <v/>
      </c>
      <c r="F7656" s="12">
        <f>IF($B7656="","",IF(ISNUMBER($B7656),HOUR($B7656)*2+MINUTE($B7656)/30,IFERROR(VALUE(LEFT($B7656,FIND(":",$B7656)-1))*2+VALUE(MID($B7656,FIND(":",$B7656)+1,2))/30,"")))</f>
        <v/>
      </c>
      <c r="G7656" s="12">
        <f>IF($E7656="","",IF(WEEKDAY($E7656,2)&lt;6,1,0))</f>
        <v/>
      </c>
      <c r="H7656" s="12">
        <f>IF(OR($E7656="",$F7656=""),"",IF(AND($G7656=1,$F7656&gt;='Working Hours'!$C$8,$F7656&lt;'Working Hours'!$C$9),1,0))</f>
        <v/>
      </c>
    </row>
    <row r="7657">
      <c r="A7657" s="11" t="n"/>
      <c r="B7657" s="11" t="n"/>
      <c r="C7657" s="11" t="n"/>
      <c r="E7657" s="12">
        <f>IF($A7657="","",IF(ISNUMBER($A7657),$A7657,IFERROR(DATEVALUE($A7657),"")))</f>
        <v/>
      </c>
      <c r="F7657" s="12">
        <f>IF($B7657="","",IF(ISNUMBER($B7657),HOUR($B7657)*2+MINUTE($B7657)/30,IFERROR(VALUE(LEFT($B7657,FIND(":",$B7657)-1))*2+VALUE(MID($B7657,FIND(":",$B7657)+1,2))/30,"")))</f>
        <v/>
      </c>
      <c r="G7657" s="12">
        <f>IF($E7657="","",IF(WEEKDAY($E7657,2)&lt;6,1,0))</f>
        <v/>
      </c>
      <c r="H7657" s="12">
        <f>IF(OR($E7657="",$F7657=""),"",IF(AND($G7657=1,$F7657&gt;='Working Hours'!$C$8,$F7657&lt;'Working Hours'!$C$9),1,0))</f>
        <v/>
      </c>
    </row>
    <row r="7658">
      <c r="A7658" s="11" t="n"/>
      <c r="B7658" s="11" t="n"/>
      <c r="C7658" s="11" t="n"/>
      <c r="E7658" s="12">
        <f>IF($A7658="","",IF(ISNUMBER($A7658),$A7658,IFERROR(DATEVALUE($A7658),"")))</f>
        <v/>
      </c>
      <c r="F7658" s="12">
        <f>IF($B7658="","",IF(ISNUMBER($B7658),HOUR($B7658)*2+MINUTE($B7658)/30,IFERROR(VALUE(LEFT($B7658,FIND(":",$B7658)-1))*2+VALUE(MID($B7658,FIND(":",$B7658)+1,2))/30,"")))</f>
        <v/>
      </c>
      <c r="G7658" s="12">
        <f>IF($E7658="","",IF(WEEKDAY($E7658,2)&lt;6,1,0))</f>
        <v/>
      </c>
      <c r="H7658" s="12">
        <f>IF(OR($E7658="",$F7658=""),"",IF(AND($G7658=1,$F7658&gt;='Working Hours'!$C$8,$F7658&lt;'Working Hours'!$C$9),1,0))</f>
        <v/>
      </c>
    </row>
    <row r="7659">
      <c r="A7659" s="11" t="n"/>
      <c r="B7659" s="11" t="n"/>
      <c r="C7659" s="11" t="n"/>
      <c r="E7659" s="12">
        <f>IF($A7659="","",IF(ISNUMBER($A7659),$A7659,IFERROR(DATEVALUE($A7659),"")))</f>
        <v/>
      </c>
      <c r="F7659" s="12">
        <f>IF($B7659="","",IF(ISNUMBER($B7659),HOUR($B7659)*2+MINUTE($B7659)/30,IFERROR(VALUE(LEFT($B7659,FIND(":",$B7659)-1))*2+VALUE(MID($B7659,FIND(":",$B7659)+1,2))/30,"")))</f>
        <v/>
      </c>
      <c r="G7659" s="12">
        <f>IF($E7659="","",IF(WEEKDAY($E7659,2)&lt;6,1,0))</f>
        <v/>
      </c>
      <c r="H7659" s="12">
        <f>IF(OR($E7659="",$F7659=""),"",IF(AND($G7659=1,$F7659&gt;='Working Hours'!$C$8,$F7659&lt;'Working Hours'!$C$9),1,0))</f>
        <v/>
      </c>
    </row>
    <row r="7660">
      <c r="A7660" s="11" t="n"/>
      <c r="B7660" s="11" t="n"/>
      <c r="C7660" s="11" t="n"/>
      <c r="E7660" s="12">
        <f>IF($A7660="","",IF(ISNUMBER($A7660),$A7660,IFERROR(DATEVALUE($A7660),"")))</f>
        <v/>
      </c>
      <c r="F7660" s="12">
        <f>IF($B7660="","",IF(ISNUMBER($B7660),HOUR($B7660)*2+MINUTE($B7660)/30,IFERROR(VALUE(LEFT($B7660,FIND(":",$B7660)-1))*2+VALUE(MID($B7660,FIND(":",$B7660)+1,2))/30,"")))</f>
        <v/>
      </c>
      <c r="G7660" s="12">
        <f>IF($E7660="","",IF(WEEKDAY($E7660,2)&lt;6,1,0))</f>
        <v/>
      </c>
      <c r="H7660" s="12">
        <f>IF(OR($E7660="",$F7660=""),"",IF(AND($G7660=1,$F7660&gt;='Working Hours'!$C$8,$F7660&lt;'Working Hours'!$C$9),1,0))</f>
        <v/>
      </c>
    </row>
    <row r="7661">
      <c r="A7661" s="11" t="n"/>
      <c r="B7661" s="11" t="n"/>
      <c r="C7661" s="11" t="n"/>
      <c r="E7661" s="12">
        <f>IF($A7661="","",IF(ISNUMBER($A7661),$A7661,IFERROR(DATEVALUE($A7661),"")))</f>
        <v/>
      </c>
      <c r="F7661" s="12">
        <f>IF($B7661="","",IF(ISNUMBER($B7661),HOUR($B7661)*2+MINUTE($B7661)/30,IFERROR(VALUE(LEFT($B7661,FIND(":",$B7661)-1))*2+VALUE(MID($B7661,FIND(":",$B7661)+1,2))/30,"")))</f>
        <v/>
      </c>
      <c r="G7661" s="12">
        <f>IF($E7661="","",IF(WEEKDAY($E7661,2)&lt;6,1,0))</f>
        <v/>
      </c>
      <c r="H7661" s="12">
        <f>IF(OR($E7661="",$F7661=""),"",IF(AND($G7661=1,$F7661&gt;='Working Hours'!$C$8,$F7661&lt;'Working Hours'!$C$9),1,0))</f>
        <v/>
      </c>
    </row>
    <row r="7662">
      <c r="A7662" s="11" t="n"/>
      <c r="B7662" s="11" t="n"/>
      <c r="C7662" s="11" t="n"/>
      <c r="E7662" s="12">
        <f>IF($A7662="","",IF(ISNUMBER($A7662),$A7662,IFERROR(DATEVALUE($A7662),"")))</f>
        <v/>
      </c>
      <c r="F7662" s="12">
        <f>IF($B7662="","",IF(ISNUMBER($B7662),HOUR($B7662)*2+MINUTE($B7662)/30,IFERROR(VALUE(LEFT($B7662,FIND(":",$B7662)-1))*2+VALUE(MID($B7662,FIND(":",$B7662)+1,2))/30,"")))</f>
        <v/>
      </c>
      <c r="G7662" s="12">
        <f>IF($E7662="","",IF(WEEKDAY($E7662,2)&lt;6,1,0))</f>
        <v/>
      </c>
      <c r="H7662" s="12">
        <f>IF(OR($E7662="",$F7662=""),"",IF(AND($G7662=1,$F7662&gt;='Working Hours'!$C$8,$F7662&lt;'Working Hours'!$C$9),1,0))</f>
        <v/>
      </c>
    </row>
    <row r="7663">
      <c r="A7663" s="11" t="n"/>
      <c r="B7663" s="11" t="n"/>
      <c r="C7663" s="11" t="n"/>
      <c r="E7663" s="12">
        <f>IF($A7663="","",IF(ISNUMBER($A7663),$A7663,IFERROR(DATEVALUE($A7663),"")))</f>
        <v/>
      </c>
      <c r="F7663" s="12">
        <f>IF($B7663="","",IF(ISNUMBER($B7663),HOUR($B7663)*2+MINUTE($B7663)/30,IFERROR(VALUE(LEFT($B7663,FIND(":",$B7663)-1))*2+VALUE(MID($B7663,FIND(":",$B7663)+1,2))/30,"")))</f>
        <v/>
      </c>
      <c r="G7663" s="12">
        <f>IF($E7663="","",IF(WEEKDAY($E7663,2)&lt;6,1,0))</f>
        <v/>
      </c>
      <c r="H7663" s="12">
        <f>IF(OR($E7663="",$F7663=""),"",IF(AND($G7663=1,$F7663&gt;='Working Hours'!$C$8,$F7663&lt;'Working Hours'!$C$9),1,0))</f>
        <v/>
      </c>
    </row>
    <row r="7664">
      <c r="A7664" s="11" t="n"/>
      <c r="B7664" s="11" t="n"/>
      <c r="C7664" s="11" t="n"/>
      <c r="E7664" s="12">
        <f>IF($A7664="","",IF(ISNUMBER($A7664),$A7664,IFERROR(DATEVALUE($A7664),"")))</f>
        <v/>
      </c>
      <c r="F7664" s="12">
        <f>IF($B7664="","",IF(ISNUMBER($B7664),HOUR($B7664)*2+MINUTE($B7664)/30,IFERROR(VALUE(LEFT($B7664,FIND(":",$B7664)-1))*2+VALUE(MID($B7664,FIND(":",$B7664)+1,2))/30,"")))</f>
        <v/>
      </c>
      <c r="G7664" s="12">
        <f>IF($E7664="","",IF(WEEKDAY($E7664,2)&lt;6,1,0))</f>
        <v/>
      </c>
      <c r="H7664" s="12">
        <f>IF(OR($E7664="",$F7664=""),"",IF(AND($G7664=1,$F7664&gt;='Working Hours'!$C$8,$F7664&lt;'Working Hours'!$C$9),1,0))</f>
        <v/>
      </c>
    </row>
    <row r="7665">
      <c r="A7665" s="11" t="n"/>
      <c r="B7665" s="11" t="n"/>
      <c r="C7665" s="11" t="n"/>
      <c r="E7665" s="12">
        <f>IF($A7665="","",IF(ISNUMBER($A7665),$A7665,IFERROR(DATEVALUE($A7665),"")))</f>
        <v/>
      </c>
      <c r="F7665" s="12">
        <f>IF($B7665="","",IF(ISNUMBER($B7665),HOUR($B7665)*2+MINUTE($B7665)/30,IFERROR(VALUE(LEFT($B7665,FIND(":",$B7665)-1))*2+VALUE(MID($B7665,FIND(":",$B7665)+1,2))/30,"")))</f>
        <v/>
      </c>
      <c r="G7665" s="12">
        <f>IF($E7665="","",IF(WEEKDAY($E7665,2)&lt;6,1,0))</f>
        <v/>
      </c>
      <c r="H7665" s="12">
        <f>IF(OR($E7665="",$F7665=""),"",IF(AND($G7665=1,$F7665&gt;='Working Hours'!$C$8,$F7665&lt;'Working Hours'!$C$9),1,0))</f>
        <v/>
      </c>
    </row>
    <row r="7666">
      <c r="A7666" s="11" t="n"/>
      <c r="B7666" s="11" t="n"/>
      <c r="C7666" s="11" t="n"/>
      <c r="E7666" s="12">
        <f>IF($A7666="","",IF(ISNUMBER($A7666),$A7666,IFERROR(DATEVALUE($A7666),"")))</f>
        <v/>
      </c>
      <c r="F7666" s="12">
        <f>IF($B7666="","",IF(ISNUMBER($B7666),HOUR($B7666)*2+MINUTE($B7666)/30,IFERROR(VALUE(LEFT($B7666,FIND(":",$B7666)-1))*2+VALUE(MID($B7666,FIND(":",$B7666)+1,2))/30,"")))</f>
        <v/>
      </c>
      <c r="G7666" s="12">
        <f>IF($E7666="","",IF(WEEKDAY($E7666,2)&lt;6,1,0))</f>
        <v/>
      </c>
      <c r="H7666" s="12">
        <f>IF(OR($E7666="",$F7666=""),"",IF(AND($G7666=1,$F7666&gt;='Working Hours'!$C$8,$F7666&lt;'Working Hours'!$C$9),1,0))</f>
        <v/>
      </c>
    </row>
    <row r="7667">
      <c r="A7667" s="11" t="n"/>
      <c r="B7667" s="11" t="n"/>
      <c r="C7667" s="11" t="n"/>
      <c r="E7667" s="12">
        <f>IF($A7667="","",IF(ISNUMBER($A7667),$A7667,IFERROR(DATEVALUE($A7667),"")))</f>
        <v/>
      </c>
      <c r="F7667" s="12">
        <f>IF($B7667="","",IF(ISNUMBER($B7667),HOUR($B7667)*2+MINUTE($B7667)/30,IFERROR(VALUE(LEFT($B7667,FIND(":",$B7667)-1))*2+VALUE(MID($B7667,FIND(":",$B7667)+1,2))/30,"")))</f>
        <v/>
      </c>
      <c r="G7667" s="12">
        <f>IF($E7667="","",IF(WEEKDAY($E7667,2)&lt;6,1,0))</f>
        <v/>
      </c>
      <c r="H7667" s="12">
        <f>IF(OR($E7667="",$F7667=""),"",IF(AND($G7667=1,$F7667&gt;='Working Hours'!$C$8,$F7667&lt;'Working Hours'!$C$9),1,0))</f>
        <v/>
      </c>
    </row>
    <row r="7668">
      <c r="A7668" s="11" t="n"/>
      <c r="B7668" s="11" t="n"/>
      <c r="C7668" s="11" t="n"/>
      <c r="E7668" s="12">
        <f>IF($A7668="","",IF(ISNUMBER($A7668),$A7668,IFERROR(DATEVALUE($A7668),"")))</f>
        <v/>
      </c>
      <c r="F7668" s="12">
        <f>IF($B7668="","",IF(ISNUMBER($B7668),HOUR($B7668)*2+MINUTE($B7668)/30,IFERROR(VALUE(LEFT($B7668,FIND(":",$B7668)-1))*2+VALUE(MID($B7668,FIND(":",$B7668)+1,2))/30,"")))</f>
        <v/>
      </c>
      <c r="G7668" s="12">
        <f>IF($E7668="","",IF(WEEKDAY($E7668,2)&lt;6,1,0))</f>
        <v/>
      </c>
      <c r="H7668" s="12">
        <f>IF(OR($E7668="",$F7668=""),"",IF(AND($G7668=1,$F7668&gt;='Working Hours'!$C$8,$F7668&lt;'Working Hours'!$C$9),1,0))</f>
        <v/>
      </c>
    </row>
    <row r="7669">
      <c r="A7669" s="11" t="n"/>
      <c r="B7669" s="11" t="n"/>
      <c r="C7669" s="11" t="n"/>
      <c r="E7669" s="12">
        <f>IF($A7669="","",IF(ISNUMBER($A7669),$A7669,IFERROR(DATEVALUE($A7669),"")))</f>
        <v/>
      </c>
      <c r="F7669" s="12">
        <f>IF($B7669="","",IF(ISNUMBER($B7669),HOUR($B7669)*2+MINUTE($B7669)/30,IFERROR(VALUE(LEFT($B7669,FIND(":",$B7669)-1))*2+VALUE(MID($B7669,FIND(":",$B7669)+1,2))/30,"")))</f>
        <v/>
      </c>
      <c r="G7669" s="12">
        <f>IF($E7669="","",IF(WEEKDAY($E7669,2)&lt;6,1,0))</f>
        <v/>
      </c>
      <c r="H7669" s="12">
        <f>IF(OR($E7669="",$F7669=""),"",IF(AND($G7669=1,$F7669&gt;='Working Hours'!$C$8,$F7669&lt;'Working Hours'!$C$9),1,0))</f>
        <v/>
      </c>
    </row>
    <row r="7670">
      <c r="A7670" s="11" t="n"/>
      <c r="B7670" s="11" t="n"/>
      <c r="C7670" s="11" t="n"/>
      <c r="E7670" s="12">
        <f>IF($A7670="","",IF(ISNUMBER($A7670),$A7670,IFERROR(DATEVALUE($A7670),"")))</f>
        <v/>
      </c>
      <c r="F7670" s="12">
        <f>IF($B7670="","",IF(ISNUMBER($B7670),HOUR($B7670)*2+MINUTE($B7670)/30,IFERROR(VALUE(LEFT($B7670,FIND(":",$B7670)-1))*2+VALUE(MID($B7670,FIND(":",$B7670)+1,2))/30,"")))</f>
        <v/>
      </c>
      <c r="G7670" s="12">
        <f>IF($E7670="","",IF(WEEKDAY($E7670,2)&lt;6,1,0))</f>
        <v/>
      </c>
      <c r="H7670" s="12">
        <f>IF(OR($E7670="",$F7670=""),"",IF(AND($G7670=1,$F7670&gt;='Working Hours'!$C$8,$F7670&lt;'Working Hours'!$C$9),1,0))</f>
        <v/>
      </c>
    </row>
    <row r="7671">
      <c r="A7671" s="11" t="n"/>
      <c r="B7671" s="11" t="n"/>
      <c r="C7671" s="11" t="n"/>
      <c r="E7671" s="12">
        <f>IF($A7671="","",IF(ISNUMBER($A7671),$A7671,IFERROR(DATEVALUE($A7671),"")))</f>
        <v/>
      </c>
      <c r="F7671" s="12">
        <f>IF($B7671="","",IF(ISNUMBER($B7671),HOUR($B7671)*2+MINUTE($B7671)/30,IFERROR(VALUE(LEFT($B7671,FIND(":",$B7671)-1))*2+VALUE(MID($B7671,FIND(":",$B7671)+1,2))/30,"")))</f>
        <v/>
      </c>
      <c r="G7671" s="12">
        <f>IF($E7671="","",IF(WEEKDAY($E7671,2)&lt;6,1,0))</f>
        <v/>
      </c>
      <c r="H7671" s="12">
        <f>IF(OR($E7671="",$F7671=""),"",IF(AND($G7671=1,$F7671&gt;='Working Hours'!$C$8,$F7671&lt;'Working Hours'!$C$9),1,0))</f>
        <v/>
      </c>
    </row>
    <row r="7672">
      <c r="A7672" s="11" t="n"/>
      <c r="B7672" s="11" t="n"/>
      <c r="C7672" s="11" t="n"/>
      <c r="E7672" s="12">
        <f>IF($A7672="","",IF(ISNUMBER($A7672),$A7672,IFERROR(DATEVALUE($A7672),"")))</f>
        <v/>
      </c>
      <c r="F7672" s="12">
        <f>IF($B7672="","",IF(ISNUMBER($B7672),HOUR($B7672)*2+MINUTE($B7672)/30,IFERROR(VALUE(LEFT($B7672,FIND(":",$B7672)-1))*2+VALUE(MID($B7672,FIND(":",$B7672)+1,2))/30,"")))</f>
        <v/>
      </c>
      <c r="G7672" s="12">
        <f>IF($E7672="","",IF(WEEKDAY($E7672,2)&lt;6,1,0))</f>
        <v/>
      </c>
      <c r="H7672" s="12">
        <f>IF(OR($E7672="",$F7672=""),"",IF(AND($G7672=1,$F7672&gt;='Working Hours'!$C$8,$F7672&lt;'Working Hours'!$C$9),1,0))</f>
        <v/>
      </c>
    </row>
    <row r="7673">
      <c r="A7673" s="11" t="n"/>
      <c r="B7673" s="11" t="n"/>
      <c r="C7673" s="11" t="n"/>
      <c r="E7673" s="12">
        <f>IF($A7673="","",IF(ISNUMBER($A7673),$A7673,IFERROR(DATEVALUE($A7673),"")))</f>
        <v/>
      </c>
      <c r="F7673" s="12">
        <f>IF($B7673="","",IF(ISNUMBER($B7673),HOUR($B7673)*2+MINUTE($B7673)/30,IFERROR(VALUE(LEFT($B7673,FIND(":",$B7673)-1))*2+VALUE(MID($B7673,FIND(":",$B7673)+1,2))/30,"")))</f>
        <v/>
      </c>
      <c r="G7673" s="12">
        <f>IF($E7673="","",IF(WEEKDAY($E7673,2)&lt;6,1,0))</f>
        <v/>
      </c>
      <c r="H7673" s="12">
        <f>IF(OR($E7673="",$F7673=""),"",IF(AND($G7673=1,$F7673&gt;='Working Hours'!$C$8,$F7673&lt;'Working Hours'!$C$9),1,0))</f>
        <v/>
      </c>
    </row>
    <row r="7674">
      <c r="A7674" s="11" t="n"/>
      <c r="B7674" s="11" t="n"/>
      <c r="C7674" s="11" t="n"/>
      <c r="E7674" s="12">
        <f>IF($A7674="","",IF(ISNUMBER($A7674),$A7674,IFERROR(DATEVALUE($A7674),"")))</f>
        <v/>
      </c>
      <c r="F7674" s="12">
        <f>IF($B7674="","",IF(ISNUMBER($B7674),HOUR($B7674)*2+MINUTE($B7674)/30,IFERROR(VALUE(LEFT($B7674,FIND(":",$B7674)-1))*2+VALUE(MID($B7674,FIND(":",$B7674)+1,2))/30,"")))</f>
        <v/>
      </c>
      <c r="G7674" s="12">
        <f>IF($E7674="","",IF(WEEKDAY($E7674,2)&lt;6,1,0))</f>
        <v/>
      </c>
      <c r="H7674" s="12">
        <f>IF(OR($E7674="",$F7674=""),"",IF(AND($G7674=1,$F7674&gt;='Working Hours'!$C$8,$F7674&lt;'Working Hours'!$C$9),1,0))</f>
        <v/>
      </c>
    </row>
    <row r="7675">
      <c r="A7675" s="11" t="n"/>
      <c r="B7675" s="11" t="n"/>
      <c r="C7675" s="11" t="n"/>
      <c r="E7675" s="12">
        <f>IF($A7675="","",IF(ISNUMBER($A7675),$A7675,IFERROR(DATEVALUE($A7675),"")))</f>
        <v/>
      </c>
      <c r="F7675" s="12">
        <f>IF($B7675="","",IF(ISNUMBER($B7675),HOUR($B7675)*2+MINUTE($B7675)/30,IFERROR(VALUE(LEFT($B7675,FIND(":",$B7675)-1))*2+VALUE(MID($B7675,FIND(":",$B7675)+1,2))/30,"")))</f>
        <v/>
      </c>
      <c r="G7675" s="12">
        <f>IF($E7675="","",IF(WEEKDAY($E7675,2)&lt;6,1,0))</f>
        <v/>
      </c>
      <c r="H7675" s="12">
        <f>IF(OR($E7675="",$F7675=""),"",IF(AND($G7675=1,$F7675&gt;='Working Hours'!$C$8,$F7675&lt;'Working Hours'!$C$9),1,0))</f>
        <v/>
      </c>
    </row>
    <row r="7676">
      <c r="A7676" s="11" t="n"/>
      <c r="B7676" s="11" t="n"/>
      <c r="C7676" s="11" t="n"/>
      <c r="E7676" s="12">
        <f>IF($A7676="","",IF(ISNUMBER($A7676),$A7676,IFERROR(DATEVALUE($A7676),"")))</f>
        <v/>
      </c>
      <c r="F7676" s="12">
        <f>IF($B7676="","",IF(ISNUMBER($B7676),HOUR($B7676)*2+MINUTE($B7676)/30,IFERROR(VALUE(LEFT($B7676,FIND(":",$B7676)-1))*2+VALUE(MID($B7676,FIND(":",$B7676)+1,2))/30,"")))</f>
        <v/>
      </c>
      <c r="G7676" s="12">
        <f>IF($E7676="","",IF(WEEKDAY($E7676,2)&lt;6,1,0))</f>
        <v/>
      </c>
      <c r="H7676" s="12">
        <f>IF(OR($E7676="",$F7676=""),"",IF(AND($G7676=1,$F7676&gt;='Working Hours'!$C$8,$F7676&lt;'Working Hours'!$C$9),1,0))</f>
        <v/>
      </c>
    </row>
    <row r="7677">
      <c r="A7677" s="11" t="n"/>
      <c r="B7677" s="11" t="n"/>
      <c r="C7677" s="11" t="n"/>
      <c r="E7677" s="12">
        <f>IF($A7677="","",IF(ISNUMBER($A7677),$A7677,IFERROR(DATEVALUE($A7677),"")))</f>
        <v/>
      </c>
      <c r="F7677" s="12">
        <f>IF($B7677="","",IF(ISNUMBER($B7677),HOUR($B7677)*2+MINUTE($B7677)/30,IFERROR(VALUE(LEFT($B7677,FIND(":",$B7677)-1))*2+VALUE(MID($B7677,FIND(":",$B7677)+1,2))/30,"")))</f>
        <v/>
      </c>
      <c r="G7677" s="12">
        <f>IF($E7677="","",IF(WEEKDAY($E7677,2)&lt;6,1,0))</f>
        <v/>
      </c>
      <c r="H7677" s="12">
        <f>IF(OR($E7677="",$F7677=""),"",IF(AND($G7677=1,$F7677&gt;='Working Hours'!$C$8,$F7677&lt;'Working Hours'!$C$9),1,0))</f>
        <v/>
      </c>
    </row>
    <row r="7678">
      <c r="A7678" s="11" t="n"/>
      <c r="B7678" s="11" t="n"/>
      <c r="C7678" s="11" t="n"/>
      <c r="E7678" s="12">
        <f>IF($A7678="","",IF(ISNUMBER($A7678),$A7678,IFERROR(DATEVALUE($A7678),"")))</f>
        <v/>
      </c>
      <c r="F7678" s="12">
        <f>IF($B7678="","",IF(ISNUMBER($B7678),HOUR($B7678)*2+MINUTE($B7678)/30,IFERROR(VALUE(LEFT($B7678,FIND(":",$B7678)-1))*2+VALUE(MID($B7678,FIND(":",$B7678)+1,2))/30,"")))</f>
        <v/>
      </c>
      <c r="G7678" s="12">
        <f>IF($E7678="","",IF(WEEKDAY($E7678,2)&lt;6,1,0))</f>
        <v/>
      </c>
      <c r="H7678" s="12">
        <f>IF(OR($E7678="",$F7678=""),"",IF(AND($G7678=1,$F7678&gt;='Working Hours'!$C$8,$F7678&lt;'Working Hours'!$C$9),1,0))</f>
        <v/>
      </c>
    </row>
    <row r="7679">
      <c r="A7679" s="11" t="n"/>
      <c r="B7679" s="11" t="n"/>
      <c r="C7679" s="11" t="n"/>
      <c r="E7679" s="12">
        <f>IF($A7679="","",IF(ISNUMBER($A7679),$A7679,IFERROR(DATEVALUE($A7679),"")))</f>
        <v/>
      </c>
      <c r="F7679" s="12">
        <f>IF($B7679="","",IF(ISNUMBER($B7679),HOUR($B7679)*2+MINUTE($B7679)/30,IFERROR(VALUE(LEFT($B7679,FIND(":",$B7679)-1))*2+VALUE(MID($B7679,FIND(":",$B7679)+1,2))/30,"")))</f>
        <v/>
      </c>
      <c r="G7679" s="12">
        <f>IF($E7679="","",IF(WEEKDAY($E7679,2)&lt;6,1,0))</f>
        <v/>
      </c>
      <c r="H7679" s="12">
        <f>IF(OR($E7679="",$F7679=""),"",IF(AND($G7679=1,$F7679&gt;='Working Hours'!$C$8,$F7679&lt;'Working Hours'!$C$9),1,0))</f>
        <v/>
      </c>
    </row>
    <row r="7680">
      <c r="A7680" s="11" t="n"/>
      <c r="B7680" s="11" t="n"/>
      <c r="C7680" s="11" t="n"/>
      <c r="E7680" s="12">
        <f>IF($A7680="","",IF(ISNUMBER($A7680),$A7680,IFERROR(DATEVALUE($A7680),"")))</f>
        <v/>
      </c>
      <c r="F7680" s="12">
        <f>IF($B7680="","",IF(ISNUMBER($B7680),HOUR($B7680)*2+MINUTE($B7680)/30,IFERROR(VALUE(LEFT($B7680,FIND(":",$B7680)-1))*2+VALUE(MID($B7680,FIND(":",$B7680)+1,2))/30,"")))</f>
        <v/>
      </c>
      <c r="G7680" s="12">
        <f>IF($E7680="","",IF(WEEKDAY($E7680,2)&lt;6,1,0))</f>
        <v/>
      </c>
      <c r="H7680" s="12">
        <f>IF(OR($E7680="",$F7680=""),"",IF(AND($G7680=1,$F7680&gt;='Working Hours'!$C$8,$F7680&lt;'Working Hours'!$C$9),1,0))</f>
        <v/>
      </c>
    </row>
    <row r="7681">
      <c r="A7681" s="11" t="n"/>
      <c r="B7681" s="11" t="n"/>
      <c r="C7681" s="11" t="n"/>
      <c r="E7681" s="12">
        <f>IF($A7681="","",IF(ISNUMBER($A7681),$A7681,IFERROR(DATEVALUE($A7681),"")))</f>
        <v/>
      </c>
      <c r="F7681" s="12">
        <f>IF($B7681="","",IF(ISNUMBER($B7681),HOUR($B7681)*2+MINUTE($B7681)/30,IFERROR(VALUE(LEFT($B7681,FIND(":",$B7681)-1))*2+VALUE(MID($B7681,FIND(":",$B7681)+1,2))/30,"")))</f>
        <v/>
      </c>
      <c r="G7681" s="12">
        <f>IF($E7681="","",IF(WEEKDAY($E7681,2)&lt;6,1,0))</f>
        <v/>
      </c>
      <c r="H7681" s="12">
        <f>IF(OR($E7681="",$F7681=""),"",IF(AND($G7681=1,$F7681&gt;='Working Hours'!$C$8,$F7681&lt;'Working Hours'!$C$9),1,0))</f>
        <v/>
      </c>
    </row>
    <row r="7682">
      <c r="A7682" s="11" t="n"/>
      <c r="B7682" s="11" t="n"/>
      <c r="C7682" s="11" t="n"/>
      <c r="E7682" s="12">
        <f>IF($A7682="","",IF(ISNUMBER($A7682),$A7682,IFERROR(DATEVALUE($A7682),"")))</f>
        <v/>
      </c>
      <c r="F7682" s="12">
        <f>IF($B7682="","",IF(ISNUMBER($B7682),HOUR($B7682)*2+MINUTE($B7682)/30,IFERROR(VALUE(LEFT($B7682,FIND(":",$B7682)-1))*2+VALUE(MID($B7682,FIND(":",$B7682)+1,2))/30,"")))</f>
        <v/>
      </c>
      <c r="G7682" s="12">
        <f>IF($E7682="","",IF(WEEKDAY($E7682,2)&lt;6,1,0))</f>
        <v/>
      </c>
      <c r="H7682" s="12">
        <f>IF(OR($E7682="",$F7682=""),"",IF(AND($G7682=1,$F7682&gt;='Working Hours'!$C$8,$F7682&lt;'Working Hours'!$C$9),1,0))</f>
        <v/>
      </c>
    </row>
    <row r="7683">
      <c r="A7683" s="11" t="n"/>
      <c r="B7683" s="11" t="n"/>
      <c r="C7683" s="11" t="n"/>
      <c r="E7683" s="12">
        <f>IF($A7683="","",IF(ISNUMBER($A7683),$A7683,IFERROR(DATEVALUE($A7683),"")))</f>
        <v/>
      </c>
      <c r="F7683" s="12">
        <f>IF($B7683="","",IF(ISNUMBER($B7683),HOUR($B7683)*2+MINUTE($B7683)/30,IFERROR(VALUE(LEFT($B7683,FIND(":",$B7683)-1))*2+VALUE(MID($B7683,FIND(":",$B7683)+1,2))/30,"")))</f>
        <v/>
      </c>
      <c r="G7683" s="12">
        <f>IF($E7683="","",IF(WEEKDAY($E7683,2)&lt;6,1,0))</f>
        <v/>
      </c>
      <c r="H7683" s="12">
        <f>IF(OR($E7683="",$F7683=""),"",IF(AND($G7683=1,$F7683&gt;='Working Hours'!$C$8,$F7683&lt;'Working Hours'!$C$9),1,0))</f>
        <v/>
      </c>
    </row>
    <row r="7684">
      <c r="A7684" s="11" t="n"/>
      <c r="B7684" s="11" t="n"/>
      <c r="C7684" s="11" t="n"/>
      <c r="E7684" s="12">
        <f>IF($A7684="","",IF(ISNUMBER($A7684),$A7684,IFERROR(DATEVALUE($A7684),"")))</f>
        <v/>
      </c>
      <c r="F7684" s="12">
        <f>IF($B7684="","",IF(ISNUMBER($B7684),HOUR($B7684)*2+MINUTE($B7684)/30,IFERROR(VALUE(LEFT($B7684,FIND(":",$B7684)-1))*2+VALUE(MID($B7684,FIND(":",$B7684)+1,2))/30,"")))</f>
        <v/>
      </c>
      <c r="G7684" s="12">
        <f>IF($E7684="","",IF(WEEKDAY($E7684,2)&lt;6,1,0))</f>
        <v/>
      </c>
      <c r="H7684" s="12">
        <f>IF(OR($E7684="",$F7684=""),"",IF(AND($G7684=1,$F7684&gt;='Working Hours'!$C$8,$F7684&lt;'Working Hours'!$C$9),1,0))</f>
        <v/>
      </c>
    </row>
    <row r="7685">
      <c r="A7685" s="11" t="n"/>
      <c r="B7685" s="11" t="n"/>
      <c r="C7685" s="11" t="n"/>
      <c r="E7685" s="12">
        <f>IF($A7685="","",IF(ISNUMBER($A7685),$A7685,IFERROR(DATEVALUE($A7685),"")))</f>
        <v/>
      </c>
      <c r="F7685" s="12">
        <f>IF($B7685="","",IF(ISNUMBER($B7685),HOUR($B7685)*2+MINUTE($B7685)/30,IFERROR(VALUE(LEFT($B7685,FIND(":",$B7685)-1))*2+VALUE(MID($B7685,FIND(":",$B7685)+1,2))/30,"")))</f>
        <v/>
      </c>
      <c r="G7685" s="12">
        <f>IF($E7685="","",IF(WEEKDAY($E7685,2)&lt;6,1,0))</f>
        <v/>
      </c>
      <c r="H7685" s="12">
        <f>IF(OR($E7685="",$F7685=""),"",IF(AND($G7685=1,$F7685&gt;='Working Hours'!$C$8,$F7685&lt;'Working Hours'!$C$9),1,0))</f>
        <v/>
      </c>
    </row>
    <row r="7686">
      <c r="A7686" s="11" t="n"/>
      <c r="B7686" s="11" t="n"/>
      <c r="C7686" s="11" t="n"/>
      <c r="E7686" s="12">
        <f>IF($A7686="","",IF(ISNUMBER($A7686),$A7686,IFERROR(DATEVALUE($A7686),"")))</f>
        <v/>
      </c>
      <c r="F7686" s="12">
        <f>IF($B7686="","",IF(ISNUMBER($B7686),HOUR($B7686)*2+MINUTE($B7686)/30,IFERROR(VALUE(LEFT($B7686,FIND(":",$B7686)-1))*2+VALUE(MID($B7686,FIND(":",$B7686)+1,2))/30,"")))</f>
        <v/>
      </c>
      <c r="G7686" s="12">
        <f>IF($E7686="","",IF(WEEKDAY($E7686,2)&lt;6,1,0))</f>
        <v/>
      </c>
      <c r="H7686" s="12">
        <f>IF(OR($E7686="",$F7686=""),"",IF(AND($G7686=1,$F7686&gt;='Working Hours'!$C$8,$F7686&lt;'Working Hours'!$C$9),1,0))</f>
        <v/>
      </c>
    </row>
    <row r="7687">
      <c r="A7687" s="11" t="n"/>
      <c r="B7687" s="11" t="n"/>
      <c r="C7687" s="11" t="n"/>
      <c r="E7687" s="12">
        <f>IF($A7687="","",IF(ISNUMBER($A7687),$A7687,IFERROR(DATEVALUE($A7687),"")))</f>
        <v/>
      </c>
      <c r="F7687" s="12">
        <f>IF($B7687="","",IF(ISNUMBER($B7687),HOUR($B7687)*2+MINUTE($B7687)/30,IFERROR(VALUE(LEFT($B7687,FIND(":",$B7687)-1))*2+VALUE(MID($B7687,FIND(":",$B7687)+1,2))/30,"")))</f>
        <v/>
      </c>
      <c r="G7687" s="12">
        <f>IF($E7687="","",IF(WEEKDAY($E7687,2)&lt;6,1,0))</f>
        <v/>
      </c>
      <c r="H7687" s="12">
        <f>IF(OR($E7687="",$F7687=""),"",IF(AND($G7687=1,$F7687&gt;='Working Hours'!$C$8,$F7687&lt;'Working Hours'!$C$9),1,0))</f>
        <v/>
      </c>
    </row>
    <row r="7688">
      <c r="A7688" s="11" t="n"/>
      <c r="B7688" s="11" t="n"/>
      <c r="C7688" s="11" t="n"/>
      <c r="E7688" s="12">
        <f>IF($A7688="","",IF(ISNUMBER($A7688),$A7688,IFERROR(DATEVALUE($A7688),"")))</f>
        <v/>
      </c>
      <c r="F7688" s="12">
        <f>IF($B7688="","",IF(ISNUMBER($B7688),HOUR($B7688)*2+MINUTE($B7688)/30,IFERROR(VALUE(LEFT($B7688,FIND(":",$B7688)-1))*2+VALUE(MID($B7688,FIND(":",$B7688)+1,2))/30,"")))</f>
        <v/>
      </c>
      <c r="G7688" s="12">
        <f>IF($E7688="","",IF(WEEKDAY($E7688,2)&lt;6,1,0))</f>
        <v/>
      </c>
      <c r="H7688" s="12">
        <f>IF(OR($E7688="",$F7688=""),"",IF(AND($G7688=1,$F7688&gt;='Working Hours'!$C$8,$F7688&lt;'Working Hours'!$C$9),1,0))</f>
        <v/>
      </c>
    </row>
    <row r="7689">
      <c r="A7689" s="11" t="n"/>
      <c r="B7689" s="11" t="n"/>
      <c r="C7689" s="11" t="n"/>
      <c r="E7689" s="12">
        <f>IF($A7689="","",IF(ISNUMBER($A7689),$A7689,IFERROR(DATEVALUE($A7689),"")))</f>
        <v/>
      </c>
      <c r="F7689" s="12">
        <f>IF($B7689="","",IF(ISNUMBER($B7689),HOUR($B7689)*2+MINUTE($B7689)/30,IFERROR(VALUE(LEFT($B7689,FIND(":",$B7689)-1))*2+VALUE(MID($B7689,FIND(":",$B7689)+1,2))/30,"")))</f>
        <v/>
      </c>
      <c r="G7689" s="12">
        <f>IF($E7689="","",IF(WEEKDAY($E7689,2)&lt;6,1,0))</f>
        <v/>
      </c>
      <c r="H7689" s="12">
        <f>IF(OR($E7689="",$F7689=""),"",IF(AND($G7689=1,$F7689&gt;='Working Hours'!$C$8,$F7689&lt;'Working Hours'!$C$9),1,0))</f>
        <v/>
      </c>
    </row>
    <row r="7690">
      <c r="A7690" s="11" t="n"/>
      <c r="B7690" s="11" t="n"/>
      <c r="C7690" s="11" t="n"/>
      <c r="E7690" s="12">
        <f>IF($A7690="","",IF(ISNUMBER($A7690),$A7690,IFERROR(DATEVALUE($A7690),"")))</f>
        <v/>
      </c>
      <c r="F7690" s="12">
        <f>IF($B7690="","",IF(ISNUMBER($B7690),HOUR($B7690)*2+MINUTE($B7690)/30,IFERROR(VALUE(LEFT($B7690,FIND(":",$B7690)-1))*2+VALUE(MID($B7690,FIND(":",$B7690)+1,2))/30,"")))</f>
        <v/>
      </c>
      <c r="G7690" s="12">
        <f>IF($E7690="","",IF(WEEKDAY($E7690,2)&lt;6,1,0))</f>
        <v/>
      </c>
      <c r="H7690" s="12">
        <f>IF(OR($E7690="",$F7690=""),"",IF(AND($G7690=1,$F7690&gt;='Working Hours'!$C$8,$F7690&lt;'Working Hours'!$C$9),1,0))</f>
        <v/>
      </c>
    </row>
    <row r="7691">
      <c r="A7691" s="11" t="n"/>
      <c r="B7691" s="11" t="n"/>
      <c r="C7691" s="11" t="n"/>
      <c r="E7691" s="12">
        <f>IF($A7691="","",IF(ISNUMBER($A7691),$A7691,IFERROR(DATEVALUE($A7691),"")))</f>
        <v/>
      </c>
      <c r="F7691" s="12">
        <f>IF($B7691="","",IF(ISNUMBER($B7691),HOUR($B7691)*2+MINUTE($B7691)/30,IFERROR(VALUE(LEFT($B7691,FIND(":",$B7691)-1))*2+VALUE(MID($B7691,FIND(":",$B7691)+1,2))/30,"")))</f>
        <v/>
      </c>
      <c r="G7691" s="12">
        <f>IF($E7691="","",IF(WEEKDAY($E7691,2)&lt;6,1,0))</f>
        <v/>
      </c>
      <c r="H7691" s="12">
        <f>IF(OR($E7691="",$F7691=""),"",IF(AND($G7691=1,$F7691&gt;='Working Hours'!$C$8,$F7691&lt;'Working Hours'!$C$9),1,0))</f>
        <v/>
      </c>
    </row>
    <row r="7692">
      <c r="A7692" s="11" t="n"/>
      <c r="B7692" s="11" t="n"/>
      <c r="C7692" s="11" t="n"/>
      <c r="E7692" s="12">
        <f>IF($A7692="","",IF(ISNUMBER($A7692),$A7692,IFERROR(DATEVALUE($A7692),"")))</f>
        <v/>
      </c>
      <c r="F7692" s="12">
        <f>IF($B7692="","",IF(ISNUMBER($B7692),HOUR($B7692)*2+MINUTE($B7692)/30,IFERROR(VALUE(LEFT($B7692,FIND(":",$B7692)-1))*2+VALUE(MID($B7692,FIND(":",$B7692)+1,2))/30,"")))</f>
        <v/>
      </c>
      <c r="G7692" s="12">
        <f>IF($E7692="","",IF(WEEKDAY($E7692,2)&lt;6,1,0))</f>
        <v/>
      </c>
      <c r="H7692" s="12">
        <f>IF(OR($E7692="",$F7692=""),"",IF(AND($G7692=1,$F7692&gt;='Working Hours'!$C$8,$F7692&lt;'Working Hours'!$C$9),1,0))</f>
        <v/>
      </c>
    </row>
    <row r="7693">
      <c r="A7693" s="11" t="n"/>
      <c r="B7693" s="11" t="n"/>
      <c r="C7693" s="11" t="n"/>
      <c r="E7693" s="12">
        <f>IF($A7693="","",IF(ISNUMBER($A7693),$A7693,IFERROR(DATEVALUE($A7693),"")))</f>
        <v/>
      </c>
      <c r="F7693" s="12">
        <f>IF($B7693="","",IF(ISNUMBER($B7693),HOUR($B7693)*2+MINUTE($B7693)/30,IFERROR(VALUE(LEFT($B7693,FIND(":",$B7693)-1))*2+VALUE(MID($B7693,FIND(":",$B7693)+1,2))/30,"")))</f>
        <v/>
      </c>
      <c r="G7693" s="12">
        <f>IF($E7693="","",IF(WEEKDAY($E7693,2)&lt;6,1,0))</f>
        <v/>
      </c>
      <c r="H7693" s="12">
        <f>IF(OR($E7693="",$F7693=""),"",IF(AND($G7693=1,$F7693&gt;='Working Hours'!$C$8,$F7693&lt;'Working Hours'!$C$9),1,0))</f>
        <v/>
      </c>
    </row>
    <row r="7694">
      <c r="A7694" s="11" t="n"/>
      <c r="B7694" s="11" t="n"/>
      <c r="C7694" s="11" t="n"/>
      <c r="E7694" s="12">
        <f>IF($A7694="","",IF(ISNUMBER($A7694),$A7694,IFERROR(DATEVALUE($A7694),"")))</f>
        <v/>
      </c>
      <c r="F7694" s="12">
        <f>IF($B7694="","",IF(ISNUMBER($B7694),HOUR($B7694)*2+MINUTE($B7694)/30,IFERROR(VALUE(LEFT($B7694,FIND(":",$B7694)-1))*2+VALUE(MID($B7694,FIND(":",$B7694)+1,2))/30,"")))</f>
        <v/>
      </c>
      <c r="G7694" s="12">
        <f>IF($E7694="","",IF(WEEKDAY($E7694,2)&lt;6,1,0))</f>
        <v/>
      </c>
      <c r="H7694" s="12">
        <f>IF(OR($E7694="",$F7694=""),"",IF(AND($G7694=1,$F7694&gt;='Working Hours'!$C$8,$F7694&lt;'Working Hours'!$C$9),1,0))</f>
        <v/>
      </c>
    </row>
    <row r="7695">
      <c r="A7695" s="11" t="n"/>
      <c r="B7695" s="11" t="n"/>
      <c r="C7695" s="11" t="n"/>
      <c r="E7695" s="12">
        <f>IF($A7695="","",IF(ISNUMBER($A7695),$A7695,IFERROR(DATEVALUE($A7695),"")))</f>
        <v/>
      </c>
      <c r="F7695" s="12">
        <f>IF($B7695="","",IF(ISNUMBER($B7695),HOUR($B7695)*2+MINUTE($B7695)/30,IFERROR(VALUE(LEFT($B7695,FIND(":",$B7695)-1))*2+VALUE(MID($B7695,FIND(":",$B7695)+1,2))/30,"")))</f>
        <v/>
      </c>
      <c r="G7695" s="12">
        <f>IF($E7695="","",IF(WEEKDAY($E7695,2)&lt;6,1,0))</f>
        <v/>
      </c>
      <c r="H7695" s="12">
        <f>IF(OR($E7695="",$F7695=""),"",IF(AND($G7695=1,$F7695&gt;='Working Hours'!$C$8,$F7695&lt;'Working Hours'!$C$9),1,0))</f>
        <v/>
      </c>
    </row>
    <row r="7696">
      <c r="A7696" s="11" t="n"/>
      <c r="B7696" s="11" t="n"/>
      <c r="C7696" s="11" t="n"/>
      <c r="E7696" s="12">
        <f>IF($A7696="","",IF(ISNUMBER($A7696),$A7696,IFERROR(DATEVALUE($A7696),"")))</f>
        <v/>
      </c>
      <c r="F7696" s="12">
        <f>IF($B7696="","",IF(ISNUMBER($B7696),HOUR($B7696)*2+MINUTE($B7696)/30,IFERROR(VALUE(LEFT($B7696,FIND(":",$B7696)-1))*2+VALUE(MID($B7696,FIND(":",$B7696)+1,2))/30,"")))</f>
        <v/>
      </c>
      <c r="G7696" s="12">
        <f>IF($E7696="","",IF(WEEKDAY($E7696,2)&lt;6,1,0))</f>
        <v/>
      </c>
      <c r="H7696" s="12">
        <f>IF(OR($E7696="",$F7696=""),"",IF(AND($G7696=1,$F7696&gt;='Working Hours'!$C$8,$F7696&lt;'Working Hours'!$C$9),1,0))</f>
        <v/>
      </c>
    </row>
    <row r="7697">
      <c r="A7697" s="11" t="n"/>
      <c r="B7697" s="11" t="n"/>
      <c r="C7697" s="11" t="n"/>
      <c r="E7697" s="12">
        <f>IF($A7697="","",IF(ISNUMBER($A7697),$A7697,IFERROR(DATEVALUE($A7697),"")))</f>
        <v/>
      </c>
      <c r="F7697" s="12">
        <f>IF($B7697="","",IF(ISNUMBER($B7697),HOUR($B7697)*2+MINUTE($B7697)/30,IFERROR(VALUE(LEFT($B7697,FIND(":",$B7697)-1))*2+VALUE(MID($B7697,FIND(":",$B7697)+1,2))/30,"")))</f>
        <v/>
      </c>
      <c r="G7697" s="12">
        <f>IF($E7697="","",IF(WEEKDAY($E7697,2)&lt;6,1,0))</f>
        <v/>
      </c>
      <c r="H7697" s="12">
        <f>IF(OR($E7697="",$F7697=""),"",IF(AND($G7697=1,$F7697&gt;='Working Hours'!$C$8,$F7697&lt;'Working Hours'!$C$9),1,0))</f>
        <v/>
      </c>
    </row>
    <row r="7698">
      <c r="A7698" s="11" t="n"/>
      <c r="B7698" s="11" t="n"/>
      <c r="C7698" s="11" t="n"/>
      <c r="E7698" s="12">
        <f>IF($A7698="","",IF(ISNUMBER($A7698),$A7698,IFERROR(DATEVALUE($A7698),"")))</f>
        <v/>
      </c>
      <c r="F7698" s="12">
        <f>IF($B7698="","",IF(ISNUMBER($B7698),HOUR($B7698)*2+MINUTE($B7698)/30,IFERROR(VALUE(LEFT($B7698,FIND(":",$B7698)-1))*2+VALUE(MID($B7698,FIND(":",$B7698)+1,2))/30,"")))</f>
        <v/>
      </c>
      <c r="G7698" s="12">
        <f>IF($E7698="","",IF(WEEKDAY($E7698,2)&lt;6,1,0))</f>
        <v/>
      </c>
      <c r="H7698" s="12">
        <f>IF(OR($E7698="",$F7698=""),"",IF(AND($G7698=1,$F7698&gt;='Working Hours'!$C$8,$F7698&lt;'Working Hours'!$C$9),1,0))</f>
        <v/>
      </c>
    </row>
    <row r="7699">
      <c r="A7699" s="11" t="n"/>
      <c r="B7699" s="11" t="n"/>
      <c r="C7699" s="11" t="n"/>
      <c r="E7699" s="12">
        <f>IF($A7699="","",IF(ISNUMBER($A7699),$A7699,IFERROR(DATEVALUE($A7699),"")))</f>
        <v/>
      </c>
      <c r="F7699" s="12">
        <f>IF($B7699="","",IF(ISNUMBER($B7699),HOUR($B7699)*2+MINUTE($B7699)/30,IFERROR(VALUE(LEFT($B7699,FIND(":",$B7699)-1))*2+VALUE(MID($B7699,FIND(":",$B7699)+1,2))/30,"")))</f>
        <v/>
      </c>
      <c r="G7699" s="12">
        <f>IF($E7699="","",IF(WEEKDAY($E7699,2)&lt;6,1,0))</f>
        <v/>
      </c>
      <c r="H7699" s="12">
        <f>IF(OR($E7699="",$F7699=""),"",IF(AND($G7699=1,$F7699&gt;='Working Hours'!$C$8,$F7699&lt;'Working Hours'!$C$9),1,0))</f>
        <v/>
      </c>
    </row>
    <row r="7700">
      <c r="A7700" s="11" t="n"/>
      <c r="B7700" s="11" t="n"/>
      <c r="C7700" s="11" t="n"/>
      <c r="E7700" s="12">
        <f>IF($A7700="","",IF(ISNUMBER($A7700),$A7700,IFERROR(DATEVALUE($A7700),"")))</f>
        <v/>
      </c>
      <c r="F7700" s="12">
        <f>IF($B7700="","",IF(ISNUMBER($B7700),HOUR($B7700)*2+MINUTE($B7700)/30,IFERROR(VALUE(LEFT($B7700,FIND(":",$B7700)-1))*2+VALUE(MID($B7700,FIND(":",$B7700)+1,2))/30,"")))</f>
        <v/>
      </c>
      <c r="G7700" s="12">
        <f>IF($E7700="","",IF(WEEKDAY($E7700,2)&lt;6,1,0))</f>
        <v/>
      </c>
      <c r="H7700" s="12">
        <f>IF(OR($E7700="",$F7700=""),"",IF(AND($G7700=1,$F7700&gt;='Working Hours'!$C$8,$F7700&lt;'Working Hours'!$C$9),1,0))</f>
        <v/>
      </c>
    </row>
    <row r="7701">
      <c r="A7701" s="11" t="n"/>
      <c r="B7701" s="11" t="n"/>
      <c r="C7701" s="11" t="n"/>
      <c r="E7701" s="12">
        <f>IF($A7701="","",IF(ISNUMBER($A7701),$A7701,IFERROR(DATEVALUE($A7701),"")))</f>
        <v/>
      </c>
      <c r="F7701" s="12">
        <f>IF($B7701="","",IF(ISNUMBER($B7701),HOUR($B7701)*2+MINUTE($B7701)/30,IFERROR(VALUE(LEFT($B7701,FIND(":",$B7701)-1))*2+VALUE(MID($B7701,FIND(":",$B7701)+1,2))/30,"")))</f>
        <v/>
      </c>
      <c r="G7701" s="12">
        <f>IF($E7701="","",IF(WEEKDAY($E7701,2)&lt;6,1,0))</f>
        <v/>
      </c>
      <c r="H7701" s="12">
        <f>IF(OR($E7701="",$F7701=""),"",IF(AND($G7701=1,$F7701&gt;='Working Hours'!$C$8,$F7701&lt;'Working Hours'!$C$9),1,0))</f>
        <v/>
      </c>
    </row>
    <row r="7702">
      <c r="A7702" s="11" t="n"/>
      <c r="B7702" s="11" t="n"/>
      <c r="C7702" s="11" t="n"/>
      <c r="E7702" s="12">
        <f>IF($A7702="","",IF(ISNUMBER($A7702),$A7702,IFERROR(DATEVALUE($A7702),"")))</f>
        <v/>
      </c>
      <c r="F7702" s="12">
        <f>IF($B7702="","",IF(ISNUMBER($B7702),HOUR($B7702)*2+MINUTE($B7702)/30,IFERROR(VALUE(LEFT($B7702,FIND(":",$B7702)-1))*2+VALUE(MID($B7702,FIND(":",$B7702)+1,2))/30,"")))</f>
        <v/>
      </c>
      <c r="G7702" s="12">
        <f>IF($E7702="","",IF(WEEKDAY($E7702,2)&lt;6,1,0))</f>
        <v/>
      </c>
      <c r="H7702" s="12">
        <f>IF(OR($E7702="",$F7702=""),"",IF(AND($G7702=1,$F7702&gt;='Working Hours'!$C$8,$F7702&lt;'Working Hours'!$C$9),1,0))</f>
        <v/>
      </c>
    </row>
    <row r="7703">
      <c r="A7703" s="11" t="n"/>
      <c r="B7703" s="11" t="n"/>
      <c r="C7703" s="11" t="n"/>
      <c r="E7703" s="12">
        <f>IF($A7703="","",IF(ISNUMBER($A7703),$A7703,IFERROR(DATEVALUE($A7703),"")))</f>
        <v/>
      </c>
      <c r="F7703" s="12">
        <f>IF($B7703="","",IF(ISNUMBER($B7703),HOUR($B7703)*2+MINUTE($B7703)/30,IFERROR(VALUE(LEFT($B7703,FIND(":",$B7703)-1))*2+VALUE(MID($B7703,FIND(":",$B7703)+1,2))/30,"")))</f>
        <v/>
      </c>
      <c r="G7703" s="12">
        <f>IF($E7703="","",IF(WEEKDAY($E7703,2)&lt;6,1,0))</f>
        <v/>
      </c>
      <c r="H7703" s="12">
        <f>IF(OR($E7703="",$F7703=""),"",IF(AND($G7703=1,$F7703&gt;='Working Hours'!$C$8,$F7703&lt;'Working Hours'!$C$9),1,0))</f>
        <v/>
      </c>
    </row>
    <row r="7704">
      <c r="A7704" s="11" t="n"/>
      <c r="B7704" s="11" t="n"/>
      <c r="C7704" s="11" t="n"/>
      <c r="E7704" s="12">
        <f>IF($A7704="","",IF(ISNUMBER($A7704),$A7704,IFERROR(DATEVALUE($A7704),"")))</f>
        <v/>
      </c>
      <c r="F7704" s="12">
        <f>IF($B7704="","",IF(ISNUMBER($B7704),HOUR($B7704)*2+MINUTE($B7704)/30,IFERROR(VALUE(LEFT($B7704,FIND(":",$B7704)-1))*2+VALUE(MID($B7704,FIND(":",$B7704)+1,2))/30,"")))</f>
        <v/>
      </c>
      <c r="G7704" s="12">
        <f>IF($E7704="","",IF(WEEKDAY($E7704,2)&lt;6,1,0))</f>
        <v/>
      </c>
      <c r="H7704" s="12">
        <f>IF(OR($E7704="",$F7704=""),"",IF(AND($G7704=1,$F7704&gt;='Working Hours'!$C$8,$F7704&lt;'Working Hours'!$C$9),1,0))</f>
        <v/>
      </c>
    </row>
    <row r="7705">
      <c r="A7705" s="11" t="n"/>
      <c r="B7705" s="11" t="n"/>
      <c r="C7705" s="11" t="n"/>
      <c r="E7705" s="12">
        <f>IF($A7705="","",IF(ISNUMBER($A7705),$A7705,IFERROR(DATEVALUE($A7705),"")))</f>
        <v/>
      </c>
      <c r="F7705" s="12">
        <f>IF($B7705="","",IF(ISNUMBER($B7705),HOUR($B7705)*2+MINUTE($B7705)/30,IFERROR(VALUE(LEFT($B7705,FIND(":",$B7705)-1))*2+VALUE(MID($B7705,FIND(":",$B7705)+1,2))/30,"")))</f>
        <v/>
      </c>
      <c r="G7705" s="12">
        <f>IF($E7705="","",IF(WEEKDAY($E7705,2)&lt;6,1,0))</f>
        <v/>
      </c>
      <c r="H7705" s="12">
        <f>IF(OR($E7705="",$F7705=""),"",IF(AND($G7705=1,$F7705&gt;='Working Hours'!$C$8,$F7705&lt;'Working Hours'!$C$9),1,0))</f>
        <v/>
      </c>
    </row>
    <row r="7706">
      <c r="A7706" s="11" t="n"/>
      <c r="B7706" s="11" t="n"/>
      <c r="C7706" s="11" t="n"/>
      <c r="E7706" s="12">
        <f>IF($A7706="","",IF(ISNUMBER($A7706),$A7706,IFERROR(DATEVALUE($A7706),"")))</f>
        <v/>
      </c>
      <c r="F7706" s="12">
        <f>IF($B7706="","",IF(ISNUMBER($B7706),HOUR($B7706)*2+MINUTE($B7706)/30,IFERROR(VALUE(LEFT($B7706,FIND(":",$B7706)-1))*2+VALUE(MID($B7706,FIND(":",$B7706)+1,2))/30,"")))</f>
        <v/>
      </c>
      <c r="G7706" s="12">
        <f>IF($E7706="","",IF(WEEKDAY($E7706,2)&lt;6,1,0))</f>
        <v/>
      </c>
      <c r="H7706" s="12">
        <f>IF(OR($E7706="",$F7706=""),"",IF(AND($G7706=1,$F7706&gt;='Working Hours'!$C$8,$F7706&lt;'Working Hours'!$C$9),1,0))</f>
        <v/>
      </c>
    </row>
    <row r="7707">
      <c r="A7707" s="11" t="n"/>
      <c r="B7707" s="11" t="n"/>
      <c r="C7707" s="11" t="n"/>
      <c r="E7707" s="12">
        <f>IF($A7707="","",IF(ISNUMBER($A7707),$A7707,IFERROR(DATEVALUE($A7707),"")))</f>
        <v/>
      </c>
      <c r="F7707" s="12">
        <f>IF($B7707="","",IF(ISNUMBER($B7707),HOUR($B7707)*2+MINUTE($B7707)/30,IFERROR(VALUE(LEFT($B7707,FIND(":",$B7707)-1))*2+VALUE(MID($B7707,FIND(":",$B7707)+1,2))/30,"")))</f>
        <v/>
      </c>
      <c r="G7707" s="12">
        <f>IF($E7707="","",IF(WEEKDAY($E7707,2)&lt;6,1,0))</f>
        <v/>
      </c>
      <c r="H7707" s="12">
        <f>IF(OR($E7707="",$F7707=""),"",IF(AND($G7707=1,$F7707&gt;='Working Hours'!$C$8,$F7707&lt;'Working Hours'!$C$9),1,0))</f>
        <v/>
      </c>
    </row>
    <row r="7708">
      <c r="A7708" s="11" t="n"/>
      <c r="B7708" s="11" t="n"/>
      <c r="C7708" s="11" t="n"/>
      <c r="E7708" s="12">
        <f>IF($A7708="","",IF(ISNUMBER($A7708),$A7708,IFERROR(DATEVALUE($A7708),"")))</f>
        <v/>
      </c>
      <c r="F7708" s="12">
        <f>IF($B7708="","",IF(ISNUMBER($B7708),HOUR($B7708)*2+MINUTE($B7708)/30,IFERROR(VALUE(LEFT($B7708,FIND(":",$B7708)-1))*2+VALUE(MID($B7708,FIND(":",$B7708)+1,2))/30,"")))</f>
        <v/>
      </c>
      <c r="G7708" s="12">
        <f>IF($E7708="","",IF(WEEKDAY($E7708,2)&lt;6,1,0))</f>
        <v/>
      </c>
      <c r="H7708" s="12">
        <f>IF(OR($E7708="",$F7708=""),"",IF(AND($G7708=1,$F7708&gt;='Working Hours'!$C$8,$F7708&lt;'Working Hours'!$C$9),1,0))</f>
        <v/>
      </c>
    </row>
    <row r="7709">
      <c r="A7709" s="11" t="n"/>
      <c r="B7709" s="11" t="n"/>
      <c r="C7709" s="11" t="n"/>
      <c r="E7709" s="12">
        <f>IF($A7709="","",IF(ISNUMBER($A7709),$A7709,IFERROR(DATEVALUE($A7709),"")))</f>
        <v/>
      </c>
      <c r="F7709" s="12">
        <f>IF($B7709="","",IF(ISNUMBER($B7709),HOUR($B7709)*2+MINUTE($B7709)/30,IFERROR(VALUE(LEFT($B7709,FIND(":",$B7709)-1))*2+VALUE(MID($B7709,FIND(":",$B7709)+1,2))/30,"")))</f>
        <v/>
      </c>
      <c r="G7709" s="12">
        <f>IF($E7709="","",IF(WEEKDAY($E7709,2)&lt;6,1,0))</f>
        <v/>
      </c>
      <c r="H7709" s="12">
        <f>IF(OR($E7709="",$F7709=""),"",IF(AND($G7709=1,$F7709&gt;='Working Hours'!$C$8,$F7709&lt;'Working Hours'!$C$9),1,0))</f>
        <v/>
      </c>
    </row>
    <row r="7710">
      <c r="A7710" s="11" t="n"/>
      <c r="B7710" s="11" t="n"/>
      <c r="C7710" s="11" t="n"/>
      <c r="E7710" s="12">
        <f>IF($A7710="","",IF(ISNUMBER($A7710),$A7710,IFERROR(DATEVALUE($A7710),"")))</f>
        <v/>
      </c>
      <c r="F7710" s="12">
        <f>IF($B7710="","",IF(ISNUMBER($B7710),HOUR($B7710)*2+MINUTE($B7710)/30,IFERROR(VALUE(LEFT($B7710,FIND(":",$B7710)-1))*2+VALUE(MID($B7710,FIND(":",$B7710)+1,2))/30,"")))</f>
        <v/>
      </c>
      <c r="G7710" s="12">
        <f>IF($E7710="","",IF(WEEKDAY($E7710,2)&lt;6,1,0))</f>
        <v/>
      </c>
      <c r="H7710" s="12">
        <f>IF(OR($E7710="",$F7710=""),"",IF(AND($G7710=1,$F7710&gt;='Working Hours'!$C$8,$F7710&lt;'Working Hours'!$C$9),1,0))</f>
        <v/>
      </c>
    </row>
    <row r="7711">
      <c r="A7711" s="11" t="n"/>
      <c r="B7711" s="11" t="n"/>
      <c r="C7711" s="11" t="n"/>
      <c r="E7711" s="12">
        <f>IF($A7711="","",IF(ISNUMBER($A7711),$A7711,IFERROR(DATEVALUE($A7711),"")))</f>
        <v/>
      </c>
      <c r="F7711" s="12">
        <f>IF($B7711="","",IF(ISNUMBER($B7711),HOUR($B7711)*2+MINUTE($B7711)/30,IFERROR(VALUE(LEFT($B7711,FIND(":",$B7711)-1))*2+VALUE(MID($B7711,FIND(":",$B7711)+1,2))/30,"")))</f>
        <v/>
      </c>
      <c r="G7711" s="12">
        <f>IF($E7711="","",IF(WEEKDAY($E7711,2)&lt;6,1,0))</f>
        <v/>
      </c>
      <c r="H7711" s="12">
        <f>IF(OR($E7711="",$F7711=""),"",IF(AND($G7711=1,$F7711&gt;='Working Hours'!$C$8,$F7711&lt;'Working Hours'!$C$9),1,0))</f>
        <v/>
      </c>
    </row>
    <row r="7712">
      <c r="A7712" s="11" t="n"/>
      <c r="B7712" s="11" t="n"/>
      <c r="C7712" s="11" t="n"/>
      <c r="E7712" s="12">
        <f>IF($A7712="","",IF(ISNUMBER($A7712),$A7712,IFERROR(DATEVALUE($A7712),"")))</f>
        <v/>
      </c>
      <c r="F7712" s="12">
        <f>IF($B7712="","",IF(ISNUMBER($B7712),HOUR($B7712)*2+MINUTE($B7712)/30,IFERROR(VALUE(LEFT($B7712,FIND(":",$B7712)-1))*2+VALUE(MID($B7712,FIND(":",$B7712)+1,2))/30,"")))</f>
        <v/>
      </c>
      <c r="G7712" s="12">
        <f>IF($E7712="","",IF(WEEKDAY($E7712,2)&lt;6,1,0))</f>
        <v/>
      </c>
      <c r="H7712" s="12">
        <f>IF(OR($E7712="",$F7712=""),"",IF(AND($G7712=1,$F7712&gt;='Working Hours'!$C$8,$F7712&lt;'Working Hours'!$C$9),1,0))</f>
        <v/>
      </c>
    </row>
    <row r="7713">
      <c r="A7713" s="11" t="n"/>
      <c r="B7713" s="11" t="n"/>
      <c r="C7713" s="11" t="n"/>
      <c r="E7713" s="12">
        <f>IF($A7713="","",IF(ISNUMBER($A7713),$A7713,IFERROR(DATEVALUE($A7713),"")))</f>
        <v/>
      </c>
      <c r="F7713" s="12">
        <f>IF($B7713="","",IF(ISNUMBER($B7713),HOUR($B7713)*2+MINUTE($B7713)/30,IFERROR(VALUE(LEFT($B7713,FIND(":",$B7713)-1))*2+VALUE(MID($B7713,FIND(":",$B7713)+1,2))/30,"")))</f>
        <v/>
      </c>
      <c r="G7713" s="12">
        <f>IF($E7713="","",IF(WEEKDAY($E7713,2)&lt;6,1,0))</f>
        <v/>
      </c>
      <c r="H7713" s="12">
        <f>IF(OR($E7713="",$F7713=""),"",IF(AND($G7713=1,$F7713&gt;='Working Hours'!$C$8,$F7713&lt;'Working Hours'!$C$9),1,0))</f>
        <v/>
      </c>
    </row>
    <row r="7714">
      <c r="A7714" s="11" t="n"/>
      <c r="B7714" s="11" t="n"/>
      <c r="C7714" s="11" t="n"/>
      <c r="E7714" s="12">
        <f>IF($A7714="","",IF(ISNUMBER($A7714),$A7714,IFERROR(DATEVALUE($A7714),"")))</f>
        <v/>
      </c>
      <c r="F7714" s="12">
        <f>IF($B7714="","",IF(ISNUMBER($B7714),HOUR($B7714)*2+MINUTE($B7714)/30,IFERROR(VALUE(LEFT($B7714,FIND(":",$B7714)-1))*2+VALUE(MID($B7714,FIND(":",$B7714)+1,2))/30,"")))</f>
        <v/>
      </c>
      <c r="G7714" s="12">
        <f>IF($E7714="","",IF(WEEKDAY($E7714,2)&lt;6,1,0))</f>
        <v/>
      </c>
      <c r="H7714" s="12">
        <f>IF(OR($E7714="",$F7714=""),"",IF(AND($G7714=1,$F7714&gt;='Working Hours'!$C$8,$F7714&lt;'Working Hours'!$C$9),1,0))</f>
        <v/>
      </c>
    </row>
    <row r="7715">
      <c r="A7715" s="11" t="n"/>
      <c r="B7715" s="11" t="n"/>
      <c r="C7715" s="11" t="n"/>
      <c r="E7715" s="12">
        <f>IF($A7715="","",IF(ISNUMBER($A7715),$A7715,IFERROR(DATEVALUE($A7715),"")))</f>
        <v/>
      </c>
      <c r="F7715" s="12">
        <f>IF($B7715="","",IF(ISNUMBER($B7715),HOUR($B7715)*2+MINUTE($B7715)/30,IFERROR(VALUE(LEFT($B7715,FIND(":",$B7715)-1))*2+VALUE(MID($B7715,FIND(":",$B7715)+1,2))/30,"")))</f>
        <v/>
      </c>
      <c r="G7715" s="12">
        <f>IF($E7715="","",IF(WEEKDAY($E7715,2)&lt;6,1,0))</f>
        <v/>
      </c>
      <c r="H7715" s="12">
        <f>IF(OR($E7715="",$F7715=""),"",IF(AND($G7715=1,$F7715&gt;='Working Hours'!$C$8,$F7715&lt;'Working Hours'!$C$9),1,0))</f>
        <v/>
      </c>
    </row>
    <row r="7716">
      <c r="A7716" s="11" t="n"/>
      <c r="B7716" s="11" t="n"/>
      <c r="C7716" s="11" t="n"/>
      <c r="E7716" s="12">
        <f>IF($A7716="","",IF(ISNUMBER($A7716),$A7716,IFERROR(DATEVALUE($A7716),"")))</f>
        <v/>
      </c>
      <c r="F7716" s="12">
        <f>IF($B7716="","",IF(ISNUMBER($B7716),HOUR($B7716)*2+MINUTE($B7716)/30,IFERROR(VALUE(LEFT($B7716,FIND(":",$B7716)-1))*2+VALUE(MID($B7716,FIND(":",$B7716)+1,2))/30,"")))</f>
        <v/>
      </c>
      <c r="G7716" s="12">
        <f>IF($E7716="","",IF(WEEKDAY($E7716,2)&lt;6,1,0))</f>
        <v/>
      </c>
      <c r="H7716" s="12">
        <f>IF(OR($E7716="",$F7716=""),"",IF(AND($G7716=1,$F7716&gt;='Working Hours'!$C$8,$F7716&lt;'Working Hours'!$C$9),1,0))</f>
        <v/>
      </c>
    </row>
    <row r="7717">
      <c r="A7717" s="11" t="n"/>
      <c r="B7717" s="11" t="n"/>
      <c r="C7717" s="11" t="n"/>
      <c r="E7717" s="12">
        <f>IF($A7717="","",IF(ISNUMBER($A7717),$A7717,IFERROR(DATEVALUE($A7717),"")))</f>
        <v/>
      </c>
      <c r="F7717" s="12">
        <f>IF($B7717="","",IF(ISNUMBER($B7717),HOUR($B7717)*2+MINUTE($B7717)/30,IFERROR(VALUE(LEFT($B7717,FIND(":",$B7717)-1))*2+VALUE(MID($B7717,FIND(":",$B7717)+1,2))/30,"")))</f>
        <v/>
      </c>
      <c r="G7717" s="12">
        <f>IF($E7717="","",IF(WEEKDAY($E7717,2)&lt;6,1,0))</f>
        <v/>
      </c>
      <c r="H7717" s="12">
        <f>IF(OR($E7717="",$F7717=""),"",IF(AND($G7717=1,$F7717&gt;='Working Hours'!$C$8,$F7717&lt;'Working Hours'!$C$9),1,0))</f>
        <v/>
      </c>
    </row>
    <row r="7718">
      <c r="A7718" s="11" t="n"/>
      <c r="B7718" s="11" t="n"/>
      <c r="C7718" s="11" t="n"/>
      <c r="E7718" s="12">
        <f>IF($A7718="","",IF(ISNUMBER($A7718),$A7718,IFERROR(DATEVALUE($A7718),"")))</f>
        <v/>
      </c>
      <c r="F7718" s="12">
        <f>IF($B7718="","",IF(ISNUMBER($B7718),HOUR($B7718)*2+MINUTE($B7718)/30,IFERROR(VALUE(LEFT($B7718,FIND(":",$B7718)-1))*2+VALUE(MID($B7718,FIND(":",$B7718)+1,2))/30,"")))</f>
        <v/>
      </c>
      <c r="G7718" s="12">
        <f>IF($E7718="","",IF(WEEKDAY($E7718,2)&lt;6,1,0))</f>
        <v/>
      </c>
      <c r="H7718" s="12">
        <f>IF(OR($E7718="",$F7718=""),"",IF(AND($G7718=1,$F7718&gt;='Working Hours'!$C$8,$F7718&lt;'Working Hours'!$C$9),1,0))</f>
        <v/>
      </c>
    </row>
    <row r="7719">
      <c r="A7719" s="11" t="n"/>
      <c r="B7719" s="11" t="n"/>
      <c r="C7719" s="11" t="n"/>
      <c r="E7719" s="12">
        <f>IF($A7719="","",IF(ISNUMBER($A7719),$A7719,IFERROR(DATEVALUE($A7719),"")))</f>
        <v/>
      </c>
      <c r="F7719" s="12">
        <f>IF($B7719="","",IF(ISNUMBER($B7719),HOUR($B7719)*2+MINUTE($B7719)/30,IFERROR(VALUE(LEFT($B7719,FIND(":",$B7719)-1))*2+VALUE(MID($B7719,FIND(":",$B7719)+1,2))/30,"")))</f>
        <v/>
      </c>
      <c r="G7719" s="12">
        <f>IF($E7719="","",IF(WEEKDAY($E7719,2)&lt;6,1,0))</f>
        <v/>
      </c>
      <c r="H7719" s="12">
        <f>IF(OR($E7719="",$F7719=""),"",IF(AND($G7719=1,$F7719&gt;='Working Hours'!$C$8,$F7719&lt;'Working Hours'!$C$9),1,0))</f>
        <v/>
      </c>
    </row>
    <row r="7720">
      <c r="A7720" s="11" t="n"/>
      <c r="B7720" s="11" t="n"/>
      <c r="C7720" s="11" t="n"/>
      <c r="E7720" s="12">
        <f>IF($A7720="","",IF(ISNUMBER($A7720),$A7720,IFERROR(DATEVALUE($A7720),"")))</f>
        <v/>
      </c>
      <c r="F7720" s="12">
        <f>IF($B7720="","",IF(ISNUMBER($B7720),HOUR($B7720)*2+MINUTE($B7720)/30,IFERROR(VALUE(LEFT($B7720,FIND(":",$B7720)-1))*2+VALUE(MID($B7720,FIND(":",$B7720)+1,2))/30,"")))</f>
        <v/>
      </c>
      <c r="G7720" s="12">
        <f>IF($E7720="","",IF(WEEKDAY($E7720,2)&lt;6,1,0))</f>
        <v/>
      </c>
      <c r="H7720" s="12">
        <f>IF(OR($E7720="",$F7720=""),"",IF(AND($G7720=1,$F7720&gt;='Working Hours'!$C$8,$F7720&lt;'Working Hours'!$C$9),1,0))</f>
        <v/>
      </c>
    </row>
    <row r="7721">
      <c r="A7721" s="11" t="n"/>
      <c r="B7721" s="11" t="n"/>
      <c r="C7721" s="11" t="n"/>
      <c r="E7721" s="12">
        <f>IF($A7721="","",IF(ISNUMBER($A7721),$A7721,IFERROR(DATEVALUE($A7721),"")))</f>
        <v/>
      </c>
      <c r="F7721" s="12">
        <f>IF($B7721="","",IF(ISNUMBER($B7721),HOUR($B7721)*2+MINUTE($B7721)/30,IFERROR(VALUE(LEFT($B7721,FIND(":",$B7721)-1))*2+VALUE(MID($B7721,FIND(":",$B7721)+1,2))/30,"")))</f>
        <v/>
      </c>
      <c r="G7721" s="12">
        <f>IF($E7721="","",IF(WEEKDAY($E7721,2)&lt;6,1,0))</f>
        <v/>
      </c>
      <c r="H7721" s="12">
        <f>IF(OR($E7721="",$F7721=""),"",IF(AND($G7721=1,$F7721&gt;='Working Hours'!$C$8,$F7721&lt;'Working Hours'!$C$9),1,0))</f>
        <v/>
      </c>
    </row>
    <row r="7722">
      <c r="A7722" s="11" t="n"/>
      <c r="B7722" s="11" t="n"/>
      <c r="C7722" s="11" t="n"/>
      <c r="E7722" s="12">
        <f>IF($A7722="","",IF(ISNUMBER($A7722),$A7722,IFERROR(DATEVALUE($A7722),"")))</f>
        <v/>
      </c>
      <c r="F7722" s="12">
        <f>IF($B7722="","",IF(ISNUMBER($B7722),HOUR($B7722)*2+MINUTE($B7722)/30,IFERROR(VALUE(LEFT($B7722,FIND(":",$B7722)-1))*2+VALUE(MID($B7722,FIND(":",$B7722)+1,2))/30,"")))</f>
        <v/>
      </c>
      <c r="G7722" s="12">
        <f>IF($E7722="","",IF(WEEKDAY($E7722,2)&lt;6,1,0))</f>
        <v/>
      </c>
      <c r="H7722" s="12">
        <f>IF(OR($E7722="",$F7722=""),"",IF(AND($G7722=1,$F7722&gt;='Working Hours'!$C$8,$F7722&lt;'Working Hours'!$C$9),1,0))</f>
        <v/>
      </c>
    </row>
    <row r="7723">
      <c r="A7723" s="11" t="n"/>
      <c r="B7723" s="11" t="n"/>
      <c r="C7723" s="11" t="n"/>
      <c r="E7723" s="12">
        <f>IF($A7723="","",IF(ISNUMBER($A7723),$A7723,IFERROR(DATEVALUE($A7723),"")))</f>
        <v/>
      </c>
      <c r="F7723" s="12">
        <f>IF($B7723="","",IF(ISNUMBER($B7723),HOUR($B7723)*2+MINUTE($B7723)/30,IFERROR(VALUE(LEFT($B7723,FIND(":",$B7723)-1))*2+VALUE(MID($B7723,FIND(":",$B7723)+1,2))/30,"")))</f>
        <v/>
      </c>
      <c r="G7723" s="12">
        <f>IF($E7723="","",IF(WEEKDAY($E7723,2)&lt;6,1,0))</f>
        <v/>
      </c>
      <c r="H7723" s="12">
        <f>IF(OR($E7723="",$F7723=""),"",IF(AND($G7723=1,$F7723&gt;='Working Hours'!$C$8,$F7723&lt;'Working Hours'!$C$9),1,0))</f>
        <v/>
      </c>
    </row>
    <row r="7724">
      <c r="A7724" s="11" t="n"/>
      <c r="B7724" s="11" t="n"/>
      <c r="C7724" s="11" t="n"/>
      <c r="E7724" s="12">
        <f>IF($A7724="","",IF(ISNUMBER($A7724),$A7724,IFERROR(DATEVALUE($A7724),"")))</f>
        <v/>
      </c>
      <c r="F7724" s="12">
        <f>IF($B7724="","",IF(ISNUMBER($B7724),HOUR($B7724)*2+MINUTE($B7724)/30,IFERROR(VALUE(LEFT($B7724,FIND(":",$B7724)-1))*2+VALUE(MID($B7724,FIND(":",$B7724)+1,2))/30,"")))</f>
        <v/>
      </c>
      <c r="G7724" s="12">
        <f>IF($E7724="","",IF(WEEKDAY($E7724,2)&lt;6,1,0))</f>
        <v/>
      </c>
      <c r="H7724" s="12">
        <f>IF(OR($E7724="",$F7724=""),"",IF(AND($G7724=1,$F7724&gt;='Working Hours'!$C$8,$F7724&lt;'Working Hours'!$C$9),1,0))</f>
        <v/>
      </c>
    </row>
    <row r="7725">
      <c r="A7725" s="11" t="n"/>
      <c r="B7725" s="11" t="n"/>
      <c r="C7725" s="11" t="n"/>
      <c r="E7725" s="12">
        <f>IF($A7725="","",IF(ISNUMBER($A7725),$A7725,IFERROR(DATEVALUE($A7725),"")))</f>
        <v/>
      </c>
      <c r="F7725" s="12">
        <f>IF($B7725="","",IF(ISNUMBER($B7725),HOUR($B7725)*2+MINUTE($B7725)/30,IFERROR(VALUE(LEFT($B7725,FIND(":",$B7725)-1))*2+VALUE(MID($B7725,FIND(":",$B7725)+1,2))/30,"")))</f>
        <v/>
      </c>
      <c r="G7725" s="12">
        <f>IF($E7725="","",IF(WEEKDAY($E7725,2)&lt;6,1,0))</f>
        <v/>
      </c>
      <c r="H7725" s="12">
        <f>IF(OR($E7725="",$F7725=""),"",IF(AND($G7725=1,$F7725&gt;='Working Hours'!$C$8,$F7725&lt;'Working Hours'!$C$9),1,0))</f>
        <v/>
      </c>
    </row>
    <row r="7726">
      <c r="A7726" s="11" t="n"/>
      <c r="B7726" s="11" t="n"/>
      <c r="C7726" s="11" t="n"/>
      <c r="E7726" s="12">
        <f>IF($A7726="","",IF(ISNUMBER($A7726),$A7726,IFERROR(DATEVALUE($A7726),"")))</f>
        <v/>
      </c>
      <c r="F7726" s="12">
        <f>IF($B7726="","",IF(ISNUMBER($B7726),HOUR($B7726)*2+MINUTE($B7726)/30,IFERROR(VALUE(LEFT($B7726,FIND(":",$B7726)-1))*2+VALUE(MID($B7726,FIND(":",$B7726)+1,2))/30,"")))</f>
        <v/>
      </c>
      <c r="G7726" s="12">
        <f>IF($E7726="","",IF(WEEKDAY($E7726,2)&lt;6,1,0))</f>
        <v/>
      </c>
      <c r="H7726" s="12">
        <f>IF(OR($E7726="",$F7726=""),"",IF(AND($G7726=1,$F7726&gt;='Working Hours'!$C$8,$F7726&lt;'Working Hours'!$C$9),1,0))</f>
        <v/>
      </c>
    </row>
    <row r="7727">
      <c r="A7727" s="11" t="n"/>
      <c r="B7727" s="11" t="n"/>
      <c r="C7727" s="11" t="n"/>
      <c r="E7727" s="12">
        <f>IF($A7727="","",IF(ISNUMBER($A7727),$A7727,IFERROR(DATEVALUE($A7727),"")))</f>
        <v/>
      </c>
      <c r="F7727" s="12">
        <f>IF($B7727="","",IF(ISNUMBER($B7727),HOUR($B7727)*2+MINUTE($B7727)/30,IFERROR(VALUE(LEFT($B7727,FIND(":",$B7727)-1))*2+VALUE(MID($B7727,FIND(":",$B7727)+1,2))/30,"")))</f>
        <v/>
      </c>
      <c r="G7727" s="12">
        <f>IF($E7727="","",IF(WEEKDAY($E7727,2)&lt;6,1,0))</f>
        <v/>
      </c>
      <c r="H7727" s="12">
        <f>IF(OR($E7727="",$F7727=""),"",IF(AND($G7727=1,$F7727&gt;='Working Hours'!$C$8,$F7727&lt;'Working Hours'!$C$9),1,0))</f>
        <v/>
      </c>
    </row>
    <row r="7728">
      <c r="A7728" s="11" t="n"/>
      <c r="B7728" s="11" t="n"/>
      <c r="C7728" s="11" t="n"/>
      <c r="E7728" s="12">
        <f>IF($A7728="","",IF(ISNUMBER($A7728),$A7728,IFERROR(DATEVALUE($A7728),"")))</f>
        <v/>
      </c>
      <c r="F7728" s="12">
        <f>IF($B7728="","",IF(ISNUMBER($B7728),HOUR($B7728)*2+MINUTE($B7728)/30,IFERROR(VALUE(LEFT($B7728,FIND(":",$B7728)-1))*2+VALUE(MID($B7728,FIND(":",$B7728)+1,2))/30,"")))</f>
        <v/>
      </c>
      <c r="G7728" s="12">
        <f>IF($E7728="","",IF(WEEKDAY($E7728,2)&lt;6,1,0))</f>
        <v/>
      </c>
      <c r="H7728" s="12">
        <f>IF(OR($E7728="",$F7728=""),"",IF(AND($G7728=1,$F7728&gt;='Working Hours'!$C$8,$F7728&lt;'Working Hours'!$C$9),1,0))</f>
        <v/>
      </c>
    </row>
    <row r="7729">
      <c r="A7729" s="11" t="n"/>
      <c r="B7729" s="11" t="n"/>
      <c r="C7729" s="11" t="n"/>
      <c r="E7729" s="12">
        <f>IF($A7729="","",IF(ISNUMBER($A7729),$A7729,IFERROR(DATEVALUE($A7729),"")))</f>
        <v/>
      </c>
      <c r="F7729" s="12">
        <f>IF($B7729="","",IF(ISNUMBER($B7729),HOUR($B7729)*2+MINUTE($B7729)/30,IFERROR(VALUE(LEFT($B7729,FIND(":",$B7729)-1))*2+VALUE(MID($B7729,FIND(":",$B7729)+1,2))/30,"")))</f>
        <v/>
      </c>
      <c r="G7729" s="12">
        <f>IF($E7729="","",IF(WEEKDAY($E7729,2)&lt;6,1,0))</f>
        <v/>
      </c>
      <c r="H7729" s="12">
        <f>IF(OR($E7729="",$F7729=""),"",IF(AND($G7729=1,$F7729&gt;='Working Hours'!$C$8,$F7729&lt;'Working Hours'!$C$9),1,0))</f>
        <v/>
      </c>
    </row>
    <row r="7730">
      <c r="A7730" s="11" t="n"/>
      <c r="B7730" s="11" t="n"/>
      <c r="C7730" s="11" t="n"/>
      <c r="E7730" s="12">
        <f>IF($A7730="","",IF(ISNUMBER($A7730),$A7730,IFERROR(DATEVALUE($A7730),"")))</f>
        <v/>
      </c>
      <c r="F7730" s="12">
        <f>IF($B7730="","",IF(ISNUMBER($B7730),HOUR($B7730)*2+MINUTE($B7730)/30,IFERROR(VALUE(LEFT($B7730,FIND(":",$B7730)-1))*2+VALUE(MID($B7730,FIND(":",$B7730)+1,2))/30,"")))</f>
        <v/>
      </c>
      <c r="G7730" s="12">
        <f>IF($E7730="","",IF(WEEKDAY($E7730,2)&lt;6,1,0))</f>
        <v/>
      </c>
      <c r="H7730" s="12">
        <f>IF(OR($E7730="",$F7730=""),"",IF(AND($G7730=1,$F7730&gt;='Working Hours'!$C$8,$F7730&lt;'Working Hours'!$C$9),1,0))</f>
        <v/>
      </c>
    </row>
    <row r="7731">
      <c r="A7731" s="11" t="n"/>
      <c r="B7731" s="11" t="n"/>
      <c r="C7731" s="11" t="n"/>
      <c r="E7731" s="12">
        <f>IF($A7731="","",IF(ISNUMBER($A7731),$A7731,IFERROR(DATEVALUE($A7731),"")))</f>
        <v/>
      </c>
      <c r="F7731" s="12">
        <f>IF($B7731="","",IF(ISNUMBER($B7731),HOUR($B7731)*2+MINUTE($B7731)/30,IFERROR(VALUE(LEFT($B7731,FIND(":",$B7731)-1))*2+VALUE(MID($B7731,FIND(":",$B7731)+1,2))/30,"")))</f>
        <v/>
      </c>
      <c r="G7731" s="12">
        <f>IF($E7731="","",IF(WEEKDAY($E7731,2)&lt;6,1,0))</f>
        <v/>
      </c>
      <c r="H7731" s="12">
        <f>IF(OR($E7731="",$F7731=""),"",IF(AND($G7731=1,$F7731&gt;='Working Hours'!$C$8,$F7731&lt;'Working Hours'!$C$9),1,0))</f>
        <v/>
      </c>
    </row>
    <row r="7732">
      <c r="A7732" s="11" t="n"/>
      <c r="B7732" s="11" t="n"/>
      <c r="C7732" s="11" t="n"/>
      <c r="E7732" s="12">
        <f>IF($A7732="","",IF(ISNUMBER($A7732),$A7732,IFERROR(DATEVALUE($A7732),"")))</f>
        <v/>
      </c>
      <c r="F7732" s="12">
        <f>IF($B7732="","",IF(ISNUMBER($B7732),HOUR($B7732)*2+MINUTE($B7732)/30,IFERROR(VALUE(LEFT($B7732,FIND(":",$B7732)-1))*2+VALUE(MID($B7732,FIND(":",$B7732)+1,2))/30,"")))</f>
        <v/>
      </c>
      <c r="G7732" s="12">
        <f>IF($E7732="","",IF(WEEKDAY($E7732,2)&lt;6,1,0))</f>
        <v/>
      </c>
      <c r="H7732" s="12">
        <f>IF(OR($E7732="",$F7732=""),"",IF(AND($G7732=1,$F7732&gt;='Working Hours'!$C$8,$F7732&lt;'Working Hours'!$C$9),1,0))</f>
        <v/>
      </c>
    </row>
    <row r="7733">
      <c r="A7733" s="11" t="n"/>
      <c r="B7733" s="11" t="n"/>
      <c r="C7733" s="11" t="n"/>
      <c r="E7733" s="12">
        <f>IF($A7733="","",IF(ISNUMBER($A7733),$A7733,IFERROR(DATEVALUE($A7733),"")))</f>
        <v/>
      </c>
      <c r="F7733" s="12">
        <f>IF($B7733="","",IF(ISNUMBER($B7733),HOUR($B7733)*2+MINUTE($B7733)/30,IFERROR(VALUE(LEFT($B7733,FIND(":",$B7733)-1))*2+VALUE(MID($B7733,FIND(":",$B7733)+1,2))/30,"")))</f>
        <v/>
      </c>
      <c r="G7733" s="12">
        <f>IF($E7733="","",IF(WEEKDAY($E7733,2)&lt;6,1,0))</f>
        <v/>
      </c>
      <c r="H7733" s="12">
        <f>IF(OR($E7733="",$F7733=""),"",IF(AND($G7733=1,$F7733&gt;='Working Hours'!$C$8,$F7733&lt;'Working Hours'!$C$9),1,0))</f>
        <v/>
      </c>
    </row>
    <row r="7734">
      <c r="A7734" s="11" t="n"/>
      <c r="B7734" s="11" t="n"/>
      <c r="C7734" s="11" t="n"/>
      <c r="E7734" s="12">
        <f>IF($A7734="","",IF(ISNUMBER($A7734),$A7734,IFERROR(DATEVALUE($A7734),"")))</f>
        <v/>
      </c>
      <c r="F7734" s="12">
        <f>IF($B7734="","",IF(ISNUMBER($B7734),HOUR($B7734)*2+MINUTE($B7734)/30,IFERROR(VALUE(LEFT($B7734,FIND(":",$B7734)-1))*2+VALUE(MID($B7734,FIND(":",$B7734)+1,2))/30,"")))</f>
        <v/>
      </c>
      <c r="G7734" s="12">
        <f>IF($E7734="","",IF(WEEKDAY($E7734,2)&lt;6,1,0))</f>
        <v/>
      </c>
      <c r="H7734" s="12">
        <f>IF(OR($E7734="",$F7734=""),"",IF(AND($G7734=1,$F7734&gt;='Working Hours'!$C$8,$F7734&lt;'Working Hours'!$C$9),1,0))</f>
        <v/>
      </c>
    </row>
    <row r="7735">
      <c r="A7735" s="11" t="n"/>
      <c r="B7735" s="11" t="n"/>
      <c r="C7735" s="11" t="n"/>
      <c r="E7735" s="12">
        <f>IF($A7735="","",IF(ISNUMBER($A7735),$A7735,IFERROR(DATEVALUE($A7735),"")))</f>
        <v/>
      </c>
      <c r="F7735" s="12">
        <f>IF($B7735="","",IF(ISNUMBER($B7735),HOUR($B7735)*2+MINUTE($B7735)/30,IFERROR(VALUE(LEFT($B7735,FIND(":",$B7735)-1))*2+VALUE(MID($B7735,FIND(":",$B7735)+1,2))/30,"")))</f>
        <v/>
      </c>
      <c r="G7735" s="12">
        <f>IF($E7735="","",IF(WEEKDAY($E7735,2)&lt;6,1,0))</f>
        <v/>
      </c>
      <c r="H7735" s="12">
        <f>IF(OR($E7735="",$F7735=""),"",IF(AND($G7735=1,$F7735&gt;='Working Hours'!$C$8,$F7735&lt;'Working Hours'!$C$9),1,0))</f>
        <v/>
      </c>
    </row>
    <row r="7736">
      <c r="A7736" s="11" t="n"/>
      <c r="B7736" s="11" t="n"/>
      <c r="C7736" s="11" t="n"/>
      <c r="E7736" s="12">
        <f>IF($A7736="","",IF(ISNUMBER($A7736),$A7736,IFERROR(DATEVALUE($A7736),"")))</f>
        <v/>
      </c>
      <c r="F7736" s="12">
        <f>IF($B7736="","",IF(ISNUMBER($B7736),HOUR($B7736)*2+MINUTE($B7736)/30,IFERROR(VALUE(LEFT($B7736,FIND(":",$B7736)-1))*2+VALUE(MID($B7736,FIND(":",$B7736)+1,2))/30,"")))</f>
        <v/>
      </c>
      <c r="G7736" s="12">
        <f>IF($E7736="","",IF(WEEKDAY($E7736,2)&lt;6,1,0))</f>
        <v/>
      </c>
      <c r="H7736" s="12">
        <f>IF(OR($E7736="",$F7736=""),"",IF(AND($G7736=1,$F7736&gt;='Working Hours'!$C$8,$F7736&lt;'Working Hours'!$C$9),1,0))</f>
        <v/>
      </c>
    </row>
    <row r="7737">
      <c r="A7737" s="11" t="n"/>
      <c r="B7737" s="11" t="n"/>
      <c r="C7737" s="11" t="n"/>
      <c r="E7737" s="12">
        <f>IF($A7737="","",IF(ISNUMBER($A7737),$A7737,IFERROR(DATEVALUE($A7737),"")))</f>
        <v/>
      </c>
      <c r="F7737" s="12">
        <f>IF($B7737="","",IF(ISNUMBER($B7737),HOUR($B7737)*2+MINUTE($B7737)/30,IFERROR(VALUE(LEFT($B7737,FIND(":",$B7737)-1))*2+VALUE(MID($B7737,FIND(":",$B7737)+1,2))/30,"")))</f>
        <v/>
      </c>
      <c r="G7737" s="12">
        <f>IF($E7737="","",IF(WEEKDAY($E7737,2)&lt;6,1,0))</f>
        <v/>
      </c>
      <c r="H7737" s="12">
        <f>IF(OR($E7737="",$F7737=""),"",IF(AND($G7737=1,$F7737&gt;='Working Hours'!$C$8,$F7737&lt;'Working Hours'!$C$9),1,0))</f>
        <v/>
      </c>
    </row>
    <row r="7738">
      <c r="A7738" s="11" t="n"/>
      <c r="B7738" s="11" t="n"/>
      <c r="C7738" s="11" t="n"/>
      <c r="E7738" s="12">
        <f>IF($A7738="","",IF(ISNUMBER($A7738),$A7738,IFERROR(DATEVALUE($A7738),"")))</f>
        <v/>
      </c>
      <c r="F7738" s="12">
        <f>IF($B7738="","",IF(ISNUMBER($B7738),HOUR($B7738)*2+MINUTE($B7738)/30,IFERROR(VALUE(LEFT($B7738,FIND(":",$B7738)-1))*2+VALUE(MID($B7738,FIND(":",$B7738)+1,2))/30,"")))</f>
        <v/>
      </c>
      <c r="G7738" s="12">
        <f>IF($E7738="","",IF(WEEKDAY($E7738,2)&lt;6,1,0))</f>
        <v/>
      </c>
      <c r="H7738" s="12">
        <f>IF(OR($E7738="",$F7738=""),"",IF(AND($G7738=1,$F7738&gt;='Working Hours'!$C$8,$F7738&lt;'Working Hours'!$C$9),1,0))</f>
        <v/>
      </c>
    </row>
    <row r="7739">
      <c r="A7739" s="11" t="n"/>
      <c r="B7739" s="11" t="n"/>
      <c r="C7739" s="11" t="n"/>
      <c r="E7739" s="12">
        <f>IF($A7739="","",IF(ISNUMBER($A7739),$A7739,IFERROR(DATEVALUE($A7739),"")))</f>
        <v/>
      </c>
      <c r="F7739" s="12">
        <f>IF($B7739="","",IF(ISNUMBER($B7739),HOUR($B7739)*2+MINUTE($B7739)/30,IFERROR(VALUE(LEFT($B7739,FIND(":",$B7739)-1))*2+VALUE(MID($B7739,FIND(":",$B7739)+1,2))/30,"")))</f>
        <v/>
      </c>
      <c r="G7739" s="12">
        <f>IF($E7739="","",IF(WEEKDAY($E7739,2)&lt;6,1,0))</f>
        <v/>
      </c>
      <c r="H7739" s="12">
        <f>IF(OR($E7739="",$F7739=""),"",IF(AND($G7739=1,$F7739&gt;='Working Hours'!$C$8,$F7739&lt;'Working Hours'!$C$9),1,0))</f>
        <v/>
      </c>
    </row>
    <row r="7740">
      <c r="A7740" s="11" t="n"/>
      <c r="B7740" s="11" t="n"/>
      <c r="C7740" s="11" t="n"/>
      <c r="E7740" s="12">
        <f>IF($A7740="","",IF(ISNUMBER($A7740),$A7740,IFERROR(DATEVALUE($A7740),"")))</f>
        <v/>
      </c>
      <c r="F7740" s="12">
        <f>IF($B7740="","",IF(ISNUMBER($B7740),HOUR($B7740)*2+MINUTE($B7740)/30,IFERROR(VALUE(LEFT($B7740,FIND(":",$B7740)-1))*2+VALUE(MID($B7740,FIND(":",$B7740)+1,2))/30,"")))</f>
        <v/>
      </c>
      <c r="G7740" s="12">
        <f>IF($E7740="","",IF(WEEKDAY($E7740,2)&lt;6,1,0))</f>
        <v/>
      </c>
      <c r="H7740" s="12">
        <f>IF(OR($E7740="",$F7740=""),"",IF(AND($G7740=1,$F7740&gt;='Working Hours'!$C$8,$F7740&lt;'Working Hours'!$C$9),1,0))</f>
        <v/>
      </c>
    </row>
    <row r="7741">
      <c r="A7741" s="11" t="n"/>
      <c r="B7741" s="11" t="n"/>
      <c r="C7741" s="11" t="n"/>
      <c r="E7741" s="12">
        <f>IF($A7741="","",IF(ISNUMBER($A7741),$A7741,IFERROR(DATEVALUE($A7741),"")))</f>
        <v/>
      </c>
      <c r="F7741" s="12">
        <f>IF($B7741="","",IF(ISNUMBER($B7741),HOUR($B7741)*2+MINUTE($B7741)/30,IFERROR(VALUE(LEFT($B7741,FIND(":",$B7741)-1))*2+VALUE(MID($B7741,FIND(":",$B7741)+1,2))/30,"")))</f>
        <v/>
      </c>
      <c r="G7741" s="12">
        <f>IF($E7741="","",IF(WEEKDAY($E7741,2)&lt;6,1,0))</f>
        <v/>
      </c>
      <c r="H7741" s="12">
        <f>IF(OR($E7741="",$F7741=""),"",IF(AND($G7741=1,$F7741&gt;='Working Hours'!$C$8,$F7741&lt;'Working Hours'!$C$9),1,0))</f>
        <v/>
      </c>
    </row>
    <row r="7742">
      <c r="A7742" s="11" t="n"/>
      <c r="B7742" s="11" t="n"/>
      <c r="C7742" s="11" t="n"/>
      <c r="E7742" s="12">
        <f>IF($A7742="","",IF(ISNUMBER($A7742),$A7742,IFERROR(DATEVALUE($A7742),"")))</f>
        <v/>
      </c>
      <c r="F7742" s="12">
        <f>IF($B7742="","",IF(ISNUMBER($B7742),HOUR($B7742)*2+MINUTE($B7742)/30,IFERROR(VALUE(LEFT($B7742,FIND(":",$B7742)-1))*2+VALUE(MID($B7742,FIND(":",$B7742)+1,2))/30,"")))</f>
        <v/>
      </c>
      <c r="G7742" s="12">
        <f>IF($E7742="","",IF(WEEKDAY($E7742,2)&lt;6,1,0))</f>
        <v/>
      </c>
      <c r="H7742" s="12">
        <f>IF(OR($E7742="",$F7742=""),"",IF(AND($G7742=1,$F7742&gt;='Working Hours'!$C$8,$F7742&lt;'Working Hours'!$C$9),1,0))</f>
        <v/>
      </c>
    </row>
    <row r="7743">
      <c r="A7743" s="11" t="n"/>
      <c r="B7743" s="11" t="n"/>
      <c r="C7743" s="11" t="n"/>
      <c r="E7743" s="12">
        <f>IF($A7743="","",IF(ISNUMBER($A7743),$A7743,IFERROR(DATEVALUE($A7743),"")))</f>
        <v/>
      </c>
      <c r="F7743" s="12">
        <f>IF($B7743="","",IF(ISNUMBER($B7743),HOUR($B7743)*2+MINUTE($B7743)/30,IFERROR(VALUE(LEFT($B7743,FIND(":",$B7743)-1))*2+VALUE(MID($B7743,FIND(":",$B7743)+1,2))/30,"")))</f>
        <v/>
      </c>
      <c r="G7743" s="12">
        <f>IF($E7743="","",IF(WEEKDAY($E7743,2)&lt;6,1,0))</f>
        <v/>
      </c>
      <c r="H7743" s="12">
        <f>IF(OR($E7743="",$F7743=""),"",IF(AND($G7743=1,$F7743&gt;='Working Hours'!$C$8,$F7743&lt;'Working Hours'!$C$9),1,0))</f>
        <v/>
      </c>
    </row>
    <row r="7744">
      <c r="A7744" s="11" t="n"/>
      <c r="B7744" s="11" t="n"/>
      <c r="C7744" s="11" t="n"/>
      <c r="E7744" s="12">
        <f>IF($A7744="","",IF(ISNUMBER($A7744),$A7744,IFERROR(DATEVALUE($A7744),"")))</f>
        <v/>
      </c>
      <c r="F7744" s="12">
        <f>IF($B7744="","",IF(ISNUMBER($B7744),HOUR($B7744)*2+MINUTE($B7744)/30,IFERROR(VALUE(LEFT($B7744,FIND(":",$B7744)-1))*2+VALUE(MID($B7744,FIND(":",$B7744)+1,2))/30,"")))</f>
        <v/>
      </c>
      <c r="G7744" s="12">
        <f>IF($E7744="","",IF(WEEKDAY($E7744,2)&lt;6,1,0))</f>
        <v/>
      </c>
      <c r="H7744" s="12">
        <f>IF(OR($E7744="",$F7744=""),"",IF(AND($G7744=1,$F7744&gt;='Working Hours'!$C$8,$F7744&lt;'Working Hours'!$C$9),1,0))</f>
        <v/>
      </c>
    </row>
    <row r="7745">
      <c r="A7745" s="11" t="n"/>
      <c r="B7745" s="11" t="n"/>
      <c r="C7745" s="11" t="n"/>
      <c r="E7745" s="12">
        <f>IF($A7745="","",IF(ISNUMBER($A7745),$A7745,IFERROR(DATEVALUE($A7745),"")))</f>
        <v/>
      </c>
      <c r="F7745" s="12">
        <f>IF($B7745="","",IF(ISNUMBER($B7745),HOUR($B7745)*2+MINUTE($B7745)/30,IFERROR(VALUE(LEFT($B7745,FIND(":",$B7745)-1))*2+VALUE(MID($B7745,FIND(":",$B7745)+1,2))/30,"")))</f>
        <v/>
      </c>
      <c r="G7745" s="12">
        <f>IF($E7745="","",IF(WEEKDAY($E7745,2)&lt;6,1,0))</f>
        <v/>
      </c>
      <c r="H7745" s="12">
        <f>IF(OR($E7745="",$F7745=""),"",IF(AND($G7745=1,$F7745&gt;='Working Hours'!$C$8,$F7745&lt;'Working Hours'!$C$9),1,0))</f>
        <v/>
      </c>
    </row>
    <row r="7746">
      <c r="A7746" s="11" t="n"/>
      <c r="B7746" s="11" t="n"/>
      <c r="C7746" s="11" t="n"/>
      <c r="E7746" s="12">
        <f>IF($A7746="","",IF(ISNUMBER($A7746),$A7746,IFERROR(DATEVALUE($A7746),"")))</f>
        <v/>
      </c>
      <c r="F7746" s="12">
        <f>IF($B7746="","",IF(ISNUMBER($B7746),HOUR($B7746)*2+MINUTE($B7746)/30,IFERROR(VALUE(LEFT($B7746,FIND(":",$B7746)-1))*2+VALUE(MID($B7746,FIND(":",$B7746)+1,2))/30,"")))</f>
        <v/>
      </c>
      <c r="G7746" s="12">
        <f>IF($E7746="","",IF(WEEKDAY($E7746,2)&lt;6,1,0))</f>
        <v/>
      </c>
      <c r="H7746" s="12">
        <f>IF(OR($E7746="",$F7746=""),"",IF(AND($G7746=1,$F7746&gt;='Working Hours'!$C$8,$F7746&lt;'Working Hours'!$C$9),1,0))</f>
        <v/>
      </c>
    </row>
    <row r="7747">
      <c r="A7747" s="11" t="n"/>
      <c r="B7747" s="11" t="n"/>
      <c r="C7747" s="11" t="n"/>
      <c r="E7747" s="12">
        <f>IF($A7747="","",IF(ISNUMBER($A7747),$A7747,IFERROR(DATEVALUE($A7747),"")))</f>
        <v/>
      </c>
      <c r="F7747" s="12">
        <f>IF($B7747="","",IF(ISNUMBER($B7747),HOUR($B7747)*2+MINUTE($B7747)/30,IFERROR(VALUE(LEFT($B7747,FIND(":",$B7747)-1))*2+VALUE(MID($B7747,FIND(":",$B7747)+1,2))/30,"")))</f>
        <v/>
      </c>
      <c r="G7747" s="12">
        <f>IF($E7747="","",IF(WEEKDAY($E7747,2)&lt;6,1,0))</f>
        <v/>
      </c>
      <c r="H7747" s="12">
        <f>IF(OR($E7747="",$F7747=""),"",IF(AND($G7747=1,$F7747&gt;='Working Hours'!$C$8,$F7747&lt;'Working Hours'!$C$9),1,0))</f>
        <v/>
      </c>
    </row>
    <row r="7748">
      <c r="A7748" s="11" t="n"/>
      <c r="B7748" s="11" t="n"/>
      <c r="C7748" s="11" t="n"/>
      <c r="E7748" s="12">
        <f>IF($A7748="","",IF(ISNUMBER($A7748),$A7748,IFERROR(DATEVALUE($A7748),"")))</f>
        <v/>
      </c>
      <c r="F7748" s="12">
        <f>IF($B7748="","",IF(ISNUMBER($B7748),HOUR($B7748)*2+MINUTE($B7748)/30,IFERROR(VALUE(LEFT($B7748,FIND(":",$B7748)-1))*2+VALUE(MID($B7748,FIND(":",$B7748)+1,2))/30,"")))</f>
        <v/>
      </c>
      <c r="G7748" s="12">
        <f>IF($E7748="","",IF(WEEKDAY($E7748,2)&lt;6,1,0))</f>
        <v/>
      </c>
      <c r="H7748" s="12">
        <f>IF(OR($E7748="",$F7748=""),"",IF(AND($G7748=1,$F7748&gt;='Working Hours'!$C$8,$F7748&lt;'Working Hours'!$C$9),1,0))</f>
        <v/>
      </c>
    </row>
    <row r="7749">
      <c r="A7749" s="11" t="n"/>
      <c r="B7749" s="11" t="n"/>
      <c r="C7749" s="11" t="n"/>
      <c r="E7749" s="12">
        <f>IF($A7749="","",IF(ISNUMBER($A7749),$A7749,IFERROR(DATEVALUE($A7749),"")))</f>
        <v/>
      </c>
      <c r="F7749" s="12">
        <f>IF($B7749="","",IF(ISNUMBER($B7749),HOUR($B7749)*2+MINUTE($B7749)/30,IFERROR(VALUE(LEFT($B7749,FIND(":",$B7749)-1))*2+VALUE(MID($B7749,FIND(":",$B7749)+1,2))/30,"")))</f>
        <v/>
      </c>
      <c r="G7749" s="12">
        <f>IF($E7749="","",IF(WEEKDAY($E7749,2)&lt;6,1,0))</f>
        <v/>
      </c>
      <c r="H7749" s="12">
        <f>IF(OR($E7749="",$F7749=""),"",IF(AND($G7749=1,$F7749&gt;='Working Hours'!$C$8,$F7749&lt;'Working Hours'!$C$9),1,0))</f>
        <v/>
      </c>
    </row>
    <row r="7750">
      <c r="A7750" s="11" t="n"/>
      <c r="B7750" s="11" t="n"/>
      <c r="C7750" s="11" t="n"/>
      <c r="E7750" s="12">
        <f>IF($A7750="","",IF(ISNUMBER($A7750),$A7750,IFERROR(DATEVALUE($A7750),"")))</f>
        <v/>
      </c>
      <c r="F7750" s="12">
        <f>IF($B7750="","",IF(ISNUMBER($B7750),HOUR($B7750)*2+MINUTE($B7750)/30,IFERROR(VALUE(LEFT($B7750,FIND(":",$B7750)-1))*2+VALUE(MID($B7750,FIND(":",$B7750)+1,2))/30,"")))</f>
        <v/>
      </c>
      <c r="G7750" s="12">
        <f>IF($E7750="","",IF(WEEKDAY($E7750,2)&lt;6,1,0))</f>
        <v/>
      </c>
      <c r="H7750" s="12">
        <f>IF(OR($E7750="",$F7750=""),"",IF(AND($G7750=1,$F7750&gt;='Working Hours'!$C$8,$F7750&lt;'Working Hours'!$C$9),1,0))</f>
        <v/>
      </c>
    </row>
    <row r="7751">
      <c r="A7751" s="11" t="n"/>
      <c r="B7751" s="11" t="n"/>
      <c r="C7751" s="11" t="n"/>
      <c r="E7751" s="12">
        <f>IF($A7751="","",IF(ISNUMBER($A7751),$A7751,IFERROR(DATEVALUE($A7751),"")))</f>
        <v/>
      </c>
      <c r="F7751" s="12">
        <f>IF($B7751="","",IF(ISNUMBER($B7751),HOUR($B7751)*2+MINUTE($B7751)/30,IFERROR(VALUE(LEFT($B7751,FIND(":",$B7751)-1))*2+VALUE(MID($B7751,FIND(":",$B7751)+1,2))/30,"")))</f>
        <v/>
      </c>
      <c r="G7751" s="12">
        <f>IF($E7751="","",IF(WEEKDAY($E7751,2)&lt;6,1,0))</f>
        <v/>
      </c>
      <c r="H7751" s="12">
        <f>IF(OR($E7751="",$F7751=""),"",IF(AND($G7751=1,$F7751&gt;='Working Hours'!$C$8,$F7751&lt;'Working Hours'!$C$9),1,0))</f>
        <v/>
      </c>
    </row>
    <row r="7752">
      <c r="A7752" s="11" t="n"/>
      <c r="B7752" s="11" t="n"/>
      <c r="C7752" s="11" t="n"/>
      <c r="E7752" s="12">
        <f>IF($A7752="","",IF(ISNUMBER($A7752),$A7752,IFERROR(DATEVALUE($A7752),"")))</f>
        <v/>
      </c>
      <c r="F7752" s="12">
        <f>IF($B7752="","",IF(ISNUMBER($B7752),HOUR($B7752)*2+MINUTE($B7752)/30,IFERROR(VALUE(LEFT($B7752,FIND(":",$B7752)-1))*2+VALUE(MID($B7752,FIND(":",$B7752)+1,2))/30,"")))</f>
        <v/>
      </c>
      <c r="G7752" s="12">
        <f>IF($E7752="","",IF(WEEKDAY($E7752,2)&lt;6,1,0))</f>
        <v/>
      </c>
      <c r="H7752" s="12">
        <f>IF(OR($E7752="",$F7752=""),"",IF(AND($G7752=1,$F7752&gt;='Working Hours'!$C$8,$F7752&lt;'Working Hours'!$C$9),1,0))</f>
        <v/>
      </c>
    </row>
    <row r="7753">
      <c r="A7753" s="11" t="n"/>
      <c r="B7753" s="11" t="n"/>
      <c r="C7753" s="11" t="n"/>
      <c r="E7753" s="12">
        <f>IF($A7753="","",IF(ISNUMBER($A7753),$A7753,IFERROR(DATEVALUE($A7753),"")))</f>
        <v/>
      </c>
      <c r="F7753" s="12">
        <f>IF($B7753="","",IF(ISNUMBER($B7753),HOUR($B7753)*2+MINUTE($B7753)/30,IFERROR(VALUE(LEFT($B7753,FIND(":",$B7753)-1))*2+VALUE(MID($B7753,FIND(":",$B7753)+1,2))/30,"")))</f>
        <v/>
      </c>
      <c r="G7753" s="12">
        <f>IF($E7753="","",IF(WEEKDAY($E7753,2)&lt;6,1,0))</f>
        <v/>
      </c>
      <c r="H7753" s="12">
        <f>IF(OR($E7753="",$F7753=""),"",IF(AND($G7753=1,$F7753&gt;='Working Hours'!$C$8,$F7753&lt;'Working Hours'!$C$9),1,0))</f>
        <v/>
      </c>
    </row>
    <row r="7754">
      <c r="A7754" s="11" t="n"/>
      <c r="B7754" s="11" t="n"/>
      <c r="C7754" s="11" t="n"/>
      <c r="E7754" s="12">
        <f>IF($A7754="","",IF(ISNUMBER($A7754),$A7754,IFERROR(DATEVALUE($A7754),"")))</f>
        <v/>
      </c>
      <c r="F7754" s="12">
        <f>IF($B7754="","",IF(ISNUMBER($B7754),HOUR($B7754)*2+MINUTE($B7754)/30,IFERROR(VALUE(LEFT($B7754,FIND(":",$B7754)-1))*2+VALUE(MID($B7754,FIND(":",$B7754)+1,2))/30,"")))</f>
        <v/>
      </c>
      <c r="G7754" s="12">
        <f>IF($E7754="","",IF(WEEKDAY($E7754,2)&lt;6,1,0))</f>
        <v/>
      </c>
      <c r="H7754" s="12">
        <f>IF(OR($E7754="",$F7754=""),"",IF(AND($G7754=1,$F7754&gt;='Working Hours'!$C$8,$F7754&lt;'Working Hours'!$C$9),1,0))</f>
        <v/>
      </c>
    </row>
    <row r="7755">
      <c r="A7755" s="11" t="n"/>
      <c r="B7755" s="11" t="n"/>
      <c r="C7755" s="11" t="n"/>
      <c r="E7755" s="12">
        <f>IF($A7755="","",IF(ISNUMBER($A7755),$A7755,IFERROR(DATEVALUE($A7755),"")))</f>
        <v/>
      </c>
      <c r="F7755" s="12">
        <f>IF($B7755="","",IF(ISNUMBER($B7755),HOUR($B7755)*2+MINUTE($B7755)/30,IFERROR(VALUE(LEFT($B7755,FIND(":",$B7755)-1))*2+VALUE(MID($B7755,FIND(":",$B7755)+1,2))/30,"")))</f>
        <v/>
      </c>
      <c r="G7755" s="12">
        <f>IF($E7755="","",IF(WEEKDAY($E7755,2)&lt;6,1,0))</f>
        <v/>
      </c>
      <c r="H7755" s="12">
        <f>IF(OR($E7755="",$F7755=""),"",IF(AND($G7755=1,$F7755&gt;='Working Hours'!$C$8,$F7755&lt;'Working Hours'!$C$9),1,0))</f>
        <v/>
      </c>
    </row>
    <row r="7756">
      <c r="A7756" s="11" t="n"/>
      <c r="B7756" s="11" t="n"/>
      <c r="C7756" s="11" t="n"/>
      <c r="E7756" s="12">
        <f>IF($A7756="","",IF(ISNUMBER($A7756),$A7756,IFERROR(DATEVALUE($A7756),"")))</f>
        <v/>
      </c>
      <c r="F7756" s="12">
        <f>IF($B7756="","",IF(ISNUMBER($B7756),HOUR($B7756)*2+MINUTE($B7756)/30,IFERROR(VALUE(LEFT($B7756,FIND(":",$B7756)-1))*2+VALUE(MID($B7756,FIND(":",$B7756)+1,2))/30,"")))</f>
        <v/>
      </c>
      <c r="G7756" s="12">
        <f>IF($E7756="","",IF(WEEKDAY($E7756,2)&lt;6,1,0))</f>
        <v/>
      </c>
      <c r="H7756" s="12">
        <f>IF(OR($E7756="",$F7756=""),"",IF(AND($G7756=1,$F7756&gt;='Working Hours'!$C$8,$F7756&lt;'Working Hours'!$C$9),1,0))</f>
        <v/>
      </c>
    </row>
    <row r="7757">
      <c r="A7757" s="11" t="n"/>
      <c r="B7757" s="11" t="n"/>
      <c r="C7757" s="11" t="n"/>
      <c r="E7757" s="12">
        <f>IF($A7757="","",IF(ISNUMBER($A7757),$A7757,IFERROR(DATEVALUE($A7757),"")))</f>
        <v/>
      </c>
      <c r="F7757" s="12">
        <f>IF($B7757="","",IF(ISNUMBER($B7757),HOUR($B7757)*2+MINUTE($B7757)/30,IFERROR(VALUE(LEFT($B7757,FIND(":",$B7757)-1))*2+VALUE(MID($B7757,FIND(":",$B7757)+1,2))/30,"")))</f>
        <v/>
      </c>
      <c r="G7757" s="12">
        <f>IF($E7757="","",IF(WEEKDAY($E7757,2)&lt;6,1,0))</f>
        <v/>
      </c>
      <c r="H7757" s="12">
        <f>IF(OR($E7757="",$F7757=""),"",IF(AND($G7757=1,$F7757&gt;='Working Hours'!$C$8,$F7757&lt;'Working Hours'!$C$9),1,0))</f>
        <v/>
      </c>
    </row>
    <row r="7758">
      <c r="A7758" s="11" t="n"/>
      <c r="B7758" s="11" t="n"/>
      <c r="C7758" s="11" t="n"/>
      <c r="E7758" s="12">
        <f>IF($A7758="","",IF(ISNUMBER($A7758),$A7758,IFERROR(DATEVALUE($A7758),"")))</f>
        <v/>
      </c>
      <c r="F7758" s="12">
        <f>IF($B7758="","",IF(ISNUMBER($B7758),HOUR($B7758)*2+MINUTE($B7758)/30,IFERROR(VALUE(LEFT($B7758,FIND(":",$B7758)-1))*2+VALUE(MID($B7758,FIND(":",$B7758)+1,2))/30,"")))</f>
        <v/>
      </c>
      <c r="G7758" s="12">
        <f>IF($E7758="","",IF(WEEKDAY($E7758,2)&lt;6,1,0))</f>
        <v/>
      </c>
      <c r="H7758" s="12">
        <f>IF(OR($E7758="",$F7758=""),"",IF(AND($G7758=1,$F7758&gt;='Working Hours'!$C$8,$F7758&lt;'Working Hours'!$C$9),1,0))</f>
        <v/>
      </c>
    </row>
    <row r="7759">
      <c r="A7759" s="11" t="n"/>
      <c r="B7759" s="11" t="n"/>
      <c r="C7759" s="11" t="n"/>
      <c r="E7759" s="12">
        <f>IF($A7759="","",IF(ISNUMBER($A7759),$A7759,IFERROR(DATEVALUE($A7759),"")))</f>
        <v/>
      </c>
      <c r="F7759" s="12">
        <f>IF($B7759="","",IF(ISNUMBER($B7759),HOUR($B7759)*2+MINUTE($B7759)/30,IFERROR(VALUE(LEFT($B7759,FIND(":",$B7759)-1))*2+VALUE(MID($B7759,FIND(":",$B7759)+1,2))/30,"")))</f>
        <v/>
      </c>
      <c r="G7759" s="12">
        <f>IF($E7759="","",IF(WEEKDAY($E7759,2)&lt;6,1,0))</f>
        <v/>
      </c>
      <c r="H7759" s="12">
        <f>IF(OR($E7759="",$F7759=""),"",IF(AND($G7759=1,$F7759&gt;='Working Hours'!$C$8,$F7759&lt;'Working Hours'!$C$9),1,0))</f>
        <v/>
      </c>
    </row>
    <row r="7760">
      <c r="A7760" s="11" t="n"/>
      <c r="B7760" s="11" t="n"/>
      <c r="C7760" s="11" t="n"/>
      <c r="E7760" s="12">
        <f>IF($A7760="","",IF(ISNUMBER($A7760),$A7760,IFERROR(DATEVALUE($A7760),"")))</f>
        <v/>
      </c>
      <c r="F7760" s="12">
        <f>IF($B7760="","",IF(ISNUMBER($B7760),HOUR($B7760)*2+MINUTE($B7760)/30,IFERROR(VALUE(LEFT($B7760,FIND(":",$B7760)-1))*2+VALUE(MID($B7760,FIND(":",$B7760)+1,2))/30,"")))</f>
        <v/>
      </c>
      <c r="G7760" s="12">
        <f>IF($E7760="","",IF(WEEKDAY($E7760,2)&lt;6,1,0))</f>
        <v/>
      </c>
      <c r="H7760" s="12">
        <f>IF(OR($E7760="",$F7760=""),"",IF(AND($G7760=1,$F7760&gt;='Working Hours'!$C$8,$F7760&lt;'Working Hours'!$C$9),1,0))</f>
        <v/>
      </c>
    </row>
    <row r="7761">
      <c r="A7761" s="11" t="n"/>
      <c r="B7761" s="11" t="n"/>
      <c r="C7761" s="11" t="n"/>
      <c r="E7761" s="12">
        <f>IF($A7761="","",IF(ISNUMBER($A7761),$A7761,IFERROR(DATEVALUE($A7761),"")))</f>
        <v/>
      </c>
      <c r="F7761" s="12">
        <f>IF($B7761="","",IF(ISNUMBER($B7761),HOUR($B7761)*2+MINUTE($B7761)/30,IFERROR(VALUE(LEFT($B7761,FIND(":",$B7761)-1))*2+VALUE(MID($B7761,FIND(":",$B7761)+1,2))/30,"")))</f>
        <v/>
      </c>
      <c r="G7761" s="12">
        <f>IF($E7761="","",IF(WEEKDAY($E7761,2)&lt;6,1,0))</f>
        <v/>
      </c>
      <c r="H7761" s="12">
        <f>IF(OR($E7761="",$F7761=""),"",IF(AND($G7761=1,$F7761&gt;='Working Hours'!$C$8,$F7761&lt;'Working Hours'!$C$9),1,0))</f>
        <v/>
      </c>
    </row>
    <row r="7762">
      <c r="A7762" s="11" t="n"/>
      <c r="B7762" s="11" t="n"/>
      <c r="C7762" s="11" t="n"/>
      <c r="E7762" s="12">
        <f>IF($A7762="","",IF(ISNUMBER($A7762),$A7762,IFERROR(DATEVALUE($A7762),"")))</f>
        <v/>
      </c>
      <c r="F7762" s="12">
        <f>IF($B7762="","",IF(ISNUMBER($B7762),HOUR($B7762)*2+MINUTE($B7762)/30,IFERROR(VALUE(LEFT($B7762,FIND(":",$B7762)-1))*2+VALUE(MID($B7762,FIND(":",$B7762)+1,2))/30,"")))</f>
        <v/>
      </c>
      <c r="G7762" s="12">
        <f>IF($E7762="","",IF(WEEKDAY($E7762,2)&lt;6,1,0))</f>
        <v/>
      </c>
      <c r="H7762" s="12">
        <f>IF(OR($E7762="",$F7762=""),"",IF(AND($G7762=1,$F7762&gt;='Working Hours'!$C$8,$F7762&lt;'Working Hours'!$C$9),1,0))</f>
        <v/>
      </c>
    </row>
    <row r="7763">
      <c r="A7763" s="11" t="n"/>
      <c r="B7763" s="11" t="n"/>
      <c r="C7763" s="11" t="n"/>
      <c r="E7763" s="12">
        <f>IF($A7763="","",IF(ISNUMBER($A7763),$A7763,IFERROR(DATEVALUE($A7763),"")))</f>
        <v/>
      </c>
      <c r="F7763" s="12">
        <f>IF($B7763="","",IF(ISNUMBER($B7763),HOUR($B7763)*2+MINUTE($B7763)/30,IFERROR(VALUE(LEFT($B7763,FIND(":",$B7763)-1))*2+VALUE(MID($B7763,FIND(":",$B7763)+1,2))/30,"")))</f>
        <v/>
      </c>
      <c r="G7763" s="12">
        <f>IF($E7763="","",IF(WEEKDAY($E7763,2)&lt;6,1,0))</f>
        <v/>
      </c>
      <c r="H7763" s="12">
        <f>IF(OR($E7763="",$F7763=""),"",IF(AND($G7763=1,$F7763&gt;='Working Hours'!$C$8,$F7763&lt;'Working Hours'!$C$9),1,0))</f>
        <v/>
      </c>
    </row>
    <row r="7764">
      <c r="A7764" s="11" t="n"/>
      <c r="B7764" s="11" t="n"/>
      <c r="C7764" s="11" t="n"/>
      <c r="E7764" s="12">
        <f>IF($A7764="","",IF(ISNUMBER($A7764),$A7764,IFERROR(DATEVALUE($A7764),"")))</f>
        <v/>
      </c>
      <c r="F7764" s="12">
        <f>IF($B7764="","",IF(ISNUMBER($B7764),HOUR($B7764)*2+MINUTE($B7764)/30,IFERROR(VALUE(LEFT($B7764,FIND(":",$B7764)-1))*2+VALUE(MID($B7764,FIND(":",$B7764)+1,2))/30,"")))</f>
        <v/>
      </c>
      <c r="G7764" s="12">
        <f>IF($E7764="","",IF(WEEKDAY($E7764,2)&lt;6,1,0))</f>
        <v/>
      </c>
      <c r="H7764" s="12">
        <f>IF(OR($E7764="",$F7764=""),"",IF(AND($G7764=1,$F7764&gt;='Working Hours'!$C$8,$F7764&lt;'Working Hours'!$C$9),1,0))</f>
        <v/>
      </c>
    </row>
    <row r="7765">
      <c r="A7765" s="11" t="n"/>
      <c r="B7765" s="11" t="n"/>
      <c r="C7765" s="11" t="n"/>
      <c r="E7765" s="12">
        <f>IF($A7765="","",IF(ISNUMBER($A7765),$A7765,IFERROR(DATEVALUE($A7765),"")))</f>
        <v/>
      </c>
      <c r="F7765" s="12">
        <f>IF($B7765="","",IF(ISNUMBER($B7765),HOUR($B7765)*2+MINUTE($B7765)/30,IFERROR(VALUE(LEFT($B7765,FIND(":",$B7765)-1))*2+VALUE(MID($B7765,FIND(":",$B7765)+1,2))/30,"")))</f>
        <v/>
      </c>
      <c r="G7765" s="12">
        <f>IF($E7765="","",IF(WEEKDAY($E7765,2)&lt;6,1,0))</f>
        <v/>
      </c>
      <c r="H7765" s="12">
        <f>IF(OR($E7765="",$F7765=""),"",IF(AND($G7765=1,$F7765&gt;='Working Hours'!$C$8,$F7765&lt;'Working Hours'!$C$9),1,0))</f>
        <v/>
      </c>
    </row>
    <row r="7766">
      <c r="A7766" s="11" t="n"/>
      <c r="B7766" s="11" t="n"/>
      <c r="C7766" s="11" t="n"/>
      <c r="E7766" s="12">
        <f>IF($A7766="","",IF(ISNUMBER($A7766),$A7766,IFERROR(DATEVALUE($A7766),"")))</f>
        <v/>
      </c>
      <c r="F7766" s="12">
        <f>IF($B7766="","",IF(ISNUMBER($B7766),HOUR($B7766)*2+MINUTE($B7766)/30,IFERROR(VALUE(LEFT($B7766,FIND(":",$B7766)-1))*2+VALUE(MID($B7766,FIND(":",$B7766)+1,2))/30,"")))</f>
        <v/>
      </c>
      <c r="G7766" s="12">
        <f>IF($E7766="","",IF(WEEKDAY($E7766,2)&lt;6,1,0))</f>
        <v/>
      </c>
      <c r="H7766" s="12">
        <f>IF(OR($E7766="",$F7766=""),"",IF(AND($G7766=1,$F7766&gt;='Working Hours'!$C$8,$F7766&lt;'Working Hours'!$C$9),1,0))</f>
        <v/>
      </c>
    </row>
    <row r="7767">
      <c r="A7767" s="11" t="n"/>
      <c r="B7767" s="11" t="n"/>
      <c r="C7767" s="11" t="n"/>
      <c r="E7767" s="12">
        <f>IF($A7767="","",IF(ISNUMBER($A7767),$A7767,IFERROR(DATEVALUE($A7767),"")))</f>
        <v/>
      </c>
      <c r="F7767" s="12">
        <f>IF($B7767="","",IF(ISNUMBER($B7767),HOUR($B7767)*2+MINUTE($B7767)/30,IFERROR(VALUE(LEFT($B7767,FIND(":",$B7767)-1))*2+VALUE(MID($B7767,FIND(":",$B7767)+1,2))/30,"")))</f>
        <v/>
      </c>
      <c r="G7767" s="12">
        <f>IF($E7767="","",IF(WEEKDAY($E7767,2)&lt;6,1,0))</f>
        <v/>
      </c>
      <c r="H7767" s="12">
        <f>IF(OR($E7767="",$F7767=""),"",IF(AND($G7767=1,$F7767&gt;='Working Hours'!$C$8,$F7767&lt;'Working Hours'!$C$9),1,0))</f>
        <v/>
      </c>
    </row>
    <row r="7768">
      <c r="A7768" s="11" t="n"/>
      <c r="B7768" s="11" t="n"/>
      <c r="C7768" s="11" t="n"/>
      <c r="E7768" s="12">
        <f>IF($A7768="","",IF(ISNUMBER($A7768),$A7768,IFERROR(DATEVALUE($A7768),"")))</f>
        <v/>
      </c>
      <c r="F7768" s="12">
        <f>IF($B7768="","",IF(ISNUMBER($B7768),HOUR($B7768)*2+MINUTE($B7768)/30,IFERROR(VALUE(LEFT($B7768,FIND(":",$B7768)-1))*2+VALUE(MID($B7768,FIND(":",$B7768)+1,2))/30,"")))</f>
        <v/>
      </c>
      <c r="G7768" s="12">
        <f>IF($E7768="","",IF(WEEKDAY($E7768,2)&lt;6,1,0))</f>
        <v/>
      </c>
      <c r="H7768" s="12">
        <f>IF(OR($E7768="",$F7768=""),"",IF(AND($G7768=1,$F7768&gt;='Working Hours'!$C$8,$F7768&lt;'Working Hours'!$C$9),1,0))</f>
        <v/>
      </c>
    </row>
    <row r="7769">
      <c r="A7769" s="11" t="n"/>
      <c r="B7769" s="11" t="n"/>
      <c r="C7769" s="11" t="n"/>
      <c r="E7769" s="12">
        <f>IF($A7769="","",IF(ISNUMBER($A7769),$A7769,IFERROR(DATEVALUE($A7769),"")))</f>
        <v/>
      </c>
      <c r="F7769" s="12">
        <f>IF($B7769="","",IF(ISNUMBER($B7769),HOUR($B7769)*2+MINUTE($B7769)/30,IFERROR(VALUE(LEFT($B7769,FIND(":",$B7769)-1))*2+VALUE(MID($B7769,FIND(":",$B7769)+1,2))/30,"")))</f>
        <v/>
      </c>
      <c r="G7769" s="12">
        <f>IF($E7769="","",IF(WEEKDAY($E7769,2)&lt;6,1,0))</f>
        <v/>
      </c>
      <c r="H7769" s="12">
        <f>IF(OR($E7769="",$F7769=""),"",IF(AND($G7769=1,$F7769&gt;='Working Hours'!$C$8,$F7769&lt;'Working Hours'!$C$9),1,0))</f>
        <v/>
      </c>
    </row>
    <row r="7770">
      <c r="A7770" s="11" t="n"/>
      <c r="B7770" s="11" t="n"/>
      <c r="C7770" s="11" t="n"/>
      <c r="E7770" s="12">
        <f>IF($A7770="","",IF(ISNUMBER($A7770),$A7770,IFERROR(DATEVALUE($A7770),"")))</f>
        <v/>
      </c>
      <c r="F7770" s="12">
        <f>IF($B7770="","",IF(ISNUMBER($B7770),HOUR($B7770)*2+MINUTE($B7770)/30,IFERROR(VALUE(LEFT($B7770,FIND(":",$B7770)-1))*2+VALUE(MID($B7770,FIND(":",$B7770)+1,2))/30,"")))</f>
        <v/>
      </c>
      <c r="G7770" s="12">
        <f>IF($E7770="","",IF(WEEKDAY($E7770,2)&lt;6,1,0))</f>
        <v/>
      </c>
      <c r="H7770" s="12">
        <f>IF(OR($E7770="",$F7770=""),"",IF(AND($G7770=1,$F7770&gt;='Working Hours'!$C$8,$F7770&lt;'Working Hours'!$C$9),1,0))</f>
        <v/>
      </c>
    </row>
    <row r="7771">
      <c r="A7771" s="11" t="n"/>
      <c r="B7771" s="11" t="n"/>
      <c r="C7771" s="11" t="n"/>
      <c r="E7771" s="12">
        <f>IF($A7771="","",IF(ISNUMBER($A7771),$A7771,IFERROR(DATEVALUE($A7771),"")))</f>
        <v/>
      </c>
      <c r="F7771" s="12">
        <f>IF($B7771="","",IF(ISNUMBER($B7771),HOUR($B7771)*2+MINUTE($B7771)/30,IFERROR(VALUE(LEFT($B7771,FIND(":",$B7771)-1))*2+VALUE(MID($B7771,FIND(":",$B7771)+1,2))/30,"")))</f>
        <v/>
      </c>
      <c r="G7771" s="12">
        <f>IF($E7771="","",IF(WEEKDAY($E7771,2)&lt;6,1,0))</f>
        <v/>
      </c>
      <c r="H7771" s="12">
        <f>IF(OR($E7771="",$F7771=""),"",IF(AND($G7771=1,$F7771&gt;='Working Hours'!$C$8,$F7771&lt;'Working Hours'!$C$9),1,0))</f>
        <v/>
      </c>
    </row>
    <row r="7772">
      <c r="A7772" s="11" t="n"/>
      <c r="B7772" s="11" t="n"/>
      <c r="C7772" s="11" t="n"/>
      <c r="E7772" s="12">
        <f>IF($A7772="","",IF(ISNUMBER($A7772),$A7772,IFERROR(DATEVALUE($A7772),"")))</f>
        <v/>
      </c>
      <c r="F7772" s="12">
        <f>IF($B7772="","",IF(ISNUMBER($B7772),HOUR($B7772)*2+MINUTE($B7772)/30,IFERROR(VALUE(LEFT($B7772,FIND(":",$B7772)-1))*2+VALUE(MID($B7772,FIND(":",$B7772)+1,2))/30,"")))</f>
        <v/>
      </c>
      <c r="G7772" s="12">
        <f>IF($E7772="","",IF(WEEKDAY($E7772,2)&lt;6,1,0))</f>
        <v/>
      </c>
      <c r="H7772" s="12">
        <f>IF(OR($E7772="",$F7772=""),"",IF(AND($G7772=1,$F7772&gt;='Working Hours'!$C$8,$F7772&lt;'Working Hours'!$C$9),1,0))</f>
        <v/>
      </c>
    </row>
    <row r="7773">
      <c r="A7773" s="11" t="n"/>
      <c r="B7773" s="11" t="n"/>
      <c r="C7773" s="11" t="n"/>
      <c r="E7773" s="12">
        <f>IF($A7773="","",IF(ISNUMBER($A7773),$A7773,IFERROR(DATEVALUE($A7773),"")))</f>
        <v/>
      </c>
      <c r="F7773" s="12">
        <f>IF($B7773="","",IF(ISNUMBER($B7773),HOUR($B7773)*2+MINUTE($B7773)/30,IFERROR(VALUE(LEFT($B7773,FIND(":",$B7773)-1))*2+VALUE(MID($B7773,FIND(":",$B7773)+1,2))/30,"")))</f>
        <v/>
      </c>
      <c r="G7773" s="12">
        <f>IF($E7773="","",IF(WEEKDAY($E7773,2)&lt;6,1,0))</f>
        <v/>
      </c>
      <c r="H7773" s="12">
        <f>IF(OR($E7773="",$F7773=""),"",IF(AND($G7773=1,$F7773&gt;='Working Hours'!$C$8,$F7773&lt;'Working Hours'!$C$9),1,0))</f>
        <v/>
      </c>
    </row>
    <row r="7774">
      <c r="A7774" s="11" t="n"/>
      <c r="B7774" s="11" t="n"/>
      <c r="C7774" s="11" t="n"/>
      <c r="E7774" s="12">
        <f>IF($A7774="","",IF(ISNUMBER($A7774),$A7774,IFERROR(DATEVALUE($A7774),"")))</f>
        <v/>
      </c>
      <c r="F7774" s="12">
        <f>IF($B7774="","",IF(ISNUMBER($B7774),HOUR($B7774)*2+MINUTE($B7774)/30,IFERROR(VALUE(LEFT($B7774,FIND(":",$B7774)-1))*2+VALUE(MID($B7774,FIND(":",$B7774)+1,2))/30,"")))</f>
        <v/>
      </c>
      <c r="G7774" s="12">
        <f>IF($E7774="","",IF(WEEKDAY($E7774,2)&lt;6,1,0))</f>
        <v/>
      </c>
      <c r="H7774" s="12">
        <f>IF(OR($E7774="",$F7774=""),"",IF(AND($G7774=1,$F7774&gt;='Working Hours'!$C$8,$F7774&lt;'Working Hours'!$C$9),1,0))</f>
        <v/>
      </c>
    </row>
    <row r="7775">
      <c r="A7775" s="11" t="n"/>
      <c r="B7775" s="11" t="n"/>
      <c r="C7775" s="11" t="n"/>
      <c r="E7775" s="12">
        <f>IF($A7775="","",IF(ISNUMBER($A7775),$A7775,IFERROR(DATEVALUE($A7775),"")))</f>
        <v/>
      </c>
      <c r="F7775" s="12">
        <f>IF($B7775="","",IF(ISNUMBER($B7775),HOUR($B7775)*2+MINUTE($B7775)/30,IFERROR(VALUE(LEFT($B7775,FIND(":",$B7775)-1))*2+VALUE(MID($B7775,FIND(":",$B7775)+1,2))/30,"")))</f>
        <v/>
      </c>
      <c r="G7775" s="12">
        <f>IF($E7775="","",IF(WEEKDAY($E7775,2)&lt;6,1,0))</f>
        <v/>
      </c>
      <c r="H7775" s="12">
        <f>IF(OR($E7775="",$F7775=""),"",IF(AND($G7775=1,$F7775&gt;='Working Hours'!$C$8,$F7775&lt;'Working Hours'!$C$9),1,0))</f>
        <v/>
      </c>
    </row>
    <row r="7776">
      <c r="A7776" s="11" t="n"/>
      <c r="B7776" s="11" t="n"/>
      <c r="C7776" s="11" t="n"/>
      <c r="E7776" s="12">
        <f>IF($A7776="","",IF(ISNUMBER($A7776),$A7776,IFERROR(DATEVALUE($A7776),"")))</f>
        <v/>
      </c>
      <c r="F7776" s="12">
        <f>IF($B7776="","",IF(ISNUMBER($B7776),HOUR($B7776)*2+MINUTE($B7776)/30,IFERROR(VALUE(LEFT($B7776,FIND(":",$B7776)-1))*2+VALUE(MID($B7776,FIND(":",$B7776)+1,2))/30,"")))</f>
        <v/>
      </c>
      <c r="G7776" s="12">
        <f>IF($E7776="","",IF(WEEKDAY($E7776,2)&lt;6,1,0))</f>
        <v/>
      </c>
      <c r="H7776" s="12">
        <f>IF(OR($E7776="",$F7776=""),"",IF(AND($G7776=1,$F7776&gt;='Working Hours'!$C$8,$F7776&lt;'Working Hours'!$C$9),1,0))</f>
        <v/>
      </c>
    </row>
    <row r="7777">
      <c r="A7777" s="11" t="n"/>
      <c r="B7777" s="11" t="n"/>
      <c r="C7777" s="11" t="n"/>
      <c r="E7777" s="12">
        <f>IF($A7777="","",IF(ISNUMBER($A7777),$A7777,IFERROR(DATEVALUE($A7777),"")))</f>
        <v/>
      </c>
      <c r="F7777" s="12">
        <f>IF($B7777="","",IF(ISNUMBER($B7777),HOUR($B7777)*2+MINUTE($B7777)/30,IFERROR(VALUE(LEFT($B7777,FIND(":",$B7777)-1))*2+VALUE(MID($B7777,FIND(":",$B7777)+1,2))/30,"")))</f>
        <v/>
      </c>
      <c r="G7777" s="12">
        <f>IF($E7777="","",IF(WEEKDAY($E7777,2)&lt;6,1,0))</f>
        <v/>
      </c>
      <c r="H7777" s="12">
        <f>IF(OR($E7777="",$F7777=""),"",IF(AND($G7777=1,$F7777&gt;='Working Hours'!$C$8,$F7777&lt;'Working Hours'!$C$9),1,0))</f>
        <v/>
      </c>
    </row>
    <row r="7778">
      <c r="A7778" s="11" t="n"/>
      <c r="B7778" s="11" t="n"/>
      <c r="C7778" s="11" t="n"/>
      <c r="E7778" s="12">
        <f>IF($A7778="","",IF(ISNUMBER($A7778),$A7778,IFERROR(DATEVALUE($A7778),"")))</f>
        <v/>
      </c>
      <c r="F7778" s="12">
        <f>IF($B7778="","",IF(ISNUMBER($B7778),HOUR($B7778)*2+MINUTE($B7778)/30,IFERROR(VALUE(LEFT($B7778,FIND(":",$B7778)-1))*2+VALUE(MID($B7778,FIND(":",$B7778)+1,2))/30,"")))</f>
        <v/>
      </c>
      <c r="G7778" s="12">
        <f>IF($E7778="","",IF(WEEKDAY($E7778,2)&lt;6,1,0))</f>
        <v/>
      </c>
      <c r="H7778" s="12">
        <f>IF(OR($E7778="",$F7778=""),"",IF(AND($G7778=1,$F7778&gt;='Working Hours'!$C$8,$F7778&lt;'Working Hours'!$C$9),1,0))</f>
        <v/>
      </c>
    </row>
    <row r="7779">
      <c r="A7779" s="11" t="n"/>
      <c r="B7779" s="11" t="n"/>
      <c r="C7779" s="11" t="n"/>
      <c r="E7779" s="12">
        <f>IF($A7779="","",IF(ISNUMBER($A7779),$A7779,IFERROR(DATEVALUE($A7779),"")))</f>
        <v/>
      </c>
      <c r="F7779" s="12">
        <f>IF($B7779="","",IF(ISNUMBER($B7779),HOUR($B7779)*2+MINUTE($B7779)/30,IFERROR(VALUE(LEFT($B7779,FIND(":",$B7779)-1))*2+VALUE(MID($B7779,FIND(":",$B7779)+1,2))/30,"")))</f>
        <v/>
      </c>
      <c r="G7779" s="12">
        <f>IF($E7779="","",IF(WEEKDAY($E7779,2)&lt;6,1,0))</f>
        <v/>
      </c>
      <c r="H7779" s="12">
        <f>IF(OR($E7779="",$F7779=""),"",IF(AND($G7779=1,$F7779&gt;='Working Hours'!$C$8,$F7779&lt;'Working Hours'!$C$9),1,0))</f>
        <v/>
      </c>
    </row>
    <row r="7780">
      <c r="A7780" s="11" t="n"/>
      <c r="B7780" s="11" t="n"/>
      <c r="C7780" s="11" t="n"/>
      <c r="E7780" s="12">
        <f>IF($A7780="","",IF(ISNUMBER($A7780),$A7780,IFERROR(DATEVALUE($A7780),"")))</f>
        <v/>
      </c>
      <c r="F7780" s="12">
        <f>IF($B7780="","",IF(ISNUMBER($B7780),HOUR($B7780)*2+MINUTE($B7780)/30,IFERROR(VALUE(LEFT($B7780,FIND(":",$B7780)-1))*2+VALUE(MID($B7780,FIND(":",$B7780)+1,2))/30,"")))</f>
        <v/>
      </c>
      <c r="G7780" s="12">
        <f>IF($E7780="","",IF(WEEKDAY($E7780,2)&lt;6,1,0))</f>
        <v/>
      </c>
      <c r="H7780" s="12">
        <f>IF(OR($E7780="",$F7780=""),"",IF(AND($G7780=1,$F7780&gt;='Working Hours'!$C$8,$F7780&lt;'Working Hours'!$C$9),1,0))</f>
        <v/>
      </c>
    </row>
    <row r="7781">
      <c r="A7781" s="11" t="n"/>
      <c r="B7781" s="11" t="n"/>
      <c r="C7781" s="11" t="n"/>
      <c r="E7781" s="12">
        <f>IF($A7781="","",IF(ISNUMBER($A7781),$A7781,IFERROR(DATEVALUE($A7781),"")))</f>
        <v/>
      </c>
      <c r="F7781" s="12">
        <f>IF($B7781="","",IF(ISNUMBER($B7781),HOUR($B7781)*2+MINUTE($B7781)/30,IFERROR(VALUE(LEFT($B7781,FIND(":",$B7781)-1))*2+VALUE(MID($B7781,FIND(":",$B7781)+1,2))/30,"")))</f>
        <v/>
      </c>
      <c r="G7781" s="12">
        <f>IF($E7781="","",IF(WEEKDAY($E7781,2)&lt;6,1,0))</f>
        <v/>
      </c>
      <c r="H7781" s="12">
        <f>IF(OR($E7781="",$F7781=""),"",IF(AND($G7781=1,$F7781&gt;='Working Hours'!$C$8,$F7781&lt;'Working Hours'!$C$9),1,0))</f>
        <v/>
      </c>
    </row>
    <row r="7782">
      <c r="A7782" s="11" t="n"/>
      <c r="B7782" s="11" t="n"/>
      <c r="C7782" s="11" t="n"/>
      <c r="E7782" s="12">
        <f>IF($A7782="","",IF(ISNUMBER($A7782),$A7782,IFERROR(DATEVALUE($A7782),"")))</f>
        <v/>
      </c>
      <c r="F7782" s="12">
        <f>IF($B7782="","",IF(ISNUMBER($B7782),HOUR($B7782)*2+MINUTE($B7782)/30,IFERROR(VALUE(LEFT($B7782,FIND(":",$B7782)-1))*2+VALUE(MID($B7782,FIND(":",$B7782)+1,2))/30,"")))</f>
        <v/>
      </c>
      <c r="G7782" s="12">
        <f>IF($E7782="","",IF(WEEKDAY($E7782,2)&lt;6,1,0))</f>
        <v/>
      </c>
      <c r="H7782" s="12">
        <f>IF(OR($E7782="",$F7782=""),"",IF(AND($G7782=1,$F7782&gt;='Working Hours'!$C$8,$F7782&lt;'Working Hours'!$C$9),1,0))</f>
        <v/>
      </c>
    </row>
    <row r="7783">
      <c r="A7783" s="11" t="n"/>
      <c r="B7783" s="11" t="n"/>
      <c r="C7783" s="11" t="n"/>
      <c r="E7783" s="12">
        <f>IF($A7783="","",IF(ISNUMBER($A7783),$A7783,IFERROR(DATEVALUE($A7783),"")))</f>
        <v/>
      </c>
      <c r="F7783" s="12">
        <f>IF($B7783="","",IF(ISNUMBER($B7783),HOUR($B7783)*2+MINUTE($B7783)/30,IFERROR(VALUE(LEFT($B7783,FIND(":",$B7783)-1))*2+VALUE(MID($B7783,FIND(":",$B7783)+1,2))/30,"")))</f>
        <v/>
      </c>
      <c r="G7783" s="12">
        <f>IF($E7783="","",IF(WEEKDAY($E7783,2)&lt;6,1,0))</f>
        <v/>
      </c>
      <c r="H7783" s="12">
        <f>IF(OR($E7783="",$F7783=""),"",IF(AND($G7783=1,$F7783&gt;='Working Hours'!$C$8,$F7783&lt;'Working Hours'!$C$9),1,0))</f>
        <v/>
      </c>
    </row>
    <row r="7784">
      <c r="A7784" s="11" t="n"/>
      <c r="B7784" s="11" t="n"/>
      <c r="C7784" s="11" t="n"/>
      <c r="E7784" s="12">
        <f>IF($A7784="","",IF(ISNUMBER($A7784),$A7784,IFERROR(DATEVALUE($A7784),"")))</f>
        <v/>
      </c>
      <c r="F7784" s="12">
        <f>IF($B7784="","",IF(ISNUMBER($B7784),HOUR($B7784)*2+MINUTE($B7784)/30,IFERROR(VALUE(LEFT($B7784,FIND(":",$B7784)-1))*2+VALUE(MID($B7784,FIND(":",$B7784)+1,2))/30,"")))</f>
        <v/>
      </c>
      <c r="G7784" s="12">
        <f>IF($E7784="","",IF(WEEKDAY($E7784,2)&lt;6,1,0))</f>
        <v/>
      </c>
      <c r="H7784" s="12">
        <f>IF(OR($E7784="",$F7784=""),"",IF(AND($G7784=1,$F7784&gt;='Working Hours'!$C$8,$F7784&lt;'Working Hours'!$C$9),1,0))</f>
        <v/>
      </c>
    </row>
    <row r="7785">
      <c r="A7785" s="11" t="n"/>
      <c r="B7785" s="11" t="n"/>
      <c r="C7785" s="11" t="n"/>
      <c r="E7785" s="12">
        <f>IF($A7785="","",IF(ISNUMBER($A7785),$A7785,IFERROR(DATEVALUE($A7785),"")))</f>
        <v/>
      </c>
      <c r="F7785" s="12">
        <f>IF($B7785="","",IF(ISNUMBER($B7785),HOUR($B7785)*2+MINUTE($B7785)/30,IFERROR(VALUE(LEFT($B7785,FIND(":",$B7785)-1))*2+VALUE(MID($B7785,FIND(":",$B7785)+1,2))/30,"")))</f>
        <v/>
      </c>
      <c r="G7785" s="12">
        <f>IF($E7785="","",IF(WEEKDAY($E7785,2)&lt;6,1,0))</f>
        <v/>
      </c>
      <c r="H7785" s="12">
        <f>IF(OR($E7785="",$F7785=""),"",IF(AND($G7785=1,$F7785&gt;='Working Hours'!$C$8,$F7785&lt;'Working Hours'!$C$9),1,0))</f>
        <v/>
      </c>
    </row>
    <row r="7786">
      <c r="A7786" s="11" t="n"/>
      <c r="B7786" s="11" t="n"/>
      <c r="C7786" s="11" t="n"/>
      <c r="E7786" s="12">
        <f>IF($A7786="","",IF(ISNUMBER($A7786),$A7786,IFERROR(DATEVALUE($A7786),"")))</f>
        <v/>
      </c>
      <c r="F7786" s="12">
        <f>IF($B7786="","",IF(ISNUMBER($B7786),HOUR($B7786)*2+MINUTE($B7786)/30,IFERROR(VALUE(LEFT($B7786,FIND(":",$B7786)-1))*2+VALUE(MID($B7786,FIND(":",$B7786)+1,2))/30,"")))</f>
        <v/>
      </c>
      <c r="G7786" s="12">
        <f>IF($E7786="","",IF(WEEKDAY($E7786,2)&lt;6,1,0))</f>
        <v/>
      </c>
      <c r="H7786" s="12">
        <f>IF(OR($E7786="",$F7786=""),"",IF(AND($G7786=1,$F7786&gt;='Working Hours'!$C$8,$F7786&lt;'Working Hours'!$C$9),1,0))</f>
        <v/>
      </c>
    </row>
    <row r="7787">
      <c r="A7787" s="11" t="n"/>
      <c r="B7787" s="11" t="n"/>
      <c r="C7787" s="11" t="n"/>
      <c r="E7787" s="12">
        <f>IF($A7787="","",IF(ISNUMBER($A7787),$A7787,IFERROR(DATEVALUE($A7787),"")))</f>
        <v/>
      </c>
      <c r="F7787" s="12">
        <f>IF($B7787="","",IF(ISNUMBER($B7787),HOUR($B7787)*2+MINUTE($B7787)/30,IFERROR(VALUE(LEFT($B7787,FIND(":",$B7787)-1))*2+VALUE(MID($B7787,FIND(":",$B7787)+1,2))/30,"")))</f>
        <v/>
      </c>
      <c r="G7787" s="12">
        <f>IF($E7787="","",IF(WEEKDAY($E7787,2)&lt;6,1,0))</f>
        <v/>
      </c>
      <c r="H7787" s="12">
        <f>IF(OR($E7787="",$F7787=""),"",IF(AND($G7787=1,$F7787&gt;='Working Hours'!$C$8,$F7787&lt;'Working Hours'!$C$9),1,0))</f>
        <v/>
      </c>
    </row>
    <row r="7788">
      <c r="A7788" s="11" t="n"/>
      <c r="B7788" s="11" t="n"/>
      <c r="C7788" s="11" t="n"/>
      <c r="E7788" s="12">
        <f>IF($A7788="","",IF(ISNUMBER($A7788),$A7788,IFERROR(DATEVALUE($A7788),"")))</f>
        <v/>
      </c>
      <c r="F7788" s="12">
        <f>IF($B7788="","",IF(ISNUMBER($B7788),HOUR($B7788)*2+MINUTE($B7788)/30,IFERROR(VALUE(LEFT($B7788,FIND(":",$B7788)-1))*2+VALUE(MID($B7788,FIND(":",$B7788)+1,2))/30,"")))</f>
        <v/>
      </c>
      <c r="G7788" s="12">
        <f>IF($E7788="","",IF(WEEKDAY($E7788,2)&lt;6,1,0))</f>
        <v/>
      </c>
      <c r="H7788" s="12">
        <f>IF(OR($E7788="",$F7788=""),"",IF(AND($G7788=1,$F7788&gt;='Working Hours'!$C$8,$F7788&lt;'Working Hours'!$C$9),1,0))</f>
        <v/>
      </c>
    </row>
    <row r="7789">
      <c r="A7789" s="11" t="n"/>
      <c r="B7789" s="11" t="n"/>
      <c r="C7789" s="11" t="n"/>
      <c r="E7789" s="12">
        <f>IF($A7789="","",IF(ISNUMBER($A7789),$A7789,IFERROR(DATEVALUE($A7789),"")))</f>
        <v/>
      </c>
      <c r="F7789" s="12">
        <f>IF($B7789="","",IF(ISNUMBER($B7789),HOUR($B7789)*2+MINUTE($B7789)/30,IFERROR(VALUE(LEFT($B7789,FIND(":",$B7789)-1))*2+VALUE(MID($B7789,FIND(":",$B7789)+1,2))/30,"")))</f>
        <v/>
      </c>
      <c r="G7789" s="12">
        <f>IF($E7789="","",IF(WEEKDAY($E7789,2)&lt;6,1,0))</f>
        <v/>
      </c>
      <c r="H7789" s="12">
        <f>IF(OR($E7789="",$F7789=""),"",IF(AND($G7789=1,$F7789&gt;='Working Hours'!$C$8,$F7789&lt;'Working Hours'!$C$9),1,0))</f>
        <v/>
      </c>
    </row>
    <row r="7790">
      <c r="A7790" s="11" t="n"/>
      <c r="B7790" s="11" t="n"/>
      <c r="C7790" s="11" t="n"/>
      <c r="E7790" s="12">
        <f>IF($A7790="","",IF(ISNUMBER($A7790),$A7790,IFERROR(DATEVALUE($A7790),"")))</f>
        <v/>
      </c>
      <c r="F7790" s="12">
        <f>IF($B7790="","",IF(ISNUMBER($B7790),HOUR($B7790)*2+MINUTE($B7790)/30,IFERROR(VALUE(LEFT($B7790,FIND(":",$B7790)-1))*2+VALUE(MID($B7790,FIND(":",$B7790)+1,2))/30,"")))</f>
        <v/>
      </c>
      <c r="G7790" s="12">
        <f>IF($E7790="","",IF(WEEKDAY($E7790,2)&lt;6,1,0))</f>
        <v/>
      </c>
      <c r="H7790" s="12">
        <f>IF(OR($E7790="",$F7790=""),"",IF(AND($G7790=1,$F7790&gt;='Working Hours'!$C$8,$F7790&lt;'Working Hours'!$C$9),1,0))</f>
        <v/>
      </c>
    </row>
    <row r="7791">
      <c r="A7791" s="11" t="n"/>
      <c r="B7791" s="11" t="n"/>
      <c r="C7791" s="11" t="n"/>
      <c r="E7791" s="12">
        <f>IF($A7791="","",IF(ISNUMBER($A7791),$A7791,IFERROR(DATEVALUE($A7791),"")))</f>
        <v/>
      </c>
      <c r="F7791" s="12">
        <f>IF($B7791="","",IF(ISNUMBER($B7791),HOUR($B7791)*2+MINUTE($B7791)/30,IFERROR(VALUE(LEFT($B7791,FIND(":",$B7791)-1))*2+VALUE(MID($B7791,FIND(":",$B7791)+1,2))/30,"")))</f>
        <v/>
      </c>
      <c r="G7791" s="12">
        <f>IF($E7791="","",IF(WEEKDAY($E7791,2)&lt;6,1,0))</f>
        <v/>
      </c>
      <c r="H7791" s="12">
        <f>IF(OR($E7791="",$F7791=""),"",IF(AND($G7791=1,$F7791&gt;='Working Hours'!$C$8,$F7791&lt;'Working Hours'!$C$9),1,0))</f>
        <v/>
      </c>
    </row>
    <row r="7792">
      <c r="A7792" s="11" t="n"/>
      <c r="B7792" s="11" t="n"/>
      <c r="C7792" s="11" t="n"/>
      <c r="E7792" s="12">
        <f>IF($A7792="","",IF(ISNUMBER($A7792),$A7792,IFERROR(DATEVALUE($A7792),"")))</f>
        <v/>
      </c>
      <c r="F7792" s="12">
        <f>IF($B7792="","",IF(ISNUMBER($B7792),HOUR($B7792)*2+MINUTE($B7792)/30,IFERROR(VALUE(LEFT($B7792,FIND(":",$B7792)-1))*2+VALUE(MID($B7792,FIND(":",$B7792)+1,2))/30,"")))</f>
        <v/>
      </c>
      <c r="G7792" s="12">
        <f>IF($E7792="","",IF(WEEKDAY($E7792,2)&lt;6,1,0))</f>
        <v/>
      </c>
      <c r="H7792" s="12">
        <f>IF(OR($E7792="",$F7792=""),"",IF(AND($G7792=1,$F7792&gt;='Working Hours'!$C$8,$F7792&lt;'Working Hours'!$C$9),1,0))</f>
        <v/>
      </c>
    </row>
    <row r="7793">
      <c r="A7793" s="11" t="n"/>
      <c r="B7793" s="11" t="n"/>
      <c r="C7793" s="11" t="n"/>
      <c r="E7793" s="12">
        <f>IF($A7793="","",IF(ISNUMBER($A7793),$A7793,IFERROR(DATEVALUE($A7793),"")))</f>
        <v/>
      </c>
      <c r="F7793" s="12">
        <f>IF($B7793="","",IF(ISNUMBER($B7793),HOUR($B7793)*2+MINUTE($B7793)/30,IFERROR(VALUE(LEFT($B7793,FIND(":",$B7793)-1))*2+VALUE(MID($B7793,FIND(":",$B7793)+1,2))/30,"")))</f>
        <v/>
      </c>
      <c r="G7793" s="12">
        <f>IF($E7793="","",IF(WEEKDAY($E7793,2)&lt;6,1,0))</f>
        <v/>
      </c>
      <c r="H7793" s="12">
        <f>IF(OR($E7793="",$F7793=""),"",IF(AND($G7793=1,$F7793&gt;='Working Hours'!$C$8,$F7793&lt;'Working Hours'!$C$9),1,0))</f>
        <v/>
      </c>
    </row>
    <row r="7794">
      <c r="A7794" s="11" t="n"/>
      <c r="B7794" s="11" t="n"/>
      <c r="C7794" s="11" t="n"/>
      <c r="E7794" s="12">
        <f>IF($A7794="","",IF(ISNUMBER($A7794),$A7794,IFERROR(DATEVALUE($A7794),"")))</f>
        <v/>
      </c>
      <c r="F7794" s="12">
        <f>IF($B7794="","",IF(ISNUMBER($B7794),HOUR($B7794)*2+MINUTE($B7794)/30,IFERROR(VALUE(LEFT($B7794,FIND(":",$B7794)-1))*2+VALUE(MID($B7794,FIND(":",$B7794)+1,2))/30,"")))</f>
        <v/>
      </c>
      <c r="G7794" s="12">
        <f>IF($E7794="","",IF(WEEKDAY($E7794,2)&lt;6,1,0))</f>
        <v/>
      </c>
      <c r="H7794" s="12">
        <f>IF(OR($E7794="",$F7794=""),"",IF(AND($G7794=1,$F7794&gt;='Working Hours'!$C$8,$F7794&lt;'Working Hours'!$C$9),1,0))</f>
        <v/>
      </c>
    </row>
    <row r="7795">
      <c r="A7795" s="11" t="n"/>
      <c r="B7795" s="11" t="n"/>
      <c r="C7795" s="11" t="n"/>
      <c r="E7795" s="12">
        <f>IF($A7795="","",IF(ISNUMBER($A7795),$A7795,IFERROR(DATEVALUE($A7795),"")))</f>
        <v/>
      </c>
      <c r="F7795" s="12">
        <f>IF($B7795="","",IF(ISNUMBER($B7795),HOUR($B7795)*2+MINUTE($B7795)/30,IFERROR(VALUE(LEFT($B7795,FIND(":",$B7795)-1))*2+VALUE(MID($B7795,FIND(":",$B7795)+1,2))/30,"")))</f>
        <v/>
      </c>
      <c r="G7795" s="12">
        <f>IF($E7795="","",IF(WEEKDAY($E7795,2)&lt;6,1,0))</f>
        <v/>
      </c>
      <c r="H7795" s="12">
        <f>IF(OR($E7795="",$F7795=""),"",IF(AND($G7795=1,$F7795&gt;='Working Hours'!$C$8,$F7795&lt;'Working Hours'!$C$9),1,0))</f>
        <v/>
      </c>
    </row>
    <row r="7796">
      <c r="A7796" s="11" t="n"/>
      <c r="B7796" s="11" t="n"/>
      <c r="C7796" s="11" t="n"/>
      <c r="E7796" s="12">
        <f>IF($A7796="","",IF(ISNUMBER($A7796),$A7796,IFERROR(DATEVALUE($A7796),"")))</f>
        <v/>
      </c>
      <c r="F7796" s="12">
        <f>IF($B7796="","",IF(ISNUMBER($B7796),HOUR($B7796)*2+MINUTE($B7796)/30,IFERROR(VALUE(LEFT($B7796,FIND(":",$B7796)-1))*2+VALUE(MID($B7796,FIND(":",$B7796)+1,2))/30,"")))</f>
        <v/>
      </c>
      <c r="G7796" s="12">
        <f>IF($E7796="","",IF(WEEKDAY($E7796,2)&lt;6,1,0))</f>
        <v/>
      </c>
      <c r="H7796" s="12">
        <f>IF(OR($E7796="",$F7796=""),"",IF(AND($G7796=1,$F7796&gt;='Working Hours'!$C$8,$F7796&lt;'Working Hours'!$C$9),1,0))</f>
        <v/>
      </c>
    </row>
    <row r="7797">
      <c r="A7797" s="11" t="n"/>
      <c r="B7797" s="11" t="n"/>
      <c r="C7797" s="11" t="n"/>
      <c r="E7797" s="12">
        <f>IF($A7797="","",IF(ISNUMBER($A7797),$A7797,IFERROR(DATEVALUE($A7797),"")))</f>
        <v/>
      </c>
      <c r="F7797" s="12">
        <f>IF($B7797="","",IF(ISNUMBER($B7797),HOUR($B7797)*2+MINUTE($B7797)/30,IFERROR(VALUE(LEFT($B7797,FIND(":",$B7797)-1))*2+VALUE(MID($B7797,FIND(":",$B7797)+1,2))/30,"")))</f>
        <v/>
      </c>
      <c r="G7797" s="12">
        <f>IF($E7797="","",IF(WEEKDAY($E7797,2)&lt;6,1,0))</f>
        <v/>
      </c>
      <c r="H7797" s="12">
        <f>IF(OR($E7797="",$F7797=""),"",IF(AND($G7797=1,$F7797&gt;='Working Hours'!$C$8,$F7797&lt;'Working Hours'!$C$9),1,0))</f>
        <v/>
      </c>
    </row>
    <row r="7798">
      <c r="A7798" s="11" t="n"/>
      <c r="B7798" s="11" t="n"/>
      <c r="C7798" s="11" t="n"/>
      <c r="E7798" s="12">
        <f>IF($A7798="","",IF(ISNUMBER($A7798),$A7798,IFERROR(DATEVALUE($A7798),"")))</f>
        <v/>
      </c>
      <c r="F7798" s="12">
        <f>IF($B7798="","",IF(ISNUMBER($B7798),HOUR($B7798)*2+MINUTE($B7798)/30,IFERROR(VALUE(LEFT($B7798,FIND(":",$B7798)-1))*2+VALUE(MID($B7798,FIND(":",$B7798)+1,2))/30,"")))</f>
        <v/>
      </c>
      <c r="G7798" s="12">
        <f>IF($E7798="","",IF(WEEKDAY($E7798,2)&lt;6,1,0))</f>
        <v/>
      </c>
      <c r="H7798" s="12">
        <f>IF(OR($E7798="",$F7798=""),"",IF(AND($G7798=1,$F7798&gt;='Working Hours'!$C$8,$F7798&lt;'Working Hours'!$C$9),1,0))</f>
        <v/>
      </c>
    </row>
    <row r="7799">
      <c r="A7799" s="11" t="n"/>
      <c r="B7799" s="11" t="n"/>
      <c r="C7799" s="11" t="n"/>
      <c r="E7799" s="12">
        <f>IF($A7799="","",IF(ISNUMBER($A7799),$A7799,IFERROR(DATEVALUE($A7799),"")))</f>
        <v/>
      </c>
      <c r="F7799" s="12">
        <f>IF($B7799="","",IF(ISNUMBER($B7799),HOUR($B7799)*2+MINUTE($B7799)/30,IFERROR(VALUE(LEFT($B7799,FIND(":",$B7799)-1))*2+VALUE(MID($B7799,FIND(":",$B7799)+1,2))/30,"")))</f>
        <v/>
      </c>
      <c r="G7799" s="12">
        <f>IF($E7799="","",IF(WEEKDAY($E7799,2)&lt;6,1,0))</f>
        <v/>
      </c>
      <c r="H7799" s="12">
        <f>IF(OR($E7799="",$F7799=""),"",IF(AND($G7799=1,$F7799&gt;='Working Hours'!$C$8,$F7799&lt;'Working Hours'!$C$9),1,0))</f>
        <v/>
      </c>
    </row>
    <row r="7800">
      <c r="A7800" s="11" t="n"/>
      <c r="B7800" s="11" t="n"/>
      <c r="C7800" s="11" t="n"/>
      <c r="E7800" s="12">
        <f>IF($A7800="","",IF(ISNUMBER($A7800),$A7800,IFERROR(DATEVALUE($A7800),"")))</f>
        <v/>
      </c>
      <c r="F7800" s="12">
        <f>IF($B7800="","",IF(ISNUMBER($B7800),HOUR($B7800)*2+MINUTE($B7800)/30,IFERROR(VALUE(LEFT($B7800,FIND(":",$B7800)-1))*2+VALUE(MID($B7800,FIND(":",$B7800)+1,2))/30,"")))</f>
        <v/>
      </c>
      <c r="G7800" s="12">
        <f>IF($E7800="","",IF(WEEKDAY($E7800,2)&lt;6,1,0))</f>
        <v/>
      </c>
      <c r="H7800" s="12">
        <f>IF(OR($E7800="",$F7800=""),"",IF(AND($G7800=1,$F7800&gt;='Working Hours'!$C$8,$F7800&lt;'Working Hours'!$C$9),1,0))</f>
        <v/>
      </c>
    </row>
    <row r="7801">
      <c r="A7801" s="11" t="n"/>
      <c r="B7801" s="11" t="n"/>
      <c r="C7801" s="11" t="n"/>
      <c r="E7801" s="12">
        <f>IF($A7801="","",IF(ISNUMBER($A7801),$A7801,IFERROR(DATEVALUE($A7801),"")))</f>
        <v/>
      </c>
      <c r="F7801" s="12">
        <f>IF($B7801="","",IF(ISNUMBER($B7801),HOUR($B7801)*2+MINUTE($B7801)/30,IFERROR(VALUE(LEFT($B7801,FIND(":",$B7801)-1))*2+VALUE(MID($B7801,FIND(":",$B7801)+1,2))/30,"")))</f>
        <v/>
      </c>
      <c r="G7801" s="12">
        <f>IF($E7801="","",IF(WEEKDAY($E7801,2)&lt;6,1,0))</f>
        <v/>
      </c>
      <c r="H7801" s="12">
        <f>IF(OR($E7801="",$F7801=""),"",IF(AND($G7801=1,$F7801&gt;='Working Hours'!$C$8,$F7801&lt;'Working Hours'!$C$9),1,0))</f>
        <v/>
      </c>
    </row>
    <row r="7802">
      <c r="A7802" s="11" t="n"/>
      <c r="B7802" s="11" t="n"/>
      <c r="C7802" s="11" t="n"/>
      <c r="E7802" s="12">
        <f>IF($A7802="","",IF(ISNUMBER($A7802),$A7802,IFERROR(DATEVALUE($A7802),"")))</f>
        <v/>
      </c>
      <c r="F7802" s="12">
        <f>IF($B7802="","",IF(ISNUMBER($B7802),HOUR($B7802)*2+MINUTE($B7802)/30,IFERROR(VALUE(LEFT($B7802,FIND(":",$B7802)-1))*2+VALUE(MID($B7802,FIND(":",$B7802)+1,2))/30,"")))</f>
        <v/>
      </c>
      <c r="G7802" s="12">
        <f>IF($E7802="","",IF(WEEKDAY($E7802,2)&lt;6,1,0))</f>
        <v/>
      </c>
      <c r="H7802" s="12">
        <f>IF(OR($E7802="",$F7802=""),"",IF(AND($G7802=1,$F7802&gt;='Working Hours'!$C$8,$F7802&lt;'Working Hours'!$C$9),1,0))</f>
        <v/>
      </c>
    </row>
    <row r="7803">
      <c r="A7803" s="11" t="n"/>
      <c r="B7803" s="11" t="n"/>
      <c r="C7803" s="11" t="n"/>
      <c r="E7803" s="12">
        <f>IF($A7803="","",IF(ISNUMBER($A7803),$A7803,IFERROR(DATEVALUE($A7803),"")))</f>
        <v/>
      </c>
      <c r="F7803" s="12">
        <f>IF($B7803="","",IF(ISNUMBER($B7803),HOUR($B7803)*2+MINUTE($B7803)/30,IFERROR(VALUE(LEFT($B7803,FIND(":",$B7803)-1))*2+VALUE(MID($B7803,FIND(":",$B7803)+1,2))/30,"")))</f>
        <v/>
      </c>
      <c r="G7803" s="12">
        <f>IF($E7803="","",IF(WEEKDAY($E7803,2)&lt;6,1,0))</f>
        <v/>
      </c>
      <c r="H7803" s="12">
        <f>IF(OR($E7803="",$F7803=""),"",IF(AND($G7803=1,$F7803&gt;='Working Hours'!$C$8,$F7803&lt;'Working Hours'!$C$9),1,0))</f>
        <v/>
      </c>
    </row>
    <row r="7804">
      <c r="A7804" s="11" t="n"/>
      <c r="B7804" s="11" t="n"/>
      <c r="C7804" s="11" t="n"/>
      <c r="E7804" s="12">
        <f>IF($A7804="","",IF(ISNUMBER($A7804),$A7804,IFERROR(DATEVALUE($A7804),"")))</f>
        <v/>
      </c>
      <c r="F7804" s="12">
        <f>IF($B7804="","",IF(ISNUMBER($B7804),HOUR($B7804)*2+MINUTE($B7804)/30,IFERROR(VALUE(LEFT($B7804,FIND(":",$B7804)-1))*2+VALUE(MID($B7804,FIND(":",$B7804)+1,2))/30,"")))</f>
        <v/>
      </c>
      <c r="G7804" s="12">
        <f>IF($E7804="","",IF(WEEKDAY($E7804,2)&lt;6,1,0))</f>
        <v/>
      </c>
      <c r="H7804" s="12">
        <f>IF(OR($E7804="",$F7804=""),"",IF(AND($G7804=1,$F7804&gt;='Working Hours'!$C$8,$F7804&lt;'Working Hours'!$C$9),1,0))</f>
        <v/>
      </c>
    </row>
    <row r="7805">
      <c r="A7805" s="11" t="n"/>
      <c r="B7805" s="11" t="n"/>
      <c r="C7805" s="11" t="n"/>
      <c r="E7805" s="12">
        <f>IF($A7805="","",IF(ISNUMBER($A7805),$A7805,IFERROR(DATEVALUE($A7805),"")))</f>
        <v/>
      </c>
      <c r="F7805" s="12">
        <f>IF($B7805="","",IF(ISNUMBER($B7805),HOUR($B7805)*2+MINUTE($B7805)/30,IFERROR(VALUE(LEFT($B7805,FIND(":",$B7805)-1))*2+VALUE(MID($B7805,FIND(":",$B7805)+1,2))/30,"")))</f>
        <v/>
      </c>
      <c r="G7805" s="12">
        <f>IF($E7805="","",IF(WEEKDAY($E7805,2)&lt;6,1,0))</f>
        <v/>
      </c>
      <c r="H7805" s="12">
        <f>IF(OR($E7805="",$F7805=""),"",IF(AND($G7805=1,$F7805&gt;='Working Hours'!$C$8,$F7805&lt;'Working Hours'!$C$9),1,0))</f>
        <v/>
      </c>
    </row>
    <row r="7806">
      <c r="A7806" s="11" t="n"/>
      <c r="B7806" s="11" t="n"/>
      <c r="C7806" s="11" t="n"/>
      <c r="E7806" s="12">
        <f>IF($A7806="","",IF(ISNUMBER($A7806),$A7806,IFERROR(DATEVALUE($A7806),"")))</f>
        <v/>
      </c>
      <c r="F7806" s="12">
        <f>IF($B7806="","",IF(ISNUMBER($B7806),HOUR($B7806)*2+MINUTE($B7806)/30,IFERROR(VALUE(LEFT($B7806,FIND(":",$B7806)-1))*2+VALUE(MID($B7806,FIND(":",$B7806)+1,2))/30,"")))</f>
        <v/>
      </c>
      <c r="G7806" s="12">
        <f>IF($E7806="","",IF(WEEKDAY($E7806,2)&lt;6,1,0))</f>
        <v/>
      </c>
      <c r="H7806" s="12">
        <f>IF(OR($E7806="",$F7806=""),"",IF(AND($G7806=1,$F7806&gt;='Working Hours'!$C$8,$F7806&lt;'Working Hours'!$C$9),1,0))</f>
        <v/>
      </c>
    </row>
    <row r="7807">
      <c r="A7807" s="11" t="n"/>
      <c r="B7807" s="11" t="n"/>
      <c r="C7807" s="11" t="n"/>
      <c r="E7807" s="12">
        <f>IF($A7807="","",IF(ISNUMBER($A7807),$A7807,IFERROR(DATEVALUE($A7807),"")))</f>
        <v/>
      </c>
      <c r="F7807" s="12">
        <f>IF($B7807="","",IF(ISNUMBER($B7807),HOUR($B7807)*2+MINUTE($B7807)/30,IFERROR(VALUE(LEFT($B7807,FIND(":",$B7807)-1))*2+VALUE(MID($B7807,FIND(":",$B7807)+1,2))/30,"")))</f>
        <v/>
      </c>
      <c r="G7807" s="12">
        <f>IF($E7807="","",IF(WEEKDAY($E7807,2)&lt;6,1,0))</f>
        <v/>
      </c>
      <c r="H7807" s="12">
        <f>IF(OR($E7807="",$F7807=""),"",IF(AND($G7807=1,$F7807&gt;='Working Hours'!$C$8,$F7807&lt;'Working Hours'!$C$9),1,0))</f>
        <v/>
      </c>
    </row>
    <row r="7808">
      <c r="A7808" s="11" t="n"/>
      <c r="B7808" s="11" t="n"/>
      <c r="C7808" s="11" t="n"/>
      <c r="E7808" s="12">
        <f>IF($A7808="","",IF(ISNUMBER($A7808),$A7808,IFERROR(DATEVALUE($A7808),"")))</f>
        <v/>
      </c>
      <c r="F7808" s="12">
        <f>IF($B7808="","",IF(ISNUMBER($B7808),HOUR($B7808)*2+MINUTE($B7808)/30,IFERROR(VALUE(LEFT($B7808,FIND(":",$B7808)-1))*2+VALUE(MID($B7808,FIND(":",$B7808)+1,2))/30,"")))</f>
        <v/>
      </c>
      <c r="G7808" s="12">
        <f>IF($E7808="","",IF(WEEKDAY($E7808,2)&lt;6,1,0))</f>
        <v/>
      </c>
      <c r="H7808" s="12">
        <f>IF(OR($E7808="",$F7808=""),"",IF(AND($G7808=1,$F7808&gt;='Working Hours'!$C$8,$F7808&lt;'Working Hours'!$C$9),1,0))</f>
        <v/>
      </c>
    </row>
    <row r="7809">
      <c r="A7809" s="11" t="n"/>
      <c r="B7809" s="11" t="n"/>
      <c r="C7809" s="11" t="n"/>
      <c r="E7809" s="12">
        <f>IF($A7809="","",IF(ISNUMBER($A7809),$A7809,IFERROR(DATEVALUE($A7809),"")))</f>
        <v/>
      </c>
      <c r="F7809" s="12">
        <f>IF($B7809="","",IF(ISNUMBER($B7809),HOUR($B7809)*2+MINUTE($B7809)/30,IFERROR(VALUE(LEFT($B7809,FIND(":",$B7809)-1))*2+VALUE(MID($B7809,FIND(":",$B7809)+1,2))/30,"")))</f>
        <v/>
      </c>
      <c r="G7809" s="12">
        <f>IF($E7809="","",IF(WEEKDAY($E7809,2)&lt;6,1,0))</f>
        <v/>
      </c>
      <c r="H7809" s="12">
        <f>IF(OR($E7809="",$F7809=""),"",IF(AND($G7809=1,$F7809&gt;='Working Hours'!$C$8,$F7809&lt;'Working Hours'!$C$9),1,0))</f>
        <v/>
      </c>
    </row>
    <row r="7810">
      <c r="A7810" s="11" t="n"/>
      <c r="B7810" s="11" t="n"/>
      <c r="C7810" s="11" t="n"/>
      <c r="E7810" s="12">
        <f>IF($A7810="","",IF(ISNUMBER($A7810),$A7810,IFERROR(DATEVALUE($A7810),"")))</f>
        <v/>
      </c>
      <c r="F7810" s="12">
        <f>IF($B7810="","",IF(ISNUMBER($B7810),HOUR($B7810)*2+MINUTE($B7810)/30,IFERROR(VALUE(LEFT($B7810,FIND(":",$B7810)-1))*2+VALUE(MID($B7810,FIND(":",$B7810)+1,2))/30,"")))</f>
        <v/>
      </c>
      <c r="G7810" s="12">
        <f>IF($E7810="","",IF(WEEKDAY($E7810,2)&lt;6,1,0))</f>
        <v/>
      </c>
      <c r="H7810" s="12">
        <f>IF(OR($E7810="",$F7810=""),"",IF(AND($G7810=1,$F7810&gt;='Working Hours'!$C$8,$F7810&lt;'Working Hours'!$C$9),1,0))</f>
        <v/>
      </c>
    </row>
    <row r="7811">
      <c r="A7811" s="11" t="n"/>
      <c r="B7811" s="11" t="n"/>
      <c r="C7811" s="11" t="n"/>
      <c r="E7811" s="12">
        <f>IF($A7811="","",IF(ISNUMBER($A7811),$A7811,IFERROR(DATEVALUE($A7811),"")))</f>
        <v/>
      </c>
      <c r="F7811" s="12">
        <f>IF($B7811="","",IF(ISNUMBER($B7811),HOUR($B7811)*2+MINUTE($B7811)/30,IFERROR(VALUE(LEFT($B7811,FIND(":",$B7811)-1))*2+VALUE(MID($B7811,FIND(":",$B7811)+1,2))/30,"")))</f>
        <v/>
      </c>
      <c r="G7811" s="12">
        <f>IF($E7811="","",IF(WEEKDAY($E7811,2)&lt;6,1,0))</f>
        <v/>
      </c>
      <c r="H7811" s="12">
        <f>IF(OR($E7811="",$F7811=""),"",IF(AND($G7811=1,$F7811&gt;='Working Hours'!$C$8,$F7811&lt;'Working Hours'!$C$9),1,0))</f>
        <v/>
      </c>
    </row>
    <row r="7812">
      <c r="A7812" s="11" t="n"/>
      <c r="B7812" s="11" t="n"/>
      <c r="C7812" s="11" t="n"/>
      <c r="E7812" s="12">
        <f>IF($A7812="","",IF(ISNUMBER($A7812),$A7812,IFERROR(DATEVALUE($A7812),"")))</f>
        <v/>
      </c>
      <c r="F7812" s="12">
        <f>IF($B7812="","",IF(ISNUMBER($B7812),HOUR($B7812)*2+MINUTE($B7812)/30,IFERROR(VALUE(LEFT($B7812,FIND(":",$B7812)-1))*2+VALUE(MID($B7812,FIND(":",$B7812)+1,2))/30,"")))</f>
        <v/>
      </c>
      <c r="G7812" s="12">
        <f>IF($E7812="","",IF(WEEKDAY($E7812,2)&lt;6,1,0))</f>
        <v/>
      </c>
      <c r="H7812" s="12">
        <f>IF(OR($E7812="",$F7812=""),"",IF(AND($G7812=1,$F7812&gt;='Working Hours'!$C$8,$F7812&lt;'Working Hours'!$C$9),1,0))</f>
        <v/>
      </c>
    </row>
    <row r="7813">
      <c r="A7813" s="11" t="n"/>
      <c r="B7813" s="11" t="n"/>
      <c r="C7813" s="11" t="n"/>
      <c r="E7813" s="12">
        <f>IF($A7813="","",IF(ISNUMBER($A7813),$A7813,IFERROR(DATEVALUE($A7813),"")))</f>
        <v/>
      </c>
      <c r="F7813" s="12">
        <f>IF($B7813="","",IF(ISNUMBER($B7813),HOUR($B7813)*2+MINUTE($B7813)/30,IFERROR(VALUE(LEFT($B7813,FIND(":",$B7813)-1))*2+VALUE(MID($B7813,FIND(":",$B7813)+1,2))/30,"")))</f>
        <v/>
      </c>
      <c r="G7813" s="12">
        <f>IF($E7813="","",IF(WEEKDAY($E7813,2)&lt;6,1,0))</f>
        <v/>
      </c>
      <c r="H7813" s="12">
        <f>IF(OR($E7813="",$F7813=""),"",IF(AND($G7813=1,$F7813&gt;='Working Hours'!$C$8,$F7813&lt;'Working Hours'!$C$9),1,0))</f>
        <v/>
      </c>
    </row>
    <row r="7814">
      <c r="A7814" s="11" t="n"/>
      <c r="B7814" s="11" t="n"/>
      <c r="C7814" s="11" t="n"/>
      <c r="E7814" s="12">
        <f>IF($A7814="","",IF(ISNUMBER($A7814),$A7814,IFERROR(DATEVALUE($A7814),"")))</f>
        <v/>
      </c>
      <c r="F7814" s="12">
        <f>IF($B7814="","",IF(ISNUMBER($B7814),HOUR($B7814)*2+MINUTE($B7814)/30,IFERROR(VALUE(LEFT($B7814,FIND(":",$B7814)-1))*2+VALUE(MID($B7814,FIND(":",$B7814)+1,2))/30,"")))</f>
        <v/>
      </c>
      <c r="G7814" s="12">
        <f>IF($E7814="","",IF(WEEKDAY($E7814,2)&lt;6,1,0))</f>
        <v/>
      </c>
      <c r="H7814" s="12">
        <f>IF(OR($E7814="",$F7814=""),"",IF(AND($G7814=1,$F7814&gt;='Working Hours'!$C$8,$F7814&lt;'Working Hours'!$C$9),1,0))</f>
        <v/>
      </c>
    </row>
    <row r="7815">
      <c r="A7815" s="11" t="n"/>
      <c r="B7815" s="11" t="n"/>
      <c r="C7815" s="11" t="n"/>
      <c r="E7815" s="12">
        <f>IF($A7815="","",IF(ISNUMBER($A7815),$A7815,IFERROR(DATEVALUE($A7815),"")))</f>
        <v/>
      </c>
      <c r="F7815" s="12">
        <f>IF($B7815="","",IF(ISNUMBER($B7815),HOUR($B7815)*2+MINUTE($B7815)/30,IFERROR(VALUE(LEFT($B7815,FIND(":",$B7815)-1))*2+VALUE(MID($B7815,FIND(":",$B7815)+1,2))/30,"")))</f>
        <v/>
      </c>
      <c r="G7815" s="12">
        <f>IF($E7815="","",IF(WEEKDAY($E7815,2)&lt;6,1,0))</f>
        <v/>
      </c>
      <c r="H7815" s="12">
        <f>IF(OR($E7815="",$F7815=""),"",IF(AND($G7815=1,$F7815&gt;='Working Hours'!$C$8,$F7815&lt;'Working Hours'!$C$9),1,0))</f>
        <v/>
      </c>
    </row>
    <row r="7816">
      <c r="A7816" s="11" t="n"/>
      <c r="B7816" s="11" t="n"/>
      <c r="C7816" s="11" t="n"/>
      <c r="E7816" s="12">
        <f>IF($A7816="","",IF(ISNUMBER($A7816),$A7816,IFERROR(DATEVALUE($A7816),"")))</f>
        <v/>
      </c>
      <c r="F7816" s="12">
        <f>IF($B7816="","",IF(ISNUMBER($B7816),HOUR($B7816)*2+MINUTE($B7816)/30,IFERROR(VALUE(LEFT($B7816,FIND(":",$B7816)-1))*2+VALUE(MID($B7816,FIND(":",$B7816)+1,2))/30,"")))</f>
        <v/>
      </c>
      <c r="G7816" s="12">
        <f>IF($E7816="","",IF(WEEKDAY($E7816,2)&lt;6,1,0))</f>
        <v/>
      </c>
      <c r="H7816" s="12">
        <f>IF(OR($E7816="",$F7816=""),"",IF(AND($G7816=1,$F7816&gt;='Working Hours'!$C$8,$F7816&lt;'Working Hours'!$C$9),1,0))</f>
        <v/>
      </c>
    </row>
    <row r="7817">
      <c r="A7817" s="11" t="n"/>
      <c r="B7817" s="11" t="n"/>
      <c r="C7817" s="11" t="n"/>
      <c r="E7817" s="12">
        <f>IF($A7817="","",IF(ISNUMBER($A7817),$A7817,IFERROR(DATEVALUE($A7817),"")))</f>
        <v/>
      </c>
      <c r="F7817" s="12">
        <f>IF($B7817="","",IF(ISNUMBER($B7817),HOUR($B7817)*2+MINUTE($B7817)/30,IFERROR(VALUE(LEFT($B7817,FIND(":",$B7817)-1))*2+VALUE(MID($B7817,FIND(":",$B7817)+1,2))/30,"")))</f>
        <v/>
      </c>
      <c r="G7817" s="12">
        <f>IF($E7817="","",IF(WEEKDAY($E7817,2)&lt;6,1,0))</f>
        <v/>
      </c>
      <c r="H7817" s="12">
        <f>IF(OR($E7817="",$F7817=""),"",IF(AND($G7817=1,$F7817&gt;='Working Hours'!$C$8,$F7817&lt;'Working Hours'!$C$9),1,0))</f>
        <v/>
      </c>
    </row>
    <row r="7818">
      <c r="A7818" s="11" t="n"/>
      <c r="B7818" s="11" t="n"/>
      <c r="C7818" s="11" t="n"/>
      <c r="E7818" s="12">
        <f>IF($A7818="","",IF(ISNUMBER($A7818),$A7818,IFERROR(DATEVALUE($A7818),"")))</f>
        <v/>
      </c>
      <c r="F7818" s="12">
        <f>IF($B7818="","",IF(ISNUMBER($B7818),HOUR($B7818)*2+MINUTE($B7818)/30,IFERROR(VALUE(LEFT($B7818,FIND(":",$B7818)-1))*2+VALUE(MID($B7818,FIND(":",$B7818)+1,2))/30,"")))</f>
        <v/>
      </c>
      <c r="G7818" s="12">
        <f>IF($E7818="","",IF(WEEKDAY($E7818,2)&lt;6,1,0))</f>
        <v/>
      </c>
      <c r="H7818" s="12">
        <f>IF(OR($E7818="",$F7818=""),"",IF(AND($G7818=1,$F7818&gt;='Working Hours'!$C$8,$F7818&lt;'Working Hours'!$C$9),1,0))</f>
        <v/>
      </c>
    </row>
    <row r="7819">
      <c r="A7819" s="11" t="n"/>
      <c r="B7819" s="11" t="n"/>
      <c r="C7819" s="11" t="n"/>
      <c r="E7819" s="12">
        <f>IF($A7819="","",IF(ISNUMBER($A7819),$A7819,IFERROR(DATEVALUE($A7819),"")))</f>
        <v/>
      </c>
      <c r="F7819" s="12">
        <f>IF($B7819="","",IF(ISNUMBER($B7819),HOUR($B7819)*2+MINUTE($B7819)/30,IFERROR(VALUE(LEFT($B7819,FIND(":",$B7819)-1))*2+VALUE(MID($B7819,FIND(":",$B7819)+1,2))/30,"")))</f>
        <v/>
      </c>
      <c r="G7819" s="12">
        <f>IF($E7819="","",IF(WEEKDAY($E7819,2)&lt;6,1,0))</f>
        <v/>
      </c>
      <c r="H7819" s="12">
        <f>IF(OR($E7819="",$F7819=""),"",IF(AND($G7819=1,$F7819&gt;='Working Hours'!$C$8,$F7819&lt;'Working Hours'!$C$9),1,0))</f>
        <v/>
      </c>
    </row>
    <row r="7820">
      <c r="A7820" s="11" t="n"/>
      <c r="B7820" s="11" t="n"/>
      <c r="C7820" s="11" t="n"/>
      <c r="E7820" s="12">
        <f>IF($A7820="","",IF(ISNUMBER($A7820),$A7820,IFERROR(DATEVALUE($A7820),"")))</f>
        <v/>
      </c>
      <c r="F7820" s="12">
        <f>IF($B7820="","",IF(ISNUMBER($B7820),HOUR($B7820)*2+MINUTE($B7820)/30,IFERROR(VALUE(LEFT($B7820,FIND(":",$B7820)-1))*2+VALUE(MID($B7820,FIND(":",$B7820)+1,2))/30,"")))</f>
        <v/>
      </c>
      <c r="G7820" s="12">
        <f>IF($E7820="","",IF(WEEKDAY($E7820,2)&lt;6,1,0))</f>
        <v/>
      </c>
      <c r="H7820" s="12">
        <f>IF(OR($E7820="",$F7820=""),"",IF(AND($G7820=1,$F7820&gt;='Working Hours'!$C$8,$F7820&lt;'Working Hours'!$C$9),1,0))</f>
        <v/>
      </c>
    </row>
    <row r="7821">
      <c r="A7821" s="11" t="n"/>
      <c r="B7821" s="11" t="n"/>
      <c r="C7821" s="11" t="n"/>
      <c r="E7821" s="12">
        <f>IF($A7821="","",IF(ISNUMBER($A7821),$A7821,IFERROR(DATEVALUE($A7821),"")))</f>
        <v/>
      </c>
      <c r="F7821" s="12">
        <f>IF($B7821="","",IF(ISNUMBER($B7821),HOUR($B7821)*2+MINUTE($B7821)/30,IFERROR(VALUE(LEFT($B7821,FIND(":",$B7821)-1))*2+VALUE(MID($B7821,FIND(":",$B7821)+1,2))/30,"")))</f>
        <v/>
      </c>
      <c r="G7821" s="12">
        <f>IF($E7821="","",IF(WEEKDAY($E7821,2)&lt;6,1,0))</f>
        <v/>
      </c>
      <c r="H7821" s="12">
        <f>IF(OR($E7821="",$F7821=""),"",IF(AND($G7821=1,$F7821&gt;='Working Hours'!$C$8,$F7821&lt;'Working Hours'!$C$9),1,0))</f>
        <v/>
      </c>
    </row>
    <row r="7822">
      <c r="A7822" s="11" t="n"/>
      <c r="B7822" s="11" t="n"/>
      <c r="C7822" s="11" t="n"/>
      <c r="E7822" s="12">
        <f>IF($A7822="","",IF(ISNUMBER($A7822),$A7822,IFERROR(DATEVALUE($A7822),"")))</f>
        <v/>
      </c>
      <c r="F7822" s="12">
        <f>IF($B7822="","",IF(ISNUMBER($B7822),HOUR($B7822)*2+MINUTE($B7822)/30,IFERROR(VALUE(LEFT($B7822,FIND(":",$B7822)-1))*2+VALUE(MID($B7822,FIND(":",$B7822)+1,2))/30,"")))</f>
        <v/>
      </c>
      <c r="G7822" s="12">
        <f>IF($E7822="","",IF(WEEKDAY($E7822,2)&lt;6,1,0))</f>
        <v/>
      </c>
      <c r="H7822" s="12">
        <f>IF(OR($E7822="",$F7822=""),"",IF(AND($G7822=1,$F7822&gt;='Working Hours'!$C$8,$F7822&lt;'Working Hours'!$C$9),1,0))</f>
        <v/>
      </c>
    </row>
    <row r="7823">
      <c r="A7823" s="11" t="n"/>
      <c r="B7823" s="11" t="n"/>
      <c r="C7823" s="11" t="n"/>
      <c r="E7823" s="12">
        <f>IF($A7823="","",IF(ISNUMBER($A7823),$A7823,IFERROR(DATEVALUE($A7823),"")))</f>
        <v/>
      </c>
      <c r="F7823" s="12">
        <f>IF($B7823="","",IF(ISNUMBER($B7823),HOUR($B7823)*2+MINUTE($B7823)/30,IFERROR(VALUE(LEFT($B7823,FIND(":",$B7823)-1))*2+VALUE(MID($B7823,FIND(":",$B7823)+1,2))/30,"")))</f>
        <v/>
      </c>
      <c r="G7823" s="12">
        <f>IF($E7823="","",IF(WEEKDAY($E7823,2)&lt;6,1,0))</f>
        <v/>
      </c>
      <c r="H7823" s="12">
        <f>IF(OR($E7823="",$F7823=""),"",IF(AND($G7823=1,$F7823&gt;='Working Hours'!$C$8,$F7823&lt;'Working Hours'!$C$9),1,0))</f>
        <v/>
      </c>
    </row>
    <row r="7824">
      <c r="A7824" s="11" t="n"/>
      <c r="B7824" s="11" t="n"/>
      <c r="C7824" s="11" t="n"/>
      <c r="E7824" s="12">
        <f>IF($A7824="","",IF(ISNUMBER($A7824),$A7824,IFERROR(DATEVALUE($A7824),"")))</f>
        <v/>
      </c>
      <c r="F7824" s="12">
        <f>IF($B7824="","",IF(ISNUMBER($B7824),HOUR($B7824)*2+MINUTE($B7824)/30,IFERROR(VALUE(LEFT($B7824,FIND(":",$B7824)-1))*2+VALUE(MID($B7824,FIND(":",$B7824)+1,2))/30,"")))</f>
        <v/>
      </c>
      <c r="G7824" s="12">
        <f>IF($E7824="","",IF(WEEKDAY($E7824,2)&lt;6,1,0))</f>
        <v/>
      </c>
      <c r="H7824" s="12">
        <f>IF(OR($E7824="",$F7824=""),"",IF(AND($G7824=1,$F7824&gt;='Working Hours'!$C$8,$F7824&lt;'Working Hours'!$C$9),1,0))</f>
        <v/>
      </c>
    </row>
    <row r="7825">
      <c r="A7825" s="11" t="n"/>
      <c r="B7825" s="11" t="n"/>
      <c r="C7825" s="11" t="n"/>
      <c r="E7825" s="12">
        <f>IF($A7825="","",IF(ISNUMBER($A7825),$A7825,IFERROR(DATEVALUE($A7825),"")))</f>
        <v/>
      </c>
      <c r="F7825" s="12">
        <f>IF($B7825="","",IF(ISNUMBER($B7825),HOUR($B7825)*2+MINUTE($B7825)/30,IFERROR(VALUE(LEFT($B7825,FIND(":",$B7825)-1))*2+VALUE(MID($B7825,FIND(":",$B7825)+1,2))/30,"")))</f>
        <v/>
      </c>
      <c r="G7825" s="12">
        <f>IF($E7825="","",IF(WEEKDAY($E7825,2)&lt;6,1,0))</f>
        <v/>
      </c>
      <c r="H7825" s="12">
        <f>IF(OR($E7825="",$F7825=""),"",IF(AND($G7825=1,$F7825&gt;='Working Hours'!$C$8,$F7825&lt;'Working Hours'!$C$9),1,0))</f>
        <v/>
      </c>
    </row>
    <row r="7826">
      <c r="A7826" s="11" t="n"/>
      <c r="B7826" s="11" t="n"/>
      <c r="C7826" s="11" t="n"/>
      <c r="E7826" s="12">
        <f>IF($A7826="","",IF(ISNUMBER($A7826),$A7826,IFERROR(DATEVALUE($A7826),"")))</f>
        <v/>
      </c>
      <c r="F7826" s="12">
        <f>IF($B7826="","",IF(ISNUMBER($B7826),HOUR($B7826)*2+MINUTE($B7826)/30,IFERROR(VALUE(LEFT($B7826,FIND(":",$B7826)-1))*2+VALUE(MID($B7826,FIND(":",$B7826)+1,2))/30,"")))</f>
        <v/>
      </c>
      <c r="G7826" s="12">
        <f>IF($E7826="","",IF(WEEKDAY($E7826,2)&lt;6,1,0))</f>
        <v/>
      </c>
      <c r="H7826" s="12">
        <f>IF(OR($E7826="",$F7826=""),"",IF(AND($G7826=1,$F7826&gt;='Working Hours'!$C$8,$F7826&lt;'Working Hours'!$C$9),1,0))</f>
        <v/>
      </c>
    </row>
    <row r="7827">
      <c r="A7827" s="11" t="n"/>
      <c r="B7827" s="11" t="n"/>
      <c r="C7827" s="11" t="n"/>
      <c r="E7827" s="12">
        <f>IF($A7827="","",IF(ISNUMBER($A7827),$A7827,IFERROR(DATEVALUE($A7827),"")))</f>
        <v/>
      </c>
      <c r="F7827" s="12">
        <f>IF($B7827="","",IF(ISNUMBER($B7827),HOUR($B7827)*2+MINUTE($B7827)/30,IFERROR(VALUE(LEFT($B7827,FIND(":",$B7827)-1))*2+VALUE(MID($B7827,FIND(":",$B7827)+1,2))/30,"")))</f>
        <v/>
      </c>
      <c r="G7827" s="12">
        <f>IF($E7827="","",IF(WEEKDAY($E7827,2)&lt;6,1,0))</f>
        <v/>
      </c>
      <c r="H7827" s="12">
        <f>IF(OR($E7827="",$F7827=""),"",IF(AND($G7827=1,$F7827&gt;='Working Hours'!$C$8,$F7827&lt;'Working Hours'!$C$9),1,0))</f>
        <v/>
      </c>
    </row>
    <row r="7828">
      <c r="A7828" s="11" t="n"/>
      <c r="B7828" s="11" t="n"/>
      <c r="C7828" s="11" t="n"/>
      <c r="E7828" s="12">
        <f>IF($A7828="","",IF(ISNUMBER($A7828),$A7828,IFERROR(DATEVALUE($A7828),"")))</f>
        <v/>
      </c>
      <c r="F7828" s="12">
        <f>IF($B7828="","",IF(ISNUMBER($B7828),HOUR($B7828)*2+MINUTE($B7828)/30,IFERROR(VALUE(LEFT($B7828,FIND(":",$B7828)-1))*2+VALUE(MID($B7828,FIND(":",$B7828)+1,2))/30,"")))</f>
        <v/>
      </c>
      <c r="G7828" s="12">
        <f>IF($E7828="","",IF(WEEKDAY($E7828,2)&lt;6,1,0))</f>
        <v/>
      </c>
      <c r="H7828" s="12">
        <f>IF(OR($E7828="",$F7828=""),"",IF(AND($G7828=1,$F7828&gt;='Working Hours'!$C$8,$F7828&lt;'Working Hours'!$C$9),1,0))</f>
        <v/>
      </c>
    </row>
    <row r="7829">
      <c r="A7829" s="11" t="n"/>
      <c r="B7829" s="11" t="n"/>
      <c r="C7829" s="11" t="n"/>
      <c r="E7829" s="12">
        <f>IF($A7829="","",IF(ISNUMBER($A7829),$A7829,IFERROR(DATEVALUE($A7829),"")))</f>
        <v/>
      </c>
      <c r="F7829" s="12">
        <f>IF($B7829="","",IF(ISNUMBER($B7829),HOUR($B7829)*2+MINUTE($B7829)/30,IFERROR(VALUE(LEFT($B7829,FIND(":",$B7829)-1))*2+VALUE(MID($B7829,FIND(":",$B7829)+1,2))/30,"")))</f>
        <v/>
      </c>
      <c r="G7829" s="12">
        <f>IF($E7829="","",IF(WEEKDAY($E7829,2)&lt;6,1,0))</f>
        <v/>
      </c>
      <c r="H7829" s="12">
        <f>IF(OR($E7829="",$F7829=""),"",IF(AND($G7829=1,$F7829&gt;='Working Hours'!$C$8,$F7829&lt;'Working Hours'!$C$9),1,0))</f>
        <v/>
      </c>
    </row>
    <row r="7830">
      <c r="A7830" s="11" t="n"/>
      <c r="B7830" s="11" t="n"/>
      <c r="C7830" s="11" t="n"/>
      <c r="E7830" s="12">
        <f>IF($A7830="","",IF(ISNUMBER($A7830),$A7830,IFERROR(DATEVALUE($A7830),"")))</f>
        <v/>
      </c>
      <c r="F7830" s="12">
        <f>IF($B7830="","",IF(ISNUMBER($B7830),HOUR($B7830)*2+MINUTE($B7830)/30,IFERROR(VALUE(LEFT($B7830,FIND(":",$B7830)-1))*2+VALUE(MID($B7830,FIND(":",$B7830)+1,2))/30,"")))</f>
        <v/>
      </c>
      <c r="G7830" s="12">
        <f>IF($E7830="","",IF(WEEKDAY($E7830,2)&lt;6,1,0))</f>
        <v/>
      </c>
      <c r="H7830" s="12">
        <f>IF(OR($E7830="",$F7830=""),"",IF(AND($G7830=1,$F7830&gt;='Working Hours'!$C$8,$F7830&lt;'Working Hours'!$C$9),1,0))</f>
        <v/>
      </c>
    </row>
    <row r="7831">
      <c r="A7831" s="11" t="n"/>
      <c r="B7831" s="11" t="n"/>
      <c r="C7831" s="11" t="n"/>
      <c r="E7831" s="12">
        <f>IF($A7831="","",IF(ISNUMBER($A7831),$A7831,IFERROR(DATEVALUE($A7831),"")))</f>
        <v/>
      </c>
      <c r="F7831" s="12">
        <f>IF($B7831="","",IF(ISNUMBER($B7831),HOUR($B7831)*2+MINUTE($B7831)/30,IFERROR(VALUE(LEFT($B7831,FIND(":",$B7831)-1))*2+VALUE(MID($B7831,FIND(":",$B7831)+1,2))/30,"")))</f>
        <v/>
      </c>
      <c r="G7831" s="12">
        <f>IF($E7831="","",IF(WEEKDAY($E7831,2)&lt;6,1,0))</f>
        <v/>
      </c>
      <c r="H7831" s="12">
        <f>IF(OR($E7831="",$F7831=""),"",IF(AND($G7831=1,$F7831&gt;='Working Hours'!$C$8,$F7831&lt;'Working Hours'!$C$9),1,0))</f>
        <v/>
      </c>
    </row>
    <row r="7832">
      <c r="A7832" s="11" t="n"/>
      <c r="B7832" s="11" t="n"/>
      <c r="C7832" s="11" t="n"/>
      <c r="E7832" s="12">
        <f>IF($A7832="","",IF(ISNUMBER($A7832),$A7832,IFERROR(DATEVALUE($A7832),"")))</f>
        <v/>
      </c>
      <c r="F7832" s="12">
        <f>IF($B7832="","",IF(ISNUMBER($B7832),HOUR($B7832)*2+MINUTE($B7832)/30,IFERROR(VALUE(LEFT($B7832,FIND(":",$B7832)-1))*2+VALUE(MID($B7832,FIND(":",$B7832)+1,2))/30,"")))</f>
        <v/>
      </c>
      <c r="G7832" s="12">
        <f>IF($E7832="","",IF(WEEKDAY($E7832,2)&lt;6,1,0))</f>
        <v/>
      </c>
      <c r="H7832" s="12">
        <f>IF(OR($E7832="",$F7832=""),"",IF(AND($G7832=1,$F7832&gt;='Working Hours'!$C$8,$F7832&lt;'Working Hours'!$C$9),1,0))</f>
        <v/>
      </c>
    </row>
    <row r="7833">
      <c r="A7833" s="11" t="n"/>
      <c r="B7833" s="11" t="n"/>
      <c r="C7833" s="11" t="n"/>
      <c r="E7833" s="12">
        <f>IF($A7833="","",IF(ISNUMBER($A7833),$A7833,IFERROR(DATEVALUE($A7833),"")))</f>
        <v/>
      </c>
      <c r="F7833" s="12">
        <f>IF($B7833="","",IF(ISNUMBER($B7833),HOUR($B7833)*2+MINUTE($B7833)/30,IFERROR(VALUE(LEFT($B7833,FIND(":",$B7833)-1))*2+VALUE(MID($B7833,FIND(":",$B7833)+1,2))/30,"")))</f>
        <v/>
      </c>
      <c r="G7833" s="12">
        <f>IF($E7833="","",IF(WEEKDAY($E7833,2)&lt;6,1,0))</f>
        <v/>
      </c>
      <c r="H7833" s="12">
        <f>IF(OR($E7833="",$F7833=""),"",IF(AND($G7833=1,$F7833&gt;='Working Hours'!$C$8,$F7833&lt;'Working Hours'!$C$9),1,0))</f>
        <v/>
      </c>
    </row>
    <row r="7834">
      <c r="A7834" s="11" t="n"/>
      <c r="B7834" s="11" t="n"/>
      <c r="C7834" s="11" t="n"/>
      <c r="E7834" s="12">
        <f>IF($A7834="","",IF(ISNUMBER($A7834),$A7834,IFERROR(DATEVALUE($A7834),"")))</f>
        <v/>
      </c>
      <c r="F7834" s="12">
        <f>IF($B7834="","",IF(ISNUMBER($B7834),HOUR($B7834)*2+MINUTE($B7834)/30,IFERROR(VALUE(LEFT($B7834,FIND(":",$B7834)-1))*2+VALUE(MID($B7834,FIND(":",$B7834)+1,2))/30,"")))</f>
        <v/>
      </c>
      <c r="G7834" s="12">
        <f>IF($E7834="","",IF(WEEKDAY($E7834,2)&lt;6,1,0))</f>
        <v/>
      </c>
      <c r="H7834" s="12">
        <f>IF(OR($E7834="",$F7834=""),"",IF(AND($G7834=1,$F7834&gt;='Working Hours'!$C$8,$F7834&lt;'Working Hours'!$C$9),1,0))</f>
        <v/>
      </c>
    </row>
    <row r="7835">
      <c r="A7835" s="11" t="n"/>
      <c r="B7835" s="11" t="n"/>
      <c r="C7835" s="11" t="n"/>
      <c r="E7835" s="12">
        <f>IF($A7835="","",IF(ISNUMBER($A7835),$A7835,IFERROR(DATEVALUE($A7835),"")))</f>
        <v/>
      </c>
      <c r="F7835" s="12">
        <f>IF($B7835="","",IF(ISNUMBER($B7835),HOUR($B7835)*2+MINUTE($B7835)/30,IFERROR(VALUE(LEFT($B7835,FIND(":",$B7835)-1))*2+VALUE(MID($B7835,FIND(":",$B7835)+1,2))/30,"")))</f>
        <v/>
      </c>
      <c r="G7835" s="12">
        <f>IF($E7835="","",IF(WEEKDAY($E7835,2)&lt;6,1,0))</f>
        <v/>
      </c>
      <c r="H7835" s="12">
        <f>IF(OR($E7835="",$F7835=""),"",IF(AND($G7835=1,$F7835&gt;='Working Hours'!$C$8,$F7835&lt;'Working Hours'!$C$9),1,0))</f>
        <v/>
      </c>
    </row>
    <row r="7836">
      <c r="A7836" s="11" t="n"/>
      <c r="B7836" s="11" t="n"/>
      <c r="C7836" s="11" t="n"/>
      <c r="E7836" s="12">
        <f>IF($A7836="","",IF(ISNUMBER($A7836),$A7836,IFERROR(DATEVALUE($A7836),"")))</f>
        <v/>
      </c>
      <c r="F7836" s="12">
        <f>IF($B7836="","",IF(ISNUMBER($B7836),HOUR($B7836)*2+MINUTE($B7836)/30,IFERROR(VALUE(LEFT($B7836,FIND(":",$B7836)-1))*2+VALUE(MID($B7836,FIND(":",$B7836)+1,2))/30,"")))</f>
        <v/>
      </c>
      <c r="G7836" s="12">
        <f>IF($E7836="","",IF(WEEKDAY($E7836,2)&lt;6,1,0))</f>
        <v/>
      </c>
      <c r="H7836" s="12">
        <f>IF(OR($E7836="",$F7836=""),"",IF(AND($G7836=1,$F7836&gt;='Working Hours'!$C$8,$F7836&lt;'Working Hours'!$C$9),1,0))</f>
        <v/>
      </c>
    </row>
    <row r="7837">
      <c r="A7837" s="11" t="n"/>
      <c r="B7837" s="11" t="n"/>
      <c r="C7837" s="11" t="n"/>
      <c r="E7837" s="12">
        <f>IF($A7837="","",IF(ISNUMBER($A7837),$A7837,IFERROR(DATEVALUE($A7837),"")))</f>
        <v/>
      </c>
      <c r="F7837" s="12">
        <f>IF($B7837="","",IF(ISNUMBER($B7837),HOUR($B7837)*2+MINUTE($B7837)/30,IFERROR(VALUE(LEFT($B7837,FIND(":",$B7837)-1))*2+VALUE(MID($B7837,FIND(":",$B7837)+1,2))/30,"")))</f>
        <v/>
      </c>
      <c r="G7837" s="12">
        <f>IF($E7837="","",IF(WEEKDAY($E7837,2)&lt;6,1,0))</f>
        <v/>
      </c>
      <c r="H7837" s="12">
        <f>IF(OR($E7837="",$F7837=""),"",IF(AND($G7837=1,$F7837&gt;='Working Hours'!$C$8,$F7837&lt;'Working Hours'!$C$9),1,0))</f>
        <v/>
      </c>
    </row>
    <row r="7838">
      <c r="A7838" s="11" t="n"/>
      <c r="B7838" s="11" t="n"/>
      <c r="C7838" s="11" t="n"/>
      <c r="E7838" s="12">
        <f>IF($A7838="","",IF(ISNUMBER($A7838),$A7838,IFERROR(DATEVALUE($A7838),"")))</f>
        <v/>
      </c>
      <c r="F7838" s="12">
        <f>IF($B7838="","",IF(ISNUMBER($B7838),HOUR($B7838)*2+MINUTE($B7838)/30,IFERROR(VALUE(LEFT($B7838,FIND(":",$B7838)-1))*2+VALUE(MID($B7838,FIND(":",$B7838)+1,2))/30,"")))</f>
        <v/>
      </c>
      <c r="G7838" s="12">
        <f>IF($E7838="","",IF(WEEKDAY($E7838,2)&lt;6,1,0))</f>
        <v/>
      </c>
      <c r="H7838" s="12">
        <f>IF(OR($E7838="",$F7838=""),"",IF(AND($G7838=1,$F7838&gt;='Working Hours'!$C$8,$F7838&lt;'Working Hours'!$C$9),1,0))</f>
        <v/>
      </c>
    </row>
    <row r="7839">
      <c r="A7839" s="11" t="n"/>
      <c r="B7839" s="11" t="n"/>
      <c r="C7839" s="11" t="n"/>
      <c r="E7839" s="12">
        <f>IF($A7839="","",IF(ISNUMBER($A7839),$A7839,IFERROR(DATEVALUE($A7839),"")))</f>
        <v/>
      </c>
      <c r="F7839" s="12">
        <f>IF($B7839="","",IF(ISNUMBER($B7839),HOUR($B7839)*2+MINUTE($B7839)/30,IFERROR(VALUE(LEFT($B7839,FIND(":",$B7839)-1))*2+VALUE(MID($B7839,FIND(":",$B7839)+1,2))/30,"")))</f>
        <v/>
      </c>
      <c r="G7839" s="12">
        <f>IF($E7839="","",IF(WEEKDAY($E7839,2)&lt;6,1,0))</f>
        <v/>
      </c>
      <c r="H7839" s="12">
        <f>IF(OR($E7839="",$F7839=""),"",IF(AND($G7839=1,$F7839&gt;='Working Hours'!$C$8,$F7839&lt;'Working Hours'!$C$9),1,0))</f>
        <v/>
      </c>
    </row>
    <row r="7840">
      <c r="A7840" s="11" t="n"/>
      <c r="B7840" s="11" t="n"/>
      <c r="C7840" s="11" t="n"/>
      <c r="E7840" s="12">
        <f>IF($A7840="","",IF(ISNUMBER($A7840),$A7840,IFERROR(DATEVALUE($A7840),"")))</f>
        <v/>
      </c>
      <c r="F7840" s="12">
        <f>IF($B7840="","",IF(ISNUMBER($B7840),HOUR($B7840)*2+MINUTE($B7840)/30,IFERROR(VALUE(LEFT($B7840,FIND(":",$B7840)-1))*2+VALUE(MID($B7840,FIND(":",$B7840)+1,2))/30,"")))</f>
        <v/>
      </c>
      <c r="G7840" s="12">
        <f>IF($E7840="","",IF(WEEKDAY($E7840,2)&lt;6,1,0))</f>
        <v/>
      </c>
      <c r="H7840" s="12">
        <f>IF(OR($E7840="",$F7840=""),"",IF(AND($G7840=1,$F7840&gt;='Working Hours'!$C$8,$F7840&lt;'Working Hours'!$C$9),1,0))</f>
        <v/>
      </c>
    </row>
    <row r="7841">
      <c r="A7841" s="11" t="n"/>
      <c r="B7841" s="11" t="n"/>
      <c r="C7841" s="11" t="n"/>
      <c r="E7841" s="12">
        <f>IF($A7841="","",IF(ISNUMBER($A7841),$A7841,IFERROR(DATEVALUE($A7841),"")))</f>
        <v/>
      </c>
      <c r="F7841" s="12">
        <f>IF($B7841="","",IF(ISNUMBER($B7841),HOUR($B7841)*2+MINUTE($B7841)/30,IFERROR(VALUE(LEFT($B7841,FIND(":",$B7841)-1))*2+VALUE(MID($B7841,FIND(":",$B7841)+1,2))/30,"")))</f>
        <v/>
      </c>
      <c r="G7841" s="12">
        <f>IF($E7841="","",IF(WEEKDAY($E7841,2)&lt;6,1,0))</f>
        <v/>
      </c>
      <c r="H7841" s="12">
        <f>IF(OR($E7841="",$F7841=""),"",IF(AND($G7841=1,$F7841&gt;='Working Hours'!$C$8,$F7841&lt;'Working Hours'!$C$9),1,0))</f>
        <v/>
      </c>
    </row>
    <row r="7842">
      <c r="A7842" s="11" t="n"/>
      <c r="B7842" s="11" t="n"/>
      <c r="C7842" s="11" t="n"/>
      <c r="E7842" s="12">
        <f>IF($A7842="","",IF(ISNUMBER($A7842),$A7842,IFERROR(DATEVALUE($A7842),"")))</f>
        <v/>
      </c>
      <c r="F7842" s="12">
        <f>IF($B7842="","",IF(ISNUMBER($B7842),HOUR($B7842)*2+MINUTE($B7842)/30,IFERROR(VALUE(LEFT($B7842,FIND(":",$B7842)-1))*2+VALUE(MID($B7842,FIND(":",$B7842)+1,2))/30,"")))</f>
        <v/>
      </c>
      <c r="G7842" s="12">
        <f>IF($E7842="","",IF(WEEKDAY($E7842,2)&lt;6,1,0))</f>
        <v/>
      </c>
      <c r="H7842" s="12">
        <f>IF(OR($E7842="",$F7842=""),"",IF(AND($G7842=1,$F7842&gt;='Working Hours'!$C$8,$F7842&lt;'Working Hours'!$C$9),1,0))</f>
        <v/>
      </c>
    </row>
    <row r="7843">
      <c r="A7843" s="11" t="n"/>
      <c r="B7843" s="11" t="n"/>
      <c r="C7843" s="11" t="n"/>
      <c r="E7843" s="12">
        <f>IF($A7843="","",IF(ISNUMBER($A7843),$A7843,IFERROR(DATEVALUE($A7843),"")))</f>
        <v/>
      </c>
      <c r="F7843" s="12">
        <f>IF($B7843="","",IF(ISNUMBER($B7843),HOUR($B7843)*2+MINUTE($B7843)/30,IFERROR(VALUE(LEFT($B7843,FIND(":",$B7843)-1))*2+VALUE(MID($B7843,FIND(":",$B7843)+1,2))/30,"")))</f>
        <v/>
      </c>
      <c r="G7843" s="12">
        <f>IF($E7843="","",IF(WEEKDAY($E7843,2)&lt;6,1,0))</f>
        <v/>
      </c>
      <c r="H7843" s="12">
        <f>IF(OR($E7843="",$F7843=""),"",IF(AND($G7843=1,$F7843&gt;='Working Hours'!$C$8,$F7843&lt;'Working Hours'!$C$9),1,0))</f>
        <v/>
      </c>
    </row>
    <row r="7844">
      <c r="A7844" s="11" t="n"/>
      <c r="B7844" s="11" t="n"/>
      <c r="C7844" s="11" t="n"/>
      <c r="E7844" s="12">
        <f>IF($A7844="","",IF(ISNUMBER($A7844),$A7844,IFERROR(DATEVALUE($A7844),"")))</f>
        <v/>
      </c>
      <c r="F7844" s="12">
        <f>IF($B7844="","",IF(ISNUMBER($B7844),HOUR($B7844)*2+MINUTE($B7844)/30,IFERROR(VALUE(LEFT($B7844,FIND(":",$B7844)-1))*2+VALUE(MID($B7844,FIND(":",$B7844)+1,2))/30,"")))</f>
        <v/>
      </c>
      <c r="G7844" s="12">
        <f>IF($E7844="","",IF(WEEKDAY($E7844,2)&lt;6,1,0))</f>
        <v/>
      </c>
      <c r="H7844" s="12">
        <f>IF(OR($E7844="",$F7844=""),"",IF(AND($G7844=1,$F7844&gt;='Working Hours'!$C$8,$F7844&lt;'Working Hours'!$C$9),1,0))</f>
        <v/>
      </c>
    </row>
    <row r="7845">
      <c r="A7845" s="11" t="n"/>
      <c r="B7845" s="11" t="n"/>
      <c r="C7845" s="11" t="n"/>
      <c r="E7845" s="12">
        <f>IF($A7845="","",IF(ISNUMBER($A7845),$A7845,IFERROR(DATEVALUE($A7845),"")))</f>
        <v/>
      </c>
      <c r="F7845" s="12">
        <f>IF($B7845="","",IF(ISNUMBER($B7845),HOUR($B7845)*2+MINUTE($B7845)/30,IFERROR(VALUE(LEFT($B7845,FIND(":",$B7845)-1))*2+VALUE(MID($B7845,FIND(":",$B7845)+1,2))/30,"")))</f>
        <v/>
      </c>
      <c r="G7845" s="12">
        <f>IF($E7845="","",IF(WEEKDAY($E7845,2)&lt;6,1,0))</f>
        <v/>
      </c>
      <c r="H7845" s="12">
        <f>IF(OR($E7845="",$F7845=""),"",IF(AND($G7845=1,$F7845&gt;='Working Hours'!$C$8,$F7845&lt;'Working Hours'!$C$9),1,0))</f>
        <v/>
      </c>
    </row>
    <row r="7846">
      <c r="A7846" s="11" t="n"/>
      <c r="B7846" s="11" t="n"/>
      <c r="C7846" s="11" t="n"/>
      <c r="E7846" s="12">
        <f>IF($A7846="","",IF(ISNUMBER($A7846),$A7846,IFERROR(DATEVALUE($A7846),"")))</f>
        <v/>
      </c>
      <c r="F7846" s="12">
        <f>IF($B7846="","",IF(ISNUMBER($B7846),HOUR($B7846)*2+MINUTE($B7846)/30,IFERROR(VALUE(LEFT($B7846,FIND(":",$B7846)-1))*2+VALUE(MID($B7846,FIND(":",$B7846)+1,2))/30,"")))</f>
        <v/>
      </c>
      <c r="G7846" s="12">
        <f>IF($E7846="","",IF(WEEKDAY($E7846,2)&lt;6,1,0))</f>
        <v/>
      </c>
      <c r="H7846" s="12">
        <f>IF(OR($E7846="",$F7846=""),"",IF(AND($G7846=1,$F7846&gt;='Working Hours'!$C$8,$F7846&lt;'Working Hours'!$C$9),1,0))</f>
        <v/>
      </c>
    </row>
    <row r="7847">
      <c r="A7847" s="11" t="n"/>
      <c r="B7847" s="11" t="n"/>
      <c r="C7847" s="11" t="n"/>
      <c r="E7847" s="12">
        <f>IF($A7847="","",IF(ISNUMBER($A7847),$A7847,IFERROR(DATEVALUE($A7847),"")))</f>
        <v/>
      </c>
      <c r="F7847" s="12">
        <f>IF($B7847="","",IF(ISNUMBER($B7847),HOUR($B7847)*2+MINUTE($B7847)/30,IFERROR(VALUE(LEFT($B7847,FIND(":",$B7847)-1))*2+VALUE(MID($B7847,FIND(":",$B7847)+1,2))/30,"")))</f>
        <v/>
      </c>
      <c r="G7847" s="12">
        <f>IF($E7847="","",IF(WEEKDAY($E7847,2)&lt;6,1,0))</f>
        <v/>
      </c>
      <c r="H7847" s="12">
        <f>IF(OR($E7847="",$F7847=""),"",IF(AND($G7847=1,$F7847&gt;='Working Hours'!$C$8,$F7847&lt;'Working Hours'!$C$9),1,0))</f>
        <v/>
      </c>
    </row>
    <row r="7848">
      <c r="A7848" s="11" t="n"/>
      <c r="B7848" s="11" t="n"/>
      <c r="C7848" s="11" t="n"/>
      <c r="E7848" s="12">
        <f>IF($A7848="","",IF(ISNUMBER($A7848),$A7848,IFERROR(DATEVALUE($A7848),"")))</f>
        <v/>
      </c>
      <c r="F7848" s="12">
        <f>IF($B7848="","",IF(ISNUMBER($B7848),HOUR($B7848)*2+MINUTE($B7848)/30,IFERROR(VALUE(LEFT($B7848,FIND(":",$B7848)-1))*2+VALUE(MID($B7848,FIND(":",$B7848)+1,2))/30,"")))</f>
        <v/>
      </c>
      <c r="G7848" s="12">
        <f>IF($E7848="","",IF(WEEKDAY($E7848,2)&lt;6,1,0))</f>
        <v/>
      </c>
      <c r="H7848" s="12">
        <f>IF(OR($E7848="",$F7848=""),"",IF(AND($G7848=1,$F7848&gt;='Working Hours'!$C$8,$F7848&lt;'Working Hours'!$C$9),1,0))</f>
        <v/>
      </c>
    </row>
    <row r="7849">
      <c r="A7849" s="11" t="n"/>
      <c r="B7849" s="11" t="n"/>
      <c r="C7849" s="11" t="n"/>
      <c r="E7849" s="12">
        <f>IF($A7849="","",IF(ISNUMBER($A7849),$A7849,IFERROR(DATEVALUE($A7849),"")))</f>
        <v/>
      </c>
      <c r="F7849" s="12">
        <f>IF($B7849="","",IF(ISNUMBER($B7849),HOUR($B7849)*2+MINUTE($B7849)/30,IFERROR(VALUE(LEFT($B7849,FIND(":",$B7849)-1))*2+VALUE(MID($B7849,FIND(":",$B7849)+1,2))/30,"")))</f>
        <v/>
      </c>
      <c r="G7849" s="12">
        <f>IF($E7849="","",IF(WEEKDAY($E7849,2)&lt;6,1,0))</f>
        <v/>
      </c>
      <c r="H7849" s="12">
        <f>IF(OR($E7849="",$F7849=""),"",IF(AND($G7849=1,$F7849&gt;='Working Hours'!$C$8,$F7849&lt;'Working Hours'!$C$9),1,0))</f>
        <v/>
      </c>
    </row>
    <row r="7850">
      <c r="A7850" s="11" t="n"/>
      <c r="B7850" s="11" t="n"/>
      <c r="C7850" s="11" t="n"/>
      <c r="E7850" s="12">
        <f>IF($A7850="","",IF(ISNUMBER($A7850),$A7850,IFERROR(DATEVALUE($A7850),"")))</f>
        <v/>
      </c>
      <c r="F7850" s="12">
        <f>IF($B7850="","",IF(ISNUMBER($B7850),HOUR($B7850)*2+MINUTE($B7850)/30,IFERROR(VALUE(LEFT($B7850,FIND(":",$B7850)-1))*2+VALUE(MID($B7850,FIND(":",$B7850)+1,2))/30,"")))</f>
        <v/>
      </c>
      <c r="G7850" s="12">
        <f>IF($E7850="","",IF(WEEKDAY($E7850,2)&lt;6,1,0))</f>
        <v/>
      </c>
      <c r="H7850" s="12">
        <f>IF(OR($E7850="",$F7850=""),"",IF(AND($G7850=1,$F7850&gt;='Working Hours'!$C$8,$F7850&lt;'Working Hours'!$C$9),1,0))</f>
        <v/>
      </c>
    </row>
    <row r="7851">
      <c r="A7851" s="11" t="n"/>
      <c r="B7851" s="11" t="n"/>
      <c r="C7851" s="11" t="n"/>
      <c r="E7851" s="12">
        <f>IF($A7851="","",IF(ISNUMBER($A7851),$A7851,IFERROR(DATEVALUE($A7851),"")))</f>
        <v/>
      </c>
      <c r="F7851" s="12">
        <f>IF($B7851="","",IF(ISNUMBER($B7851),HOUR($B7851)*2+MINUTE($B7851)/30,IFERROR(VALUE(LEFT($B7851,FIND(":",$B7851)-1))*2+VALUE(MID($B7851,FIND(":",$B7851)+1,2))/30,"")))</f>
        <v/>
      </c>
      <c r="G7851" s="12">
        <f>IF($E7851="","",IF(WEEKDAY($E7851,2)&lt;6,1,0))</f>
        <v/>
      </c>
      <c r="H7851" s="12">
        <f>IF(OR($E7851="",$F7851=""),"",IF(AND($G7851=1,$F7851&gt;='Working Hours'!$C$8,$F7851&lt;'Working Hours'!$C$9),1,0))</f>
        <v/>
      </c>
    </row>
    <row r="7852">
      <c r="A7852" s="11" t="n"/>
      <c r="B7852" s="11" t="n"/>
      <c r="C7852" s="11" t="n"/>
      <c r="E7852" s="12">
        <f>IF($A7852="","",IF(ISNUMBER($A7852),$A7852,IFERROR(DATEVALUE($A7852),"")))</f>
        <v/>
      </c>
      <c r="F7852" s="12">
        <f>IF($B7852="","",IF(ISNUMBER($B7852),HOUR($B7852)*2+MINUTE($B7852)/30,IFERROR(VALUE(LEFT($B7852,FIND(":",$B7852)-1))*2+VALUE(MID($B7852,FIND(":",$B7852)+1,2))/30,"")))</f>
        <v/>
      </c>
      <c r="G7852" s="12">
        <f>IF($E7852="","",IF(WEEKDAY($E7852,2)&lt;6,1,0))</f>
        <v/>
      </c>
      <c r="H7852" s="12">
        <f>IF(OR($E7852="",$F7852=""),"",IF(AND($G7852=1,$F7852&gt;='Working Hours'!$C$8,$F7852&lt;'Working Hours'!$C$9),1,0))</f>
        <v/>
      </c>
    </row>
    <row r="7853">
      <c r="A7853" s="11" t="n"/>
      <c r="B7853" s="11" t="n"/>
      <c r="C7853" s="11" t="n"/>
      <c r="E7853" s="12">
        <f>IF($A7853="","",IF(ISNUMBER($A7853),$A7853,IFERROR(DATEVALUE($A7853),"")))</f>
        <v/>
      </c>
      <c r="F7853" s="12">
        <f>IF($B7853="","",IF(ISNUMBER($B7853),HOUR($B7853)*2+MINUTE($B7853)/30,IFERROR(VALUE(LEFT($B7853,FIND(":",$B7853)-1))*2+VALUE(MID($B7853,FIND(":",$B7853)+1,2))/30,"")))</f>
        <v/>
      </c>
      <c r="G7853" s="12">
        <f>IF($E7853="","",IF(WEEKDAY($E7853,2)&lt;6,1,0))</f>
        <v/>
      </c>
      <c r="H7853" s="12">
        <f>IF(OR($E7853="",$F7853=""),"",IF(AND($G7853=1,$F7853&gt;='Working Hours'!$C$8,$F7853&lt;'Working Hours'!$C$9),1,0))</f>
        <v/>
      </c>
    </row>
    <row r="7854">
      <c r="A7854" s="11" t="n"/>
      <c r="B7854" s="11" t="n"/>
      <c r="C7854" s="11" t="n"/>
      <c r="E7854" s="12">
        <f>IF($A7854="","",IF(ISNUMBER($A7854),$A7854,IFERROR(DATEVALUE($A7854),"")))</f>
        <v/>
      </c>
      <c r="F7854" s="12">
        <f>IF($B7854="","",IF(ISNUMBER($B7854),HOUR($B7854)*2+MINUTE($B7854)/30,IFERROR(VALUE(LEFT($B7854,FIND(":",$B7854)-1))*2+VALUE(MID($B7854,FIND(":",$B7854)+1,2))/30,"")))</f>
        <v/>
      </c>
      <c r="G7854" s="12">
        <f>IF($E7854="","",IF(WEEKDAY($E7854,2)&lt;6,1,0))</f>
        <v/>
      </c>
      <c r="H7854" s="12">
        <f>IF(OR($E7854="",$F7854=""),"",IF(AND($G7854=1,$F7854&gt;='Working Hours'!$C$8,$F7854&lt;'Working Hours'!$C$9),1,0))</f>
        <v/>
      </c>
    </row>
    <row r="7855">
      <c r="A7855" s="11" t="n"/>
      <c r="B7855" s="11" t="n"/>
      <c r="C7855" s="11" t="n"/>
      <c r="E7855" s="12">
        <f>IF($A7855="","",IF(ISNUMBER($A7855),$A7855,IFERROR(DATEVALUE($A7855),"")))</f>
        <v/>
      </c>
      <c r="F7855" s="12">
        <f>IF($B7855="","",IF(ISNUMBER($B7855),HOUR($B7855)*2+MINUTE($B7855)/30,IFERROR(VALUE(LEFT($B7855,FIND(":",$B7855)-1))*2+VALUE(MID($B7855,FIND(":",$B7855)+1,2))/30,"")))</f>
        <v/>
      </c>
      <c r="G7855" s="12">
        <f>IF($E7855="","",IF(WEEKDAY($E7855,2)&lt;6,1,0))</f>
        <v/>
      </c>
      <c r="H7855" s="12">
        <f>IF(OR($E7855="",$F7855=""),"",IF(AND($G7855=1,$F7855&gt;='Working Hours'!$C$8,$F7855&lt;'Working Hours'!$C$9),1,0))</f>
        <v/>
      </c>
    </row>
    <row r="7856">
      <c r="A7856" s="11" t="n"/>
      <c r="B7856" s="11" t="n"/>
      <c r="C7856" s="11" t="n"/>
      <c r="E7856" s="12">
        <f>IF($A7856="","",IF(ISNUMBER($A7856),$A7856,IFERROR(DATEVALUE($A7856),"")))</f>
        <v/>
      </c>
      <c r="F7856" s="12">
        <f>IF($B7856="","",IF(ISNUMBER($B7856),HOUR($B7856)*2+MINUTE($B7856)/30,IFERROR(VALUE(LEFT($B7856,FIND(":",$B7856)-1))*2+VALUE(MID($B7856,FIND(":",$B7856)+1,2))/30,"")))</f>
        <v/>
      </c>
      <c r="G7856" s="12">
        <f>IF($E7856="","",IF(WEEKDAY($E7856,2)&lt;6,1,0))</f>
        <v/>
      </c>
      <c r="H7856" s="12">
        <f>IF(OR($E7856="",$F7856=""),"",IF(AND($G7856=1,$F7856&gt;='Working Hours'!$C$8,$F7856&lt;'Working Hours'!$C$9),1,0))</f>
        <v/>
      </c>
    </row>
    <row r="7857">
      <c r="A7857" s="11" t="n"/>
      <c r="B7857" s="11" t="n"/>
      <c r="C7857" s="11" t="n"/>
      <c r="E7857" s="12">
        <f>IF($A7857="","",IF(ISNUMBER($A7857),$A7857,IFERROR(DATEVALUE($A7857),"")))</f>
        <v/>
      </c>
      <c r="F7857" s="12">
        <f>IF($B7857="","",IF(ISNUMBER($B7857),HOUR($B7857)*2+MINUTE($B7857)/30,IFERROR(VALUE(LEFT($B7857,FIND(":",$B7857)-1))*2+VALUE(MID($B7857,FIND(":",$B7857)+1,2))/30,"")))</f>
        <v/>
      </c>
      <c r="G7857" s="12">
        <f>IF($E7857="","",IF(WEEKDAY($E7857,2)&lt;6,1,0))</f>
        <v/>
      </c>
      <c r="H7857" s="12">
        <f>IF(OR($E7857="",$F7857=""),"",IF(AND($G7857=1,$F7857&gt;='Working Hours'!$C$8,$F7857&lt;'Working Hours'!$C$9),1,0))</f>
        <v/>
      </c>
    </row>
    <row r="7858">
      <c r="A7858" s="11" t="n"/>
      <c r="B7858" s="11" t="n"/>
      <c r="C7858" s="11" t="n"/>
      <c r="E7858" s="12">
        <f>IF($A7858="","",IF(ISNUMBER($A7858),$A7858,IFERROR(DATEVALUE($A7858),"")))</f>
        <v/>
      </c>
      <c r="F7858" s="12">
        <f>IF($B7858="","",IF(ISNUMBER($B7858),HOUR($B7858)*2+MINUTE($B7858)/30,IFERROR(VALUE(LEFT($B7858,FIND(":",$B7858)-1))*2+VALUE(MID($B7858,FIND(":",$B7858)+1,2))/30,"")))</f>
        <v/>
      </c>
      <c r="G7858" s="12">
        <f>IF($E7858="","",IF(WEEKDAY($E7858,2)&lt;6,1,0))</f>
        <v/>
      </c>
      <c r="H7858" s="12">
        <f>IF(OR($E7858="",$F7858=""),"",IF(AND($G7858=1,$F7858&gt;='Working Hours'!$C$8,$F7858&lt;'Working Hours'!$C$9),1,0))</f>
        <v/>
      </c>
    </row>
    <row r="7859">
      <c r="A7859" s="11" t="n"/>
      <c r="B7859" s="11" t="n"/>
      <c r="C7859" s="11" t="n"/>
      <c r="E7859" s="12">
        <f>IF($A7859="","",IF(ISNUMBER($A7859),$A7859,IFERROR(DATEVALUE($A7859),"")))</f>
        <v/>
      </c>
      <c r="F7859" s="12">
        <f>IF($B7859="","",IF(ISNUMBER($B7859),HOUR($B7859)*2+MINUTE($B7859)/30,IFERROR(VALUE(LEFT($B7859,FIND(":",$B7859)-1))*2+VALUE(MID($B7859,FIND(":",$B7859)+1,2))/30,"")))</f>
        <v/>
      </c>
      <c r="G7859" s="12">
        <f>IF($E7859="","",IF(WEEKDAY($E7859,2)&lt;6,1,0))</f>
        <v/>
      </c>
      <c r="H7859" s="12">
        <f>IF(OR($E7859="",$F7859=""),"",IF(AND($G7859=1,$F7859&gt;='Working Hours'!$C$8,$F7859&lt;'Working Hours'!$C$9),1,0))</f>
        <v/>
      </c>
    </row>
    <row r="7860">
      <c r="A7860" s="11" t="n"/>
      <c r="B7860" s="11" t="n"/>
      <c r="C7860" s="11" t="n"/>
      <c r="E7860" s="12">
        <f>IF($A7860="","",IF(ISNUMBER($A7860),$A7860,IFERROR(DATEVALUE($A7860),"")))</f>
        <v/>
      </c>
      <c r="F7860" s="12">
        <f>IF($B7860="","",IF(ISNUMBER($B7860),HOUR($B7860)*2+MINUTE($B7860)/30,IFERROR(VALUE(LEFT($B7860,FIND(":",$B7860)-1))*2+VALUE(MID($B7860,FIND(":",$B7860)+1,2))/30,"")))</f>
        <v/>
      </c>
      <c r="G7860" s="12">
        <f>IF($E7860="","",IF(WEEKDAY($E7860,2)&lt;6,1,0))</f>
        <v/>
      </c>
      <c r="H7860" s="12">
        <f>IF(OR($E7860="",$F7860=""),"",IF(AND($G7860=1,$F7860&gt;='Working Hours'!$C$8,$F7860&lt;'Working Hours'!$C$9),1,0))</f>
        <v/>
      </c>
    </row>
    <row r="7861">
      <c r="A7861" s="11" t="n"/>
      <c r="B7861" s="11" t="n"/>
      <c r="C7861" s="11" t="n"/>
      <c r="E7861" s="12">
        <f>IF($A7861="","",IF(ISNUMBER($A7861),$A7861,IFERROR(DATEVALUE($A7861),"")))</f>
        <v/>
      </c>
      <c r="F7861" s="12">
        <f>IF($B7861="","",IF(ISNUMBER($B7861),HOUR($B7861)*2+MINUTE($B7861)/30,IFERROR(VALUE(LEFT($B7861,FIND(":",$B7861)-1))*2+VALUE(MID($B7861,FIND(":",$B7861)+1,2))/30,"")))</f>
        <v/>
      </c>
      <c r="G7861" s="12">
        <f>IF($E7861="","",IF(WEEKDAY($E7861,2)&lt;6,1,0))</f>
        <v/>
      </c>
      <c r="H7861" s="12">
        <f>IF(OR($E7861="",$F7861=""),"",IF(AND($G7861=1,$F7861&gt;='Working Hours'!$C$8,$F7861&lt;'Working Hours'!$C$9),1,0))</f>
        <v/>
      </c>
    </row>
    <row r="7862">
      <c r="A7862" s="11" t="n"/>
      <c r="B7862" s="11" t="n"/>
      <c r="C7862" s="11" t="n"/>
      <c r="E7862" s="12">
        <f>IF($A7862="","",IF(ISNUMBER($A7862),$A7862,IFERROR(DATEVALUE($A7862),"")))</f>
        <v/>
      </c>
      <c r="F7862" s="12">
        <f>IF($B7862="","",IF(ISNUMBER($B7862),HOUR($B7862)*2+MINUTE($B7862)/30,IFERROR(VALUE(LEFT($B7862,FIND(":",$B7862)-1))*2+VALUE(MID($B7862,FIND(":",$B7862)+1,2))/30,"")))</f>
        <v/>
      </c>
      <c r="G7862" s="12">
        <f>IF($E7862="","",IF(WEEKDAY($E7862,2)&lt;6,1,0))</f>
        <v/>
      </c>
      <c r="H7862" s="12">
        <f>IF(OR($E7862="",$F7862=""),"",IF(AND($G7862=1,$F7862&gt;='Working Hours'!$C$8,$F7862&lt;'Working Hours'!$C$9),1,0))</f>
        <v/>
      </c>
    </row>
    <row r="7863">
      <c r="A7863" s="11" t="n"/>
      <c r="B7863" s="11" t="n"/>
      <c r="C7863" s="11" t="n"/>
      <c r="E7863" s="12">
        <f>IF($A7863="","",IF(ISNUMBER($A7863),$A7863,IFERROR(DATEVALUE($A7863),"")))</f>
        <v/>
      </c>
      <c r="F7863" s="12">
        <f>IF($B7863="","",IF(ISNUMBER($B7863),HOUR($B7863)*2+MINUTE($B7863)/30,IFERROR(VALUE(LEFT($B7863,FIND(":",$B7863)-1))*2+VALUE(MID($B7863,FIND(":",$B7863)+1,2))/30,"")))</f>
        <v/>
      </c>
      <c r="G7863" s="12">
        <f>IF($E7863="","",IF(WEEKDAY($E7863,2)&lt;6,1,0))</f>
        <v/>
      </c>
      <c r="H7863" s="12">
        <f>IF(OR($E7863="",$F7863=""),"",IF(AND($G7863=1,$F7863&gt;='Working Hours'!$C$8,$F7863&lt;'Working Hours'!$C$9),1,0))</f>
        <v/>
      </c>
    </row>
    <row r="7864">
      <c r="A7864" s="11" t="n"/>
      <c r="B7864" s="11" t="n"/>
      <c r="C7864" s="11" t="n"/>
      <c r="E7864" s="12">
        <f>IF($A7864="","",IF(ISNUMBER($A7864),$A7864,IFERROR(DATEVALUE($A7864),"")))</f>
        <v/>
      </c>
      <c r="F7864" s="12">
        <f>IF($B7864="","",IF(ISNUMBER($B7864),HOUR($B7864)*2+MINUTE($B7864)/30,IFERROR(VALUE(LEFT($B7864,FIND(":",$B7864)-1))*2+VALUE(MID($B7864,FIND(":",$B7864)+1,2))/30,"")))</f>
        <v/>
      </c>
      <c r="G7864" s="12">
        <f>IF($E7864="","",IF(WEEKDAY($E7864,2)&lt;6,1,0))</f>
        <v/>
      </c>
      <c r="H7864" s="12">
        <f>IF(OR($E7864="",$F7864=""),"",IF(AND($G7864=1,$F7864&gt;='Working Hours'!$C$8,$F7864&lt;'Working Hours'!$C$9),1,0))</f>
        <v/>
      </c>
    </row>
    <row r="7865">
      <c r="A7865" s="11" t="n"/>
      <c r="B7865" s="11" t="n"/>
      <c r="C7865" s="11" t="n"/>
      <c r="E7865" s="12">
        <f>IF($A7865="","",IF(ISNUMBER($A7865),$A7865,IFERROR(DATEVALUE($A7865),"")))</f>
        <v/>
      </c>
      <c r="F7865" s="12">
        <f>IF($B7865="","",IF(ISNUMBER($B7865),HOUR($B7865)*2+MINUTE($B7865)/30,IFERROR(VALUE(LEFT($B7865,FIND(":",$B7865)-1))*2+VALUE(MID($B7865,FIND(":",$B7865)+1,2))/30,"")))</f>
        <v/>
      </c>
      <c r="G7865" s="12">
        <f>IF($E7865="","",IF(WEEKDAY($E7865,2)&lt;6,1,0))</f>
        <v/>
      </c>
      <c r="H7865" s="12">
        <f>IF(OR($E7865="",$F7865=""),"",IF(AND($G7865=1,$F7865&gt;='Working Hours'!$C$8,$F7865&lt;'Working Hours'!$C$9),1,0))</f>
        <v/>
      </c>
    </row>
    <row r="7866">
      <c r="A7866" s="11" t="n"/>
      <c r="B7866" s="11" t="n"/>
      <c r="C7866" s="11" t="n"/>
      <c r="E7866" s="12">
        <f>IF($A7866="","",IF(ISNUMBER($A7866),$A7866,IFERROR(DATEVALUE($A7866),"")))</f>
        <v/>
      </c>
      <c r="F7866" s="12">
        <f>IF($B7866="","",IF(ISNUMBER($B7866),HOUR($B7866)*2+MINUTE($B7866)/30,IFERROR(VALUE(LEFT($B7866,FIND(":",$B7866)-1))*2+VALUE(MID($B7866,FIND(":",$B7866)+1,2))/30,"")))</f>
        <v/>
      </c>
      <c r="G7866" s="12">
        <f>IF($E7866="","",IF(WEEKDAY($E7866,2)&lt;6,1,0))</f>
        <v/>
      </c>
      <c r="H7866" s="12">
        <f>IF(OR($E7866="",$F7866=""),"",IF(AND($G7866=1,$F7866&gt;='Working Hours'!$C$8,$F7866&lt;'Working Hours'!$C$9),1,0))</f>
        <v/>
      </c>
    </row>
    <row r="7867">
      <c r="A7867" s="11" t="n"/>
      <c r="B7867" s="11" t="n"/>
      <c r="C7867" s="11" t="n"/>
      <c r="E7867" s="12">
        <f>IF($A7867="","",IF(ISNUMBER($A7867),$A7867,IFERROR(DATEVALUE($A7867),"")))</f>
        <v/>
      </c>
      <c r="F7867" s="12">
        <f>IF($B7867="","",IF(ISNUMBER($B7867),HOUR($B7867)*2+MINUTE($B7867)/30,IFERROR(VALUE(LEFT($B7867,FIND(":",$B7867)-1))*2+VALUE(MID($B7867,FIND(":",$B7867)+1,2))/30,"")))</f>
        <v/>
      </c>
      <c r="G7867" s="12">
        <f>IF($E7867="","",IF(WEEKDAY($E7867,2)&lt;6,1,0))</f>
        <v/>
      </c>
      <c r="H7867" s="12">
        <f>IF(OR($E7867="",$F7867=""),"",IF(AND($G7867=1,$F7867&gt;='Working Hours'!$C$8,$F7867&lt;'Working Hours'!$C$9),1,0))</f>
        <v/>
      </c>
    </row>
    <row r="7868">
      <c r="A7868" s="11" t="n"/>
      <c r="B7868" s="11" t="n"/>
      <c r="C7868" s="11" t="n"/>
      <c r="E7868" s="12">
        <f>IF($A7868="","",IF(ISNUMBER($A7868),$A7868,IFERROR(DATEVALUE($A7868),"")))</f>
        <v/>
      </c>
      <c r="F7868" s="12">
        <f>IF($B7868="","",IF(ISNUMBER($B7868),HOUR($B7868)*2+MINUTE($B7868)/30,IFERROR(VALUE(LEFT($B7868,FIND(":",$B7868)-1))*2+VALUE(MID($B7868,FIND(":",$B7868)+1,2))/30,"")))</f>
        <v/>
      </c>
      <c r="G7868" s="12">
        <f>IF($E7868="","",IF(WEEKDAY($E7868,2)&lt;6,1,0))</f>
        <v/>
      </c>
      <c r="H7868" s="12">
        <f>IF(OR($E7868="",$F7868=""),"",IF(AND($G7868=1,$F7868&gt;='Working Hours'!$C$8,$F7868&lt;'Working Hours'!$C$9),1,0))</f>
        <v/>
      </c>
    </row>
    <row r="7869">
      <c r="A7869" s="11" t="n"/>
      <c r="B7869" s="11" t="n"/>
      <c r="C7869" s="11" t="n"/>
      <c r="E7869" s="12">
        <f>IF($A7869="","",IF(ISNUMBER($A7869),$A7869,IFERROR(DATEVALUE($A7869),"")))</f>
        <v/>
      </c>
      <c r="F7869" s="12">
        <f>IF($B7869="","",IF(ISNUMBER($B7869),HOUR($B7869)*2+MINUTE($B7869)/30,IFERROR(VALUE(LEFT($B7869,FIND(":",$B7869)-1))*2+VALUE(MID($B7869,FIND(":",$B7869)+1,2))/30,"")))</f>
        <v/>
      </c>
      <c r="G7869" s="12">
        <f>IF($E7869="","",IF(WEEKDAY($E7869,2)&lt;6,1,0))</f>
        <v/>
      </c>
      <c r="H7869" s="12">
        <f>IF(OR($E7869="",$F7869=""),"",IF(AND($G7869=1,$F7869&gt;='Working Hours'!$C$8,$F7869&lt;'Working Hours'!$C$9),1,0))</f>
        <v/>
      </c>
    </row>
    <row r="7870">
      <c r="A7870" s="11" t="n"/>
      <c r="B7870" s="11" t="n"/>
      <c r="C7870" s="11" t="n"/>
      <c r="E7870" s="12">
        <f>IF($A7870="","",IF(ISNUMBER($A7870),$A7870,IFERROR(DATEVALUE($A7870),"")))</f>
        <v/>
      </c>
      <c r="F7870" s="12">
        <f>IF($B7870="","",IF(ISNUMBER($B7870),HOUR($B7870)*2+MINUTE($B7870)/30,IFERROR(VALUE(LEFT($B7870,FIND(":",$B7870)-1))*2+VALUE(MID($B7870,FIND(":",$B7870)+1,2))/30,"")))</f>
        <v/>
      </c>
      <c r="G7870" s="12">
        <f>IF($E7870="","",IF(WEEKDAY($E7870,2)&lt;6,1,0))</f>
        <v/>
      </c>
      <c r="H7870" s="12">
        <f>IF(OR($E7870="",$F7870=""),"",IF(AND($G7870=1,$F7870&gt;='Working Hours'!$C$8,$F7870&lt;'Working Hours'!$C$9),1,0))</f>
        <v/>
      </c>
    </row>
    <row r="7871">
      <c r="A7871" s="11" t="n"/>
      <c r="B7871" s="11" t="n"/>
      <c r="C7871" s="11" t="n"/>
      <c r="E7871" s="12">
        <f>IF($A7871="","",IF(ISNUMBER($A7871),$A7871,IFERROR(DATEVALUE($A7871),"")))</f>
        <v/>
      </c>
      <c r="F7871" s="12">
        <f>IF($B7871="","",IF(ISNUMBER($B7871),HOUR($B7871)*2+MINUTE($B7871)/30,IFERROR(VALUE(LEFT($B7871,FIND(":",$B7871)-1))*2+VALUE(MID($B7871,FIND(":",$B7871)+1,2))/30,"")))</f>
        <v/>
      </c>
      <c r="G7871" s="12">
        <f>IF($E7871="","",IF(WEEKDAY($E7871,2)&lt;6,1,0))</f>
        <v/>
      </c>
      <c r="H7871" s="12">
        <f>IF(OR($E7871="",$F7871=""),"",IF(AND($G7871=1,$F7871&gt;='Working Hours'!$C$8,$F7871&lt;'Working Hours'!$C$9),1,0))</f>
        <v/>
      </c>
    </row>
    <row r="7872">
      <c r="A7872" s="11" t="n"/>
      <c r="B7872" s="11" t="n"/>
      <c r="C7872" s="11" t="n"/>
      <c r="E7872" s="12">
        <f>IF($A7872="","",IF(ISNUMBER($A7872),$A7872,IFERROR(DATEVALUE($A7872),"")))</f>
        <v/>
      </c>
      <c r="F7872" s="12">
        <f>IF($B7872="","",IF(ISNUMBER($B7872),HOUR($B7872)*2+MINUTE($B7872)/30,IFERROR(VALUE(LEFT($B7872,FIND(":",$B7872)-1))*2+VALUE(MID($B7872,FIND(":",$B7872)+1,2))/30,"")))</f>
        <v/>
      </c>
      <c r="G7872" s="12">
        <f>IF($E7872="","",IF(WEEKDAY($E7872,2)&lt;6,1,0))</f>
        <v/>
      </c>
      <c r="H7872" s="12">
        <f>IF(OR($E7872="",$F7872=""),"",IF(AND($G7872=1,$F7872&gt;='Working Hours'!$C$8,$F7872&lt;'Working Hours'!$C$9),1,0))</f>
        <v/>
      </c>
    </row>
    <row r="7873">
      <c r="A7873" s="11" t="n"/>
      <c r="B7873" s="11" t="n"/>
      <c r="C7873" s="11" t="n"/>
      <c r="E7873" s="12">
        <f>IF($A7873="","",IF(ISNUMBER($A7873),$A7873,IFERROR(DATEVALUE($A7873),"")))</f>
        <v/>
      </c>
      <c r="F7873" s="12">
        <f>IF($B7873="","",IF(ISNUMBER($B7873),HOUR($B7873)*2+MINUTE($B7873)/30,IFERROR(VALUE(LEFT($B7873,FIND(":",$B7873)-1))*2+VALUE(MID($B7873,FIND(":",$B7873)+1,2))/30,"")))</f>
        <v/>
      </c>
      <c r="G7873" s="12">
        <f>IF($E7873="","",IF(WEEKDAY($E7873,2)&lt;6,1,0))</f>
        <v/>
      </c>
      <c r="H7873" s="12">
        <f>IF(OR($E7873="",$F7873=""),"",IF(AND($G7873=1,$F7873&gt;='Working Hours'!$C$8,$F7873&lt;'Working Hours'!$C$9),1,0))</f>
        <v/>
      </c>
    </row>
    <row r="7874">
      <c r="A7874" s="11" t="n"/>
      <c r="B7874" s="11" t="n"/>
      <c r="C7874" s="11" t="n"/>
      <c r="E7874" s="12">
        <f>IF($A7874="","",IF(ISNUMBER($A7874),$A7874,IFERROR(DATEVALUE($A7874),"")))</f>
        <v/>
      </c>
      <c r="F7874" s="12">
        <f>IF($B7874="","",IF(ISNUMBER($B7874),HOUR($B7874)*2+MINUTE($B7874)/30,IFERROR(VALUE(LEFT($B7874,FIND(":",$B7874)-1))*2+VALUE(MID($B7874,FIND(":",$B7874)+1,2))/30,"")))</f>
        <v/>
      </c>
      <c r="G7874" s="12">
        <f>IF($E7874="","",IF(WEEKDAY($E7874,2)&lt;6,1,0))</f>
        <v/>
      </c>
      <c r="H7874" s="12">
        <f>IF(OR($E7874="",$F7874=""),"",IF(AND($G7874=1,$F7874&gt;='Working Hours'!$C$8,$F7874&lt;'Working Hours'!$C$9),1,0))</f>
        <v/>
      </c>
    </row>
    <row r="7875">
      <c r="A7875" s="11" t="n"/>
      <c r="B7875" s="11" t="n"/>
      <c r="C7875" s="11" t="n"/>
      <c r="E7875" s="12">
        <f>IF($A7875="","",IF(ISNUMBER($A7875),$A7875,IFERROR(DATEVALUE($A7875),"")))</f>
        <v/>
      </c>
      <c r="F7875" s="12">
        <f>IF($B7875="","",IF(ISNUMBER($B7875),HOUR($B7875)*2+MINUTE($B7875)/30,IFERROR(VALUE(LEFT($B7875,FIND(":",$B7875)-1))*2+VALUE(MID($B7875,FIND(":",$B7875)+1,2))/30,"")))</f>
        <v/>
      </c>
      <c r="G7875" s="12">
        <f>IF($E7875="","",IF(WEEKDAY($E7875,2)&lt;6,1,0))</f>
        <v/>
      </c>
      <c r="H7875" s="12">
        <f>IF(OR($E7875="",$F7875=""),"",IF(AND($G7875=1,$F7875&gt;='Working Hours'!$C$8,$F7875&lt;'Working Hours'!$C$9),1,0))</f>
        <v/>
      </c>
    </row>
    <row r="7876">
      <c r="A7876" s="11" t="n"/>
      <c r="B7876" s="11" t="n"/>
      <c r="C7876" s="11" t="n"/>
      <c r="E7876" s="12">
        <f>IF($A7876="","",IF(ISNUMBER($A7876),$A7876,IFERROR(DATEVALUE($A7876),"")))</f>
        <v/>
      </c>
      <c r="F7876" s="12">
        <f>IF($B7876="","",IF(ISNUMBER($B7876),HOUR($B7876)*2+MINUTE($B7876)/30,IFERROR(VALUE(LEFT($B7876,FIND(":",$B7876)-1))*2+VALUE(MID($B7876,FIND(":",$B7876)+1,2))/30,"")))</f>
        <v/>
      </c>
      <c r="G7876" s="12">
        <f>IF($E7876="","",IF(WEEKDAY($E7876,2)&lt;6,1,0))</f>
        <v/>
      </c>
      <c r="H7876" s="12">
        <f>IF(OR($E7876="",$F7876=""),"",IF(AND($G7876=1,$F7876&gt;='Working Hours'!$C$8,$F7876&lt;'Working Hours'!$C$9),1,0))</f>
        <v/>
      </c>
    </row>
    <row r="7877">
      <c r="A7877" s="11" t="n"/>
      <c r="B7877" s="11" t="n"/>
      <c r="C7877" s="11" t="n"/>
      <c r="E7877" s="12">
        <f>IF($A7877="","",IF(ISNUMBER($A7877),$A7877,IFERROR(DATEVALUE($A7877),"")))</f>
        <v/>
      </c>
      <c r="F7877" s="12">
        <f>IF($B7877="","",IF(ISNUMBER($B7877),HOUR($B7877)*2+MINUTE($B7877)/30,IFERROR(VALUE(LEFT($B7877,FIND(":",$B7877)-1))*2+VALUE(MID($B7877,FIND(":",$B7877)+1,2))/30,"")))</f>
        <v/>
      </c>
      <c r="G7877" s="12">
        <f>IF($E7877="","",IF(WEEKDAY($E7877,2)&lt;6,1,0))</f>
        <v/>
      </c>
      <c r="H7877" s="12">
        <f>IF(OR($E7877="",$F7877=""),"",IF(AND($G7877=1,$F7877&gt;='Working Hours'!$C$8,$F7877&lt;'Working Hours'!$C$9),1,0))</f>
        <v/>
      </c>
    </row>
    <row r="7878">
      <c r="A7878" s="11" t="n"/>
      <c r="B7878" s="11" t="n"/>
      <c r="C7878" s="11" t="n"/>
      <c r="E7878" s="12">
        <f>IF($A7878="","",IF(ISNUMBER($A7878),$A7878,IFERROR(DATEVALUE($A7878),"")))</f>
        <v/>
      </c>
      <c r="F7878" s="12">
        <f>IF($B7878="","",IF(ISNUMBER($B7878),HOUR($B7878)*2+MINUTE($B7878)/30,IFERROR(VALUE(LEFT($B7878,FIND(":",$B7878)-1))*2+VALUE(MID($B7878,FIND(":",$B7878)+1,2))/30,"")))</f>
        <v/>
      </c>
      <c r="G7878" s="12">
        <f>IF($E7878="","",IF(WEEKDAY($E7878,2)&lt;6,1,0))</f>
        <v/>
      </c>
      <c r="H7878" s="12">
        <f>IF(OR($E7878="",$F7878=""),"",IF(AND($G7878=1,$F7878&gt;='Working Hours'!$C$8,$F7878&lt;'Working Hours'!$C$9),1,0))</f>
        <v/>
      </c>
    </row>
    <row r="7879">
      <c r="A7879" s="11" t="n"/>
      <c r="B7879" s="11" t="n"/>
      <c r="C7879" s="11" t="n"/>
      <c r="E7879" s="12">
        <f>IF($A7879="","",IF(ISNUMBER($A7879),$A7879,IFERROR(DATEVALUE($A7879),"")))</f>
        <v/>
      </c>
      <c r="F7879" s="12">
        <f>IF($B7879="","",IF(ISNUMBER($B7879),HOUR($B7879)*2+MINUTE($B7879)/30,IFERROR(VALUE(LEFT($B7879,FIND(":",$B7879)-1))*2+VALUE(MID($B7879,FIND(":",$B7879)+1,2))/30,"")))</f>
        <v/>
      </c>
      <c r="G7879" s="12">
        <f>IF($E7879="","",IF(WEEKDAY($E7879,2)&lt;6,1,0))</f>
        <v/>
      </c>
      <c r="H7879" s="12">
        <f>IF(OR($E7879="",$F7879=""),"",IF(AND($G7879=1,$F7879&gt;='Working Hours'!$C$8,$F7879&lt;'Working Hours'!$C$9),1,0))</f>
        <v/>
      </c>
    </row>
    <row r="7880">
      <c r="A7880" s="11" t="n"/>
      <c r="B7880" s="11" t="n"/>
      <c r="C7880" s="11" t="n"/>
      <c r="E7880" s="12">
        <f>IF($A7880="","",IF(ISNUMBER($A7880),$A7880,IFERROR(DATEVALUE($A7880),"")))</f>
        <v/>
      </c>
      <c r="F7880" s="12">
        <f>IF($B7880="","",IF(ISNUMBER($B7880),HOUR($B7880)*2+MINUTE($B7880)/30,IFERROR(VALUE(LEFT($B7880,FIND(":",$B7880)-1))*2+VALUE(MID($B7880,FIND(":",$B7880)+1,2))/30,"")))</f>
        <v/>
      </c>
      <c r="G7880" s="12">
        <f>IF($E7880="","",IF(WEEKDAY($E7880,2)&lt;6,1,0))</f>
        <v/>
      </c>
      <c r="H7880" s="12">
        <f>IF(OR($E7880="",$F7880=""),"",IF(AND($G7880=1,$F7880&gt;='Working Hours'!$C$8,$F7880&lt;'Working Hours'!$C$9),1,0))</f>
        <v/>
      </c>
    </row>
    <row r="7881">
      <c r="A7881" s="11" t="n"/>
      <c r="B7881" s="11" t="n"/>
      <c r="C7881" s="11" t="n"/>
      <c r="E7881" s="12">
        <f>IF($A7881="","",IF(ISNUMBER($A7881),$A7881,IFERROR(DATEVALUE($A7881),"")))</f>
        <v/>
      </c>
      <c r="F7881" s="12">
        <f>IF($B7881="","",IF(ISNUMBER($B7881),HOUR($B7881)*2+MINUTE($B7881)/30,IFERROR(VALUE(LEFT($B7881,FIND(":",$B7881)-1))*2+VALUE(MID($B7881,FIND(":",$B7881)+1,2))/30,"")))</f>
        <v/>
      </c>
      <c r="G7881" s="12">
        <f>IF($E7881="","",IF(WEEKDAY($E7881,2)&lt;6,1,0))</f>
        <v/>
      </c>
      <c r="H7881" s="12">
        <f>IF(OR($E7881="",$F7881=""),"",IF(AND($G7881=1,$F7881&gt;='Working Hours'!$C$8,$F7881&lt;'Working Hours'!$C$9),1,0))</f>
        <v/>
      </c>
    </row>
    <row r="7882">
      <c r="A7882" s="11" t="n"/>
      <c r="B7882" s="11" t="n"/>
      <c r="C7882" s="11" t="n"/>
      <c r="E7882" s="12">
        <f>IF($A7882="","",IF(ISNUMBER($A7882),$A7882,IFERROR(DATEVALUE($A7882),"")))</f>
        <v/>
      </c>
      <c r="F7882" s="12">
        <f>IF($B7882="","",IF(ISNUMBER($B7882),HOUR($B7882)*2+MINUTE($B7882)/30,IFERROR(VALUE(LEFT($B7882,FIND(":",$B7882)-1))*2+VALUE(MID($B7882,FIND(":",$B7882)+1,2))/30,"")))</f>
        <v/>
      </c>
      <c r="G7882" s="12">
        <f>IF($E7882="","",IF(WEEKDAY($E7882,2)&lt;6,1,0))</f>
        <v/>
      </c>
      <c r="H7882" s="12">
        <f>IF(OR($E7882="",$F7882=""),"",IF(AND($G7882=1,$F7882&gt;='Working Hours'!$C$8,$F7882&lt;'Working Hours'!$C$9),1,0))</f>
        <v/>
      </c>
    </row>
    <row r="7883">
      <c r="A7883" s="11" t="n"/>
      <c r="B7883" s="11" t="n"/>
      <c r="C7883" s="11" t="n"/>
      <c r="E7883" s="12">
        <f>IF($A7883="","",IF(ISNUMBER($A7883),$A7883,IFERROR(DATEVALUE($A7883),"")))</f>
        <v/>
      </c>
      <c r="F7883" s="12">
        <f>IF($B7883="","",IF(ISNUMBER($B7883),HOUR($B7883)*2+MINUTE($B7883)/30,IFERROR(VALUE(LEFT($B7883,FIND(":",$B7883)-1))*2+VALUE(MID($B7883,FIND(":",$B7883)+1,2))/30,"")))</f>
        <v/>
      </c>
      <c r="G7883" s="12">
        <f>IF($E7883="","",IF(WEEKDAY($E7883,2)&lt;6,1,0))</f>
        <v/>
      </c>
      <c r="H7883" s="12">
        <f>IF(OR($E7883="",$F7883=""),"",IF(AND($G7883=1,$F7883&gt;='Working Hours'!$C$8,$F7883&lt;'Working Hours'!$C$9),1,0))</f>
        <v/>
      </c>
    </row>
    <row r="7884">
      <c r="A7884" s="11" t="n"/>
      <c r="B7884" s="11" t="n"/>
      <c r="C7884" s="11" t="n"/>
      <c r="E7884" s="12">
        <f>IF($A7884="","",IF(ISNUMBER($A7884),$A7884,IFERROR(DATEVALUE($A7884),"")))</f>
        <v/>
      </c>
      <c r="F7884" s="12">
        <f>IF($B7884="","",IF(ISNUMBER($B7884),HOUR($B7884)*2+MINUTE($B7884)/30,IFERROR(VALUE(LEFT($B7884,FIND(":",$B7884)-1))*2+VALUE(MID($B7884,FIND(":",$B7884)+1,2))/30,"")))</f>
        <v/>
      </c>
      <c r="G7884" s="12">
        <f>IF($E7884="","",IF(WEEKDAY($E7884,2)&lt;6,1,0))</f>
        <v/>
      </c>
      <c r="H7884" s="12">
        <f>IF(OR($E7884="",$F7884=""),"",IF(AND($G7884=1,$F7884&gt;='Working Hours'!$C$8,$F7884&lt;'Working Hours'!$C$9),1,0))</f>
        <v/>
      </c>
    </row>
    <row r="7885">
      <c r="A7885" s="11" t="n"/>
      <c r="B7885" s="11" t="n"/>
      <c r="C7885" s="11" t="n"/>
      <c r="E7885" s="12">
        <f>IF($A7885="","",IF(ISNUMBER($A7885),$A7885,IFERROR(DATEVALUE($A7885),"")))</f>
        <v/>
      </c>
      <c r="F7885" s="12">
        <f>IF($B7885="","",IF(ISNUMBER($B7885),HOUR($B7885)*2+MINUTE($B7885)/30,IFERROR(VALUE(LEFT($B7885,FIND(":",$B7885)-1))*2+VALUE(MID($B7885,FIND(":",$B7885)+1,2))/30,"")))</f>
        <v/>
      </c>
      <c r="G7885" s="12">
        <f>IF($E7885="","",IF(WEEKDAY($E7885,2)&lt;6,1,0))</f>
        <v/>
      </c>
      <c r="H7885" s="12">
        <f>IF(OR($E7885="",$F7885=""),"",IF(AND($G7885=1,$F7885&gt;='Working Hours'!$C$8,$F7885&lt;'Working Hours'!$C$9),1,0))</f>
        <v/>
      </c>
    </row>
    <row r="7886">
      <c r="A7886" s="11" t="n"/>
      <c r="B7886" s="11" t="n"/>
      <c r="C7886" s="11" t="n"/>
      <c r="E7886" s="12">
        <f>IF($A7886="","",IF(ISNUMBER($A7886),$A7886,IFERROR(DATEVALUE($A7886),"")))</f>
        <v/>
      </c>
      <c r="F7886" s="12">
        <f>IF($B7886="","",IF(ISNUMBER($B7886),HOUR($B7886)*2+MINUTE($B7886)/30,IFERROR(VALUE(LEFT($B7886,FIND(":",$B7886)-1))*2+VALUE(MID($B7886,FIND(":",$B7886)+1,2))/30,"")))</f>
        <v/>
      </c>
      <c r="G7886" s="12">
        <f>IF($E7886="","",IF(WEEKDAY($E7886,2)&lt;6,1,0))</f>
        <v/>
      </c>
      <c r="H7886" s="12">
        <f>IF(OR($E7886="",$F7886=""),"",IF(AND($G7886=1,$F7886&gt;='Working Hours'!$C$8,$F7886&lt;'Working Hours'!$C$9),1,0))</f>
        <v/>
      </c>
    </row>
    <row r="7887">
      <c r="A7887" s="11" t="n"/>
      <c r="B7887" s="11" t="n"/>
      <c r="C7887" s="11" t="n"/>
      <c r="E7887" s="12">
        <f>IF($A7887="","",IF(ISNUMBER($A7887),$A7887,IFERROR(DATEVALUE($A7887),"")))</f>
        <v/>
      </c>
      <c r="F7887" s="12">
        <f>IF($B7887="","",IF(ISNUMBER($B7887),HOUR($B7887)*2+MINUTE($B7887)/30,IFERROR(VALUE(LEFT($B7887,FIND(":",$B7887)-1))*2+VALUE(MID($B7887,FIND(":",$B7887)+1,2))/30,"")))</f>
        <v/>
      </c>
      <c r="G7887" s="12">
        <f>IF($E7887="","",IF(WEEKDAY($E7887,2)&lt;6,1,0))</f>
        <v/>
      </c>
      <c r="H7887" s="12">
        <f>IF(OR($E7887="",$F7887=""),"",IF(AND($G7887=1,$F7887&gt;='Working Hours'!$C$8,$F7887&lt;'Working Hours'!$C$9),1,0))</f>
        <v/>
      </c>
    </row>
    <row r="7888">
      <c r="A7888" s="11" t="n"/>
      <c r="B7888" s="11" t="n"/>
      <c r="C7888" s="11" t="n"/>
      <c r="E7888" s="12">
        <f>IF($A7888="","",IF(ISNUMBER($A7888),$A7888,IFERROR(DATEVALUE($A7888),"")))</f>
        <v/>
      </c>
      <c r="F7888" s="12">
        <f>IF($B7888="","",IF(ISNUMBER($B7888),HOUR($B7888)*2+MINUTE($B7888)/30,IFERROR(VALUE(LEFT($B7888,FIND(":",$B7888)-1))*2+VALUE(MID($B7888,FIND(":",$B7888)+1,2))/30,"")))</f>
        <v/>
      </c>
      <c r="G7888" s="12">
        <f>IF($E7888="","",IF(WEEKDAY($E7888,2)&lt;6,1,0))</f>
        <v/>
      </c>
      <c r="H7888" s="12">
        <f>IF(OR($E7888="",$F7888=""),"",IF(AND($G7888=1,$F7888&gt;='Working Hours'!$C$8,$F7888&lt;'Working Hours'!$C$9),1,0))</f>
        <v/>
      </c>
    </row>
    <row r="7889">
      <c r="A7889" s="11" t="n"/>
      <c r="B7889" s="11" t="n"/>
      <c r="C7889" s="11" t="n"/>
      <c r="E7889" s="12">
        <f>IF($A7889="","",IF(ISNUMBER($A7889),$A7889,IFERROR(DATEVALUE($A7889),"")))</f>
        <v/>
      </c>
      <c r="F7889" s="12">
        <f>IF($B7889="","",IF(ISNUMBER($B7889),HOUR($B7889)*2+MINUTE($B7889)/30,IFERROR(VALUE(LEFT($B7889,FIND(":",$B7889)-1))*2+VALUE(MID($B7889,FIND(":",$B7889)+1,2))/30,"")))</f>
        <v/>
      </c>
      <c r="G7889" s="12">
        <f>IF($E7889="","",IF(WEEKDAY($E7889,2)&lt;6,1,0))</f>
        <v/>
      </c>
      <c r="H7889" s="12">
        <f>IF(OR($E7889="",$F7889=""),"",IF(AND($G7889=1,$F7889&gt;='Working Hours'!$C$8,$F7889&lt;'Working Hours'!$C$9),1,0))</f>
        <v/>
      </c>
    </row>
    <row r="7890">
      <c r="A7890" s="11" t="n"/>
      <c r="B7890" s="11" t="n"/>
      <c r="C7890" s="11" t="n"/>
      <c r="E7890" s="12">
        <f>IF($A7890="","",IF(ISNUMBER($A7890),$A7890,IFERROR(DATEVALUE($A7890),"")))</f>
        <v/>
      </c>
      <c r="F7890" s="12">
        <f>IF($B7890="","",IF(ISNUMBER($B7890),HOUR($B7890)*2+MINUTE($B7890)/30,IFERROR(VALUE(LEFT($B7890,FIND(":",$B7890)-1))*2+VALUE(MID($B7890,FIND(":",$B7890)+1,2))/30,"")))</f>
        <v/>
      </c>
      <c r="G7890" s="12">
        <f>IF($E7890="","",IF(WEEKDAY($E7890,2)&lt;6,1,0))</f>
        <v/>
      </c>
      <c r="H7890" s="12">
        <f>IF(OR($E7890="",$F7890=""),"",IF(AND($G7890=1,$F7890&gt;='Working Hours'!$C$8,$F7890&lt;'Working Hours'!$C$9),1,0))</f>
        <v/>
      </c>
    </row>
    <row r="7891">
      <c r="A7891" s="11" t="n"/>
      <c r="B7891" s="11" t="n"/>
      <c r="C7891" s="11" t="n"/>
      <c r="E7891" s="12">
        <f>IF($A7891="","",IF(ISNUMBER($A7891),$A7891,IFERROR(DATEVALUE($A7891),"")))</f>
        <v/>
      </c>
      <c r="F7891" s="12">
        <f>IF($B7891="","",IF(ISNUMBER($B7891),HOUR($B7891)*2+MINUTE($B7891)/30,IFERROR(VALUE(LEFT($B7891,FIND(":",$B7891)-1))*2+VALUE(MID($B7891,FIND(":",$B7891)+1,2))/30,"")))</f>
        <v/>
      </c>
      <c r="G7891" s="12">
        <f>IF($E7891="","",IF(WEEKDAY($E7891,2)&lt;6,1,0))</f>
        <v/>
      </c>
      <c r="H7891" s="12">
        <f>IF(OR($E7891="",$F7891=""),"",IF(AND($G7891=1,$F7891&gt;='Working Hours'!$C$8,$F7891&lt;'Working Hours'!$C$9),1,0))</f>
        <v/>
      </c>
    </row>
    <row r="7892">
      <c r="A7892" s="11" t="n"/>
      <c r="B7892" s="11" t="n"/>
      <c r="C7892" s="11" t="n"/>
      <c r="E7892" s="12">
        <f>IF($A7892="","",IF(ISNUMBER($A7892),$A7892,IFERROR(DATEVALUE($A7892),"")))</f>
        <v/>
      </c>
      <c r="F7892" s="12">
        <f>IF($B7892="","",IF(ISNUMBER($B7892),HOUR($B7892)*2+MINUTE($B7892)/30,IFERROR(VALUE(LEFT($B7892,FIND(":",$B7892)-1))*2+VALUE(MID($B7892,FIND(":",$B7892)+1,2))/30,"")))</f>
        <v/>
      </c>
      <c r="G7892" s="12">
        <f>IF($E7892="","",IF(WEEKDAY($E7892,2)&lt;6,1,0))</f>
        <v/>
      </c>
      <c r="H7892" s="12">
        <f>IF(OR($E7892="",$F7892=""),"",IF(AND($G7892=1,$F7892&gt;='Working Hours'!$C$8,$F7892&lt;'Working Hours'!$C$9),1,0))</f>
        <v/>
      </c>
    </row>
    <row r="7893">
      <c r="A7893" s="11" t="n"/>
      <c r="B7893" s="11" t="n"/>
      <c r="C7893" s="11" t="n"/>
      <c r="E7893" s="12">
        <f>IF($A7893="","",IF(ISNUMBER($A7893),$A7893,IFERROR(DATEVALUE($A7893),"")))</f>
        <v/>
      </c>
      <c r="F7893" s="12">
        <f>IF($B7893="","",IF(ISNUMBER($B7893),HOUR($B7893)*2+MINUTE($B7893)/30,IFERROR(VALUE(LEFT($B7893,FIND(":",$B7893)-1))*2+VALUE(MID($B7893,FIND(":",$B7893)+1,2))/30,"")))</f>
        <v/>
      </c>
      <c r="G7893" s="12">
        <f>IF($E7893="","",IF(WEEKDAY($E7893,2)&lt;6,1,0))</f>
        <v/>
      </c>
      <c r="H7893" s="12">
        <f>IF(OR($E7893="",$F7893=""),"",IF(AND($G7893=1,$F7893&gt;='Working Hours'!$C$8,$F7893&lt;'Working Hours'!$C$9),1,0))</f>
        <v/>
      </c>
    </row>
    <row r="7894">
      <c r="A7894" s="11" t="n"/>
      <c r="B7894" s="11" t="n"/>
      <c r="C7894" s="11" t="n"/>
      <c r="E7894" s="12">
        <f>IF($A7894="","",IF(ISNUMBER($A7894),$A7894,IFERROR(DATEVALUE($A7894),"")))</f>
        <v/>
      </c>
      <c r="F7894" s="12">
        <f>IF($B7894="","",IF(ISNUMBER($B7894),HOUR($B7894)*2+MINUTE($B7894)/30,IFERROR(VALUE(LEFT($B7894,FIND(":",$B7894)-1))*2+VALUE(MID($B7894,FIND(":",$B7894)+1,2))/30,"")))</f>
        <v/>
      </c>
      <c r="G7894" s="12">
        <f>IF($E7894="","",IF(WEEKDAY($E7894,2)&lt;6,1,0))</f>
        <v/>
      </c>
      <c r="H7894" s="12">
        <f>IF(OR($E7894="",$F7894=""),"",IF(AND($G7894=1,$F7894&gt;='Working Hours'!$C$8,$F7894&lt;'Working Hours'!$C$9),1,0))</f>
        <v/>
      </c>
    </row>
    <row r="7895">
      <c r="A7895" s="11" t="n"/>
      <c r="B7895" s="11" t="n"/>
      <c r="C7895" s="11" t="n"/>
      <c r="E7895" s="12">
        <f>IF($A7895="","",IF(ISNUMBER($A7895),$A7895,IFERROR(DATEVALUE($A7895),"")))</f>
        <v/>
      </c>
      <c r="F7895" s="12">
        <f>IF($B7895="","",IF(ISNUMBER($B7895),HOUR($B7895)*2+MINUTE($B7895)/30,IFERROR(VALUE(LEFT($B7895,FIND(":",$B7895)-1))*2+VALUE(MID($B7895,FIND(":",$B7895)+1,2))/30,"")))</f>
        <v/>
      </c>
      <c r="G7895" s="12">
        <f>IF($E7895="","",IF(WEEKDAY($E7895,2)&lt;6,1,0))</f>
        <v/>
      </c>
      <c r="H7895" s="12">
        <f>IF(OR($E7895="",$F7895=""),"",IF(AND($G7895=1,$F7895&gt;='Working Hours'!$C$8,$F7895&lt;'Working Hours'!$C$9),1,0))</f>
        <v/>
      </c>
    </row>
    <row r="7896">
      <c r="A7896" s="11" t="n"/>
      <c r="B7896" s="11" t="n"/>
      <c r="C7896" s="11" t="n"/>
      <c r="E7896" s="12">
        <f>IF($A7896="","",IF(ISNUMBER($A7896),$A7896,IFERROR(DATEVALUE($A7896),"")))</f>
        <v/>
      </c>
      <c r="F7896" s="12">
        <f>IF($B7896="","",IF(ISNUMBER($B7896),HOUR($B7896)*2+MINUTE($B7896)/30,IFERROR(VALUE(LEFT($B7896,FIND(":",$B7896)-1))*2+VALUE(MID($B7896,FIND(":",$B7896)+1,2))/30,"")))</f>
        <v/>
      </c>
      <c r="G7896" s="12">
        <f>IF($E7896="","",IF(WEEKDAY($E7896,2)&lt;6,1,0))</f>
        <v/>
      </c>
      <c r="H7896" s="12">
        <f>IF(OR($E7896="",$F7896=""),"",IF(AND($G7896=1,$F7896&gt;='Working Hours'!$C$8,$F7896&lt;'Working Hours'!$C$9),1,0))</f>
        <v/>
      </c>
    </row>
    <row r="7897">
      <c r="A7897" s="11" t="n"/>
      <c r="B7897" s="11" t="n"/>
      <c r="C7897" s="11" t="n"/>
      <c r="E7897" s="12">
        <f>IF($A7897="","",IF(ISNUMBER($A7897),$A7897,IFERROR(DATEVALUE($A7897),"")))</f>
        <v/>
      </c>
      <c r="F7897" s="12">
        <f>IF($B7897="","",IF(ISNUMBER($B7897),HOUR($B7897)*2+MINUTE($B7897)/30,IFERROR(VALUE(LEFT($B7897,FIND(":",$B7897)-1))*2+VALUE(MID($B7897,FIND(":",$B7897)+1,2))/30,"")))</f>
        <v/>
      </c>
      <c r="G7897" s="12">
        <f>IF($E7897="","",IF(WEEKDAY($E7897,2)&lt;6,1,0))</f>
        <v/>
      </c>
      <c r="H7897" s="12">
        <f>IF(OR($E7897="",$F7897=""),"",IF(AND($G7897=1,$F7897&gt;='Working Hours'!$C$8,$F7897&lt;'Working Hours'!$C$9),1,0))</f>
        <v/>
      </c>
    </row>
    <row r="7898">
      <c r="A7898" s="11" t="n"/>
      <c r="B7898" s="11" t="n"/>
      <c r="C7898" s="11" t="n"/>
      <c r="E7898" s="12">
        <f>IF($A7898="","",IF(ISNUMBER($A7898),$A7898,IFERROR(DATEVALUE($A7898),"")))</f>
        <v/>
      </c>
      <c r="F7898" s="12">
        <f>IF($B7898="","",IF(ISNUMBER($B7898),HOUR($B7898)*2+MINUTE($B7898)/30,IFERROR(VALUE(LEFT($B7898,FIND(":",$B7898)-1))*2+VALUE(MID($B7898,FIND(":",$B7898)+1,2))/30,"")))</f>
        <v/>
      </c>
      <c r="G7898" s="12">
        <f>IF($E7898="","",IF(WEEKDAY($E7898,2)&lt;6,1,0))</f>
        <v/>
      </c>
      <c r="H7898" s="12">
        <f>IF(OR($E7898="",$F7898=""),"",IF(AND($G7898=1,$F7898&gt;='Working Hours'!$C$8,$F7898&lt;'Working Hours'!$C$9),1,0))</f>
        <v/>
      </c>
    </row>
    <row r="7899">
      <c r="A7899" s="11" t="n"/>
      <c r="B7899" s="11" t="n"/>
      <c r="C7899" s="11" t="n"/>
      <c r="E7899" s="12">
        <f>IF($A7899="","",IF(ISNUMBER($A7899),$A7899,IFERROR(DATEVALUE($A7899),"")))</f>
        <v/>
      </c>
      <c r="F7899" s="12">
        <f>IF($B7899="","",IF(ISNUMBER($B7899),HOUR($B7899)*2+MINUTE($B7899)/30,IFERROR(VALUE(LEFT($B7899,FIND(":",$B7899)-1))*2+VALUE(MID($B7899,FIND(":",$B7899)+1,2))/30,"")))</f>
        <v/>
      </c>
      <c r="G7899" s="12">
        <f>IF($E7899="","",IF(WEEKDAY($E7899,2)&lt;6,1,0))</f>
        <v/>
      </c>
      <c r="H7899" s="12">
        <f>IF(OR($E7899="",$F7899=""),"",IF(AND($G7899=1,$F7899&gt;='Working Hours'!$C$8,$F7899&lt;'Working Hours'!$C$9),1,0))</f>
        <v/>
      </c>
    </row>
    <row r="7900">
      <c r="A7900" s="11" t="n"/>
      <c r="B7900" s="11" t="n"/>
      <c r="C7900" s="11" t="n"/>
      <c r="E7900" s="12">
        <f>IF($A7900="","",IF(ISNUMBER($A7900),$A7900,IFERROR(DATEVALUE($A7900),"")))</f>
        <v/>
      </c>
      <c r="F7900" s="12">
        <f>IF($B7900="","",IF(ISNUMBER($B7900),HOUR($B7900)*2+MINUTE($B7900)/30,IFERROR(VALUE(LEFT($B7900,FIND(":",$B7900)-1))*2+VALUE(MID($B7900,FIND(":",$B7900)+1,2))/30,"")))</f>
        <v/>
      </c>
      <c r="G7900" s="12">
        <f>IF($E7900="","",IF(WEEKDAY($E7900,2)&lt;6,1,0))</f>
        <v/>
      </c>
      <c r="H7900" s="12">
        <f>IF(OR($E7900="",$F7900=""),"",IF(AND($G7900=1,$F7900&gt;='Working Hours'!$C$8,$F7900&lt;'Working Hours'!$C$9),1,0))</f>
        <v/>
      </c>
    </row>
    <row r="7901">
      <c r="A7901" s="11" t="n"/>
      <c r="B7901" s="11" t="n"/>
      <c r="C7901" s="11" t="n"/>
      <c r="E7901" s="12">
        <f>IF($A7901="","",IF(ISNUMBER($A7901),$A7901,IFERROR(DATEVALUE($A7901),"")))</f>
        <v/>
      </c>
      <c r="F7901" s="12">
        <f>IF($B7901="","",IF(ISNUMBER($B7901),HOUR($B7901)*2+MINUTE($B7901)/30,IFERROR(VALUE(LEFT($B7901,FIND(":",$B7901)-1))*2+VALUE(MID($B7901,FIND(":",$B7901)+1,2))/30,"")))</f>
        <v/>
      </c>
      <c r="G7901" s="12">
        <f>IF($E7901="","",IF(WEEKDAY($E7901,2)&lt;6,1,0))</f>
        <v/>
      </c>
      <c r="H7901" s="12">
        <f>IF(OR($E7901="",$F7901=""),"",IF(AND($G7901=1,$F7901&gt;='Working Hours'!$C$8,$F7901&lt;'Working Hours'!$C$9),1,0))</f>
        <v/>
      </c>
    </row>
    <row r="7902">
      <c r="A7902" s="11" t="n"/>
      <c r="B7902" s="11" t="n"/>
      <c r="C7902" s="11" t="n"/>
      <c r="E7902" s="12">
        <f>IF($A7902="","",IF(ISNUMBER($A7902),$A7902,IFERROR(DATEVALUE($A7902),"")))</f>
        <v/>
      </c>
      <c r="F7902" s="12">
        <f>IF($B7902="","",IF(ISNUMBER($B7902),HOUR($B7902)*2+MINUTE($B7902)/30,IFERROR(VALUE(LEFT($B7902,FIND(":",$B7902)-1))*2+VALUE(MID($B7902,FIND(":",$B7902)+1,2))/30,"")))</f>
        <v/>
      </c>
      <c r="G7902" s="12">
        <f>IF($E7902="","",IF(WEEKDAY($E7902,2)&lt;6,1,0))</f>
        <v/>
      </c>
      <c r="H7902" s="12">
        <f>IF(OR($E7902="",$F7902=""),"",IF(AND($G7902=1,$F7902&gt;='Working Hours'!$C$8,$F7902&lt;'Working Hours'!$C$9),1,0))</f>
        <v/>
      </c>
    </row>
    <row r="7903">
      <c r="A7903" s="11" t="n"/>
      <c r="B7903" s="11" t="n"/>
      <c r="C7903" s="11" t="n"/>
      <c r="E7903" s="12">
        <f>IF($A7903="","",IF(ISNUMBER($A7903),$A7903,IFERROR(DATEVALUE($A7903),"")))</f>
        <v/>
      </c>
      <c r="F7903" s="12">
        <f>IF($B7903="","",IF(ISNUMBER($B7903),HOUR($B7903)*2+MINUTE($B7903)/30,IFERROR(VALUE(LEFT($B7903,FIND(":",$B7903)-1))*2+VALUE(MID($B7903,FIND(":",$B7903)+1,2))/30,"")))</f>
        <v/>
      </c>
      <c r="G7903" s="12">
        <f>IF($E7903="","",IF(WEEKDAY($E7903,2)&lt;6,1,0))</f>
        <v/>
      </c>
      <c r="H7903" s="12">
        <f>IF(OR($E7903="",$F7903=""),"",IF(AND($G7903=1,$F7903&gt;='Working Hours'!$C$8,$F7903&lt;'Working Hours'!$C$9),1,0))</f>
        <v/>
      </c>
    </row>
    <row r="7904">
      <c r="A7904" s="11" t="n"/>
      <c r="B7904" s="11" t="n"/>
      <c r="C7904" s="11" t="n"/>
      <c r="E7904" s="12">
        <f>IF($A7904="","",IF(ISNUMBER($A7904),$A7904,IFERROR(DATEVALUE($A7904),"")))</f>
        <v/>
      </c>
      <c r="F7904" s="12">
        <f>IF($B7904="","",IF(ISNUMBER($B7904),HOUR($B7904)*2+MINUTE($B7904)/30,IFERROR(VALUE(LEFT($B7904,FIND(":",$B7904)-1))*2+VALUE(MID($B7904,FIND(":",$B7904)+1,2))/30,"")))</f>
        <v/>
      </c>
      <c r="G7904" s="12">
        <f>IF($E7904="","",IF(WEEKDAY($E7904,2)&lt;6,1,0))</f>
        <v/>
      </c>
      <c r="H7904" s="12">
        <f>IF(OR($E7904="",$F7904=""),"",IF(AND($G7904=1,$F7904&gt;='Working Hours'!$C$8,$F7904&lt;'Working Hours'!$C$9),1,0))</f>
        <v/>
      </c>
    </row>
    <row r="7905">
      <c r="A7905" s="11" t="n"/>
      <c r="B7905" s="11" t="n"/>
      <c r="C7905" s="11" t="n"/>
      <c r="E7905" s="12">
        <f>IF($A7905="","",IF(ISNUMBER($A7905),$A7905,IFERROR(DATEVALUE($A7905),"")))</f>
        <v/>
      </c>
      <c r="F7905" s="12">
        <f>IF($B7905="","",IF(ISNUMBER($B7905),HOUR($B7905)*2+MINUTE($B7905)/30,IFERROR(VALUE(LEFT($B7905,FIND(":",$B7905)-1))*2+VALUE(MID($B7905,FIND(":",$B7905)+1,2))/30,"")))</f>
        <v/>
      </c>
      <c r="G7905" s="12">
        <f>IF($E7905="","",IF(WEEKDAY($E7905,2)&lt;6,1,0))</f>
        <v/>
      </c>
      <c r="H7905" s="12">
        <f>IF(OR($E7905="",$F7905=""),"",IF(AND($G7905=1,$F7905&gt;='Working Hours'!$C$8,$F7905&lt;'Working Hours'!$C$9),1,0))</f>
        <v/>
      </c>
    </row>
    <row r="7906">
      <c r="A7906" s="11" t="n"/>
      <c r="B7906" s="11" t="n"/>
      <c r="C7906" s="11" t="n"/>
      <c r="E7906" s="12">
        <f>IF($A7906="","",IF(ISNUMBER($A7906),$A7906,IFERROR(DATEVALUE($A7906),"")))</f>
        <v/>
      </c>
      <c r="F7906" s="12">
        <f>IF($B7906="","",IF(ISNUMBER($B7906),HOUR($B7906)*2+MINUTE($B7906)/30,IFERROR(VALUE(LEFT($B7906,FIND(":",$B7906)-1))*2+VALUE(MID($B7906,FIND(":",$B7906)+1,2))/30,"")))</f>
        <v/>
      </c>
      <c r="G7906" s="12">
        <f>IF($E7906="","",IF(WEEKDAY($E7906,2)&lt;6,1,0))</f>
        <v/>
      </c>
      <c r="H7906" s="12">
        <f>IF(OR($E7906="",$F7906=""),"",IF(AND($G7906=1,$F7906&gt;='Working Hours'!$C$8,$F7906&lt;'Working Hours'!$C$9),1,0))</f>
        <v/>
      </c>
    </row>
    <row r="7907">
      <c r="A7907" s="11" t="n"/>
      <c r="B7907" s="11" t="n"/>
      <c r="C7907" s="11" t="n"/>
      <c r="E7907" s="12">
        <f>IF($A7907="","",IF(ISNUMBER($A7907),$A7907,IFERROR(DATEVALUE($A7907),"")))</f>
        <v/>
      </c>
      <c r="F7907" s="12">
        <f>IF($B7907="","",IF(ISNUMBER($B7907),HOUR($B7907)*2+MINUTE($B7907)/30,IFERROR(VALUE(LEFT($B7907,FIND(":",$B7907)-1))*2+VALUE(MID($B7907,FIND(":",$B7907)+1,2))/30,"")))</f>
        <v/>
      </c>
      <c r="G7907" s="12">
        <f>IF($E7907="","",IF(WEEKDAY($E7907,2)&lt;6,1,0))</f>
        <v/>
      </c>
      <c r="H7907" s="12">
        <f>IF(OR($E7907="",$F7907=""),"",IF(AND($G7907=1,$F7907&gt;='Working Hours'!$C$8,$F7907&lt;'Working Hours'!$C$9),1,0))</f>
        <v/>
      </c>
    </row>
    <row r="7908">
      <c r="A7908" s="11" t="n"/>
      <c r="B7908" s="11" t="n"/>
      <c r="C7908" s="11" t="n"/>
      <c r="E7908" s="12">
        <f>IF($A7908="","",IF(ISNUMBER($A7908),$A7908,IFERROR(DATEVALUE($A7908),"")))</f>
        <v/>
      </c>
      <c r="F7908" s="12">
        <f>IF($B7908="","",IF(ISNUMBER($B7908),HOUR($B7908)*2+MINUTE($B7908)/30,IFERROR(VALUE(LEFT($B7908,FIND(":",$B7908)-1))*2+VALUE(MID($B7908,FIND(":",$B7908)+1,2))/30,"")))</f>
        <v/>
      </c>
      <c r="G7908" s="12">
        <f>IF($E7908="","",IF(WEEKDAY($E7908,2)&lt;6,1,0))</f>
        <v/>
      </c>
      <c r="H7908" s="12">
        <f>IF(OR($E7908="",$F7908=""),"",IF(AND($G7908=1,$F7908&gt;='Working Hours'!$C$8,$F7908&lt;'Working Hours'!$C$9),1,0))</f>
        <v/>
      </c>
    </row>
    <row r="7909">
      <c r="A7909" s="11" t="n"/>
      <c r="B7909" s="11" t="n"/>
      <c r="C7909" s="11" t="n"/>
      <c r="E7909" s="12">
        <f>IF($A7909="","",IF(ISNUMBER($A7909),$A7909,IFERROR(DATEVALUE($A7909),"")))</f>
        <v/>
      </c>
      <c r="F7909" s="12">
        <f>IF($B7909="","",IF(ISNUMBER($B7909),HOUR($B7909)*2+MINUTE($B7909)/30,IFERROR(VALUE(LEFT($B7909,FIND(":",$B7909)-1))*2+VALUE(MID($B7909,FIND(":",$B7909)+1,2))/30,"")))</f>
        <v/>
      </c>
      <c r="G7909" s="12">
        <f>IF($E7909="","",IF(WEEKDAY($E7909,2)&lt;6,1,0))</f>
        <v/>
      </c>
      <c r="H7909" s="12">
        <f>IF(OR($E7909="",$F7909=""),"",IF(AND($G7909=1,$F7909&gt;='Working Hours'!$C$8,$F7909&lt;'Working Hours'!$C$9),1,0))</f>
        <v/>
      </c>
    </row>
    <row r="7910">
      <c r="A7910" s="11" t="n"/>
      <c r="B7910" s="11" t="n"/>
      <c r="C7910" s="11" t="n"/>
      <c r="E7910" s="12">
        <f>IF($A7910="","",IF(ISNUMBER($A7910),$A7910,IFERROR(DATEVALUE($A7910),"")))</f>
        <v/>
      </c>
      <c r="F7910" s="12">
        <f>IF($B7910="","",IF(ISNUMBER($B7910),HOUR($B7910)*2+MINUTE($B7910)/30,IFERROR(VALUE(LEFT($B7910,FIND(":",$B7910)-1))*2+VALUE(MID($B7910,FIND(":",$B7910)+1,2))/30,"")))</f>
        <v/>
      </c>
      <c r="G7910" s="12">
        <f>IF($E7910="","",IF(WEEKDAY($E7910,2)&lt;6,1,0))</f>
        <v/>
      </c>
      <c r="H7910" s="12">
        <f>IF(OR($E7910="",$F7910=""),"",IF(AND($G7910=1,$F7910&gt;='Working Hours'!$C$8,$F7910&lt;'Working Hours'!$C$9),1,0))</f>
        <v/>
      </c>
    </row>
    <row r="7911">
      <c r="A7911" s="11" t="n"/>
      <c r="B7911" s="11" t="n"/>
      <c r="C7911" s="11" t="n"/>
      <c r="E7911" s="12">
        <f>IF($A7911="","",IF(ISNUMBER($A7911),$A7911,IFERROR(DATEVALUE($A7911),"")))</f>
        <v/>
      </c>
      <c r="F7911" s="12">
        <f>IF($B7911="","",IF(ISNUMBER($B7911),HOUR($B7911)*2+MINUTE($B7911)/30,IFERROR(VALUE(LEFT($B7911,FIND(":",$B7911)-1))*2+VALUE(MID($B7911,FIND(":",$B7911)+1,2))/30,"")))</f>
        <v/>
      </c>
      <c r="G7911" s="12">
        <f>IF($E7911="","",IF(WEEKDAY($E7911,2)&lt;6,1,0))</f>
        <v/>
      </c>
      <c r="H7911" s="12">
        <f>IF(OR($E7911="",$F7911=""),"",IF(AND($G7911=1,$F7911&gt;='Working Hours'!$C$8,$F7911&lt;'Working Hours'!$C$9),1,0))</f>
        <v/>
      </c>
    </row>
    <row r="7912">
      <c r="A7912" s="11" t="n"/>
      <c r="B7912" s="11" t="n"/>
      <c r="C7912" s="11" t="n"/>
      <c r="E7912" s="12">
        <f>IF($A7912="","",IF(ISNUMBER($A7912),$A7912,IFERROR(DATEVALUE($A7912),"")))</f>
        <v/>
      </c>
      <c r="F7912" s="12">
        <f>IF($B7912="","",IF(ISNUMBER($B7912),HOUR($B7912)*2+MINUTE($B7912)/30,IFERROR(VALUE(LEFT($B7912,FIND(":",$B7912)-1))*2+VALUE(MID($B7912,FIND(":",$B7912)+1,2))/30,"")))</f>
        <v/>
      </c>
      <c r="G7912" s="12">
        <f>IF($E7912="","",IF(WEEKDAY($E7912,2)&lt;6,1,0))</f>
        <v/>
      </c>
      <c r="H7912" s="12">
        <f>IF(OR($E7912="",$F7912=""),"",IF(AND($G7912=1,$F7912&gt;='Working Hours'!$C$8,$F7912&lt;'Working Hours'!$C$9),1,0))</f>
        <v/>
      </c>
    </row>
    <row r="7913">
      <c r="A7913" s="11" t="n"/>
      <c r="B7913" s="11" t="n"/>
      <c r="C7913" s="11" t="n"/>
      <c r="E7913" s="12">
        <f>IF($A7913="","",IF(ISNUMBER($A7913),$A7913,IFERROR(DATEVALUE($A7913),"")))</f>
        <v/>
      </c>
      <c r="F7913" s="12">
        <f>IF($B7913="","",IF(ISNUMBER($B7913),HOUR($B7913)*2+MINUTE($B7913)/30,IFERROR(VALUE(LEFT($B7913,FIND(":",$B7913)-1))*2+VALUE(MID($B7913,FIND(":",$B7913)+1,2))/30,"")))</f>
        <v/>
      </c>
      <c r="G7913" s="12">
        <f>IF($E7913="","",IF(WEEKDAY($E7913,2)&lt;6,1,0))</f>
        <v/>
      </c>
      <c r="H7913" s="12">
        <f>IF(OR($E7913="",$F7913=""),"",IF(AND($G7913=1,$F7913&gt;='Working Hours'!$C$8,$F7913&lt;'Working Hours'!$C$9),1,0))</f>
        <v/>
      </c>
    </row>
    <row r="7914">
      <c r="A7914" s="11" t="n"/>
      <c r="B7914" s="11" t="n"/>
      <c r="C7914" s="11" t="n"/>
      <c r="E7914" s="12">
        <f>IF($A7914="","",IF(ISNUMBER($A7914),$A7914,IFERROR(DATEVALUE($A7914),"")))</f>
        <v/>
      </c>
      <c r="F7914" s="12">
        <f>IF($B7914="","",IF(ISNUMBER($B7914),HOUR($B7914)*2+MINUTE($B7914)/30,IFERROR(VALUE(LEFT($B7914,FIND(":",$B7914)-1))*2+VALUE(MID($B7914,FIND(":",$B7914)+1,2))/30,"")))</f>
        <v/>
      </c>
      <c r="G7914" s="12">
        <f>IF($E7914="","",IF(WEEKDAY($E7914,2)&lt;6,1,0))</f>
        <v/>
      </c>
      <c r="H7914" s="12">
        <f>IF(OR($E7914="",$F7914=""),"",IF(AND($G7914=1,$F7914&gt;='Working Hours'!$C$8,$F7914&lt;'Working Hours'!$C$9),1,0))</f>
        <v/>
      </c>
    </row>
    <row r="7915">
      <c r="A7915" s="11" t="n"/>
      <c r="B7915" s="11" t="n"/>
      <c r="C7915" s="11" t="n"/>
      <c r="E7915" s="12">
        <f>IF($A7915="","",IF(ISNUMBER($A7915),$A7915,IFERROR(DATEVALUE($A7915),"")))</f>
        <v/>
      </c>
      <c r="F7915" s="12">
        <f>IF($B7915="","",IF(ISNUMBER($B7915),HOUR($B7915)*2+MINUTE($B7915)/30,IFERROR(VALUE(LEFT($B7915,FIND(":",$B7915)-1))*2+VALUE(MID($B7915,FIND(":",$B7915)+1,2))/30,"")))</f>
        <v/>
      </c>
      <c r="G7915" s="12">
        <f>IF($E7915="","",IF(WEEKDAY($E7915,2)&lt;6,1,0))</f>
        <v/>
      </c>
      <c r="H7915" s="12">
        <f>IF(OR($E7915="",$F7915=""),"",IF(AND($G7915=1,$F7915&gt;='Working Hours'!$C$8,$F7915&lt;'Working Hours'!$C$9),1,0))</f>
        <v/>
      </c>
    </row>
    <row r="7916">
      <c r="A7916" s="11" t="n"/>
      <c r="B7916" s="11" t="n"/>
      <c r="C7916" s="11" t="n"/>
      <c r="E7916" s="12">
        <f>IF($A7916="","",IF(ISNUMBER($A7916),$A7916,IFERROR(DATEVALUE($A7916),"")))</f>
        <v/>
      </c>
      <c r="F7916" s="12">
        <f>IF($B7916="","",IF(ISNUMBER($B7916),HOUR($B7916)*2+MINUTE($B7916)/30,IFERROR(VALUE(LEFT($B7916,FIND(":",$B7916)-1))*2+VALUE(MID($B7916,FIND(":",$B7916)+1,2))/30,"")))</f>
        <v/>
      </c>
      <c r="G7916" s="12">
        <f>IF($E7916="","",IF(WEEKDAY($E7916,2)&lt;6,1,0))</f>
        <v/>
      </c>
      <c r="H7916" s="12">
        <f>IF(OR($E7916="",$F7916=""),"",IF(AND($G7916=1,$F7916&gt;='Working Hours'!$C$8,$F7916&lt;'Working Hours'!$C$9),1,0))</f>
        <v/>
      </c>
    </row>
    <row r="7917">
      <c r="A7917" s="11" t="n"/>
      <c r="B7917" s="11" t="n"/>
      <c r="C7917" s="11" t="n"/>
      <c r="E7917" s="12">
        <f>IF($A7917="","",IF(ISNUMBER($A7917),$A7917,IFERROR(DATEVALUE($A7917),"")))</f>
        <v/>
      </c>
      <c r="F7917" s="12">
        <f>IF($B7917="","",IF(ISNUMBER($B7917),HOUR($B7917)*2+MINUTE($B7917)/30,IFERROR(VALUE(LEFT($B7917,FIND(":",$B7917)-1))*2+VALUE(MID($B7917,FIND(":",$B7917)+1,2))/30,"")))</f>
        <v/>
      </c>
      <c r="G7917" s="12">
        <f>IF($E7917="","",IF(WEEKDAY($E7917,2)&lt;6,1,0))</f>
        <v/>
      </c>
      <c r="H7917" s="12">
        <f>IF(OR($E7917="",$F7917=""),"",IF(AND($G7917=1,$F7917&gt;='Working Hours'!$C$8,$F7917&lt;'Working Hours'!$C$9),1,0))</f>
        <v/>
      </c>
    </row>
    <row r="7918">
      <c r="A7918" s="11" t="n"/>
      <c r="B7918" s="11" t="n"/>
      <c r="C7918" s="11" t="n"/>
      <c r="E7918" s="12">
        <f>IF($A7918="","",IF(ISNUMBER($A7918),$A7918,IFERROR(DATEVALUE($A7918),"")))</f>
        <v/>
      </c>
      <c r="F7918" s="12">
        <f>IF($B7918="","",IF(ISNUMBER($B7918),HOUR($B7918)*2+MINUTE($B7918)/30,IFERROR(VALUE(LEFT($B7918,FIND(":",$B7918)-1))*2+VALUE(MID($B7918,FIND(":",$B7918)+1,2))/30,"")))</f>
        <v/>
      </c>
      <c r="G7918" s="12">
        <f>IF($E7918="","",IF(WEEKDAY($E7918,2)&lt;6,1,0))</f>
        <v/>
      </c>
      <c r="H7918" s="12">
        <f>IF(OR($E7918="",$F7918=""),"",IF(AND($G7918=1,$F7918&gt;='Working Hours'!$C$8,$F7918&lt;'Working Hours'!$C$9),1,0))</f>
        <v/>
      </c>
    </row>
    <row r="7919">
      <c r="A7919" s="11" t="n"/>
      <c r="B7919" s="11" t="n"/>
      <c r="C7919" s="11" t="n"/>
      <c r="E7919" s="12">
        <f>IF($A7919="","",IF(ISNUMBER($A7919),$A7919,IFERROR(DATEVALUE($A7919),"")))</f>
        <v/>
      </c>
      <c r="F7919" s="12">
        <f>IF($B7919="","",IF(ISNUMBER($B7919),HOUR($B7919)*2+MINUTE($B7919)/30,IFERROR(VALUE(LEFT($B7919,FIND(":",$B7919)-1))*2+VALUE(MID($B7919,FIND(":",$B7919)+1,2))/30,"")))</f>
        <v/>
      </c>
      <c r="G7919" s="12">
        <f>IF($E7919="","",IF(WEEKDAY($E7919,2)&lt;6,1,0))</f>
        <v/>
      </c>
      <c r="H7919" s="12">
        <f>IF(OR($E7919="",$F7919=""),"",IF(AND($G7919=1,$F7919&gt;='Working Hours'!$C$8,$F7919&lt;'Working Hours'!$C$9),1,0))</f>
        <v/>
      </c>
    </row>
    <row r="7920">
      <c r="A7920" s="11" t="n"/>
      <c r="B7920" s="11" t="n"/>
      <c r="C7920" s="11" t="n"/>
      <c r="E7920" s="12">
        <f>IF($A7920="","",IF(ISNUMBER($A7920),$A7920,IFERROR(DATEVALUE($A7920),"")))</f>
        <v/>
      </c>
      <c r="F7920" s="12">
        <f>IF($B7920="","",IF(ISNUMBER($B7920),HOUR($B7920)*2+MINUTE($B7920)/30,IFERROR(VALUE(LEFT($B7920,FIND(":",$B7920)-1))*2+VALUE(MID($B7920,FIND(":",$B7920)+1,2))/30,"")))</f>
        <v/>
      </c>
      <c r="G7920" s="12">
        <f>IF($E7920="","",IF(WEEKDAY($E7920,2)&lt;6,1,0))</f>
        <v/>
      </c>
      <c r="H7920" s="12">
        <f>IF(OR($E7920="",$F7920=""),"",IF(AND($G7920=1,$F7920&gt;='Working Hours'!$C$8,$F7920&lt;'Working Hours'!$C$9),1,0))</f>
        <v/>
      </c>
    </row>
    <row r="7921">
      <c r="A7921" s="11" t="n"/>
      <c r="B7921" s="11" t="n"/>
      <c r="C7921" s="11" t="n"/>
      <c r="E7921" s="12">
        <f>IF($A7921="","",IF(ISNUMBER($A7921),$A7921,IFERROR(DATEVALUE($A7921),"")))</f>
        <v/>
      </c>
      <c r="F7921" s="12">
        <f>IF($B7921="","",IF(ISNUMBER($B7921),HOUR($B7921)*2+MINUTE($B7921)/30,IFERROR(VALUE(LEFT($B7921,FIND(":",$B7921)-1))*2+VALUE(MID($B7921,FIND(":",$B7921)+1,2))/30,"")))</f>
        <v/>
      </c>
      <c r="G7921" s="12">
        <f>IF($E7921="","",IF(WEEKDAY($E7921,2)&lt;6,1,0))</f>
        <v/>
      </c>
      <c r="H7921" s="12">
        <f>IF(OR($E7921="",$F7921=""),"",IF(AND($G7921=1,$F7921&gt;='Working Hours'!$C$8,$F7921&lt;'Working Hours'!$C$9),1,0))</f>
        <v/>
      </c>
    </row>
    <row r="7922">
      <c r="A7922" s="11" t="n"/>
      <c r="B7922" s="11" t="n"/>
      <c r="C7922" s="11" t="n"/>
      <c r="E7922" s="12">
        <f>IF($A7922="","",IF(ISNUMBER($A7922),$A7922,IFERROR(DATEVALUE($A7922),"")))</f>
        <v/>
      </c>
      <c r="F7922" s="12">
        <f>IF($B7922="","",IF(ISNUMBER($B7922),HOUR($B7922)*2+MINUTE($B7922)/30,IFERROR(VALUE(LEFT($B7922,FIND(":",$B7922)-1))*2+VALUE(MID($B7922,FIND(":",$B7922)+1,2))/30,"")))</f>
        <v/>
      </c>
      <c r="G7922" s="12">
        <f>IF($E7922="","",IF(WEEKDAY($E7922,2)&lt;6,1,0))</f>
        <v/>
      </c>
      <c r="H7922" s="12">
        <f>IF(OR($E7922="",$F7922=""),"",IF(AND($G7922=1,$F7922&gt;='Working Hours'!$C$8,$F7922&lt;'Working Hours'!$C$9),1,0))</f>
        <v/>
      </c>
    </row>
    <row r="7923">
      <c r="A7923" s="11" t="n"/>
      <c r="B7923" s="11" t="n"/>
      <c r="C7923" s="11" t="n"/>
      <c r="E7923" s="12">
        <f>IF($A7923="","",IF(ISNUMBER($A7923),$A7923,IFERROR(DATEVALUE($A7923),"")))</f>
        <v/>
      </c>
      <c r="F7923" s="12">
        <f>IF($B7923="","",IF(ISNUMBER($B7923),HOUR($B7923)*2+MINUTE($B7923)/30,IFERROR(VALUE(LEFT($B7923,FIND(":",$B7923)-1))*2+VALUE(MID($B7923,FIND(":",$B7923)+1,2))/30,"")))</f>
        <v/>
      </c>
      <c r="G7923" s="12">
        <f>IF($E7923="","",IF(WEEKDAY($E7923,2)&lt;6,1,0))</f>
        <v/>
      </c>
      <c r="H7923" s="12">
        <f>IF(OR($E7923="",$F7923=""),"",IF(AND($G7923=1,$F7923&gt;='Working Hours'!$C$8,$F7923&lt;'Working Hours'!$C$9),1,0))</f>
        <v/>
      </c>
    </row>
    <row r="7924">
      <c r="A7924" s="11" t="n"/>
      <c r="B7924" s="11" t="n"/>
      <c r="C7924" s="11" t="n"/>
      <c r="E7924" s="12">
        <f>IF($A7924="","",IF(ISNUMBER($A7924),$A7924,IFERROR(DATEVALUE($A7924),"")))</f>
        <v/>
      </c>
      <c r="F7924" s="12">
        <f>IF($B7924="","",IF(ISNUMBER($B7924),HOUR($B7924)*2+MINUTE($B7924)/30,IFERROR(VALUE(LEFT($B7924,FIND(":",$B7924)-1))*2+VALUE(MID($B7924,FIND(":",$B7924)+1,2))/30,"")))</f>
        <v/>
      </c>
      <c r="G7924" s="12">
        <f>IF($E7924="","",IF(WEEKDAY($E7924,2)&lt;6,1,0))</f>
        <v/>
      </c>
      <c r="H7924" s="12">
        <f>IF(OR($E7924="",$F7924=""),"",IF(AND($G7924=1,$F7924&gt;='Working Hours'!$C$8,$F7924&lt;'Working Hours'!$C$9),1,0))</f>
        <v/>
      </c>
    </row>
    <row r="7925">
      <c r="A7925" s="11" t="n"/>
      <c r="B7925" s="11" t="n"/>
      <c r="C7925" s="11" t="n"/>
      <c r="E7925" s="12">
        <f>IF($A7925="","",IF(ISNUMBER($A7925),$A7925,IFERROR(DATEVALUE($A7925),"")))</f>
        <v/>
      </c>
      <c r="F7925" s="12">
        <f>IF($B7925="","",IF(ISNUMBER($B7925),HOUR($B7925)*2+MINUTE($B7925)/30,IFERROR(VALUE(LEFT($B7925,FIND(":",$B7925)-1))*2+VALUE(MID($B7925,FIND(":",$B7925)+1,2))/30,"")))</f>
        <v/>
      </c>
      <c r="G7925" s="12">
        <f>IF($E7925="","",IF(WEEKDAY($E7925,2)&lt;6,1,0))</f>
        <v/>
      </c>
      <c r="H7925" s="12">
        <f>IF(OR($E7925="",$F7925=""),"",IF(AND($G7925=1,$F7925&gt;='Working Hours'!$C$8,$F7925&lt;'Working Hours'!$C$9),1,0))</f>
        <v/>
      </c>
    </row>
    <row r="7926">
      <c r="A7926" s="11" t="n"/>
      <c r="B7926" s="11" t="n"/>
      <c r="C7926" s="11" t="n"/>
      <c r="E7926" s="12">
        <f>IF($A7926="","",IF(ISNUMBER($A7926),$A7926,IFERROR(DATEVALUE($A7926),"")))</f>
        <v/>
      </c>
      <c r="F7926" s="12">
        <f>IF($B7926="","",IF(ISNUMBER($B7926),HOUR($B7926)*2+MINUTE($B7926)/30,IFERROR(VALUE(LEFT($B7926,FIND(":",$B7926)-1))*2+VALUE(MID($B7926,FIND(":",$B7926)+1,2))/30,"")))</f>
        <v/>
      </c>
      <c r="G7926" s="12">
        <f>IF($E7926="","",IF(WEEKDAY($E7926,2)&lt;6,1,0))</f>
        <v/>
      </c>
      <c r="H7926" s="12">
        <f>IF(OR($E7926="",$F7926=""),"",IF(AND($G7926=1,$F7926&gt;='Working Hours'!$C$8,$F7926&lt;'Working Hours'!$C$9),1,0))</f>
        <v/>
      </c>
    </row>
    <row r="7927">
      <c r="A7927" s="11" t="n"/>
      <c r="B7927" s="11" t="n"/>
      <c r="C7927" s="11" t="n"/>
      <c r="E7927" s="12">
        <f>IF($A7927="","",IF(ISNUMBER($A7927),$A7927,IFERROR(DATEVALUE($A7927),"")))</f>
        <v/>
      </c>
      <c r="F7927" s="12">
        <f>IF($B7927="","",IF(ISNUMBER($B7927),HOUR($B7927)*2+MINUTE($B7927)/30,IFERROR(VALUE(LEFT($B7927,FIND(":",$B7927)-1))*2+VALUE(MID($B7927,FIND(":",$B7927)+1,2))/30,"")))</f>
        <v/>
      </c>
      <c r="G7927" s="12">
        <f>IF($E7927="","",IF(WEEKDAY($E7927,2)&lt;6,1,0))</f>
        <v/>
      </c>
      <c r="H7927" s="12">
        <f>IF(OR($E7927="",$F7927=""),"",IF(AND($G7927=1,$F7927&gt;='Working Hours'!$C$8,$F7927&lt;'Working Hours'!$C$9),1,0))</f>
        <v/>
      </c>
    </row>
    <row r="7928">
      <c r="A7928" s="11" t="n"/>
      <c r="B7928" s="11" t="n"/>
      <c r="C7928" s="11" t="n"/>
      <c r="E7928" s="12">
        <f>IF($A7928="","",IF(ISNUMBER($A7928),$A7928,IFERROR(DATEVALUE($A7928),"")))</f>
        <v/>
      </c>
      <c r="F7928" s="12">
        <f>IF($B7928="","",IF(ISNUMBER($B7928),HOUR($B7928)*2+MINUTE($B7928)/30,IFERROR(VALUE(LEFT($B7928,FIND(":",$B7928)-1))*2+VALUE(MID($B7928,FIND(":",$B7928)+1,2))/30,"")))</f>
        <v/>
      </c>
      <c r="G7928" s="12">
        <f>IF($E7928="","",IF(WEEKDAY($E7928,2)&lt;6,1,0))</f>
        <v/>
      </c>
      <c r="H7928" s="12">
        <f>IF(OR($E7928="",$F7928=""),"",IF(AND($G7928=1,$F7928&gt;='Working Hours'!$C$8,$F7928&lt;'Working Hours'!$C$9),1,0))</f>
        <v/>
      </c>
    </row>
    <row r="7929">
      <c r="A7929" s="11" t="n"/>
      <c r="B7929" s="11" t="n"/>
      <c r="C7929" s="11" t="n"/>
      <c r="E7929" s="12">
        <f>IF($A7929="","",IF(ISNUMBER($A7929),$A7929,IFERROR(DATEVALUE($A7929),"")))</f>
        <v/>
      </c>
      <c r="F7929" s="12">
        <f>IF($B7929="","",IF(ISNUMBER($B7929),HOUR($B7929)*2+MINUTE($B7929)/30,IFERROR(VALUE(LEFT($B7929,FIND(":",$B7929)-1))*2+VALUE(MID($B7929,FIND(":",$B7929)+1,2))/30,"")))</f>
        <v/>
      </c>
      <c r="G7929" s="12">
        <f>IF($E7929="","",IF(WEEKDAY($E7929,2)&lt;6,1,0))</f>
        <v/>
      </c>
      <c r="H7929" s="12">
        <f>IF(OR($E7929="",$F7929=""),"",IF(AND($G7929=1,$F7929&gt;='Working Hours'!$C$8,$F7929&lt;'Working Hours'!$C$9),1,0))</f>
        <v/>
      </c>
    </row>
    <row r="7930">
      <c r="A7930" s="11" t="n"/>
      <c r="B7930" s="11" t="n"/>
      <c r="C7930" s="11" t="n"/>
      <c r="E7930" s="12">
        <f>IF($A7930="","",IF(ISNUMBER($A7930),$A7930,IFERROR(DATEVALUE($A7930),"")))</f>
        <v/>
      </c>
      <c r="F7930" s="12">
        <f>IF($B7930="","",IF(ISNUMBER($B7930),HOUR($B7930)*2+MINUTE($B7930)/30,IFERROR(VALUE(LEFT($B7930,FIND(":",$B7930)-1))*2+VALUE(MID($B7930,FIND(":",$B7930)+1,2))/30,"")))</f>
        <v/>
      </c>
      <c r="G7930" s="12">
        <f>IF($E7930="","",IF(WEEKDAY($E7930,2)&lt;6,1,0))</f>
        <v/>
      </c>
      <c r="H7930" s="12">
        <f>IF(OR($E7930="",$F7930=""),"",IF(AND($G7930=1,$F7930&gt;='Working Hours'!$C$8,$F7930&lt;'Working Hours'!$C$9),1,0))</f>
        <v/>
      </c>
    </row>
    <row r="7931">
      <c r="A7931" s="11" t="n"/>
      <c r="B7931" s="11" t="n"/>
      <c r="C7931" s="11" t="n"/>
      <c r="E7931" s="12">
        <f>IF($A7931="","",IF(ISNUMBER($A7931),$A7931,IFERROR(DATEVALUE($A7931),"")))</f>
        <v/>
      </c>
      <c r="F7931" s="12">
        <f>IF($B7931="","",IF(ISNUMBER($B7931),HOUR($B7931)*2+MINUTE($B7931)/30,IFERROR(VALUE(LEFT($B7931,FIND(":",$B7931)-1))*2+VALUE(MID($B7931,FIND(":",$B7931)+1,2))/30,"")))</f>
        <v/>
      </c>
      <c r="G7931" s="12">
        <f>IF($E7931="","",IF(WEEKDAY($E7931,2)&lt;6,1,0))</f>
        <v/>
      </c>
      <c r="H7931" s="12">
        <f>IF(OR($E7931="",$F7931=""),"",IF(AND($G7931=1,$F7931&gt;='Working Hours'!$C$8,$F7931&lt;'Working Hours'!$C$9),1,0))</f>
        <v/>
      </c>
    </row>
    <row r="7932">
      <c r="A7932" s="11" t="n"/>
      <c r="B7932" s="11" t="n"/>
      <c r="C7932" s="11" t="n"/>
      <c r="E7932" s="12">
        <f>IF($A7932="","",IF(ISNUMBER($A7932),$A7932,IFERROR(DATEVALUE($A7932),"")))</f>
        <v/>
      </c>
      <c r="F7932" s="12">
        <f>IF($B7932="","",IF(ISNUMBER($B7932),HOUR($B7932)*2+MINUTE($B7932)/30,IFERROR(VALUE(LEFT($B7932,FIND(":",$B7932)-1))*2+VALUE(MID($B7932,FIND(":",$B7932)+1,2))/30,"")))</f>
        <v/>
      </c>
      <c r="G7932" s="12">
        <f>IF($E7932="","",IF(WEEKDAY($E7932,2)&lt;6,1,0))</f>
        <v/>
      </c>
      <c r="H7932" s="12">
        <f>IF(OR($E7932="",$F7932=""),"",IF(AND($G7932=1,$F7932&gt;='Working Hours'!$C$8,$F7932&lt;'Working Hours'!$C$9),1,0))</f>
        <v/>
      </c>
    </row>
    <row r="7933">
      <c r="A7933" s="11" t="n"/>
      <c r="B7933" s="11" t="n"/>
      <c r="C7933" s="11" t="n"/>
      <c r="E7933" s="12">
        <f>IF($A7933="","",IF(ISNUMBER($A7933),$A7933,IFERROR(DATEVALUE($A7933),"")))</f>
        <v/>
      </c>
      <c r="F7933" s="12">
        <f>IF($B7933="","",IF(ISNUMBER($B7933),HOUR($B7933)*2+MINUTE($B7933)/30,IFERROR(VALUE(LEFT($B7933,FIND(":",$B7933)-1))*2+VALUE(MID($B7933,FIND(":",$B7933)+1,2))/30,"")))</f>
        <v/>
      </c>
      <c r="G7933" s="12">
        <f>IF($E7933="","",IF(WEEKDAY($E7933,2)&lt;6,1,0))</f>
        <v/>
      </c>
      <c r="H7933" s="12">
        <f>IF(OR($E7933="",$F7933=""),"",IF(AND($G7933=1,$F7933&gt;='Working Hours'!$C$8,$F7933&lt;'Working Hours'!$C$9),1,0))</f>
        <v/>
      </c>
    </row>
    <row r="7934">
      <c r="A7934" s="11" t="n"/>
      <c r="B7934" s="11" t="n"/>
      <c r="C7934" s="11" t="n"/>
      <c r="E7934" s="12">
        <f>IF($A7934="","",IF(ISNUMBER($A7934),$A7934,IFERROR(DATEVALUE($A7934),"")))</f>
        <v/>
      </c>
      <c r="F7934" s="12">
        <f>IF($B7934="","",IF(ISNUMBER($B7934),HOUR($B7934)*2+MINUTE($B7934)/30,IFERROR(VALUE(LEFT($B7934,FIND(":",$B7934)-1))*2+VALUE(MID($B7934,FIND(":",$B7934)+1,2))/30,"")))</f>
        <v/>
      </c>
      <c r="G7934" s="12">
        <f>IF($E7934="","",IF(WEEKDAY($E7934,2)&lt;6,1,0))</f>
        <v/>
      </c>
      <c r="H7934" s="12">
        <f>IF(OR($E7934="",$F7934=""),"",IF(AND($G7934=1,$F7934&gt;='Working Hours'!$C$8,$F7934&lt;'Working Hours'!$C$9),1,0))</f>
        <v/>
      </c>
    </row>
    <row r="7935">
      <c r="A7935" s="11" t="n"/>
      <c r="B7935" s="11" t="n"/>
      <c r="C7935" s="11" t="n"/>
      <c r="E7935" s="12">
        <f>IF($A7935="","",IF(ISNUMBER($A7935),$A7935,IFERROR(DATEVALUE($A7935),"")))</f>
        <v/>
      </c>
      <c r="F7935" s="12">
        <f>IF($B7935="","",IF(ISNUMBER($B7935),HOUR($B7935)*2+MINUTE($B7935)/30,IFERROR(VALUE(LEFT($B7935,FIND(":",$B7935)-1))*2+VALUE(MID($B7935,FIND(":",$B7935)+1,2))/30,"")))</f>
        <v/>
      </c>
      <c r="G7935" s="12">
        <f>IF($E7935="","",IF(WEEKDAY($E7935,2)&lt;6,1,0))</f>
        <v/>
      </c>
      <c r="H7935" s="12">
        <f>IF(OR($E7935="",$F7935=""),"",IF(AND($G7935=1,$F7935&gt;='Working Hours'!$C$8,$F7935&lt;'Working Hours'!$C$9),1,0))</f>
        <v/>
      </c>
    </row>
    <row r="7936">
      <c r="A7936" s="11" t="n"/>
      <c r="B7936" s="11" t="n"/>
      <c r="C7936" s="11" t="n"/>
      <c r="E7936" s="12">
        <f>IF($A7936="","",IF(ISNUMBER($A7936),$A7936,IFERROR(DATEVALUE($A7936),"")))</f>
        <v/>
      </c>
      <c r="F7936" s="12">
        <f>IF($B7936="","",IF(ISNUMBER($B7936),HOUR($B7936)*2+MINUTE($B7936)/30,IFERROR(VALUE(LEFT($B7936,FIND(":",$B7936)-1))*2+VALUE(MID($B7936,FIND(":",$B7936)+1,2))/30,"")))</f>
        <v/>
      </c>
      <c r="G7936" s="12">
        <f>IF($E7936="","",IF(WEEKDAY($E7936,2)&lt;6,1,0))</f>
        <v/>
      </c>
      <c r="H7936" s="12">
        <f>IF(OR($E7936="",$F7936=""),"",IF(AND($G7936=1,$F7936&gt;='Working Hours'!$C$8,$F7936&lt;'Working Hours'!$C$9),1,0))</f>
        <v/>
      </c>
    </row>
    <row r="7937">
      <c r="A7937" s="11" t="n"/>
      <c r="B7937" s="11" t="n"/>
      <c r="C7937" s="11" t="n"/>
      <c r="E7937" s="12">
        <f>IF($A7937="","",IF(ISNUMBER($A7937),$A7937,IFERROR(DATEVALUE($A7937),"")))</f>
        <v/>
      </c>
      <c r="F7937" s="12">
        <f>IF($B7937="","",IF(ISNUMBER($B7937),HOUR($B7937)*2+MINUTE($B7937)/30,IFERROR(VALUE(LEFT($B7937,FIND(":",$B7937)-1))*2+VALUE(MID($B7937,FIND(":",$B7937)+1,2))/30,"")))</f>
        <v/>
      </c>
      <c r="G7937" s="12">
        <f>IF($E7937="","",IF(WEEKDAY($E7937,2)&lt;6,1,0))</f>
        <v/>
      </c>
      <c r="H7937" s="12">
        <f>IF(OR($E7937="",$F7937=""),"",IF(AND($G7937=1,$F7937&gt;='Working Hours'!$C$8,$F7937&lt;'Working Hours'!$C$9),1,0))</f>
        <v/>
      </c>
    </row>
    <row r="7938">
      <c r="A7938" s="11" t="n"/>
      <c r="B7938" s="11" t="n"/>
      <c r="C7938" s="11" t="n"/>
      <c r="E7938" s="12">
        <f>IF($A7938="","",IF(ISNUMBER($A7938),$A7938,IFERROR(DATEVALUE($A7938),"")))</f>
        <v/>
      </c>
      <c r="F7938" s="12">
        <f>IF($B7938="","",IF(ISNUMBER($B7938),HOUR($B7938)*2+MINUTE($B7938)/30,IFERROR(VALUE(LEFT($B7938,FIND(":",$B7938)-1))*2+VALUE(MID($B7938,FIND(":",$B7938)+1,2))/30,"")))</f>
        <v/>
      </c>
      <c r="G7938" s="12">
        <f>IF($E7938="","",IF(WEEKDAY($E7938,2)&lt;6,1,0))</f>
        <v/>
      </c>
      <c r="H7938" s="12">
        <f>IF(OR($E7938="",$F7938=""),"",IF(AND($G7938=1,$F7938&gt;='Working Hours'!$C$8,$F7938&lt;'Working Hours'!$C$9),1,0))</f>
        <v/>
      </c>
    </row>
    <row r="7939">
      <c r="A7939" s="11" t="n"/>
      <c r="B7939" s="11" t="n"/>
      <c r="C7939" s="11" t="n"/>
      <c r="E7939" s="12">
        <f>IF($A7939="","",IF(ISNUMBER($A7939),$A7939,IFERROR(DATEVALUE($A7939),"")))</f>
        <v/>
      </c>
      <c r="F7939" s="12">
        <f>IF($B7939="","",IF(ISNUMBER($B7939),HOUR($B7939)*2+MINUTE($B7939)/30,IFERROR(VALUE(LEFT($B7939,FIND(":",$B7939)-1))*2+VALUE(MID($B7939,FIND(":",$B7939)+1,2))/30,"")))</f>
        <v/>
      </c>
      <c r="G7939" s="12">
        <f>IF($E7939="","",IF(WEEKDAY($E7939,2)&lt;6,1,0))</f>
        <v/>
      </c>
      <c r="H7939" s="12">
        <f>IF(OR($E7939="",$F7939=""),"",IF(AND($G7939=1,$F7939&gt;='Working Hours'!$C$8,$F7939&lt;'Working Hours'!$C$9),1,0))</f>
        <v/>
      </c>
    </row>
    <row r="7940">
      <c r="A7940" s="11" t="n"/>
      <c r="B7940" s="11" t="n"/>
      <c r="C7940" s="11" t="n"/>
      <c r="E7940" s="12">
        <f>IF($A7940="","",IF(ISNUMBER($A7940),$A7940,IFERROR(DATEVALUE($A7940),"")))</f>
        <v/>
      </c>
      <c r="F7940" s="12">
        <f>IF($B7940="","",IF(ISNUMBER($B7940),HOUR($B7940)*2+MINUTE($B7940)/30,IFERROR(VALUE(LEFT($B7940,FIND(":",$B7940)-1))*2+VALUE(MID($B7940,FIND(":",$B7940)+1,2))/30,"")))</f>
        <v/>
      </c>
      <c r="G7940" s="12">
        <f>IF($E7940="","",IF(WEEKDAY($E7940,2)&lt;6,1,0))</f>
        <v/>
      </c>
      <c r="H7940" s="12">
        <f>IF(OR($E7940="",$F7940=""),"",IF(AND($G7940=1,$F7940&gt;='Working Hours'!$C$8,$F7940&lt;'Working Hours'!$C$9),1,0))</f>
        <v/>
      </c>
    </row>
    <row r="7941">
      <c r="A7941" s="11" t="n"/>
      <c r="B7941" s="11" t="n"/>
      <c r="C7941" s="11" t="n"/>
      <c r="E7941" s="12">
        <f>IF($A7941="","",IF(ISNUMBER($A7941),$A7941,IFERROR(DATEVALUE($A7941),"")))</f>
        <v/>
      </c>
      <c r="F7941" s="12">
        <f>IF($B7941="","",IF(ISNUMBER($B7941),HOUR($B7941)*2+MINUTE($B7941)/30,IFERROR(VALUE(LEFT($B7941,FIND(":",$B7941)-1))*2+VALUE(MID($B7941,FIND(":",$B7941)+1,2))/30,"")))</f>
        <v/>
      </c>
      <c r="G7941" s="12">
        <f>IF($E7941="","",IF(WEEKDAY($E7941,2)&lt;6,1,0))</f>
        <v/>
      </c>
      <c r="H7941" s="12">
        <f>IF(OR($E7941="",$F7941=""),"",IF(AND($G7941=1,$F7941&gt;='Working Hours'!$C$8,$F7941&lt;'Working Hours'!$C$9),1,0))</f>
        <v/>
      </c>
    </row>
    <row r="7942">
      <c r="A7942" s="11" t="n"/>
      <c r="B7942" s="11" t="n"/>
      <c r="C7942" s="11" t="n"/>
      <c r="E7942" s="12">
        <f>IF($A7942="","",IF(ISNUMBER($A7942),$A7942,IFERROR(DATEVALUE($A7942),"")))</f>
        <v/>
      </c>
      <c r="F7942" s="12">
        <f>IF($B7942="","",IF(ISNUMBER($B7942),HOUR($B7942)*2+MINUTE($B7942)/30,IFERROR(VALUE(LEFT($B7942,FIND(":",$B7942)-1))*2+VALUE(MID($B7942,FIND(":",$B7942)+1,2))/30,"")))</f>
        <v/>
      </c>
      <c r="G7942" s="12">
        <f>IF($E7942="","",IF(WEEKDAY($E7942,2)&lt;6,1,0))</f>
        <v/>
      </c>
      <c r="H7942" s="12">
        <f>IF(OR($E7942="",$F7942=""),"",IF(AND($G7942=1,$F7942&gt;='Working Hours'!$C$8,$F7942&lt;'Working Hours'!$C$9),1,0))</f>
        <v/>
      </c>
    </row>
    <row r="7943">
      <c r="A7943" s="11" t="n"/>
      <c r="B7943" s="11" t="n"/>
      <c r="C7943" s="11" t="n"/>
      <c r="E7943" s="12">
        <f>IF($A7943="","",IF(ISNUMBER($A7943),$A7943,IFERROR(DATEVALUE($A7943),"")))</f>
        <v/>
      </c>
      <c r="F7943" s="12">
        <f>IF($B7943="","",IF(ISNUMBER($B7943),HOUR($B7943)*2+MINUTE($B7943)/30,IFERROR(VALUE(LEFT($B7943,FIND(":",$B7943)-1))*2+VALUE(MID($B7943,FIND(":",$B7943)+1,2))/30,"")))</f>
        <v/>
      </c>
      <c r="G7943" s="12">
        <f>IF($E7943="","",IF(WEEKDAY($E7943,2)&lt;6,1,0))</f>
        <v/>
      </c>
      <c r="H7943" s="12">
        <f>IF(OR($E7943="",$F7943=""),"",IF(AND($G7943=1,$F7943&gt;='Working Hours'!$C$8,$F7943&lt;'Working Hours'!$C$9),1,0))</f>
        <v/>
      </c>
    </row>
    <row r="7944">
      <c r="A7944" s="11" t="n"/>
      <c r="B7944" s="11" t="n"/>
      <c r="C7944" s="11" t="n"/>
      <c r="E7944" s="12">
        <f>IF($A7944="","",IF(ISNUMBER($A7944),$A7944,IFERROR(DATEVALUE($A7944),"")))</f>
        <v/>
      </c>
      <c r="F7944" s="12">
        <f>IF($B7944="","",IF(ISNUMBER($B7944),HOUR($B7944)*2+MINUTE($B7944)/30,IFERROR(VALUE(LEFT($B7944,FIND(":",$B7944)-1))*2+VALUE(MID($B7944,FIND(":",$B7944)+1,2))/30,"")))</f>
        <v/>
      </c>
      <c r="G7944" s="12">
        <f>IF($E7944="","",IF(WEEKDAY($E7944,2)&lt;6,1,0))</f>
        <v/>
      </c>
      <c r="H7944" s="12">
        <f>IF(OR($E7944="",$F7944=""),"",IF(AND($G7944=1,$F7944&gt;='Working Hours'!$C$8,$F7944&lt;'Working Hours'!$C$9),1,0))</f>
        <v/>
      </c>
    </row>
    <row r="7945">
      <c r="A7945" s="11" t="n"/>
      <c r="B7945" s="11" t="n"/>
      <c r="C7945" s="11" t="n"/>
      <c r="E7945" s="12">
        <f>IF($A7945="","",IF(ISNUMBER($A7945),$A7945,IFERROR(DATEVALUE($A7945),"")))</f>
        <v/>
      </c>
      <c r="F7945" s="12">
        <f>IF($B7945="","",IF(ISNUMBER($B7945),HOUR($B7945)*2+MINUTE($B7945)/30,IFERROR(VALUE(LEFT($B7945,FIND(":",$B7945)-1))*2+VALUE(MID($B7945,FIND(":",$B7945)+1,2))/30,"")))</f>
        <v/>
      </c>
      <c r="G7945" s="12">
        <f>IF($E7945="","",IF(WEEKDAY($E7945,2)&lt;6,1,0))</f>
        <v/>
      </c>
      <c r="H7945" s="12">
        <f>IF(OR($E7945="",$F7945=""),"",IF(AND($G7945=1,$F7945&gt;='Working Hours'!$C$8,$F7945&lt;'Working Hours'!$C$9),1,0))</f>
        <v/>
      </c>
    </row>
    <row r="7946">
      <c r="A7946" s="11" t="n"/>
      <c r="B7946" s="11" t="n"/>
      <c r="C7946" s="11" t="n"/>
      <c r="E7946" s="12">
        <f>IF($A7946="","",IF(ISNUMBER($A7946),$A7946,IFERROR(DATEVALUE($A7946),"")))</f>
        <v/>
      </c>
      <c r="F7946" s="12">
        <f>IF($B7946="","",IF(ISNUMBER($B7946),HOUR($B7946)*2+MINUTE($B7946)/30,IFERROR(VALUE(LEFT($B7946,FIND(":",$B7946)-1))*2+VALUE(MID($B7946,FIND(":",$B7946)+1,2))/30,"")))</f>
        <v/>
      </c>
      <c r="G7946" s="12">
        <f>IF($E7946="","",IF(WEEKDAY($E7946,2)&lt;6,1,0))</f>
        <v/>
      </c>
      <c r="H7946" s="12">
        <f>IF(OR($E7946="",$F7946=""),"",IF(AND($G7946=1,$F7946&gt;='Working Hours'!$C$8,$F7946&lt;'Working Hours'!$C$9),1,0))</f>
        <v/>
      </c>
    </row>
    <row r="7947">
      <c r="A7947" s="11" t="n"/>
      <c r="B7947" s="11" t="n"/>
      <c r="C7947" s="11" t="n"/>
      <c r="E7947" s="12">
        <f>IF($A7947="","",IF(ISNUMBER($A7947),$A7947,IFERROR(DATEVALUE($A7947),"")))</f>
        <v/>
      </c>
      <c r="F7947" s="12">
        <f>IF($B7947="","",IF(ISNUMBER($B7947),HOUR($B7947)*2+MINUTE($B7947)/30,IFERROR(VALUE(LEFT($B7947,FIND(":",$B7947)-1))*2+VALUE(MID($B7947,FIND(":",$B7947)+1,2))/30,"")))</f>
        <v/>
      </c>
      <c r="G7947" s="12">
        <f>IF($E7947="","",IF(WEEKDAY($E7947,2)&lt;6,1,0))</f>
        <v/>
      </c>
      <c r="H7947" s="12">
        <f>IF(OR($E7947="",$F7947=""),"",IF(AND($G7947=1,$F7947&gt;='Working Hours'!$C$8,$F7947&lt;'Working Hours'!$C$9),1,0))</f>
        <v/>
      </c>
    </row>
    <row r="7948">
      <c r="A7948" s="11" t="n"/>
      <c r="B7948" s="11" t="n"/>
      <c r="C7948" s="11" t="n"/>
      <c r="E7948" s="12">
        <f>IF($A7948="","",IF(ISNUMBER($A7948),$A7948,IFERROR(DATEVALUE($A7948),"")))</f>
        <v/>
      </c>
      <c r="F7948" s="12">
        <f>IF($B7948="","",IF(ISNUMBER($B7948),HOUR($B7948)*2+MINUTE($B7948)/30,IFERROR(VALUE(LEFT($B7948,FIND(":",$B7948)-1))*2+VALUE(MID($B7948,FIND(":",$B7948)+1,2))/30,"")))</f>
        <v/>
      </c>
      <c r="G7948" s="12">
        <f>IF($E7948="","",IF(WEEKDAY($E7948,2)&lt;6,1,0))</f>
        <v/>
      </c>
      <c r="H7948" s="12">
        <f>IF(OR($E7948="",$F7948=""),"",IF(AND($G7948=1,$F7948&gt;='Working Hours'!$C$8,$F7948&lt;'Working Hours'!$C$9),1,0))</f>
        <v/>
      </c>
    </row>
    <row r="7949">
      <c r="A7949" s="11" t="n"/>
      <c r="B7949" s="11" t="n"/>
      <c r="C7949" s="11" t="n"/>
      <c r="E7949" s="12">
        <f>IF($A7949="","",IF(ISNUMBER($A7949),$A7949,IFERROR(DATEVALUE($A7949),"")))</f>
        <v/>
      </c>
      <c r="F7949" s="12">
        <f>IF($B7949="","",IF(ISNUMBER($B7949),HOUR($B7949)*2+MINUTE($B7949)/30,IFERROR(VALUE(LEFT($B7949,FIND(":",$B7949)-1))*2+VALUE(MID($B7949,FIND(":",$B7949)+1,2))/30,"")))</f>
        <v/>
      </c>
      <c r="G7949" s="12">
        <f>IF($E7949="","",IF(WEEKDAY($E7949,2)&lt;6,1,0))</f>
        <v/>
      </c>
      <c r="H7949" s="12">
        <f>IF(OR($E7949="",$F7949=""),"",IF(AND($G7949=1,$F7949&gt;='Working Hours'!$C$8,$F7949&lt;'Working Hours'!$C$9),1,0))</f>
        <v/>
      </c>
    </row>
    <row r="7950">
      <c r="A7950" s="11" t="n"/>
      <c r="B7950" s="11" t="n"/>
      <c r="C7950" s="11" t="n"/>
      <c r="E7950" s="12">
        <f>IF($A7950="","",IF(ISNUMBER($A7950),$A7950,IFERROR(DATEVALUE($A7950),"")))</f>
        <v/>
      </c>
      <c r="F7950" s="12">
        <f>IF($B7950="","",IF(ISNUMBER($B7950),HOUR($B7950)*2+MINUTE($B7950)/30,IFERROR(VALUE(LEFT($B7950,FIND(":",$B7950)-1))*2+VALUE(MID($B7950,FIND(":",$B7950)+1,2))/30,"")))</f>
        <v/>
      </c>
      <c r="G7950" s="12">
        <f>IF($E7950="","",IF(WEEKDAY($E7950,2)&lt;6,1,0))</f>
        <v/>
      </c>
      <c r="H7950" s="12">
        <f>IF(OR($E7950="",$F7950=""),"",IF(AND($G7950=1,$F7950&gt;='Working Hours'!$C$8,$F7950&lt;'Working Hours'!$C$9),1,0))</f>
        <v/>
      </c>
    </row>
    <row r="7951">
      <c r="A7951" s="11" t="n"/>
      <c r="B7951" s="11" t="n"/>
      <c r="C7951" s="11" t="n"/>
      <c r="E7951" s="12">
        <f>IF($A7951="","",IF(ISNUMBER($A7951),$A7951,IFERROR(DATEVALUE($A7951),"")))</f>
        <v/>
      </c>
      <c r="F7951" s="12">
        <f>IF($B7951="","",IF(ISNUMBER($B7951),HOUR($B7951)*2+MINUTE($B7951)/30,IFERROR(VALUE(LEFT($B7951,FIND(":",$B7951)-1))*2+VALUE(MID($B7951,FIND(":",$B7951)+1,2))/30,"")))</f>
        <v/>
      </c>
      <c r="G7951" s="12">
        <f>IF($E7951="","",IF(WEEKDAY($E7951,2)&lt;6,1,0))</f>
        <v/>
      </c>
      <c r="H7951" s="12">
        <f>IF(OR($E7951="",$F7951=""),"",IF(AND($G7951=1,$F7951&gt;='Working Hours'!$C$8,$F7951&lt;'Working Hours'!$C$9),1,0))</f>
        <v/>
      </c>
    </row>
    <row r="7952">
      <c r="A7952" s="11" t="n"/>
      <c r="B7952" s="11" t="n"/>
      <c r="C7952" s="11" t="n"/>
      <c r="E7952" s="12">
        <f>IF($A7952="","",IF(ISNUMBER($A7952),$A7952,IFERROR(DATEVALUE($A7952),"")))</f>
        <v/>
      </c>
      <c r="F7952" s="12">
        <f>IF($B7952="","",IF(ISNUMBER($B7952),HOUR($B7952)*2+MINUTE($B7952)/30,IFERROR(VALUE(LEFT($B7952,FIND(":",$B7952)-1))*2+VALUE(MID($B7952,FIND(":",$B7952)+1,2))/30,"")))</f>
        <v/>
      </c>
      <c r="G7952" s="12">
        <f>IF($E7952="","",IF(WEEKDAY($E7952,2)&lt;6,1,0))</f>
        <v/>
      </c>
      <c r="H7952" s="12">
        <f>IF(OR($E7952="",$F7952=""),"",IF(AND($G7952=1,$F7952&gt;='Working Hours'!$C$8,$F7952&lt;'Working Hours'!$C$9),1,0))</f>
        <v/>
      </c>
    </row>
    <row r="7953">
      <c r="A7953" s="11" t="n"/>
      <c r="B7953" s="11" t="n"/>
      <c r="C7953" s="11" t="n"/>
      <c r="E7953" s="12">
        <f>IF($A7953="","",IF(ISNUMBER($A7953),$A7953,IFERROR(DATEVALUE($A7953),"")))</f>
        <v/>
      </c>
      <c r="F7953" s="12">
        <f>IF($B7953="","",IF(ISNUMBER($B7953),HOUR($B7953)*2+MINUTE($B7953)/30,IFERROR(VALUE(LEFT($B7953,FIND(":",$B7953)-1))*2+VALUE(MID($B7953,FIND(":",$B7953)+1,2))/30,"")))</f>
        <v/>
      </c>
      <c r="G7953" s="12">
        <f>IF($E7953="","",IF(WEEKDAY($E7953,2)&lt;6,1,0))</f>
        <v/>
      </c>
      <c r="H7953" s="12">
        <f>IF(OR($E7953="",$F7953=""),"",IF(AND($G7953=1,$F7953&gt;='Working Hours'!$C$8,$F7953&lt;'Working Hours'!$C$9),1,0))</f>
        <v/>
      </c>
    </row>
    <row r="7954">
      <c r="A7954" s="11" t="n"/>
      <c r="B7954" s="11" t="n"/>
      <c r="C7954" s="11" t="n"/>
      <c r="E7954" s="12">
        <f>IF($A7954="","",IF(ISNUMBER($A7954),$A7954,IFERROR(DATEVALUE($A7954),"")))</f>
        <v/>
      </c>
      <c r="F7954" s="12">
        <f>IF($B7954="","",IF(ISNUMBER($B7954),HOUR($B7954)*2+MINUTE($B7954)/30,IFERROR(VALUE(LEFT($B7954,FIND(":",$B7954)-1))*2+VALUE(MID($B7954,FIND(":",$B7954)+1,2))/30,"")))</f>
        <v/>
      </c>
      <c r="G7954" s="12">
        <f>IF($E7954="","",IF(WEEKDAY($E7954,2)&lt;6,1,0))</f>
        <v/>
      </c>
      <c r="H7954" s="12">
        <f>IF(OR($E7954="",$F7954=""),"",IF(AND($G7954=1,$F7954&gt;='Working Hours'!$C$8,$F7954&lt;'Working Hours'!$C$9),1,0))</f>
        <v/>
      </c>
    </row>
    <row r="7955">
      <c r="A7955" s="11" t="n"/>
      <c r="B7955" s="11" t="n"/>
      <c r="C7955" s="11" t="n"/>
      <c r="E7955" s="12">
        <f>IF($A7955="","",IF(ISNUMBER($A7955),$A7955,IFERROR(DATEVALUE($A7955),"")))</f>
        <v/>
      </c>
      <c r="F7955" s="12">
        <f>IF($B7955="","",IF(ISNUMBER($B7955),HOUR($B7955)*2+MINUTE($B7955)/30,IFERROR(VALUE(LEFT($B7955,FIND(":",$B7955)-1))*2+VALUE(MID($B7955,FIND(":",$B7955)+1,2))/30,"")))</f>
        <v/>
      </c>
      <c r="G7955" s="12">
        <f>IF($E7955="","",IF(WEEKDAY($E7955,2)&lt;6,1,0))</f>
        <v/>
      </c>
      <c r="H7955" s="12">
        <f>IF(OR($E7955="",$F7955=""),"",IF(AND($G7955=1,$F7955&gt;='Working Hours'!$C$8,$F7955&lt;'Working Hours'!$C$9),1,0))</f>
        <v/>
      </c>
    </row>
    <row r="7956">
      <c r="A7956" s="11" t="n"/>
      <c r="B7956" s="11" t="n"/>
      <c r="C7956" s="11" t="n"/>
      <c r="E7956" s="12">
        <f>IF($A7956="","",IF(ISNUMBER($A7956),$A7956,IFERROR(DATEVALUE($A7956),"")))</f>
        <v/>
      </c>
      <c r="F7956" s="12">
        <f>IF($B7956="","",IF(ISNUMBER($B7956),HOUR($B7956)*2+MINUTE($B7956)/30,IFERROR(VALUE(LEFT($B7956,FIND(":",$B7956)-1))*2+VALUE(MID($B7956,FIND(":",$B7956)+1,2))/30,"")))</f>
        <v/>
      </c>
      <c r="G7956" s="12">
        <f>IF($E7956="","",IF(WEEKDAY($E7956,2)&lt;6,1,0))</f>
        <v/>
      </c>
      <c r="H7956" s="12">
        <f>IF(OR($E7956="",$F7956=""),"",IF(AND($G7956=1,$F7956&gt;='Working Hours'!$C$8,$F7956&lt;'Working Hours'!$C$9),1,0))</f>
        <v/>
      </c>
    </row>
    <row r="7957">
      <c r="A7957" s="11" t="n"/>
      <c r="B7957" s="11" t="n"/>
      <c r="C7957" s="11" t="n"/>
      <c r="E7957" s="12">
        <f>IF($A7957="","",IF(ISNUMBER($A7957),$A7957,IFERROR(DATEVALUE($A7957),"")))</f>
        <v/>
      </c>
      <c r="F7957" s="12">
        <f>IF($B7957="","",IF(ISNUMBER($B7957),HOUR($B7957)*2+MINUTE($B7957)/30,IFERROR(VALUE(LEFT($B7957,FIND(":",$B7957)-1))*2+VALUE(MID($B7957,FIND(":",$B7957)+1,2))/30,"")))</f>
        <v/>
      </c>
      <c r="G7957" s="12">
        <f>IF($E7957="","",IF(WEEKDAY($E7957,2)&lt;6,1,0))</f>
        <v/>
      </c>
      <c r="H7957" s="12">
        <f>IF(OR($E7957="",$F7957=""),"",IF(AND($G7957=1,$F7957&gt;='Working Hours'!$C$8,$F7957&lt;'Working Hours'!$C$9),1,0))</f>
        <v/>
      </c>
    </row>
    <row r="7958">
      <c r="A7958" s="11" t="n"/>
      <c r="B7958" s="11" t="n"/>
      <c r="C7958" s="11" t="n"/>
      <c r="E7958" s="12">
        <f>IF($A7958="","",IF(ISNUMBER($A7958),$A7958,IFERROR(DATEVALUE($A7958),"")))</f>
        <v/>
      </c>
      <c r="F7958" s="12">
        <f>IF($B7958="","",IF(ISNUMBER($B7958),HOUR($B7958)*2+MINUTE($B7958)/30,IFERROR(VALUE(LEFT($B7958,FIND(":",$B7958)-1))*2+VALUE(MID($B7958,FIND(":",$B7958)+1,2))/30,"")))</f>
        <v/>
      </c>
      <c r="G7958" s="12">
        <f>IF($E7958="","",IF(WEEKDAY($E7958,2)&lt;6,1,0))</f>
        <v/>
      </c>
      <c r="H7958" s="12">
        <f>IF(OR($E7958="",$F7958=""),"",IF(AND($G7958=1,$F7958&gt;='Working Hours'!$C$8,$F7958&lt;'Working Hours'!$C$9),1,0))</f>
        <v/>
      </c>
    </row>
    <row r="7959">
      <c r="A7959" s="11" t="n"/>
      <c r="B7959" s="11" t="n"/>
      <c r="C7959" s="11" t="n"/>
      <c r="E7959" s="12">
        <f>IF($A7959="","",IF(ISNUMBER($A7959),$A7959,IFERROR(DATEVALUE($A7959),"")))</f>
        <v/>
      </c>
      <c r="F7959" s="12">
        <f>IF($B7959="","",IF(ISNUMBER($B7959),HOUR($B7959)*2+MINUTE($B7959)/30,IFERROR(VALUE(LEFT($B7959,FIND(":",$B7959)-1))*2+VALUE(MID($B7959,FIND(":",$B7959)+1,2))/30,"")))</f>
        <v/>
      </c>
      <c r="G7959" s="12">
        <f>IF($E7959="","",IF(WEEKDAY($E7959,2)&lt;6,1,0))</f>
        <v/>
      </c>
      <c r="H7959" s="12">
        <f>IF(OR($E7959="",$F7959=""),"",IF(AND($G7959=1,$F7959&gt;='Working Hours'!$C$8,$F7959&lt;'Working Hours'!$C$9),1,0))</f>
        <v/>
      </c>
    </row>
    <row r="7960">
      <c r="A7960" s="11" t="n"/>
      <c r="B7960" s="11" t="n"/>
      <c r="C7960" s="11" t="n"/>
      <c r="E7960" s="12">
        <f>IF($A7960="","",IF(ISNUMBER($A7960),$A7960,IFERROR(DATEVALUE($A7960),"")))</f>
        <v/>
      </c>
      <c r="F7960" s="12">
        <f>IF($B7960="","",IF(ISNUMBER($B7960),HOUR($B7960)*2+MINUTE($B7960)/30,IFERROR(VALUE(LEFT($B7960,FIND(":",$B7960)-1))*2+VALUE(MID($B7960,FIND(":",$B7960)+1,2))/30,"")))</f>
        <v/>
      </c>
      <c r="G7960" s="12">
        <f>IF($E7960="","",IF(WEEKDAY($E7960,2)&lt;6,1,0))</f>
        <v/>
      </c>
      <c r="H7960" s="12">
        <f>IF(OR($E7960="",$F7960=""),"",IF(AND($G7960=1,$F7960&gt;='Working Hours'!$C$8,$F7960&lt;'Working Hours'!$C$9),1,0))</f>
        <v/>
      </c>
    </row>
    <row r="7961">
      <c r="A7961" s="11" t="n"/>
      <c r="B7961" s="11" t="n"/>
      <c r="C7961" s="11" t="n"/>
      <c r="E7961" s="12">
        <f>IF($A7961="","",IF(ISNUMBER($A7961),$A7961,IFERROR(DATEVALUE($A7961),"")))</f>
        <v/>
      </c>
      <c r="F7961" s="12">
        <f>IF($B7961="","",IF(ISNUMBER($B7961),HOUR($B7961)*2+MINUTE($B7961)/30,IFERROR(VALUE(LEFT($B7961,FIND(":",$B7961)-1))*2+VALUE(MID($B7961,FIND(":",$B7961)+1,2))/30,"")))</f>
        <v/>
      </c>
      <c r="G7961" s="12">
        <f>IF($E7961="","",IF(WEEKDAY($E7961,2)&lt;6,1,0))</f>
        <v/>
      </c>
      <c r="H7961" s="12">
        <f>IF(OR($E7961="",$F7961=""),"",IF(AND($G7961=1,$F7961&gt;='Working Hours'!$C$8,$F7961&lt;'Working Hours'!$C$9),1,0))</f>
        <v/>
      </c>
    </row>
    <row r="7962">
      <c r="A7962" s="11" t="n"/>
      <c r="B7962" s="11" t="n"/>
      <c r="C7962" s="11" t="n"/>
      <c r="E7962" s="12">
        <f>IF($A7962="","",IF(ISNUMBER($A7962),$A7962,IFERROR(DATEVALUE($A7962),"")))</f>
        <v/>
      </c>
      <c r="F7962" s="12">
        <f>IF($B7962="","",IF(ISNUMBER($B7962),HOUR($B7962)*2+MINUTE($B7962)/30,IFERROR(VALUE(LEFT($B7962,FIND(":",$B7962)-1))*2+VALUE(MID($B7962,FIND(":",$B7962)+1,2))/30,"")))</f>
        <v/>
      </c>
      <c r="G7962" s="12">
        <f>IF($E7962="","",IF(WEEKDAY($E7962,2)&lt;6,1,0))</f>
        <v/>
      </c>
      <c r="H7962" s="12">
        <f>IF(OR($E7962="",$F7962=""),"",IF(AND($G7962=1,$F7962&gt;='Working Hours'!$C$8,$F7962&lt;'Working Hours'!$C$9),1,0))</f>
        <v/>
      </c>
    </row>
    <row r="7963">
      <c r="A7963" s="11" t="n"/>
      <c r="B7963" s="11" t="n"/>
      <c r="C7963" s="11" t="n"/>
      <c r="E7963" s="12">
        <f>IF($A7963="","",IF(ISNUMBER($A7963),$A7963,IFERROR(DATEVALUE($A7963),"")))</f>
        <v/>
      </c>
      <c r="F7963" s="12">
        <f>IF($B7963="","",IF(ISNUMBER($B7963),HOUR($B7963)*2+MINUTE($B7963)/30,IFERROR(VALUE(LEFT($B7963,FIND(":",$B7963)-1))*2+VALUE(MID($B7963,FIND(":",$B7963)+1,2))/30,"")))</f>
        <v/>
      </c>
      <c r="G7963" s="12">
        <f>IF($E7963="","",IF(WEEKDAY($E7963,2)&lt;6,1,0))</f>
        <v/>
      </c>
      <c r="H7963" s="12">
        <f>IF(OR($E7963="",$F7963=""),"",IF(AND($G7963=1,$F7963&gt;='Working Hours'!$C$8,$F7963&lt;'Working Hours'!$C$9),1,0))</f>
        <v/>
      </c>
    </row>
    <row r="7964">
      <c r="A7964" s="11" t="n"/>
      <c r="B7964" s="11" t="n"/>
      <c r="C7964" s="11" t="n"/>
      <c r="E7964" s="12">
        <f>IF($A7964="","",IF(ISNUMBER($A7964),$A7964,IFERROR(DATEVALUE($A7964),"")))</f>
        <v/>
      </c>
      <c r="F7964" s="12">
        <f>IF($B7964="","",IF(ISNUMBER($B7964),HOUR($B7964)*2+MINUTE($B7964)/30,IFERROR(VALUE(LEFT($B7964,FIND(":",$B7964)-1))*2+VALUE(MID($B7964,FIND(":",$B7964)+1,2))/30,"")))</f>
        <v/>
      </c>
      <c r="G7964" s="12">
        <f>IF($E7964="","",IF(WEEKDAY($E7964,2)&lt;6,1,0))</f>
        <v/>
      </c>
      <c r="H7964" s="12">
        <f>IF(OR($E7964="",$F7964=""),"",IF(AND($G7964=1,$F7964&gt;='Working Hours'!$C$8,$F7964&lt;'Working Hours'!$C$9),1,0))</f>
        <v/>
      </c>
    </row>
    <row r="7965">
      <c r="A7965" s="11" t="n"/>
      <c r="B7965" s="11" t="n"/>
      <c r="C7965" s="11" t="n"/>
      <c r="E7965" s="12">
        <f>IF($A7965="","",IF(ISNUMBER($A7965),$A7965,IFERROR(DATEVALUE($A7965),"")))</f>
        <v/>
      </c>
      <c r="F7965" s="12">
        <f>IF($B7965="","",IF(ISNUMBER($B7965),HOUR($B7965)*2+MINUTE($B7965)/30,IFERROR(VALUE(LEFT($B7965,FIND(":",$B7965)-1))*2+VALUE(MID($B7965,FIND(":",$B7965)+1,2))/30,"")))</f>
        <v/>
      </c>
      <c r="G7965" s="12">
        <f>IF($E7965="","",IF(WEEKDAY($E7965,2)&lt;6,1,0))</f>
        <v/>
      </c>
      <c r="H7965" s="12">
        <f>IF(OR($E7965="",$F7965=""),"",IF(AND($G7965=1,$F7965&gt;='Working Hours'!$C$8,$F7965&lt;'Working Hours'!$C$9),1,0))</f>
        <v/>
      </c>
    </row>
    <row r="7966">
      <c r="A7966" s="11" t="n"/>
      <c r="B7966" s="11" t="n"/>
      <c r="C7966" s="11" t="n"/>
      <c r="E7966" s="12">
        <f>IF($A7966="","",IF(ISNUMBER($A7966),$A7966,IFERROR(DATEVALUE($A7966),"")))</f>
        <v/>
      </c>
      <c r="F7966" s="12">
        <f>IF($B7966="","",IF(ISNUMBER($B7966),HOUR($B7966)*2+MINUTE($B7966)/30,IFERROR(VALUE(LEFT($B7966,FIND(":",$B7966)-1))*2+VALUE(MID($B7966,FIND(":",$B7966)+1,2))/30,"")))</f>
        <v/>
      </c>
      <c r="G7966" s="12">
        <f>IF($E7966="","",IF(WEEKDAY($E7966,2)&lt;6,1,0))</f>
        <v/>
      </c>
      <c r="H7966" s="12">
        <f>IF(OR($E7966="",$F7966=""),"",IF(AND($G7966=1,$F7966&gt;='Working Hours'!$C$8,$F7966&lt;'Working Hours'!$C$9),1,0))</f>
        <v/>
      </c>
    </row>
    <row r="7967">
      <c r="A7967" s="11" t="n"/>
      <c r="B7967" s="11" t="n"/>
      <c r="C7967" s="11" t="n"/>
      <c r="E7967" s="12">
        <f>IF($A7967="","",IF(ISNUMBER($A7967),$A7967,IFERROR(DATEVALUE($A7967),"")))</f>
        <v/>
      </c>
      <c r="F7967" s="12">
        <f>IF($B7967="","",IF(ISNUMBER($B7967),HOUR($B7967)*2+MINUTE($B7967)/30,IFERROR(VALUE(LEFT($B7967,FIND(":",$B7967)-1))*2+VALUE(MID($B7967,FIND(":",$B7967)+1,2))/30,"")))</f>
        <v/>
      </c>
      <c r="G7967" s="12">
        <f>IF($E7967="","",IF(WEEKDAY($E7967,2)&lt;6,1,0))</f>
        <v/>
      </c>
      <c r="H7967" s="12">
        <f>IF(OR($E7967="",$F7967=""),"",IF(AND($G7967=1,$F7967&gt;='Working Hours'!$C$8,$F7967&lt;'Working Hours'!$C$9),1,0))</f>
        <v/>
      </c>
    </row>
    <row r="7968">
      <c r="A7968" s="11" t="n"/>
      <c r="B7968" s="11" t="n"/>
      <c r="C7968" s="11" t="n"/>
      <c r="E7968" s="12">
        <f>IF($A7968="","",IF(ISNUMBER($A7968),$A7968,IFERROR(DATEVALUE($A7968),"")))</f>
        <v/>
      </c>
      <c r="F7968" s="12">
        <f>IF($B7968="","",IF(ISNUMBER($B7968),HOUR($B7968)*2+MINUTE($B7968)/30,IFERROR(VALUE(LEFT($B7968,FIND(":",$B7968)-1))*2+VALUE(MID($B7968,FIND(":",$B7968)+1,2))/30,"")))</f>
        <v/>
      </c>
      <c r="G7968" s="12">
        <f>IF($E7968="","",IF(WEEKDAY($E7968,2)&lt;6,1,0))</f>
        <v/>
      </c>
      <c r="H7968" s="12">
        <f>IF(OR($E7968="",$F7968=""),"",IF(AND($G7968=1,$F7968&gt;='Working Hours'!$C$8,$F7968&lt;'Working Hours'!$C$9),1,0))</f>
        <v/>
      </c>
    </row>
    <row r="7969">
      <c r="A7969" s="11" t="n"/>
      <c r="B7969" s="11" t="n"/>
      <c r="C7969" s="11" t="n"/>
      <c r="E7969" s="12">
        <f>IF($A7969="","",IF(ISNUMBER($A7969),$A7969,IFERROR(DATEVALUE($A7969),"")))</f>
        <v/>
      </c>
      <c r="F7969" s="12">
        <f>IF($B7969="","",IF(ISNUMBER($B7969),HOUR($B7969)*2+MINUTE($B7969)/30,IFERROR(VALUE(LEFT($B7969,FIND(":",$B7969)-1))*2+VALUE(MID($B7969,FIND(":",$B7969)+1,2))/30,"")))</f>
        <v/>
      </c>
      <c r="G7969" s="12">
        <f>IF($E7969="","",IF(WEEKDAY($E7969,2)&lt;6,1,0))</f>
        <v/>
      </c>
      <c r="H7969" s="12">
        <f>IF(OR($E7969="",$F7969=""),"",IF(AND($G7969=1,$F7969&gt;='Working Hours'!$C$8,$F7969&lt;'Working Hours'!$C$9),1,0))</f>
        <v/>
      </c>
    </row>
    <row r="7970">
      <c r="A7970" s="11" t="n"/>
      <c r="B7970" s="11" t="n"/>
      <c r="C7970" s="11" t="n"/>
      <c r="E7970" s="12">
        <f>IF($A7970="","",IF(ISNUMBER($A7970),$A7970,IFERROR(DATEVALUE($A7970),"")))</f>
        <v/>
      </c>
      <c r="F7970" s="12">
        <f>IF($B7970="","",IF(ISNUMBER($B7970),HOUR($B7970)*2+MINUTE($B7970)/30,IFERROR(VALUE(LEFT($B7970,FIND(":",$B7970)-1))*2+VALUE(MID($B7970,FIND(":",$B7970)+1,2))/30,"")))</f>
        <v/>
      </c>
      <c r="G7970" s="12">
        <f>IF($E7970="","",IF(WEEKDAY($E7970,2)&lt;6,1,0))</f>
        <v/>
      </c>
      <c r="H7970" s="12">
        <f>IF(OR($E7970="",$F7970=""),"",IF(AND($G7970=1,$F7970&gt;='Working Hours'!$C$8,$F7970&lt;'Working Hours'!$C$9),1,0))</f>
        <v/>
      </c>
    </row>
    <row r="7971">
      <c r="A7971" s="11" t="n"/>
      <c r="B7971" s="11" t="n"/>
      <c r="C7971" s="11" t="n"/>
      <c r="E7971" s="12">
        <f>IF($A7971="","",IF(ISNUMBER($A7971),$A7971,IFERROR(DATEVALUE($A7971),"")))</f>
        <v/>
      </c>
      <c r="F7971" s="12">
        <f>IF($B7971="","",IF(ISNUMBER($B7971),HOUR($B7971)*2+MINUTE($B7971)/30,IFERROR(VALUE(LEFT($B7971,FIND(":",$B7971)-1))*2+VALUE(MID($B7971,FIND(":",$B7971)+1,2))/30,"")))</f>
        <v/>
      </c>
      <c r="G7971" s="12">
        <f>IF($E7971="","",IF(WEEKDAY($E7971,2)&lt;6,1,0))</f>
        <v/>
      </c>
      <c r="H7971" s="12">
        <f>IF(OR($E7971="",$F7971=""),"",IF(AND($G7971=1,$F7971&gt;='Working Hours'!$C$8,$F7971&lt;'Working Hours'!$C$9),1,0))</f>
        <v/>
      </c>
    </row>
    <row r="7972">
      <c r="A7972" s="11" t="n"/>
      <c r="B7972" s="11" t="n"/>
      <c r="C7972" s="11" t="n"/>
      <c r="E7972" s="12">
        <f>IF($A7972="","",IF(ISNUMBER($A7972),$A7972,IFERROR(DATEVALUE($A7972),"")))</f>
        <v/>
      </c>
      <c r="F7972" s="12">
        <f>IF($B7972="","",IF(ISNUMBER($B7972),HOUR($B7972)*2+MINUTE($B7972)/30,IFERROR(VALUE(LEFT($B7972,FIND(":",$B7972)-1))*2+VALUE(MID($B7972,FIND(":",$B7972)+1,2))/30,"")))</f>
        <v/>
      </c>
      <c r="G7972" s="12">
        <f>IF($E7972="","",IF(WEEKDAY($E7972,2)&lt;6,1,0))</f>
        <v/>
      </c>
      <c r="H7972" s="12">
        <f>IF(OR($E7972="",$F7972=""),"",IF(AND($G7972=1,$F7972&gt;='Working Hours'!$C$8,$F7972&lt;'Working Hours'!$C$9),1,0))</f>
        <v/>
      </c>
    </row>
    <row r="7973">
      <c r="A7973" s="11" t="n"/>
      <c r="B7973" s="11" t="n"/>
      <c r="C7973" s="11" t="n"/>
      <c r="E7973" s="12">
        <f>IF($A7973="","",IF(ISNUMBER($A7973),$A7973,IFERROR(DATEVALUE($A7973),"")))</f>
        <v/>
      </c>
      <c r="F7973" s="12">
        <f>IF($B7973="","",IF(ISNUMBER($B7973),HOUR($B7973)*2+MINUTE($B7973)/30,IFERROR(VALUE(LEFT($B7973,FIND(":",$B7973)-1))*2+VALUE(MID($B7973,FIND(":",$B7973)+1,2))/30,"")))</f>
        <v/>
      </c>
      <c r="G7973" s="12">
        <f>IF($E7973="","",IF(WEEKDAY($E7973,2)&lt;6,1,0))</f>
        <v/>
      </c>
      <c r="H7973" s="12">
        <f>IF(OR($E7973="",$F7973=""),"",IF(AND($G7973=1,$F7973&gt;='Working Hours'!$C$8,$F7973&lt;'Working Hours'!$C$9),1,0))</f>
        <v/>
      </c>
    </row>
    <row r="7974">
      <c r="A7974" s="11" t="n"/>
      <c r="B7974" s="11" t="n"/>
      <c r="C7974" s="11" t="n"/>
      <c r="E7974" s="12">
        <f>IF($A7974="","",IF(ISNUMBER($A7974),$A7974,IFERROR(DATEVALUE($A7974),"")))</f>
        <v/>
      </c>
      <c r="F7974" s="12">
        <f>IF($B7974="","",IF(ISNUMBER($B7974),HOUR($B7974)*2+MINUTE($B7974)/30,IFERROR(VALUE(LEFT($B7974,FIND(":",$B7974)-1))*2+VALUE(MID($B7974,FIND(":",$B7974)+1,2))/30,"")))</f>
        <v/>
      </c>
      <c r="G7974" s="12">
        <f>IF($E7974="","",IF(WEEKDAY($E7974,2)&lt;6,1,0))</f>
        <v/>
      </c>
      <c r="H7974" s="12">
        <f>IF(OR($E7974="",$F7974=""),"",IF(AND($G7974=1,$F7974&gt;='Working Hours'!$C$8,$F7974&lt;'Working Hours'!$C$9),1,0))</f>
        <v/>
      </c>
    </row>
    <row r="7975">
      <c r="A7975" s="11" t="n"/>
      <c r="B7975" s="11" t="n"/>
      <c r="C7975" s="11" t="n"/>
      <c r="E7975" s="12">
        <f>IF($A7975="","",IF(ISNUMBER($A7975),$A7975,IFERROR(DATEVALUE($A7975),"")))</f>
        <v/>
      </c>
      <c r="F7975" s="12">
        <f>IF($B7975="","",IF(ISNUMBER($B7975),HOUR($B7975)*2+MINUTE($B7975)/30,IFERROR(VALUE(LEFT($B7975,FIND(":",$B7975)-1))*2+VALUE(MID($B7975,FIND(":",$B7975)+1,2))/30,"")))</f>
        <v/>
      </c>
      <c r="G7975" s="12">
        <f>IF($E7975="","",IF(WEEKDAY($E7975,2)&lt;6,1,0))</f>
        <v/>
      </c>
      <c r="H7975" s="12">
        <f>IF(OR($E7975="",$F7975=""),"",IF(AND($G7975=1,$F7975&gt;='Working Hours'!$C$8,$F7975&lt;'Working Hours'!$C$9),1,0))</f>
        <v/>
      </c>
    </row>
    <row r="7976">
      <c r="A7976" s="11" t="n"/>
      <c r="B7976" s="11" t="n"/>
      <c r="C7976" s="11" t="n"/>
      <c r="E7976" s="12">
        <f>IF($A7976="","",IF(ISNUMBER($A7976),$A7976,IFERROR(DATEVALUE($A7976),"")))</f>
        <v/>
      </c>
      <c r="F7976" s="12">
        <f>IF($B7976="","",IF(ISNUMBER($B7976),HOUR($B7976)*2+MINUTE($B7976)/30,IFERROR(VALUE(LEFT($B7976,FIND(":",$B7976)-1))*2+VALUE(MID($B7976,FIND(":",$B7976)+1,2))/30,"")))</f>
        <v/>
      </c>
      <c r="G7976" s="12">
        <f>IF($E7976="","",IF(WEEKDAY($E7976,2)&lt;6,1,0))</f>
        <v/>
      </c>
      <c r="H7976" s="12">
        <f>IF(OR($E7976="",$F7976=""),"",IF(AND($G7976=1,$F7976&gt;='Working Hours'!$C$8,$F7976&lt;'Working Hours'!$C$9),1,0))</f>
        <v/>
      </c>
    </row>
    <row r="7977">
      <c r="A7977" s="11" t="n"/>
      <c r="B7977" s="11" t="n"/>
      <c r="C7977" s="11" t="n"/>
      <c r="E7977" s="12">
        <f>IF($A7977="","",IF(ISNUMBER($A7977),$A7977,IFERROR(DATEVALUE($A7977),"")))</f>
        <v/>
      </c>
      <c r="F7977" s="12">
        <f>IF($B7977="","",IF(ISNUMBER($B7977),HOUR($B7977)*2+MINUTE($B7977)/30,IFERROR(VALUE(LEFT($B7977,FIND(":",$B7977)-1))*2+VALUE(MID($B7977,FIND(":",$B7977)+1,2))/30,"")))</f>
        <v/>
      </c>
      <c r="G7977" s="12">
        <f>IF($E7977="","",IF(WEEKDAY($E7977,2)&lt;6,1,0))</f>
        <v/>
      </c>
      <c r="H7977" s="12">
        <f>IF(OR($E7977="",$F7977=""),"",IF(AND($G7977=1,$F7977&gt;='Working Hours'!$C$8,$F7977&lt;'Working Hours'!$C$9),1,0))</f>
        <v/>
      </c>
    </row>
    <row r="7978">
      <c r="A7978" s="11" t="n"/>
      <c r="B7978" s="11" t="n"/>
      <c r="C7978" s="11" t="n"/>
      <c r="E7978" s="12">
        <f>IF($A7978="","",IF(ISNUMBER($A7978),$A7978,IFERROR(DATEVALUE($A7978),"")))</f>
        <v/>
      </c>
      <c r="F7978" s="12">
        <f>IF($B7978="","",IF(ISNUMBER($B7978),HOUR($B7978)*2+MINUTE($B7978)/30,IFERROR(VALUE(LEFT($B7978,FIND(":",$B7978)-1))*2+VALUE(MID($B7978,FIND(":",$B7978)+1,2))/30,"")))</f>
        <v/>
      </c>
      <c r="G7978" s="12">
        <f>IF($E7978="","",IF(WEEKDAY($E7978,2)&lt;6,1,0))</f>
        <v/>
      </c>
      <c r="H7978" s="12">
        <f>IF(OR($E7978="",$F7978=""),"",IF(AND($G7978=1,$F7978&gt;='Working Hours'!$C$8,$F7978&lt;'Working Hours'!$C$9),1,0))</f>
        <v/>
      </c>
    </row>
    <row r="7979">
      <c r="A7979" s="11" t="n"/>
      <c r="B7979" s="11" t="n"/>
      <c r="C7979" s="11" t="n"/>
      <c r="E7979" s="12">
        <f>IF($A7979="","",IF(ISNUMBER($A7979),$A7979,IFERROR(DATEVALUE($A7979),"")))</f>
        <v/>
      </c>
      <c r="F7979" s="12">
        <f>IF($B7979="","",IF(ISNUMBER($B7979),HOUR($B7979)*2+MINUTE($B7979)/30,IFERROR(VALUE(LEFT($B7979,FIND(":",$B7979)-1))*2+VALUE(MID($B7979,FIND(":",$B7979)+1,2))/30,"")))</f>
        <v/>
      </c>
      <c r="G7979" s="12">
        <f>IF($E7979="","",IF(WEEKDAY($E7979,2)&lt;6,1,0))</f>
        <v/>
      </c>
      <c r="H7979" s="12">
        <f>IF(OR($E7979="",$F7979=""),"",IF(AND($G7979=1,$F7979&gt;='Working Hours'!$C$8,$F7979&lt;'Working Hours'!$C$9),1,0))</f>
        <v/>
      </c>
    </row>
    <row r="7980">
      <c r="A7980" s="11" t="n"/>
      <c r="B7980" s="11" t="n"/>
      <c r="C7980" s="11" t="n"/>
      <c r="E7980" s="12">
        <f>IF($A7980="","",IF(ISNUMBER($A7980),$A7980,IFERROR(DATEVALUE($A7980),"")))</f>
        <v/>
      </c>
      <c r="F7980" s="12">
        <f>IF($B7980="","",IF(ISNUMBER($B7980),HOUR($B7980)*2+MINUTE($B7980)/30,IFERROR(VALUE(LEFT($B7980,FIND(":",$B7980)-1))*2+VALUE(MID($B7980,FIND(":",$B7980)+1,2))/30,"")))</f>
        <v/>
      </c>
      <c r="G7980" s="12">
        <f>IF($E7980="","",IF(WEEKDAY($E7980,2)&lt;6,1,0))</f>
        <v/>
      </c>
      <c r="H7980" s="12">
        <f>IF(OR($E7980="",$F7980=""),"",IF(AND($G7980=1,$F7980&gt;='Working Hours'!$C$8,$F7980&lt;'Working Hours'!$C$9),1,0))</f>
        <v/>
      </c>
    </row>
    <row r="7981">
      <c r="A7981" s="11" t="n"/>
      <c r="B7981" s="11" t="n"/>
      <c r="C7981" s="11" t="n"/>
      <c r="E7981" s="12">
        <f>IF($A7981="","",IF(ISNUMBER($A7981),$A7981,IFERROR(DATEVALUE($A7981),"")))</f>
        <v/>
      </c>
      <c r="F7981" s="12">
        <f>IF($B7981="","",IF(ISNUMBER($B7981),HOUR($B7981)*2+MINUTE($B7981)/30,IFERROR(VALUE(LEFT($B7981,FIND(":",$B7981)-1))*2+VALUE(MID($B7981,FIND(":",$B7981)+1,2))/30,"")))</f>
        <v/>
      </c>
      <c r="G7981" s="12">
        <f>IF($E7981="","",IF(WEEKDAY($E7981,2)&lt;6,1,0))</f>
        <v/>
      </c>
      <c r="H7981" s="12">
        <f>IF(OR($E7981="",$F7981=""),"",IF(AND($G7981=1,$F7981&gt;='Working Hours'!$C$8,$F7981&lt;'Working Hours'!$C$9),1,0))</f>
        <v/>
      </c>
    </row>
    <row r="7982">
      <c r="A7982" s="11" t="n"/>
      <c r="B7982" s="11" t="n"/>
      <c r="C7982" s="11" t="n"/>
      <c r="E7982" s="12">
        <f>IF($A7982="","",IF(ISNUMBER($A7982),$A7982,IFERROR(DATEVALUE($A7982),"")))</f>
        <v/>
      </c>
      <c r="F7982" s="12">
        <f>IF($B7982="","",IF(ISNUMBER($B7982),HOUR($B7982)*2+MINUTE($B7982)/30,IFERROR(VALUE(LEFT($B7982,FIND(":",$B7982)-1))*2+VALUE(MID($B7982,FIND(":",$B7982)+1,2))/30,"")))</f>
        <v/>
      </c>
      <c r="G7982" s="12">
        <f>IF($E7982="","",IF(WEEKDAY($E7982,2)&lt;6,1,0))</f>
        <v/>
      </c>
      <c r="H7982" s="12">
        <f>IF(OR($E7982="",$F7982=""),"",IF(AND($G7982=1,$F7982&gt;='Working Hours'!$C$8,$F7982&lt;'Working Hours'!$C$9),1,0))</f>
        <v/>
      </c>
    </row>
    <row r="7983">
      <c r="A7983" s="11" t="n"/>
      <c r="B7983" s="11" t="n"/>
      <c r="C7983" s="11" t="n"/>
      <c r="E7983" s="12">
        <f>IF($A7983="","",IF(ISNUMBER($A7983),$A7983,IFERROR(DATEVALUE($A7983),"")))</f>
        <v/>
      </c>
      <c r="F7983" s="12">
        <f>IF($B7983="","",IF(ISNUMBER($B7983),HOUR($B7983)*2+MINUTE($B7983)/30,IFERROR(VALUE(LEFT($B7983,FIND(":",$B7983)-1))*2+VALUE(MID($B7983,FIND(":",$B7983)+1,2))/30,"")))</f>
        <v/>
      </c>
      <c r="G7983" s="12">
        <f>IF($E7983="","",IF(WEEKDAY($E7983,2)&lt;6,1,0))</f>
        <v/>
      </c>
      <c r="H7983" s="12">
        <f>IF(OR($E7983="",$F7983=""),"",IF(AND($G7983=1,$F7983&gt;='Working Hours'!$C$8,$F7983&lt;'Working Hours'!$C$9),1,0))</f>
        <v/>
      </c>
    </row>
    <row r="7984">
      <c r="A7984" s="11" t="n"/>
      <c r="B7984" s="11" t="n"/>
      <c r="C7984" s="11" t="n"/>
      <c r="E7984" s="12">
        <f>IF($A7984="","",IF(ISNUMBER($A7984),$A7984,IFERROR(DATEVALUE($A7984),"")))</f>
        <v/>
      </c>
      <c r="F7984" s="12">
        <f>IF($B7984="","",IF(ISNUMBER($B7984),HOUR($B7984)*2+MINUTE($B7984)/30,IFERROR(VALUE(LEFT($B7984,FIND(":",$B7984)-1))*2+VALUE(MID($B7984,FIND(":",$B7984)+1,2))/30,"")))</f>
        <v/>
      </c>
      <c r="G7984" s="12">
        <f>IF($E7984="","",IF(WEEKDAY($E7984,2)&lt;6,1,0))</f>
        <v/>
      </c>
      <c r="H7984" s="12">
        <f>IF(OR($E7984="",$F7984=""),"",IF(AND($G7984=1,$F7984&gt;='Working Hours'!$C$8,$F7984&lt;'Working Hours'!$C$9),1,0))</f>
        <v/>
      </c>
    </row>
    <row r="7985">
      <c r="A7985" s="11" t="n"/>
      <c r="B7985" s="11" t="n"/>
      <c r="C7985" s="11" t="n"/>
      <c r="E7985" s="12">
        <f>IF($A7985="","",IF(ISNUMBER($A7985),$A7985,IFERROR(DATEVALUE($A7985),"")))</f>
        <v/>
      </c>
      <c r="F7985" s="12">
        <f>IF($B7985="","",IF(ISNUMBER($B7985),HOUR($B7985)*2+MINUTE($B7985)/30,IFERROR(VALUE(LEFT($B7985,FIND(":",$B7985)-1))*2+VALUE(MID($B7985,FIND(":",$B7985)+1,2))/30,"")))</f>
        <v/>
      </c>
      <c r="G7985" s="12">
        <f>IF($E7985="","",IF(WEEKDAY($E7985,2)&lt;6,1,0))</f>
        <v/>
      </c>
      <c r="H7985" s="12">
        <f>IF(OR($E7985="",$F7985=""),"",IF(AND($G7985=1,$F7985&gt;='Working Hours'!$C$8,$F7985&lt;'Working Hours'!$C$9),1,0))</f>
        <v/>
      </c>
    </row>
    <row r="7986">
      <c r="A7986" s="11" t="n"/>
      <c r="B7986" s="11" t="n"/>
      <c r="C7986" s="11" t="n"/>
      <c r="E7986" s="12">
        <f>IF($A7986="","",IF(ISNUMBER($A7986),$A7986,IFERROR(DATEVALUE($A7986),"")))</f>
        <v/>
      </c>
      <c r="F7986" s="12">
        <f>IF($B7986="","",IF(ISNUMBER($B7986),HOUR($B7986)*2+MINUTE($B7986)/30,IFERROR(VALUE(LEFT($B7986,FIND(":",$B7986)-1))*2+VALUE(MID($B7986,FIND(":",$B7986)+1,2))/30,"")))</f>
        <v/>
      </c>
      <c r="G7986" s="12">
        <f>IF($E7986="","",IF(WEEKDAY($E7986,2)&lt;6,1,0))</f>
        <v/>
      </c>
      <c r="H7986" s="12">
        <f>IF(OR($E7986="",$F7986=""),"",IF(AND($G7986=1,$F7986&gt;='Working Hours'!$C$8,$F7986&lt;'Working Hours'!$C$9),1,0))</f>
        <v/>
      </c>
    </row>
    <row r="7987">
      <c r="A7987" s="11" t="n"/>
      <c r="B7987" s="11" t="n"/>
      <c r="C7987" s="11" t="n"/>
      <c r="E7987" s="12">
        <f>IF($A7987="","",IF(ISNUMBER($A7987),$A7987,IFERROR(DATEVALUE($A7987),"")))</f>
        <v/>
      </c>
      <c r="F7987" s="12">
        <f>IF($B7987="","",IF(ISNUMBER($B7987),HOUR($B7987)*2+MINUTE($B7987)/30,IFERROR(VALUE(LEFT($B7987,FIND(":",$B7987)-1))*2+VALUE(MID($B7987,FIND(":",$B7987)+1,2))/30,"")))</f>
        <v/>
      </c>
      <c r="G7987" s="12">
        <f>IF($E7987="","",IF(WEEKDAY($E7987,2)&lt;6,1,0))</f>
        <v/>
      </c>
      <c r="H7987" s="12">
        <f>IF(OR($E7987="",$F7987=""),"",IF(AND($G7987=1,$F7987&gt;='Working Hours'!$C$8,$F7987&lt;'Working Hours'!$C$9),1,0))</f>
        <v/>
      </c>
    </row>
    <row r="7988">
      <c r="A7988" s="11" t="n"/>
      <c r="B7988" s="11" t="n"/>
      <c r="C7988" s="11" t="n"/>
      <c r="E7988" s="12">
        <f>IF($A7988="","",IF(ISNUMBER($A7988),$A7988,IFERROR(DATEVALUE($A7988),"")))</f>
        <v/>
      </c>
      <c r="F7988" s="12">
        <f>IF($B7988="","",IF(ISNUMBER($B7988),HOUR($B7988)*2+MINUTE($B7988)/30,IFERROR(VALUE(LEFT($B7988,FIND(":",$B7988)-1))*2+VALUE(MID($B7988,FIND(":",$B7988)+1,2))/30,"")))</f>
        <v/>
      </c>
      <c r="G7988" s="12">
        <f>IF($E7988="","",IF(WEEKDAY($E7988,2)&lt;6,1,0))</f>
        <v/>
      </c>
      <c r="H7988" s="12">
        <f>IF(OR($E7988="",$F7988=""),"",IF(AND($G7988=1,$F7988&gt;='Working Hours'!$C$8,$F7988&lt;'Working Hours'!$C$9),1,0))</f>
        <v/>
      </c>
    </row>
    <row r="7989">
      <c r="A7989" s="11" t="n"/>
      <c r="B7989" s="11" t="n"/>
      <c r="C7989" s="11" t="n"/>
      <c r="E7989" s="12">
        <f>IF($A7989="","",IF(ISNUMBER($A7989),$A7989,IFERROR(DATEVALUE($A7989),"")))</f>
        <v/>
      </c>
      <c r="F7989" s="12">
        <f>IF($B7989="","",IF(ISNUMBER($B7989),HOUR($B7989)*2+MINUTE($B7989)/30,IFERROR(VALUE(LEFT($B7989,FIND(":",$B7989)-1))*2+VALUE(MID($B7989,FIND(":",$B7989)+1,2))/30,"")))</f>
        <v/>
      </c>
      <c r="G7989" s="12">
        <f>IF($E7989="","",IF(WEEKDAY($E7989,2)&lt;6,1,0))</f>
        <v/>
      </c>
      <c r="H7989" s="12">
        <f>IF(OR($E7989="",$F7989=""),"",IF(AND($G7989=1,$F7989&gt;='Working Hours'!$C$8,$F7989&lt;'Working Hours'!$C$9),1,0))</f>
        <v/>
      </c>
    </row>
    <row r="7990">
      <c r="A7990" s="11" t="n"/>
      <c r="B7990" s="11" t="n"/>
      <c r="C7990" s="11" t="n"/>
      <c r="E7990" s="12">
        <f>IF($A7990="","",IF(ISNUMBER($A7990),$A7990,IFERROR(DATEVALUE($A7990),"")))</f>
        <v/>
      </c>
      <c r="F7990" s="12">
        <f>IF($B7990="","",IF(ISNUMBER($B7990),HOUR($B7990)*2+MINUTE($B7990)/30,IFERROR(VALUE(LEFT($B7990,FIND(":",$B7990)-1))*2+VALUE(MID($B7990,FIND(":",$B7990)+1,2))/30,"")))</f>
        <v/>
      </c>
      <c r="G7990" s="12">
        <f>IF($E7990="","",IF(WEEKDAY($E7990,2)&lt;6,1,0))</f>
        <v/>
      </c>
      <c r="H7990" s="12">
        <f>IF(OR($E7990="",$F7990=""),"",IF(AND($G7990=1,$F7990&gt;='Working Hours'!$C$8,$F7990&lt;'Working Hours'!$C$9),1,0))</f>
        <v/>
      </c>
    </row>
    <row r="7991">
      <c r="A7991" s="11" t="n"/>
      <c r="B7991" s="11" t="n"/>
      <c r="C7991" s="11" t="n"/>
      <c r="E7991" s="12">
        <f>IF($A7991="","",IF(ISNUMBER($A7991),$A7991,IFERROR(DATEVALUE($A7991),"")))</f>
        <v/>
      </c>
      <c r="F7991" s="12">
        <f>IF($B7991="","",IF(ISNUMBER($B7991),HOUR($B7991)*2+MINUTE($B7991)/30,IFERROR(VALUE(LEFT($B7991,FIND(":",$B7991)-1))*2+VALUE(MID($B7991,FIND(":",$B7991)+1,2))/30,"")))</f>
        <v/>
      </c>
      <c r="G7991" s="12">
        <f>IF($E7991="","",IF(WEEKDAY($E7991,2)&lt;6,1,0))</f>
        <v/>
      </c>
      <c r="H7991" s="12">
        <f>IF(OR($E7991="",$F7991=""),"",IF(AND($G7991=1,$F7991&gt;='Working Hours'!$C$8,$F7991&lt;'Working Hours'!$C$9),1,0))</f>
        <v/>
      </c>
    </row>
    <row r="7992">
      <c r="A7992" s="11" t="n"/>
      <c r="B7992" s="11" t="n"/>
      <c r="C7992" s="11" t="n"/>
      <c r="E7992" s="12">
        <f>IF($A7992="","",IF(ISNUMBER($A7992),$A7992,IFERROR(DATEVALUE($A7992),"")))</f>
        <v/>
      </c>
      <c r="F7992" s="12">
        <f>IF($B7992="","",IF(ISNUMBER($B7992),HOUR($B7992)*2+MINUTE($B7992)/30,IFERROR(VALUE(LEFT($B7992,FIND(":",$B7992)-1))*2+VALUE(MID($B7992,FIND(":",$B7992)+1,2))/30,"")))</f>
        <v/>
      </c>
      <c r="G7992" s="12">
        <f>IF($E7992="","",IF(WEEKDAY($E7992,2)&lt;6,1,0))</f>
        <v/>
      </c>
      <c r="H7992" s="12">
        <f>IF(OR($E7992="",$F7992=""),"",IF(AND($G7992=1,$F7992&gt;='Working Hours'!$C$8,$F7992&lt;'Working Hours'!$C$9),1,0))</f>
        <v/>
      </c>
    </row>
    <row r="7993">
      <c r="A7993" s="11" t="n"/>
      <c r="B7993" s="11" t="n"/>
      <c r="C7993" s="11" t="n"/>
      <c r="E7993" s="12">
        <f>IF($A7993="","",IF(ISNUMBER($A7993),$A7993,IFERROR(DATEVALUE($A7993),"")))</f>
        <v/>
      </c>
      <c r="F7993" s="12">
        <f>IF($B7993="","",IF(ISNUMBER($B7993),HOUR($B7993)*2+MINUTE($B7993)/30,IFERROR(VALUE(LEFT($B7993,FIND(":",$B7993)-1))*2+VALUE(MID($B7993,FIND(":",$B7993)+1,2))/30,"")))</f>
        <v/>
      </c>
      <c r="G7993" s="12">
        <f>IF($E7993="","",IF(WEEKDAY($E7993,2)&lt;6,1,0))</f>
        <v/>
      </c>
      <c r="H7993" s="12">
        <f>IF(OR($E7993="",$F7993=""),"",IF(AND($G7993=1,$F7993&gt;='Working Hours'!$C$8,$F7993&lt;'Working Hours'!$C$9),1,0))</f>
        <v/>
      </c>
    </row>
    <row r="7994">
      <c r="A7994" s="11" t="n"/>
      <c r="B7994" s="11" t="n"/>
      <c r="C7994" s="11" t="n"/>
      <c r="E7994" s="12">
        <f>IF($A7994="","",IF(ISNUMBER($A7994),$A7994,IFERROR(DATEVALUE($A7994),"")))</f>
        <v/>
      </c>
      <c r="F7994" s="12">
        <f>IF($B7994="","",IF(ISNUMBER($B7994),HOUR($B7994)*2+MINUTE($B7994)/30,IFERROR(VALUE(LEFT($B7994,FIND(":",$B7994)-1))*2+VALUE(MID($B7994,FIND(":",$B7994)+1,2))/30,"")))</f>
        <v/>
      </c>
      <c r="G7994" s="12">
        <f>IF($E7994="","",IF(WEEKDAY($E7994,2)&lt;6,1,0))</f>
        <v/>
      </c>
      <c r="H7994" s="12">
        <f>IF(OR($E7994="",$F7994=""),"",IF(AND($G7994=1,$F7994&gt;='Working Hours'!$C$8,$F7994&lt;'Working Hours'!$C$9),1,0))</f>
        <v/>
      </c>
    </row>
    <row r="7995">
      <c r="A7995" s="11" t="n"/>
      <c r="B7995" s="11" t="n"/>
      <c r="C7995" s="11" t="n"/>
      <c r="E7995" s="12">
        <f>IF($A7995="","",IF(ISNUMBER($A7995),$A7995,IFERROR(DATEVALUE($A7995),"")))</f>
        <v/>
      </c>
      <c r="F7995" s="12">
        <f>IF($B7995="","",IF(ISNUMBER($B7995),HOUR($B7995)*2+MINUTE($B7995)/30,IFERROR(VALUE(LEFT($B7995,FIND(":",$B7995)-1))*2+VALUE(MID($B7995,FIND(":",$B7995)+1,2))/30,"")))</f>
        <v/>
      </c>
      <c r="G7995" s="12">
        <f>IF($E7995="","",IF(WEEKDAY($E7995,2)&lt;6,1,0))</f>
        <v/>
      </c>
      <c r="H7995" s="12">
        <f>IF(OR($E7995="",$F7995=""),"",IF(AND($G7995=1,$F7995&gt;='Working Hours'!$C$8,$F7995&lt;'Working Hours'!$C$9),1,0))</f>
        <v/>
      </c>
    </row>
    <row r="7996">
      <c r="A7996" s="11" t="n"/>
      <c r="B7996" s="11" t="n"/>
      <c r="C7996" s="11" t="n"/>
      <c r="E7996" s="12">
        <f>IF($A7996="","",IF(ISNUMBER($A7996),$A7996,IFERROR(DATEVALUE($A7996),"")))</f>
        <v/>
      </c>
      <c r="F7996" s="12">
        <f>IF($B7996="","",IF(ISNUMBER($B7996),HOUR($B7996)*2+MINUTE($B7996)/30,IFERROR(VALUE(LEFT($B7996,FIND(":",$B7996)-1))*2+VALUE(MID($B7996,FIND(":",$B7996)+1,2))/30,"")))</f>
        <v/>
      </c>
      <c r="G7996" s="12">
        <f>IF($E7996="","",IF(WEEKDAY($E7996,2)&lt;6,1,0))</f>
        <v/>
      </c>
      <c r="H7996" s="12">
        <f>IF(OR($E7996="",$F7996=""),"",IF(AND($G7996=1,$F7996&gt;='Working Hours'!$C$8,$F7996&lt;'Working Hours'!$C$9),1,0))</f>
        <v/>
      </c>
    </row>
    <row r="7997">
      <c r="A7997" s="11" t="n"/>
      <c r="B7997" s="11" t="n"/>
      <c r="C7997" s="11" t="n"/>
      <c r="E7997" s="12">
        <f>IF($A7997="","",IF(ISNUMBER($A7997),$A7997,IFERROR(DATEVALUE($A7997),"")))</f>
        <v/>
      </c>
      <c r="F7997" s="12">
        <f>IF($B7997="","",IF(ISNUMBER($B7997),HOUR($B7997)*2+MINUTE($B7997)/30,IFERROR(VALUE(LEFT($B7997,FIND(":",$B7997)-1))*2+VALUE(MID($B7997,FIND(":",$B7997)+1,2))/30,"")))</f>
        <v/>
      </c>
      <c r="G7997" s="12">
        <f>IF($E7997="","",IF(WEEKDAY($E7997,2)&lt;6,1,0))</f>
        <v/>
      </c>
      <c r="H7997" s="12">
        <f>IF(OR($E7997="",$F7997=""),"",IF(AND($G7997=1,$F7997&gt;='Working Hours'!$C$8,$F7997&lt;'Working Hours'!$C$9),1,0))</f>
        <v/>
      </c>
    </row>
    <row r="7998">
      <c r="A7998" s="11" t="n"/>
      <c r="B7998" s="11" t="n"/>
      <c r="C7998" s="11" t="n"/>
      <c r="E7998" s="12">
        <f>IF($A7998="","",IF(ISNUMBER($A7998),$A7998,IFERROR(DATEVALUE($A7998),"")))</f>
        <v/>
      </c>
      <c r="F7998" s="12">
        <f>IF($B7998="","",IF(ISNUMBER($B7998),HOUR($B7998)*2+MINUTE($B7998)/30,IFERROR(VALUE(LEFT($B7998,FIND(":",$B7998)-1))*2+VALUE(MID($B7998,FIND(":",$B7998)+1,2))/30,"")))</f>
        <v/>
      </c>
      <c r="G7998" s="12">
        <f>IF($E7998="","",IF(WEEKDAY($E7998,2)&lt;6,1,0))</f>
        <v/>
      </c>
      <c r="H7998" s="12">
        <f>IF(OR($E7998="",$F7998=""),"",IF(AND($G7998=1,$F7998&gt;='Working Hours'!$C$8,$F7998&lt;'Working Hours'!$C$9),1,0))</f>
        <v/>
      </c>
    </row>
    <row r="7999">
      <c r="A7999" s="11" t="n"/>
      <c r="B7999" s="11" t="n"/>
      <c r="C7999" s="11" t="n"/>
      <c r="E7999" s="12">
        <f>IF($A7999="","",IF(ISNUMBER($A7999),$A7999,IFERROR(DATEVALUE($A7999),"")))</f>
        <v/>
      </c>
      <c r="F7999" s="12">
        <f>IF($B7999="","",IF(ISNUMBER($B7999),HOUR($B7999)*2+MINUTE($B7999)/30,IFERROR(VALUE(LEFT($B7999,FIND(":",$B7999)-1))*2+VALUE(MID($B7999,FIND(":",$B7999)+1,2))/30,"")))</f>
        <v/>
      </c>
      <c r="G7999" s="12">
        <f>IF($E7999="","",IF(WEEKDAY($E7999,2)&lt;6,1,0))</f>
        <v/>
      </c>
      <c r="H7999" s="12">
        <f>IF(OR($E7999="",$F7999=""),"",IF(AND($G7999=1,$F7999&gt;='Working Hours'!$C$8,$F7999&lt;'Working Hours'!$C$9),1,0))</f>
        <v/>
      </c>
    </row>
    <row r="8000">
      <c r="A8000" s="11" t="n"/>
      <c r="B8000" s="11" t="n"/>
      <c r="C8000" s="11" t="n"/>
      <c r="E8000" s="12">
        <f>IF($A8000="","",IF(ISNUMBER($A8000),$A8000,IFERROR(DATEVALUE($A8000),"")))</f>
        <v/>
      </c>
      <c r="F8000" s="12">
        <f>IF($B8000="","",IF(ISNUMBER($B8000),HOUR($B8000)*2+MINUTE($B8000)/30,IFERROR(VALUE(LEFT($B8000,FIND(":",$B8000)-1))*2+VALUE(MID($B8000,FIND(":",$B8000)+1,2))/30,"")))</f>
        <v/>
      </c>
      <c r="G8000" s="12">
        <f>IF($E8000="","",IF(WEEKDAY($E8000,2)&lt;6,1,0))</f>
        <v/>
      </c>
      <c r="H8000" s="12">
        <f>IF(OR($E8000="",$F8000=""),"",IF(AND($G8000=1,$F8000&gt;='Working Hours'!$C$8,$F8000&lt;'Working Hours'!$C$9),1,0))</f>
        <v/>
      </c>
    </row>
    <row r="8001">
      <c r="A8001" s="11" t="n"/>
      <c r="B8001" s="11" t="n"/>
      <c r="C8001" s="11" t="n"/>
      <c r="E8001" s="12">
        <f>IF($A8001="","",IF(ISNUMBER($A8001),$A8001,IFERROR(DATEVALUE($A8001),"")))</f>
        <v/>
      </c>
      <c r="F8001" s="12">
        <f>IF($B8001="","",IF(ISNUMBER($B8001),HOUR($B8001)*2+MINUTE($B8001)/30,IFERROR(VALUE(LEFT($B8001,FIND(":",$B8001)-1))*2+VALUE(MID($B8001,FIND(":",$B8001)+1,2))/30,"")))</f>
        <v/>
      </c>
      <c r="G8001" s="12">
        <f>IF($E8001="","",IF(WEEKDAY($E8001,2)&lt;6,1,0))</f>
        <v/>
      </c>
      <c r="H8001" s="12">
        <f>IF(OR($E8001="",$F8001=""),"",IF(AND($G8001=1,$F8001&gt;='Working Hours'!$C$8,$F8001&lt;'Working Hours'!$C$9),1,0))</f>
        <v/>
      </c>
    </row>
    <row r="8002">
      <c r="A8002" s="11" t="n"/>
      <c r="B8002" s="11" t="n"/>
      <c r="C8002" s="11" t="n"/>
      <c r="E8002" s="12">
        <f>IF($A8002="","",IF(ISNUMBER($A8002),$A8002,IFERROR(DATEVALUE($A8002),"")))</f>
        <v/>
      </c>
      <c r="F8002" s="12">
        <f>IF($B8002="","",IF(ISNUMBER($B8002),HOUR($B8002)*2+MINUTE($B8002)/30,IFERROR(VALUE(LEFT($B8002,FIND(":",$B8002)-1))*2+VALUE(MID($B8002,FIND(":",$B8002)+1,2))/30,"")))</f>
        <v/>
      </c>
      <c r="G8002" s="12">
        <f>IF($E8002="","",IF(WEEKDAY($E8002,2)&lt;6,1,0))</f>
        <v/>
      </c>
      <c r="H8002" s="12">
        <f>IF(OR($E8002="",$F8002=""),"",IF(AND($G8002=1,$F8002&gt;='Working Hours'!$C$8,$F8002&lt;'Working Hours'!$C$9),1,0))</f>
        <v/>
      </c>
    </row>
    <row r="8003">
      <c r="A8003" s="11" t="n"/>
      <c r="B8003" s="11" t="n"/>
      <c r="C8003" s="11" t="n"/>
      <c r="E8003" s="12">
        <f>IF($A8003="","",IF(ISNUMBER($A8003),$A8003,IFERROR(DATEVALUE($A8003),"")))</f>
        <v/>
      </c>
      <c r="F8003" s="12">
        <f>IF($B8003="","",IF(ISNUMBER($B8003),HOUR($B8003)*2+MINUTE($B8003)/30,IFERROR(VALUE(LEFT($B8003,FIND(":",$B8003)-1))*2+VALUE(MID($B8003,FIND(":",$B8003)+1,2))/30,"")))</f>
        <v/>
      </c>
      <c r="G8003" s="12">
        <f>IF($E8003="","",IF(WEEKDAY($E8003,2)&lt;6,1,0))</f>
        <v/>
      </c>
      <c r="H8003" s="12">
        <f>IF(OR($E8003="",$F8003=""),"",IF(AND($G8003=1,$F8003&gt;='Working Hours'!$C$8,$F8003&lt;'Working Hours'!$C$9),1,0))</f>
        <v/>
      </c>
    </row>
    <row r="8004">
      <c r="A8004" s="11" t="n"/>
      <c r="B8004" s="11" t="n"/>
      <c r="C8004" s="11" t="n"/>
      <c r="E8004" s="12">
        <f>IF($A8004="","",IF(ISNUMBER($A8004),$A8004,IFERROR(DATEVALUE($A8004),"")))</f>
        <v/>
      </c>
      <c r="F8004" s="12">
        <f>IF($B8004="","",IF(ISNUMBER($B8004),HOUR($B8004)*2+MINUTE($B8004)/30,IFERROR(VALUE(LEFT($B8004,FIND(":",$B8004)-1))*2+VALUE(MID($B8004,FIND(":",$B8004)+1,2))/30,"")))</f>
        <v/>
      </c>
      <c r="G8004" s="12">
        <f>IF($E8004="","",IF(WEEKDAY($E8004,2)&lt;6,1,0))</f>
        <v/>
      </c>
      <c r="H8004" s="12">
        <f>IF(OR($E8004="",$F8004=""),"",IF(AND($G8004=1,$F8004&gt;='Working Hours'!$C$8,$F8004&lt;'Working Hours'!$C$9),1,0))</f>
        <v/>
      </c>
    </row>
    <row r="8005">
      <c r="A8005" s="11" t="n"/>
      <c r="B8005" s="11" t="n"/>
      <c r="C8005" s="11" t="n"/>
      <c r="E8005" s="12">
        <f>IF($A8005="","",IF(ISNUMBER($A8005),$A8005,IFERROR(DATEVALUE($A8005),"")))</f>
        <v/>
      </c>
      <c r="F8005" s="12">
        <f>IF($B8005="","",IF(ISNUMBER($B8005),HOUR($B8005)*2+MINUTE($B8005)/30,IFERROR(VALUE(LEFT($B8005,FIND(":",$B8005)-1))*2+VALUE(MID($B8005,FIND(":",$B8005)+1,2))/30,"")))</f>
        <v/>
      </c>
      <c r="G8005" s="12">
        <f>IF($E8005="","",IF(WEEKDAY($E8005,2)&lt;6,1,0))</f>
        <v/>
      </c>
      <c r="H8005" s="12">
        <f>IF(OR($E8005="",$F8005=""),"",IF(AND($G8005=1,$F8005&gt;='Working Hours'!$C$8,$F8005&lt;'Working Hours'!$C$9),1,0))</f>
        <v/>
      </c>
    </row>
    <row r="8006">
      <c r="A8006" s="11" t="n"/>
      <c r="B8006" s="11" t="n"/>
      <c r="C8006" s="11" t="n"/>
      <c r="E8006" s="12">
        <f>IF($A8006="","",IF(ISNUMBER($A8006),$A8006,IFERROR(DATEVALUE($A8006),"")))</f>
        <v/>
      </c>
      <c r="F8006" s="12">
        <f>IF($B8006="","",IF(ISNUMBER($B8006),HOUR($B8006)*2+MINUTE($B8006)/30,IFERROR(VALUE(LEFT($B8006,FIND(":",$B8006)-1))*2+VALUE(MID($B8006,FIND(":",$B8006)+1,2))/30,"")))</f>
        <v/>
      </c>
      <c r="G8006" s="12">
        <f>IF($E8006="","",IF(WEEKDAY($E8006,2)&lt;6,1,0))</f>
        <v/>
      </c>
      <c r="H8006" s="12">
        <f>IF(OR($E8006="",$F8006=""),"",IF(AND($G8006=1,$F8006&gt;='Working Hours'!$C$8,$F8006&lt;'Working Hours'!$C$9),1,0))</f>
        <v/>
      </c>
    </row>
    <row r="8007">
      <c r="A8007" s="11" t="n"/>
      <c r="B8007" s="11" t="n"/>
      <c r="C8007" s="11" t="n"/>
      <c r="E8007" s="12">
        <f>IF($A8007="","",IF(ISNUMBER($A8007),$A8007,IFERROR(DATEVALUE($A8007),"")))</f>
        <v/>
      </c>
      <c r="F8007" s="12">
        <f>IF($B8007="","",IF(ISNUMBER($B8007),HOUR($B8007)*2+MINUTE($B8007)/30,IFERROR(VALUE(LEFT($B8007,FIND(":",$B8007)-1))*2+VALUE(MID($B8007,FIND(":",$B8007)+1,2))/30,"")))</f>
        <v/>
      </c>
      <c r="G8007" s="12">
        <f>IF($E8007="","",IF(WEEKDAY($E8007,2)&lt;6,1,0))</f>
        <v/>
      </c>
      <c r="H8007" s="12">
        <f>IF(OR($E8007="",$F8007=""),"",IF(AND($G8007=1,$F8007&gt;='Working Hours'!$C$8,$F8007&lt;'Working Hours'!$C$9),1,0))</f>
        <v/>
      </c>
    </row>
    <row r="8008">
      <c r="A8008" s="11" t="n"/>
      <c r="B8008" s="11" t="n"/>
      <c r="C8008" s="11" t="n"/>
      <c r="E8008" s="12">
        <f>IF($A8008="","",IF(ISNUMBER($A8008),$A8008,IFERROR(DATEVALUE($A8008),"")))</f>
        <v/>
      </c>
      <c r="F8008" s="12">
        <f>IF($B8008="","",IF(ISNUMBER($B8008),HOUR($B8008)*2+MINUTE($B8008)/30,IFERROR(VALUE(LEFT($B8008,FIND(":",$B8008)-1))*2+VALUE(MID($B8008,FIND(":",$B8008)+1,2))/30,"")))</f>
        <v/>
      </c>
      <c r="G8008" s="12">
        <f>IF($E8008="","",IF(WEEKDAY($E8008,2)&lt;6,1,0))</f>
        <v/>
      </c>
      <c r="H8008" s="12">
        <f>IF(OR($E8008="",$F8008=""),"",IF(AND($G8008=1,$F8008&gt;='Working Hours'!$C$8,$F8008&lt;'Working Hours'!$C$9),1,0))</f>
        <v/>
      </c>
    </row>
    <row r="8009">
      <c r="A8009" s="11" t="n"/>
      <c r="B8009" s="11" t="n"/>
      <c r="C8009" s="11" t="n"/>
      <c r="E8009" s="12">
        <f>IF($A8009="","",IF(ISNUMBER($A8009),$A8009,IFERROR(DATEVALUE($A8009),"")))</f>
        <v/>
      </c>
      <c r="F8009" s="12">
        <f>IF($B8009="","",IF(ISNUMBER($B8009),HOUR($B8009)*2+MINUTE($B8009)/30,IFERROR(VALUE(LEFT($B8009,FIND(":",$B8009)-1))*2+VALUE(MID($B8009,FIND(":",$B8009)+1,2))/30,"")))</f>
        <v/>
      </c>
      <c r="G8009" s="12">
        <f>IF($E8009="","",IF(WEEKDAY($E8009,2)&lt;6,1,0))</f>
        <v/>
      </c>
      <c r="H8009" s="12">
        <f>IF(OR($E8009="",$F8009=""),"",IF(AND($G8009=1,$F8009&gt;='Working Hours'!$C$8,$F8009&lt;'Working Hours'!$C$9),1,0))</f>
        <v/>
      </c>
    </row>
    <row r="8010">
      <c r="A8010" s="11" t="n"/>
      <c r="B8010" s="11" t="n"/>
      <c r="C8010" s="11" t="n"/>
      <c r="E8010" s="12">
        <f>IF($A8010="","",IF(ISNUMBER($A8010),$A8010,IFERROR(DATEVALUE($A8010),"")))</f>
        <v/>
      </c>
      <c r="F8010" s="12">
        <f>IF($B8010="","",IF(ISNUMBER($B8010),HOUR($B8010)*2+MINUTE($B8010)/30,IFERROR(VALUE(LEFT($B8010,FIND(":",$B8010)-1))*2+VALUE(MID($B8010,FIND(":",$B8010)+1,2))/30,"")))</f>
        <v/>
      </c>
      <c r="G8010" s="12">
        <f>IF($E8010="","",IF(WEEKDAY($E8010,2)&lt;6,1,0))</f>
        <v/>
      </c>
      <c r="H8010" s="12">
        <f>IF(OR($E8010="",$F8010=""),"",IF(AND($G8010=1,$F8010&gt;='Working Hours'!$C$8,$F8010&lt;'Working Hours'!$C$9),1,0))</f>
        <v/>
      </c>
    </row>
    <row r="8011">
      <c r="A8011" s="11" t="n"/>
      <c r="B8011" s="11" t="n"/>
      <c r="C8011" s="11" t="n"/>
      <c r="E8011" s="12">
        <f>IF($A8011="","",IF(ISNUMBER($A8011),$A8011,IFERROR(DATEVALUE($A8011),"")))</f>
        <v/>
      </c>
      <c r="F8011" s="12">
        <f>IF($B8011="","",IF(ISNUMBER($B8011),HOUR($B8011)*2+MINUTE($B8011)/30,IFERROR(VALUE(LEFT($B8011,FIND(":",$B8011)-1))*2+VALUE(MID($B8011,FIND(":",$B8011)+1,2))/30,"")))</f>
        <v/>
      </c>
      <c r="G8011" s="12">
        <f>IF($E8011="","",IF(WEEKDAY($E8011,2)&lt;6,1,0))</f>
        <v/>
      </c>
      <c r="H8011" s="12">
        <f>IF(OR($E8011="",$F8011=""),"",IF(AND($G8011=1,$F8011&gt;='Working Hours'!$C$8,$F8011&lt;'Working Hours'!$C$9),1,0))</f>
        <v/>
      </c>
    </row>
    <row r="8012">
      <c r="A8012" s="11" t="n"/>
      <c r="B8012" s="11" t="n"/>
      <c r="C8012" s="11" t="n"/>
      <c r="E8012" s="12">
        <f>IF($A8012="","",IF(ISNUMBER($A8012),$A8012,IFERROR(DATEVALUE($A8012),"")))</f>
        <v/>
      </c>
      <c r="F8012" s="12">
        <f>IF($B8012="","",IF(ISNUMBER($B8012),HOUR($B8012)*2+MINUTE($B8012)/30,IFERROR(VALUE(LEFT($B8012,FIND(":",$B8012)-1))*2+VALUE(MID($B8012,FIND(":",$B8012)+1,2))/30,"")))</f>
        <v/>
      </c>
      <c r="G8012" s="12">
        <f>IF($E8012="","",IF(WEEKDAY($E8012,2)&lt;6,1,0))</f>
        <v/>
      </c>
      <c r="H8012" s="12">
        <f>IF(OR($E8012="",$F8012=""),"",IF(AND($G8012=1,$F8012&gt;='Working Hours'!$C$8,$F8012&lt;'Working Hours'!$C$9),1,0))</f>
        <v/>
      </c>
    </row>
    <row r="8013">
      <c r="A8013" s="11" t="n"/>
      <c r="B8013" s="11" t="n"/>
      <c r="C8013" s="11" t="n"/>
      <c r="E8013" s="12">
        <f>IF($A8013="","",IF(ISNUMBER($A8013),$A8013,IFERROR(DATEVALUE($A8013),"")))</f>
        <v/>
      </c>
      <c r="F8013" s="12">
        <f>IF($B8013="","",IF(ISNUMBER($B8013),HOUR($B8013)*2+MINUTE($B8013)/30,IFERROR(VALUE(LEFT($B8013,FIND(":",$B8013)-1))*2+VALUE(MID($B8013,FIND(":",$B8013)+1,2))/30,"")))</f>
        <v/>
      </c>
      <c r="G8013" s="12">
        <f>IF($E8013="","",IF(WEEKDAY($E8013,2)&lt;6,1,0))</f>
        <v/>
      </c>
      <c r="H8013" s="12">
        <f>IF(OR($E8013="",$F8013=""),"",IF(AND($G8013=1,$F8013&gt;='Working Hours'!$C$8,$F8013&lt;'Working Hours'!$C$9),1,0))</f>
        <v/>
      </c>
    </row>
    <row r="8014">
      <c r="A8014" s="11" t="n"/>
      <c r="B8014" s="11" t="n"/>
      <c r="C8014" s="11" t="n"/>
      <c r="E8014" s="12">
        <f>IF($A8014="","",IF(ISNUMBER($A8014),$A8014,IFERROR(DATEVALUE($A8014),"")))</f>
        <v/>
      </c>
      <c r="F8014" s="12">
        <f>IF($B8014="","",IF(ISNUMBER($B8014),HOUR($B8014)*2+MINUTE($B8014)/30,IFERROR(VALUE(LEFT($B8014,FIND(":",$B8014)-1))*2+VALUE(MID($B8014,FIND(":",$B8014)+1,2))/30,"")))</f>
        <v/>
      </c>
      <c r="G8014" s="12">
        <f>IF($E8014="","",IF(WEEKDAY($E8014,2)&lt;6,1,0))</f>
        <v/>
      </c>
      <c r="H8014" s="12">
        <f>IF(OR($E8014="",$F8014=""),"",IF(AND($G8014=1,$F8014&gt;='Working Hours'!$C$8,$F8014&lt;'Working Hours'!$C$9),1,0))</f>
        <v/>
      </c>
    </row>
    <row r="8015">
      <c r="A8015" s="11" t="n"/>
      <c r="B8015" s="11" t="n"/>
      <c r="C8015" s="11" t="n"/>
      <c r="E8015" s="12">
        <f>IF($A8015="","",IF(ISNUMBER($A8015),$A8015,IFERROR(DATEVALUE($A8015),"")))</f>
        <v/>
      </c>
      <c r="F8015" s="12">
        <f>IF($B8015="","",IF(ISNUMBER($B8015),HOUR($B8015)*2+MINUTE($B8015)/30,IFERROR(VALUE(LEFT($B8015,FIND(":",$B8015)-1))*2+VALUE(MID($B8015,FIND(":",$B8015)+1,2))/30,"")))</f>
        <v/>
      </c>
      <c r="G8015" s="12">
        <f>IF($E8015="","",IF(WEEKDAY($E8015,2)&lt;6,1,0))</f>
        <v/>
      </c>
      <c r="H8015" s="12">
        <f>IF(OR($E8015="",$F8015=""),"",IF(AND($G8015=1,$F8015&gt;='Working Hours'!$C$8,$F8015&lt;'Working Hours'!$C$9),1,0))</f>
        <v/>
      </c>
    </row>
    <row r="8016">
      <c r="A8016" s="11" t="n"/>
      <c r="B8016" s="11" t="n"/>
      <c r="C8016" s="11" t="n"/>
      <c r="E8016" s="12">
        <f>IF($A8016="","",IF(ISNUMBER($A8016),$A8016,IFERROR(DATEVALUE($A8016),"")))</f>
        <v/>
      </c>
      <c r="F8016" s="12">
        <f>IF($B8016="","",IF(ISNUMBER($B8016),HOUR($B8016)*2+MINUTE($B8016)/30,IFERROR(VALUE(LEFT($B8016,FIND(":",$B8016)-1))*2+VALUE(MID($B8016,FIND(":",$B8016)+1,2))/30,"")))</f>
        <v/>
      </c>
      <c r="G8016" s="12">
        <f>IF($E8016="","",IF(WEEKDAY($E8016,2)&lt;6,1,0))</f>
        <v/>
      </c>
      <c r="H8016" s="12">
        <f>IF(OR($E8016="",$F8016=""),"",IF(AND($G8016=1,$F8016&gt;='Working Hours'!$C$8,$F8016&lt;'Working Hours'!$C$9),1,0))</f>
        <v/>
      </c>
    </row>
    <row r="8017">
      <c r="A8017" s="11" t="n"/>
      <c r="B8017" s="11" t="n"/>
      <c r="C8017" s="11" t="n"/>
      <c r="E8017" s="12">
        <f>IF($A8017="","",IF(ISNUMBER($A8017),$A8017,IFERROR(DATEVALUE($A8017),"")))</f>
        <v/>
      </c>
      <c r="F8017" s="12">
        <f>IF($B8017="","",IF(ISNUMBER($B8017),HOUR($B8017)*2+MINUTE($B8017)/30,IFERROR(VALUE(LEFT($B8017,FIND(":",$B8017)-1))*2+VALUE(MID($B8017,FIND(":",$B8017)+1,2))/30,"")))</f>
        <v/>
      </c>
      <c r="G8017" s="12">
        <f>IF($E8017="","",IF(WEEKDAY($E8017,2)&lt;6,1,0))</f>
        <v/>
      </c>
      <c r="H8017" s="12">
        <f>IF(OR($E8017="",$F8017=""),"",IF(AND($G8017=1,$F8017&gt;='Working Hours'!$C$8,$F8017&lt;'Working Hours'!$C$9),1,0))</f>
        <v/>
      </c>
    </row>
    <row r="8018">
      <c r="A8018" s="11" t="n"/>
      <c r="B8018" s="11" t="n"/>
      <c r="C8018" s="11" t="n"/>
      <c r="E8018" s="12">
        <f>IF($A8018="","",IF(ISNUMBER($A8018),$A8018,IFERROR(DATEVALUE($A8018),"")))</f>
        <v/>
      </c>
      <c r="F8018" s="12">
        <f>IF($B8018="","",IF(ISNUMBER($B8018),HOUR($B8018)*2+MINUTE($B8018)/30,IFERROR(VALUE(LEFT($B8018,FIND(":",$B8018)-1))*2+VALUE(MID($B8018,FIND(":",$B8018)+1,2))/30,"")))</f>
        <v/>
      </c>
      <c r="G8018" s="12">
        <f>IF($E8018="","",IF(WEEKDAY($E8018,2)&lt;6,1,0))</f>
        <v/>
      </c>
      <c r="H8018" s="12">
        <f>IF(OR($E8018="",$F8018=""),"",IF(AND($G8018=1,$F8018&gt;='Working Hours'!$C$8,$F8018&lt;'Working Hours'!$C$9),1,0))</f>
        <v/>
      </c>
    </row>
    <row r="8019">
      <c r="A8019" s="11" t="n"/>
      <c r="B8019" s="11" t="n"/>
      <c r="C8019" s="11" t="n"/>
      <c r="E8019" s="12">
        <f>IF($A8019="","",IF(ISNUMBER($A8019),$A8019,IFERROR(DATEVALUE($A8019),"")))</f>
        <v/>
      </c>
      <c r="F8019" s="12">
        <f>IF($B8019="","",IF(ISNUMBER($B8019),HOUR($B8019)*2+MINUTE($B8019)/30,IFERROR(VALUE(LEFT($B8019,FIND(":",$B8019)-1))*2+VALUE(MID($B8019,FIND(":",$B8019)+1,2))/30,"")))</f>
        <v/>
      </c>
      <c r="G8019" s="12">
        <f>IF($E8019="","",IF(WEEKDAY($E8019,2)&lt;6,1,0))</f>
        <v/>
      </c>
      <c r="H8019" s="12">
        <f>IF(OR($E8019="",$F8019=""),"",IF(AND($G8019=1,$F8019&gt;='Working Hours'!$C$8,$F8019&lt;'Working Hours'!$C$9),1,0))</f>
        <v/>
      </c>
    </row>
    <row r="8020">
      <c r="A8020" s="11" t="n"/>
      <c r="B8020" s="11" t="n"/>
      <c r="C8020" s="11" t="n"/>
      <c r="E8020" s="12">
        <f>IF($A8020="","",IF(ISNUMBER($A8020),$A8020,IFERROR(DATEVALUE($A8020),"")))</f>
        <v/>
      </c>
      <c r="F8020" s="12">
        <f>IF($B8020="","",IF(ISNUMBER($B8020),HOUR($B8020)*2+MINUTE($B8020)/30,IFERROR(VALUE(LEFT($B8020,FIND(":",$B8020)-1))*2+VALUE(MID($B8020,FIND(":",$B8020)+1,2))/30,"")))</f>
        <v/>
      </c>
      <c r="G8020" s="12">
        <f>IF($E8020="","",IF(WEEKDAY($E8020,2)&lt;6,1,0))</f>
        <v/>
      </c>
      <c r="H8020" s="12">
        <f>IF(OR($E8020="",$F8020=""),"",IF(AND($G8020=1,$F8020&gt;='Working Hours'!$C$8,$F8020&lt;'Working Hours'!$C$9),1,0))</f>
        <v/>
      </c>
    </row>
    <row r="8021">
      <c r="A8021" s="11" t="n"/>
      <c r="B8021" s="11" t="n"/>
      <c r="C8021" s="11" t="n"/>
      <c r="E8021" s="12">
        <f>IF($A8021="","",IF(ISNUMBER($A8021),$A8021,IFERROR(DATEVALUE($A8021),"")))</f>
        <v/>
      </c>
      <c r="F8021" s="12">
        <f>IF($B8021="","",IF(ISNUMBER($B8021),HOUR($B8021)*2+MINUTE($B8021)/30,IFERROR(VALUE(LEFT($B8021,FIND(":",$B8021)-1))*2+VALUE(MID($B8021,FIND(":",$B8021)+1,2))/30,"")))</f>
        <v/>
      </c>
      <c r="G8021" s="12">
        <f>IF($E8021="","",IF(WEEKDAY($E8021,2)&lt;6,1,0))</f>
        <v/>
      </c>
      <c r="H8021" s="12">
        <f>IF(OR($E8021="",$F8021=""),"",IF(AND($G8021=1,$F8021&gt;='Working Hours'!$C$8,$F8021&lt;'Working Hours'!$C$9),1,0))</f>
        <v/>
      </c>
    </row>
    <row r="8022">
      <c r="A8022" s="11" t="n"/>
      <c r="B8022" s="11" t="n"/>
      <c r="C8022" s="11" t="n"/>
      <c r="E8022" s="12">
        <f>IF($A8022="","",IF(ISNUMBER($A8022),$A8022,IFERROR(DATEVALUE($A8022),"")))</f>
        <v/>
      </c>
      <c r="F8022" s="12">
        <f>IF($B8022="","",IF(ISNUMBER($B8022),HOUR($B8022)*2+MINUTE($B8022)/30,IFERROR(VALUE(LEFT($B8022,FIND(":",$B8022)-1))*2+VALUE(MID($B8022,FIND(":",$B8022)+1,2))/30,"")))</f>
        <v/>
      </c>
      <c r="G8022" s="12">
        <f>IF($E8022="","",IF(WEEKDAY($E8022,2)&lt;6,1,0))</f>
        <v/>
      </c>
      <c r="H8022" s="12">
        <f>IF(OR($E8022="",$F8022=""),"",IF(AND($G8022=1,$F8022&gt;='Working Hours'!$C$8,$F8022&lt;'Working Hours'!$C$9),1,0))</f>
        <v/>
      </c>
    </row>
    <row r="8023">
      <c r="A8023" s="11" t="n"/>
      <c r="B8023" s="11" t="n"/>
      <c r="C8023" s="11" t="n"/>
      <c r="E8023" s="12">
        <f>IF($A8023="","",IF(ISNUMBER($A8023),$A8023,IFERROR(DATEVALUE($A8023),"")))</f>
        <v/>
      </c>
      <c r="F8023" s="12">
        <f>IF($B8023="","",IF(ISNUMBER($B8023),HOUR($B8023)*2+MINUTE($B8023)/30,IFERROR(VALUE(LEFT($B8023,FIND(":",$B8023)-1))*2+VALUE(MID($B8023,FIND(":",$B8023)+1,2))/30,"")))</f>
        <v/>
      </c>
      <c r="G8023" s="12">
        <f>IF($E8023="","",IF(WEEKDAY($E8023,2)&lt;6,1,0))</f>
        <v/>
      </c>
      <c r="H8023" s="12">
        <f>IF(OR($E8023="",$F8023=""),"",IF(AND($G8023=1,$F8023&gt;='Working Hours'!$C$8,$F8023&lt;'Working Hours'!$C$9),1,0))</f>
        <v/>
      </c>
    </row>
    <row r="8024">
      <c r="A8024" s="11" t="n"/>
      <c r="B8024" s="11" t="n"/>
      <c r="C8024" s="11" t="n"/>
      <c r="E8024" s="12">
        <f>IF($A8024="","",IF(ISNUMBER($A8024),$A8024,IFERROR(DATEVALUE($A8024),"")))</f>
        <v/>
      </c>
      <c r="F8024" s="12">
        <f>IF($B8024="","",IF(ISNUMBER($B8024),HOUR($B8024)*2+MINUTE($B8024)/30,IFERROR(VALUE(LEFT($B8024,FIND(":",$B8024)-1))*2+VALUE(MID($B8024,FIND(":",$B8024)+1,2))/30,"")))</f>
        <v/>
      </c>
      <c r="G8024" s="12">
        <f>IF($E8024="","",IF(WEEKDAY($E8024,2)&lt;6,1,0))</f>
        <v/>
      </c>
      <c r="H8024" s="12">
        <f>IF(OR($E8024="",$F8024=""),"",IF(AND($G8024=1,$F8024&gt;='Working Hours'!$C$8,$F8024&lt;'Working Hours'!$C$9),1,0))</f>
        <v/>
      </c>
    </row>
    <row r="8025">
      <c r="A8025" s="11" t="n"/>
      <c r="B8025" s="11" t="n"/>
      <c r="C8025" s="11" t="n"/>
      <c r="E8025" s="12">
        <f>IF($A8025="","",IF(ISNUMBER($A8025),$A8025,IFERROR(DATEVALUE($A8025),"")))</f>
        <v/>
      </c>
      <c r="F8025" s="12">
        <f>IF($B8025="","",IF(ISNUMBER($B8025),HOUR($B8025)*2+MINUTE($B8025)/30,IFERROR(VALUE(LEFT($B8025,FIND(":",$B8025)-1))*2+VALUE(MID($B8025,FIND(":",$B8025)+1,2))/30,"")))</f>
        <v/>
      </c>
      <c r="G8025" s="12">
        <f>IF($E8025="","",IF(WEEKDAY($E8025,2)&lt;6,1,0))</f>
        <v/>
      </c>
      <c r="H8025" s="12">
        <f>IF(OR($E8025="",$F8025=""),"",IF(AND($G8025=1,$F8025&gt;='Working Hours'!$C$8,$F8025&lt;'Working Hours'!$C$9),1,0))</f>
        <v/>
      </c>
    </row>
    <row r="8026">
      <c r="A8026" s="11" t="n"/>
      <c r="B8026" s="11" t="n"/>
      <c r="C8026" s="11" t="n"/>
      <c r="E8026" s="12">
        <f>IF($A8026="","",IF(ISNUMBER($A8026),$A8026,IFERROR(DATEVALUE($A8026),"")))</f>
        <v/>
      </c>
      <c r="F8026" s="12">
        <f>IF($B8026="","",IF(ISNUMBER($B8026),HOUR($B8026)*2+MINUTE($B8026)/30,IFERROR(VALUE(LEFT($B8026,FIND(":",$B8026)-1))*2+VALUE(MID($B8026,FIND(":",$B8026)+1,2))/30,"")))</f>
        <v/>
      </c>
      <c r="G8026" s="12">
        <f>IF($E8026="","",IF(WEEKDAY($E8026,2)&lt;6,1,0))</f>
        <v/>
      </c>
      <c r="H8026" s="12">
        <f>IF(OR($E8026="",$F8026=""),"",IF(AND($G8026=1,$F8026&gt;='Working Hours'!$C$8,$F8026&lt;'Working Hours'!$C$9),1,0))</f>
        <v/>
      </c>
    </row>
    <row r="8027">
      <c r="A8027" s="11" t="n"/>
      <c r="B8027" s="11" t="n"/>
      <c r="C8027" s="11" t="n"/>
      <c r="E8027" s="12">
        <f>IF($A8027="","",IF(ISNUMBER($A8027),$A8027,IFERROR(DATEVALUE($A8027),"")))</f>
        <v/>
      </c>
      <c r="F8027" s="12">
        <f>IF($B8027="","",IF(ISNUMBER($B8027),HOUR($B8027)*2+MINUTE($B8027)/30,IFERROR(VALUE(LEFT($B8027,FIND(":",$B8027)-1))*2+VALUE(MID($B8027,FIND(":",$B8027)+1,2))/30,"")))</f>
        <v/>
      </c>
      <c r="G8027" s="12">
        <f>IF($E8027="","",IF(WEEKDAY($E8027,2)&lt;6,1,0))</f>
        <v/>
      </c>
      <c r="H8027" s="12">
        <f>IF(OR($E8027="",$F8027=""),"",IF(AND($G8027=1,$F8027&gt;='Working Hours'!$C$8,$F8027&lt;'Working Hours'!$C$9),1,0))</f>
        <v/>
      </c>
    </row>
    <row r="8028">
      <c r="A8028" s="11" t="n"/>
      <c r="B8028" s="11" t="n"/>
      <c r="C8028" s="11" t="n"/>
      <c r="E8028" s="12">
        <f>IF($A8028="","",IF(ISNUMBER($A8028),$A8028,IFERROR(DATEVALUE($A8028),"")))</f>
        <v/>
      </c>
      <c r="F8028" s="12">
        <f>IF($B8028="","",IF(ISNUMBER($B8028),HOUR($B8028)*2+MINUTE($B8028)/30,IFERROR(VALUE(LEFT($B8028,FIND(":",$B8028)-1))*2+VALUE(MID($B8028,FIND(":",$B8028)+1,2))/30,"")))</f>
        <v/>
      </c>
      <c r="G8028" s="12">
        <f>IF($E8028="","",IF(WEEKDAY($E8028,2)&lt;6,1,0))</f>
        <v/>
      </c>
      <c r="H8028" s="12">
        <f>IF(OR($E8028="",$F8028=""),"",IF(AND($G8028=1,$F8028&gt;='Working Hours'!$C$8,$F8028&lt;'Working Hours'!$C$9),1,0))</f>
        <v/>
      </c>
    </row>
    <row r="8029">
      <c r="A8029" s="11" t="n"/>
      <c r="B8029" s="11" t="n"/>
      <c r="C8029" s="11" t="n"/>
      <c r="E8029" s="12">
        <f>IF($A8029="","",IF(ISNUMBER($A8029),$A8029,IFERROR(DATEVALUE($A8029),"")))</f>
        <v/>
      </c>
      <c r="F8029" s="12">
        <f>IF($B8029="","",IF(ISNUMBER($B8029),HOUR($B8029)*2+MINUTE($B8029)/30,IFERROR(VALUE(LEFT($B8029,FIND(":",$B8029)-1))*2+VALUE(MID($B8029,FIND(":",$B8029)+1,2))/30,"")))</f>
        <v/>
      </c>
      <c r="G8029" s="12">
        <f>IF($E8029="","",IF(WEEKDAY($E8029,2)&lt;6,1,0))</f>
        <v/>
      </c>
      <c r="H8029" s="12">
        <f>IF(OR($E8029="",$F8029=""),"",IF(AND($G8029=1,$F8029&gt;='Working Hours'!$C$8,$F8029&lt;'Working Hours'!$C$9),1,0))</f>
        <v/>
      </c>
    </row>
    <row r="8030">
      <c r="A8030" s="11" t="n"/>
      <c r="B8030" s="11" t="n"/>
      <c r="C8030" s="11" t="n"/>
      <c r="E8030" s="12">
        <f>IF($A8030="","",IF(ISNUMBER($A8030),$A8030,IFERROR(DATEVALUE($A8030),"")))</f>
        <v/>
      </c>
      <c r="F8030" s="12">
        <f>IF($B8030="","",IF(ISNUMBER($B8030),HOUR($B8030)*2+MINUTE($B8030)/30,IFERROR(VALUE(LEFT($B8030,FIND(":",$B8030)-1))*2+VALUE(MID($B8030,FIND(":",$B8030)+1,2))/30,"")))</f>
        <v/>
      </c>
      <c r="G8030" s="12">
        <f>IF($E8030="","",IF(WEEKDAY($E8030,2)&lt;6,1,0))</f>
        <v/>
      </c>
      <c r="H8030" s="12">
        <f>IF(OR($E8030="",$F8030=""),"",IF(AND($G8030=1,$F8030&gt;='Working Hours'!$C$8,$F8030&lt;'Working Hours'!$C$9),1,0))</f>
        <v/>
      </c>
    </row>
    <row r="8031">
      <c r="A8031" s="11" t="n"/>
      <c r="B8031" s="11" t="n"/>
      <c r="C8031" s="11" t="n"/>
      <c r="E8031" s="12">
        <f>IF($A8031="","",IF(ISNUMBER($A8031),$A8031,IFERROR(DATEVALUE($A8031),"")))</f>
        <v/>
      </c>
      <c r="F8031" s="12">
        <f>IF($B8031="","",IF(ISNUMBER($B8031),HOUR($B8031)*2+MINUTE($B8031)/30,IFERROR(VALUE(LEFT($B8031,FIND(":",$B8031)-1))*2+VALUE(MID($B8031,FIND(":",$B8031)+1,2))/30,"")))</f>
        <v/>
      </c>
      <c r="G8031" s="12">
        <f>IF($E8031="","",IF(WEEKDAY($E8031,2)&lt;6,1,0))</f>
        <v/>
      </c>
      <c r="H8031" s="12">
        <f>IF(OR($E8031="",$F8031=""),"",IF(AND($G8031=1,$F8031&gt;='Working Hours'!$C$8,$F8031&lt;'Working Hours'!$C$9),1,0))</f>
        <v/>
      </c>
    </row>
    <row r="8032">
      <c r="A8032" s="11" t="n"/>
      <c r="B8032" s="11" t="n"/>
      <c r="C8032" s="11" t="n"/>
      <c r="E8032" s="12">
        <f>IF($A8032="","",IF(ISNUMBER($A8032),$A8032,IFERROR(DATEVALUE($A8032),"")))</f>
        <v/>
      </c>
      <c r="F8032" s="12">
        <f>IF($B8032="","",IF(ISNUMBER($B8032),HOUR($B8032)*2+MINUTE($B8032)/30,IFERROR(VALUE(LEFT($B8032,FIND(":",$B8032)-1))*2+VALUE(MID($B8032,FIND(":",$B8032)+1,2))/30,"")))</f>
        <v/>
      </c>
      <c r="G8032" s="12">
        <f>IF($E8032="","",IF(WEEKDAY($E8032,2)&lt;6,1,0))</f>
        <v/>
      </c>
      <c r="H8032" s="12">
        <f>IF(OR($E8032="",$F8032=""),"",IF(AND($G8032=1,$F8032&gt;='Working Hours'!$C$8,$F8032&lt;'Working Hours'!$C$9),1,0))</f>
        <v/>
      </c>
    </row>
    <row r="8033">
      <c r="A8033" s="11" t="n"/>
      <c r="B8033" s="11" t="n"/>
      <c r="C8033" s="11" t="n"/>
      <c r="E8033" s="12">
        <f>IF($A8033="","",IF(ISNUMBER($A8033),$A8033,IFERROR(DATEVALUE($A8033),"")))</f>
        <v/>
      </c>
      <c r="F8033" s="12">
        <f>IF($B8033="","",IF(ISNUMBER($B8033),HOUR($B8033)*2+MINUTE($B8033)/30,IFERROR(VALUE(LEFT($B8033,FIND(":",$B8033)-1))*2+VALUE(MID($B8033,FIND(":",$B8033)+1,2))/30,"")))</f>
        <v/>
      </c>
      <c r="G8033" s="12">
        <f>IF($E8033="","",IF(WEEKDAY($E8033,2)&lt;6,1,0))</f>
        <v/>
      </c>
      <c r="H8033" s="12">
        <f>IF(OR($E8033="",$F8033=""),"",IF(AND($G8033=1,$F8033&gt;='Working Hours'!$C$8,$F8033&lt;'Working Hours'!$C$9),1,0))</f>
        <v/>
      </c>
    </row>
    <row r="8034">
      <c r="A8034" s="11" t="n"/>
      <c r="B8034" s="11" t="n"/>
      <c r="C8034" s="11" t="n"/>
      <c r="E8034" s="12">
        <f>IF($A8034="","",IF(ISNUMBER($A8034),$A8034,IFERROR(DATEVALUE($A8034),"")))</f>
        <v/>
      </c>
      <c r="F8034" s="12">
        <f>IF($B8034="","",IF(ISNUMBER($B8034),HOUR($B8034)*2+MINUTE($B8034)/30,IFERROR(VALUE(LEFT($B8034,FIND(":",$B8034)-1))*2+VALUE(MID($B8034,FIND(":",$B8034)+1,2))/30,"")))</f>
        <v/>
      </c>
      <c r="G8034" s="12">
        <f>IF($E8034="","",IF(WEEKDAY($E8034,2)&lt;6,1,0))</f>
        <v/>
      </c>
      <c r="H8034" s="12">
        <f>IF(OR($E8034="",$F8034=""),"",IF(AND($G8034=1,$F8034&gt;='Working Hours'!$C$8,$F8034&lt;'Working Hours'!$C$9),1,0))</f>
        <v/>
      </c>
    </row>
    <row r="8035">
      <c r="A8035" s="11" t="n"/>
      <c r="B8035" s="11" t="n"/>
      <c r="C8035" s="11" t="n"/>
      <c r="E8035" s="12">
        <f>IF($A8035="","",IF(ISNUMBER($A8035),$A8035,IFERROR(DATEVALUE($A8035),"")))</f>
        <v/>
      </c>
      <c r="F8035" s="12">
        <f>IF($B8035="","",IF(ISNUMBER($B8035),HOUR($B8035)*2+MINUTE($B8035)/30,IFERROR(VALUE(LEFT($B8035,FIND(":",$B8035)-1))*2+VALUE(MID($B8035,FIND(":",$B8035)+1,2))/30,"")))</f>
        <v/>
      </c>
      <c r="G8035" s="12">
        <f>IF($E8035="","",IF(WEEKDAY($E8035,2)&lt;6,1,0))</f>
        <v/>
      </c>
      <c r="H8035" s="12">
        <f>IF(OR($E8035="",$F8035=""),"",IF(AND($G8035=1,$F8035&gt;='Working Hours'!$C$8,$F8035&lt;'Working Hours'!$C$9),1,0))</f>
        <v/>
      </c>
    </row>
    <row r="8036">
      <c r="A8036" s="11" t="n"/>
      <c r="B8036" s="11" t="n"/>
      <c r="C8036" s="11" t="n"/>
      <c r="E8036" s="12">
        <f>IF($A8036="","",IF(ISNUMBER($A8036),$A8036,IFERROR(DATEVALUE($A8036),"")))</f>
        <v/>
      </c>
      <c r="F8036" s="12">
        <f>IF($B8036="","",IF(ISNUMBER($B8036),HOUR($B8036)*2+MINUTE($B8036)/30,IFERROR(VALUE(LEFT($B8036,FIND(":",$B8036)-1))*2+VALUE(MID($B8036,FIND(":",$B8036)+1,2))/30,"")))</f>
        <v/>
      </c>
      <c r="G8036" s="12">
        <f>IF($E8036="","",IF(WEEKDAY($E8036,2)&lt;6,1,0))</f>
        <v/>
      </c>
      <c r="H8036" s="12">
        <f>IF(OR($E8036="",$F8036=""),"",IF(AND($G8036=1,$F8036&gt;='Working Hours'!$C$8,$F8036&lt;'Working Hours'!$C$9),1,0))</f>
        <v/>
      </c>
    </row>
    <row r="8037">
      <c r="A8037" s="11" t="n"/>
      <c r="B8037" s="11" t="n"/>
      <c r="C8037" s="11" t="n"/>
      <c r="E8037" s="12">
        <f>IF($A8037="","",IF(ISNUMBER($A8037),$A8037,IFERROR(DATEVALUE($A8037),"")))</f>
        <v/>
      </c>
      <c r="F8037" s="12">
        <f>IF($B8037="","",IF(ISNUMBER($B8037),HOUR($B8037)*2+MINUTE($B8037)/30,IFERROR(VALUE(LEFT($B8037,FIND(":",$B8037)-1))*2+VALUE(MID($B8037,FIND(":",$B8037)+1,2))/30,"")))</f>
        <v/>
      </c>
      <c r="G8037" s="12">
        <f>IF($E8037="","",IF(WEEKDAY($E8037,2)&lt;6,1,0))</f>
        <v/>
      </c>
      <c r="H8037" s="12">
        <f>IF(OR($E8037="",$F8037=""),"",IF(AND($G8037=1,$F8037&gt;='Working Hours'!$C$8,$F8037&lt;'Working Hours'!$C$9),1,0))</f>
        <v/>
      </c>
    </row>
    <row r="8038">
      <c r="A8038" s="11" t="n"/>
      <c r="B8038" s="11" t="n"/>
      <c r="C8038" s="11" t="n"/>
      <c r="E8038" s="12">
        <f>IF($A8038="","",IF(ISNUMBER($A8038),$A8038,IFERROR(DATEVALUE($A8038),"")))</f>
        <v/>
      </c>
      <c r="F8038" s="12">
        <f>IF($B8038="","",IF(ISNUMBER($B8038),HOUR($B8038)*2+MINUTE($B8038)/30,IFERROR(VALUE(LEFT($B8038,FIND(":",$B8038)-1))*2+VALUE(MID($B8038,FIND(":",$B8038)+1,2))/30,"")))</f>
        <v/>
      </c>
      <c r="G8038" s="12">
        <f>IF($E8038="","",IF(WEEKDAY($E8038,2)&lt;6,1,0))</f>
        <v/>
      </c>
      <c r="H8038" s="12">
        <f>IF(OR($E8038="",$F8038=""),"",IF(AND($G8038=1,$F8038&gt;='Working Hours'!$C$8,$F8038&lt;'Working Hours'!$C$9),1,0))</f>
        <v/>
      </c>
    </row>
    <row r="8039">
      <c r="A8039" s="11" t="n"/>
      <c r="B8039" s="11" t="n"/>
      <c r="C8039" s="11" t="n"/>
      <c r="E8039" s="12">
        <f>IF($A8039="","",IF(ISNUMBER($A8039),$A8039,IFERROR(DATEVALUE($A8039),"")))</f>
        <v/>
      </c>
      <c r="F8039" s="12">
        <f>IF($B8039="","",IF(ISNUMBER($B8039),HOUR($B8039)*2+MINUTE($B8039)/30,IFERROR(VALUE(LEFT($B8039,FIND(":",$B8039)-1))*2+VALUE(MID($B8039,FIND(":",$B8039)+1,2))/30,"")))</f>
        <v/>
      </c>
      <c r="G8039" s="12">
        <f>IF($E8039="","",IF(WEEKDAY($E8039,2)&lt;6,1,0))</f>
        <v/>
      </c>
      <c r="H8039" s="12">
        <f>IF(OR($E8039="",$F8039=""),"",IF(AND($G8039=1,$F8039&gt;='Working Hours'!$C$8,$F8039&lt;'Working Hours'!$C$9),1,0))</f>
        <v/>
      </c>
    </row>
    <row r="8040">
      <c r="A8040" s="11" t="n"/>
      <c r="B8040" s="11" t="n"/>
      <c r="C8040" s="11" t="n"/>
      <c r="E8040" s="12">
        <f>IF($A8040="","",IF(ISNUMBER($A8040),$A8040,IFERROR(DATEVALUE($A8040),"")))</f>
        <v/>
      </c>
      <c r="F8040" s="12">
        <f>IF($B8040="","",IF(ISNUMBER($B8040),HOUR($B8040)*2+MINUTE($B8040)/30,IFERROR(VALUE(LEFT($B8040,FIND(":",$B8040)-1))*2+VALUE(MID($B8040,FIND(":",$B8040)+1,2))/30,"")))</f>
        <v/>
      </c>
      <c r="G8040" s="12">
        <f>IF($E8040="","",IF(WEEKDAY($E8040,2)&lt;6,1,0))</f>
        <v/>
      </c>
      <c r="H8040" s="12">
        <f>IF(OR($E8040="",$F8040=""),"",IF(AND($G8040=1,$F8040&gt;='Working Hours'!$C$8,$F8040&lt;'Working Hours'!$C$9),1,0))</f>
        <v/>
      </c>
    </row>
    <row r="8041">
      <c r="A8041" s="11" t="n"/>
      <c r="B8041" s="11" t="n"/>
      <c r="C8041" s="11" t="n"/>
      <c r="E8041" s="12">
        <f>IF($A8041="","",IF(ISNUMBER($A8041),$A8041,IFERROR(DATEVALUE($A8041),"")))</f>
        <v/>
      </c>
      <c r="F8041" s="12">
        <f>IF($B8041="","",IF(ISNUMBER($B8041),HOUR($B8041)*2+MINUTE($B8041)/30,IFERROR(VALUE(LEFT($B8041,FIND(":",$B8041)-1))*2+VALUE(MID($B8041,FIND(":",$B8041)+1,2))/30,"")))</f>
        <v/>
      </c>
      <c r="G8041" s="12">
        <f>IF($E8041="","",IF(WEEKDAY($E8041,2)&lt;6,1,0))</f>
        <v/>
      </c>
      <c r="H8041" s="12">
        <f>IF(OR($E8041="",$F8041=""),"",IF(AND($G8041=1,$F8041&gt;='Working Hours'!$C$8,$F8041&lt;'Working Hours'!$C$9),1,0))</f>
        <v/>
      </c>
    </row>
    <row r="8042">
      <c r="A8042" s="11" t="n"/>
      <c r="B8042" s="11" t="n"/>
      <c r="C8042" s="11" t="n"/>
      <c r="E8042" s="12">
        <f>IF($A8042="","",IF(ISNUMBER($A8042),$A8042,IFERROR(DATEVALUE($A8042),"")))</f>
        <v/>
      </c>
      <c r="F8042" s="12">
        <f>IF($B8042="","",IF(ISNUMBER($B8042),HOUR($B8042)*2+MINUTE($B8042)/30,IFERROR(VALUE(LEFT($B8042,FIND(":",$B8042)-1))*2+VALUE(MID($B8042,FIND(":",$B8042)+1,2))/30,"")))</f>
        <v/>
      </c>
      <c r="G8042" s="12">
        <f>IF($E8042="","",IF(WEEKDAY($E8042,2)&lt;6,1,0))</f>
        <v/>
      </c>
      <c r="H8042" s="12">
        <f>IF(OR($E8042="",$F8042=""),"",IF(AND($G8042=1,$F8042&gt;='Working Hours'!$C$8,$F8042&lt;'Working Hours'!$C$9),1,0))</f>
        <v/>
      </c>
    </row>
    <row r="8043">
      <c r="A8043" s="11" t="n"/>
      <c r="B8043" s="11" t="n"/>
      <c r="C8043" s="11" t="n"/>
      <c r="E8043" s="12">
        <f>IF($A8043="","",IF(ISNUMBER($A8043),$A8043,IFERROR(DATEVALUE($A8043),"")))</f>
        <v/>
      </c>
      <c r="F8043" s="12">
        <f>IF($B8043="","",IF(ISNUMBER($B8043),HOUR($B8043)*2+MINUTE($B8043)/30,IFERROR(VALUE(LEFT($B8043,FIND(":",$B8043)-1))*2+VALUE(MID($B8043,FIND(":",$B8043)+1,2))/30,"")))</f>
        <v/>
      </c>
      <c r="G8043" s="12">
        <f>IF($E8043="","",IF(WEEKDAY($E8043,2)&lt;6,1,0))</f>
        <v/>
      </c>
      <c r="H8043" s="12">
        <f>IF(OR($E8043="",$F8043=""),"",IF(AND($G8043=1,$F8043&gt;='Working Hours'!$C$8,$F8043&lt;'Working Hours'!$C$9),1,0))</f>
        <v/>
      </c>
    </row>
    <row r="8044">
      <c r="A8044" s="11" t="n"/>
      <c r="B8044" s="11" t="n"/>
      <c r="C8044" s="11" t="n"/>
      <c r="E8044" s="12">
        <f>IF($A8044="","",IF(ISNUMBER($A8044),$A8044,IFERROR(DATEVALUE($A8044),"")))</f>
        <v/>
      </c>
      <c r="F8044" s="12">
        <f>IF($B8044="","",IF(ISNUMBER($B8044),HOUR($B8044)*2+MINUTE($B8044)/30,IFERROR(VALUE(LEFT($B8044,FIND(":",$B8044)-1))*2+VALUE(MID($B8044,FIND(":",$B8044)+1,2))/30,"")))</f>
        <v/>
      </c>
      <c r="G8044" s="12">
        <f>IF($E8044="","",IF(WEEKDAY($E8044,2)&lt;6,1,0))</f>
        <v/>
      </c>
      <c r="H8044" s="12">
        <f>IF(OR($E8044="",$F8044=""),"",IF(AND($G8044=1,$F8044&gt;='Working Hours'!$C$8,$F8044&lt;'Working Hours'!$C$9),1,0))</f>
        <v/>
      </c>
    </row>
    <row r="8045">
      <c r="A8045" s="11" t="n"/>
      <c r="B8045" s="11" t="n"/>
      <c r="C8045" s="11" t="n"/>
      <c r="E8045" s="12">
        <f>IF($A8045="","",IF(ISNUMBER($A8045),$A8045,IFERROR(DATEVALUE($A8045),"")))</f>
        <v/>
      </c>
      <c r="F8045" s="12">
        <f>IF($B8045="","",IF(ISNUMBER($B8045),HOUR($B8045)*2+MINUTE($B8045)/30,IFERROR(VALUE(LEFT($B8045,FIND(":",$B8045)-1))*2+VALUE(MID($B8045,FIND(":",$B8045)+1,2))/30,"")))</f>
        <v/>
      </c>
      <c r="G8045" s="12">
        <f>IF($E8045="","",IF(WEEKDAY($E8045,2)&lt;6,1,0))</f>
        <v/>
      </c>
      <c r="H8045" s="12">
        <f>IF(OR($E8045="",$F8045=""),"",IF(AND($G8045=1,$F8045&gt;='Working Hours'!$C$8,$F8045&lt;'Working Hours'!$C$9),1,0))</f>
        <v/>
      </c>
    </row>
    <row r="8046">
      <c r="A8046" s="11" t="n"/>
      <c r="B8046" s="11" t="n"/>
      <c r="C8046" s="11" t="n"/>
      <c r="E8046" s="12">
        <f>IF($A8046="","",IF(ISNUMBER($A8046),$A8046,IFERROR(DATEVALUE($A8046),"")))</f>
        <v/>
      </c>
      <c r="F8046" s="12">
        <f>IF($B8046="","",IF(ISNUMBER($B8046),HOUR($B8046)*2+MINUTE($B8046)/30,IFERROR(VALUE(LEFT($B8046,FIND(":",$B8046)-1))*2+VALUE(MID($B8046,FIND(":",$B8046)+1,2))/30,"")))</f>
        <v/>
      </c>
      <c r="G8046" s="12">
        <f>IF($E8046="","",IF(WEEKDAY($E8046,2)&lt;6,1,0))</f>
        <v/>
      </c>
      <c r="H8046" s="12">
        <f>IF(OR($E8046="",$F8046=""),"",IF(AND($G8046=1,$F8046&gt;='Working Hours'!$C$8,$F8046&lt;'Working Hours'!$C$9),1,0))</f>
        <v/>
      </c>
    </row>
    <row r="8047">
      <c r="A8047" s="11" t="n"/>
      <c r="B8047" s="11" t="n"/>
      <c r="C8047" s="11" t="n"/>
      <c r="E8047" s="12">
        <f>IF($A8047="","",IF(ISNUMBER($A8047),$A8047,IFERROR(DATEVALUE($A8047),"")))</f>
        <v/>
      </c>
      <c r="F8047" s="12">
        <f>IF($B8047="","",IF(ISNUMBER($B8047),HOUR($B8047)*2+MINUTE($B8047)/30,IFERROR(VALUE(LEFT($B8047,FIND(":",$B8047)-1))*2+VALUE(MID($B8047,FIND(":",$B8047)+1,2))/30,"")))</f>
        <v/>
      </c>
      <c r="G8047" s="12">
        <f>IF($E8047="","",IF(WEEKDAY($E8047,2)&lt;6,1,0))</f>
        <v/>
      </c>
      <c r="H8047" s="12">
        <f>IF(OR($E8047="",$F8047=""),"",IF(AND($G8047=1,$F8047&gt;='Working Hours'!$C$8,$F8047&lt;'Working Hours'!$C$9),1,0))</f>
        <v/>
      </c>
    </row>
    <row r="8048">
      <c r="A8048" s="11" t="n"/>
      <c r="B8048" s="11" t="n"/>
      <c r="C8048" s="11" t="n"/>
      <c r="E8048" s="12">
        <f>IF($A8048="","",IF(ISNUMBER($A8048),$A8048,IFERROR(DATEVALUE($A8048),"")))</f>
        <v/>
      </c>
      <c r="F8048" s="12">
        <f>IF($B8048="","",IF(ISNUMBER($B8048),HOUR($B8048)*2+MINUTE($B8048)/30,IFERROR(VALUE(LEFT($B8048,FIND(":",$B8048)-1))*2+VALUE(MID($B8048,FIND(":",$B8048)+1,2))/30,"")))</f>
        <v/>
      </c>
      <c r="G8048" s="12">
        <f>IF($E8048="","",IF(WEEKDAY($E8048,2)&lt;6,1,0))</f>
        <v/>
      </c>
      <c r="H8048" s="12">
        <f>IF(OR($E8048="",$F8048=""),"",IF(AND($G8048=1,$F8048&gt;='Working Hours'!$C$8,$F8048&lt;'Working Hours'!$C$9),1,0))</f>
        <v/>
      </c>
    </row>
    <row r="8049">
      <c r="A8049" s="11" t="n"/>
      <c r="B8049" s="11" t="n"/>
      <c r="C8049" s="11" t="n"/>
      <c r="E8049" s="12">
        <f>IF($A8049="","",IF(ISNUMBER($A8049),$A8049,IFERROR(DATEVALUE($A8049),"")))</f>
        <v/>
      </c>
      <c r="F8049" s="12">
        <f>IF($B8049="","",IF(ISNUMBER($B8049),HOUR($B8049)*2+MINUTE($B8049)/30,IFERROR(VALUE(LEFT($B8049,FIND(":",$B8049)-1))*2+VALUE(MID($B8049,FIND(":",$B8049)+1,2))/30,"")))</f>
        <v/>
      </c>
      <c r="G8049" s="12">
        <f>IF($E8049="","",IF(WEEKDAY($E8049,2)&lt;6,1,0))</f>
        <v/>
      </c>
      <c r="H8049" s="12">
        <f>IF(OR($E8049="",$F8049=""),"",IF(AND($G8049=1,$F8049&gt;='Working Hours'!$C$8,$F8049&lt;'Working Hours'!$C$9),1,0))</f>
        <v/>
      </c>
    </row>
    <row r="8050">
      <c r="A8050" s="11" t="n"/>
      <c r="B8050" s="11" t="n"/>
      <c r="C8050" s="11" t="n"/>
      <c r="E8050" s="12">
        <f>IF($A8050="","",IF(ISNUMBER($A8050),$A8050,IFERROR(DATEVALUE($A8050),"")))</f>
        <v/>
      </c>
      <c r="F8050" s="12">
        <f>IF($B8050="","",IF(ISNUMBER($B8050),HOUR($B8050)*2+MINUTE($B8050)/30,IFERROR(VALUE(LEFT($B8050,FIND(":",$B8050)-1))*2+VALUE(MID($B8050,FIND(":",$B8050)+1,2))/30,"")))</f>
        <v/>
      </c>
      <c r="G8050" s="12">
        <f>IF($E8050="","",IF(WEEKDAY($E8050,2)&lt;6,1,0))</f>
        <v/>
      </c>
      <c r="H8050" s="12">
        <f>IF(OR($E8050="",$F8050=""),"",IF(AND($G8050=1,$F8050&gt;='Working Hours'!$C$8,$F8050&lt;'Working Hours'!$C$9),1,0))</f>
        <v/>
      </c>
    </row>
    <row r="8051">
      <c r="A8051" s="11" t="n"/>
      <c r="B8051" s="11" t="n"/>
      <c r="C8051" s="11" t="n"/>
      <c r="E8051" s="12">
        <f>IF($A8051="","",IF(ISNUMBER($A8051),$A8051,IFERROR(DATEVALUE($A8051),"")))</f>
        <v/>
      </c>
      <c r="F8051" s="12">
        <f>IF($B8051="","",IF(ISNUMBER($B8051),HOUR($B8051)*2+MINUTE($B8051)/30,IFERROR(VALUE(LEFT($B8051,FIND(":",$B8051)-1))*2+VALUE(MID($B8051,FIND(":",$B8051)+1,2))/30,"")))</f>
        <v/>
      </c>
      <c r="G8051" s="12">
        <f>IF($E8051="","",IF(WEEKDAY($E8051,2)&lt;6,1,0))</f>
        <v/>
      </c>
      <c r="H8051" s="12">
        <f>IF(OR($E8051="",$F8051=""),"",IF(AND($G8051=1,$F8051&gt;='Working Hours'!$C$8,$F8051&lt;'Working Hours'!$C$9),1,0))</f>
        <v/>
      </c>
    </row>
    <row r="8052">
      <c r="A8052" s="11" t="n"/>
      <c r="B8052" s="11" t="n"/>
      <c r="C8052" s="11" t="n"/>
      <c r="E8052" s="12">
        <f>IF($A8052="","",IF(ISNUMBER($A8052),$A8052,IFERROR(DATEVALUE($A8052),"")))</f>
        <v/>
      </c>
      <c r="F8052" s="12">
        <f>IF($B8052="","",IF(ISNUMBER($B8052),HOUR($B8052)*2+MINUTE($B8052)/30,IFERROR(VALUE(LEFT($B8052,FIND(":",$B8052)-1))*2+VALUE(MID($B8052,FIND(":",$B8052)+1,2))/30,"")))</f>
        <v/>
      </c>
      <c r="G8052" s="12">
        <f>IF($E8052="","",IF(WEEKDAY($E8052,2)&lt;6,1,0))</f>
        <v/>
      </c>
      <c r="H8052" s="12">
        <f>IF(OR($E8052="",$F8052=""),"",IF(AND($G8052=1,$F8052&gt;='Working Hours'!$C$8,$F8052&lt;'Working Hours'!$C$9),1,0))</f>
        <v/>
      </c>
    </row>
    <row r="8053">
      <c r="A8053" s="11" t="n"/>
      <c r="B8053" s="11" t="n"/>
      <c r="C8053" s="11" t="n"/>
      <c r="E8053" s="12">
        <f>IF($A8053="","",IF(ISNUMBER($A8053),$A8053,IFERROR(DATEVALUE($A8053),"")))</f>
        <v/>
      </c>
      <c r="F8053" s="12">
        <f>IF($B8053="","",IF(ISNUMBER($B8053),HOUR($B8053)*2+MINUTE($B8053)/30,IFERROR(VALUE(LEFT($B8053,FIND(":",$B8053)-1))*2+VALUE(MID($B8053,FIND(":",$B8053)+1,2))/30,"")))</f>
        <v/>
      </c>
      <c r="G8053" s="12">
        <f>IF($E8053="","",IF(WEEKDAY($E8053,2)&lt;6,1,0))</f>
        <v/>
      </c>
      <c r="H8053" s="12">
        <f>IF(OR($E8053="",$F8053=""),"",IF(AND($G8053=1,$F8053&gt;='Working Hours'!$C$8,$F8053&lt;'Working Hours'!$C$9),1,0))</f>
        <v/>
      </c>
    </row>
    <row r="8054">
      <c r="A8054" s="11" t="n"/>
      <c r="B8054" s="11" t="n"/>
      <c r="C8054" s="11" t="n"/>
      <c r="E8054" s="12">
        <f>IF($A8054="","",IF(ISNUMBER($A8054),$A8054,IFERROR(DATEVALUE($A8054),"")))</f>
        <v/>
      </c>
      <c r="F8054" s="12">
        <f>IF($B8054="","",IF(ISNUMBER($B8054),HOUR($B8054)*2+MINUTE($B8054)/30,IFERROR(VALUE(LEFT($B8054,FIND(":",$B8054)-1))*2+VALUE(MID($B8054,FIND(":",$B8054)+1,2))/30,"")))</f>
        <v/>
      </c>
      <c r="G8054" s="12">
        <f>IF($E8054="","",IF(WEEKDAY($E8054,2)&lt;6,1,0))</f>
        <v/>
      </c>
      <c r="H8054" s="12">
        <f>IF(OR($E8054="",$F8054=""),"",IF(AND($G8054=1,$F8054&gt;='Working Hours'!$C$8,$F8054&lt;'Working Hours'!$C$9),1,0))</f>
        <v/>
      </c>
    </row>
    <row r="8055">
      <c r="A8055" s="11" t="n"/>
      <c r="B8055" s="11" t="n"/>
      <c r="C8055" s="11" t="n"/>
      <c r="E8055" s="12">
        <f>IF($A8055="","",IF(ISNUMBER($A8055),$A8055,IFERROR(DATEVALUE($A8055),"")))</f>
        <v/>
      </c>
      <c r="F8055" s="12">
        <f>IF($B8055="","",IF(ISNUMBER($B8055),HOUR($B8055)*2+MINUTE($B8055)/30,IFERROR(VALUE(LEFT($B8055,FIND(":",$B8055)-1))*2+VALUE(MID($B8055,FIND(":",$B8055)+1,2))/30,"")))</f>
        <v/>
      </c>
      <c r="G8055" s="12">
        <f>IF($E8055="","",IF(WEEKDAY($E8055,2)&lt;6,1,0))</f>
        <v/>
      </c>
      <c r="H8055" s="12">
        <f>IF(OR($E8055="",$F8055=""),"",IF(AND($G8055=1,$F8055&gt;='Working Hours'!$C$8,$F8055&lt;'Working Hours'!$C$9),1,0))</f>
        <v/>
      </c>
    </row>
    <row r="8056">
      <c r="A8056" s="11" t="n"/>
      <c r="B8056" s="11" t="n"/>
      <c r="C8056" s="11" t="n"/>
      <c r="E8056" s="12">
        <f>IF($A8056="","",IF(ISNUMBER($A8056),$A8056,IFERROR(DATEVALUE($A8056),"")))</f>
        <v/>
      </c>
      <c r="F8056" s="12">
        <f>IF($B8056="","",IF(ISNUMBER($B8056),HOUR($B8056)*2+MINUTE($B8056)/30,IFERROR(VALUE(LEFT($B8056,FIND(":",$B8056)-1))*2+VALUE(MID($B8056,FIND(":",$B8056)+1,2))/30,"")))</f>
        <v/>
      </c>
      <c r="G8056" s="12">
        <f>IF($E8056="","",IF(WEEKDAY($E8056,2)&lt;6,1,0))</f>
        <v/>
      </c>
      <c r="H8056" s="12">
        <f>IF(OR($E8056="",$F8056=""),"",IF(AND($G8056=1,$F8056&gt;='Working Hours'!$C$8,$F8056&lt;'Working Hours'!$C$9),1,0))</f>
        <v/>
      </c>
    </row>
    <row r="8057">
      <c r="A8057" s="11" t="n"/>
      <c r="B8057" s="11" t="n"/>
      <c r="C8057" s="11" t="n"/>
      <c r="E8057" s="12">
        <f>IF($A8057="","",IF(ISNUMBER($A8057),$A8057,IFERROR(DATEVALUE($A8057),"")))</f>
        <v/>
      </c>
      <c r="F8057" s="12">
        <f>IF($B8057="","",IF(ISNUMBER($B8057),HOUR($B8057)*2+MINUTE($B8057)/30,IFERROR(VALUE(LEFT($B8057,FIND(":",$B8057)-1))*2+VALUE(MID($B8057,FIND(":",$B8057)+1,2))/30,"")))</f>
        <v/>
      </c>
      <c r="G8057" s="12">
        <f>IF($E8057="","",IF(WEEKDAY($E8057,2)&lt;6,1,0))</f>
        <v/>
      </c>
      <c r="H8057" s="12">
        <f>IF(OR($E8057="",$F8057=""),"",IF(AND($G8057=1,$F8057&gt;='Working Hours'!$C$8,$F8057&lt;'Working Hours'!$C$9),1,0))</f>
        <v/>
      </c>
    </row>
    <row r="8058">
      <c r="A8058" s="11" t="n"/>
      <c r="B8058" s="11" t="n"/>
      <c r="C8058" s="11" t="n"/>
      <c r="E8058" s="12">
        <f>IF($A8058="","",IF(ISNUMBER($A8058),$A8058,IFERROR(DATEVALUE($A8058),"")))</f>
        <v/>
      </c>
      <c r="F8058" s="12">
        <f>IF($B8058="","",IF(ISNUMBER($B8058),HOUR($B8058)*2+MINUTE($B8058)/30,IFERROR(VALUE(LEFT($B8058,FIND(":",$B8058)-1))*2+VALUE(MID($B8058,FIND(":",$B8058)+1,2))/30,"")))</f>
        <v/>
      </c>
      <c r="G8058" s="12">
        <f>IF($E8058="","",IF(WEEKDAY($E8058,2)&lt;6,1,0))</f>
        <v/>
      </c>
      <c r="H8058" s="12">
        <f>IF(OR($E8058="",$F8058=""),"",IF(AND($G8058=1,$F8058&gt;='Working Hours'!$C$8,$F8058&lt;'Working Hours'!$C$9),1,0))</f>
        <v/>
      </c>
    </row>
    <row r="8059">
      <c r="A8059" s="11" t="n"/>
      <c r="B8059" s="11" t="n"/>
      <c r="C8059" s="11" t="n"/>
      <c r="E8059" s="12">
        <f>IF($A8059="","",IF(ISNUMBER($A8059),$A8059,IFERROR(DATEVALUE($A8059),"")))</f>
        <v/>
      </c>
      <c r="F8059" s="12">
        <f>IF($B8059="","",IF(ISNUMBER($B8059),HOUR($B8059)*2+MINUTE($B8059)/30,IFERROR(VALUE(LEFT($B8059,FIND(":",$B8059)-1))*2+VALUE(MID($B8059,FIND(":",$B8059)+1,2))/30,"")))</f>
        <v/>
      </c>
      <c r="G8059" s="12">
        <f>IF($E8059="","",IF(WEEKDAY($E8059,2)&lt;6,1,0))</f>
        <v/>
      </c>
      <c r="H8059" s="12">
        <f>IF(OR($E8059="",$F8059=""),"",IF(AND($G8059=1,$F8059&gt;='Working Hours'!$C$8,$F8059&lt;'Working Hours'!$C$9),1,0))</f>
        <v/>
      </c>
    </row>
    <row r="8060">
      <c r="A8060" s="11" t="n"/>
      <c r="B8060" s="11" t="n"/>
      <c r="C8060" s="11" t="n"/>
      <c r="E8060" s="12">
        <f>IF($A8060="","",IF(ISNUMBER($A8060),$A8060,IFERROR(DATEVALUE($A8060),"")))</f>
        <v/>
      </c>
      <c r="F8060" s="12">
        <f>IF($B8060="","",IF(ISNUMBER($B8060),HOUR($B8060)*2+MINUTE($B8060)/30,IFERROR(VALUE(LEFT($B8060,FIND(":",$B8060)-1))*2+VALUE(MID($B8060,FIND(":",$B8060)+1,2))/30,"")))</f>
        <v/>
      </c>
      <c r="G8060" s="12">
        <f>IF($E8060="","",IF(WEEKDAY($E8060,2)&lt;6,1,0))</f>
        <v/>
      </c>
      <c r="H8060" s="12">
        <f>IF(OR($E8060="",$F8060=""),"",IF(AND($G8060=1,$F8060&gt;='Working Hours'!$C$8,$F8060&lt;'Working Hours'!$C$9),1,0))</f>
        <v/>
      </c>
    </row>
    <row r="8061">
      <c r="A8061" s="11" t="n"/>
      <c r="B8061" s="11" t="n"/>
      <c r="C8061" s="11" t="n"/>
      <c r="E8061" s="12">
        <f>IF($A8061="","",IF(ISNUMBER($A8061),$A8061,IFERROR(DATEVALUE($A8061),"")))</f>
        <v/>
      </c>
      <c r="F8061" s="12">
        <f>IF($B8061="","",IF(ISNUMBER($B8061),HOUR($B8061)*2+MINUTE($B8061)/30,IFERROR(VALUE(LEFT($B8061,FIND(":",$B8061)-1))*2+VALUE(MID($B8061,FIND(":",$B8061)+1,2))/30,"")))</f>
        <v/>
      </c>
      <c r="G8061" s="12">
        <f>IF($E8061="","",IF(WEEKDAY($E8061,2)&lt;6,1,0))</f>
        <v/>
      </c>
      <c r="H8061" s="12">
        <f>IF(OR($E8061="",$F8061=""),"",IF(AND($G8061=1,$F8061&gt;='Working Hours'!$C$8,$F8061&lt;'Working Hours'!$C$9),1,0))</f>
        <v/>
      </c>
    </row>
    <row r="8062">
      <c r="A8062" s="11" t="n"/>
      <c r="B8062" s="11" t="n"/>
      <c r="C8062" s="11" t="n"/>
      <c r="E8062" s="12">
        <f>IF($A8062="","",IF(ISNUMBER($A8062),$A8062,IFERROR(DATEVALUE($A8062),"")))</f>
        <v/>
      </c>
      <c r="F8062" s="12">
        <f>IF($B8062="","",IF(ISNUMBER($B8062),HOUR($B8062)*2+MINUTE($B8062)/30,IFERROR(VALUE(LEFT($B8062,FIND(":",$B8062)-1))*2+VALUE(MID($B8062,FIND(":",$B8062)+1,2))/30,"")))</f>
        <v/>
      </c>
      <c r="G8062" s="12">
        <f>IF($E8062="","",IF(WEEKDAY($E8062,2)&lt;6,1,0))</f>
        <v/>
      </c>
      <c r="H8062" s="12">
        <f>IF(OR($E8062="",$F8062=""),"",IF(AND($G8062=1,$F8062&gt;='Working Hours'!$C$8,$F8062&lt;'Working Hours'!$C$9),1,0))</f>
        <v/>
      </c>
    </row>
    <row r="8063">
      <c r="A8063" s="11" t="n"/>
      <c r="B8063" s="11" t="n"/>
      <c r="C8063" s="11" t="n"/>
      <c r="E8063" s="12">
        <f>IF($A8063="","",IF(ISNUMBER($A8063),$A8063,IFERROR(DATEVALUE($A8063),"")))</f>
        <v/>
      </c>
      <c r="F8063" s="12">
        <f>IF($B8063="","",IF(ISNUMBER($B8063),HOUR($B8063)*2+MINUTE($B8063)/30,IFERROR(VALUE(LEFT($B8063,FIND(":",$B8063)-1))*2+VALUE(MID($B8063,FIND(":",$B8063)+1,2))/30,"")))</f>
        <v/>
      </c>
      <c r="G8063" s="12">
        <f>IF($E8063="","",IF(WEEKDAY($E8063,2)&lt;6,1,0))</f>
        <v/>
      </c>
      <c r="H8063" s="12">
        <f>IF(OR($E8063="",$F8063=""),"",IF(AND($G8063=1,$F8063&gt;='Working Hours'!$C$8,$F8063&lt;'Working Hours'!$C$9),1,0))</f>
        <v/>
      </c>
    </row>
    <row r="8064">
      <c r="A8064" s="11" t="n"/>
      <c r="B8064" s="11" t="n"/>
      <c r="C8064" s="11" t="n"/>
      <c r="E8064" s="12">
        <f>IF($A8064="","",IF(ISNUMBER($A8064),$A8064,IFERROR(DATEVALUE($A8064),"")))</f>
        <v/>
      </c>
      <c r="F8064" s="12">
        <f>IF($B8064="","",IF(ISNUMBER($B8064),HOUR($B8064)*2+MINUTE($B8064)/30,IFERROR(VALUE(LEFT($B8064,FIND(":",$B8064)-1))*2+VALUE(MID($B8064,FIND(":",$B8064)+1,2))/30,"")))</f>
        <v/>
      </c>
      <c r="G8064" s="12">
        <f>IF($E8064="","",IF(WEEKDAY($E8064,2)&lt;6,1,0))</f>
        <v/>
      </c>
      <c r="H8064" s="12">
        <f>IF(OR($E8064="",$F8064=""),"",IF(AND($G8064=1,$F8064&gt;='Working Hours'!$C$8,$F8064&lt;'Working Hours'!$C$9),1,0))</f>
        <v/>
      </c>
    </row>
    <row r="8065">
      <c r="A8065" s="11" t="n"/>
      <c r="B8065" s="11" t="n"/>
      <c r="C8065" s="11" t="n"/>
      <c r="E8065" s="12">
        <f>IF($A8065="","",IF(ISNUMBER($A8065),$A8065,IFERROR(DATEVALUE($A8065),"")))</f>
        <v/>
      </c>
      <c r="F8065" s="12">
        <f>IF($B8065="","",IF(ISNUMBER($B8065),HOUR($B8065)*2+MINUTE($B8065)/30,IFERROR(VALUE(LEFT($B8065,FIND(":",$B8065)-1))*2+VALUE(MID($B8065,FIND(":",$B8065)+1,2))/30,"")))</f>
        <v/>
      </c>
      <c r="G8065" s="12">
        <f>IF($E8065="","",IF(WEEKDAY($E8065,2)&lt;6,1,0))</f>
        <v/>
      </c>
      <c r="H8065" s="12">
        <f>IF(OR($E8065="",$F8065=""),"",IF(AND($G8065=1,$F8065&gt;='Working Hours'!$C$8,$F8065&lt;'Working Hours'!$C$9),1,0))</f>
        <v/>
      </c>
    </row>
    <row r="8066">
      <c r="A8066" s="11" t="n"/>
      <c r="B8066" s="11" t="n"/>
      <c r="C8066" s="11" t="n"/>
      <c r="E8066" s="12">
        <f>IF($A8066="","",IF(ISNUMBER($A8066),$A8066,IFERROR(DATEVALUE($A8066),"")))</f>
        <v/>
      </c>
      <c r="F8066" s="12">
        <f>IF($B8066="","",IF(ISNUMBER($B8066),HOUR($B8066)*2+MINUTE($B8066)/30,IFERROR(VALUE(LEFT($B8066,FIND(":",$B8066)-1))*2+VALUE(MID($B8066,FIND(":",$B8066)+1,2))/30,"")))</f>
        <v/>
      </c>
      <c r="G8066" s="12">
        <f>IF($E8066="","",IF(WEEKDAY($E8066,2)&lt;6,1,0))</f>
        <v/>
      </c>
      <c r="H8066" s="12">
        <f>IF(OR($E8066="",$F8066=""),"",IF(AND($G8066=1,$F8066&gt;='Working Hours'!$C$8,$F8066&lt;'Working Hours'!$C$9),1,0))</f>
        <v/>
      </c>
    </row>
    <row r="8067">
      <c r="A8067" s="11" t="n"/>
      <c r="B8067" s="11" t="n"/>
      <c r="C8067" s="11" t="n"/>
      <c r="E8067" s="12">
        <f>IF($A8067="","",IF(ISNUMBER($A8067),$A8067,IFERROR(DATEVALUE($A8067),"")))</f>
        <v/>
      </c>
      <c r="F8067" s="12">
        <f>IF($B8067="","",IF(ISNUMBER($B8067),HOUR($B8067)*2+MINUTE($B8067)/30,IFERROR(VALUE(LEFT($B8067,FIND(":",$B8067)-1))*2+VALUE(MID($B8067,FIND(":",$B8067)+1,2))/30,"")))</f>
        <v/>
      </c>
      <c r="G8067" s="12">
        <f>IF($E8067="","",IF(WEEKDAY($E8067,2)&lt;6,1,0))</f>
        <v/>
      </c>
      <c r="H8067" s="12">
        <f>IF(OR($E8067="",$F8067=""),"",IF(AND($G8067=1,$F8067&gt;='Working Hours'!$C$8,$F8067&lt;'Working Hours'!$C$9),1,0))</f>
        <v/>
      </c>
    </row>
    <row r="8068">
      <c r="A8068" s="11" t="n"/>
      <c r="B8068" s="11" t="n"/>
      <c r="C8068" s="11" t="n"/>
      <c r="E8068" s="12">
        <f>IF($A8068="","",IF(ISNUMBER($A8068),$A8068,IFERROR(DATEVALUE($A8068),"")))</f>
        <v/>
      </c>
      <c r="F8068" s="12">
        <f>IF($B8068="","",IF(ISNUMBER($B8068),HOUR($B8068)*2+MINUTE($B8068)/30,IFERROR(VALUE(LEFT($B8068,FIND(":",$B8068)-1))*2+VALUE(MID($B8068,FIND(":",$B8068)+1,2))/30,"")))</f>
        <v/>
      </c>
      <c r="G8068" s="12">
        <f>IF($E8068="","",IF(WEEKDAY($E8068,2)&lt;6,1,0))</f>
        <v/>
      </c>
      <c r="H8068" s="12">
        <f>IF(OR($E8068="",$F8068=""),"",IF(AND($G8068=1,$F8068&gt;='Working Hours'!$C$8,$F8068&lt;'Working Hours'!$C$9),1,0))</f>
        <v/>
      </c>
    </row>
    <row r="8069">
      <c r="A8069" s="11" t="n"/>
      <c r="B8069" s="11" t="n"/>
      <c r="C8069" s="11" t="n"/>
      <c r="E8069" s="12">
        <f>IF($A8069="","",IF(ISNUMBER($A8069),$A8069,IFERROR(DATEVALUE($A8069),"")))</f>
        <v/>
      </c>
      <c r="F8069" s="12">
        <f>IF($B8069="","",IF(ISNUMBER($B8069),HOUR($B8069)*2+MINUTE($B8069)/30,IFERROR(VALUE(LEFT($B8069,FIND(":",$B8069)-1))*2+VALUE(MID($B8069,FIND(":",$B8069)+1,2))/30,"")))</f>
        <v/>
      </c>
      <c r="G8069" s="12">
        <f>IF($E8069="","",IF(WEEKDAY($E8069,2)&lt;6,1,0))</f>
        <v/>
      </c>
      <c r="H8069" s="12">
        <f>IF(OR($E8069="",$F8069=""),"",IF(AND($G8069=1,$F8069&gt;='Working Hours'!$C$8,$F8069&lt;'Working Hours'!$C$9),1,0))</f>
        <v/>
      </c>
    </row>
    <row r="8070">
      <c r="A8070" s="11" t="n"/>
      <c r="B8070" s="11" t="n"/>
      <c r="C8070" s="11" t="n"/>
      <c r="E8070" s="12">
        <f>IF($A8070="","",IF(ISNUMBER($A8070),$A8070,IFERROR(DATEVALUE($A8070),"")))</f>
        <v/>
      </c>
      <c r="F8070" s="12">
        <f>IF($B8070="","",IF(ISNUMBER($B8070),HOUR($B8070)*2+MINUTE($B8070)/30,IFERROR(VALUE(LEFT($B8070,FIND(":",$B8070)-1))*2+VALUE(MID($B8070,FIND(":",$B8070)+1,2))/30,"")))</f>
        <v/>
      </c>
      <c r="G8070" s="12">
        <f>IF($E8070="","",IF(WEEKDAY($E8070,2)&lt;6,1,0))</f>
        <v/>
      </c>
      <c r="H8070" s="12">
        <f>IF(OR($E8070="",$F8070=""),"",IF(AND($G8070=1,$F8070&gt;='Working Hours'!$C$8,$F8070&lt;'Working Hours'!$C$9),1,0))</f>
        <v/>
      </c>
    </row>
    <row r="8071">
      <c r="A8071" s="11" t="n"/>
      <c r="B8071" s="11" t="n"/>
      <c r="C8071" s="11" t="n"/>
      <c r="E8071" s="12">
        <f>IF($A8071="","",IF(ISNUMBER($A8071),$A8071,IFERROR(DATEVALUE($A8071),"")))</f>
        <v/>
      </c>
      <c r="F8071" s="12">
        <f>IF($B8071="","",IF(ISNUMBER($B8071),HOUR($B8071)*2+MINUTE($B8071)/30,IFERROR(VALUE(LEFT($B8071,FIND(":",$B8071)-1))*2+VALUE(MID($B8071,FIND(":",$B8071)+1,2))/30,"")))</f>
        <v/>
      </c>
      <c r="G8071" s="12">
        <f>IF($E8071="","",IF(WEEKDAY($E8071,2)&lt;6,1,0))</f>
        <v/>
      </c>
      <c r="H8071" s="12">
        <f>IF(OR($E8071="",$F8071=""),"",IF(AND($G8071=1,$F8071&gt;='Working Hours'!$C$8,$F8071&lt;'Working Hours'!$C$9),1,0))</f>
        <v/>
      </c>
    </row>
    <row r="8072">
      <c r="A8072" s="11" t="n"/>
      <c r="B8072" s="11" t="n"/>
      <c r="C8072" s="11" t="n"/>
      <c r="E8072" s="12">
        <f>IF($A8072="","",IF(ISNUMBER($A8072),$A8072,IFERROR(DATEVALUE($A8072),"")))</f>
        <v/>
      </c>
      <c r="F8072" s="12">
        <f>IF($B8072="","",IF(ISNUMBER($B8072),HOUR($B8072)*2+MINUTE($B8072)/30,IFERROR(VALUE(LEFT($B8072,FIND(":",$B8072)-1))*2+VALUE(MID($B8072,FIND(":",$B8072)+1,2))/30,"")))</f>
        <v/>
      </c>
      <c r="G8072" s="12">
        <f>IF($E8072="","",IF(WEEKDAY($E8072,2)&lt;6,1,0))</f>
        <v/>
      </c>
      <c r="H8072" s="12">
        <f>IF(OR($E8072="",$F8072=""),"",IF(AND($G8072=1,$F8072&gt;='Working Hours'!$C$8,$F8072&lt;'Working Hours'!$C$9),1,0))</f>
        <v/>
      </c>
    </row>
    <row r="8073">
      <c r="A8073" s="11" t="n"/>
      <c r="B8073" s="11" t="n"/>
      <c r="C8073" s="11" t="n"/>
      <c r="E8073" s="12">
        <f>IF($A8073="","",IF(ISNUMBER($A8073),$A8073,IFERROR(DATEVALUE($A8073),"")))</f>
        <v/>
      </c>
      <c r="F8073" s="12">
        <f>IF($B8073="","",IF(ISNUMBER($B8073),HOUR($B8073)*2+MINUTE($B8073)/30,IFERROR(VALUE(LEFT($B8073,FIND(":",$B8073)-1))*2+VALUE(MID($B8073,FIND(":",$B8073)+1,2))/30,"")))</f>
        <v/>
      </c>
      <c r="G8073" s="12">
        <f>IF($E8073="","",IF(WEEKDAY($E8073,2)&lt;6,1,0))</f>
        <v/>
      </c>
      <c r="H8073" s="12">
        <f>IF(OR($E8073="",$F8073=""),"",IF(AND($G8073=1,$F8073&gt;='Working Hours'!$C$8,$F8073&lt;'Working Hours'!$C$9),1,0))</f>
        <v/>
      </c>
    </row>
    <row r="8074">
      <c r="A8074" s="11" t="n"/>
      <c r="B8074" s="11" t="n"/>
      <c r="C8074" s="11" t="n"/>
      <c r="E8074" s="12">
        <f>IF($A8074="","",IF(ISNUMBER($A8074),$A8074,IFERROR(DATEVALUE($A8074),"")))</f>
        <v/>
      </c>
      <c r="F8074" s="12">
        <f>IF($B8074="","",IF(ISNUMBER($B8074),HOUR($B8074)*2+MINUTE($B8074)/30,IFERROR(VALUE(LEFT($B8074,FIND(":",$B8074)-1))*2+VALUE(MID($B8074,FIND(":",$B8074)+1,2))/30,"")))</f>
        <v/>
      </c>
      <c r="G8074" s="12">
        <f>IF($E8074="","",IF(WEEKDAY($E8074,2)&lt;6,1,0))</f>
        <v/>
      </c>
      <c r="H8074" s="12">
        <f>IF(OR($E8074="",$F8074=""),"",IF(AND($G8074=1,$F8074&gt;='Working Hours'!$C$8,$F8074&lt;'Working Hours'!$C$9),1,0))</f>
        <v/>
      </c>
    </row>
    <row r="8075">
      <c r="A8075" s="11" t="n"/>
      <c r="B8075" s="11" t="n"/>
      <c r="C8075" s="11" t="n"/>
      <c r="E8075" s="12">
        <f>IF($A8075="","",IF(ISNUMBER($A8075),$A8075,IFERROR(DATEVALUE($A8075),"")))</f>
        <v/>
      </c>
      <c r="F8075" s="12">
        <f>IF($B8075="","",IF(ISNUMBER($B8075),HOUR($B8075)*2+MINUTE($B8075)/30,IFERROR(VALUE(LEFT($B8075,FIND(":",$B8075)-1))*2+VALUE(MID($B8075,FIND(":",$B8075)+1,2))/30,"")))</f>
        <v/>
      </c>
      <c r="G8075" s="12">
        <f>IF($E8075="","",IF(WEEKDAY($E8075,2)&lt;6,1,0))</f>
        <v/>
      </c>
      <c r="H8075" s="12">
        <f>IF(OR($E8075="",$F8075=""),"",IF(AND($G8075=1,$F8075&gt;='Working Hours'!$C$8,$F8075&lt;'Working Hours'!$C$9),1,0))</f>
        <v/>
      </c>
    </row>
    <row r="8076">
      <c r="A8076" s="11" t="n"/>
      <c r="B8076" s="11" t="n"/>
      <c r="C8076" s="11" t="n"/>
      <c r="E8076" s="12">
        <f>IF($A8076="","",IF(ISNUMBER($A8076),$A8076,IFERROR(DATEVALUE($A8076),"")))</f>
        <v/>
      </c>
      <c r="F8076" s="12">
        <f>IF($B8076="","",IF(ISNUMBER($B8076),HOUR($B8076)*2+MINUTE($B8076)/30,IFERROR(VALUE(LEFT($B8076,FIND(":",$B8076)-1))*2+VALUE(MID($B8076,FIND(":",$B8076)+1,2))/30,"")))</f>
        <v/>
      </c>
      <c r="G8076" s="12">
        <f>IF($E8076="","",IF(WEEKDAY($E8076,2)&lt;6,1,0))</f>
        <v/>
      </c>
      <c r="H8076" s="12">
        <f>IF(OR($E8076="",$F8076=""),"",IF(AND($G8076=1,$F8076&gt;='Working Hours'!$C$8,$F8076&lt;'Working Hours'!$C$9),1,0))</f>
        <v/>
      </c>
    </row>
    <row r="8077">
      <c r="A8077" s="11" t="n"/>
      <c r="B8077" s="11" t="n"/>
      <c r="C8077" s="11" t="n"/>
      <c r="E8077" s="12">
        <f>IF($A8077="","",IF(ISNUMBER($A8077),$A8077,IFERROR(DATEVALUE($A8077),"")))</f>
        <v/>
      </c>
      <c r="F8077" s="12">
        <f>IF($B8077="","",IF(ISNUMBER($B8077),HOUR($B8077)*2+MINUTE($B8077)/30,IFERROR(VALUE(LEFT($B8077,FIND(":",$B8077)-1))*2+VALUE(MID($B8077,FIND(":",$B8077)+1,2))/30,"")))</f>
        <v/>
      </c>
      <c r="G8077" s="12">
        <f>IF($E8077="","",IF(WEEKDAY($E8077,2)&lt;6,1,0))</f>
        <v/>
      </c>
      <c r="H8077" s="12">
        <f>IF(OR($E8077="",$F8077=""),"",IF(AND($G8077=1,$F8077&gt;='Working Hours'!$C$8,$F8077&lt;'Working Hours'!$C$9),1,0))</f>
        <v/>
      </c>
    </row>
    <row r="8078">
      <c r="A8078" s="11" t="n"/>
      <c r="B8078" s="11" t="n"/>
      <c r="C8078" s="11" t="n"/>
      <c r="E8078" s="12">
        <f>IF($A8078="","",IF(ISNUMBER($A8078),$A8078,IFERROR(DATEVALUE($A8078),"")))</f>
        <v/>
      </c>
      <c r="F8078" s="12">
        <f>IF($B8078="","",IF(ISNUMBER($B8078),HOUR($B8078)*2+MINUTE($B8078)/30,IFERROR(VALUE(LEFT($B8078,FIND(":",$B8078)-1))*2+VALUE(MID($B8078,FIND(":",$B8078)+1,2))/30,"")))</f>
        <v/>
      </c>
      <c r="G8078" s="12">
        <f>IF($E8078="","",IF(WEEKDAY($E8078,2)&lt;6,1,0))</f>
        <v/>
      </c>
      <c r="H8078" s="12">
        <f>IF(OR($E8078="",$F8078=""),"",IF(AND($G8078=1,$F8078&gt;='Working Hours'!$C$8,$F8078&lt;'Working Hours'!$C$9),1,0))</f>
        <v/>
      </c>
    </row>
    <row r="8079">
      <c r="A8079" s="11" t="n"/>
      <c r="B8079" s="11" t="n"/>
      <c r="C8079" s="11" t="n"/>
      <c r="E8079" s="12">
        <f>IF($A8079="","",IF(ISNUMBER($A8079),$A8079,IFERROR(DATEVALUE($A8079),"")))</f>
        <v/>
      </c>
      <c r="F8079" s="12">
        <f>IF($B8079="","",IF(ISNUMBER($B8079),HOUR($B8079)*2+MINUTE($B8079)/30,IFERROR(VALUE(LEFT($B8079,FIND(":",$B8079)-1))*2+VALUE(MID($B8079,FIND(":",$B8079)+1,2))/30,"")))</f>
        <v/>
      </c>
      <c r="G8079" s="12">
        <f>IF($E8079="","",IF(WEEKDAY($E8079,2)&lt;6,1,0))</f>
        <v/>
      </c>
      <c r="H8079" s="12">
        <f>IF(OR($E8079="",$F8079=""),"",IF(AND($G8079=1,$F8079&gt;='Working Hours'!$C$8,$F8079&lt;'Working Hours'!$C$9),1,0))</f>
        <v/>
      </c>
    </row>
    <row r="8080">
      <c r="A8080" s="11" t="n"/>
      <c r="B8080" s="11" t="n"/>
      <c r="C8080" s="11" t="n"/>
      <c r="E8080" s="12">
        <f>IF($A8080="","",IF(ISNUMBER($A8080),$A8080,IFERROR(DATEVALUE($A8080),"")))</f>
        <v/>
      </c>
      <c r="F8080" s="12">
        <f>IF($B8080="","",IF(ISNUMBER($B8080),HOUR($B8080)*2+MINUTE($B8080)/30,IFERROR(VALUE(LEFT($B8080,FIND(":",$B8080)-1))*2+VALUE(MID($B8080,FIND(":",$B8080)+1,2))/30,"")))</f>
        <v/>
      </c>
      <c r="G8080" s="12">
        <f>IF($E8080="","",IF(WEEKDAY($E8080,2)&lt;6,1,0))</f>
        <v/>
      </c>
      <c r="H8080" s="12">
        <f>IF(OR($E8080="",$F8080=""),"",IF(AND($G8080=1,$F8080&gt;='Working Hours'!$C$8,$F8080&lt;'Working Hours'!$C$9),1,0))</f>
        <v/>
      </c>
    </row>
    <row r="8081">
      <c r="A8081" s="11" t="n"/>
      <c r="B8081" s="11" t="n"/>
      <c r="C8081" s="11" t="n"/>
      <c r="E8081" s="12">
        <f>IF($A8081="","",IF(ISNUMBER($A8081),$A8081,IFERROR(DATEVALUE($A8081),"")))</f>
        <v/>
      </c>
      <c r="F8081" s="12">
        <f>IF($B8081="","",IF(ISNUMBER($B8081),HOUR($B8081)*2+MINUTE($B8081)/30,IFERROR(VALUE(LEFT($B8081,FIND(":",$B8081)-1))*2+VALUE(MID($B8081,FIND(":",$B8081)+1,2))/30,"")))</f>
        <v/>
      </c>
      <c r="G8081" s="12">
        <f>IF($E8081="","",IF(WEEKDAY($E8081,2)&lt;6,1,0))</f>
        <v/>
      </c>
      <c r="H8081" s="12">
        <f>IF(OR($E8081="",$F8081=""),"",IF(AND($G8081=1,$F8081&gt;='Working Hours'!$C$8,$F8081&lt;'Working Hours'!$C$9),1,0))</f>
        <v/>
      </c>
    </row>
    <row r="8082">
      <c r="A8082" s="11" t="n"/>
      <c r="B8082" s="11" t="n"/>
      <c r="C8082" s="11" t="n"/>
      <c r="E8082" s="12">
        <f>IF($A8082="","",IF(ISNUMBER($A8082),$A8082,IFERROR(DATEVALUE($A8082),"")))</f>
        <v/>
      </c>
      <c r="F8082" s="12">
        <f>IF($B8082="","",IF(ISNUMBER($B8082),HOUR($B8082)*2+MINUTE($B8082)/30,IFERROR(VALUE(LEFT($B8082,FIND(":",$B8082)-1))*2+VALUE(MID($B8082,FIND(":",$B8082)+1,2))/30,"")))</f>
        <v/>
      </c>
      <c r="G8082" s="12">
        <f>IF($E8082="","",IF(WEEKDAY($E8082,2)&lt;6,1,0))</f>
        <v/>
      </c>
      <c r="H8082" s="12">
        <f>IF(OR($E8082="",$F8082=""),"",IF(AND($G8082=1,$F8082&gt;='Working Hours'!$C$8,$F8082&lt;'Working Hours'!$C$9),1,0))</f>
        <v/>
      </c>
    </row>
    <row r="8083">
      <c r="A8083" s="11" t="n"/>
      <c r="B8083" s="11" t="n"/>
      <c r="C8083" s="11" t="n"/>
      <c r="E8083" s="12">
        <f>IF($A8083="","",IF(ISNUMBER($A8083),$A8083,IFERROR(DATEVALUE($A8083),"")))</f>
        <v/>
      </c>
      <c r="F8083" s="12">
        <f>IF($B8083="","",IF(ISNUMBER($B8083),HOUR($B8083)*2+MINUTE($B8083)/30,IFERROR(VALUE(LEFT($B8083,FIND(":",$B8083)-1))*2+VALUE(MID($B8083,FIND(":",$B8083)+1,2))/30,"")))</f>
        <v/>
      </c>
      <c r="G8083" s="12">
        <f>IF($E8083="","",IF(WEEKDAY($E8083,2)&lt;6,1,0))</f>
        <v/>
      </c>
      <c r="H8083" s="12">
        <f>IF(OR($E8083="",$F8083=""),"",IF(AND($G8083=1,$F8083&gt;='Working Hours'!$C$8,$F8083&lt;'Working Hours'!$C$9),1,0))</f>
        <v/>
      </c>
    </row>
    <row r="8084">
      <c r="A8084" s="11" t="n"/>
      <c r="B8084" s="11" t="n"/>
      <c r="C8084" s="11" t="n"/>
      <c r="E8084" s="12">
        <f>IF($A8084="","",IF(ISNUMBER($A8084),$A8084,IFERROR(DATEVALUE($A8084),"")))</f>
        <v/>
      </c>
      <c r="F8084" s="12">
        <f>IF($B8084="","",IF(ISNUMBER($B8084),HOUR($B8084)*2+MINUTE($B8084)/30,IFERROR(VALUE(LEFT($B8084,FIND(":",$B8084)-1))*2+VALUE(MID($B8084,FIND(":",$B8084)+1,2))/30,"")))</f>
        <v/>
      </c>
      <c r="G8084" s="12">
        <f>IF($E8084="","",IF(WEEKDAY($E8084,2)&lt;6,1,0))</f>
        <v/>
      </c>
      <c r="H8084" s="12">
        <f>IF(OR($E8084="",$F8084=""),"",IF(AND($G8084=1,$F8084&gt;='Working Hours'!$C$8,$F8084&lt;'Working Hours'!$C$9),1,0))</f>
        <v/>
      </c>
    </row>
    <row r="8085">
      <c r="A8085" s="11" t="n"/>
      <c r="B8085" s="11" t="n"/>
      <c r="C8085" s="11" t="n"/>
      <c r="E8085" s="12">
        <f>IF($A8085="","",IF(ISNUMBER($A8085),$A8085,IFERROR(DATEVALUE($A8085),"")))</f>
        <v/>
      </c>
      <c r="F8085" s="12">
        <f>IF($B8085="","",IF(ISNUMBER($B8085),HOUR($B8085)*2+MINUTE($B8085)/30,IFERROR(VALUE(LEFT($B8085,FIND(":",$B8085)-1))*2+VALUE(MID($B8085,FIND(":",$B8085)+1,2))/30,"")))</f>
        <v/>
      </c>
      <c r="G8085" s="12">
        <f>IF($E8085="","",IF(WEEKDAY($E8085,2)&lt;6,1,0))</f>
        <v/>
      </c>
      <c r="H8085" s="12">
        <f>IF(OR($E8085="",$F8085=""),"",IF(AND($G8085=1,$F8085&gt;='Working Hours'!$C$8,$F8085&lt;'Working Hours'!$C$9),1,0))</f>
        <v/>
      </c>
    </row>
    <row r="8086">
      <c r="A8086" s="11" t="n"/>
      <c r="B8086" s="11" t="n"/>
      <c r="C8086" s="11" t="n"/>
      <c r="E8086" s="12">
        <f>IF($A8086="","",IF(ISNUMBER($A8086),$A8086,IFERROR(DATEVALUE($A8086),"")))</f>
        <v/>
      </c>
      <c r="F8086" s="12">
        <f>IF($B8086="","",IF(ISNUMBER($B8086),HOUR($B8086)*2+MINUTE($B8086)/30,IFERROR(VALUE(LEFT($B8086,FIND(":",$B8086)-1))*2+VALUE(MID($B8086,FIND(":",$B8086)+1,2))/30,"")))</f>
        <v/>
      </c>
      <c r="G8086" s="12">
        <f>IF($E8086="","",IF(WEEKDAY($E8086,2)&lt;6,1,0))</f>
        <v/>
      </c>
      <c r="H8086" s="12">
        <f>IF(OR($E8086="",$F8086=""),"",IF(AND($G8086=1,$F8086&gt;='Working Hours'!$C$8,$F8086&lt;'Working Hours'!$C$9),1,0))</f>
        <v/>
      </c>
    </row>
    <row r="8087">
      <c r="A8087" s="11" t="n"/>
      <c r="B8087" s="11" t="n"/>
      <c r="C8087" s="11" t="n"/>
      <c r="E8087" s="12">
        <f>IF($A8087="","",IF(ISNUMBER($A8087),$A8087,IFERROR(DATEVALUE($A8087),"")))</f>
        <v/>
      </c>
      <c r="F8087" s="12">
        <f>IF($B8087="","",IF(ISNUMBER($B8087),HOUR($B8087)*2+MINUTE($B8087)/30,IFERROR(VALUE(LEFT($B8087,FIND(":",$B8087)-1))*2+VALUE(MID($B8087,FIND(":",$B8087)+1,2))/30,"")))</f>
        <v/>
      </c>
      <c r="G8087" s="12">
        <f>IF($E8087="","",IF(WEEKDAY($E8087,2)&lt;6,1,0))</f>
        <v/>
      </c>
      <c r="H8087" s="12">
        <f>IF(OR($E8087="",$F8087=""),"",IF(AND($G8087=1,$F8087&gt;='Working Hours'!$C$8,$F8087&lt;'Working Hours'!$C$9),1,0))</f>
        <v/>
      </c>
    </row>
    <row r="8088">
      <c r="A8088" s="11" t="n"/>
      <c r="B8088" s="11" t="n"/>
      <c r="C8088" s="11" t="n"/>
      <c r="E8088" s="12">
        <f>IF($A8088="","",IF(ISNUMBER($A8088),$A8088,IFERROR(DATEVALUE($A8088),"")))</f>
        <v/>
      </c>
      <c r="F8088" s="12">
        <f>IF($B8088="","",IF(ISNUMBER($B8088),HOUR($B8088)*2+MINUTE($B8088)/30,IFERROR(VALUE(LEFT($B8088,FIND(":",$B8088)-1))*2+VALUE(MID($B8088,FIND(":",$B8088)+1,2))/30,"")))</f>
        <v/>
      </c>
      <c r="G8088" s="12">
        <f>IF($E8088="","",IF(WEEKDAY($E8088,2)&lt;6,1,0))</f>
        <v/>
      </c>
      <c r="H8088" s="12">
        <f>IF(OR($E8088="",$F8088=""),"",IF(AND($G8088=1,$F8088&gt;='Working Hours'!$C$8,$F8088&lt;'Working Hours'!$C$9),1,0))</f>
        <v/>
      </c>
    </row>
    <row r="8089">
      <c r="A8089" s="11" t="n"/>
      <c r="B8089" s="11" t="n"/>
      <c r="C8089" s="11" t="n"/>
      <c r="E8089" s="12">
        <f>IF($A8089="","",IF(ISNUMBER($A8089),$A8089,IFERROR(DATEVALUE($A8089),"")))</f>
        <v/>
      </c>
      <c r="F8089" s="12">
        <f>IF($B8089="","",IF(ISNUMBER($B8089),HOUR($B8089)*2+MINUTE($B8089)/30,IFERROR(VALUE(LEFT($B8089,FIND(":",$B8089)-1))*2+VALUE(MID($B8089,FIND(":",$B8089)+1,2))/30,"")))</f>
        <v/>
      </c>
      <c r="G8089" s="12">
        <f>IF($E8089="","",IF(WEEKDAY($E8089,2)&lt;6,1,0))</f>
        <v/>
      </c>
      <c r="H8089" s="12">
        <f>IF(OR($E8089="",$F8089=""),"",IF(AND($G8089=1,$F8089&gt;='Working Hours'!$C$8,$F8089&lt;'Working Hours'!$C$9),1,0))</f>
        <v/>
      </c>
    </row>
    <row r="8090">
      <c r="A8090" s="11" t="n"/>
      <c r="B8090" s="11" t="n"/>
      <c r="C8090" s="11" t="n"/>
      <c r="E8090" s="12">
        <f>IF($A8090="","",IF(ISNUMBER($A8090),$A8090,IFERROR(DATEVALUE($A8090),"")))</f>
        <v/>
      </c>
      <c r="F8090" s="12">
        <f>IF($B8090="","",IF(ISNUMBER($B8090),HOUR($B8090)*2+MINUTE($B8090)/30,IFERROR(VALUE(LEFT($B8090,FIND(":",$B8090)-1))*2+VALUE(MID($B8090,FIND(":",$B8090)+1,2))/30,"")))</f>
        <v/>
      </c>
      <c r="G8090" s="12">
        <f>IF($E8090="","",IF(WEEKDAY($E8090,2)&lt;6,1,0))</f>
        <v/>
      </c>
      <c r="H8090" s="12">
        <f>IF(OR($E8090="",$F8090=""),"",IF(AND($G8090=1,$F8090&gt;='Working Hours'!$C$8,$F8090&lt;'Working Hours'!$C$9),1,0))</f>
        <v/>
      </c>
    </row>
    <row r="8091">
      <c r="A8091" s="11" t="n"/>
      <c r="B8091" s="11" t="n"/>
      <c r="C8091" s="11" t="n"/>
      <c r="E8091" s="12">
        <f>IF($A8091="","",IF(ISNUMBER($A8091),$A8091,IFERROR(DATEVALUE($A8091),"")))</f>
        <v/>
      </c>
      <c r="F8091" s="12">
        <f>IF($B8091="","",IF(ISNUMBER($B8091),HOUR($B8091)*2+MINUTE($B8091)/30,IFERROR(VALUE(LEFT($B8091,FIND(":",$B8091)-1))*2+VALUE(MID($B8091,FIND(":",$B8091)+1,2))/30,"")))</f>
        <v/>
      </c>
      <c r="G8091" s="12">
        <f>IF($E8091="","",IF(WEEKDAY($E8091,2)&lt;6,1,0))</f>
        <v/>
      </c>
      <c r="H8091" s="12">
        <f>IF(OR($E8091="",$F8091=""),"",IF(AND($G8091=1,$F8091&gt;='Working Hours'!$C$8,$F8091&lt;'Working Hours'!$C$9),1,0))</f>
        <v/>
      </c>
    </row>
    <row r="8092">
      <c r="A8092" s="11" t="n"/>
      <c r="B8092" s="11" t="n"/>
      <c r="C8092" s="11" t="n"/>
      <c r="E8092" s="12">
        <f>IF($A8092="","",IF(ISNUMBER($A8092),$A8092,IFERROR(DATEVALUE($A8092),"")))</f>
        <v/>
      </c>
      <c r="F8092" s="12">
        <f>IF($B8092="","",IF(ISNUMBER($B8092),HOUR($B8092)*2+MINUTE($B8092)/30,IFERROR(VALUE(LEFT($B8092,FIND(":",$B8092)-1))*2+VALUE(MID($B8092,FIND(":",$B8092)+1,2))/30,"")))</f>
        <v/>
      </c>
      <c r="G8092" s="12">
        <f>IF($E8092="","",IF(WEEKDAY($E8092,2)&lt;6,1,0))</f>
        <v/>
      </c>
      <c r="H8092" s="12">
        <f>IF(OR($E8092="",$F8092=""),"",IF(AND($G8092=1,$F8092&gt;='Working Hours'!$C$8,$F8092&lt;'Working Hours'!$C$9),1,0))</f>
        <v/>
      </c>
    </row>
    <row r="8093">
      <c r="A8093" s="11" t="n"/>
      <c r="B8093" s="11" t="n"/>
      <c r="C8093" s="11" t="n"/>
      <c r="E8093" s="12">
        <f>IF($A8093="","",IF(ISNUMBER($A8093),$A8093,IFERROR(DATEVALUE($A8093),"")))</f>
        <v/>
      </c>
      <c r="F8093" s="12">
        <f>IF($B8093="","",IF(ISNUMBER($B8093),HOUR($B8093)*2+MINUTE($B8093)/30,IFERROR(VALUE(LEFT($B8093,FIND(":",$B8093)-1))*2+VALUE(MID($B8093,FIND(":",$B8093)+1,2))/30,"")))</f>
        <v/>
      </c>
      <c r="G8093" s="12">
        <f>IF($E8093="","",IF(WEEKDAY($E8093,2)&lt;6,1,0))</f>
        <v/>
      </c>
      <c r="H8093" s="12">
        <f>IF(OR($E8093="",$F8093=""),"",IF(AND($G8093=1,$F8093&gt;='Working Hours'!$C$8,$F8093&lt;'Working Hours'!$C$9),1,0))</f>
        <v/>
      </c>
    </row>
    <row r="8094">
      <c r="A8094" s="11" t="n"/>
      <c r="B8094" s="11" t="n"/>
      <c r="C8094" s="11" t="n"/>
      <c r="E8094" s="12">
        <f>IF($A8094="","",IF(ISNUMBER($A8094),$A8094,IFERROR(DATEVALUE($A8094),"")))</f>
        <v/>
      </c>
      <c r="F8094" s="12">
        <f>IF($B8094="","",IF(ISNUMBER($B8094),HOUR($B8094)*2+MINUTE($B8094)/30,IFERROR(VALUE(LEFT($B8094,FIND(":",$B8094)-1))*2+VALUE(MID($B8094,FIND(":",$B8094)+1,2))/30,"")))</f>
        <v/>
      </c>
      <c r="G8094" s="12">
        <f>IF($E8094="","",IF(WEEKDAY($E8094,2)&lt;6,1,0))</f>
        <v/>
      </c>
      <c r="H8094" s="12">
        <f>IF(OR($E8094="",$F8094=""),"",IF(AND($G8094=1,$F8094&gt;='Working Hours'!$C$8,$F8094&lt;'Working Hours'!$C$9),1,0))</f>
        <v/>
      </c>
    </row>
    <row r="8095">
      <c r="A8095" s="11" t="n"/>
      <c r="B8095" s="11" t="n"/>
      <c r="C8095" s="11" t="n"/>
      <c r="E8095" s="12">
        <f>IF($A8095="","",IF(ISNUMBER($A8095),$A8095,IFERROR(DATEVALUE($A8095),"")))</f>
        <v/>
      </c>
      <c r="F8095" s="12">
        <f>IF($B8095="","",IF(ISNUMBER($B8095),HOUR($B8095)*2+MINUTE($B8095)/30,IFERROR(VALUE(LEFT($B8095,FIND(":",$B8095)-1))*2+VALUE(MID($B8095,FIND(":",$B8095)+1,2))/30,"")))</f>
        <v/>
      </c>
      <c r="G8095" s="12">
        <f>IF($E8095="","",IF(WEEKDAY($E8095,2)&lt;6,1,0))</f>
        <v/>
      </c>
      <c r="H8095" s="12">
        <f>IF(OR($E8095="",$F8095=""),"",IF(AND($G8095=1,$F8095&gt;='Working Hours'!$C$8,$F8095&lt;'Working Hours'!$C$9),1,0))</f>
        <v/>
      </c>
    </row>
    <row r="8096">
      <c r="A8096" s="11" t="n"/>
      <c r="B8096" s="11" t="n"/>
      <c r="C8096" s="11" t="n"/>
      <c r="E8096" s="12">
        <f>IF($A8096="","",IF(ISNUMBER($A8096),$A8096,IFERROR(DATEVALUE($A8096),"")))</f>
        <v/>
      </c>
      <c r="F8096" s="12">
        <f>IF($B8096="","",IF(ISNUMBER($B8096),HOUR($B8096)*2+MINUTE($B8096)/30,IFERROR(VALUE(LEFT($B8096,FIND(":",$B8096)-1))*2+VALUE(MID($B8096,FIND(":",$B8096)+1,2))/30,"")))</f>
        <v/>
      </c>
      <c r="G8096" s="12">
        <f>IF($E8096="","",IF(WEEKDAY($E8096,2)&lt;6,1,0))</f>
        <v/>
      </c>
      <c r="H8096" s="12">
        <f>IF(OR($E8096="",$F8096=""),"",IF(AND($G8096=1,$F8096&gt;='Working Hours'!$C$8,$F8096&lt;'Working Hours'!$C$9),1,0))</f>
        <v/>
      </c>
    </row>
    <row r="8097">
      <c r="A8097" s="11" t="n"/>
      <c r="B8097" s="11" t="n"/>
      <c r="C8097" s="11" t="n"/>
      <c r="E8097" s="12">
        <f>IF($A8097="","",IF(ISNUMBER($A8097),$A8097,IFERROR(DATEVALUE($A8097),"")))</f>
        <v/>
      </c>
      <c r="F8097" s="12">
        <f>IF($B8097="","",IF(ISNUMBER($B8097),HOUR($B8097)*2+MINUTE($B8097)/30,IFERROR(VALUE(LEFT($B8097,FIND(":",$B8097)-1))*2+VALUE(MID($B8097,FIND(":",$B8097)+1,2))/30,"")))</f>
        <v/>
      </c>
      <c r="G8097" s="12">
        <f>IF($E8097="","",IF(WEEKDAY($E8097,2)&lt;6,1,0))</f>
        <v/>
      </c>
      <c r="H8097" s="12">
        <f>IF(OR($E8097="",$F8097=""),"",IF(AND($G8097=1,$F8097&gt;='Working Hours'!$C$8,$F8097&lt;'Working Hours'!$C$9),1,0))</f>
        <v/>
      </c>
    </row>
    <row r="8098">
      <c r="A8098" s="11" t="n"/>
      <c r="B8098" s="11" t="n"/>
      <c r="C8098" s="11" t="n"/>
      <c r="E8098" s="12">
        <f>IF($A8098="","",IF(ISNUMBER($A8098),$A8098,IFERROR(DATEVALUE($A8098),"")))</f>
        <v/>
      </c>
      <c r="F8098" s="12">
        <f>IF($B8098="","",IF(ISNUMBER($B8098),HOUR($B8098)*2+MINUTE($B8098)/30,IFERROR(VALUE(LEFT($B8098,FIND(":",$B8098)-1))*2+VALUE(MID($B8098,FIND(":",$B8098)+1,2))/30,"")))</f>
        <v/>
      </c>
      <c r="G8098" s="12">
        <f>IF($E8098="","",IF(WEEKDAY($E8098,2)&lt;6,1,0))</f>
        <v/>
      </c>
      <c r="H8098" s="12">
        <f>IF(OR($E8098="",$F8098=""),"",IF(AND($G8098=1,$F8098&gt;='Working Hours'!$C$8,$F8098&lt;'Working Hours'!$C$9),1,0))</f>
        <v/>
      </c>
    </row>
    <row r="8099">
      <c r="A8099" s="11" t="n"/>
      <c r="B8099" s="11" t="n"/>
      <c r="C8099" s="11" t="n"/>
      <c r="E8099" s="12">
        <f>IF($A8099="","",IF(ISNUMBER($A8099),$A8099,IFERROR(DATEVALUE($A8099),"")))</f>
        <v/>
      </c>
      <c r="F8099" s="12">
        <f>IF($B8099="","",IF(ISNUMBER($B8099),HOUR($B8099)*2+MINUTE($B8099)/30,IFERROR(VALUE(LEFT($B8099,FIND(":",$B8099)-1))*2+VALUE(MID($B8099,FIND(":",$B8099)+1,2))/30,"")))</f>
        <v/>
      </c>
      <c r="G8099" s="12">
        <f>IF($E8099="","",IF(WEEKDAY($E8099,2)&lt;6,1,0))</f>
        <v/>
      </c>
      <c r="H8099" s="12">
        <f>IF(OR($E8099="",$F8099=""),"",IF(AND($G8099=1,$F8099&gt;='Working Hours'!$C$8,$F8099&lt;'Working Hours'!$C$9),1,0))</f>
        <v/>
      </c>
    </row>
    <row r="8100">
      <c r="A8100" s="11" t="n"/>
      <c r="B8100" s="11" t="n"/>
      <c r="C8100" s="11" t="n"/>
      <c r="E8100" s="12">
        <f>IF($A8100="","",IF(ISNUMBER($A8100),$A8100,IFERROR(DATEVALUE($A8100),"")))</f>
        <v/>
      </c>
      <c r="F8100" s="12">
        <f>IF($B8100="","",IF(ISNUMBER($B8100),HOUR($B8100)*2+MINUTE($B8100)/30,IFERROR(VALUE(LEFT($B8100,FIND(":",$B8100)-1))*2+VALUE(MID($B8100,FIND(":",$B8100)+1,2))/30,"")))</f>
        <v/>
      </c>
      <c r="G8100" s="12">
        <f>IF($E8100="","",IF(WEEKDAY($E8100,2)&lt;6,1,0))</f>
        <v/>
      </c>
      <c r="H8100" s="12">
        <f>IF(OR($E8100="",$F8100=""),"",IF(AND($G8100=1,$F8100&gt;='Working Hours'!$C$8,$F8100&lt;'Working Hours'!$C$9),1,0))</f>
        <v/>
      </c>
    </row>
    <row r="8101">
      <c r="A8101" s="11" t="n"/>
      <c r="B8101" s="11" t="n"/>
      <c r="C8101" s="11" t="n"/>
      <c r="E8101" s="12">
        <f>IF($A8101="","",IF(ISNUMBER($A8101),$A8101,IFERROR(DATEVALUE($A8101),"")))</f>
        <v/>
      </c>
      <c r="F8101" s="12">
        <f>IF($B8101="","",IF(ISNUMBER($B8101),HOUR($B8101)*2+MINUTE($B8101)/30,IFERROR(VALUE(LEFT($B8101,FIND(":",$B8101)-1))*2+VALUE(MID($B8101,FIND(":",$B8101)+1,2))/30,"")))</f>
        <v/>
      </c>
      <c r="G8101" s="12">
        <f>IF($E8101="","",IF(WEEKDAY($E8101,2)&lt;6,1,0))</f>
        <v/>
      </c>
      <c r="H8101" s="12">
        <f>IF(OR($E8101="",$F8101=""),"",IF(AND($G8101=1,$F8101&gt;='Working Hours'!$C$8,$F8101&lt;'Working Hours'!$C$9),1,0))</f>
        <v/>
      </c>
    </row>
    <row r="8102">
      <c r="A8102" s="11" t="n"/>
      <c r="B8102" s="11" t="n"/>
      <c r="C8102" s="11" t="n"/>
      <c r="E8102" s="12">
        <f>IF($A8102="","",IF(ISNUMBER($A8102),$A8102,IFERROR(DATEVALUE($A8102),"")))</f>
        <v/>
      </c>
      <c r="F8102" s="12">
        <f>IF($B8102="","",IF(ISNUMBER($B8102),HOUR($B8102)*2+MINUTE($B8102)/30,IFERROR(VALUE(LEFT($B8102,FIND(":",$B8102)-1))*2+VALUE(MID($B8102,FIND(":",$B8102)+1,2))/30,"")))</f>
        <v/>
      </c>
      <c r="G8102" s="12">
        <f>IF($E8102="","",IF(WEEKDAY($E8102,2)&lt;6,1,0))</f>
        <v/>
      </c>
      <c r="H8102" s="12">
        <f>IF(OR($E8102="",$F8102=""),"",IF(AND($G8102=1,$F8102&gt;='Working Hours'!$C$8,$F8102&lt;'Working Hours'!$C$9),1,0))</f>
        <v/>
      </c>
    </row>
    <row r="8103">
      <c r="A8103" s="11" t="n"/>
      <c r="B8103" s="11" t="n"/>
      <c r="C8103" s="11" t="n"/>
      <c r="E8103" s="12">
        <f>IF($A8103="","",IF(ISNUMBER($A8103),$A8103,IFERROR(DATEVALUE($A8103),"")))</f>
        <v/>
      </c>
      <c r="F8103" s="12">
        <f>IF($B8103="","",IF(ISNUMBER($B8103),HOUR($B8103)*2+MINUTE($B8103)/30,IFERROR(VALUE(LEFT($B8103,FIND(":",$B8103)-1))*2+VALUE(MID($B8103,FIND(":",$B8103)+1,2))/30,"")))</f>
        <v/>
      </c>
      <c r="G8103" s="12">
        <f>IF($E8103="","",IF(WEEKDAY($E8103,2)&lt;6,1,0))</f>
        <v/>
      </c>
      <c r="H8103" s="12">
        <f>IF(OR($E8103="",$F8103=""),"",IF(AND($G8103=1,$F8103&gt;='Working Hours'!$C$8,$F8103&lt;'Working Hours'!$C$9),1,0))</f>
        <v/>
      </c>
    </row>
    <row r="8104">
      <c r="A8104" s="11" t="n"/>
      <c r="B8104" s="11" t="n"/>
      <c r="C8104" s="11" t="n"/>
      <c r="E8104" s="12">
        <f>IF($A8104="","",IF(ISNUMBER($A8104),$A8104,IFERROR(DATEVALUE($A8104),"")))</f>
        <v/>
      </c>
      <c r="F8104" s="12">
        <f>IF($B8104="","",IF(ISNUMBER($B8104),HOUR($B8104)*2+MINUTE($B8104)/30,IFERROR(VALUE(LEFT($B8104,FIND(":",$B8104)-1))*2+VALUE(MID($B8104,FIND(":",$B8104)+1,2))/30,"")))</f>
        <v/>
      </c>
      <c r="G8104" s="12">
        <f>IF($E8104="","",IF(WEEKDAY($E8104,2)&lt;6,1,0))</f>
        <v/>
      </c>
      <c r="H8104" s="12">
        <f>IF(OR($E8104="",$F8104=""),"",IF(AND($G8104=1,$F8104&gt;='Working Hours'!$C$8,$F8104&lt;'Working Hours'!$C$9),1,0))</f>
        <v/>
      </c>
    </row>
    <row r="8105">
      <c r="A8105" s="11" t="n"/>
      <c r="B8105" s="11" t="n"/>
      <c r="C8105" s="11" t="n"/>
      <c r="E8105" s="12">
        <f>IF($A8105="","",IF(ISNUMBER($A8105),$A8105,IFERROR(DATEVALUE($A8105),"")))</f>
        <v/>
      </c>
      <c r="F8105" s="12">
        <f>IF($B8105="","",IF(ISNUMBER($B8105),HOUR($B8105)*2+MINUTE($B8105)/30,IFERROR(VALUE(LEFT($B8105,FIND(":",$B8105)-1))*2+VALUE(MID($B8105,FIND(":",$B8105)+1,2))/30,"")))</f>
        <v/>
      </c>
      <c r="G8105" s="12">
        <f>IF($E8105="","",IF(WEEKDAY($E8105,2)&lt;6,1,0))</f>
        <v/>
      </c>
      <c r="H8105" s="12">
        <f>IF(OR($E8105="",$F8105=""),"",IF(AND($G8105=1,$F8105&gt;='Working Hours'!$C$8,$F8105&lt;'Working Hours'!$C$9),1,0))</f>
        <v/>
      </c>
    </row>
    <row r="8106">
      <c r="A8106" s="11" t="n"/>
      <c r="B8106" s="11" t="n"/>
      <c r="C8106" s="11" t="n"/>
      <c r="E8106" s="12">
        <f>IF($A8106="","",IF(ISNUMBER($A8106),$A8106,IFERROR(DATEVALUE($A8106),"")))</f>
        <v/>
      </c>
      <c r="F8106" s="12">
        <f>IF($B8106="","",IF(ISNUMBER($B8106),HOUR($B8106)*2+MINUTE($B8106)/30,IFERROR(VALUE(LEFT($B8106,FIND(":",$B8106)-1))*2+VALUE(MID($B8106,FIND(":",$B8106)+1,2))/30,"")))</f>
        <v/>
      </c>
      <c r="G8106" s="12">
        <f>IF($E8106="","",IF(WEEKDAY($E8106,2)&lt;6,1,0))</f>
        <v/>
      </c>
      <c r="H8106" s="12">
        <f>IF(OR($E8106="",$F8106=""),"",IF(AND($G8106=1,$F8106&gt;='Working Hours'!$C$8,$F8106&lt;'Working Hours'!$C$9),1,0))</f>
        <v/>
      </c>
    </row>
    <row r="8107">
      <c r="A8107" s="11" t="n"/>
      <c r="B8107" s="11" t="n"/>
      <c r="C8107" s="11" t="n"/>
      <c r="E8107" s="12">
        <f>IF($A8107="","",IF(ISNUMBER($A8107),$A8107,IFERROR(DATEVALUE($A8107),"")))</f>
        <v/>
      </c>
      <c r="F8107" s="12">
        <f>IF($B8107="","",IF(ISNUMBER($B8107),HOUR($B8107)*2+MINUTE($B8107)/30,IFERROR(VALUE(LEFT($B8107,FIND(":",$B8107)-1))*2+VALUE(MID($B8107,FIND(":",$B8107)+1,2))/30,"")))</f>
        <v/>
      </c>
      <c r="G8107" s="12">
        <f>IF($E8107="","",IF(WEEKDAY($E8107,2)&lt;6,1,0))</f>
        <v/>
      </c>
      <c r="H8107" s="12">
        <f>IF(OR($E8107="",$F8107=""),"",IF(AND($G8107=1,$F8107&gt;='Working Hours'!$C$8,$F8107&lt;'Working Hours'!$C$9),1,0))</f>
        <v/>
      </c>
    </row>
    <row r="8108">
      <c r="A8108" s="11" t="n"/>
      <c r="B8108" s="11" t="n"/>
      <c r="C8108" s="11" t="n"/>
      <c r="E8108" s="12">
        <f>IF($A8108="","",IF(ISNUMBER($A8108),$A8108,IFERROR(DATEVALUE($A8108),"")))</f>
        <v/>
      </c>
      <c r="F8108" s="12">
        <f>IF($B8108="","",IF(ISNUMBER($B8108),HOUR($B8108)*2+MINUTE($B8108)/30,IFERROR(VALUE(LEFT($B8108,FIND(":",$B8108)-1))*2+VALUE(MID($B8108,FIND(":",$B8108)+1,2))/30,"")))</f>
        <v/>
      </c>
      <c r="G8108" s="12">
        <f>IF($E8108="","",IF(WEEKDAY($E8108,2)&lt;6,1,0))</f>
        <v/>
      </c>
      <c r="H8108" s="12">
        <f>IF(OR($E8108="",$F8108=""),"",IF(AND($G8108=1,$F8108&gt;='Working Hours'!$C$8,$F8108&lt;'Working Hours'!$C$9),1,0))</f>
        <v/>
      </c>
    </row>
    <row r="8109">
      <c r="A8109" s="11" t="n"/>
      <c r="B8109" s="11" t="n"/>
      <c r="C8109" s="11" t="n"/>
      <c r="E8109" s="12">
        <f>IF($A8109="","",IF(ISNUMBER($A8109),$A8109,IFERROR(DATEVALUE($A8109),"")))</f>
        <v/>
      </c>
      <c r="F8109" s="12">
        <f>IF($B8109="","",IF(ISNUMBER($B8109),HOUR($B8109)*2+MINUTE($B8109)/30,IFERROR(VALUE(LEFT($B8109,FIND(":",$B8109)-1))*2+VALUE(MID($B8109,FIND(":",$B8109)+1,2))/30,"")))</f>
        <v/>
      </c>
      <c r="G8109" s="12">
        <f>IF($E8109="","",IF(WEEKDAY($E8109,2)&lt;6,1,0))</f>
        <v/>
      </c>
      <c r="H8109" s="12">
        <f>IF(OR($E8109="",$F8109=""),"",IF(AND($G8109=1,$F8109&gt;='Working Hours'!$C$8,$F8109&lt;'Working Hours'!$C$9),1,0))</f>
        <v/>
      </c>
    </row>
    <row r="8110">
      <c r="A8110" s="11" t="n"/>
      <c r="B8110" s="11" t="n"/>
      <c r="C8110" s="11" t="n"/>
      <c r="E8110" s="12">
        <f>IF($A8110="","",IF(ISNUMBER($A8110),$A8110,IFERROR(DATEVALUE($A8110),"")))</f>
        <v/>
      </c>
      <c r="F8110" s="12">
        <f>IF($B8110="","",IF(ISNUMBER($B8110),HOUR($B8110)*2+MINUTE($B8110)/30,IFERROR(VALUE(LEFT($B8110,FIND(":",$B8110)-1))*2+VALUE(MID($B8110,FIND(":",$B8110)+1,2))/30,"")))</f>
        <v/>
      </c>
      <c r="G8110" s="12">
        <f>IF($E8110="","",IF(WEEKDAY($E8110,2)&lt;6,1,0))</f>
        <v/>
      </c>
      <c r="H8110" s="12">
        <f>IF(OR($E8110="",$F8110=""),"",IF(AND($G8110=1,$F8110&gt;='Working Hours'!$C$8,$F8110&lt;'Working Hours'!$C$9),1,0))</f>
        <v/>
      </c>
    </row>
    <row r="8111">
      <c r="A8111" s="11" t="n"/>
      <c r="B8111" s="11" t="n"/>
      <c r="C8111" s="11" t="n"/>
      <c r="E8111" s="12">
        <f>IF($A8111="","",IF(ISNUMBER($A8111),$A8111,IFERROR(DATEVALUE($A8111),"")))</f>
        <v/>
      </c>
      <c r="F8111" s="12">
        <f>IF($B8111="","",IF(ISNUMBER($B8111),HOUR($B8111)*2+MINUTE($B8111)/30,IFERROR(VALUE(LEFT($B8111,FIND(":",$B8111)-1))*2+VALUE(MID($B8111,FIND(":",$B8111)+1,2))/30,"")))</f>
        <v/>
      </c>
      <c r="G8111" s="12">
        <f>IF($E8111="","",IF(WEEKDAY($E8111,2)&lt;6,1,0))</f>
        <v/>
      </c>
      <c r="H8111" s="12">
        <f>IF(OR($E8111="",$F8111=""),"",IF(AND($G8111=1,$F8111&gt;='Working Hours'!$C$8,$F8111&lt;'Working Hours'!$C$9),1,0))</f>
        <v/>
      </c>
    </row>
    <row r="8112">
      <c r="A8112" s="11" t="n"/>
      <c r="B8112" s="11" t="n"/>
      <c r="C8112" s="11" t="n"/>
      <c r="E8112" s="12">
        <f>IF($A8112="","",IF(ISNUMBER($A8112),$A8112,IFERROR(DATEVALUE($A8112),"")))</f>
        <v/>
      </c>
      <c r="F8112" s="12">
        <f>IF($B8112="","",IF(ISNUMBER($B8112),HOUR($B8112)*2+MINUTE($B8112)/30,IFERROR(VALUE(LEFT($B8112,FIND(":",$B8112)-1))*2+VALUE(MID($B8112,FIND(":",$B8112)+1,2))/30,"")))</f>
        <v/>
      </c>
      <c r="G8112" s="12">
        <f>IF($E8112="","",IF(WEEKDAY($E8112,2)&lt;6,1,0))</f>
        <v/>
      </c>
      <c r="H8112" s="12">
        <f>IF(OR($E8112="",$F8112=""),"",IF(AND($G8112=1,$F8112&gt;='Working Hours'!$C$8,$F8112&lt;'Working Hours'!$C$9),1,0))</f>
        <v/>
      </c>
    </row>
    <row r="8113">
      <c r="A8113" s="11" t="n"/>
      <c r="B8113" s="11" t="n"/>
      <c r="C8113" s="11" t="n"/>
      <c r="E8113" s="12">
        <f>IF($A8113="","",IF(ISNUMBER($A8113),$A8113,IFERROR(DATEVALUE($A8113),"")))</f>
        <v/>
      </c>
      <c r="F8113" s="12">
        <f>IF($B8113="","",IF(ISNUMBER($B8113),HOUR($B8113)*2+MINUTE($B8113)/30,IFERROR(VALUE(LEFT($B8113,FIND(":",$B8113)-1))*2+VALUE(MID($B8113,FIND(":",$B8113)+1,2))/30,"")))</f>
        <v/>
      </c>
      <c r="G8113" s="12">
        <f>IF($E8113="","",IF(WEEKDAY($E8113,2)&lt;6,1,0))</f>
        <v/>
      </c>
      <c r="H8113" s="12">
        <f>IF(OR($E8113="",$F8113=""),"",IF(AND($G8113=1,$F8113&gt;='Working Hours'!$C$8,$F8113&lt;'Working Hours'!$C$9),1,0))</f>
        <v/>
      </c>
    </row>
    <row r="8114">
      <c r="A8114" s="11" t="n"/>
      <c r="B8114" s="11" t="n"/>
      <c r="C8114" s="11" t="n"/>
      <c r="E8114" s="12">
        <f>IF($A8114="","",IF(ISNUMBER($A8114),$A8114,IFERROR(DATEVALUE($A8114),"")))</f>
        <v/>
      </c>
      <c r="F8114" s="12">
        <f>IF($B8114="","",IF(ISNUMBER($B8114),HOUR($B8114)*2+MINUTE($B8114)/30,IFERROR(VALUE(LEFT($B8114,FIND(":",$B8114)-1))*2+VALUE(MID($B8114,FIND(":",$B8114)+1,2))/30,"")))</f>
        <v/>
      </c>
      <c r="G8114" s="12">
        <f>IF($E8114="","",IF(WEEKDAY($E8114,2)&lt;6,1,0))</f>
        <v/>
      </c>
      <c r="H8114" s="12">
        <f>IF(OR($E8114="",$F8114=""),"",IF(AND($G8114=1,$F8114&gt;='Working Hours'!$C$8,$F8114&lt;'Working Hours'!$C$9),1,0))</f>
        <v/>
      </c>
    </row>
    <row r="8115">
      <c r="A8115" s="11" t="n"/>
      <c r="B8115" s="11" t="n"/>
      <c r="C8115" s="11" t="n"/>
      <c r="E8115" s="12">
        <f>IF($A8115="","",IF(ISNUMBER($A8115),$A8115,IFERROR(DATEVALUE($A8115),"")))</f>
        <v/>
      </c>
      <c r="F8115" s="12">
        <f>IF($B8115="","",IF(ISNUMBER($B8115),HOUR($B8115)*2+MINUTE($B8115)/30,IFERROR(VALUE(LEFT($B8115,FIND(":",$B8115)-1))*2+VALUE(MID($B8115,FIND(":",$B8115)+1,2))/30,"")))</f>
        <v/>
      </c>
      <c r="G8115" s="12">
        <f>IF($E8115="","",IF(WEEKDAY($E8115,2)&lt;6,1,0))</f>
        <v/>
      </c>
      <c r="H8115" s="12">
        <f>IF(OR($E8115="",$F8115=""),"",IF(AND($G8115=1,$F8115&gt;='Working Hours'!$C$8,$F8115&lt;'Working Hours'!$C$9),1,0))</f>
        <v/>
      </c>
    </row>
    <row r="8116">
      <c r="A8116" s="11" t="n"/>
      <c r="B8116" s="11" t="n"/>
      <c r="C8116" s="11" t="n"/>
      <c r="E8116" s="12">
        <f>IF($A8116="","",IF(ISNUMBER($A8116),$A8116,IFERROR(DATEVALUE($A8116),"")))</f>
        <v/>
      </c>
      <c r="F8116" s="12">
        <f>IF($B8116="","",IF(ISNUMBER($B8116),HOUR($B8116)*2+MINUTE($B8116)/30,IFERROR(VALUE(LEFT($B8116,FIND(":",$B8116)-1))*2+VALUE(MID($B8116,FIND(":",$B8116)+1,2))/30,"")))</f>
        <v/>
      </c>
      <c r="G8116" s="12">
        <f>IF($E8116="","",IF(WEEKDAY($E8116,2)&lt;6,1,0))</f>
        <v/>
      </c>
      <c r="H8116" s="12">
        <f>IF(OR($E8116="",$F8116=""),"",IF(AND($G8116=1,$F8116&gt;='Working Hours'!$C$8,$F8116&lt;'Working Hours'!$C$9),1,0))</f>
        <v/>
      </c>
    </row>
    <row r="8117">
      <c r="A8117" s="11" t="n"/>
      <c r="B8117" s="11" t="n"/>
      <c r="C8117" s="11" t="n"/>
      <c r="E8117" s="12">
        <f>IF($A8117="","",IF(ISNUMBER($A8117),$A8117,IFERROR(DATEVALUE($A8117),"")))</f>
        <v/>
      </c>
      <c r="F8117" s="12">
        <f>IF($B8117="","",IF(ISNUMBER($B8117),HOUR($B8117)*2+MINUTE($B8117)/30,IFERROR(VALUE(LEFT($B8117,FIND(":",$B8117)-1))*2+VALUE(MID($B8117,FIND(":",$B8117)+1,2))/30,"")))</f>
        <v/>
      </c>
      <c r="G8117" s="12">
        <f>IF($E8117="","",IF(WEEKDAY($E8117,2)&lt;6,1,0))</f>
        <v/>
      </c>
      <c r="H8117" s="12">
        <f>IF(OR($E8117="",$F8117=""),"",IF(AND($G8117=1,$F8117&gt;='Working Hours'!$C$8,$F8117&lt;'Working Hours'!$C$9),1,0))</f>
        <v/>
      </c>
    </row>
    <row r="8118">
      <c r="A8118" s="11" t="n"/>
      <c r="B8118" s="11" t="n"/>
      <c r="C8118" s="11" t="n"/>
      <c r="E8118" s="12">
        <f>IF($A8118="","",IF(ISNUMBER($A8118),$A8118,IFERROR(DATEVALUE($A8118),"")))</f>
        <v/>
      </c>
      <c r="F8118" s="12">
        <f>IF($B8118="","",IF(ISNUMBER($B8118),HOUR($B8118)*2+MINUTE($B8118)/30,IFERROR(VALUE(LEFT($B8118,FIND(":",$B8118)-1))*2+VALUE(MID($B8118,FIND(":",$B8118)+1,2))/30,"")))</f>
        <v/>
      </c>
      <c r="G8118" s="12">
        <f>IF($E8118="","",IF(WEEKDAY($E8118,2)&lt;6,1,0))</f>
        <v/>
      </c>
      <c r="H8118" s="12">
        <f>IF(OR($E8118="",$F8118=""),"",IF(AND($G8118=1,$F8118&gt;='Working Hours'!$C$8,$F8118&lt;'Working Hours'!$C$9),1,0))</f>
        <v/>
      </c>
    </row>
    <row r="8119">
      <c r="A8119" s="11" t="n"/>
      <c r="B8119" s="11" t="n"/>
      <c r="C8119" s="11" t="n"/>
      <c r="E8119" s="12">
        <f>IF($A8119="","",IF(ISNUMBER($A8119),$A8119,IFERROR(DATEVALUE($A8119),"")))</f>
        <v/>
      </c>
      <c r="F8119" s="12">
        <f>IF($B8119="","",IF(ISNUMBER($B8119),HOUR($B8119)*2+MINUTE($B8119)/30,IFERROR(VALUE(LEFT($B8119,FIND(":",$B8119)-1))*2+VALUE(MID($B8119,FIND(":",$B8119)+1,2))/30,"")))</f>
        <v/>
      </c>
      <c r="G8119" s="12">
        <f>IF($E8119="","",IF(WEEKDAY($E8119,2)&lt;6,1,0))</f>
        <v/>
      </c>
      <c r="H8119" s="12">
        <f>IF(OR($E8119="",$F8119=""),"",IF(AND($G8119=1,$F8119&gt;='Working Hours'!$C$8,$F8119&lt;'Working Hours'!$C$9),1,0))</f>
        <v/>
      </c>
    </row>
    <row r="8120">
      <c r="A8120" s="11" t="n"/>
      <c r="B8120" s="11" t="n"/>
      <c r="C8120" s="11" t="n"/>
      <c r="E8120" s="12">
        <f>IF($A8120="","",IF(ISNUMBER($A8120),$A8120,IFERROR(DATEVALUE($A8120),"")))</f>
        <v/>
      </c>
      <c r="F8120" s="12">
        <f>IF($B8120="","",IF(ISNUMBER($B8120),HOUR($B8120)*2+MINUTE($B8120)/30,IFERROR(VALUE(LEFT($B8120,FIND(":",$B8120)-1))*2+VALUE(MID($B8120,FIND(":",$B8120)+1,2))/30,"")))</f>
        <v/>
      </c>
      <c r="G8120" s="12">
        <f>IF($E8120="","",IF(WEEKDAY($E8120,2)&lt;6,1,0))</f>
        <v/>
      </c>
      <c r="H8120" s="12">
        <f>IF(OR($E8120="",$F8120=""),"",IF(AND($G8120=1,$F8120&gt;='Working Hours'!$C$8,$F8120&lt;'Working Hours'!$C$9),1,0))</f>
        <v/>
      </c>
    </row>
    <row r="8121">
      <c r="A8121" s="11" t="n"/>
      <c r="B8121" s="11" t="n"/>
      <c r="C8121" s="11" t="n"/>
      <c r="E8121" s="12">
        <f>IF($A8121="","",IF(ISNUMBER($A8121),$A8121,IFERROR(DATEVALUE($A8121),"")))</f>
        <v/>
      </c>
      <c r="F8121" s="12">
        <f>IF($B8121="","",IF(ISNUMBER($B8121),HOUR($B8121)*2+MINUTE($B8121)/30,IFERROR(VALUE(LEFT($B8121,FIND(":",$B8121)-1))*2+VALUE(MID($B8121,FIND(":",$B8121)+1,2))/30,"")))</f>
        <v/>
      </c>
      <c r="G8121" s="12">
        <f>IF($E8121="","",IF(WEEKDAY($E8121,2)&lt;6,1,0))</f>
        <v/>
      </c>
      <c r="H8121" s="12">
        <f>IF(OR($E8121="",$F8121=""),"",IF(AND($G8121=1,$F8121&gt;='Working Hours'!$C$8,$F8121&lt;'Working Hours'!$C$9),1,0))</f>
        <v/>
      </c>
    </row>
    <row r="8122">
      <c r="A8122" s="11" t="n"/>
      <c r="B8122" s="11" t="n"/>
      <c r="C8122" s="11" t="n"/>
      <c r="E8122" s="12">
        <f>IF($A8122="","",IF(ISNUMBER($A8122),$A8122,IFERROR(DATEVALUE($A8122),"")))</f>
        <v/>
      </c>
      <c r="F8122" s="12">
        <f>IF($B8122="","",IF(ISNUMBER($B8122),HOUR($B8122)*2+MINUTE($B8122)/30,IFERROR(VALUE(LEFT($B8122,FIND(":",$B8122)-1))*2+VALUE(MID($B8122,FIND(":",$B8122)+1,2))/30,"")))</f>
        <v/>
      </c>
      <c r="G8122" s="12">
        <f>IF($E8122="","",IF(WEEKDAY($E8122,2)&lt;6,1,0))</f>
        <v/>
      </c>
      <c r="H8122" s="12">
        <f>IF(OR($E8122="",$F8122=""),"",IF(AND($G8122=1,$F8122&gt;='Working Hours'!$C$8,$F8122&lt;'Working Hours'!$C$9),1,0))</f>
        <v/>
      </c>
    </row>
    <row r="8123">
      <c r="A8123" s="11" t="n"/>
      <c r="B8123" s="11" t="n"/>
      <c r="C8123" s="11" t="n"/>
      <c r="E8123" s="12">
        <f>IF($A8123="","",IF(ISNUMBER($A8123),$A8123,IFERROR(DATEVALUE($A8123),"")))</f>
        <v/>
      </c>
      <c r="F8123" s="12">
        <f>IF($B8123="","",IF(ISNUMBER($B8123),HOUR($B8123)*2+MINUTE($B8123)/30,IFERROR(VALUE(LEFT($B8123,FIND(":",$B8123)-1))*2+VALUE(MID($B8123,FIND(":",$B8123)+1,2))/30,"")))</f>
        <v/>
      </c>
      <c r="G8123" s="12">
        <f>IF($E8123="","",IF(WEEKDAY($E8123,2)&lt;6,1,0))</f>
        <v/>
      </c>
      <c r="H8123" s="12">
        <f>IF(OR($E8123="",$F8123=""),"",IF(AND($G8123=1,$F8123&gt;='Working Hours'!$C$8,$F8123&lt;'Working Hours'!$C$9),1,0))</f>
        <v/>
      </c>
    </row>
    <row r="8124">
      <c r="A8124" s="11" t="n"/>
      <c r="B8124" s="11" t="n"/>
      <c r="C8124" s="11" t="n"/>
      <c r="E8124" s="12">
        <f>IF($A8124="","",IF(ISNUMBER($A8124),$A8124,IFERROR(DATEVALUE($A8124),"")))</f>
        <v/>
      </c>
      <c r="F8124" s="12">
        <f>IF($B8124="","",IF(ISNUMBER($B8124),HOUR($B8124)*2+MINUTE($B8124)/30,IFERROR(VALUE(LEFT($B8124,FIND(":",$B8124)-1))*2+VALUE(MID($B8124,FIND(":",$B8124)+1,2))/30,"")))</f>
        <v/>
      </c>
      <c r="G8124" s="12">
        <f>IF($E8124="","",IF(WEEKDAY($E8124,2)&lt;6,1,0))</f>
        <v/>
      </c>
      <c r="H8124" s="12">
        <f>IF(OR($E8124="",$F8124=""),"",IF(AND($G8124=1,$F8124&gt;='Working Hours'!$C$8,$F8124&lt;'Working Hours'!$C$9),1,0))</f>
        <v/>
      </c>
    </row>
    <row r="8125">
      <c r="A8125" s="11" t="n"/>
      <c r="B8125" s="11" t="n"/>
      <c r="C8125" s="11" t="n"/>
      <c r="E8125" s="12">
        <f>IF($A8125="","",IF(ISNUMBER($A8125),$A8125,IFERROR(DATEVALUE($A8125),"")))</f>
        <v/>
      </c>
      <c r="F8125" s="12">
        <f>IF($B8125="","",IF(ISNUMBER($B8125),HOUR($B8125)*2+MINUTE($B8125)/30,IFERROR(VALUE(LEFT($B8125,FIND(":",$B8125)-1))*2+VALUE(MID($B8125,FIND(":",$B8125)+1,2))/30,"")))</f>
        <v/>
      </c>
      <c r="G8125" s="12">
        <f>IF($E8125="","",IF(WEEKDAY($E8125,2)&lt;6,1,0))</f>
        <v/>
      </c>
      <c r="H8125" s="12">
        <f>IF(OR($E8125="",$F8125=""),"",IF(AND($G8125=1,$F8125&gt;='Working Hours'!$C$8,$F8125&lt;'Working Hours'!$C$9),1,0))</f>
        <v/>
      </c>
    </row>
    <row r="8126">
      <c r="A8126" s="11" t="n"/>
      <c r="B8126" s="11" t="n"/>
      <c r="C8126" s="11" t="n"/>
      <c r="E8126" s="12">
        <f>IF($A8126="","",IF(ISNUMBER($A8126),$A8126,IFERROR(DATEVALUE($A8126),"")))</f>
        <v/>
      </c>
      <c r="F8126" s="12">
        <f>IF($B8126="","",IF(ISNUMBER($B8126),HOUR($B8126)*2+MINUTE($B8126)/30,IFERROR(VALUE(LEFT($B8126,FIND(":",$B8126)-1))*2+VALUE(MID($B8126,FIND(":",$B8126)+1,2))/30,"")))</f>
        <v/>
      </c>
      <c r="G8126" s="12">
        <f>IF($E8126="","",IF(WEEKDAY($E8126,2)&lt;6,1,0))</f>
        <v/>
      </c>
      <c r="H8126" s="12">
        <f>IF(OR($E8126="",$F8126=""),"",IF(AND($G8126=1,$F8126&gt;='Working Hours'!$C$8,$F8126&lt;'Working Hours'!$C$9),1,0))</f>
        <v/>
      </c>
    </row>
    <row r="8127">
      <c r="A8127" s="11" t="n"/>
      <c r="B8127" s="11" t="n"/>
      <c r="C8127" s="11" t="n"/>
      <c r="E8127" s="12">
        <f>IF($A8127="","",IF(ISNUMBER($A8127),$A8127,IFERROR(DATEVALUE($A8127),"")))</f>
        <v/>
      </c>
      <c r="F8127" s="12">
        <f>IF($B8127="","",IF(ISNUMBER($B8127),HOUR($B8127)*2+MINUTE($B8127)/30,IFERROR(VALUE(LEFT($B8127,FIND(":",$B8127)-1))*2+VALUE(MID($B8127,FIND(":",$B8127)+1,2))/30,"")))</f>
        <v/>
      </c>
      <c r="G8127" s="12">
        <f>IF($E8127="","",IF(WEEKDAY($E8127,2)&lt;6,1,0))</f>
        <v/>
      </c>
      <c r="H8127" s="12">
        <f>IF(OR($E8127="",$F8127=""),"",IF(AND($G8127=1,$F8127&gt;='Working Hours'!$C$8,$F8127&lt;'Working Hours'!$C$9),1,0))</f>
        <v/>
      </c>
    </row>
    <row r="8128">
      <c r="A8128" s="11" t="n"/>
      <c r="B8128" s="11" t="n"/>
      <c r="C8128" s="11" t="n"/>
      <c r="E8128" s="12">
        <f>IF($A8128="","",IF(ISNUMBER($A8128),$A8128,IFERROR(DATEVALUE($A8128),"")))</f>
        <v/>
      </c>
      <c r="F8128" s="12">
        <f>IF($B8128="","",IF(ISNUMBER($B8128),HOUR($B8128)*2+MINUTE($B8128)/30,IFERROR(VALUE(LEFT($B8128,FIND(":",$B8128)-1))*2+VALUE(MID($B8128,FIND(":",$B8128)+1,2))/30,"")))</f>
        <v/>
      </c>
      <c r="G8128" s="12">
        <f>IF($E8128="","",IF(WEEKDAY($E8128,2)&lt;6,1,0))</f>
        <v/>
      </c>
      <c r="H8128" s="12">
        <f>IF(OR($E8128="",$F8128=""),"",IF(AND($G8128=1,$F8128&gt;='Working Hours'!$C$8,$F8128&lt;'Working Hours'!$C$9),1,0))</f>
        <v/>
      </c>
    </row>
    <row r="8129">
      <c r="A8129" s="11" t="n"/>
      <c r="B8129" s="11" t="n"/>
      <c r="C8129" s="11" t="n"/>
      <c r="E8129" s="12">
        <f>IF($A8129="","",IF(ISNUMBER($A8129),$A8129,IFERROR(DATEVALUE($A8129),"")))</f>
        <v/>
      </c>
      <c r="F8129" s="12">
        <f>IF($B8129="","",IF(ISNUMBER($B8129),HOUR($B8129)*2+MINUTE($B8129)/30,IFERROR(VALUE(LEFT($B8129,FIND(":",$B8129)-1))*2+VALUE(MID($B8129,FIND(":",$B8129)+1,2))/30,"")))</f>
        <v/>
      </c>
      <c r="G8129" s="12">
        <f>IF($E8129="","",IF(WEEKDAY($E8129,2)&lt;6,1,0))</f>
        <v/>
      </c>
      <c r="H8129" s="12">
        <f>IF(OR($E8129="",$F8129=""),"",IF(AND($G8129=1,$F8129&gt;='Working Hours'!$C$8,$F8129&lt;'Working Hours'!$C$9),1,0))</f>
        <v/>
      </c>
    </row>
    <row r="8130">
      <c r="A8130" s="11" t="n"/>
      <c r="B8130" s="11" t="n"/>
      <c r="C8130" s="11" t="n"/>
      <c r="E8130" s="12">
        <f>IF($A8130="","",IF(ISNUMBER($A8130),$A8130,IFERROR(DATEVALUE($A8130),"")))</f>
        <v/>
      </c>
      <c r="F8130" s="12">
        <f>IF($B8130="","",IF(ISNUMBER($B8130),HOUR($B8130)*2+MINUTE($B8130)/30,IFERROR(VALUE(LEFT($B8130,FIND(":",$B8130)-1))*2+VALUE(MID($B8130,FIND(":",$B8130)+1,2))/30,"")))</f>
        <v/>
      </c>
      <c r="G8130" s="12">
        <f>IF($E8130="","",IF(WEEKDAY($E8130,2)&lt;6,1,0))</f>
        <v/>
      </c>
      <c r="H8130" s="12">
        <f>IF(OR($E8130="",$F8130=""),"",IF(AND($G8130=1,$F8130&gt;='Working Hours'!$C$8,$F8130&lt;'Working Hours'!$C$9),1,0))</f>
        <v/>
      </c>
    </row>
    <row r="8131">
      <c r="A8131" s="11" t="n"/>
      <c r="B8131" s="11" t="n"/>
      <c r="C8131" s="11" t="n"/>
      <c r="E8131" s="12">
        <f>IF($A8131="","",IF(ISNUMBER($A8131),$A8131,IFERROR(DATEVALUE($A8131),"")))</f>
        <v/>
      </c>
      <c r="F8131" s="12">
        <f>IF($B8131="","",IF(ISNUMBER($B8131),HOUR($B8131)*2+MINUTE($B8131)/30,IFERROR(VALUE(LEFT($B8131,FIND(":",$B8131)-1))*2+VALUE(MID($B8131,FIND(":",$B8131)+1,2))/30,"")))</f>
        <v/>
      </c>
      <c r="G8131" s="12">
        <f>IF($E8131="","",IF(WEEKDAY($E8131,2)&lt;6,1,0))</f>
        <v/>
      </c>
      <c r="H8131" s="12">
        <f>IF(OR($E8131="",$F8131=""),"",IF(AND($G8131=1,$F8131&gt;='Working Hours'!$C$8,$F8131&lt;'Working Hours'!$C$9),1,0))</f>
        <v/>
      </c>
    </row>
    <row r="8132">
      <c r="A8132" s="11" t="n"/>
      <c r="B8132" s="11" t="n"/>
      <c r="C8132" s="11" t="n"/>
      <c r="E8132" s="12">
        <f>IF($A8132="","",IF(ISNUMBER($A8132),$A8132,IFERROR(DATEVALUE($A8132),"")))</f>
        <v/>
      </c>
      <c r="F8132" s="12">
        <f>IF($B8132="","",IF(ISNUMBER($B8132),HOUR($B8132)*2+MINUTE($B8132)/30,IFERROR(VALUE(LEFT($B8132,FIND(":",$B8132)-1))*2+VALUE(MID($B8132,FIND(":",$B8132)+1,2))/30,"")))</f>
        <v/>
      </c>
      <c r="G8132" s="12">
        <f>IF($E8132="","",IF(WEEKDAY($E8132,2)&lt;6,1,0))</f>
        <v/>
      </c>
      <c r="H8132" s="12">
        <f>IF(OR($E8132="",$F8132=""),"",IF(AND($G8132=1,$F8132&gt;='Working Hours'!$C$8,$F8132&lt;'Working Hours'!$C$9),1,0))</f>
        <v/>
      </c>
    </row>
    <row r="8133">
      <c r="A8133" s="11" t="n"/>
      <c r="B8133" s="11" t="n"/>
      <c r="C8133" s="11" t="n"/>
      <c r="E8133" s="12">
        <f>IF($A8133="","",IF(ISNUMBER($A8133),$A8133,IFERROR(DATEVALUE($A8133),"")))</f>
        <v/>
      </c>
      <c r="F8133" s="12">
        <f>IF($B8133="","",IF(ISNUMBER($B8133),HOUR($B8133)*2+MINUTE($B8133)/30,IFERROR(VALUE(LEFT($B8133,FIND(":",$B8133)-1))*2+VALUE(MID($B8133,FIND(":",$B8133)+1,2))/30,"")))</f>
        <v/>
      </c>
      <c r="G8133" s="12">
        <f>IF($E8133="","",IF(WEEKDAY($E8133,2)&lt;6,1,0))</f>
        <v/>
      </c>
      <c r="H8133" s="12">
        <f>IF(OR($E8133="",$F8133=""),"",IF(AND($G8133=1,$F8133&gt;='Working Hours'!$C$8,$F8133&lt;'Working Hours'!$C$9),1,0))</f>
        <v/>
      </c>
    </row>
    <row r="8134">
      <c r="A8134" s="11" t="n"/>
      <c r="B8134" s="11" t="n"/>
      <c r="C8134" s="11" t="n"/>
      <c r="E8134" s="12">
        <f>IF($A8134="","",IF(ISNUMBER($A8134),$A8134,IFERROR(DATEVALUE($A8134),"")))</f>
        <v/>
      </c>
      <c r="F8134" s="12">
        <f>IF($B8134="","",IF(ISNUMBER($B8134),HOUR($B8134)*2+MINUTE($B8134)/30,IFERROR(VALUE(LEFT($B8134,FIND(":",$B8134)-1))*2+VALUE(MID($B8134,FIND(":",$B8134)+1,2))/30,"")))</f>
        <v/>
      </c>
      <c r="G8134" s="12">
        <f>IF($E8134="","",IF(WEEKDAY($E8134,2)&lt;6,1,0))</f>
        <v/>
      </c>
      <c r="H8134" s="12">
        <f>IF(OR($E8134="",$F8134=""),"",IF(AND($G8134=1,$F8134&gt;='Working Hours'!$C$8,$F8134&lt;'Working Hours'!$C$9),1,0))</f>
        <v/>
      </c>
    </row>
    <row r="8135">
      <c r="A8135" s="11" t="n"/>
      <c r="B8135" s="11" t="n"/>
      <c r="C8135" s="11" t="n"/>
      <c r="E8135" s="12">
        <f>IF($A8135="","",IF(ISNUMBER($A8135),$A8135,IFERROR(DATEVALUE($A8135),"")))</f>
        <v/>
      </c>
      <c r="F8135" s="12">
        <f>IF($B8135="","",IF(ISNUMBER($B8135),HOUR($B8135)*2+MINUTE($B8135)/30,IFERROR(VALUE(LEFT($B8135,FIND(":",$B8135)-1))*2+VALUE(MID($B8135,FIND(":",$B8135)+1,2))/30,"")))</f>
        <v/>
      </c>
      <c r="G8135" s="12">
        <f>IF($E8135="","",IF(WEEKDAY($E8135,2)&lt;6,1,0))</f>
        <v/>
      </c>
      <c r="H8135" s="12">
        <f>IF(OR($E8135="",$F8135=""),"",IF(AND($G8135=1,$F8135&gt;='Working Hours'!$C$8,$F8135&lt;'Working Hours'!$C$9),1,0))</f>
        <v/>
      </c>
    </row>
    <row r="8136">
      <c r="A8136" s="11" t="n"/>
      <c r="B8136" s="11" t="n"/>
      <c r="C8136" s="11" t="n"/>
      <c r="E8136" s="12">
        <f>IF($A8136="","",IF(ISNUMBER($A8136),$A8136,IFERROR(DATEVALUE($A8136),"")))</f>
        <v/>
      </c>
      <c r="F8136" s="12">
        <f>IF($B8136="","",IF(ISNUMBER($B8136),HOUR($B8136)*2+MINUTE($B8136)/30,IFERROR(VALUE(LEFT($B8136,FIND(":",$B8136)-1))*2+VALUE(MID($B8136,FIND(":",$B8136)+1,2))/30,"")))</f>
        <v/>
      </c>
      <c r="G8136" s="12">
        <f>IF($E8136="","",IF(WEEKDAY($E8136,2)&lt;6,1,0))</f>
        <v/>
      </c>
      <c r="H8136" s="12">
        <f>IF(OR($E8136="",$F8136=""),"",IF(AND($G8136=1,$F8136&gt;='Working Hours'!$C$8,$F8136&lt;'Working Hours'!$C$9),1,0))</f>
        <v/>
      </c>
    </row>
    <row r="8137">
      <c r="A8137" s="11" t="n"/>
      <c r="B8137" s="11" t="n"/>
      <c r="C8137" s="11" t="n"/>
      <c r="E8137" s="12">
        <f>IF($A8137="","",IF(ISNUMBER($A8137),$A8137,IFERROR(DATEVALUE($A8137),"")))</f>
        <v/>
      </c>
      <c r="F8137" s="12">
        <f>IF($B8137="","",IF(ISNUMBER($B8137),HOUR($B8137)*2+MINUTE($B8137)/30,IFERROR(VALUE(LEFT($B8137,FIND(":",$B8137)-1))*2+VALUE(MID($B8137,FIND(":",$B8137)+1,2))/30,"")))</f>
        <v/>
      </c>
      <c r="G8137" s="12">
        <f>IF($E8137="","",IF(WEEKDAY($E8137,2)&lt;6,1,0))</f>
        <v/>
      </c>
      <c r="H8137" s="12">
        <f>IF(OR($E8137="",$F8137=""),"",IF(AND($G8137=1,$F8137&gt;='Working Hours'!$C$8,$F8137&lt;'Working Hours'!$C$9),1,0))</f>
        <v/>
      </c>
    </row>
    <row r="8138">
      <c r="A8138" s="11" t="n"/>
      <c r="B8138" s="11" t="n"/>
      <c r="C8138" s="11" t="n"/>
      <c r="E8138" s="12">
        <f>IF($A8138="","",IF(ISNUMBER($A8138),$A8138,IFERROR(DATEVALUE($A8138),"")))</f>
        <v/>
      </c>
      <c r="F8138" s="12">
        <f>IF($B8138="","",IF(ISNUMBER($B8138),HOUR($B8138)*2+MINUTE($B8138)/30,IFERROR(VALUE(LEFT($B8138,FIND(":",$B8138)-1))*2+VALUE(MID($B8138,FIND(":",$B8138)+1,2))/30,"")))</f>
        <v/>
      </c>
      <c r="G8138" s="12">
        <f>IF($E8138="","",IF(WEEKDAY($E8138,2)&lt;6,1,0))</f>
        <v/>
      </c>
      <c r="H8138" s="12">
        <f>IF(OR($E8138="",$F8138=""),"",IF(AND($G8138=1,$F8138&gt;='Working Hours'!$C$8,$F8138&lt;'Working Hours'!$C$9),1,0))</f>
        <v/>
      </c>
    </row>
    <row r="8139">
      <c r="A8139" s="11" t="n"/>
      <c r="B8139" s="11" t="n"/>
      <c r="C8139" s="11" t="n"/>
      <c r="E8139" s="12">
        <f>IF($A8139="","",IF(ISNUMBER($A8139),$A8139,IFERROR(DATEVALUE($A8139),"")))</f>
        <v/>
      </c>
      <c r="F8139" s="12">
        <f>IF($B8139="","",IF(ISNUMBER($B8139),HOUR($B8139)*2+MINUTE($B8139)/30,IFERROR(VALUE(LEFT($B8139,FIND(":",$B8139)-1))*2+VALUE(MID($B8139,FIND(":",$B8139)+1,2))/30,"")))</f>
        <v/>
      </c>
      <c r="G8139" s="12">
        <f>IF($E8139="","",IF(WEEKDAY($E8139,2)&lt;6,1,0))</f>
        <v/>
      </c>
      <c r="H8139" s="12">
        <f>IF(OR($E8139="",$F8139=""),"",IF(AND($G8139=1,$F8139&gt;='Working Hours'!$C$8,$F8139&lt;'Working Hours'!$C$9),1,0))</f>
        <v/>
      </c>
    </row>
    <row r="8140">
      <c r="A8140" s="11" t="n"/>
      <c r="B8140" s="11" t="n"/>
      <c r="C8140" s="11" t="n"/>
      <c r="E8140" s="12">
        <f>IF($A8140="","",IF(ISNUMBER($A8140),$A8140,IFERROR(DATEVALUE($A8140),"")))</f>
        <v/>
      </c>
      <c r="F8140" s="12">
        <f>IF($B8140="","",IF(ISNUMBER($B8140),HOUR($B8140)*2+MINUTE($B8140)/30,IFERROR(VALUE(LEFT($B8140,FIND(":",$B8140)-1))*2+VALUE(MID($B8140,FIND(":",$B8140)+1,2))/30,"")))</f>
        <v/>
      </c>
      <c r="G8140" s="12">
        <f>IF($E8140="","",IF(WEEKDAY($E8140,2)&lt;6,1,0))</f>
        <v/>
      </c>
      <c r="H8140" s="12">
        <f>IF(OR($E8140="",$F8140=""),"",IF(AND($G8140=1,$F8140&gt;='Working Hours'!$C$8,$F8140&lt;'Working Hours'!$C$9),1,0))</f>
        <v/>
      </c>
    </row>
    <row r="8141">
      <c r="A8141" s="11" t="n"/>
      <c r="B8141" s="11" t="n"/>
      <c r="C8141" s="11" t="n"/>
      <c r="E8141" s="12">
        <f>IF($A8141="","",IF(ISNUMBER($A8141),$A8141,IFERROR(DATEVALUE($A8141),"")))</f>
        <v/>
      </c>
      <c r="F8141" s="12">
        <f>IF($B8141="","",IF(ISNUMBER($B8141),HOUR($B8141)*2+MINUTE($B8141)/30,IFERROR(VALUE(LEFT($B8141,FIND(":",$B8141)-1))*2+VALUE(MID($B8141,FIND(":",$B8141)+1,2))/30,"")))</f>
        <v/>
      </c>
      <c r="G8141" s="12">
        <f>IF($E8141="","",IF(WEEKDAY($E8141,2)&lt;6,1,0))</f>
        <v/>
      </c>
      <c r="H8141" s="12">
        <f>IF(OR($E8141="",$F8141=""),"",IF(AND($G8141=1,$F8141&gt;='Working Hours'!$C$8,$F8141&lt;'Working Hours'!$C$9),1,0))</f>
        <v/>
      </c>
    </row>
    <row r="8142">
      <c r="A8142" s="11" t="n"/>
      <c r="B8142" s="11" t="n"/>
      <c r="C8142" s="11" t="n"/>
      <c r="E8142" s="12">
        <f>IF($A8142="","",IF(ISNUMBER($A8142),$A8142,IFERROR(DATEVALUE($A8142),"")))</f>
        <v/>
      </c>
      <c r="F8142" s="12">
        <f>IF($B8142="","",IF(ISNUMBER($B8142),HOUR($B8142)*2+MINUTE($B8142)/30,IFERROR(VALUE(LEFT($B8142,FIND(":",$B8142)-1))*2+VALUE(MID($B8142,FIND(":",$B8142)+1,2))/30,"")))</f>
        <v/>
      </c>
      <c r="G8142" s="12">
        <f>IF($E8142="","",IF(WEEKDAY($E8142,2)&lt;6,1,0))</f>
        <v/>
      </c>
      <c r="H8142" s="12">
        <f>IF(OR($E8142="",$F8142=""),"",IF(AND($G8142=1,$F8142&gt;='Working Hours'!$C$8,$F8142&lt;'Working Hours'!$C$9),1,0))</f>
        <v/>
      </c>
    </row>
    <row r="8143">
      <c r="A8143" s="11" t="n"/>
      <c r="B8143" s="11" t="n"/>
      <c r="C8143" s="11" t="n"/>
      <c r="E8143" s="12">
        <f>IF($A8143="","",IF(ISNUMBER($A8143),$A8143,IFERROR(DATEVALUE($A8143),"")))</f>
        <v/>
      </c>
      <c r="F8143" s="12">
        <f>IF($B8143="","",IF(ISNUMBER($B8143),HOUR($B8143)*2+MINUTE($B8143)/30,IFERROR(VALUE(LEFT($B8143,FIND(":",$B8143)-1))*2+VALUE(MID($B8143,FIND(":",$B8143)+1,2))/30,"")))</f>
        <v/>
      </c>
      <c r="G8143" s="12">
        <f>IF($E8143="","",IF(WEEKDAY($E8143,2)&lt;6,1,0))</f>
        <v/>
      </c>
      <c r="H8143" s="12">
        <f>IF(OR($E8143="",$F8143=""),"",IF(AND($G8143=1,$F8143&gt;='Working Hours'!$C$8,$F8143&lt;'Working Hours'!$C$9),1,0))</f>
        <v/>
      </c>
    </row>
    <row r="8144">
      <c r="A8144" s="11" t="n"/>
      <c r="B8144" s="11" t="n"/>
      <c r="C8144" s="11" t="n"/>
      <c r="E8144" s="12">
        <f>IF($A8144="","",IF(ISNUMBER($A8144),$A8144,IFERROR(DATEVALUE($A8144),"")))</f>
        <v/>
      </c>
      <c r="F8144" s="12">
        <f>IF($B8144="","",IF(ISNUMBER($B8144),HOUR($B8144)*2+MINUTE($B8144)/30,IFERROR(VALUE(LEFT($B8144,FIND(":",$B8144)-1))*2+VALUE(MID($B8144,FIND(":",$B8144)+1,2))/30,"")))</f>
        <v/>
      </c>
      <c r="G8144" s="12">
        <f>IF($E8144="","",IF(WEEKDAY($E8144,2)&lt;6,1,0))</f>
        <v/>
      </c>
      <c r="H8144" s="12">
        <f>IF(OR($E8144="",$F8144=""),"",IF(AND($G8144=1,$F8144&gt;='Working Hours'!$C$8,$F8144&lt;'Working Hours'!$C$9),1,0))</f>
        <v/>
      </c>
    </row>
    <row r="8145">
      <c r="A8145" s="11" t="n"/>
      <c r="B8145" s="11" t="n"/>
      <c r="C8145" s="11" t="n"/>
      <c r="E8145" s="12">
        <f>IF($A8145="","",IF(ISNUMBER($A8145),$A8145,IFERROR(DATEVALUE($A8145),"")))</f>
        <v/>
      </c>
      <c r="F8145" s="12">
        <f>IF($B8145="","",IF(ISNUMBER($B8145),HOUR($B8145)*2+MINUTE($B8145)/30,IFERROR(VALUE(LEFT($B8145,FIND(":",$B8145)-1))*2+VALUE(MID($B8145,FIND(":",$B8145)+1,2))/30,"")))</f>
        <v/>
      </c>
      <c r="G8145" s="12">
        <f>IF($E8145="","",IF(WEEKDAY($E8145,2)&lt;6,1,0))</f>
        <v/>
      </c>
      <c r="H8145" s="12">
        <f>IF(OR($E8145="",$F8145=""),"",IF(AND($G8145=1,$F8145&gt;='Working Hours'!$C$8,$F8145&lt;'Working Hours'!$C$9),1,0))</f>
        <v/>
      </c>
    </row>
    <row r="8146">
      <c r="A8146" s="11" t="n"/>
      <c r="B8146" s="11" t="n"/>
      <c r="C8146" s="11" t="n"/>
      <c r="E8146" s="12">
        <f>IF($A8146="","",IF(ISNUMBER($A8146),$A8146,IFERROR(DATEVALUE($A8146),"")))</f>
        <v/>
      </c>
      <c r="F8146" s="12">
        <f>IF($B8146="","",IF(ISNUMBER($B8146),HOUR($B8146)*2+MINUTE($B8146)/30,IFERROR(VALUE(LEFT($B8146,FIND(":",$B8146)-1))*2+VALUE(MID($B8146,FIND(":",$B8146)+1,2))/30,"")))</f>
        <v/>
      </c>
      <c r="G8146" s="12">
        <f>IF($E8146="","",IF(WEEKDAY($E8146,2)&lt;6,1,0))</f>
        <v/>
      </c>
      <c r="H8146" s="12">
        <f>IF(OR($E8146="",$F8146=""),"",IF(AND($G8146=1,$F8146&gt;='Working Hours'!$C$8,$F8146&lt;'Working Hours'!$C$9),1,0))</f>
        <v/>
      </c>
    </row>
    <row r="8147">
      <c r="A8147" s="11" t="n"/>
      <c r="B8147" s="11" t="n"/>
      <c r="C8147" s="11" t="n"/>
      <c r="E8147" s="12">
        <f>IF($A8147="","",IF(ISNUMBER($A8147),$A8147,IFERROR(DATEVALUE($A8147),"")))</f>
        <v/>
      </c>
      <c r="F8147" s="12">
        <f>IF($B8147="","",IF(ISNUMBER($B8147),HOUR($B8147)*2+MINUTE($B8147)/30,IFERROR(VALUE(LEFT($B8147,FIND(":",$B8147)-1))*2+VALUE(MID($B8147,FIND(":",$B8147)+1,2))/30,"")))</f>
        <v/>
      </c>
      <c r="G8147" s="12">
        <f>IF($E8147="","",IF(WEEKDAY($E8147,2)&lt;6,1,0))</f>
        <v/>
      </c>
      <c r="H8147" s="12">
        <f>IF(OR($E8147="",$F8147=""),"",IF(AND($G8147=1,$F8147&gt;='Working Hours'!$C$8,$F8147&lt;'Working Hours'!$C$9),1,0))</f>
        <v/>
      </c>
    </row>
    <row r="8148">
      <c r="A8148" s="11" t="n"/>
      <c r="B8148" s="11" t="n"/>
      <c r="C8148" s="11" t="n"/>
      <c r="E8148" s="12">
        <f>IF($A8148="","",IF(ISNUMBER($A8148),$A8148,IFERROR(DATEVALUE($A8148),"")))</f>
        <v/>
      </c>
      <c r="F8148" s="12">
        <f>IF($B8148="","",IF(ISNUMBER($B8148),HOUR($B8148)*2+MINUTE($B8148)/30,IFERROR(VALUE(LEFT($B8148,FIND(":",$B8148)-1))*2+VALUE(MID($B8148,FIND(":",$B8148)+1,2))/30,"")))</f>
        <v/>
      </c>
      <c r="G8148" s="12">
        <f>IF($E8148="","",IF(WEEKDAY($E8148,2)&lt;6,1,0))</f>
        <v/>
      </c>
      <c r="H8148" s="12">
        <f>IF(OR($E8148="",$F8148=""),"",IF(AND($G8148=1,$F8148&gt;='Working Hours'!$C$8,$F8148&lt;'Working Hours'!$C$9),1,0))</f>
        <v/>
      </c>
    </row>
    <row r="8149">
      <c r="A8149" s="11" t="n"/>
      <c r="B8149" s="11" t="n"/>
      <c r="C8149" s="11" t="n"/>
      <c r="E8149" s="12">
        <f>IF($A8149="","",IF(ISNUMBER($A8149),$A8149,IFERROR(DATEVALUE($A8149),"")))</f>
        <v/>
      </c>
      <c r="F8149" s="12">
        <f>IF($B8149="","",IF(ISNUMBER($B8149),HOUR($B8149)*2+MINUTE($B8149)/30,IFERROR(VALUE(LEFT($B8149,FIND(":",$B8149)-1))*2+VALUE(MID($B8149,FIND(":",$B8149)+1,2))/30,"")))</f>
        <v/>
      </c>
      <c r="G8149" s="12">
        <f>IF($E8149="","",IF(WEEKDAY($E8149,2)&lt;6,1,0))</f>
        <v/>
      </c>
      <c r="H8149" s="12">
        <f>IF(OR($E8149="",$F8149=""),"",IF(AND($G8149=1,$F8149&gt;='Working Hours'!$C$8,$F8149&lt;'Working Hours'!$C$9),1,0))</f>
        <v/>
      </c>
    </row>
    <row r="8150">
      <c r="A8150" s="11" t="n"/>
      <c r="B8150" s="11" t="n"/>
      <c r="C8150" s="11" t="n"/>
      <c r="E8150" s="12">
        <f>IF($A8150="","",IF(ISNUMBER($A8150),$A8150,IFERROR(DATEVALUE($A8150),"")))</f>
        <v/>
      </c>
      <c r="F8150" s="12">
        <f>IF($B8150="","",IF(ISNUMBER($B8150),HOUR($B8150)*2+MINUTE($B8150)/30,IFERROR(VALUE(LEFT($B8150,FIND(":",$B8150)-1))*2+VALUE(MID($B8150,FIND(":",$B8150)+1,2))/30,"")))</f>
        <v/>
      </c>
      <c r="G8150" s="12">
        <f>IF($E8150="","",IF(WEEKDAY($E8150,2)&lt;6,1,0))</f>
        <v/>
      </c>
      <c r="H8150" s="12">
        <f>IF(OR($E8150="",$F8150=""),"",IF(AND($G8150=1,$F8150&gt;='Working Hours'!$C$8,$F8150&lt;'Working Hours'!$C$9),1,0))</f>
        <v/>
      </c>
    </row>
    <row r="8151">
      <c r="A8151" s="11" t="n"/>
      <c r="B8151" s="11" t="n"/>
      <c r="C8151" s="11" t="n"/>
      <c r="E8151" s="12">
        <f>IF($A8151="","",IF(ISNUMBER($A8151),$A8151,IFERROR(DATEVALUE($A8151),"")))</f>
        <v/>
      </c>
      <c r="F8151" s="12">
        <f>IF($B8151="","",IF(ISNUMBER($B8151),HOUR($B8151)*2+MINUTE($B8151)/30,IFERROR(VALUE(LEFT($B8151,FIND(":",$B8151)-1))*2+VALUE(MID($B8151,FIND(":",$B8151)+1,2))/30,"")))</f>
        <v/>
      </c>
      <c r="G8151" s="12">
        <f>IF($E8151="","",IF(WEEKDAY($E8151,2)&lt;6,1,0))</f>
        <v/>
      </c>
      <c r="H8151" s="12">
        <f>IF(OR($E8151="",$F8151=""),"",IF(AND($G8151=1,$F8151&gt;='Working Hours'!$C$8,$F8151&lt;'Working Hours'!$C$9),1,0))</f>
        <v/>
      </c>
    </row>
    <row r="8152">
      <c r="A8152" s="11" t="n"/>
      <c r="B8152" s="11" t="n"/>
      <c r="C8152" s="11" t="n"/>
      <c r="E8152" s="12">
        <f>IF($A8152="","",IF(ISNUMBER($A8152),$A8152,IFERROR(DATEVALUE($A8152),"")))</f>
        <v/>
      </c>
      <c r="F8152" s="12">
        <f>IF($B8152="","",IF(ISNUMBER($B8152),HOUR($B8152)*2+MINUTE($B8152)/30,IFERROR(VALUE(LEFT($B8152,FIND(":",$B8152)-1))*2+VALUE(MID($B8152,FIND(":",$B8152)+1,2))/30,"")))</f>
        <v/>
      </c>
      <c r="G8152" s="12">
        <f>IF($E8152="","",IF(WEEKDAY($E8152,2)&lt;6,1,0))</f>
        <v/>
      </c>
      <c r="H8152" s="12">
        <f>IF(OR($E8152="",$F8152=""),"",IF(AND($G8152=1,$F8152&gt;='Working Hours'!$C$8,$F8152&lt;'Working Hours'!$C$9),1,0))</f>
        <v/>
      </c>
    </row>
    <row r="8153">
      <c r="A8153" s="11" t="n"/>
      <c r="B8153" s="11" t="n"/>
      <c r="C8153" s="11" t="n"/>
      <c r="E8153" s="12">
        <f>IF($A8153="","",IF(ISNUMBER($A8153),$A8153,IFERROR(DATEVALUE($A8153),"")))</f>
        <v/>
      </c>
      <c r="F8153" s="12">
        <f>IF($B8153="","",IF(ISNUMBER($B8153),HOUR($B8153)*2+MINUTE($B8153)/30,IFERROR(VALUE(LEFT($B8153,FIND(":",$B8153)-1))*2+VALUE(MID($B8153,FIND(":",$B8153)+1,2))/30,"")))</f>
        <v/>
      </c>
      <c r="G8153" s="12">
        <f>IF($E8153="","",IF(WEEKDAY($E8153,2)&lt;6,1,0))</f>
        <v/>
      </c>
      <c r="H8153" s="12">
        <f>IF(OR($E8153="",$F8153=""),"",IF(AND($G8153=1,$F8153&gt;='Working Hours'!$C$8,$F8153&lt;'Working Hours'!$C$9),1,0))</f>
        <v/>
      </c>
    </row>
    <row r="8154">
      <c r="A8154" s="11" t="n"/>
      <c r="B8154" s="11" t="n"/>
      <c r="C8154" s="11" t="n"/>
      <c r="E8154" s="12">
        <f>IF($A8154="","",IF(ISNUMBER($A8154),$A8154,IFERROR(DATEVALUE($A8154),"")))</f>
        <v/>
      </c>
      <c r="F8154" s="12">
        <f>IF($B8154="","",IF(ISNUMBER($B8154),HOUR($B8154)*2+MINUTE($B8154)/30,IFERROR(VALUE(LEFT($B8154,FIND(":",$B8154)-1))*2+VALUE(MID($B8154,FIND(":",$B8154)+1,2))/30,"")))</f>
        <v/>
      </c>
      <c r="G8154" s="12">
        <f>IF($E8154="","",IF(WEEKDAY($E8154,2)&lt;6,1,0))</f>
        <v/>
      </c>
      <c r="H8154" s="12">
        <f>IF(OR($E8154="",$F8154=""),"",IF(AND($G8154=1,$F8154&gt;='Working Hours'!$C$8,$F8154&lt;'Working Hours'!$C$9),1,0))</f>
        <v/>
      </c>
    </row>
    <row r="8155">
      <c r="A8155" s="11" t="n"/>
      <c r="B8155" s="11" t="n"/>
      <c r="C8155" s="11" t="n"/>
      <c r="E8155" s="12">
        <f>IF($A8155="","",IF(ISNUMBER($A8155),$A8155,IFERROR(DATEVALUE($A8155),"")))</f>
        <v/>
      </c>
      <c r="F8155" s="12">
        <f>IF($B8155="","",IF(ISNUMBER($B8155),HOUR($B8155)*2+MINUTE($B8155)/30,IFERROR(VALUE(LEFT($B8155,FIND(":",$B8155)-1))*2+VALUE(MID($B8155,FIND(":",$B8155)+1,2))/30,"")))</f>
        <v/>
      </c>
      <c r="G8155" s="12">
        <f>IF($E8155="","",IF(WEEKDAY($E8155,2)&lt;6,1,0))</f>
        <v/>
      </c>
      <c r="H8155" s="12">
        <f>IF(OR($E8155="",$F8155=""),"",IF(AND($G8155=1,$F8155&gt;='Working Hours'!$C$8,$F8155&lt;'Working Hours'!$C$9),1,0))</f>
        <v/>
      </c>
    </row>
    <row r="8156">
      <c r="A8156" s="11" t="n"/>
      <c r="B8156" s="11" t="n"/>
      <c r="C8156" s="11" t="n"/>
      <c r="E8156" s="12">
        <f>IF($A8156="","",IF(ISNUMBER($A8156),$A8156,IFERROR(DATEVALUE($A8156),"")))</f>
        <v/>
      </c>
      <c r="F8156" s="12">
        <f>IF($B8156="","",IF(ISNUMBER($B8156),HOUR($B8156)*2+MINUTE($B8156)/30,IFERROR(VALUE(LEFT($B8156,FIND(":",$B8156)-1))*2+VALUE(MID($B8156,FIND(":",$B8156)+1,2))/30,"")))</f>
        <v/>
      </c>
      <c r="G8156" s="12">
        <f>IF($E8156="","",IF(WEEKDAY($E8156,2)&lt;6,1,0))</f>
        <v/>
      </c>
      <c r="H8156" s="12">
        <f>IF(OR($E8156="",$F8156=""),"",IF(AND($G8156=1,$F8156&gt;='Working Hours'!$C$8,$F8156&lt;'Working Hours'!$C$9),1,0))</f>
        <v/>
      </c>
    </row>
    <row r="8157">
      <c r="A8157" s="11" t="n"/>
      <c r="B8157" s="11" t="n"/>
      <c r="C8157" s="11" t="n"/>
      <c r="E8157" s="12">
        <f>IF($A8157="","",IF(ISNUMBER($A8157),$A8157,IFERROR(DATEVALUE($A8157),"")))</f>
        <v/>
      </c>
      <c r="F8157" s="12">
        <f>IF($B8157="","",IF(ISNUMBER($B8157),HOUR($B8157)*2+MINUTE($B8157)/30,IFERROR(VALUE(LEFT($B8157,FIND(":",$B8157)-1))*2+VALUE(MID($B8157,FIND(":",$B8157)+1,2))/30,"")))</f>
        <v/>
      </c>
      <c r="G8157" s="12">
        <f>IF($E8157="","",IF(WEEKDAY($E8157,2)&lt;6,1,0))</f>
        <v/>
      </c>
      <c r="H8157" s="12">
        <f>IF(OR($E8157="",$F8157=""),"",IF(AND($G8157=1,$F8157&gt;='Working Hours'!$C$8,$F8157&lt;'Working Hours'!$C$9),1,0))</f>
        <v/>
      </c>
    </row>
    <row r="8158">
      <c r="A8158" s="11" t="n"/>
      <c r="B8158" s="11" t="n"/>
      <c r="C8158" s="11" t="n"/>
      <c r="E8158" s="12">
        <f>IF($A8158="","",IF(ISNUMBER($A8158),$A8158,IFERROR(DATEVALUE($A8158),"")))</f>
        <v/>
      </c>
      <c r="F8158" s="12">
        <f>IF($B8158="","",IF(ISNUMBER($B8158),HOUR($B8158)*2+MINUTE($B8158)/30,IFERROR(VALUE(LEFT($B8158,FIND(":",$B8158)-1))*2+VALUE(MID($B8158,FIND(":",$B8158)+1,2))/30,"")))</f>
        <v/>
      </c>
      <c r="G8158" s="12">
        <f>IF($E8158="","",IF(WEEKDAY($E8158,2)&lt;6,1,0))</f>
        <v/>
      </c>
      <c r="H8158" s="12">
        <f>IF(OR($E8158="",$F8158=""),"",IF(AND($G8158=1,$F8158&gt;='Working Hours'!$C$8,$F8158&lt;'Working Hours'!$C$9),1,0))</f>
        <v/>
      </c>
    </row>
    <row r="8159">
      <c r="A8159" s="11" t="n"/>
      <c r="B8159" s="11" t="n"/>
      <c r="C8159" s="11" t="n"/>
      <c r="E8159" s="12">
        <f>IF($A8159="","",IF(ISNUMBER($A8159),$A8159,IFERROR(DATEVALUE($A8159),"")))</f>
        <v/>
      </c>
      <c r="F8159" s="12">
        <f>IF($B8159="","",IF(ISNUMBER($B8159),HOUR($B8159)*2+MINUTE($B8159)/30,IFERROR(VALUE(LEFT($B8159,FIND(":",$B8159)-1))*2+VALUE(MID($B8159,FIND(":",$B8159)+1,2))/30,"")))</f>
        <v/>
      </c>
      <c r="G8159" s="12">
        <f>IF($E8159="","",IF(WEEKDAY($E8159,2)&lt;6,1,0))</f>
        <v/>
      </c>
      <c r="H8159" s="12">
        <f>IF(OR($E8159="",$F8159=""),"",IF(AND($G8159=1,$F8159&gt;='Working Hours'!$C$8,$F8159&lt;'Working Hours'!$C$9),1,0))</f>
        <v/>
      </c>
    </row>
    <row r="8160">
      <c r="A8160" s="11" t="n"/>
      <c r="B8160" s="11" t="n"/>
      <c r="C8160" s="11" t="n"/>
      <c r="E8160" s="12">
        <f>IF($A8160="","",IF(ISNUMBER($A8160),$A8160,IFERROR(DATEVALUE($A8160),"")))</f>
        <v/>
      </c>
      <c r="F8160" s="12">
        <f>IF($B8160="","",IF(ISNUMBER($B8160),HOUR($B8160)*2+MINUTE($B8160)/30,IFERROR(VALUE(LEFT($B8160,FIND(":",$B8160)-1))*2+VALUE(MID($B8160,FIND(":",$B8160)+1,2))/30,"")))</f>
        <v/>
      </c>
      <c r="G8160" s="12">
        <f>IF($E8160="","",IF(WEEKDAY($E8160,2)&lt;6,1,0))</f>
        <v/>
      </c>
      <c r="H8160" s="12">
        <f>IF(OR($E8160="",$F8160=""),"",IF(AND($G8160=1,$F8160&gt;='Working Hours'!$C$8,$F8160&lt;'Working Hours'!$C$9),1,0))</f>
        <v/>
      </c>
    </row>
    <row r="8161">
      <c r="A8161" s="11" t="n"/>
      <c r="B8161" s="11" t="n"/>
      <c r="C8161" s="11" t="n"/>
      <c r="E8161" s="12">
        <f>IF($A8161="","",IF(ISNUMBER($A8161),$A8161,IFERROR(DATEVALUE($A8161),"")))</f>
        <v/>
      </c>
      <c r="F8161" s="12">
        <f>IF($B8161="","",IF(ISNUMBER($B8161),HOUR($B8161)*2+MINUTE($B8161)/30,IFERROR(VALUE(LEFT($B8161,FIND(":",$B8161)-1))*2+VALUE(MID($B8161,FIND(":",$B8161)+1,2))/30,"")))</f>
        <v/>
      </c>
      <c r="G8161" s="12">
        <f>IF($E8161="","",IF(WEEKDAY($E8161,2)&lt;6,1,0))</f>
        <v/>
      </c>
      <c r="H8161" s="12">
        <f>IF(OR($E8161="",$F8161=""),"",IF(AND($G8161=1,$F8161&gt;='Working Hours'!$C$8,$F8161&lt;'Working Hours'!$C$9),1,0))</f>
        <v/>
      </c>
    </row>
    <row r="8162">
      <c r="A8162" s="11" t="n"/>
      <c r="B8162" s="11" t="n"/>
      <c r="C8162" s="11" t="n"/>
      <c r="E8162" s="12">
        <f>IF($A8162="","",IF(ISNUMBER($A8162),$A8162,IFERROR(DATEVALUE($A8162),"")))</f>
        <v/>
      </c>
      <c r="F8162" s="12">
        <f>IF($B8162="","",IF(ISNUMBER($B8162),HOUR($B8162)*2+MINUTE($B8162)/30,IFERROR(VALUE(LEFT($B8162,FIND(":",$B8162)-1))*2+VALUE(MID($B8162,FIND(":",$B8162)+1,2))/30,"")))</f>
        <v/>
      </c>
      <c r="G8162" s="12">
        <f>IF($E8162="","",IF(WEEKDAY($E8162,2)&lt;6,1,0))</f>
        <v/>
      </c>
      <c r="H8162" s="12">
        <f>IF(OR($E8162="",$F8162=""),"",IF(AND($G8162=1,$F8162&gt;='Working Hours'!$C$8,$F8162&lt;'Working Hours'!$C$9),1,0))</f>
        <v/>
      </c>
    </row>
    <row r="8163">
      <c r="A8163" s="11" t="n"/>
      <c r="B8163" s="11" t="n"/>
      <c r="C8163" s="11" t="n"/>
      <c r="E8163" s="12">
        <f>IF($A8163="","",IF(ISNUMBER($A8163),$A8163,IFERROR(DATEVALUE($A8163),"")))</f>
        <v/>
      </c>
      <c r="F8163" s="12">
        <f>IF($B8163="","",IF(ISNUMBER($B8163),HOUR($B8163)*2+MINUTE($B8163)/30,IFERROR(VALUE(LEFT($B8163,FIND(":",$B8163)-1))*2+VALUE(MID($B8163,FIND(":",$B8163)+1,2))/30,"")))</f>
        <v/>
      </c>
      <c r="G8163" s="12">
        <f>IF($E8163="","",IF(WEEKDAY($E8163,2)&lt;6,1,0))</f>
        <v/>
      </c>
      <c r="H8163" s="12">
        <f>IF(OR($E8163="",$F8163=""),"",IF(AND($G8163=1,$F8163&gt;='Working Hours'!$C$8,$F8163&lt;'Working Hours'!$C$9),1,0))</f>
        <v/>
      </c>
    </row>
    <row r="8164">
      <c r="A8164" s="11" t="n"/>
      <c r="B8164" s="11" t="n"/>
      <c r="C8164" s="11" t="n"/>
      <c r="E8164" s="12">
        <f>IF($A8164="","",IF(ISNUMBER($A8164),$A8164,IFERROR(DATEVALUE($A8164),"")))</f>
        <v/>
      </c>
      <c r="F8164" s="12">
        <f>IF($B8164="","",IF(ISNUMBER($B8164),HOUR($B8164)*2+MINUTE($B8164)/30,IFERROR(VALUE(LEFT($B8164,FIND(":",$B8164)-1))*2+VALUE(MID($B8164,FIND(":",$B8164)+1,2))/30,"")))</f>
        <v/>
      </c>
      <c r="G8164" s="12">
        <f>IF($E8164="","",IF(WEEKDAY($E8164,2)&lt;6,1,0))</f>
        <v/>
      </c>
      <c r="H8164" s="12">
        <f>IF(OR($E8164="",$F8164=""),"",IF(AND($G8164=1,$F8164&gt;='Working Hours'!$C$8,$F8164&lt;'Working Hours'!$C$9),1,0))</f>
        <v/>
      </c>
    </row>
    <row r="8165">
      <c r="A8165" s="11" t="n"/>
      <c r="B8165" s="11" t="n"/>
      <c r="C8165" s="11" t="n"/>
      <c r="E8165" s="12">
        <f>IF($A8165="","",IF(ISNUMBER($A8165),$A8165,IFERROR(DATEVALUE($A8165),"")))</f>
        <v/>
      </c>
      <c r="F8165" s="12">
        <f>IF($B8165="","",IF(ISNUMBER($B8165),HOUR($B8165)*2+MINUTE($B8165)/30,IFERROR(VALUE(LEFT($B8165,FIND(":",$B8165)-1))*2+VALUE(MID($B8165,FIND(":",$B8165)+1,2))/30,"")))</f>
        <v/>
      </c>
      <c r="G8165" s="12">
        <f>IF($E8165="","",IF(WEEKDAY($E8165,2)&lt;6,1,0))</f>
        <v/>
      </c>
      <c r="H8165" s="12">
        <f>IF(OR($E8165="",$F8165=""),"",IF(AND($G8165=1,$F8165&gt;='Working Hours'!$C$8,$F8165&lt;'Working Hours'!$C$9),1,0))</f>
        <v/>
      </c>
    </row>
    <row r="8166">
      <c r="A8166" s="11" t="n"/>
      <c r="B8166" s="11" t="n"/>
      <c r="C8166" s="11" t="n"/>
      <c r="E8166" s="12">
        <f>IF($A8166="","",IF(ISNUMBER($A8166),$A8166,IFERROR(DATEVALUE($A8166),"")))</f>
        <v/>
      </c>
      <c r="F8166" s="12">
        <f>IF($B8166="","",IF(ISNUMBER($B8166),HOUR($B8166)*2+MINUTE($B8166)/30,IFERROR(VALUE(LEFT($B8166,FIND(":",$B8166)-1))*2+VALUE(MID($B8166,FIND(":",$B8166)+1,2))/30,"")))</f>
        <v/>
      </c>
      <c r="G8166" s="12">
        <f>IF($E8166="","",IF(WEEKDAY($E8166,2)&lt;6,1,0))</f>
        <v/>
      </c>
      <c r="H8166" s="12">
        <f>IF(OR($E8166="",$F8166=""),"",IF(AND($G8166=1,$F8166&gt;='Working Hours'!$C$8,$F8166&lt;'Working Hours'!$C$9),1,0))</f>
        <v/>
      </c>
    </row>
    <row r="8167">
      <c r="A8167" s="11" t="n"/>
      <c r="B8167" s="11" t="n"/>
      <c r="C8167" s="11" t="n"/>
      <c r="E8167" s="12">
        <f>IF($A8167="","",IF(ISNUMBER($A8167),$A8167,IFERROR(DATEVALUE($A8167),"")))</f>
        <v/>
      </c>
      <c r="F8167" s="12">
        <f>IF($B8167="","",IF(ISNUMBER($B8167),HOUR($B8167)*2+MINUTE($B8167)/30,IFERROR(VALUE(LEFT($B8167,FIND(":",$B8167)-1))*2+VALUE(MID($B8167,FIND(":",$B8167)+1,2))/30,"")))</f>
        <v/>
      </c>
      <c r="G8167" s="12">
        <f>IF($E8167="","",IF(WEEKDAY($E8167,2)&lt;6,1,0))</f>
        <v/>
      </c>
      <c r="H8167" s="12">
        <f>IF(OR($E8167="",$F8167=""),"",IF(AND($G8167=1,$F8167&gt;='Working Hours'!$C$8,$F8167&lt;'Working Hours'!$C$9),1,0))</f>
        <v/>
      </c>
    </row>
    <row r="8168">
      <c r="A8168" s="11" t="n"/>
      <c r="B8168" s="11" t="n"/>
      <c r="C8168" s="11" t="n"/>
      <c r="E8168" s="12">
        <f>IF($A8168="","",IF(ISNUMBER($A8168),$A8168,IFERROR(DATEVALUE($A8168),"")))</f>
        <v/>
      </c>
      <c r="F8168" s="12">
        <f>IF($B8168="","",IF(ISNUMBER($B8168),HOUR($B8168)*2+MINUTE($B8168)/30,IFERROR(VALUE(LEFT($B8168,FIND(":",$B8168)-1))*2+VALUE(MID($B8168,FIND(":",$B8168)+1,2))/30,"")))</f>
        <v/>
      </c>
      <c r="G8168" s="12">
        <f>IF($E8168="","",IF(WEEKDAY($E8168,2)&lt;6,1,0))</f>
        <v/>
      </c>
      <c r="H8168" s="12">
        <f>IF(OR($E8168="",$F8168=""),"",IF(AND($G8168=1,$F8168&gt;='Working Hours'!$C$8,$F8168&lt;'Working Hours'!$C$9),1,0))</f>
        <v/>
      </c>
    </row>
    <row r="8169">
      <c r="A8169" s="11" t="n"/>
      <c r="B8169" s="11" t="n"/>
      <c r="C8169" s="11" t="n"/>
      <c r="E8169" s="12">
        <f>IF($A8169="","",IF(ISNUMBER($A8169),$A8169,IFERROR(DATEVALUE($A8169),"")))</f>
        <v/>
      </c>
      <c r="F8169" s="12">
        <f>IF($B8169="","",IF(ISNUMBER($B8169),HOUR($B8169)*2+MINUTE($B8169)/30,IFERROR(VALUE(LEFT($B8169,FIND(":",$B8169)-1))*2+VALUE(MID($B8169,FIND(":",$B8169)+1,2))/30,"")))</f>
        <v/>
      </c>
      <c r="G8169" s="12">
        <f>IF($E8169="","",IF(WEEKDAY($E8169,2)&lt;6,1,0))</f>
        <v/>
      </c>
      <c r="H8169" s="12">
        <f>IF(OR($E8169="",$F8169=""),"",IF(AND($G8169=1,$F8169&gt;='Working Hours'!$C$8,$F8169&lt;'Working Hours'!$C$9),1,0))</f>
        <v/>
      </c>
    </row>
    <row r="8170">
      <c r="A8170" s="11" t="n"/>
      <c r="B8170" s="11" t="n"/>
      <c r="C8170" s="11" t="n"/>
      <c r="E8170" s="12">
        <f>IF($A8170="","",IF(ISNUMBER($A8170),$A8170,IFERROR(DATEVALUE($A8170),"")))</f>
        <v/>
      </c>
      <c r="F8170" s="12">
        <f>IF($B8170="","",IF(ISNUMBER($B8170),HOUR($B8170)*2+MINUTE($B8170)/30,IFERROR(VALUE(LEFT($B8170,FIND(":",$B8170)-1))*2+VALUE(MID($B8170,FIND(":",$B8170)+1,2))/30,"")))</f>
        <v/>
      </c>
      <c r="G8170" s="12">
        <f>IF($E8170="","",IF(WEEKDAY($E8170,2)&lt;6,1,0))</f>
        <v/>
      </c>
      <c r="H8170" s="12">
        <f>IF(OR($E8170="",$F8170=""),"",IF(AND($G8170=1,$F8170&gt;='Working Hours'!$C$8,$F8170&lt;'Working Hours'!$C$9),1,0))</f>
        <v/>
      </c>
    </row>
    <row r="8171">
      <c r="A8171" s="11" t="n"/>
      <c r="B8171" s="11" t="n"/>
      <c r="C8171" s="11" t="n"/>
      <c r="E8171" s="12">
        <f>IF($A8171="","",IF(ISNUMBER($A8171),$A8171,IFERROR(DATEVALUE($A8171),"")))</f>
        <v/>
      </c>
      <c r="F8171" s="12">
        <f>IF($B8171="","",IF(ISNUMBER($B8171),HOUR($B8171)*2+MINUTE($B8171)/30,IFERROR(VALUE(LEFT($B8171,FIND(":",$B8171)-1))*2+VALUE(MID($B8171,FIND(":",$B8171)+1,2))/30,"")))</f>
        <v/>
      </c>
      <c r="G8171" s="12">
        <f>IF($E8171="","",IF(WEEKDAY($E8171,2)&lt;6,1,0))</f>
        <v/>
      </c>
      <c r="H8171" s="12">
        <f>IF(OR($E8171="",$F8171=""),"",IF(AND($G8171=1,$F8171&gt;='Working Hours'!$C$8,$F8171&lt;'Working Hours'!$C$9),1,0))</f>
        <v/>
      </c>
    </row>
    <row r="8172">
      <c r="A8172" s="11" t="n"/>
      <c r="B8172" s="11" t="n"/>
      <c r="C8172" s="11" t="n"/>
      <c r="E8172" s="12">
        <f>IF($A8172="","",IF(ISNUMBER($A8172),$A8172,IFERROR(DATEVALUE($A8172),"")))</f>
        <v/>
      </c>
      <c r="F8172" s="12">
        <f>IF($B8172="","",IF(ISNUMBER($B8172),HOUR($B8172)*2+MINUTE($B8172)/30,IFERROR(VALUE(LEFT($B8172,FIND(":",$B8172)-1))*2+VALUE(MID($B8172,FIND(":",$B8172)+1,2))/30,"")))</f>
        <v/>
      </c>
      <c r="G8172" s="12">
        <f>IF($E8172="","",IF(WEEKDAY($E8172,2)&lt;6,1,0))</f>
        <v/>
      </c>
      <c r="H8172" s="12">
        <f>IF(OR($E8172="",$F8172=""),"",IF(AND($G8172=1,$F8172&gt;='Working Hours'!$C$8,$F8172&lt;'Working Hours'!$C$9),1,0))</f>
        <v/>
      </c>
    </row>
    <row r="8173">
      <c r="A8173" s="11" t="n"/>
      <c r="B8173" s="11" t="n"/>
      <c r="C8173" s="11" t="n"/>
      <c r="E8173" s="12">
        <f>IF($A8173="","",IF(ISNUMBER($A8173),$A8173,IFERROR(DATEVALUE($A8173),"")))</f>
        <v/>
      </c>
      <c r="F8173" s="12">
        <f>IF($B8173="","",IF(ISNUMBER($B8173),HOUR($B8173)*2+MINUTE($B8173)/30,IFERROR(VALUE(LEFT($B8173,FIND(":",$B8173)-1))*2+VALUE(MID($B8173,FIND(":",$B8173)+1,2))/30,"")))</f>
        <v/>
      </c>
      <c r="G8173" s="12">
        <f>IF($E8173="","",IF(WEEKDAY($E8173,2)&lt;6,1,0))</f>
        <v/>
      </c>
      <c r="H8173" s="12">
        <f>IF(OR($E8173="",$F8173=""),"",IF(AND($G8173=1,$F8173&gt;='Working Hours'!$C$8,$F8173&lt;'Working Hours'!$C$9),1,0))</f>
        <v/>
      </c>
    </row>
    <row r="8174">
      <c r="A8174" s="11" t="n"/>
      <c r="B8174" s="11" t="n"/>
      <c r="C8174" s="11" t="n"/>
      <c r="E8174" s="12">
        <f>IF($A8174="","",IF(ISNUMBER($A8174),$A8174,IFERROR(DATEVALUE($A8174),"")))</f>
        <v/>
      </c>
      <c r="F8174" s="12">
        <f>IF($B8174="","",IF(ISNUMBER($B8174),HOUR($B8174)*2+MINUTE($B8174)/30,IFERROR(VALUE(LEFT($B8174,FIND(":",$B8174)-1))*2+VALUE(MID($B8174,FIND(":",$B8174)+1,2))/30,"")))</f>
        <v/>
      </c>
      <c r="G8174" s="12">
        <f>IF($E8174="","",IF(WEEKDAY($E8174,2)&lt;6,1,0))</f>
        <v/>
      </c>
      <c r="H8174" s="12">
        <f>IF(OR($E8174="",$F8174=""),"",IF(AND($G8174=1,$F8174&gt;='Working Hours'!$C$8,$F8174&lt;'Working Hours'!$C$9),1,0))</f>
        <v/>
      </c>
    </row>
    <row r="8175">
      <c r="A8175" s="11" t="n"/>
      <c r="B8175" s="11" t="n"/>
      <c r="C8175" s="11" t="n"/>
      <c r="E8175" s="12">
        <f>IF($A8175="","",IF(ISNUMBER($A8175),$A8175,IFERROR(DATEVALUE($A8175),"")))</f>
        <v/>
      </c>
      <c r="F8175" s="12">
        <f>IF($B8175="","",IF(ISNUMBER($B8175),HOUR($B8175)*2+MINUTE($B8175)/30,IFERROR(VALUE(LEFT($B8175,FIND(":",$B8175)-1))*2+VALUE(MID($B8175,FIND(":",$B8175)+1,2))/30,"")))</f>
        <v/>
      </c>
      <c r="G8175" s="12">
        <f>IF($E8175="","",IF(WEEKDAY($E8175,2)&lt;6,1,0))</f>
        <v/>
      </c>
      <c r="H8175" s="12">
        <f>IF(OR($E8175="",$F8175=""),"",IF(AND($G8175=1,$F8175&gt;='Working Hours'!$C$8,$F8175&lt;'Working Hours'!$C$9),1,0))</f>
        <v/>
      </c>
    </row>
    <row r="8176">
      <c r="A8176" s="11" t="n"/>
      <c r="B8176" s="11" t="n"/>
      <c r="C8176" s="11" t="n"/>
      <c r="E8176" s="12">
        <f>IF($A8176="","",IF(ISNUMBER($A8176),$A8176,IFERROR(DATEVALUE($A8176),"")))</f>
        <v/>
      </c>
      <c r="F8176" s="12">
        <f>IF($B8176="","",IF(ISNUMBER($B8176),HOUR($B8176)*2+MINUTE($B8176)/30,IFERROR(VALUE(LEFT($B8176,FIND(":",$B8176)-1))*2+VALUE(MID($B8176,FIND(":",$B8176)+1,2))/30,"")))</f>
        <v/>
      </c>
      <c r="G8176" s="12">
        <f>IF($E8176="","",IF(WEEKDAY($E8176,2)&lt;6,1,0))</f>
        <v/>
      </c>
      <c r="H8176" s="12">
        <f>IF(OR($E8176="",$F8176=""),"",IF(AND($G8176=1,$F8176&gt;='Working Hours'!$C$8,$F8176&lt;'Working Hours'!$C$9),1,0))</f>
        <v/>
      </c>
    </row>
    <row r="8177">
      <c r="A8177" s="11" t="n"/>
      <c r="B8177" s="11" t="n"/>
      <c r="C8177" s="11" t="n"/>
      <c r="E8177" s="12">
        <f>IF($A8177="","",IF(ISNUMBER($A8177),$A8177,IFERROR(DATEVALUE($A8177),"")))</f>
        <v/>
      </c>
      <c r="F8177" s="12">
        <f>IF($B8177="","",IF(ISNUMBER($B8177),HOUR($B8177)*2+MINUTE($B8177)/30,IFERROR(VALUE(LEFT($B8177,FIND(":",$B8177)-1))*2+VALUE(MID($B8177,FIND(":",$B8177)+1,2))/30,"")))</f>
        <v/>
      </c>
      <c r="G8177" s="12">
        <f>IF($E8177="","",IF(WEEKDAY($E8177,2)&lt;6,1,0))</f>
        <v/>
      </c>
      <c r="H8177" s="12">
        <f>IF(OR($E8177="",$F8177=""),"",IF(AND($G8177=1,$F8177&gt;='Working Hours'!$C$8,$F8177&lt;'Working Hours'!$C$9),1,0))</f>
        <v/>
      </c>
    </row>
    <row r="8178">
      <c r="A8178" s="11" t="n"/>
      <c r="B8178" s="11" t="n"/>
      <c r="C8178" s="11" t="n"/>
      <c r="E8178" s="12">
        <f>IF($A8178="","",IF(ISNUMBER($A8178),$A8178,IFERROR(DATEVALUE($A8178),"")))</f>
        <v/>
      </c>
      <c r="F8178" s="12">
        <f>IF($B8178="","",IF(ISNUMBER($B8178),HOUR($B8178)*2+MINUTE($B8178)/30,IFERROR(VALUE(LEFT($B8178,FIND(":",$B8178)-1))*2+VALUE(MID($B8178,FIND(":",$B8178)+1,2))/30,"")))</f>
        <v/>
      </c>
      <c r="G8178" s="12">
        <f>IF($E8178="","",IF(WEEKDAY($E8178,2)&lt;6,1,0))</f>
        <v/>
      </c>
      <c r="H8178" s="12">
        <f>IF(OR($E8178="",$F8178=""),"",IF(AND($G8178=1,$F8178&gt;='Working Hours'!$C$8,$F8178&lt;'Working Hours'!$C$9),1,0))</f>
        <v/>
      </c>
    </row>
    <row r="8179">
      <c r="A8179" s="11" t="n"/>
      <c r="B8179" s="11" t="n"/>
      <c r="C8179" s="11" t="n"/>
      <c r="E8179" s="12">
        <f>IF($A8179="","",IF(ISNUMBER($A8179),$A8179,IFERROR(DATEVALUE($A8179),"")))</f>
        <v/>
      </c>
      <c r="F8179" s="12">
        <f>IF($B8179="","",IF(ISNUMBER($B8179),HOUR($B8179)*2+MINUTE($B8179)/30,IFERROR(VALUE(LEFT($B8179,FIND(":",$B8179)-1))*2+VALUE(MID($B8179,FIND(":",$B8179)+1,2))/30,"")))</f>
        <v/>
      </c>
      <c r="G8179" s="12">
        <f>IF($E8179="","",IF(WEEKDAY($E8179,2)&lt;6,1,0))</f>
        <v/>
      </c>
      <c r="H8179" s="12">
        <f>IF(OR($E8179="",$F8179=""),"",IF(AND($G8179=1,$F8179&gt;='Working Hours'!$C$8,$F8179&lt;'Working Hours'!$C$9),1,0))</f>
        <v/>
      </c>
    </row>
    <row r="8180">
      <c r="A8180" s="11" t="n"/>
      <c r="B8180" s="11" t="n"/>
      <c r="C8180" s="11" t="n"/>
      <c r="E8180" s="12">
        <f>IF($A8180="","",IF(ISNUMBER($A8180),$A8180,IFERROR(DATEVALUE($A8180),"")))</f>
        <v/>
      </c>
      <c r="F8180" s="12">
        <f>IF($B8180="","",IF(ISNUMBER($B8180),HOUR($B8180)*2+MINUTE($B8180)/30,IFERROR(VALUE(LEFT($B8180,FIND(":",$B8180)-1))*2+VALUE(MID($B8180,FIND(":",$B8180)+1,2))/30,"")))</f>
        <v/>
      </c>
      <c r="G8180" s="12">
        <f>IF($E8180="","",IF(WEEKDAY($E8180,2)&lt;6,1,0))</f>
        <v/>
      </c>
      <c r="H8180" s="12">
        <f>IF(OR($E8180="",$F8180=""),"",IF(AND($G8180=1,$F8180&gt;='Working Hours'!$C$8,$F8180&lt;'Working Hours'!$C$9),1,0))</f>
        <v/>
      </c>
    </row>
    <row r="8181">
      <c r="A8181" s="11" t="n"/>
      <c r="B8181" s="11" t="n"/>
      <c r="C8181" s="11" t="n"/>
      <c r="E8181" s="12">
        <f>IF($A8181="","",IF(ISNUMBER($A8181),$A8181,IFERROR(DATEVALUE($A8181),"")))</f>
        <v/>
      </c>
      <c r="F8181" s="12">
        <f>IF($B8181="","",IF(ISNUMBER($B8181),HOUR($B8181)*2+MINUTE($B8181)/30,IFERROR(VALUE(LEFT($B8181,FIND(":",$B8181)-1))*2+VALUE(MID($B8181,FIND(":",$B8181)+1,2))/30,"")))</f>
        <v/>
      </c>
      <c r="G8181" s="12">
        <f>IF($E8181="","",IF(WEEKDAY($E8181,2)&lt;6,1,0))</f>
        <v/>
      </c>
      <c r="H8181" s="12">
        <f>IF(OR($E8181="",$F8181=""),"",IF(AND($G8181=1,$F8181&gt;='Working Hours'!$C$8,$F8181&lt;'Working Hours'!$C$9),1,0))</f>
        <v/>
      </c>
    </row>
    <row r="8182">
      <c r="A8182" s="11" t="n"/>
      <c r="B8182" s="11" t="n"/>
      <c r="C8182" s="11" t="n"/>
      <c r="E8182" s="12">
        <f>IF($A8182="","",IF(ISNUMBER($A8182),$A8182,IFERROR(DATEVALUE($A8182),"")))</f>
        <v/>
      </c>
      <c r="F8182" s="12">
        <f>IF($B8182="","",IF(ISNUMBER($B8182),HOUR($B8182)*2+MINUTE($B8182)/30,IFERROR(VALUE(LEFT($B8182,FIND(":",$B8182)-1))*2+VALUE(MID($B8182,FIND(":",$B8182)+1,2))/30,"")))</f>
        <v/>
      </c>
      <c r="G8182" s="12">
        <f>IF($E8182="","",IF(WEEKDAY($E8182,2)&lt;6,1,0))</f>
        <v/>
      </c>
      <c r="H8182" s="12">
        <f>IF(OR($E8182="",$F8182=""),"",IF(AND($G8182=1,$F8182&gt;='Working Hours'!$C$8,$F8182&lt;'Working Hours'!$C$9),1,0))</f>
        <v/>
      </c>
    </row>
    <row r="8183">
      <c r="A8183" s="11" t="n"/>
      <c r="B8183" s="11" t="n"/>
      <c r="C8183" s="11" t="n"/>
      <c r="E8183" s="12">
        <f>IF($A8183="","",IF(ISNUMBER($A8183),$A8183,IFERROR(DATEVALUE($A8183),"")))</f>
        <v/>
      </c>
      <c r="F8183" s="12">
        <f>IF($B8183="","",IF(ISNUMBER($B8183),HOUR($B8183)*2+MINUTE($B8183)/30,IFERROR(VALUE(LEFT($B8183,FIND(":",$B8183)-1))*2+VALUE(MID($B8183,FIND(":",$B8183)+1,2))/30,"")))</f>
        <v/>
      </c>
      <c r="G8183" s="12">
        <f>IF($E8183="","",IF(WEEKDAY($E8183,2)&lt;6,1,0))</f>
        <v/>
      </c>
      <c r="H8183" s="12">
        <f>IF(OR($E8183="",$F8183=""),"",IF(AND($G8183=1,$F8183&gt;='Working Hours'!$C$8,$F8183&lt;'Working Hours'!$C$9),1,0))</f>
        <v/>
      </c>
    </row>
    <row r="8184">
      <c r="A8184" s="11" t="n"/>
      <c r="B8184" s="11" t="n"/>
      <c r="C8184" s="11" t="n"/>
      <c r="E8184" s="12">
        <f>IF($A8184="","",IF(ISNUMBER($A8184),$A8184,IFERROR(DATEVALUE($A8184),"")))</f>
        <v/>
      </c>
      <c r="F8184" s="12">
        <f>IF($B8184="","",IF(ISNUMBER($B8184),HOUR($B8184)*2+MINUTE($B8184)/30,IFERROR(VALUE(LEFT($B8184,FIND(":",$B8184)-1))*2+VALUE(MID($B8184,FIND(":",$B8184)+1,2))/30,"")))</f>
        <v/>
      </c>
      <c r="G8184" s="12">
        <f>IF($E8184="","",IF(WEEKDAY($E8184,2)&lt;6,1,0))</f>
        <v/>
      </c>
      <c r="H8184" s="12">
        <f>IF(OR($E8184="",$F8184=""),"",IF(AND($G8184=1,$F8184&gt;='Working Hours'!$C$8,$F8184&lt;'Working Hours'!$C$9),1,0))</f>
        <v/>
      </c>
    </row>
    <row r="8185">
      <c r="A8185" s="11" t="n"/>
      <c r="B8185" s="11" t="n"/>
      <c r="C8185" s="11" t="n"/>
      <c r="E8185" s="12">
        <f>IF($A8185="","",IF(ISNUMBER($A8185),$A8185,IFERROR(DATEVALUE($A8185),"")))</f>
        <v/>
      </c>
      <c r="F8185" s="12">
        <f>IF($B8185="","",IF(ISNUMBER($B8185),HOUR($B8185)*2+MINUTE($B8185)/30,IFERROR(VALUE(LEFT($B8185,FIND(":",$B8185)-1))*2+VALUE(MID($B8185,FIND(":",$B8185)+1,2))/30,"")))</f>
        <v/>
      </c>
      <c r="G8185" s="12">
        <f>IF($E8185="","",IF(WEEKDAY($E8185,2)&lt;6,1,0))</f>
        <v/>
      </c>
      <c r="H8185" s="12">
        <f>IF(OR($E8185="",$F8185=""),"",IF(AND($G8185=1,$F8185&gt;='Working Hours'!$C$8,$F8185&lt;'Working Hours'!$C$9),1,0))</f>
        <v/>
      </c>
    </row>
    <row r="8186">
      <c r="A8186" s="11" t="n"/>
      <c r="B8186" s="11" t="n"/>
      <c r="C8186" s="11" t="n"/>
      <c r="E8186" s="12">
        <f>IF($A8186="","",IF(ISNUMBER($A8186),$A8186,IFERROR(DATEVALUE($A8186),"")))</f>
        <v/>
      </c>
      <c r="F8186" s="12">
        <f>IF($B8186="","",IF(ISNUMBER($B8186),HOUR($B8186)*2+MINUTE($B8186)/30,IFERROR(VALUE(LEFT($B8186,FIND(":",$B8186)-1))*2+VALUE(MID($B8186,FIND(":",$B8186)+1,2))/30,"")))</f>
        <v/>
      </c>
      <c r="G8186" s="12">
        <f>IF($E8186="","",IF(WEEKDAY($E8186,2)&lt;6,1,0))</f>
        <v/>
      </c>
      <c r="H8186" s="12">
        <f>IF(OR($E8186="",$F8186=""),"",IF(AND($G8186=1,$F8186&gt;='Working Hours'!$C$8,$F8186&lt;'Working Hours'!$C$9),1,0))</f>
        <v/>
      </c>
    </row>
    <row r="8187">
      <c r="A8187" s="11" t="n"/>
      <c r="B8187" s="11" t="n"/>
      <c r="C8187" s="11" t="n"/>
      <c r="E8187" s="12">
        <f>IF($A8187="","",IF(ISNUMBER($A8187),$A8187,IFERROR(DATEVALUE($A8187),"")))</f>
        <v/>
      </c>
      <c r="F8187" s="12">
        <f>IF($B8187="","",IF(ISNUMBER($B8187),HOUR($B8187)*2+MINUTE($B8187)/30,IFERROR(VALUE(LEFT($B8187,FIND(":",$B8187)-1))*2+VALUE(MID($B8187,FIND(":",$B8187)+1,2))/30,"")))</f>
        <v/>
      </c>
      <c r="G8187" s="12">
        <f>IF($E8187="","",IF(WEEKDAY($E8187,2)&lt;6,1,0))</f>
        <v/>
      </c>
      <c r="H8187" s="12">
        <f>IF(OR($E8187="",$F8187=""),"",IF(AND($G8187=1,$F8187&gt;='Working Hours'!$C$8,$F8187&lt;'Working Hours'!$C$9),1,0))</f>
        <v/>
      </c>
    </row>
    <row r="8188">
      <c r="A8188" s="11" t="n"/>
      <c r="B8188" s="11" t="n"/>
      <c r="C8188" s="11" t="n"/>
      <c r="E8188" s="12">
        <f>IF($A8188="","",IF(ISNUMBER($A8188),$A8188,IFERROR(DATEVALUE($A8188),"")))</f>
        <v/>
      </c>
      <c r="F8188" s="12">
        <f>IF($B8188="","",IF(ISNUMBER($B8188),HOUR($B8188)*2+MINUTE($B8188)/30,IFERROR(VALUE(LEFT($B8188,FIND(":",$B8188)-1))*2+VALUE(MID($B8188,FIND(":",$B8188)+1,2))/30,"")))</f>
        <v/>
      </c>
      <c r="G8188" s="12">
        <f>IF($E8188="","",IF(WEEKDAY($E8188,2)&lt;6,1,0))</f>
        <v/>
      </c>
      <c r="H8188" s="12">
        <f>IF(OR($E8188="",$F8188=""),"",IF(AND($G8188=1,$F8188&gt;='Working Hours'!$C$8,$F8188&lt;'Working Hours'!$C$9),1,0))</f>
        <v/>
      </c>
    </row>
    <row r="8189">
      <c r="A8189" s="11" t="n"/>
      <c r="B8189" s="11" t="n"/>
      <c r="C8189" s="11" t="n"/>
      <c r="E8189" s="12">
        <f>IF($A8189="","",IF(ISNUMBER($A8189),$A8189,IFERROR(DATEVALUE($A8189),"")))</f>
        <v/>
      </c>
      <c r="F8189" s="12">
        <f>IF($B8189="","",IF(ISNUMBER($B8189),HOUR($B8189)*2+MINUTE($B8189)/30,IFERROR(VALUE(LEFT($B8189,FIND(":",$B8189)-1))*2+VALUE(MID($B8189,FIND(":",$B8189)+1,2))/30,"")))</f>
        <v/>
      </c>
      <c r="G8189" s="12">
        <f>IF($E8189="","",IF(WEEKDAY($E8189,2)&lt;6,1,0))</f>
        <v/>
      </c>
      <c r="H8189" s="12">
        <f>IF(OR($E8189="",$F8189=""),"",IF(AND($G8189=1,$F8189&gt;='Working Hours'!$C$8,$F8189&lt;'Working Hours'!$C$9),1,0))</f>
        <v/>
      </c>
    </row>
    <row r="8190">
      <c r="A8190" s="11" t="n"/>
      <c r="B8190" s="11" t="n"/>
      <c r="C8190" s="11" t="n"/>
      <c r="E8190" s="12">
        <f>IF($A8190="","",IF(ISNUMBER($A8190),$A8190,IFERROR(DATEVALUE($A8190),"")))</f>
        <v/>
      </c>
      <c r="F8190" s="12">
        <f>IF($B8190="","",IF(ISNUMBER($B8190),HOUR($B8190)*2+MINUTE($B8190)/30,IFERROR(VALUE(LEFT($B8190,FIND(":",$B8190)-1))*2+VALUE(MID($B8190,FIND(":",$B8190)+1,2))/30,"")))</f>
        <v/>
      </c>
      <c r="G8190" s="12">
        <f>IF($E8190="","",IF(WEEKDAY($E8190,2)&lt;6,1,0))</f>
        <v/>
      </c>
      <c r="H8190" s="12">
        <f>IF(OR($E8190="",$F8190=""),"",IF(AND($G8190=1,$F8190&gt;='Working Hours'!$C$8,$F8190&lt;'Working Hours'!$C$9),1,0))</f>
        <v/>
      </c>
    </row>
    <row r="8191">
      <c r="A8191" s="11" t="n"/>
      <c r="B8191" s="11" t="n"/>
      <c r="C8191" s="11" t="n"/>
      <c r="E8191" s="12">
        <f>IF($A8191="","",IF(ISNUMBER($A8191),$A8191,IFERROR(DATEVALUE($A8191),"")))</f>
        <v/>
      </c>
      <c r="F8191" s="12">
        <f>IF($B8191="","",IF(ISNUMBER($B8191),HOUR($B8191)*2+MINUTE($B8191)/30,IFERROR(VALUE(LEFT($B8191,FIND(":",$B8191)-1))*2+VALUE(MID($B8191,FIND(":",$B8191)+1,2))/30,"")))</f>
        <v/>
      </c>
      <c r="G8191" s="12">
        <f>IF($E8191="","",IF(WEEKDAY($E8191,2)&lt;6,1,0))</f>
        <v/>
      </c>
      <c r="H8191" s="12">
        <f>IF(OR($E8191="",$F8191=""),"",IF(AND($G8191=1,$F8191&gt;='Working Hours'!$C$8,$F8191&lt;'Working Hours'!$C$9),1,0))</f>
        <v/>
      </c>
    </row>
    <row r="8192">
      <c r="A8192" s="11" t="n"/>
      <c r="B8192" s="11" t="n"/>
      <c r="C8192" s="11" t="n"/>
      <c r="E8192" s="12">
        <f>IF($A8192="","",IF(ISNUMBER($A8192),$A8192,IFERROR(DATEVALUE($A8192),"")))</f>
        <v/>
      </c>
      <c r="F8192" s="12">
        <f>IF($B8192="","",IF(ISNUMBER($B8192),HOUR($B8192)*2+MINUTE($B8192)/30,IFERROR(VALUE(LEFT($B8192,FIND(":",$B8192)-1))*2+VALUE(MID($B8192,FIND(":",$B8192)+1,2))/30,"")))</f>
        <v/>
      </c>
      <c r="G8192" s="12">
        <f>IF($E8192="","",IF(WEEKDAY($E8192,2)&lt;6,1,0))</f>
        <v/>
      </c>
      <c r="H8192" s="12">
        <f>IF(OR($E8192="",$F8192=""),"",IF(AND($G8192=1,$F8192&gt;='Working Hours'!$C$8,$F8192&lt;'Working Hours'!$C$9),1,0))</f>
        <v/>
      </c>
    </row>
    <row r="8193">
      <c r="A8193" s="11" t="n"/>
      <c r="B8193" s="11" t="n"/>
      <c r="C8193" s="11" t="n"/>
      <c r="E8193" s="12">
        <f>IF($A8193="","",IF(ISNUMBER($A8193),$A8193,IFERROR(DATEVALUE($A8193),"")))</f>
        <v/>
      </c>
      <c r="F8193" s="12">
        <f>IF($B8193="","",IF(ISNUMBER($B8193),HOUR($B8193)*2+MINUTE($B8193)/30,IFERROR(VALUE(LEFT($B8193,FIND(":",$B8193)-1))*2+VALUE(MID($B8193,FIND(":",$B8193)+1,2))/30,"")))</f>
        <v/>
      </c>
      <c r="G8193" s="12">
        <f>IF($E8193="","",IF(WEEKDAY($E8193,2)&lt;6,1,0))</f>
        <v/>
      </c>
      <c r="H8193" s="12">
        <f>IF(OR($E8193="",$F8193=""),"",IF(AND($G8193=1,$F8193&gt;='Working Hours'!$C$8,$F8193&lt;'Working Hours'!$C$9),1,0))</f>
        <v/>
      </c>
    </row>
    <row r="8194">
      <c r="A8194" s="11" t="n"/>
      <c r="B8194" s="11" t="n"/>
      <c r="C8194" s="11" t="n"/>
      <c r="E8194" s="12">
        <f>IF($A8194="","",IF(ISNUMBER($A8194),$A8194,IFERROR(DATEVALUE($A8194),"")))</f>
        <v/>
      </c>
      <c r="F8194" s="12">
        <f>IF($B8194="","",IF(ISNUMBER($B8194),HOUR($B8194)*2+MINUTE($B8194)/30,IFERROR(VALUE(LEFT($B8194,FIND(":",$B8194)-1))*2+VALUE(MID($B8194,FIND(":",$B8194)+1,2))/30,"")))</f>
        <v/>
      </c>
      <c r="G8194" s="12">
        <f>IF($E8194="","",IF(WEEKDAY($E8194,2)&lt;6,1,0))</f>
        <v/>
      </c>
      <c r="H8194" s="12">
        <f>IF(OR($E8194="",$F8194=""),"",IF(AND($G8194=1,$F8194&gt;='Working Hours'!$C$8,$F8194&lt;'Working Hours'!$C$9),1,0))</f>
        <v/>
      </c>
    </row>
    <row r="8195">
      <c r="A8195" s="11" t="n"/>
      <c r="B8195" s="11" t="n"/>
      <c r="C8195" s="11" t="n"/>
      <c r="E8195" s="12">
        <f>IF($A8195="","",IF(ISNUMBER($A8195),$A8195,IFERROR(DATEVALUE($A8195),"")))</f>
        <v/>
      </c>
      <c r="F8195" s="12">
        <f>IF($B8195="","",IF(ISNUMBER($B8195),HOUR($B8195)*2+MINUTE($B8195)/30,IFERROR(VALUE(LEFT($B8195,FIND(":",$B8195)-1))*2+VALUE(MID($B8195,FIND(":",$B8195)+1,2))/30,"")))</f>
        <v/>
      </c>
      <c r="G8195" s="12">
        <f>IF($E8195="","",IF(WEEKDAY($E8195,2)&lt;6,1,0))</f>
        <v/>
      </c>
      <c r="H8195" s="12">
        <f>IF(OR($E8195="",$F8195=""),"",IF(AND($G8195=1,$F8195&gt;='Working Hours'!$C$8,$F8195&lt;'Working Hours'!$C$9),1,0))</f>
        <v/>
      </c>
    </row>
    <row r="8196">
      <c r="A8196" s="11" t="n"/>
      <c r="B8196" s="11" t="n"/>
      <c r="C8196" s="11" t="n"/>
      <c r="E8196" s="12">
        <f>IF($A8196="","",IF(ISNUMBER($A8196),$A8196,IFERROR(DATEVALUE($A8196),"")))</f>
        <v/>
      </c>
      <c r="F8196" s="12">
        <f>IF($B8196="","",IF(ISNUMBER($B8196),HOUR($B8196)*2+MINUTE($B8196)/30,IFERROR(VALUE(LEFT($B8196,FIND(":",$B8196)-1))*2+VALUE(MID($B8196,FIND(":",$B8196)+1,2))/30,"")))</f>
        <v/>
      </c>
      <c r="G8196" s="12">
        <f>IF($E8196="","",IF(WEEKDAY($E8196,2)&lt;6,1,0))</f>
        <v/>
      </c>
      <c r="H8196" s="12">
        <f>IF(OR($E8196="",$F8196=""),"",IF(AND($G8196=1,$F8196&gt;='Working Hours'!$C$8,$F8196&lt;'Working Hours'!$C$9),1,0))</f>
        <v/>
      </c>
    </row>
    <row r="8197">
      <c r="A8197" s="11" t="n"/>
      <c r="B8197" s="11" t="n"/>
      <c r="C8197" s="11" t="n"/>
      <c r="E8197" s="12">
        <f>IF($A8197="","",IF(ISNUMBER($A8197),$A8197,IFERROR(DATEVALUE($A8197),"")))</f>
        <v/>
      </c>
      <c r="F8197" s="12">
        <f>IF($B8197="","",IF(ISNUMBER($B8197),HOUR($B8197)*2+MINUTE($B8197)/30,IFERROR(VALUE(LEFT($B8197,FIND(":",$B8197)-1))*2+VALUE(MID($B8197,FIND(":",$B8197)+1,2))/30,"")))</f>
        <v/>
      </c>
      <c r="G8197" s="12">
        <f>IF($E8197="","",IF(WEEKDAY($E8197,2)&lt;6,1,0))</f>
        <v/>
      </c>
      <c r="H8197" s="12">
        <f>IF(OR($E8197="",$F8197=""),"",IF(AND($G8197=1,$F8197&gt;='Working Hours'!$C$8,$F8197&lt;'Working Hours'!$C$9),1,0))</f>
        <v/>
      </c>
    </row>
    <row r="8198">
      <c r="A8198" s="11" t="n"/>
      <c r="B8198" s="11" t="n"/>
      <c r="C8198" s="11" t="n"/>
      <c r="E8198" s="12">
        <f>IF($A8198="","",IF(ISNUMBER($A8198),$A8198,IFERROR(DATEVALUE($A8198),"")))</f>
        <v/>
      </c>
      <c r="F8198" s="12">
        <f>IF($B8198="","",IF(ISNUMBER($B8198),HOUR($B8198)*2+MINUTE($B8198)/30,IFERROR(VALUE(LEFT($B8198,FIND(":",$B8198)-1))*2+VALUE(MID($B8198,FIND(":",$B8198)+1,2))/30,"")))</f>
        <v/>
      </c>
      <c r="G8198" s="12">
        <f>IF($E8198="","",IF(WEEKDAY($E8198,2)&lt;6,1,0))</f>
        <v/>
      </c>
      <c r="H8198" s="12">
        <f>IF(OR($E8198="",$F8198=""),"",IF(AND($G8198=1,$F8198&gt;='Working Hours'!$C$8,$F8198&lt;'Working Hours'!$C$9),1,0))</f>
        <v/>
      </c>
    </row>
    <row r="8199">
      <c r="A8199" s="11" t="n"/>
      <c r="B8199" s="11" t="n"/>
      <c r="C8199" s="11" t="n"/>
      <c r="E8199" s="12">
        <f>IF($A8199="","",IF(ISNUMBER($A8199),$A8199,IFERROR(DATEVALUE($A8199),"")))</f>
        <v/>
      </c>
      <c r="F8199" s="12">
        <f>IF($B8199="","",IF(ISNUMBER($B8199),HOUR($B8199)*2+MINUTE($B8199)/30,IFERROR(VALUE(LEFT($B8199,FIND(":",$B8199)-1))*2+VALUE(MID($B8199,FIND(":",$B8199)+1,2))/30,"")))</f>
        <v/>
      </c>
      <c r="G8199" s="12">
        <f>IF($E8199="","",IF(WEEKDAY($E8199,2)&lt;6,1,0))</f>
        <v/>
      </c>
      <c r="H8199" s="12">
        <f>IF(OR($E8199="",$F8199=""),"",IF(AND($G8199=1,$F8199&gt;='Working Hours'!$C$8,$F8199&lt;'Working Hours'!$C$9),1,0))</f>
        <v/>
      </c>
    </row>
    <row r="8200">
      <c r="A8200" s="11" t="n"/>
      <c r="B8200" s="11" t="n"/>
      <c r="C8200" s="11" t="n"/>
      <c r="E8200" s="12">
        <f>IF($A8200="","",IF(ISNUMBER($A8200),$A8200,IFERROR(DATEVALUE($A8200),"")))</f>
        <v/>
      </c>
      <c r="F8200" s="12">
        <f>IF($B8200="","",IF(ISNUMBER($B8200),HOUR($B8200)*2+MINUTE($B8200)/30,IFERROR(VALUE(LEFT($B8200,FIND(":",$B8200)-1))*2+VALUE(MID($B8200,FIND(":",$B8200)+1,2))/30,"")))</f>
        <v/>
      </c>
      <c r="G8200" s="12">
        <f>IF($E8200="","",IF(WEEKDAY($E8200,2)&lt;6,1,0))</f>
        <v/>
      </c>
      <c r="H8200" s="12">
        <f>IF(OR($E8200="",$F8200=""),"",IF(AND($G8200=1,$F8200&gt;='Working Hours'!$C$8,$F8200&lt;'Working Hours'!$C$9),1,0))</f>
        <v/>
      </c>
    </row>
    <row r="8201">
      <c r="A8201" s="11" t="n"/>
      <c r="B8201" s="11" t="n"/>
      <c r="C8201" s="11" t="n"/>
      <c r="E8201" s="12">
        <f>IF($A8201="","",IF(ISNUMBER($A8201),$A8201,IFERROR(DATEVALUE($A8201),"")))</f>
        <v/>
      </c>
      <c r="F8201" s="12">
        <f>IF($B8201="","",IF(ISNUMBER($B8201),HOUR($B8201)*2+MINUTE($B8201)/30,IFERROR(VALUE(LEFT($B8201,FIND(":",$B8201)-1))*2+VALUE(MID($B8201,FIND(":",$B8201)+1,2))/30,"")))</f>
        <v/>
      </c>
      <c r="G8201" s="12">
        <f>IF($E8201="","",IF(WEEKDAY($E8201,2)&lt;6,1,0))</f>
        <v/>
      </c>
      <c r="H8201" s="12">
        <f>IF(OR($E8201="",$F8201=""),"",IF(AND($G8201=1,$F8201&gt;='Working Hours'!$C$8,$F8201&lt;'Working Hours'!$C$9),1,0))</f>
        <v/>
      </c>
    </row>
    <row r="8202">
      <c r="A8202" s="11" t="n"/>
      <c r="B8202" s="11" t="n"/>
      <c r="C8202" s="11" t="n"/>
      <c r="E8202" s="12">
        <f>IF($A8202="","",IF(ISNUMBER($A8202),$A8202,IFERROR(DATEVALUE($A8202),"")))</f>
        <v/>
      </c>
      <c r="F8202" s="12">
        <f>IF($B8202="","",IF(ISNUMBER($B8202),HOUR($B8202)*2+MINUTE($B8202)/30,IFERROR(VALUE(LEFT($B8202,FIND(":",$B8202)-1))*2+VALUE(MID($B8202,FIND(":",$B8202)+1,2))/30,"")))</f>
        <v/>
      </c>
      <c r="G8202" s="12">
        <f>IF($E8202="","",IF(WEEKDAY($E8202,2)&lt;6,1,0))</f>
        <v/>
      </c>
      <c r="H8202" s="12">
        <f>IF(OR($E8202="",$F8202=""),"",IF(AND($G8202=1,$F8202&gt;='Working Hours'!$C$8,$F8202&lt;'Working Hours'!$C$9),1,0))</f>
        <v/>
      </c>
    </row>
    <row r="8203">
      <c r="A8203" s="11" t="n"/>
      <c r="B8203" s="11" t="n"/>
      <c r="C8203" s="11" t="n"/>
      <c r="E8203" s="12">
        <f>IF($A8203="","",IF(ISNUMBER($A8203),$A8203,IFERROR(DATEVALUE($A8203),"")))</f>
        <v/>
      </c>
      <c r="F8203" s="12">
        <f>IF($B8203="","",IF(ISNUMBER($B8203),HOUR($B8203)*2+MINUTE($B8203)/30,IFERROR(VALUE(LEFT($B8203,FIND(":",$B8203)-1))*2+VALUE(MID($B8203,FIND(":",$B8203)+1,2))/30,"")))</f>
        <v/>
      </c>
      <c r="G8203" s="12">
        <f>IF($E8203="","",IF(WEEKDAY($E8203,2)&lt;6,1,0))</f>
        <v/>
      </c>
      <c r="H8203" s="12">
        <f>IF(OR($E8203="",$F8203=""),"",IF(AND($G8203=1,$F8203&gt;='Working Hours'!$C$8,$F8203&lt;'Working Hours'!$C$9),1,0))</f>
        <v/>
      </c>
    </row>
    <row r="8204">
      <c r="A8204" s="11" t="n"/>
      <c r="B8204" s="11" t="n"/>
      <c r="C8204" s="11" t="n"/>
      <c r="E8204" s="12">
        <f>IF($A8204="","",IF(ISNUMBER($A8204),$A8204,IFERROR(DATEVALUE($A8204),"")))</f>
        <v/>
      </c>
      <c r="F8204" s="12">
        <f>IF($B8204="","",IF(ISNUMBER($B8204),HOUR($B8204)*2+MINUTE($B8204)/30,IFERROR(VALUE(LEFT($B8204,FIND(":",$B8204)-1))*2+VALUE(MID($B8204,FIND(":",$B8204)+1,2))/30,"")))</f>
        <v/>
      </c>
      <c r="G8204" s="12">
        <f>IF($E8204="","",IF(WEEKDAY($E8204,2)&lt;6,1,0))</f>
        <v/>
      </c>
      <c r="H8204" s="12">
        <f>IF(OR($E8204="",$F8204=""),"",IF(AND($G8204=1,$F8204&gt;='Working Hours'!$C$8,$F8204&lt;'Working Hours'!$C$9),1,0))</f>
        <v/>
      </c>
    </row>
    <row r="8205">
      <c r="A8205" s="11" t="n"/>
      <c r="B8205" s="11" t="n"/>
      <c r="C8205" s="11" t="n"/>
      <c r="E8205" s="12">
        <f>IF($A8205="","",IF(ISNUMBER($A8205),$A8205,IFERROR(DATEVALUE($A8205),"")))</f>
        <v/>
      </c>
      <c r="F8205" s="12">
        <f>IF($B8205="","",IF(ISNUMBER($B8205),HOUR($B8205)*2+MINUTE($B8205)/30,IFERROR(VALUE(LEFT($B8205,FIND(":",$B8205)-1))*2+VALUE(MID($B8205,FIND(":",$B8205)+1,2))/30,"")))</f>
        <v/>
      </c>
      <c r="G8205" s="12">
        <f>IF($E8205="","",IF(WEEKDAY($E8205,2)&lt;6,1,0))</f>
        <v/>
      </c>
      <c r="H8205" s="12">
        <f>IF(OR($E8205="",$F8205=""),"",IF(AND($G8205=1,$F8205&gt;='Working Hours'!$C$8,$F8205&lt;'Working Hours'!$C$9),1,0))</f>
        <v/>
      </c>
    </row>
    <row r="8206">
      <c r="A8206" s="11" t="n"/>
      <c r="B8206" s="11" t="n"/>
      <c r="C8206" s="11" t="n"/>
      <c r="E8206" s="12">
        <f>IF($A8206="","",IF(ISNUMBER($A8206),$A8206,IFERROR(DATEVALUE($A8206),"")))</f>
        <v/>
      </c>
      <c r="F8206" s="12">
        <f>IF($B8206="","",IF(ISNUMBER($B8206),HOUR($B8206)*2+MINUTE($B8206)/30,IFERROR(VALUE(LEFT($B8206,FIND(":",$B8206)-1))*2+VALUE(MID($B8206,FIND(":",$B8206)+1,2))/30,"")))</f>
        <v/>
      </c>
      <c r="G8206" s="12">
        <f>IF($E8206="","",IF(WEEKDAY($E8206,2)&lt;6,1,0))</f>
        <v/>
      </c>
      <c r="H8206" s="12">
        <f>IF(OR($E8206="",$F8206=""),"",IF(AND($G8206=1,$F8206&gt;='Working Hours'!$C$8,$F8206&lt;'Working Hours'!$C$9),1,0))</f>
        <v/>
      </c>
    </row>
    <row r="8207">
      <c r="A8207" s="11" t="n"/>
      <c r="B8207" s="11" t="n"/>
      <c r="C8207" s="11" t="n"/>
      <c r="E8207" s="12">
        <f>IF($A8207="","",IF(ISNUMBER($A8207),$A8207,IFERROR(DATEVALUE($A8207),"")))</f>
        <v/>
      </c>
      <c r="F8207" s="12">
        <f>IF($B8207="","",IF(ISNUMBER($B8207),HOUR($B8207)*2+MINUTE($B8207)/30,IFERROR(VALUE(LEFT($B8207,FIND(":",$B8207)-1))*2+VALUE(MID($B8207,FIND(":",$B8207)+1,2))/30,"")))</f>
        <v/>
      </c>
      <c r="G8207" s="12">
        <f>IF($E8207="","",IF(WEEKDAY($E8207,2)&lt;6,1,0))</f>
        <v/>
      </c>
      <c r="H8207" s="12">
        <f>IF(OR($E8207="",$F8207=""),"",IF(AND($G8207=1,$F8207&gt;='Working Hours'!$C$8,$F8207&lt;'Working Hours'!$C$9),1,0))</f>
        <v/>
      </c>
    </row>
    <row r="8208">
      <c r="A8208" s="11" t="n"/>
      <c r="B8208" s="11" t="n"/>
      <c r="C8208" s="11" t="n"/>
      <c r="E8208" s="12">
        <f>IF($A8208="","",IF(ISNUMBER($A8208),$A8208,IFERROR(DATEVALUE($A8208),"")))</f>
        <v/>
      </c>
      <c r="F8208" s="12">
        <f>IF($B8208="","",IF(ISNUMBER($B8208),HOUR($B8208)*2+MINUTE($B8208)/30,IFERROR(VALUE(LEFT($B8208,FIND(":",$B8208)-1))*2+VALUE(MID($B8208,FIND(":",$B8208)+1,2))/30,"")))</f>
        <v/>
      </c>
      <c r="G8208" s="12">
        <f>IF($E8208="","",IF(WEEKDAY($E8208,2)&lt;6,1,0))</f>
        <v/>
      </c>
      <c r="H8208" s="12">
        <f>IF(OR($E8208="",$F8208=""),"",IF(AND($G8208=1,$F8208&gt;='Working Hours'!$C$8,$F8208&lt;'Working Hours'!$C$9),1,0))</f>
        <v/>
      </c>
    </row>
    <row r="8209">
      <c r="A8209" s="11" t="n"/>
      <c r="B8209" s="11" t="n"/>
      <c r="C8209" s="11" t="n"/>
      <c r="E8209" s="12">
        <f>IF($A8209="","",IF(ISNUMBER($A8209),$A8209,IFERROR(DATEVALUE($A8209),"")))</f>
        <v/>
      </c>
      <c r="F8209" s="12">
        <f>IF($B8209="","",IF(ISNUMBER($B8209),HOUR($B8209)*2+MINUTE($B8209)/30,IFERROR(VALUE(LEFT($B8209,FIND(":",$B8209)-1))*2+VALUE(MID($B8209,FIND(":",$B8209)+1,2))/30,"")))</f>
        <v/>
      </c>
      <c r="G8209" s="12">
        <f>IF($E8209="","",IF(WEEKDAY($E8209,2)&lt;6,1,0))</f>
        <v/>
      </c>
      <c r="H8209" s="12">
        <f>IF(OR($E8209="",$F8209=""),"",IF(AND($G8209=1,$F8209&gt;='Working Hours'!$C$8,$F8209&lt;'Working Hours'!$C$9),1,0))</f>
        <v/>
      </c>
    </row>
    <row r="8210">
      <c r="A8210" s="11" t="n"/>
      <c r="B8210" s="11" t="n"/>
      <c r="C8210" s="11" t="n"/>
      <c r="E8210" s="12">
        <f>IF($A8210="","",IF(ISNUMBER($A8210),$A8210,IFERROR(DATEVALUE($A8210),"")))</f>
        <v/>
      </c>
      <c r="F8210" s="12">
        <f>IF($B8210="","",IF(ISNUMBER($B8210),HOUR($B8210)*2+MINUTE($B8210)/30,IFERROR(VALUE(LEFT($B8210,FIND(":",$B8210)-1))*2+VALUE(MID($B8210,FIND(":",$B8210)+1,2))/30,"")))</f>
        <v/>
      </c>
      <c r="G8210" s="12">
        <f>IF($E8210="","",IF(WEEKDAY($E8210,2)&lt;6,1,0))</f>
        <v/>
      </c>
      <c r="H8210" s="12">
        <f>IF(OR($E8210="",$F8210=""),"",IF(AND($G8210=1,$F8210&gt;='Working Hours'!$C$8,$F8210&lt;'Working Hours'!$C$9),1,0))</f>
        <v/>
      </c>
    </row>
    <row r="8211">
      <c r="A8211" s="11" t="n"/>
      <c r="B8211" s="11" t="n"/>
      <c r="C8211" s="11" t="n"/>
      <c r="E8211" s="12">
        <f>IF($A8211="","",IF(ISNUMBER($A8211),$A8211,IFERROR(DATEVALUE($A8211),"")))</f>
        <v/>
      </c>
      <c r="F8211" s="12">
        <f>IF($B8211="","",IF(ISNUMBER($B8211),HOUR($B8211)*2+MINUTE($B8211)/30,IFERROR(VALUE(LEFT($B8211,FIND(":",$B8211)-1))*2+VALUE(MID($B8211,FIND(":",$B8211)+1,2))/30,"")))</f>
        <v/>
      </c>
      <c r="G8211" s="12">
        <f>IF($E8211="","",IF(WEEKDAY($E8211,2)&lt;6,1,0))</f>
        <v/>
      </c>
      <c r="H8211" s="12">
        <f>IF(OR($E8211="",$F8211=""),"",IF(AND($G8211=1,$F8211&gt;='Working Hours'!$C$8,$F8211&lt;'Working Hours'!$C$9),1,0))</f>
        <v/>
      </c>
    </row>
    <row r="8212">
      <c r="A8212" s="11" t="n"/>
      <c r="B8212" s="11" t="n"/>
      <c r="C8212" s="11" t="n"/>
      <c r="E8212" s="12">
        <f>IF($A8212="","",IF(ISNUMBER($A8212),$A8212,IFERROR(DATEVALUE($A8212),"")))</f>
        <v/>
      </c>
      <c r="F8212" s="12">
        <f>IF($B8212="","",IF(ISNUMBER($B8212),HOUR($B8212)*2+MINUTE($B8212)/30,IFERROR(VALUE(LEFT($B8212,FIND(":",$B8212)-1))*2+VALUE(MID($B8212,FIND(":",$B8212)+1,2))/30,"")))</f>
        <v/>
      </c>
      <c r="G8212" s="12">
        <f>IF($E8212="","",IF(WEEKDAY($E8212,2)&lt;6,1,0))</f>
        <v/>
      </c>
      <c r="H8212" s="12">
        <f>IF(OR($E8212="",$F8212=""),"",IF(AND($G8212=1,$F8212&gt;='Working Hours'!$C$8,$F8212&lt;'Working Hours'!$C$9),1,0))</f>
        <v/>
      </c>
    </row>
    <row r="8213">
      <c r="A8213" s="11" t="n"/>
      <c r="B8213" s="11" t="n"/>
      <c r="C8213" s="11" t="n"/>
      <c r="E8213" s="12">
        <f>IF($A8213="","",IF(ISNUMBER($A8213),$A8213,IFERROR(DATEVALUE($A8213),"")))</f>
        <v/>
      </c>
      <c r="F8213" s="12">
        <f>IF($B8213="","",IF(ISNUMBER($B8213),HOUR($B8213)*2+MINUTE($B8213)/30,IFERROR(VALUE(LEFT($B8213,FIND(":",$B8213)-1))*2+VALUE(MID($B8213,FIND(":",$B8213)+1,2))/30,"")))</f>
        <v/>
      </c>
      <c r="G8213" s="12">
        <f>IF($E8213="","",IF(WEEKDAY($E8213,2)&lt;6,1,0))</f>
        <v/>
      </c>
      <c r="H8213" s="12">
        <f>IF(OR($E8213="",$F8213=""),"",IF(AND($G8213=1,$F8213&gt;='Working Hours'!$C$8,$F8213&lt;'Working Hours'!$C$9),1,0))</f>
        <v/>
      </c>
    </row>
    <row r="8214">
      <c r="A8214" s="11" t="n"/>
      <c r="B8214" s="11" t="n"/>
      <c r="C8214" s="11" t="n"/>
      <c r="E8214" s="12">
        <f>IF($A8214="","",IF(ISNUMBER($A8214),$A8214,IFERROR(DATEVALUE($A8214),"")))</f>
        <v/>
      </c>
      <c r="F8214" s="12">
        <f>IF($B8214="","",IF(ISNUMBER($B8214),HOUR($B8214)*2+MINUTE($B8214)/30,IFERROR(VALUE(LEFT($B8214,FIND(":",$B8214)-1))*2+VALUE(MID($B8214,FIND(":",$B8214)+1,2))/30,"")))</f>
        <v/>
      </c>
      <c r="G8214" s="12">
        <f>IF($E8214="","",IF(WEEKDAY($E8214,2)&lt;6,1,0))</f>
        <v/>
      </c>
      <c r="H8214" s="12">
        <f>IF(OR($E8214="",$F8214=""),"",IF(AND($G8214=1,$F8214&gt;='Working Hours'!$C$8,$F8214&lt;'Working Hours'!$C$9),1,0))</f>
        <v/>
      </c>
    </row>
    <row r="8215">
      <c r="A8215" s="11" t="n"/>
      <c r="B8215" s="11" t="n"/>
      <c r="C8215" s="11" t="n"/>
      <c r="E8215" s="12">
        <f>IF($A8215="","",IF(ISNUMBER($A8215),$A8215,IFERROR(DATEVALUE($A8215),"")))</f>
        <v/>
      </c>
      <c r="F8215" s="12">
        <f>IF($B8215="","",IF(ISNUMBER($B8215),HOUR($B8215)*2+MINUTE($B8215)/30,IFERROR(VALUE(LEFT($B8215,FIND(":",$B8215)-1))*2+VALUE(MID($B8215,FIND(":",$B8215)+1,2))/30,"")))</f>
        <v/>
      </c>
      <c r="G8215" s="12">
        <f>IF($E8215="","",IF(WEEKDAY($E8215,2)&lt;6,1,0))</f>
        <v/>
      </c>
      <c r="H8215" s="12">
        <f>IF(OR($E8215="",$F8215=""),"",IF(AND($G8215=1,$F8215&gt;='Working Hours'!$C$8,$F8215&lt;'Working Hours'!$C$9),1,0))</f>
        <v/>
      </c>
    </row>
    <row r="8216">
      <c r="A8216" s="11" t="n"/>
      <c r="B8216" s="11" t="n"/>
      <c r="C8216" s="11" t="n"/>
      <c r="E8216" s="12">
        <f>IF($A8216="","",IF(ISNUMBER($A8216),$A8216,IFERROR(DATEVALUE($A8216),"")))</f>
        <v/>
      </c>
      <c r="F8216" s="12">
        <f>IF($B8216="","",IF(ISNUMBER($B8216),HOUR($B8216)*2+MINUTE($B8216)/30,IFERROR(VALUE(LEFT($B8216,FIND(":",$B8216)-1))*2+VALUE(MID($B8216,FIND(":",$B8216)+1,2))/30,"")))</f>
        <v/>
      </c>
      <c r="G8216" s="12">
        <f>IF($E8216="","",IF(WEEKDAY($E8216,2)&lt;6,1,0))</f>
        <v/>
      </c>
      <c r="H8216" s="12">
        <f>IF(OR($E8216="",$F8216=""),"",IF(AND($G8216=1,$F8216&gt;='Working Hours'!$C$8,$F8216&lt;'Working Hours'!$C$9),1,0))</f>
        <v/>
      </c>
    </row>
    <row r="8217">
      <c r="A8217" s="11" t="n"/>
      <c r="B8217" s="11" t="n"/>
      <c r="C8217" s="11" t="n"/>
      <c r="E8217" s="12">
        <f>IF($A8217="","",IF(ISNUMBER($A8217),$A8217,IFERROR(DATEVALUE($A8217),"")))</f>
        <v/>
      </c>
      <c r="F8217" s="12">
        <f>IF($B8217="","",IF(ISNUMBER($B8217),HOUR($B8217)*2+MINUTE($B8217)/30,IFERROR(VALUE(LEFT($B8217,FIND(":",$B8217)-1))*2+VALUE(MID($B8217,FIND(":",$B8217)+1,2))/30,"")))</f>
        <v/>
      </c>
      <c r="G8217" s="12">
        <f>IF($E8217="","",IF(WEEKDAY($E8217,2)&lt;6,1,0))</f>
        <v/>
      </c>
      <c r="H8217" s="12">
        <f>IF(OR($E8217="",$F8217=""),"",IF(AND($G8217=1,$F8217&gt;='Working Hours'!$C$8,$F8217&lt;'Working Hours'!$C$9),1,0))</f>
        <v/>
      </c>
    </row>
    <row r="8218">
      <c r="A8218" s="11" t="n"/>
      <c r="B8218" s="11" t="n"/>
      <c r="C8218" s="11" t="n"/>
      <c r="E8218" s="12">
        <f>IF($A8218="","",IF(ISNUMBER($A8218),$A8218,IFERROR(DATEVALUE($A8218),"")))</f>
        <v/>
      </c>
      <c r="F8218" s="12">
        <f>IF($B8218="","",IF(ISNUMBER($B8218),HOUR($B8218)*2+MINUTE($B8218)/30,IFERROR(VALUE(LEFT($B8218,FIND(":",$B8218)-1))*2+VALUE(MID($B8218,FIND(":",$B8218)+1,2))/30,"")))</f>
        <v/>
      </c>
      <c r="G8218" s="12">
        <f>IF($E8218="","",IF(WEEKDAY($E8218,2)&lt;6,1,0))</f>
        <v/>
      </c>
      <c r="H8218" s="12">
        <f>IF(OR($E8218="",$F8218=""),"",IF(AND($G8218=1,$F8218&gt;='Working Hours'!$C$8,$F8218&lt;'Working Hours'!$C$9),1,0))</f>
        <v/>
      </c>
    </row>
    <row r="8219">
      <c r="A8219" s="11" t="n"/>
      <c r="B8219" s="11" t="n"/>
      <c r="C8219" s="11" t="n"/>
      <c r="E8219" s="12">
        <f>IF($A8219="","",IF(ISNUMBER($A8219),$A8219,IFERROR(DATEVALUE($A8219),"")))</f>
        <v/>
      </c>
      <c r="F8219" s="12">
        <f>IF($B8219="","",IF(ISNUMBER($B8219),HOUR($B8219)*2+MINUTE($B8219)/30,IFERROR(VALUE(LEFT($B8219,FIND(":",$B8219)-1))*2+VALUE(MID($B8219,FIND(":",$B8219)+1,2))/30,"")))</f>
        <v/>
      </c>
      <c r="G8219" s="12">
        <f>IF($E8219="","",IF(WEEKDAY($E8219,2)&lt;6,1,0))</f>
        <v/>
      </c>
      <c r="H8219" s="12">
        <f>IF(OR($E8219="",$F8219=""),"",IF(AND($G8219=1,$F8219&gt;='Working Hours'!$C$8,$F8219&lt;'Working Hours'!$C$9),1,0))</f>
        <v/>
      </c>
    </row>
    <row r="8220">
      <c r="A8220" s="11" t="n"/>
      <c r="B8220" s="11" t="n"/>
      <c r="C8220" s="11" t="n"/>
      <c r="E8220" s="12">
        <f>IF($A8220="","",IF(ISNUMBER($A8220),$A8220,IFERROR(DATEVALUE($A8220),"")))</f>
        <v/>
      </c>
      <c r="F8220" s="12">
        <f>IF($B8220="","",IF(ISNUMBER($B8220),HOUR($B8220)*2+MINUTE($B8220)/30,IFERROR(VALUE(LEFT($B8220,FIND(":",$B8220)-1))*2+VALUE(MID($B8220,FIND(":",$B8220)+1,2))/30,"")))</f>
        <v/>
      </c>
      <c r="G8220" s="12">
        <f>IF($E8220="","",IF(WEEKDAY($E8220,2)&lt;6,1,0))</f>
        <v/>
      </c>
      <c r="H8220" s="12">
        <f>IF(OR($E8220="",$F8220=""),"",IF(AND($G8220=1,$F8220&gt;='Working Hours'!$C$8,$F8220&lt;'Working Hours'!$C$9),1,0))</f>
        <v/>
      </c>
    </row>
    <row r="8221">
      <c r="A8221" s="11" t="n"/>
      <c r="B8221" s="11" t="n"/>
      <c r="C8221" s="11" t="n"/>
      <c r="E8221" s="12">
        <f>IF($A8221="","",IF(ISNUMBER($A8221),$A8221,IFERROR(DATEVALUE($A8221),"")))</f>
        <v/>
      </c>
      <c r="F8221" s="12">
        <f>IF($B8221="","",IF(ISNUMBER($B8221),HOUR($B8221)*2+MINUTE($B8221)/30,IFERROR(VALUE(LEFT($B8221,FIND(":",$B8221)-1))*2+VALUE(MID($B8221,FIND(":",$B8221)+1,2))/30,"")))</f>
        <v/>
      </c>
      <c r="G8221" s="12">
        <f>IF($E8221="","",IF(WEEKDAY($E8221,2)&lt;6,1,0))</f>
        <v/>
      </c>
      <c r="H8221" s="12">
        <f>IF(OR($E8221="",$F8221=""),"",IF(AND($G8221=1,$F8221&gt;='Working Hours'!$C$8,$F8221&lt;'Working Hours'!$C$9),1,0))</f>
        <v/>
      </c>
    </row>
    <row r="8222">
      <c r="A8222" s="11" t="n"/>
      <c r="B8222" s="11" t="n"/>
      <c r="C8222" s="11" t="n"/>
      <c r="E8222" s="12">
        <f>IF($A8222="","",IF(ISNUMBER($A8222),$A8222,IFERROR(DATEVALUE($A8222),"")))</f>
        <v/>
      </c>
      <c r="F8222" s="12">
        <f>IF($B8222="","",IF(ISNUMBER($B8222),HOUR($B8222)*2+MINUTE($B8222)/30,IFERROR(VALUE(LEFT($B8222,FIND(":",$B8222)-1))*2+VALUE(MID($B8222,FIND(":",$B8222)+1,2))/30,"")))</f>
        <v/>
      </c>
      <c r="G8222" s="12">
        <f>IF($E8222="","",IF(WEEKDAY($E8222,2)&lt;6,1,0))</f>
        <v/>
      </c>
      <c r="H8222" s="12">
        <f>IF(OR($E8222="",$F8222=""),"",IF(AND($G8222=1,$F8222&gt;='Working Hours'!$C$8,$F8222&lt;'Working Hours'!$C$9),1,0))</f>
        <v/>
      </c>
    </row>
    <row r="8223">
      <c r="A8223" s="11" t="n"/>
      <c r="B8223" s="11" t="n"/>
      <c r="C8223" s="11" t="n"/>
      <c r="E8223" s="12">
        <f>IF($A8223="","",IF(ISNUMBER($A8223),$A8223,IFERROR(DATEVALUE($A8223),"")))</f>
        <v/>
      </c>
      <c r="F8223" s="12">
        <f>IF($B8223="","",IF(ISNUMBER($B8223),HOUR($B8223)*2+MINUTE($B8223)/30,IFERROR(VALUE(LEFT($B8223,FIND(":",$B8223)-1))*2+VALUE(MID($B8223,FIND(":",$B8223)+1,2))/30,"")))</f>
        <v/>
      </c>
      <c r="G8223" s="12">
        <f>IF($E8223="","",IF(WEEKDAY($E8223,2)&lt;6,1,0))</f>
        <v/>
      </c>
      <c r="H8223" s="12">
        <f>IF(OR($E8223="",$F8223=""),"",IF(AND($G8223=1,$F8223&gt;='Working Hours'!$C$8,$F8223&lt;'Working Hours'!$C$9),1,0))</f>
        <v/>
      </c>
    </row>
    <row r="8224">
      <c r="A8224" s="11" t="n"/>
      <c r="B8224" s="11" t="n"/>
      <c r="C8224" s="11" t="n"/>
      <c r="E8224" s="12">
        <f>IF($A8224="","",IF(ISNUMBER($A8224),$A8224,IFERROR(DATEVALUE($A8224),"")))</f>
        <v/>
      </c>
      <c r="F8224" s="12">
        <f>IF($B8224="","",IF(ISNUMBER($B8224),HOUR($B8224)*2+MINUTE($B8224)/30,IFERROR(VALUE(LEFT($B8224,FIND(":",$B8224)-1))*2+VALUE(MID($B8224,FIND(":",$B8224)+1,2))/30,"")))</f>
        <v/>
      </c>
      <c r="G8224" s="12">
        <f>IF($E8224="","",IF(WEEKDAY($E8224,2)&lt;6,1,0))</f>
        <v/>
      </c>
      <c r="H8224" s="12">
        <f>IF(OR($E8224="",$F8224=""),"",IF(AND($G8224=1,$F8224&gt;='Working Hours'!$C$8,$F8224&lt;'Working Hours'!$C$9),1,0))</f>
        <v/>
      </c>
    </row>
    <row r="8225">
      <c r="A8225" s="11" t="n"/>
      <c r="B8225" s="11" t="n"/>
      <c r="C8225" s="11" t="n"/>
      <c r="E8225" s="12">
        <f>IF($A8225="","",IF(ISNUMBER($A8225),$A8225,IFERROR(DATEVALUE($A8225),"")))</f>
        <v/>
      </c>
      <c r="F8225" s="12">
        <f>IF($B8225="","",IF(ISNUMBER($B8225),HOUR($B8225)*2+MINUTE($B8225)/30,IFERROR(VALUE(LEFT($B8225,FIND(":",$B8225)-1))*2+VALUE(MID($B8225,FIND(":",$B8225)+1,2))/30,"")))</f>
        <v/>
      </c>
      <c r="G8225" s="12">
        <f>IF($E8225="","",IF(WEEKDAY($E8225,2)&lt;6,1,0))</f>
        <v/>
      </c>
      <c r="H8225" s="12">
        <f>IF(OR($E8225="",$F8225=""),"",IF(AND($G8225=1,$F8225&gt;='Working Hours'!$C$8,$F8225&lt;'Working Hours'!$C$9),1,0))</f>
        <v/>
      </c>
    </row>
    <row r="8226">
      <c r="A8226" s="11" t="n"/>
      <c r="B8226" s="11" t="n"/>
      <c r="C8226" s="11" t="n"/>
      <c r="E8226" s="12">
        <f>IF($A8226="","",IF(ISNUMBER($A8226),$A8226,IFERROR(DATEVALUE($A8226),"")))</f>
        <v/>
      </c>
      <c r="F8226" s="12">
        <f>IF($B8226="","",IF(ISNUMBER($B8226),HOUR($B8226)*2+MINUTE($B8226)/30,IFERROR(VALUE(LEFT($B8226,FIND(":",$B8226)-1))*2+VALUE(MID($B8226,FIND(":",$B8226)+1,2))/30,"")))</f>
        <v/>
      </c>
      <c r="G8226" s="12">
        <f>IF($E8226="","",IF(WEEKDAY($E8226,2)&lt;6,1,0))</f>
        <v/>
      </c>
      <c r="H8226" s="12">
        <f>IF(OR($E8226="",$F8226=""),"",IF(AND($G8226=1,$F8226&gt;='Working Hours'!$C$8,$F8226&lt;'Working Hours'!$C$9),1,0))</f>
        <v/>
      </c>
    </row>
    <row r="8227">
      <c r="A8227" s="11" t="n"/>
      <c r="B8227" s="11" t="n"/>
      <c r="C8227" s="11" t="n"/>
      <c r="E8227" s="12">
        <f>IF($A8227="","",IF(ISNUMBER($A8227),$A8227,IFERROR(DATEVALUE($A8227),"")))</f>
        <v/>
      </c>
      <c r="F8227" s="12">
        <f>IF($B8227="","",IF(ISNUMBER($B8227),HOUR($B8227)*2+MINUTE($B8227)/30,IFERROR(VALUE(LEFT($B8227,FIND(":",$B8227)-1))*2+VALUE(MID($B8227,FIND(":",$B8227)+1,2))/30,"")))</f>
        <v/>
      </c>
      <c r="G8227" s="12">
        <f>IF($E8227="","",IF(WEEKDAY($E8227,2)&lt;6,1,0))</f>
        <v/>
      </c>
      <c r="H8227" s="12">
        <f>IF(OR($E8227="",$F8227=""),"",IF(AND($G8227=1,$F8227&gt;='Working Hours'!$C$8,$F8227&lt;'Working Hours'!$C$9),1,0))</f>
        <v/>
      </c>
    </row>
    <row r="8228">
      <c r="A8228" s="11" t="n"/>
      <c r="B8228" s="11" t="n"/>
      <c r="C8228" s="11" t="n"/>
      <c r="E8228" s="12">
        <f>IF($A8228="","",IF(ISNUMBER($A8228),$A8228,IFERROR(DATEVALUE($A8228),"")))</f>
        <v/>
      </c>
      <c r="F8228" s="12">
        <f>IF($B8228="","",IF(ISNUMBER($B8228),HOUR($B8228)*2+MINUTE($B8228)/30,IFERROR(VALUE(LEFT($B8228,FIND(":",$B8228)-1))*2+VALUE(MID($B8228,FIND(":",$B8228)+1,2))/30,"")))</f>
        <v/>
      </c>
      <c r="G8228" s="12">
        <f>IF($E8228="","",IF(WEEKDAY($E8228,2)&lt;6,1,0))</f>
        <v/>
      </c>
      <c r="H8228" s="12">
        <f>IF(OR($E8228="",$F8228=""),"",IF(AND($G8228=1,$F8228&gt;='Working Hours'!$C$8,$F8228&lt;'Working Hours'!$C$9),1,0))</f>
        <v/>
      </c>
    </row>
    <row r="8229">
      <c r="A8229" s="11" t="n"/>
      <c r="B8229" s="11" t="n"/>
      <c r="C8229" s="11" t="n"/>
      <c r="E8229" s="12">
        <f>IF($A8229="","",IF(ISNUMBER($A8229),$A8229,IFERROR(DATEVALUE($A8229),"")))</f>
        <v/>
      </c>
      <c r="F8229" s="12">
        <f>IF($B8229="","",IF(ISNUMBER($B8229),HOUR($B8229)*2+MINUTE($B8229)/30,IFERROR(VALUE(LEFT($B8229,FIND(":",$B8229)-1))*2+VALUE(MID($B8229,FIND(":",$B8229)+1,2))/30,"")))</f>
        <v/>
      </c>
      <c r="G8229" s="12">
        <f>IF($E8229="","",IF(WEEKDAY($E8229,2)&lt;6,1,0))</f>
        <v/>
      </c>
      <c r="H8229" s="12">
        <f>IF(OR($E8229="",$F8229=""),"",IF(AND($G8229=1,$F8229&gt;='Working Hours'!$C$8,$F8229&lt;'Working Hours'!$C$9),1,0))</f>
        <v/>
      </c>
    </row>
    <row r="8230">
      <c r="A8230" s="11" t="n"/>
      <c r="B8230" s="11" t="n"/>
      <c r="C8230" s="11" t="n"/>
      <c r="E8230" s="12">
        <f>IF($A8230="","",IF(ISNUMBER($A8230),$A8230,IFERROR(DATEVALUE($A8230),"")))</f>
        <v/>
      </c>
      <c r="F8230" s="12">
        <f>IF($B8230="","",IF(ISNUMBER($B8230),HOUR($B8230)*2+MINUTE($B8230)/30,IFERROR(VALUE(LEFT($B8230,FIND(":",$B8230)-1))*2+VALUE(MID($B8230,FIND(":",$B8230)+1,2))/30,"")))</f>
        <v/>
      </c>
      <c r="G8230" s="12">
        <f>IF($E8230="","",IF(WEEKDAY($E8230,2)&lt;6,1,0))</f>
        <v/>
      </c>
      <c r="H8230" s="12">
        <f>IF(OR($E8230="",$F8230=""),"",IF(AND($G8230=1,$F8230&gt;='Working Hours'!$C$8,$F8230&lt;'Working Hours'!$C$9),1,0))</f>
        <v/>
      </c>
    </row>
    <row r="8231">
      <c r="A8231" s="11" t="n"/>
      <c r="B8231" s="11" t="n"/>
      <c r="C8231" s="11" t="n"/>
      <c r="E8231" s="12">
        <f>IF($A8231="","",IF(ISNUMBER($A8231),$A8231,IFERROR(DATEVALUE($A8231),"")))</f>
        <v/>
      </c>
      <c r="F8231" s="12">
        <f>IF($B8231="","",IF(ISNUMBER($B8231),HOUR($B8231)*2+MINUTE($B8231)/30,IFERROR(VALUE(LEFT($B8231,FIND(":",$B8231)-1))*2+VALUE(MID($B8231,FIND(":",$B8231)+1,2))/30,"")))</f>
        <v/>
      </c>
      <c r="G8231" s="12">
        <f>IF($E8231="","",IF(WEEKDAY($E8231,2)&lt;6,1,0))</f>
        <v/>
      </c>
      <c r="H8231" s="12">
        <f>IF(OR($E8231="",$F8231=""),"",IF(AND($G8231=1,$F8231&gt;='Working Hours'!$C$8,$F8231&lt;'Working Hours'!$C$9),1,0))</f>
        <v/>
      </c>
    </row>
    <row r="8232">
      <c r="A8232" s="11" t="n"/>
      <c r="B8232" s="11" t="n"/>
      <c r="C8232" s="11" t="n"/>
      <c r="E8232" s="12">
        <f>IF($A8232="","",IF(ISNUMBER($A8232),$A8232,IFERROR(DATEVALUE($A8232),"")))</f>
        <v/>
      </c>
      <c r="F8232" s="12">
        <f>IF($B8232="","",IF(ISNUMBER($B8232),HOUR($B8232)*2+MINUTE($B8232)/30,IFERROR(VALUE(LEFT($B8232,FIND(":",$B8232)-1))*2+VALUE(MID($B8232,FIND(":",$B8232)+1,2))/30,"")))</f>
        <v/>
      </c>
      <c r="G8232" s="12">
        <f>IF($E8232="","",IF(WEEKDAY($E8232,2)&lt;6,1,0))</f>
        <v/>
      </c>
      <c r="H8232" s="12">
        <f>IF(OR($E8232="",$F8232=""),"",IF(AND($G8232=1,$F8232&gt;='Working Hours'!$C$8,$F8232&lt;'Working Hours'!$C$9),1,0))</f>
        <v/>
      </c>
    </row>
    <row r="8233">
      <c r="A8233" s="11" t="n"/>
      <c r="B8233" s="11" t="n"/>
      <c r="C8233" s="11" t="n"/>
      <c r="E8233" s="12">
        <f>IF($A8233="","",IF(ISNUMBER($A8233),$A8233,IFERROR(DATEVALUE($A8233),"")))</f>
        <v/>
      </c>
      <c r="F8233" s="12">
        <f>IF($B8233="","",IF(ISNUMBER($B8233),HOUR($B8233)*2+MINUTE($B8233)/30,IFERROR(VALUE(LEFT($B8233,FIND(":",$B8233)-1))*2+VALUE(MID($B8233,FIND(":",$B8233)+1,2))/30,"")))</f>
        <v/>
      </c>
      <c r="G8233" s="12">
        <f>IF($E8233="","",IF(WEEKDAY($E8233,2)&lt;6,1,0))</f>
        <v/>
      </c>
      <c r="H8233" s="12">
        <f>IF(OR($E8233="",$F8233=""),"",IF(AND($G8233=1,$F8233&gt;='Working Hours'!$C$8,$F8233&lt;'Working Hours'!$C$9),1,0))</f>
        <v/>
      </c>
    </row>
    <row r="8234">
      <c r="A8234" s="11" t="n"/>
      <c r="B8234" s="11" t="n"/>
      <c r="C8234" s="11" t="n"/>
      <c r="E8234" s="12">
        <f>IF($A8234="","",IF(ISNUMBER($A8234),$A8234,IFERROR(DATEVALUE($A8234),"")))</f>
        <v/>
      </c>
      <c r="F8234" s="12">
        <f>IF($B8234="","",IF(ISNUMBER($B8234),HOUR($B8234)*2+MINUTE($B8234)/30,IFERROR(VALUE(LEFT($B8234,FIND(":",$B8234)-1))*2+VALUE(MID($B8234,FIND(":",$B8234)+1,2))/30,"")))</f>
        <v/>
      </c>
      <c r="G8234" s="12">
        <f>IF($E8234="","",IF(WEEKDAY($E8234,2)&lt;6,1,0))</f>
        <v/>
      </c>
      <c r="H8234" s="12">
        <f>IF(OR($E8234="",$F8234=""),"",IF(AND($G8234=1,$F8234&gt;='Working Hours'!$C$8,$F8234&lt;'Working Hours'!$C$9),1,0))</f>
        <v/>
      </c>
    </row>
    <row r="8235">
      <c r="A8235" s="11" t="n"/>
      <c r="B8235" s="11" t="n"/>
      <c r="C8235" s="11" t="n"/>
      <c r="E8235" s="12">
        <f>IF($A8235="","",IF(ISNUMBER($A8235),$A8235,IFERROR(DATEVALUE($A8235),"")))</f>
        <v/>
      </c>
      <c r="F8235" s="12">
        <f>IF($B8235="","",IF(ISNUMBER($B8235),HOUR($B8235)*2+MINUTE($B8235)/30,IFERROR(VALUE(LEFT($B8235,FIND(":",$B8235)-1))*2+VALUE(MID($B8235,FIND(":",$B8235)+1,2))/30,"")))</f>
        <v/>
      </c>
      <c r="G8235" s="12">
        <f>IF($E8235="","",IF(WEEKDAY($E8235,2)&lt;6,1,0))</f>
        <v/>
      </c>
      <c r="H8235" s="12">
        <f>IF(OR($E8235="",$F8235=""),"",IF(AND($G8235=1,$F8235&gt;='Working Hours'!$C$8,$F8235&lt;'Working Hours'!$C$9),1,0))</f>
        <v/>
      </c>
    </row>
    <row r="8236">
      <c r="A8236" s="11" t="n"/>
      <c r="B8236" s="11" t="n"/>
      <c r="C8236" s="11" t="n"/>
      <c r="E8236" s="12">
        <f>IF($A8236="","",IF(ISNUMBER($A8236),$A8236,IFERROR(DATEVALUE($A8236),"")))</f>
        <v/>
      </c>
      <c r="F8236" s="12">
        <f>IF($B8236="","",IF(ISNUMBER($B8236),HOUR($B8236)*2+MINUTE($B8236)/30,IFERROR(VALUE(LEFT($B8236,FIND(":",$B8236)-1))*2+VALUE(MID($B8236,FIND(":",$B8236)+1,2))/30,"")))</f>
        <v/>
      </c>
      <c r="G8236" s="12">
        <f>IF($E8236="","",IF(WEEKDAY($E8236,2)&lt;6,1,0))</f>
        <v/>
      </c>
      <c r="H8236" s="12">
        <f>IF(OR($E8236="",$F8236=""),"",IF(AND($G8236=1,$F8236&gt;='Working Hours'!$C$8,$F8236&lt;'Working Hours'!$C$9),1,0))</f>
        <v/>
      </c>
    </row>
    <row r="8237">
      <c r="A8237" s="11" t="n"/>
      <c r="B8237" s="11" t="n"/>
      <c r="C8237" s="11" t="n"/>
      <c r="E8237" s="12">
        <f>IF($A8237="","",IF(ISNUMBER($A8237),$A8237,IFERROR(DATEVALUE($A8237),"")))</f>
        <v/>
      </c>
      <c r="F8237" s="12">
        <f>IF($B8237="","",IF(ISNUMBER($B8237),HOUR($B8237)*2+MINUTE($B8237)/30,IFERROR(VALUE(LEFT($B8237,FIND(":",$B8237)-1))*2+VALUE(MID($B8237,FIND(":",$B8237)+1,2))/30,"")))</f>
        <v/>
      </c>
      <c r="G8237" s="12">
        <f>IF($E8237="","",IF(WEEKDAY($E8237,2)&lt;6,1,0))</f>
        <v/>
      </c>
      <c r="H8237" s="12">
        <f>IF(OR($E8237="",$F8237=""),"",IF(AND($G8237=1,$F8237&gt;='Working Hours'!$C$8,$F8237&lt;'Working Hours'!$C$9),1,0))</f>
        <v/>
      </c>
    </row>
    <row r="8238">
      <c r="A8238" s="11" t="n"/>
      <c r="B8238" s="11" t="n"/>
      <c r="C8238" s="11" t="n"/>
      <c r="E8238" s="12">
        <f>IF($A8238="","",IF(ISNUMBER($A8238),$A8238,IFERROR(DATEVALUE($A8238),"")))</f>
        <v/>
      </c>
      <c r="F8238" s="12">
        <f>IF($B8238="","",IF(ISNUMBER($B8238),HOUR($B8238)*2+MINUTE($B8238)/30,IFERROR(VALUE(LEFT($B8238,FIND(":",$B8238)-1))*2+VALUE(MID($B8238,FIND(":",$B8238)+1,2))/30,"")))</f>
        <v/>
      </c>
      <c r="G8238" s="12">
        <f>IF($E8238="","",IF(WEEKDAY($E8238,2)&lt;6,1,0))</f>
        <v/>
      </c>
      <c r="H8238" s="12">
        <f>IF(OR($E8238="",$F8238=""),"",IF(AND($G8238=1,$F8238&gt;='Working Hours'!$C$8,$F8238&lt;'Working Hours'!$C$9),1,0))</f>
        <v/>
      </c>
    </row>
    <row r="8239">
      <c r="A8239" s="11" t="n"/>
      <c r="B8239" s="11" t="n"/>
      <c r="C8239" s="11" t="n"/>
      <c r="E8239" s="12">
        <f>IF($A8239="","",IF(ISNUMBER($A8239),$A8239,IFERROR(DATEVALUE($A8239),"")))</f>
        <v/>
      </c>
      <c r="F8239" s="12">
        <f>IF($B8239="","",IF(ISNUMBER($B8239),HOUR($B8239)*2+MINUTE($B8239)/30,IFERROR(VALUE(LEFT($B8239,FIND(":",$B8239)-1))*2+VALUE(MID($B8239,FIND(":",$B8239)+1,2))/30,"")))</f>
        <v/>
      </c>
      <c r="G8239" s="12">
        <f>IF($E8239="","",IF(WEEKDAY($E8239,2)&lt;6,1,0))</f>
        <v/>
      </c>
      <c r="H8239" s="12">
        <f>IF(OR($E8239="",$F8239=""),"",IF(AND($G8239=1,$F8239&gt;='Working Hours'!$C$8,$F8239&lt;'Working Hours'!$C$9),1,0))</f>
        <v/>
      </c>
    </row>
    <row r="8240">
      <c r="A8240" s="11" t="n"/>
      <c r="B8240" s="11" t="n"/>
      <c r="C8240" s="11" t="n"/>
      <c r="E8240" s="12">
        <f>IF($A8240="","",IF(ISNUMBER($A8240),$A8240,IFERROR(DATEVALUE($A8240),"")))</f>
        <v/>
      </c>
      <c r="F8240" s="12">
        <f>IF($B8240="","",IF(ISNUMBER($B8240),HOUR($B8240)*2+MINUTE($B8240)/30,IFERROR(VALUE(LEFT($B8240,FIND(":",$B8240)-1))*2+VALUE(MID($B8240,FIND(":",$B8240)+1,2))/30,"")))</f>
        <v/>
      </c>
      <c r="G8240" s="12">
        <f>IF($E8240="","",IF(WEEKDAY($E8240,2)&lt;6,1,0))</f>
        <v/>
      </c>
      <c r="H8240" s="12">
        <f>IF(OR($E8240="",$F8240=""),"",IF(AND($G8240=1,$F8240&gt;='Working Hours'!$C$8,$F8240&lt;'Working Hours'!$C$9),1,0))</f>
        <v/>
      </c>
    </row>
    <row r="8241">
      <c r="A8241" s="11" t="n"/>
      <c r="B8241" s="11" t="n"/>
      <c r="C8241" s="11" t="n"/>
      <c r="E8241" s="12">
        <f>IF($A8241="","",IF(ISNUMBER($A8241),$A8241,IFERROR(DATEVALUE($A8241),"")))</f>
        <v/>
      </c>
      <c r="F8241" s="12">
        <f>IF($B8241="","",IF(ISNUMBER($B8241),HOUR($B8241)*2+MINUTE($B8241)/30,IFERROR(VALUE(LEFT($B8241,FIND(":",$B8241)-1))*2+VALUE(MID($B8241,FIND(":",$B8241)+1,2))/30,"")))</f>
        <v/>
      </c>
      <c r="G8241" s="12">
        <f>IF($E8241="","",IF(WEEKDAY($E8241,2)&lt;6,1,0))</f>
        <v/>
      </c>
      <c r="H8241" s="12">
        <f>IF(OR($E8241="",$F8241=""),"",IF(AND($G8241=1,$F8241&gt;='Working Hours'!$C$8,$F8241&lt;'Working Hours'!$C$9),1,0))</f>
        <v/>
      </c>
    </row>
    <row r="8242">
      <c r="A8242" s="11" t="n"/>
      <c r="B8242" s="11" t="n"/>
      <c r="C8242" s="11" t="n"/>
      <c r="E8242" s="12">
        <f>IF($A8242="","",IF(ISNUMBER($A8242),$A8242,IFERROR(DATEVALUE($A8242),"")))</f>
        <v/>
      </c>
      <c r="F8242" s="12">
        <f>IF($B8242="","",IF(ISNUMBER($B8242),HOUR($B8242)*2+MINUTE($B8242)/30,IFERROR(VALUE(LEFT($B8242,FIND(":",$B8242)-1))*2+VALUE(MID($B8242,FIND(":",$B8242)+1,2))/30,"")))</f>
        <v/>
      </c>
      <c r="G8242" s="12">
        <f>IF($E8242="","",IF(WEEKDAY($E8242,2)&lt;6,1,0))</f>
        <v/>
      </c>
      <c r="H8242" s="12">
        <f>IF(OR($E8242="",$F8242=""),"",IF(AND($G8242=1,$F8242&gt;='Working Hours'!$C$8,$F8242&lt;'Working Hours'!$C$9),1,0))</f>
        <v/>
      </c>
    </row>
    <row r="8243">
      <c r="A8243" s="11" t="n"/>
      <c r="B8243" s="11" t="n"/>
      <c r="C8243" s="11" t="n"/>
      <c r="E8243" s="12">
        <f>IF($A8243="","",IF(ISNUMBER($A8243),$A8243,IFERROR(DATEVALUE($A8243),"")))</f>
        <v/>
      </c>
      <c r="F8243" s="12">
        <f>IF($B8243="","",IF(ISNUMBER($B8243),HOUR($B8243)*2+MINUTE($B8243)/30,IFERROR(VALUE(LEFT($B8243,FIND(":",$B8243)-1))*2+VALUE(MID($B8243,FIND(":",$B8243)+1,2))/30,"")))</f>
        <v/>
      </c>
      <c r="G8243" s="12">
        <f>IF($E8243="","",IF(WEEKDAY($E8243,2)&lt;6,1,0))</f>
        <v/>
      </c>
      <c r="H8243" s="12">
        <f>IF(OR($E8243="",$F8243=""),"",IF(AND($G8243=1,$F8243&gt;='Working Hours'!$C$8,$F8243&lt;'Working Hours'!$C$9),1,0))</f>
        <v/>
      </c>
    </row>
    <row r="8244">
      <c r="A8244" s="11" t="n"/>
      <c r="B8244" s="11" t="n"/>
      <c r="C8244" s="11" t="n"/>
      <c r="E8244" s="12">
        <f>IF($A8244="","",IF(ISNUMBER($A8244),$A8244,IFERROR(DATEVALUE($A8244),"")))</f>
        <v/>
      </c>
      <c r="F8244" s="12">
        <f>IF($B8244="","",IF(ISNUMBER($B8244),HOUR($B8244)*2+MINUTE($B8244)/30,IFERROR(VALUE(LEFT($B8244,FIND(":",$B8244)-1))*2+VALUE(MID($B8244,FIND(":",$B8244)+1,2))/30,"")))</f>
        <v/>
      </c>
      <c r="G8244" s="12">
        <f>IF($E8244="","",IF(WEEKDAY($E8244,2)&lt;6,1,0))</f>
        <v/>
      </c>
      <c r="H8244" s="12">
        <f>IF(OR($E8244="",$F8244=""),"",IF(AND($G8244=1,$F8244&gt;='Working Hours'!$C$8,$F8244&lt;'Working Hours'!$C$9),1,0))</f>
        <v/>
      </c>
    </row>
    <row r="8245">
      <c r="A8245" s="11" t="n"/>
      <c r="B8245" s="11" t="n"/>
      <c r="C8245" s="11" t="n"/>
      <c r="E8245" s="12">
        <f>IF($A8245="","",IF(ISNUMBER($A8245),$A8245,IFERROR(DATEVALUE($A8245),"")))</f>
        <v/>
      </c>
      <c r="F8245" s="12">
        <f>IF($B8245="","",IF(ISNUMBER($B8245),HOUR($B8245)*2+MINUTE($B8245)/30,IFERROR(VALUE(LEFT($B8245,FIND(":",$B8245)-1))*2+VALUE(MID($B8245,FIND(":",$B8245)+1,2))/30,"")))</f>
        <v/>
      </c>
      <c r="G8245" s="12">
        <f>IF($E8245="","",IF(WEEKDAY($E8245,2)&lt;6,1,0))</f>
        <v/>
      </c>
      <c r="H8245" s="12">
        <f>IF(OR($E8245="",$F8245=""),"",IF(AND($G8245=1,$F8245&gt;='Working Hours'!$C$8,$F8245&lt;'Working Hours'!$C$9),1,0))</f>
        <v/>
      </c>
    </row>
    <row r="8246">
      <c r="A8246" s="11" t="n"/>
      <c r="B8246" s="11" t="n"/>
      <c r="C8246" s="11" t="n"/>
      <c r="E8246" s="12">
        <f>IF($A8246="","",IF(ISNUMBER($A8246),$A8246,IFERROR(DATEVALUE($A8246),"")))</f>
        <v/>
      </c>
      <c r="F8246" s="12">
        <f>IF($B8246="","",IF(ISNUMBER($B8246),HOUR($B8246)*2+MINUTE($B8246)/30,IFERROR(VALUE(LEFT($B8246,FIND(":",$B8246)-1))*2+VALUE(MID($B8246,FIND(":",$B8246)+1,2))/30,"")))</f>
        <v/>
      </c>
      <c r="G8246" s="12">
        <f>IF($E8246="","",IF(WEEKDAY($E8246,2)&lt;6,1,0))</f>
        <v/>
      </c>
      <c r="H8246" s="12">
        <f>IF(OR($E8246="",$F8246=""),"",IF(AND($G8246=1,$F8246&gt;='Working Hours'!$C$8,$F8246&lt;'Working Hours'!$C$9),1,0))</f>
        <v/>
      </c>
    </row>
    <row r="8247">
      <c r="A8247" s="11" t="n"/>
      <c r="B8247" s="11" t="n"/>
      <c r="C8247" s="11" t="n"/>
      <c r="E8247" s="12">
        <f>IF($A8247="","",IF(ISNUMBER($A8247),$A8247,IFERROR(DATEVALUE($A8247),"")))</f>
        <v/>
      </c>
      <c r="F8247" s="12">
        <f>IF($B8247="","",IF(ISNUMBER($B8247),HOUR($B8247)*2+MINUTE($B8247)/30,IFERROR(VALUE(LEFT($B8247,FIND(":",$B8247)-1))*2+VALUE(MID($B8247,FIND(":",$B8247)+1,2))/30,"")))</f>
        <v/>
      </c>
      <c r="G8247" s="12">
        <f>IF($E8247="","",IF(WEEKDAY($E8247,2)&lt;6,1,0))</f>
        <v/>
      </c>
      <c r="H8247" s="12">
        <f>IF(OR($E8247="",$F8247=""),"",IF(AND($G8247=1,$F8247&gt;='Working Hours'!$C$8,$F8247&lt;'Working Hours'!$C$9),1,0))</f>
        <v/>
      </c>
    </row>
    <row r="8248">
      <c r="A8248" s="11" t="n"/>
      <c r="B8248" s="11" t="n"/>
      <c r="C8248" s="11" t="n"/>
      <c r="E8248" s="12">
        <f>IF($A8248="","",IF(ISNUMBER($A8248),$A8248,IFERROR(DATEVALUE($A8248),"")))</f>
        <v/>
      </c>
      <c r="F8248" s="12">
        <f>IF($B8248="","",IF(ISNUMBER($B8248),HOUR($B8248)*2+MINUTE($B8248)/30,IFERROR(VALUE(LEFT($B8248,FIND(":",$B8248)-1))*2+VALUE(MID($B8248,FIND(":",$B8248)+1,2))/30,"")))</f>
        <v/>
      </c>
      <c r="G8248" s="12">
        <f>IF($E8248="","",IF(WEEKDAY($E8248,2)&lt;6,1,0))</f>
        <v/>
      </c>
      <c r="H8248" s="12">
        <f>IF(OR($E8248="",$F8248=""),"",IF(AND($G8248=1,$F8248&gt;='Working Hours'!$C$8,$F8248&lt;'Working Hours'!$C$9),1,0))</f>
        <v/>
      </c>
    </row>
    <row r="8249">
      <c r="A8249" s="11" t="n"/>
      <c r="B8249" s="11" t="n"/>
      <c r="C8249" s="11" t="n"/>
      <c r="E8249" s="12">
        <f>IF($A8249="","",IF(ISNUMBER($A8249),$A8249,IFERROR(DATEVALUE($A8249),"")))</f>
        <v/>
      </c>
      <c r="F8249" s="12">
        <f>IF($B8249="","",IF(ISNUMBER($B8249),HOUR($B8249)*2+MINUTE($B8249)/30,IFERROR(VALUE(LEFT($B8249,FIND(":",$B8249)-1))*2+VALUE(MID($B8249,FIND(":",$B8249)+1,2))/30,"")))</f>
        <v/>
      </c>
      <c r="G8249" s="12">
        <f>IF($E8249="","",IF(WEEKDAY($E8249,2)&lt;6,1,0))</f>
        <v/>
      </c>
      <c r="H8249" s="12">
        <f>IF(OR($E8249="",$F8249=""),"",IF(AND($G8249=1,$F8249&gt;='Working Hours'!$C$8,$F8249&lt;'Working Hours'!$C$9),1,0))</f>
        <v/>
      </c>
    </row>
    <row r="8250">
      <c r="A8250" s="11" t="n"/>
      <c r="B8250" s="11" t="n"/>
      <c r="C8250" s="11" t="n"/>
      <c r="E8250" s="12">
        <f>IF($A8250="","",IF(ISNUMBER($A8250),$A8250,IFERROR(DATEVALUE($A8250),"")))</f>
        <v/>
      </c>
      <c r="F8250" s="12">
        <f>IF($B8250="","",IF(ISNUMBER($B8250),HOUR($B8250)*2+MINUTE($B8250)/30,IFERROR(VALUE(LEFT($B8250,FIND(":",$B8250)-1))*2+VALUE(MID($B8250,FIND(":",$B8250)+1,2))/30,"")))</f>
        <v/>
      </c>
      <c r="G8250" s="12">
        <f>IF($E8250="","",IF(WEEKDAY($E8250,2)&lt;6,1,0))</f>
        <v/>
      </c>
      <c r="H8250" s="12">
        <f>IF(OR($E8250="",$F8250=""),"",IF(AND($G8250=1,$F8250&gt;='Working Hours'!$C$8,$F8250&lt;'Working Hours'!$C$9),1,0))</f>
        <v/>
      </c>
    </row>
    <row r="8251">
      <c r="A8251" s="11" t="n"/>
      <c r="B8251" s="11" t="n"/>
      <c r="C8251" s="11" t="n"/>
      <c r="E8251" s="12">
        <f>IF($A8251="","",IF(ISNUMBER($A8251),$A8251,IFERROR(DATEVALUE($A8251),"")))</f>
        <v/>
      </c>
      <c r="F8251" s="12">
        <f>IF($B8251="","",IF(ISNUMBER($B8251),HOUR($B8251)*2+MINUTE($B8251)/30,IFERROR(VALUE(LEFT($B8251,FIND(":",$B8251)-1))*2+VALUE(MID($B8251,FIND(":",$B8251)+1,2))/30,"")))</f>
        <v/>
      </c>
      <c r="G8251" s="12">
        <f>IF($E8251="","",IF(WEEKDAY($E8251,2)&lt;6,1,0))</f>
        <v/>
      </c>
      <c r="H8251" s="12">
        <f>IF(OR($E8251="",$F8251=""),"",IF(AND($G8251=1,$F8251&gt;='Working Hours'!$C$8,$F8251&lt;'Working Hours'!$C$9),1,0))</f>
        <v/>
      </c>
    </row>
    <row r="8252">
      <c r="A8252" s="11" t="n"/>
      <c r="B8252" s="11" t="n"/>
      <c r="C8252" s="11" t="n"/>
      <c r="E8252" s="12">
        <f>IF($A8252="","",IF(ISNUMBER($A8252),$A8252,IFERROR(DATEVALUE($A8252),"")))</f>
        <v/>
      </c>
      <c r="F8252" s="12">
        <f>IF($B8252="","",IF(ISNUMBER($B8252),HOUR($B8252)*2+MINUTE($B8252)/30,IFERROR(VALUE(LEFT($B8252,FIND(":",$B8252)-1))*2+VALUE(MID($B8252,FIND(":",$B8252)+1,2))/30,"")))</f>
        <v/>
      </c>
      <c r="G8252" s="12">
        <f>IF($E8252="","",IF(WEEKDAY($E8252,2)&lt;6,1,0))</f>
        <v/>
      </c>
      <c r="H8252" s="12">
        <f>IF(OR($E8252="",$F8252=""),"",IF(AND($G8252=1,$F8252&gt;='Working Hours'!$C$8,$F8252&lt;'Working Hours'!$C$9),1,0))</f>
        <v/>
      </c>
    </row>
    <row r="8253">
      <c r="A8253" s="11" t="n"/>
      <c r="B8253" s="11" t="n"/>
      <c r="C8253" s="11" t="n"/>
      <c r="E8253" s="12">
        <f>IF($A8253="","",IF(ISNUMBER($A8253),$A8253,IFERROR(DATEVALUE($A8253),"")))</f>
        <v/>
      </c>
      <c r="F8253" s="12">
        <f>IF($B8253="","",IF(ISNUMBER($B8253),HOUR($B8253)*2+MINUTE($B8253)/30,IFERROR(VALUE(LEFT($B8253,FIND(":",$B8253)-1))*2+VALUE(MID($B8253,FIND(":",$B8253)+1,2))/30,"")))</f>
        <v/>
      </c>
      <c r="G8253" s="12">
        <f>IF($E8253="","",IF(WEEKDAY($E8253,2)&lt;6,1,0))</f>
        <v/>
      </c>
      <c r="H8253" s="12">
        <f>IF(OR($E8253="",$F8253=""),"",IF(AND($G8253=1,$F8253&gt;='Working Hours'!$C$8,$F8253&lt;'Working Hours'!$C$9),1,0))</f>
        <v/>
      </c>
    </row>
    <row r="8254">
      <c r="A8254" s="11" t="n"/>
      <c r="B8254" s="11" t="n"/>
      <c r="C8254" s="11" t="n"/>
      <c r="E8254" s="12">
        <f>IF($A8254="","",IF(ISNUMBER($A8254),$A8254,IFERROR(DATEVALUE($A8254),"")))</f>
        <v/>
      </c>
      <c r="F8254" s="12">
        <f>IF($B8254="","",IF(ISNUMBER($B8254),HOUR($B8254)*2+MINUTE($B8254)/30,IFERROR(VALUE(LEFT($B8254,FIND(":",$B8254)-1))*2+VALUE(MID($B8254,FIND(":",$B8254)+1,2))/30,"")))</f>
        <v/>
      </c>
      <c r="G8254" s="12">
        <f>IF($E8254="","",IF(WEEKDAY($E8254,2)&lt;6,1,0))</f>
        <v/>
      </c>
      <c r="H8254" s="12">
        <f>IF(OR($E8254="",$F8254=""),"",IF(AND($G8254=1,$F8254&gt;='Working Hours'!$C$8,$F8254&lt;'Working Hours'!$C$9),1,0))</f>
        <v/>
      </c>
    </row>
    <row r="8255">
      <c r="A8255" s="11" t="n"/>
      <c r="B8255" s="11" t="n"/>
      <c r="C8255" s="11" t="n"/>
      <c r="E8255" s="12">
        <f>IF($A8255="","",IF(ISNUMBER($A8255),$A8255,IFERROR(DATEVALUE($A8255),"")))</f>
        <v/>
      </c>
      <c r="F8255" s="12">
        <f>IF($B8255="","",IF(ISNUMBER($B8255),HOUR($B8255)*2+MINUTE($B8255)/30,IFERROR(VALUE(LEFT($B8255,FIND(":",$B8255)-1))*2+VALUE(MID($B8255,FIND(":",$B8255)+1,2))/30,"")))</f>
        <v/>
      </c>
      <c r="G8255" s="12">
        <f>IF($E8255="","",IF(WEEKDAY($E8255,2)&lt;6,1,0))</f>
        <v/>
      </c>
      <c r="H8255" s="12">
        <f>IF(OR($E8255="",$F8255=""),"",IF(AND($G8255=1,$F8255&gt;='Working Hours'!$C$8,$F8255&lt;'Working Hours'!$C$9),1,0))</f>
        <v/>
      </c>
    </row>
    <row r="8256">
      <c r="A8256" s="11" t="n"/>
      <c r="B8256" s="11" t="n"/>
      <c r="C8256" s="11" t="n"/>
      <c r="E8256" s="12">
        <f>IF($A8256="","",IF(ISNUMBER($A8256),$A8256,IFERROR(DATEVALUE($A8256),"")))</f>
        <v/>
      </c>
      <c r="F8256" s="12">
        <f>IF($B8256="","",IF(ISNUMBER($B8256),HOUR($B8256)*2+MINUTE($B8256)/30,IFERROR(VALUE(LEFT($B8256,FIND(":",$B8256)-1))*2+VALUE(MID($B8256,FIND(":",$B8256)+1,2))/30,"")))</f>
        <v/>
      </c>
      <c r="G8256" s="12">
        <f>IF($E8256="","",IF(WEEKDAY($E8256,2)&lt;6,1,0))</f>
        <v/>
      </c>
      <c r="H8256" s="12">
        <f>IF(OR($E8256="",$F8256=""),"",IF(AND($G8256=1,$F8256&gt;='Working Hours'!$C$8,$F8256&lt;'Working Hours'!$C$9),1,0))</f>
        <v/>
      </c>
    </row>
    <row r="8257">
      <c r="A8257" s="11" t="n"/>
      <c r="B8257" s="11" t="n"/>
      <c r="C8257" s="11" t="n"/>
      <c r="E8257" s="12">
        <f>IF($A8257="","",IF(ISNUMBER($A8257),$A8257,IFERROR(DATEVALUE($A8257),"")))</f>
        <v/>
      </c>
      <c r="F8257" s="12">
        <f>IF($B8257="","",IF(ISNUMBER($B8257),HOUR($B8257)*2+MINUTE($B8257)/30,IFERROR(VALUE(LEFT($B8257,FIND(":",$B8257)-1))*2+VALUE(MID($B8257,FIND(":",$B8257)+1,2))/30,"")))</f>
        <v/>
      </c>
      <c r="G8257" s="12">
        <f>IF($E8257="","",IF(WEEKDAY($E8257,2)&lt;6,1,0))</f>
        <v/>
      </c>
      <c r="H8257" s="12">
        <f>IF(OR($E8257="",$F8257=""),"",IF(AND($G8257=1,$F8257&gt;='Working Hours'!$C$8,$F8257&lt;'Working Hours'!$C$9),1,0))</f>
        <v/>
      </c>
    </row>
    <row r="8258">
      <c r="A8258" s="11" t="n"/>
      <c r="B8258" s="11" t="n"/>
      <c r="C8258" s="11" t="n"/>
      <c r="E8258" s="12">
        <f>IF($A8258="","",IF(ISNUMBER($A8258),$A8258,IFERROR(DATEVALUE($A8258),"")))</f>
        <v/>
      </c>
      <c r="F8258" s="12">
        <f>IF($B8258="","",IF(ISNUMBER($B8258),HOUR($B8258)*2+MINUTE($B8258)/30,IFERROR(VALUE(LEFT($B8258,FIND(":",$B8258)-1))*2+VALUE(MID($B8258,FIND(":",$B8258)+1,2))/30,"")))</f>
        <v/>
      </c>
      <c r="G8258" s="12">
        <f>IF($E8258="","",IF(WEEKDAY($E8258,2)&lt;6,1,0))</f>
        <v/>
      </c>
      <c r="H8258" s="12">
        <f>IF(OR($E8258="",$F8258=""),"",IF(AND($G8258=1,$F8258&gt;='Working Hours'!$C$8,$F8258&lt;'Working Hours'!$C$9),1,0))</f>
        <v/>
      </c>
    </row>
    <row r="8259">
      <c r="A8259" s="11" t="n"/>
      <c r="B8259" s="11" t="n"/>
      <c r="C8259" s="11" t="n"/>
      <c r="E8259" s="12">
        <f>IF($A8259="","",IF(ISNUMBER($A8259),$A8259,IFERROR(DATEVALUE($A8259),"")))</f>
        <v/>
      </c>
      <c r="F8259" s="12">
        <f>IF($B8259="","",IF(ISNUMBER($B8259),HOUR($B8259)*2+MINUTE($B8259)/30,IFERROR(VALUE(LEFT($B8259,FIND(":",$B8259)-1))*2+VALUE(MID($B8259,FIND(":",$B8259)+1,2))/30,"")))</f>
        <v/>
      </c>
      <c r="G8259" s="12">
        <f>IF($E8259="","",IF(WEEKDAY($E8259,2)&lt;6,1,0))</f>
        <v/>
      </c>
      <c r="H8259" s="12">
        <f>IF(OR($E8259="",$F8259=""),"",IF(AND($G8259=1,$F8259&gt;='Working Hours'!$C$8,$F8259&lt;'Working Hours'!$C$9),1,0))</f>
        <v/>
      </c>
    </row>
    <row r="8260">
      <c r="A8260" s="11" t="n"/>
      <c r="B8260" s="11" t="n"/>
      <c r="C8260" s="11" t="n"/>
      <c r="E8260" s="12">
        <f>IF($A8260="","",IF(ISNUMBER($A8260),$A8260,IFERROR(DATEVALUE($A8260),"")))</f>
        <v/>
      </c>
      <c r="F8260" s="12">
        <f>IF($B8260="","",IF(ISNUMBER($B8260),HOUR($B8260)*2+MINUTE($B8260)/30,IFERROR(VALUE(LEFT($B8260,FIND(":",$B8260)-1))*2+VALUE(MID($B8260,FIND(":",$B8260)+1,2))/30,"")))</f>
        <v/>
      </c>
      <c r="G8260" s="12">
        <f>IF($E8260="","",IF(WEEKDAY($E8260,2)&lt;6,1,0))</f>
        <v/>
      </c>
      <c r="H8260" s="12">
        <f>IF(OR($E8260="",$F8260=""),"",IF(AND($G8260=1,$F8260&gt;='Working Hours'!$C$8,$F8260&lt;'Working Hours'!$C$9),1,0))</f>
        <v/>
      </c>
    </row>
    <row r="8261">
      <c r="A8261" s="11" t="n"/>
      <c r="B8261" s="11" t="n"/>
      <c r="C8261" s="11" t="n"/>
      <c r="E8261" s="12">
        <f>IF($A8261="","",IF(ISNUMBER($A8261),$A8261,IFERROR(DATEVALUE($A8261),"")))</f>
        <v/>
      </c>
      <c r="F8261" s="12">
        <f>IF($B8261="","",IF(ISNUMBER($B8261),HOUR($B8261)*2+MINUTE($B8261)/30,IFERROR(VALUE(LEFT($B8261,FIND(":",$B8261)-1))*2+VALUE(MID($B8261,FIND(":",$B8261)+1,2))/30,"")))</f>
        <v/>
      </c>
      <c r="G8261" s="12">
        <f>IF($E8261="","",IF(WEEKDAY($E8261,2)&lt;6,1,0))</f>
        <v/>
      </c>
      <c r="H8261" s="12">
        <f>IF(OR($E8261="",$F8261=""),"",IF(AND($G8261=1,$F8261&gt;='Working Hours'!$C$8,$F8261&lt;'Working Hours'!$C$9),1,0))</f>
        <v/>
      </c>
    </row>
    <row r="8262">
      <c r="A8262" s="11" t="n"/>
      <c r="B8262" s="11" t="n"/>
      <c r="C8262" s="11" t="n"/>
      <c r="E8262" s="12">
        <f>IF($A8262="","",IF(ISNUMBER($A8262),$A8262,IFERROR(DATEVALUE($A8262),"")))</f>
        <v/>
      </c>
      <c r="F8262" s="12">
        <f>IF($B8262="","",IF(ISNUMBER($B8262),HOUR($B8262)*2+MINUTE($B8262)/30,IFERROR(VALUE(LEFT($B8262,FIND(":",$B8262)-1))*2+VALUE(MID($B8262,FIND(":",$B8262)+1,2))/30,"")))</f>
        <v/>
      </c>
      <c r="G8262" s="12">
        <f>IF($E8262="","",IF(WEEKDAY($E8262,2)&lt;6,1,0))</f>
        <v/>
      </c>
      <c r="H8262" s="12">
        <f>IF(OR($E8262="",$F8262=""),"",IF(AND($G8262=1,$F8262&gt;='Working Hours'!$C$8,$F8262&lt;'Working Hours'!$C$9),1,0))</f>
        <v/>
      </c>
    </row>
    <row r="8263">
      <c r="A8263" s="11" t="n"/>
      <c r="B8263" s="11" t="n"/>
      <c r="C8263" s="11" t="n"/>
      <c r="E8263" s="12">
        <f>IF($A8263="","",IF(ISNUMBER($A8263),$A8263,IFERROR(DATEVALUE($A8263),"")))</f>
        <v/>
      </c>
      <c r="F8263" s="12">
        <f>IF($B8263="","",IF(ISNUMBER($B8263),HOUR($B8263)*2+MINUTE($B8263)/30,IFERROR(VALUE(LEFT($B8263,FIND(":",$B8263)-1))*2+VALUE(MID($B8263,FIND(":",$B8263)+1,2))/30,"")))</f>
        <v/>
      </c>
      <c r="G8263" s="12">
        <f>IF($E8263="","",IF(WEEKDAY($E8263,2)&lt;6,1,0))</f>
        <v/>
      </c>
      <c r="H8263" s="12">
        <f>IF(OR($E8263="",$F8263=""),"",IF(AND($G8263=1,$F8263&gt;='Working Hours'!$C$8,$F8263&lt;'Working Hours'!$C$9),1,0))</f>
        <v/>
      </c>
    </row>
    <row r="8264">
      <c r="A8264" s="11" t="n"/>
      <c r="B8264" s="11" t="n"/>
      <c r="C8264" s="11" t="n"/>
      <c r="E8264" s="12">
        <f>IF($A8264="","",IF(ISNUMBER($A8264),$A8264,IFERROR(DATEVALUE($A8264),"")))</f>
        <v/>
      </c>
      <c r="F8264" s="12">
        <f>IF($B8264="","",IF(ISNUMBER($B8264),HOUR($B8264)*2+MINUTE($B8264)/30,IFERROR(VALUE(LEFT($B8264,FIND(":",$B8264)-1))*2+VALUE(MID($B8264,FIND(":",$B8264)+1,2))/30,"")))</f>
        <v/>
      </c>
      <c r="G8264" s="12">
        <f>IF($E8264="","",IF(WEEKDAY($E8264,2)&lt;6,1,0))</f>
        <v/>
      </c>
      <c r="H8264" s="12">
        <f>IF(OR($E8264="",$F8264=""),"",IF(AND($G8264=1,$F8264&gt;='Working Hours'!$C$8,$F8264&lt;'Working Hours'!$C$9),1,0))</f>
        <v/>
      </c>
    </row>
    <row r="8265">
      <c r="A8265" s="11" t="n"/>
      <c r="B8265" s="11" t="n"/>
      <c r="C8265" s="11" t="n"/>
      <c r="E8265" s="12">
        <f>IF($A8265="","",IF(ISNUMBER($A8265),$A8265,IFERROR(DATEVALUE($A8265),"")))</f>
        <v/>
      </c>
      <c r="F8265" s="12">
        <f>IF($B8265="","",IF(ISNUMBER($B8265),HOUR($B8265)*2+MINUTE($B8265)/30,IFERROR(VALUE(LEFT($B8265,FIND(":",$B8265)-1))*2+VALUE(MID($B8265,FIND(":",$B8265)+1,2))/30,"")))</f>
        <v/>
      </c>
      <c r="G8265" s="12">
        <f>IF($E8265="","",IF(WEEKDAY($E8265,2)&lt;6,1,0))</f>
        <v/>
      </c>
      <c r="H8265" s="12">
        <f>IF(OR($E8265="",$F8265=""),"",IF(AND($G8265=1,$F8265&gt;='Working Hours'!$C$8,$F8265&lt;'Working Hours'!$C$9),1,0))</f>
        <v/>
      </c>
    </row>
    <row r="8266">
      <c r="A8266" s="11" t="n"/>
      <c r="B8266" s="11" t="n"/>
      <c r="C8266" s="11" t="n"/>
      <c r="E8266" s="12">
        <f>IF($A8266="","",IF(ISNUMBER($A8266),$A8266,IFERROR(DATEVALUE($A8266),"")))</f>
        <v/>
      </c>
      <c r="F8266" s="12">
        <f>IF($B8266="","",IF(ISNUMBER($B8266),HOUR($B8266)*2+MINUTE($B8266)/30,IFERROR(VALUE(LEFT($B8266,FIND(":",$B8266)-1))*2+VALUE(MID($B8266,FIND(":",$B8266)+1,2))/30,"")))</f>
        <v/>
      </c>
      <c r="G8266" s="12">
        <f>IF($E8266="","",IF(WEEKDAY($E8266,2)&lt;6,1,0))</f>
        <v/>
      </c>
      <c r="H8266" s="12">
        <f>IF(OR($E8266="",$F8266=""),"",IF(AND($G8266=1,$F8266&gt;='Working Hours'!$C$8,$F8266&lt;'Working Hours'!$C$9),1,0))</f>
        <v/>
      </c>
    </row>
    <row r="8267">
      <c r="A8267" s="11" t="n"/>
      <c r="B8267" s="11" t="n"/>
      <c r="C8267" s="11" t="n"/>
      <c r="E8267" s="12">
        <f>IF($A8267="","",IF(ISNUMBER($A8267),$A8267,IFERROR(DATEVALUE($A8267),"")))</f>
        <v/>
      </c>
      <c r="F8267" s="12">
        <f>IF($B8267="","",IF(ISNUMBER($B8267),HOUR($B8267)*2+MINUTE($B8267)/30,IFERROR(VALUE(LEFT($B8267,FIND(":",$B8267)-1))*2+VALUE(MID($B8267,FIND(":",$B8267)+1,2))/30,"")))</f>
        <v/>
      </c>
      <c r="G8267" s="12">
        <f>IF($E8267="","",IF(WEEKDAY($E8267,2)&lt;6,1,0))</f>
        <v/>
      </c>
      <c r="H8267" s="12">
        <f>IF(OR($E8267="",$F8267=""),"",IF(AND($G8267=1,$F8267&gt;='Working Hours'!$C$8,$F8267&lt;'Working Hours'!$C$9),1,0))</f>
        <v/>
      </c>
    </row>
    <row r="8268">
      <c r="A8268" s="11" t="n"/>
      <c r="B8268" s="11" t="n"/>
      <c r="C8268" s="11" t="n"/>
      <c r="E8268" s="12">
        <f>IF($A8268="","",IF(ISNUMBER($A8268),$A8268,IFERROR(DATEVALUE($A8268),"")))</f>
        <v/>
      </c>
      <c r="F8268" s="12">
        <f>IF($B8268="","",IF(ISNUMBER($B8268),HOUR($B8268)*2+MINUTE($B8268)/30,IFERROR(VALUE(LEFT($B8268,FIND(":",$B8268)-1))*2+VALUE(MID($B8268,FIND(":",$B8268)+1,2))/30,"")))</f>
        <v/>
      </c>
      <c r="G8268" s="12">
        <f>IF($E8268="","",IF(WEEKDAY($E8268,2)&lt;6,1,0))</f>
        <v/>
      </c>
      <c r="H8268" s="12">
        <f>IF(OR($E8268="",$F8268=""),"",IF(AND($G8268=1,$F8268&gt;='Working Hours'!$C$8,$F8268&lt;'Working Hours'!$C$9),1,0))</f>
        <v/>
      </c>
    </row>
    <row r="8269">
      <c r="A8269" s="11" t="n"/>
      <c r="B8269" s="11" t="n"/>
      <c r="C8269" s="11" t="n"/>
      <c r="E8269" s="12">
        <f>IF($A8269="","",IF(ISNUMBER($A8269),$A8269,IFERROR(DATEVALUE($A8269),"")))</f>
        <v/>
      </c>
      <c r="F8269" s="12">
        <f>IF($B8269="","",IF(ISNUMBER($B8269),HOUR($B8269)*2+MINUTE($B8269)/30,IFERROR(VALUE(LEFT($B8269,FIND(":",$B8269)-1))*2+VALUE(MID($B8269,FIND(":",$B8269)+1,2))/30,"")))</f>
        <v/>
      </c>
      <c r="G8269" s="12">
        <f>IF($E8269="","",IF(WEEKDAY($E8269,2)&lt;6,1,0))</f>
        <v/>
      </c>
      <c r="H8269" s="12">
        <f>IF(OR($E8269="",$F8269=""),"",IF(AND($G8269=1,$F8269&gt;='Working Hours'!$C$8,$F8269&lt;'Working Hours'!$C$9),1,0))</f>
        <v/>
      </c>
    </row>
    <row r="8270">
      <c r="A8270" s="11" t="n"/>
      <c r="B8270" s="11" t="n"/>
      <c r="C8270" s="11" t="n"/>
      <c r="E8270" s="12">
        <f>IF($A8270="","",IF(ISNUMBER($A8270),$A8270,IFERROR(DATEVALUE($A8270),"")))</f>
        <v/>
      </c>
      <c r="F8270" s="12">
        <f>IF($B8270="","",IF(ISNUMBER($B8270),HOUR($B8270)*2+MINUTE($B8270)/30,IFERROR(VALUE(LEFT($B8270,FIND(":",$B8270)-1))*2+VALUE(MID($B8270,FIND(":",$B8270)+1,2))/30,"")))</f>
        <v/>
      </c>
      <c r="G8270" s="12">
        <f>IF($E8270="","",IF(WEEKDAY($E8270,2)&lt;6,1,0))</f>
        <v/>
      </c>
      <c r="H8270" s="12">
        <f>IF(OR($E8270="",$F8270=""),"",IF(AND($G8270=1,$F8270&gt;='Working Hours'!$C$8,$F8270&lt;'Working Hours'!$C$9),1,0))</f>
        <v/>
      </c>
    </row>
    <row r="8271">
      <c r="A8271" s="11" t="n"/>
      <c r="B8271" s="11" t="n"/>
      <c r="C8271" s="11" t="n"/>
      <c r="E8271" s="12">
        <f>IF($A8271="","",IF(ISNUMBER($A8271),$A8271,IFERROR(DATEVALUE($A8271),"")))</f>
        <v/>
      </c>
      <c r="F8271" s="12">
        <f>IF($B8271="","",IF(ISNUMBER($B8271),HOUR($B8271)*2+MINUTE($B8271)/30,IFERROR(VALUE(LEFT($B8271,FIND(":",$B8271)-1))*2+VALUE(MID($B8271,FIND(":",$B8271)+1,2))/30,"")))</f>
        <v/>
      </c>
      <c r="G8271" s="12">
        <f>IF($E8271="","",IF(WEEKDAY($E8271,2)&lt;6,1,0))</f>
        <v/>
      </c>
      <c r="H8271" s="12">
        <f>IF(OR($E8271="",$F8271=""),"",IF(AND($G8271=1,$F8271&gt;='Working Hours'!$C$8,$F8271&lt;'Working Hours'!$C$9),1,0))</f>
        <v/>
      </c>
    </row>
    <row r="8272">
      <c r="A8272" s="11" t="n"/>
      <c r="B8272" s="11" t="n"/>
      <c r="C8272" s="11" t="n"/>
      <c r="E8272" s="12">
        <f>IF($A8272="","",IF(ISNUMBER($A8272),$A8272,IFERROR(DATEVALUE($A8272),"")))</f>
        <v/>
      </c>
      <c r="F8272" s="12">
        <f>IF($B8272="","",IF(ISNUMBER($B8272),HOUR($B8272)*2+MINUTE($B8272)/30,IFERROR(VALUE(LEFT($B8272,FIND(":",$B8272)-1))*2+VALUE(MID($B8272,FIND(":",$B8272)+1,2))/30,"")))</f>
        <v/>
      </c>
      <c r="G8272" s="12">
        <f>IF($E8272="","",IF(WEEKDAY($E8272,2)&lt;6,1,0))</f>
        <v/>
      </c>
      <c r="H8272" s="12">
        <f>IF(OR($E8272="",$F8272=""),"",IF(AND($G8272=1,$F8272&gt;='Working Hours'!$C$8,$F8272&lt;'Working Hours'!$C$9),1,0))</f>
        <v/>
      </c>
    </row>
    <row r="8273">
      <c r="A8273" s="11" t="n"/>
      <c r="B8273" s="11" t="n"/>
      <c r="C8273" s="11" t="n"/>
      <c r="E8273" s="12">
        <f>IF($A8273="","",IF(ISNUMBER($A8273),$A8273,IFERROR(DATEVALUE($A8273),"")))</f>
        <v/>
      </c>
      <c r="F8273" s="12">
        <f>IF($B8273="","",IF(ISNUMBER($B8273),HOUR($B8273)*2+MINUTE($B8273)/30,IFERROR(VALUE(LEFT($B8273,FIND(":",$B8273)-1))*2+VALUE(MID($B8273,FIND(":",$B8273)+1,2))/30,"")))</f>
        <v/>
      </c>
      <c r="G8273" s="12">
        <f>IF($E8273="","",IF(WEEKDAY($E8273,2)&lt;6,1,0))</f>
        <v/>
      </c>
      <c r="H8273" s="12">
        <f>IF(OR($E8273="",$F8273=""),"",IF(AND($G8273=1,$F8273&gt;='Working Hours'!$C$8,$F8273&lt;'Working Hours'!$C$9),1,0))</f>
        <v/>
      </c>
    </row>
    <row r="8274">
      <c r="A8274" s="11" t="n"/>
      <c r="B8274" s="11" t="n"/>
      <c r="C8274" s="11" t="n"/>
      <c r="E8274" s="12">
        <f>IF($A8274="","",IF(ISNUMBER($A8274),$A8274,IFERROR(DATEVALUE($A8274),"")))</f>
        <v/>
      </c>
      <c r="F8274" s="12">
        <f>IF($B8274="","",IF(ISNUMBER($B8274),HOUR($B8274)*2+MINUTE($B8274)/30,IFERROR(VALUE(LEFT($B8274,FIND(":",$B8274)-1))*2+VALUE(MID($B8274,FIND(":",$B8274)+1,2))/30,"")))</f>
        <v/>
      </c>
      <c r="G8274" s="12">
        <f>IF($E8274="","",IF(WEEKDAY($E8274,2)&lt;6,1,0))</f>
        <v/>
      </c>
      <c r="H8274" s="12">
        <f>IF(OR($E8274="",$F8274=""),"",IF(AND($G8274=1,$F8274&gt;='Working Hours'!$C$8,$F8274&lt;'Working Hours'!$C$9),1,0))</f>
        <v/>
      </c>
    </row>
    <row r="8275">
      <c r="A8275" s="11" t="n"/>
      <c r="B8275" s="11" t="n"/>
      <c r="C8275" s="11" t="n"/>
      <c r="E8275" s="12">
        <f>IF($A8275="","",IF(ISNUMBER($A8275),$A8275,IFERROR(DATEVALUE($A8275),"")))</f>
        <v/>
      </c>
      <c r="F8275" s="12">
        <f>IF($B8275="","",IF(ISNUMBER($B8275),HOUR($B8275)*2+MINUTE($B8275)/30,IFERROR(VALUE(LEFT($B8275,FIND(":",$B8275)-1))*2+VALUE(MID($B8275,FIND(":",$B8275)+1,2))/30,"")))</f>
        <v/>
      </c>
      <c r="G8275" s="12">
        <f>IF($E8275="","",IF(WEEKDAY($E8275,2)&lt;6,1,0))</f>
        <v/>
      </c>
      <c r="H8275" s="12">
        <f>IF(OR($E8275="",$F8275=""),"",IF(AND($G8275=1,$F8275&gt;='Working Hours'!$C$8,$F8275&lt;'Working Hours'!$C$9),1,0))</f>
        <v/>
      </c>
    </row>
    <row r="8276">
      <c r="A8276" s="11" t="n"/>
      <c r="B8276" s="11" t="n"/>
      <c r="C8276" s="11" t="n"/>
      <c r="E8276" s="12">
        <f>IF($A8276="","",IF(ISNUMBER($A8276),$A8276,IFERROR(DATEVALUE($A8276),"")))</f>
        <v/>
      </c>
      <c r="F8276" s="12">
        <f>IF($B8276="","",IF(ISNUMBER($B8276),HOUR($B8276)*2+MINUTE($B8276)/30,IFERROR(VALUE(LEFT($B8276,FIND(":",$B8276)-1))*2+VALUE(MID($B8276,FIND(":",$B8276)+1,2))/30,"")))</f>
        <v/>
      </c>
      <c r="G8276" s="12">
        <f>IF($E8276="","",IF(WEEKDAY($E8276,2)&lt;6,1,0))</f>
        <v/>
      </c>
      <c r="H8276" s="12">
        <f>IF(OR($E8276="",$F8276=""),"",IF(AND($G8276=1,$F8276&gt;='Working Hours'!$C$8,$F8276&lt;'Working Hours'!$C$9),1,0))</f>
        <v/>
      </c>
    </row>
    <row r="8277">
      <c r="A8277" s="11" t="n"/>
      <c r="B8277" s="11" t="n"/>
      <c r="C8277" s="11" t="n"/>
      <c r="E8277" s="12">
        <f>IF($A8277="","",IF(ISNUMBER($A8277),$A8277,IFERROR(DATEVALUE($A8277),"")))</f>
        <v/>
      </c>
      <c r="F8277" s="12">
        <f>IF($B8277="","",IF(ISNUMBER($B8277),HOUR($B8277)*2+MINUTE($B8277)/30,IFERROR(VALUE(LEFT($B8277,FIND(":",$B8277)-1))*2+VALUE(MID($B8277,FIND(":",$B8277)+1,2))/30,"")))</f>
        <v/>
      </c>
      <c r="G8277" s="12">
        <f>IF($E8277="","",IF(WEEKDAY($E8277,2)&lt;6,1,0))</f>
        <v/>
      </c>
      <c r="H8277" s="12">
        <f>IF(OR($E8277="",$F8277=""),"",IF(AND($G8277=1,$F8277&gt;='Working Hours'!$C$8,$F8277&lt;'Working Hours'!$C$9),1,0))</f>
        <v/>
      </c>
    </row>
    <row r="8278">
      <c r="A8278" s="11" t="n"/>
      <c r="B8278" s="11" t="n"/>
      <c r="C8278" s="11" t="n"/>
      <c r="E8278" s="12">
        <f>IF($A8278="","",IF(ISNUMBER($A8278),$A8278,IFERROR(DATEVALUE($A8278),"")))</f>
        <v/>
      </c>
      <c r="F8278" s="12">
        <f>IF($B8278="","",IF(ISNUMBER($B8278),HOUR($B8278)*2+MINUTE($B8278)/30,IFERROR(VALUE(LEFT($B8278,FIND(":",$B8278)-1))*2+VALUE(MID($B8278,FIND(":",$B8278)+1,2))/30,"")))</f>
        <v/>
      </c>
      <c r="G8278" s="12">
        <f>IF($E8278="","",IF(WEEKDAY($E8278,2)&lt;6,1,0))</f>
        <v/>
      </c>
      <c r="H8278" s="12">
        <f>IF(OR($E8278="",$F8278=""),"",IF(AND($G8278=1,$F8278&gt;='Working Hours'!$C$8,$F8278&lt;'Working Hours'!$C$9),1,0))</f>
        <v/>
      </c>
    </row>
    <row r="8279">
      <c r="A8279" s="11" t="n"/>
      <c r="B8279" s="11" t="n"/>
      <c r="C8279" s="11" t="n"/>
      <c r="E8279" s="12">
        <f>IF($A8279="","",IF(ISNUMBER($A8279),$A8279,IFERROR(DATEVALUE($A8279),"")))</f>
        <v/>
      </c>
      <c r="F8279" s="12">
        <f>IF($B8279="","",IF(ISNUMBER($B8279),HOUR($B8279)*2+MINUTE($B8279)/30,IFERROR(VALUE(LEFT($B8279,FIND(":",$B8279)-1))*2+VALUE(MID($B8279,FIND(":",$B8279)+1,2))/30,"")))</f>
        <v/>
      </c>
      <c r="G8279" s="12">
        <f>IF($E8279="","",IF(WEEKDAY($E8279,2)&lt;6,1,0))</f>
        <v/>
      </c>
      <c r="H8279" s="12">
        <f>IF(OR($E8279="",$F8279=""),"",IF(AND($G8279=1,$F8279&gt;='Working Hours'!$C$8,$F8279&lt;'Working Hours'!$C$9),1,0))</f>
        <v/>
      </c>
    </row>
    <row r="8280">
      <c r="A8280" s="11" t="n"/>
      <c r="B8280" s="11" t="n"/>
      <c r="C8280" s="11" t="n"/>
      <c r="E8280" s="12">
        <f>IF($A8280="","",IF(ISNUMBER($A8280),$A8280,IFERROR(DATEVALUE($A8280),"")))</f>
        <v/>
      </c>
      <c r="F8280" s="12">
        <f>IF($B8280="","",IF(ISNUMBER($B8280),HOUR($B8280)*2+MINUTE($B8280)/30,IFERROR(VALUE(LEFT($B8280,FIND(":",$B8280)-1))*2+VALUE(MID($B8280,FIND(":",$B8280)+1,2))/30,"")))</f>
        <v/>
      </c>
      <c r="G8280" s="12">
        <f>IF($E8280="","",IF(WEEKDAY($E8280,2)&lt;6,1,0))</f>
        <v/>
      </c>
      <c r="H8280" s="12">
        <f>IF(OR($E8280="",$F8280=""),"",IF(AND($G8280=1,$F8280&gt;='Working Hours'!$C$8,$F8280&lt;'Working Hours'!$C$9),1,0))</f>
        <v/>
      </c>
    </row>
    <row r="8281">
      <c r="A8281" s="11" t="n"/>
      <c r="B8281" s="11" t="n"/>
      <c r="C8281" s="11" t="n"/>
      <c r="E8281" s="12">
        <f>IF($A8281="","",IF(ISNUMBER($A8281),$A8281,IFERROR(DATEVALUE($A8281),"")))</f>
        <v/>
      </c>
      <c r="F8281" s="12">
        <f>IF($B8281="","",IF(ISNUMBER($B8281),HOUR($B8281)*2+MINUTE($B8281)/30,IFERROR(VALUE(LEFT($B8281,FIND(":",$B8281)-1))*2+VALUE(MID($B8281,FIND(":",$B8281)+1,2))/30,"")))</f>
        <v/>
      </c>
      <c r="G8281" s="12">
        <f>IF($E8281="","",IF(WEEKDAY($E8281,2)&lt;6,1,0))</f>
        <v/>
      </c>
      <c r="H8281" s="12">
        <f>IF(OR($E8281="",$F8281=""),"",IF(AND($G8281=1,$F8281&gt;='Working Hours'!$C$8,$F8281&lt;'Working Hours'!$C$9),1,0))</f>
        <v/>
      </c>
    </row>
    <row r="8282">
      <c r="A8282" s="11" t="n"/>
      <c r="B8282" s="11" t="n"/>
      <c r="C8282" s="11" t="n"/>
      <c r="E8282" s="12">
        <f>IF($A8282="","",IF(ISNUMBER($A8282),$A8282,IFERROR(DATEVALUE($A8282),"")))</f>
        <v/>
      </c>
      <c r="F8282" s="12">
        <f>IF($B8282="","",IF(ISNUMBER($B8282),HOUR($B8282)*2+MINUTE($B8282)/30,IFERROR(VALUE(LEFT($B8282,FIND(":",$B8282)-1))*2+VALUE(MID($B8282,FIND(":",$B8282)+1,2))/30,"")))</f>
        <v/>
      </c>
      <c r="G8282" s="12">
        <f>IF($E8282="","",IF(WEEKDAY($E8282,2)&lt;6,1,0))</f>
        <v/>
      </c>
      <c r="H8282" s="12">
        <f>IF(OR($E8282="",$F8282=""),"",IF(AND($G8282=1,$F8282&gt;='Working Hours'!$C$8,$F8282&lt;'Working Hours'!$C$9),1,0))</f>
        <v/>
      </c>
    </row>
    <row r="8283">
      <c r="A8283" s="11" t="n"/>
      <c r="B8283" s="11" t="n"/>
      <c r="C8283" s="11" t="n"/>
      <c r="E8283" s="12">
        <f>IF($A8283="","",IF(ISNUMBER($A8283),$A8283,IFERROR(DATEVALUE($A8283),"")))</f>
        <v/>
      </c>
      <c r="F8283" s="12">
        <f>IF($B8283="","",IF(ISNUMBER($B8283),HOUR($B8283)*2+MINUTE($B8283)/30,IFERROR(VALUE(LEFT($B8283,FIND(":",$B8283)-1))*2+VALUE(MID($B8283,FIND(":",$B8283)+1,2))/30,"")))</f>
        <v/>
      </c>
      <c r="G8283" s="12">
        <f>IF($E8283="","",IF(WEEKDAY($E8283,2)&lt;6,1,0))</f>
        <v/>
      </c>
      <c r="H8283" s="12">
        <f>IF(OR($E8283="",$F8283=""),"",IF(AND($G8283=1,$F8283&gt;='Working Hours'!$C$8,$F8283&lt;'Working Hours'!$C$9),1,0))</f>
        <v/>
      </c>
    </row>
    <row r="8284">
      <c r="A8284" s="11" t="n"/>
      <c r="B8284" s="11" t="n"/>
      <c r="C8284" s="11" t="n"/>
      <c r="E8284" s="12">
        <f>IF($A8284="","",IF(ISNUMBER($A8284),$A8284,IFERROR(DATEVALUE($A8284),"")))</f>
        <v/>
      </c>
      <c r="F8284" s="12">
        <f>IF($B8284="","",IF(ISNUMBER($B8284),HOUR($B8284)*2+MINUTE($B8284)/30,IFERROR(VALUE(LEFT($B8284,FIND(":",$B8284)-1))*2+VALUE(MID($B8284,FIND(":",$B8284)+1,2))/30,"")))</f>
        <v/>
      </c>
      <c r="G8284" s="12">
        <f>IF($E8284="","",IF(WEEKDAY($E8284,2)&lt;6,1,0))</f>
        <v/>
      </c>
      <c r="H8284" s="12">
        <f>IF(OR($E8284="",$F8284=""),"",IF(AND($G8284=1,$F8284&gt;='Working Hours'!$C$8,$F8284&lt;'Working Hours'!$C$9),1,0))</f>
        <v/>
      </c>
    </row>
    <row r="8285">
      <c r="A8285" s="11" t="n"/>
      <c r="B8285" s="11" t="n"/>
      <c r="C8285" s="11" t="n"/>
      <c r="E8285" s="12">
        <f>IF($A8285="","",IF(ISNUMBER($A8285),$A8285,IFERROR(DATEVALUE($A8285),"")))</f>
        <v/>
      </c>
      <c r="F8285" s="12">
        <f>IF($B8285="","",IF(ISNUMBER($B8285),HOUR($B8285)*2+MINUTE($B8285)/30,IFERROR(VALUE(LEFT($B8285,FIND(":",$B8285)-1))*2+VALUE(MID($B8285,FIND(":",$B8285)+1,2))/30,"")))</f>
        <v/>
      </c>
      <c r="G8285" s="12">
        <f>IF($E8285="","",IF(WEEKDAY($E8285,2)&lt;6,1,0))</f>
        <v/>
      </c>
      <c r="H8285" s="12">
        <f>IF(OR($E8285="",$F8285=""),"",IF(AND($G8285=1,$F8285&gt;='Working Hours'!$C$8,$F8285&lt;'Working Hours'!$C$9),1,0))</f>
        <v/>
      </c>
    </row>
    <row r="8286">
      <c r="A8286" s="11" t="n"/>
      <c r="B8286" s="11" t="n"/>
      <c r="C8286" s="11" t="n"/>
      <c r="E8286" s="12">
        <f>IF($A8286="","",IF(ISNUMBER($A8286),$A8286,IFERROR(DATEVALUE($A8286),"")))</f>
        <v/>
      </c>
      <c r="F8286" s="12">
        <f>IF($B8286="","",IF(ISNUMBER($B8286),HOUR($B8286)*2+MINUTE($B8286)/30,IFERROR(VALUE(LEFT($B8286,FIND(":",$B8286)-1))*2+VALUE(MID($B8286,FIND(":",$B8286)+1,2))/30,"")))</f>
        <v/>
      </c>
      <c r="G8286" s="12">
        <f>IF($E8286="","",IF(WEEKDAY($E8286,2)&lt;6,1,0))</f>
        <v/>
      </c>
      <c r="H8286" s="12">
        <f>IF(OR($E8286="",$F8286=""),"",IF(AND($G8286=1,$F8286&gt;='Working Hours'!$C$8,$F8286&lt;'Working Hours'!$C$9),1,0))</f>
        <v/>
      </c>
    </row>
    <row r="8287">
      <c r="A8287" s="11" t="n"/>
      <c r="B8287" s="11" t="n"/>
      <c r="C8287" s="11" t="n"/>
      <c r="E8287" s="12">
        <f>IF($A8287="","",IF(ISNUMBER($A8287),$A8287,IFERROR(DATEVALUE($A8287),"")))</f>
        <v/>
      </c>
      <c r="F8287" s="12">
        <f>IF($B8287="","",IF(ISNUMBER($B8287),HOUR($B8287)*2+MINUTE($B8287)/30,IFERROR(VALUE(LEFT($B8287,FIND(":",$B8287)-1))*2+VALUE(MID($B8287,FIND(":",$B8287)+1,2))/30,"")))</f>
        <v/>
      </c>
      <c r="G8287" s="12">
        <f>IF($E8287="","",IF(WEEKDAY($E8287,2)&lt;6,1,0))</f>
        <v/>
      </c>
      <c r="H8287" s="12">
        <f>IF(OR($E8287="",$F8287=""),"",IF(AND($G8287=1,$F8287&gt;='Working Hours'!$C$8,$F8287&lt;'Working Hours'!$C$9),1,0))</f>
        <v/>
      </c>
    </row>
    <row r="8288">
      <c r="A8288" s="11" t="n"/>
      <c r="B8288" s="11" t="n"/>
      <c r="C8288" s="11" t="n"/>
      <c r="E8288" s="12">
        <f>IF($A8288="","",IF(ISNUMBER($A8288),$A8288,IFERROR(DATEVALUE($A8288),"")))</f>
        <v/>
      </c>
      <c r="F8288" s="12">
        <f>IF($B8288="","",IF(ISNUMBER($B8288),HOUR($B8288)*2+MINUTE($B8288)/30,IFERROR(VALUE(LEFT($B8288,FIND(":",$B8288)-1))*2+VALUE(MID($B8288,FIND(":",$B8288)+1,2))/30,"")))</f>
        <v/>
      </c>
      <c r="G8288" s="12">
        <f>IF($E8288="","",IF(WEEKDAY($E8288,2)&lt;6,1,0))</f>
        <v/>
      </c>
      <c r="H8288" s="12">
        <f>IF(OR($E8288="",$F8288=""),"",IF(AND($G8288=1,$F8288&gt;='Working Hours'!$C$8,$F8288&lt;'Working Hours'!$C$9),1,0))</f>
        <v/>
      </c>
    </row>
    <row r="8289">
      <c r="A8289" s="11" t="n"/>
      <c r="B8289" s="11" t="n"/>
      <c r="C8289" s="11" t="n"/>
      <c r="E8289" s="12">
        <f>IF($A8289="","",IF(ISNUMBER($A8289),$A8289,IFERROR(DATEVALUE($A8289),"")))</f>
        <v/>
      </c>
      <c r="F8289" s="12">
        <f>IF($B8289="","",IF(ISNUMBER($B8289),HOUR($B8289)*2+MINUTE($B8289)/30,IFERROR(VALUE(LEFT($B8289,FIND(":",$B8289)-1))*2+VALUE(MID($B8289,FIND(":",$B8289)+1,2))/30,"")))</f>
        <v/>
      </c>
      <c r="G8289" s="12">
        <f>IF($E8289="","",IF(WEEKDAY($E8289,2)&lt;6,1,0))</f>
        <v/>
      </c>
      <c r="H8289" s="12">
        <f>IF(OR($E8289="",$F8289=""),"",IF(AND($G8289=1,$F8289&gt;='Working Hours'!$C$8,$F8289&lt;'Working Hours'!$C$9),1,0))</f>
        <v/>
      </c>
    </row>
    <row r="8290">
      <c r="A8290" s="11" t="n"/>
      <c r="B8290" s="11" t="n"/>
      <c r="C8290" s="11" t="n"/>
      <c r="E8290" s="12">
        <f>IF($A8290="","",IF(ISNUMBER($A8290),$A8290,IFERROR(DATEVALUE($A8290),"")))</f>
        <v/>
      </c>
      <c r="F8290" s="12">
        <f>IF($B8290="","",IF(ISNUMBER($B8290),HOUR($B8290)*2+MINUTE($B8290)/30,IFERROR(VALUE(LEFT($B8290,FIND(":",$B8290)-1))*2+VALUE(MID($B8290,FIND(":",$B8290)+1,2))/30,"")))</f>
        <v/>
      </c>
      <c r="G8290" s="12">
        <f>IF($E8290="","",IF(WEEKDAY($E8290,2)&lt;6,1,0))</f>
        <v/>
      </c>
      <c r="H8290" s="12">
        <f>IF(OR($E8290="",$F8290=""),"",IF(AND($G8290=1,$F8290&gt;='Working Hours'!$C$8,$F8290&lt;'Working Hours'!$C$9),1,0))</f>
        <v/>
      </c>
    </row>
    <row r="8291">
      <c r="A8291" s="11" t="n"/>
      <c r="B8291" s="11" t="n"/>
      <c r="C8291" s="11" t="n"/>
      <c r="E8291" s="12">
        <f>IF($A8291="","",IF(ISNUMBER($A8291),$A8291,IFERROR(DATEVALUE($A8291),"")))</f>
        <v/>
      </c>
      <c r="F8291" s="12">
        <f>IF($B8291="","",IF(ISNUMBER($B8291),HOUR($B8291)*2+MINUTE($B8291)/30,IFERROR(VALUE(LEFT($B8291,FIND(":",$B8291)-1))*2+VALUE(MID($B8291,FIND(":",$B8291)+1,2))/30,"")))</f>
        <v/>
      </c>
      <c r="G8291" s="12">
        <f>IF($E8291="","",IF(WEEKDAY($E8291,2)&lt;6,1,0))</f>
        <v/>
      </c>
      <c r="H8291" s="12">
        <f>IF(OR($E8291="",$F8291=""),"",IF(AND($G8291=1,$F8291&gt;='Working Hours'!$C$8,$F8291&lt;'Working Hours'!$C$9),1,0))</f>
        <v/>
      </c>
    </row>
    <row r="8292">
      <c r="A8292" s="11" t="n"/>
      <c r="B8292" s="11" t="n"/>
      <c r="C8292" s="11" t="n"/>
      <c r="E8292" s="12">
        <f>IF($A8292="","",IF(ISNUMBER($A8292),$A8292,IFERROR(DATEVALUE($A8292),"")))</f>
        <v/>
      </c>
      <c r="F8292" s="12">
        <f>IF($B8292="","",IF(ISNUMBER($B8292),HOUR($B8292)*2+MINUTE($B8292)/30,IFERROR(VALUE(LEFT($B8292,FIND(":",$B8292)-1))*2+VALUE(MID($B8292,FIND(":",$B8292)+1,2))/30,"")))</f>
        <v/>
      </c>
      <c r="G8292" s="12">
        <f>IF($E8292="","",IF(WEEKDAY($E8292,2)&lt;6,1,0))</f>
        <v/>
      </c>
      <c r="H8292" s="12">
        <f>IF(OR($E8292="",$F8292=""),"",IF(AND($G8292=1,$F8292&gt;='Working Hours'!$C$8,$F8292&lt;'Working Hours'!$C$9),1,0))</f>
        <v/>
      </c>
    </row>
    <row r="8293">
      <c r="A8293" s="11" t="n"/>
      <c r="B8293" s="11" t="n"/>
      <c r="C8293" s="11" t="n"/>
      <c r="E8293" s="12">
        <f>IF($A8293="","",IF(ISNUMBER($A8293),$A8293,IFERROR(DATEVALUE($A8293),"")))</f>
        <v/>
      </c>
      <c r="F8293" s="12">
        <f>IF($B8293="","",IF(ISNUMBER($B8293),HOUR($B8293)*2+MINUTE($B8293)/30,IFERROR(VALUE(LEFT($B8293,FIND(":",$B8293)-1))*2+VALUE(MID($B8293,FIND(":",$B8293)+1,2))/30,"")))</f>
        <v/>
      </c>
      <c r="G8293" s="12">
        <f>IF($E8293="","",IF(WEEKDAY($E8293,2)&lt;6,1,0))</f>
        <v/>
      </c>
      <c r="H8293" s="12">
        <f>IF(OR($E8293="",$F8293=""),"",IF(AND($G8293=1,$F8293&gt;='Working Hours'!$C$8,$F8293&lt;'Working Hours'!$C$9),1,0))</f>
        <v/>
      </c>
    </row>
    <row r="8294">
      <c r="A8294" s="11" t="n"/>
      <c r="B8294" s="11" t="n"/>
      <c r="C8294" s="11" t="n"/>
      <c r="E8294" s="12">
        <f>IF($A8294="","",IF(ISNUMBER($A8294),$A8294,IFERROR(DATEVALUE($A8294),"")))</f>
        <v/>
      </c>
      <c r="F8294" s="12">
        <f>IF($B8294="","",IF(ISNUMBER($B8294),HOUR($B8294)*2+MINUTE($B8294)/30,IFERROR(VALUE(LEFT($B8294,FIND(":",$B8294)-1))*2+VALUE(MID($B8294,FIND(":",$B8294)+1,2))/30,"")))</f>
        <v/>
      </c>
      <c r="G8294" s="12">
        <f>IF($E8294="","",IF(WEEKDAY($E8294,2)&lt;6,1,0))</f>
        <v/>
      </c>
      <c r="H8294" s="12">
        <f>IF(OR($E8294="",$F8294=""),"",IF(AND($G8294=1,$F8294&gt;='Working Hours'!$C$8,$F8294&lt;'Working Hours'!$C$9),1,0))</f>
        <v/>
      </c>
    </row>
    <row r="8295">
      <c r="A8295" s="11" t="n"/>
      <c r="B8295" s="11" t="n"/>
      <c r="C8295" s="11" t="n"/>
      <c r="E8295" s="12">
        <f>IF($A8295="","",IF(ISNUMBER($A8295),$A8295,IFERROR(DATEVALUE($A8295),"")))</f>
        <v/>
      </c>
      <c r="F8295" s="12">
        <f>IF($B8295="","",IF(ISNUMBER($B8295),HOUR($B8295)*2+MINUTE($B8295)/30,IFERROR(VALUE(LEFT($B8295,FIND(":",$B8295)-1))*2+VALUE(MID($B8295,FIND(":",$B8295)+1,2))/30,"")))</f>
        <v/>
      </c>
      <c r="G8295" s="12">
        <f>IF($E8295="","",IF(WEEKDAY($E8295,2)&lt;6,1,0))</f>
        <v/>
      </c>
      <c r="H8295" s="12">
        <f>IF(OR($E8295="",$F8295=""),"",IF(AND($G8295=1,$F8295&gt;='Working Hours'!$C$8,$F8295&lt;'Working Hours'!$C$9),1,0))</f>
        <v/>
      </c>
    </row>
    <row r="8296">
      <c r="A8296" s="11" t="n"/>
      <c r="B8296" s="11" t="n"/>
      <c r="C8296" s="11" t="n"/>
      <c r="E8296" s="12">
        <f>IF($A8296="","",IF(ISNUMBER($A8296),$A8296,IFERROR(DATEVALUE($A8296),"")))</f>
        <v/>
      </c>
      <c r="F8296" s="12">
        <f>IF($B8296="","",IF(ISNUMBER($B8296),HOUR($B8296)*2+MINUTE($B8296)/30,IFERROR(VALUE(LEFT($B8296,FIND(":",$B8296)-1))*2+VALUE(MID($B8296,FIND(":",$B8296)+1,2))/30,"")))</f>
        <v/>
      </c>
      <c r="G8296" s="12">
        <f>IF($E8296="","",IF(WEEKDAY($E8296,2)&lt;6,1,0))</f>
        <v/>
      </c>
      <c r="H8296" s="12">
        <f>IF(OR($E8296="",$F8296=""),"",IF(AND($G8296=1,$F8296&gt;='Working Hours'!$C$8,$F8296&lt;'Working Hours'!$C$9),1,0))</f>
        <v/>
      </c>
    </row>
    <row r="8297">
      <c r="A8297" s="11" t="n"/>
      <c r="B8297" s="11" t="n"/>
      <c r="C8297" s="11" t="n"/>
      <c r="E8297" s="12">
        <f>IF($A8297="","",IF(ISNUMBER($A8297),$A8297,IFERROR(DATEVALUE($A8297),"")))</f>
        <v/>
      </c>
      <c r="F8297" s="12">
        <f>IF($B8297="","",IF(ISNUMBER($B8297),HOUR($B8297)*2+MINUTE($B8297)/30,IFERROR(VALUE(LEFT($B8297,FIND(":",$B8297)-1))*2+VALUE(MID($B8297,FIND(":",$B8297)+1,2))/30,"")))</f>
        <v/>
      </c>
      <c r="G8297" s="12">
        <f>IF($E8297="","",IF(WEEKDAY($E8297,2)&lt;6,1,0))</f>
        <v/>
      </c>
      <c r="H8297" s="12">
        <f>IF(OR($E8297="",$F8297=""),"",IF(AND($G8297=1,$F8297&gt;='Working Hours'!$C$8,$F8297&lt;'Working Hours'!$C$9),1,0))</f>
        <v/>
      </c>
    </row>
    <row r="8298">
      <c r="A8298" s="11" t="n"/>
      <c r="B8298" s="11" t="n"/>
      <c r="C8298" s="11" t="n"/>
      <c r="E8298" s="12">
        <f>IF($A8298="","",IF(ISNUMBER($A8298),$A8298,IFERROR(DATEVALUE($A8298),"")))</f>
        <v/>
      </c>
      <c r="F8298" s="12">
        <f>IF($B8298="","",IF(ISNUMBER($B8298),HOUR($B8298)*2+MINUTE($B8298)/30,IFERROR(VALUE(LEFT($B8298,FIND(":",$B8298)-1))*2+VALUE(MID($B8298,FIND(":",$B8298)+1,2))/30,"")))</f>
        <v/>
      </c>
      <c r="G8298" s="12">
        <f>IF($E8298="","",IF(WEEKDAY($E8298,2)&lt;6,1,0))</f>
        <v/>
      </c>
      <c r="H8298" s="12">
        <f>IF(OR($E8298="",$F8298=""),"",IF(AND($G8298=1,$F8298&gt;='Working Hours'!$C$8,$F8298&lt;'Working Hours'!$C$9),1,0))</f>
        <v/>
      </c>
    </row>
    <row r="8299">
      <c r="A8299" s="11" t="n"/>
      <c r="B8299" s="11" t="n"/>
      <c r="C8299" s="11" t="n"/>
      <c r="E8299" s="12">
        <f>IF($A8299="","",IF(ISNUMBER($A8299),$A8299,IFERROR(DATEVALUE($A8299),"")))</f>
        <v/>
      </c>
      <c r="F8299" s="12">
        <f>IF($B8299="","",IF(ISNUMBER($B8299),HOUR($B8299)*2+MINUTE($B8299)/30,IFERROR(VALUE(LEFT($B8299,FIND(":",$B8299)-1))*2+VALUE(MID($B8299,FIND(":",$B8299)+1,2))/30,"")))</f>
        <v/>
      </c>
      <c r="G8299" s="12">
        <f>IF($E8299="","",IF(WEEKDAY($E8299,2)&lt;6,1,0))</f>
        <v/>
      </c>
      <c r="H8299" s="12">
        <f>IF(OR($E8299="",$F8299=""),"",IF(AND($G8299=1,$F8299&gt;='Working Hours'!$C$8,$F8299&lt;'Working Hours'!$C$9),1,0))</f>
        <v/>
      </c>
    </row>
    <row r="8300">
      <c r="A8300" s="11" t="n"/>
      <c r="B8300" s="11" t="n"/>
      <c r="C8300" s="11" t="n"/>
      <c r="E8300" s="12">
        <f>IF($A8300="","",IF(ISNUMBER($A8300),$A8300,IFERROR(DATEVALUE($A8300),"")))</f>
        <v/>
      </c>
      <c r="F8300" s="12">
        <f>IF($B8300="","",IF(ISNUMBER($B8300),HOUR($B8300)*2+MINUTE($B8300)/30,IFERROR(VALUE(LEFT($B8300,FIND(":",$B8300)-1))*2+VALUE(MID($B8300,FIND(":",$B8300)+1,2))/30,"")))</f>
        <v/>
      </c>
      <c r="G8300" s="12">
        <f>IF($E8300="","",IF(WEEKDAY($E8300,2)&lt;6,1,0))</f>
        <v/>
      </c>
      <c r="H8300" s="12">
        <f>IF(OR($E8300="",$F8300=""),"",IF(AND($G8300=1,$F8300&gt;='Working Hours'!$C$8,$F8300&lt;'Working Hours'!$C$9),1,0))</f>
        <v/>
      </c>
    </row>
    <row r="8301">
      <c r="A8301" s="11" t="n"/>
      <c r="B8301" s="11" t="n"/>
      <c r="C8301" s="11" t="n"/>
      <c r="E8301" s="12">
        <f>IF($A8301="","",IF(ISNUMBER($A8301),$A8301,IFERROR(DATEVALUE($A8301),"")))</f>
        <v/>
      </c>
      <c r="F8301" s="12">
        <f>IF($B8301="","",IF(ISNUMBER($B8301),HOUR($B8301)*2+MINUTE($B8301)/30,IFERROR(VALUE(LEFT($B8301,FIND(":",$B8301)-1))*2+VALUE(MID($B8301,FIND(":",$B8301)+1,2))/30,"")))</f>
        <v/>
      </c>
      <c r="G8301" s="12">
        <f>IF($E8301="","",IF(WEEKDAY($E8301,2)&lt;6,1,0))</f>
        <v/>
      </c>
      <c r="H8301" s="12">
        <f>IF(OR($E8301="",$F8301=""),"",IF(AND($G8301=1,$F8301&gt;='Working Hours'!$C$8,$F8301&lt;'Working Hours'!$C$9),1,0))</f>
        <v/>
      </c>
    </row>
    <row r="8302">
      <c r="A8302" s="11" t="n"/>
      <c r="B8302" s="11" t="n"/>
      <c r="C8302" s="11" t="n"/>
      <c r="E8302" s="12">
        <f>IF($A8302="","",IF(ISNUMBER($A8302),$A8302,IFERROR(DATEVALUE($A8302),"")))</f>
        <v/>
      </c>
      <c r="F8302" s="12">
        <f>IF($B8302="","",IF(ISNUMBER($B8302),HOUR($B8302)*2+MINUTE($B8302)/30,IFERROR(VALUE(LEFT($B8302,FIND(":",$B8302)-1))*2+VALUE(MID($B8302,FIND(":",$B8302)+1,2))/30,"")))</f>
        <v/>
      </c>
      <c r="G8302" s="12">
        <f>IF($E8302="","",IF(WEEKDAY($E8302,2)&lt;6,1,0))</f>
        <v/>
      </c>
      <c r="H8302" s="12">
        <f>IF(OR($E8302="",$F8302=""),"",IF(AND($G8302=1,$F8302&gt;='Working Hours'!$C$8,$F8302&lt;'Working Hours'!$C$9),1,0))</f>
        <v/>
      </c>
    </row>
    <row r="8303">
      <c r="A8303" s="11" t="n"/>
      <c r="B8303" s="11" t="n"/>
      <c r="C8303" s="11" t="n"/>
      <c r="E8303" s="12">
        <f>IF($A8303="","",IF(ISNUMBER($A8303),$A8303,IFERROR(DATEVALUE($A8303),"")))</f>
        <v/>
      </c>
      <c r="F8303" s="12">
        <f>IF($B8303="","",IF(ISNUMBER($B8303),HOUR($B8303)*2+MINUTE($B8303)/30,IFERROR(VALUE(LEFT($B8303,FIND(":",$B8303)-1))*2+VALUE(MID($B8303,FIND(":",$B8303)+1,2))/30,"")))</f>
        <v/>
      </c>
      <c r="G8303" s="12">
        <f>IF($E8303="","",IF(WEEKDAY($E8303,2)&lt;6,1,0))</f>
        <v/>
      </c>
      <c r="H8303" s="12">
        <f>IF(OR($E8303="",$F8303=""),"",IF(AND($G8303=1,$F8303&gt;='Working Hours'!$C$8,$F8303&lt;'Working Hours'!$C$9),1,0))</f>
        <v/>
      </c>
    </row>
    <row r="8304">
      <c r="A8304" s="11" t="n"/>
      <c r="B8304" s="11" t="n"/>
      <c r="C8304" s="11" t="n"/>
      <c r="E8304" s="12">
        <f>IF($A8304="","",IF(ISNUMBER($A8304),$A8304,IFERROR(DATEVALUE($A8304),"")))</f>
        <v/>
      </c>
      <c r="F8304" s="12">
        <f>IF($B8304="","",IF(ISNUMBER($B8304),HOUR($B8304)*2+MINUTE($B8304)/30,IFERROR(VALUE(LEFT($B8304,FIND(":",$B8304)-1))*2+VALUE(MID($B8304,FIND(":",$B8304)+1,2))/30,"")))</f>
        <v/>
      </c>
      <c r="G8304" s="12">
        <f>IF($E8304="","",IF(WEEKDAY($E8304,2)&lt;6,1,0))</f>
        <v/>
      </c>
      <c r="H8304" s="12">
        <f>IF(OR($E8304="",$F8304=""),"",IF(AND($G8304=1,$F8304&gt;='Working Hours'!$C$8,$F8304&lt;'Working Hours'!$C$9),1,0))</f>
        <v/>
      </c>
    </row>
    <row r="8305">
      <c r="A8305" s="11" t="n"/>
      <c r="B8305" s="11" t="n"/>
      <c r="C8305" s="11" t="n"/>
      <c r="E8305" s="12">
        <f>IF($A8305="","",IF(ISNUMBER($A8305),$A8305,IFERROR(DATEVALUE($A8305),"")))</f>
        <v/>
      </c>
      <c r="F8305" s="12">
        <f>IF($B8305="","",IF(ISNUMBER($B8305),HOUR($B8305)*2+MINUTE($B8305)/30,IFERROR(VALUE(LEFT($B8305,FIND(":",$B8305)-1))*2+VALUE(MID($B8305,FIND(":",$B8305)+1,2))/30,"")))</f>
        <v/>
      </c>
      <c r="G8305" s="12">
        <f>IF($E8305="","",IF(WEEKDAY($E8305,2)&lt;6,1,0))</f>
        <v/>
      </c>
      <c r="H8305" s="12">
        <f>IF(OR($E8305="",$F8305=""),"",IF(AND($G8305=1,$F8305&gt;='Working Hours'!$C$8,$F8305&lt;'Working Hours'!$C$9),1,0))</f>
        <v/>
      </c>
    </row>
    <row r="8306">
      <c r="A8306" s="11" t="n"/>
      <c r="B8306" s="11" t="n"/>
      <c r="C8306" s="11" t="n"/>
      <c r="E8306" s="12">
        <f>IF($A8306="","",IF(ISNUMBER($A8306),$A8306,IFERROR(DATEVALUE($A8306),"")))</f>
        <v/>
      </c>
      <c r="F8306" s="12">
        <f>IF($B8306="","",IF(ISNUMBER($B8306),HOUR($B8306)*2+MINUTE($B8306)/30,IFERROR(VALUE(LEFT($B8306,FIND(":",$B8306)-1))*2+VALUE(MID($B8306,FIND(":",$B8306)+1,2))/30,"")))</f>
        <v/>
      </c>
      <c r="G8306" s="12">
        <f>IF($E8306="","",IF(WEEKDAY($E8306,2)&lt;6,1,0))</f>
        <v/>
      </c>
      <c r="H8306" s="12">
        <f>IF(OR($E8306="",$F8306=""),"",IF(AND($G8306=1,$F8306&gt;='Working Hours'!$C$8,$F8306&lt;'Working Hours'!$C$9),1,0))</f>
        <v/>
      </c>
    </row>
    <row r="8307">
      <c r="A8307" s="11" t="n"/>
      <c r="B8307" s="11" t="n"/>
      <c r="C8307" s="11" t="n"/>
      <c r="E8307" s="12">
        <f>IF($A8307="","",IF(ISNUMBER($A8307),$A8307,IFERROR(DATEVALUE($A8307),"")))</f>
        <v/>
      </c>
      <c r="F8307" s="12">
        <f>IF($B8307="","",IF(ISNUMBER($B8307),HOUR($B8307)*2+MINUTE($B8307)/30,IFERROR(VALUE(LEFT($B8307,FIND(":",$B8307)-1))*2+VALUE(MID($B8307,FIND(":",$B8307)+1,2))/30,"")))</f>
        <v/>
      </c>
      <c r="G8307" s="12">
        <f>IF($E8307="","",IF(WEEKDAY($E8307,2)&lt;6,1,0))</f>
        <v/>
      </c>
      <c r="H8307" s="12">
        <f>IF(OR($E8307="",$F8307=""),"",IF(AND($G8307=1,$F8307&gt;='Working Hours'!$C$8,$F8307&lt;'Working Hours'!$C$9),1,0))</f>
        <v/>
      </c>
    </row>
    <row r="8308">
      <c r="A8308" s="11" t="n"/>
      <c r="B8308" s="11" t="n"/>
      <c r="C8308" s="11" t="n"/>
      <c r="E8308" s="12">
        <f>IF($A8308="","",IF(ISNUMBER($A8308),$A8308,IFERROR(DATEVALUE($A8308),"")))</f>
        <v/>
      </c>
      <c r="F8308" s="12">
        <f>IF($B8308="","",IF(ISNUMBER($B8308),HOUR($B8308)*2+MINUTE($B8308)/30,IFERROR(VALUE(LEFT($B8308,FIND(":",$B8308)-1))*2+VALUE(MID($B8308,FIND(":",$B8308)+1,2))/30,"")))</f>
        <v/>
      </c>
      <c r="G8308" s="12">
        <f>IF($E8308="","",IF(WEEKDAY($E8308,2)&lt;6,1,0))</f>
        <v/>
      </c>
      <c r="H8308" s="12">
        <f>IF(OR($E8308="",$F8308=""),"",IF(AND($G8308=1,$F8308&gt;='Working Hours'!$C$8,$F8308&lt;'Working Hours'!$C$9),1,0))</f>
        <v/>
      </c>
    </row>
    <row r="8309">
      <c r="A8309" s="11" t="n"/>
      <c r="B8309" s="11" t="n"/>
      <c r="C8309" s="11" t="n"/>
      <c r="E8309" s="12">
        <f>IF($A8309="","",IF(ISNUMBER($A8309),$A8309,IFERROR(DATEVALUE($A8309),"")))</f>
        <v/>
      </c>
      <c r="F8309" s="12">
        <f>IF($B8309="","",IF(ISNUMBER($B8309),HOUR($B8309)*2+MINUTE($B8309)/30,IFERROR(VALUE(LEFT($B8309,FIND(":",$B8309)-1))*2+VALUE(MID($B8309,FIND(":",$B8309)+1,2))/30,"")))</f>
        <v/>
      </c>
      <c r="G8309" s="12">
        <f>IF($E8309="","",IF(WEEKDAY($E8309,2)&lt;6,1,0))</f>
        <v/>
      </c>
      <c r="H8309" s="12">
        <f>IF(OR($E8309="",$F8309=""),"",IF(AND($G8309=1,$F8309&gt;='Working Hours'!$C$8,$F8309&lt;'Working Hours'!$C$9),1,0))</f>
        <v/>
      </c>
    </row>
    <row r="8310">
      <c r="A8310" s="11" t="n"/>
      <c r="B8310" s="11" t="n"/>
      <c r="C8310" s="11" t="n"/>
      <c r="E8310" s="12">
        <f>IF($A8310="","",IF(ISNUMBER($A8310),$A8310,IFERROR(DATEVALUE($A8310),"")))</f>
        <v/>
      </c>
      <c r="F8310" s="12">
        <f>IF($B8310="","",IF(ISNUMBER($B8310),HOUR($B8310)*2+MINUTE($B8310)/30,IFERROR(VALUE(LEFT($B8310,FIND(":",$B8310)-1))*2+VALUE(MID($B8310,FIND(":",$B8310)+1,2))/30,"")))</f>
        <v/>
      </c>
      <c r="G8310" s="12">
        <f>IF($E8310="","",IF(WEEKDAY($E8310,2)&lt;6,1,0))</f>
        <v/>
      </c>
      <c r="H8310" s="12">
        <f>IF(OR($E8310="",$F8310=""),"",IF(AND($G8310=1,$F8310&gt;='Working Hours'!$C$8,$F8310&lt;'Working Hours'!$C$9),1,0))</f>
        <v/>
      </c>
    </row>
    <row r="8311">
      <c r="A8311" s="11" t="n"/>
      <c r="B8311" s="11" t="n"/>
      <c r="C8311" s="11" t="n"/>
      <c r="E8311" s="12">
        <f>IF($A8311="","",IF(ISNUMBER($A8311),$A8311,IFERROR(DATEVALUE($A8311),"")))</f>
        <v/>
      </c>
      <c r="F8311" s="12">
        <f>IF($B8311="","",IF(ISNUMBER($B8311),HOUR($B8311)*2+MINUTE($B8311)/30,IFERROR(VALUE(LEFT($B8311,FIND(":",$B8311)-1))*2+VALUE(MID($B8311,FIND(":",$B8311)+1,2))/30,"")))</f>
        <v/>
      </c>
      <c r="G8311" s="12">
        <f>IF($E8311="","",IF(WEEKDAY($E8311,2)&lt;6,1,0))</f>
        <v/>
      </c>
      <c r="H8311" s="12">
        <f>IF(OR($E8311="",$F8311=""),"",IF(AND($G8311=1,$F8311&gt;='Working Hours'!$C$8,$F8311&lt;'Working Hours'!$C$9),1,0))</f>
        <v/>
      </c>
    </row>
    <row r="8312">
      <c r="A8312" s="11" t="n"/>
      <c r="B8312" s="11" t="n"/>
      <c r="C8312" s="11" t="n"/>
      <c r="E8312" s="12">
        <f>IF($A8312="","",IF(ISNUMBER($A8312),$A8312,IFERROR(DATEVALUE($A8312),"")))</f>
        <v/>
      </c>
      <c r="F8312" s="12">
        <f>IF($B8312="","",IF(ISNUMBER($B8312),HOUR($B8312)*2+MINUTE($B8312)/30,IFERROR(VALUE(LEFT($B8312,FIND(":",$B8312)-1))*2+VALUE(MID($B8312,FIND(":",$B8312)+1,2))/30,"")))</f>
        <v/>
      </c>
      <c r="G8312" s="12">
        <f>IF($E8312="","",IF(WEEKDAY($E8312,2)&lt;6,1,0))</f>
        <v/>
      </c>
      <c r="H8312" s="12">
        <f>IF(OR($E8312="",$F8312=""),"",IF(AND($G8312=1,$F8312&gt;='Working Hours'!$C$8,$F8312&lt;'Working Hours'!$C$9),1,0))</f>
        <v/>
      </c>
    </row>
    <row r="8313">
      <c r="A8313" s="11" t="n"/>
      <c r="B8313" s="11" t="n"/>
      <c r="C8313" s="11" t="n"/>
      <c r="E8313" s="12">
        <f>IF($A8313="","",IF(ISNUMBER($A8313),$A8313,IFERROR(DATEVALUE($A8313),"")))</f>
        <v/>
      </c>
      <c r="F8313" s="12">
        <f>IF($B8313="","",IF(ISNUMBER($B8313),HOUR($B8313)*2+MINUTE($B8313)/30,IFERROR(VALUE(LEFT($B8313,FIND(":",$B8313)-1))*2+VALUE(MID($B8313,FIND(":",$B8313)+1,2))/30,"")))</f>
        <v/>
      </c>
      <c r="G8313" s="12">
        <f>IF($E8313="","",IF(WEEKDAY($E8313,2)&lt;6,1,0))</f>
        <v/>
      </c>
      <c r="H8313" s="12">
        <f>IF(OR($E8313="",$F8313=""),"",IF(AND($G8313=1,$F8313&gt;='Working Hours'!$C$8,$F8313&lt;'Working Hours'!$C$9),1,0))</f>
        <v/>
      </c>
    </row>
    <row r="8314">
      <c r="A8314" s="11" t="n"/>
      <c r="B8314" s="11" t="n"/>
      <c r="C8314" s="11" t="n"/>
      <c r="E8314" s="12">
        <f>IF($A8314="","",IF(ISNUMBER($A8314),$A8314,IFERROR(DATEVALUE($A8314),"")))</f>
        <v/>
      </c>
      <c r="F8314" s="12">
        <f>IF($B8314="","",IF(ISNUMBER($B8314),HOUR($B8314)*2+MINUTE($B8314)/30,IFERROR(VALUE(LEFT($B8314,FIND(":",$B8314)-1))*2+VALUE(MID($B8314,FIND(":",$B8314)+1,2))/30,"")))</f>
        <v/>
      </c>
      <c r="G8314" s="12">
        <f>IF($E8314="","",IF(WEEKDAY($E8314,2)&lt;6,1,0))</f>
        <v/>
      </c>
      <c r="H8314" s="12">
        <f>IF(OR($E8314="",$F8314=""),"",IF(AND($G8314=1,$F8314&gt;='Working Hours'!$C$8,$F8314&lt;'Working Hours'!$C$9),1,0))</f>
        <v/>
      </c>
    </row>
    <row r="8315">
      <c r="A8315" s="11" t="n"/>
      <c r="B8315" s="11" t="n"/>
      <c r="C8315" s="11" t="n"/>
      <c r="E8315" s="12">
        <f>IF($A8315="","",IF(ISNUMBER($A8315),$A8315,IFERROR(DATEVALUE($A8315),"")))</f>
        <v/>
      </c>
      <c r="F8315" s="12">
        <f>IF($B8315="","",IF(ISNUMBER($B8315),HOUR($B8315)*2+MINUTE($B8315)/30,IFERROR(VALUE(LEFT($B8315,FIND(":",$B8315)-1))*2+VALUE(MID($B8315,FIND(":",$B8315)+1,2))/30,"")))</f>
        <v/>
      </c>
      <c r="G8315" s="12">
        <f>IF($E8315="","",IF(WEEKDAY($E8315,2)&lt;6,1,0))</f>
        <v/>
      </c>
      <c r="H8315" s="12">
        <f>IF(OR($E8315="",$F8315=""),"",IF(AND($G8315=1,$F8315&gt;='Working Hours'!$C$8,$F8315&lt;'Working Hours'!$C$9),1,0))</f>
        <v/>
      </c>
    </row>
    <row r="8316">
      <c r="A8316" s="11" t="n"/>
      <c r="B8316" s="11" t="n"/>
      <c r="C8316" s="11" t="n"/>
      <c r="E8316" s="12">
        <f>IF($A8316="","",IF(ISNUMBER($A8316),$A8316,IFERROR(DATEVALUE($A8316),"")))</f>
        <v/>
      </c>
      <c r="F8316" s="12">
        <f>IF($B8316="","",IF(ISNUMBER($B8316),HOUR($B8316)*2+MINUTE($B8316)/30,IFERROR(VALUE(LEFT($B8316,FIND(":",$B8316)-1))*2+VALUE(MID($B8316,FIND(":",$B8316)+1,2))/30,"")))</f>
        <v/>
      </c>
      <c r="G8316" s="12">
        <f>IF($E8316="","",IF(WEEKDAY($E8316,2)&lt;6,1,0))</f>
        <v/>
      </c>
      <c r="H8316" s="12">
        <f>IF(OR($E8316="",$F8316=""),"",IF(AND($G8316=1,$F8316&gt;='Working Hours'!$C$8,$F8316&lt;'Working Hours'!$C$9),1,0))</f>
        <v/>
      </c>
    </row>
    <row r="8317">
      <c r="A8317" s="11" t="n"/>
      <c r="B8317" s="11" t="n"/>
      <c r="C8317" s="11" t="n"/>
      <c r="E8317" s="12">
        <f>IF($A8317="","",IF(ISNUMBER($A8317),$A8317,IFERROR(DATEVALUE($A8317),"")))</f>
        <v/>
      </c>
      <c r="F8317" s="12">
        <f>IF($B8317="","",IF(ISNUMBER($B8317),HOUR($B8317)*2+MINUTE($B8317)/30,IFERROR(VALUE(LEFT($B8317,FIND(":",$B8317)-1))*2+VALUE(MID($B8317,FIND(":",$B8317)+1,2))/30,"")))</f>
        <v/>
      </c>
      <c r="G8317" s="12">
        <f>IF($E8317="","",IF(WEEKDAY($E8317,2)&lt;6,1,0))</f>
        <v/>
      </c>
      <c r="H8317" s="12">
        <f>IF(OR($E8317="",$F8317=""),"",IF(AND($G8317=1,$F8317&gt;='Working Hours'!$C$8,$F8317&lt;'Working Hours'!$C$9),1,0))</f>
        <v/>
      </c>
    </row>
    <row r="8318">
      <c r="A8318" s="11" t="n"/>
      <c r="B8318" s="11" t="n"/>
      <c r="C8318" s="11" t="n"/>
      <c r="E8318" s="12">
        <f>IF($A8318="","",IF(ISNUMBER($A8318),$A8318,IFERROR(DATEVALUE($A8318),"")))</f>
        <v/>
      </c>
      <c r="F8318" s="12">
        <f>IF($B8318="","",IF(ISNUMBER($B8318),HOUR($B8318)*2+MINUTE($B8318)/30,IFERROR(VALUE(LEFT($B8318,FIND(":",$B8318)-1))*2+VALUE(MID($B8318,FIND(":",$B8318)+1,2))/30,"")))</f>
        <v/>
      </c>
      <c r="G8318" s="12">
        <f>IF($E8318="","",IF(WEEKDAY($E8318,2)&lt;6,1,0))</f>
        <v/>
      </c>
      <c r="H8318" s="12">
        <f>IF(OR($E8318="",$F8318=""),"",IF(AND($G8318=1,$F8318&gt;='Working Hours'!$C$8,$F8318&lt;'Working Hours'!$C$9),1,0))</f>
        <v/>
      </c>
    </row>
    <row r="8319">
      <c r="A8319" s="11" t="n"/>
      <c r="B8319" s="11" t="n"/>
      <c r="C8319" s="11" t="n"/>
      <c r="E8319" s="12">
        <f>IF($A8319="","",IF(ISNUMBER($A8319),$A8319,IFERROR(DATEVALUE($A8319),"")))</f>
        <v/>
      </c>
      <c r="F8319" s="12">
        <f>IF($B8319="","",IF(ISNUMBER($B8319),HOUR($B8319)*2+MINUTE($B8319)/30,IFERROR(VALUE(LEFT($B8319,FIND(":",$B8319)-1))*2+VALUE(MID($B8319,FIND(":",$B8319)+1,2))/30,"")))</f>
        <v/>
      </c>
      <c r="G8319" s="12">
        <f>IF($E8319="","",IF(WEEKDAY($E8319,2)&lt;6,1,0))</f>
        <v/>
      </c>
      <c r="H8319" s="12">
        <f>IF(OR($E8319="",$F8319=""),"",IF(AND($G8319=1,$F8319&gt;='Working Hours'!$C$8,$F8319&lt;'Working Hours'!$C$9),1,0))</f>
        <v/>
      </c>
    </row>
    <row r="8320">
      <c r="A8320" s="11" t="n"/>
      <c r="B8320" s="11" t="n"/>
      <c r="C8320" s="11" t="n"/>
      <c r="E8320" s="12">
        <f>IF($A8320="","",IF(ISNUMBER($A8320),$A8320,IFERROR(DATEVALUE($A8320),"")))</f>
        <v/>
      </c>
      <c r="F8320" s="12">
        <f>IF($B8320="","",IF(ISNUMBER($B8320),HOUR($B8320)*2+MINUTE($B8320)/30,IFERROR(VALUE(LEFT($B8320,FIND(":",$B8320)-1))*2+VALUE(MID($B8320,FIND(":",$B8320)+1,2))/30,"")))</f>
        <v/>
      </c>
      <c r="G8320" s="12">
        <f>IF($E8320="","",IF(WEEKDAY($E8320,2)&lt;6,1,0))</f>
        <v/>
      </c>
      <c r="H8320" s="12">
        <f>IF(OR($E8320="",$F8320=""),"",IF(AND($G8320=1,$F8320&gt;='Working Hours'!$C$8,$F8320&lt;'Working Hours'!$C$9),1,0))</f>
        <v/>
      </c>
    </row>
    <row r="8321">
      <c r="A8321" s="11" t="n"/>
      <c r="B8321" s="11" t="n"/>
      <c r="C8321" s="11" t="n"/>
      <c r="E8321" s="12">
        <f>IF($A8321="","",IF(ISNUMBER($A8321),$A8321,IFERROR(DATEVALUE($A8321),"")))</f>
        <v/>
      </c>
      <c r="F8321" s="12">
        <f>IF($B8321="","",IF(ISNUMBER($B8321),HOUR($B8321)*2+MINUTE($B8321)/30,IFERROR(VALUE(LEFT($B8321,FIND(":",$B8321)-1))*2+VALUE(MID($B8321,FIND(":",$B8321)+1,2))/30,"")))</f>
        <v/>
      </c>
      <c r="G8321" s="12">
        <f>IF($E8321="","",IF(WEEKDAY($E8321,2)&lt;6,1,0))</f>
        <v/>
      </c>
      <c r="H8321" s="12">
        <f>IF(OR($E8321="",$F8321=""),"",IF(AND($G8321=1,$F8321&gt;='Working Hours'!$C$8,$F8321&lt;'Working Hours'!$C$9),1,0))</f>
        <v/>
      </c>
    </row>
    <row r="8322">
      <c r="A8322" s="11" t="n"/>
      <c r="B8322" s="11" t="n"/>
      <c r="C8322" s="11" t="n"/>
      <c r="E8322" s="12">
        <f>IF($A8322="","",IF(ISNUMBER($A8322),$A8322,IFERROR(DATEVALUE($A8322),"")))</f>
        <v/>
      </c>
      <c r="F8322" s="12">
        <f>IF($B8322="","",IF(ISNUMBER($B8322),HOUR($B8322)*2+MINUTE($B8322)/30,IFERROR(VALUE(LEFT($B8322,FIND(":",$B8322)-1))*2+VALUE(MID($B8322,FIND(":",$B8322)+1,2))/30,"")))</f>
        <v/>
      </c>
      <c r="G8322" s="12">
        <f>IF($E8322="","",IF(WEEKDAY($E8322,2)&lt;6,1,0))</f>
        <v/>
      </c>
      <c r="H8322" s="12">
        <f>IF(OR($E8322="",$F8322=""),"",IF(AND($G8322=1,$F8322&gt;='Working Hours'!$C$8,$F8322&lt;'Working Hours'!$C$9),1,0))</f>
        <v/>
      </c>
    </row>
    <row r="8323">
      <c r="A8323" s="11" t="n"/>
      <c r="B8323" s="11" t="n"/>
      <c r="C8323" s="11" t="n"/>
      <c r="E8323" s="12">
        <f>IF($A8323="","",IF(ISNUMBER($A8323),$A8323,IFERROR(DATEVALUE($A8323),"")))</f>
        <v/>
      </c>
      <c r="F8323" s="12">
        <f>IF($B8323="","",IF(ISNUMBER($B8323),HOUR($B8323)*2+MINUTE($B8323)/30,IFERROR(VALUE(LEFT($B8323,FIND(":",$B8323)-1))*2+VALUE(MID($B8323,FIND(":",$B8323)+1,2))/30,"")))</f>
        <v/>
      </c>
      <c r="G8323" s="12">
        <f>IF($E8323="","",IF(WEEKDAY($E8323,2)&lt;6,1,0))</f>
        <v/>
      </c>
      <c r="H8323" s="12">
        <f>IF(OR($E8323="",$F8323=""),"",IF(AND($G8323=1,$F8323&gt;='Working Hours'!$C$8,$F8323&lt;'Working Hours'!$C$9),1,0))</f>
        <v/>
      </c>
    </row>
    <row r="8324">
      <c r="A8324" s="11" t="n"/>
      <c r="B8324" s="11" t="n"/>
      <c r="C8324" s="11" t="n"/>
      <c r="E8324" s="12">
        <f>IF($A8324="","",IF(ISNUMBER($A8324),$A8324,IFERROR(DATEVALUE($A8324),"")))</f>
        <v/>
      </c>
      <c r="F8324" s="12">
        <f>IF($B8324="","",IF(ISNUMBER($B8324),HOUR($B8324)*2+MINUTE($B8324)/30,IFERROR(VALUE(LEFT($B8324,FIND(":",$B8324)-1))*2+VALUE(MID($B8324,FIND(":",$B8324)+1,2))/30,"")))</f>
        <v/>
      </c>
      <c r="G8324" s="12">
        <f>IF($E8324="","",IF(WEEKDAY($E8324,2)&lt;6,1,0))</f>
        <v/>
      </c>
      <c r="H8324" s="12">
        <f>IF(OR($E8324="",$F8324=""),"",IF(AND($G8324=1,$F8324&gt;='Working Hours'!$C$8,$F8324&lt;'Working Hours'!$C$9),1,0))</f>
        <v/>
      </c>
    </row>
    <row r="8325">
      <c r="A8325" s="11" t="n"/>
      <c r="B8325" s="11" t="n"/>
      <c r="C8325" s="11" t="n"/>
      <c r="E8325" s="12">
        <f>IF($A8325="","",IF(ISNUMBER($A8325),$A8325,IFERROR(DATEVALUE($A8325),"")))</f>
        <v/>
      </c>
      <c r="F8325" s="12">
        <f>IF($B8325="","",IF(ISNUMBER($B8325),HOUR($B8325)*2+MINUTE($B8325)/30,IFERROR(VALUE(LEFT($B8325,FIND(":",$B8325)-1))*2+VALUE(MID($B8325,FIND(":",$B8325)+1,2))/30,"")))</f>
        <v/>
      </c>
      <c r="G8325" s="12">
        <f>IF($E8325="","",IF(WEEKDAY($E8325,2)&lt;6,1,0))</f>
        <v/>
      </c>
      <c r="H8325" s="12">
        <f>IF(OR($E8325="",$F8325=""),"",IF(AND($G8325=1,$F8325&gt;='Working Hours'!$C$8,$F8325&lt;'Working Hours'!$C$9),1,0))</f>
        <v/>
      </c>
    </row>
    <row r="8326">
      <c r="A8326" s="11" t="n"/>
      <c r="B8326" s="11" t="n"/>
      <c r="C8326" s="11" t="n"/>
      <c r="E8326" s="12">
        <f>IF($A8326="","",IF(ISNUMBER($A8326),$A8326,IFERROR(DATEVALUE($A8326),"")))</f>
        <v/>
      </c>
      <c r="F8326" s="12">
        <f>IF($B8326="","",IF(ISNUMBER($B8326),HOUR($B8326)*2+MINUTE($B8326)/30,IFERROR(VALUE(LEFT($B8326,FIND(":",$B8326)-1))*2+VALUE(MID($B8326,FIND(":",$B8326)+1,2))/30,"")))</f>
        <v/>
      </c>
      <c r="G8326" s="12">
        <f>IF($E8326="","",IF(WEEKDAY($E8326,2)&lt;6,1,0))</f>
        <v/>
      </c>
      <c r="H8326" s="12">
        <f>IF(OR($E8326="",$F8326=""),"",IF(AND($G8326=1,$F8326&gt;='Working Hours'!$C$8,$F8326&lt;'Working Hours'!$C$9),1,0))</f>
        <v/>
      </c>
    </row>
    <row r="8327">
      <c r="A8327" s="11" t="n"/>
      <c r="B8327" s="11" t="n"/>
      <c r="C8327" s="11" t="n"/>
      <c r="E8327" s="12">
        <f>IF($A8327="","",IF(ISNUMBER($A8327),$A8327,IFERROR(DATEVALUE($A8327),"")))</f>
        <v/>
      </c>
      <c r="F8327" s="12">
        <f>IF($B8327="","",IF(ISNUMBER($B8327),HOUR($B8327)*2+MINUTE($B8327)/30,IFERROR(VALUE(LEFT($B8327,FIND(":",$B8327)-1))*2+VALUE(MID($B8327,FIND(":",$B8327)+1,2))/30,"")))</f>
        <v/>
      </c>
      <c r="G8327" s="12">
        <f>IF($E8327="","",IF(WEEKDAY($E8327,2)&lt;6,1,0))</f>
        <v/>
      </c>
      <c r="H8327" s="12">
        <f>IF(OR($E8327="",$F8327=""),"",IF(AND($G8327=1,$F8327&gt;='Working Hours'!$C$8,$F8327&lt;'Working Hours'!$C$9),1,0))</f>
        <v/>
      </c>
    </row>
    <row r="8328">
      <c r="A8328" s="11" t="n"/>
      <c r="B8328" s="11" t="n"/>
      <c r="C8328" s="11" t="n"/>
      <c r="E8328" s="12">
        <f>IF($A8328="","",IF(ISNUMBER($A8328),$A8328,IFERROR(DATEVALUE($A8328),"")))</f>
        <v/>
      </c>
      <c r="F8328" s="12">
        <f>IF($B8328="","",IF(ISNUMBER($B8328),HOUR($B8328)*2+MINUTE($B8328)/30,IFERROR(VALUE(LEFT($B8328,FIND(":",$B8328)-1))*2+VALUE(MID($B8328,FIND(":",$B8328)+1,2))/30,"")))</f>
        <v/>
      </c>
      <c r="G8328" s="12">
        <f>IF($E8328="","",IF(WEEKDAY($E8328,2)&lt;6,1,0))</f>
        <v/>
      </c>
      <c r="H8328" s="12">
        <f>IF(OR($E8328="",$F8328=""),"",IF(AND($G8328=1,$F8328&gt;='Working Hours'!$C$8,$F8328&lt;'Working Hours'!$C$9),1,0))</f>
        <v/>
      </c>
    </row>
    <row r="8329">
      <c r="A8329" s="11" t="n"/>
      <c r="B8329" s="11" t="n"/>
      <c r="C8329" s="11" t="n"/>
      <c r="E8329" s="12">
        <f>IF($A8329="","",IF(ISNUMBER($A8329),$A8329,IFERROR(DATEVALUE($A8329),"")))</f>
        <v/>
      </c>
      <c r="F8329" s="12">
        <f>IF($B8329="","",IF(ISNUMBER($B8329),HOUR($B8329)*2+MINUTE($B8329)/30,IFERROR(VALUE(LEFT($B8329,FIND(":",$B8329)-1))*2+VALUE(MID($B8329,FIND(":",$B8329)+1,2))/30,"")))</f>
        <v/>
      </c>
      <c r="G8329" s="12">
        <f>IF($E8329="","",IF(WEEKDAY($E8329,2)&lt;6,1,0))</f>
        <v/>
      </c>
      <c r="H8329" s="12">
        <f>IF(OR($E8329="",$F8329=""),"",IF(AND($G8329=1,$F8329&gt;='Working Hours'!$C$8,$F8329&lt;'Working Hours'!$C$9),1,0))</f>
        <v/>
      </c>
    </row>
    <row r="8330">
      <c r="A8330" s="11" t="n"/>
      <c r="B8330" s="11" t="n"/>
      <c r="C8330" s="11" t="n"/>
      <c r="E8330" s="12">
        <f>IF($A8330="","",IF(ISNUMBER($A8330),$A8330,IFERROR(DATEVALUE($A8330),"")))</f>
        <v/>
      </c>
      <c r="F8330" s="12">
        <f>IF($B8330="","",IF(ISNUMBER($B8330),HOUR($B8330)*2+MINUTE($B8330)/30,IFERROR(VALUE(LEFT($B8330,FIND(":",$B8330)-1))*2+VALUE(MID($B8330,FIND(":",$B8330)+1,2))/30,"")))</f>
        <v/>
      </c>
      <c r="G8330" s="12">
        <f>IF($E8330="","",IF(WEEKDAY($E8330,2)&lt;6,1,0))</f>
        <v/>
      </c>
      <c r="H8330" s="12">
        <f>IF(OR($E8330="",$F8330=""),"",IF(AND($G8330=1,$F8330&gt;='Working Hours'!$C$8,$F8330&lt;'Working Hours'!$C$9),1,0))</f>
        <v/>
      </c>
    </row>
    <row r="8331">
      <c r="A8331" s="11" t="n"/>
      <c r="B8331" s="11" t="n"/>
      <c r="C8331" s="11" t="n"/>
      <c r="E8331" s="12">
        <f>IF($A8331="","",IF(ISNUMBER($A8331),$A8331,IFERROR(DATEVALUE($A8331),"")))</f>
        <v/>
      </c>
      <c r="F8331" s="12">
        <f>IF($B8331="","",IF(ISNUMBER($B8331),HOUR($B8331)*2+MINUTE($B8331)/30,IFERROR(VALUE(LEFT($B8331,FIND(":",$B8331)-1))*2+VALUE(MID($B8331,FIND(":",$B8331)+1,2))/30,"")))</f>
        <v/>
      </c>
      <c r="G8331" s="12">
        <f>IF($E8331="","",IF(WEEKDAY($E8331,2)&lt;6,1,0))</f>
        <v/>
      </c>
      <c r="H8331" s="12">
        <f>IF(OR($E8331="",$F8331=""),"",IF(AND($G8331=1,$F8331&gt;='Working Hours'!$C$8,$F8331&lt;'Working Hours'!$C$9),1,0))</f>
        <v/>
      </c>
    </row>
    <row r="8332">
      <c r="A8332" s="11" t="n"/>
      <c r="B8332" s="11" t="n"/>
      <c r="C8332" s="11" t="n"/>
      <c r="E8332" s="12">
        <f>IF($A8332="","",IF(ISNUMBER($A8332),$A8332,IFERROR(DATEVALUE($A8332),"")))</f>
        <v/>
      </c>
      <c r="F8332" s="12">
        <f>IF($B8332="","",IF(ISNUMBER($B8332),HOUR($B8332)*2+MINUTE($B8332)/30,IFERROR(VALUE(LEFT($B8332,FIND(":",$B8332)-1))*2+VALUE(MID($B8332,FIND(":",$B8332)+1,2))/30,"")))</f>
        <v/>
      </c>
      <c r="G8332" s="12">
        <f>IF($E8332="","",IF(WEEKDAY($E8332,2)&lt;6,1,0))</f>
        <v/>
      </c>
      <c r="H8332" s="12">
        <f>IF(OR($E8332="",$F8332=""),"",IF(AND($G8332=1,$F8332&gt;='Working Hours'!$C$8,$F8332&lt;'Working Hours'!$C$9),1,0))</f>
        <v/>
      </c>
    </row>
    <row r="8333">
      <c r="A8333" s="11" t="n"/>
      <c r="B8333" s="11" t="n"/>
      <c r="C8333" s="11" t="n"/>
      <c r="E8333" s="12">
        <f>IF($A8333="","",IF(ISNUMBER($A8333),$A8333,IFERROR(DATEVALUE($A8333),"")))</f>
        <v/>
      </c>
      <c r="F8333" s="12">
        <f>IF($B8333="","",IF(ISNUMBER($B8333),HOUR($B8333)*2+MINUTE($B8333)/30,IFERROR(VALUE(LEFT($B8333,FIND(":",$B8333)-1))*2+VALUE(MID($B8333,FIND(":",$B8333)+1,2))/30,"")))</f>
        <v/>
      </c>
      <c r="G8333" s="12">
        <f>IF($E8333="","",IF(WEEKDAY($E8333,2)&lt;6,1,0))</f>
        <v/>
      </c>
      <c r="H8333" s="12">
        <f>IF(OR($E8333="",$F8333=""),"",IF(AND($G8333=1,$F8333&gt;='Working Hours'!$C$8,$F8333&lt;'Working Hours'!$C$9),1,0))</f>
        <v/>
      </c>
    </row>
    <row r="8334">
      <c r="A8334" s="11" t="n"/>
      <c r="B8334" s="11" t="n"/>
      <c r="C8334" s="11" t="n"/>
      <c r="E8334" s="12">
        <f>IF($A8334="","",IF(ISNUMBER($A8334),$A8334,IFERROR(DATEVALUE($A8334),"")))</f>
        <v/>
      </c>
      <c r="F8334" s="12">
        <f>IF($B8334="","",IF(ISNUMBER($B8334),HOUR($B8334)*2+MINUTE($B8334)/30,IFERROR(VALUE(LEFT($B8334,FIND(":",$B8334)-1))*2+VALUE(MID($B8334,FIND(":",$B8334)+1,2))/30,"")))</f>
        <v/>
      </c>
      <c r="G8334" s="12">
        <f>IF($E8334="","",IF(WEEKDAY($E8334,2)&lt;6,1,0))</f>
        <v/>
      </c>
      <c r="H8334" s="12">
        <f>IF(OR($E8334="",$F8334=""),"",IF(AND($G8334=1,$F8334&gt;='Working Hours'!$C$8,$F8334&lt;'Working Hours'!$C$9),1,0))</f>
        <v/>
      </c>
    </row>
    <row r="8335">
      <c r="A8335" s="11" t="n"/>
      <c r="B8335" s="11" t="n"/>
      <c r="C8335" s="11" t="n"/>
      <c r="E8335" s="12">
        <f>IF($A8335="","",IF(ISNUMBER($A8335),$A8335,IFERROR(DATEVALUE($A8335),"")))</f>
        <v/>
      </c>
      <c r="F8335" s="12">
        <f>IF($B8335="","",IF(ISNUMBER($B8335),HOUR($B8335)*2+MINUTE($B8335)/30,IFERROR(VALUE(LEFT($B8335,FIND(":",$B8335)-1))*2+VALUE(MID($B8335,FIND(":",$B8335)+1,2))/30,"")))</f>
        <v/>
      </c>
      <c r="G8335" s="12">
        <f>IF($E8335="","",IF(WEEKDAY($E8335,2)&lt;6,1,0))</f>
        <v/>
      </c>
      <c r="H8335" s="12">
        <f>IF(OR($E8335="",$F8335=""),"",IF(AND($G8335=1,$F8335&gt;='Working Hours'!$C$8,$F8335&lt;'Working Hours'!$C$9),1,0))</f>
        <v/>
      </c>
    </row>
    <row r="8336">
      <c r="A8336" s="11" t="n"/>
      <c r="B8336" s="11" t="n"/>
      <c r="C8336" s="11" t="n"/>
      <c r="E8336" s="12">
        <f>IF($A8336="","",IF(ISNUMBER($A8336),$A8336,IFERROR(DATEVALUE($A8336),"")))</f>
        <v/>
      </c>
      <c r="F8336" s="12">
        <f>IF($B8336="","",IF(ISNUMBER($B8336),HOUR($B8336)*2+MINUTE($B8336)/30,IFERROR(VALUE(LEFT($B8336,FIND(":",$B8336)-1))*2+VALUE(MID($B8336,FIND(":",$B8336)+1,2))/30,"")))</f>
        <v/>
      </c>
      <c r="G8336" s="12">
        <f>IF($E8336="","",IF(WEEKDAY($E8336,2)&lt;6,1,0))</f>
        <v/>
      </c>
      <c r="H8336" s="12">
        <f>IF(OR($E8336="",$F8336=""),"",IF(AND($G8336=1,$F8336&gt;='Working Hours'!$C$8,$F8336&lt;'Working Hours'!$C$9),1,0))</f>
        <v/>
      </c>
    </row>
    <row r="8337">
      <c r="A8337" s="11" t="n"/>
      <c r="B8337" s="11" t="n"/>
      <c r="C8337" s="11" t="n"/>
      <c r="E8337" s="12">
        <f>IF($A8337="","",IF(ISNUMBER($A8337),$A8337,IFERROR(DATEVALUE($A8337),"")))</f>
        <v/>
      </c>
      <c r="F8337" s="12">
        <f>IF($B8337="","",IF(ISNUMBER($B8337),HOUR($B8337)*2+MINUTE($B8337)/30,IFERROR(VALUE(LEFT($B8337,FIND(":",$B8337)-1))*2+VALUE(MID($B8337,FIND(":",$B8337)+1,2))/30,"")))</f>
        <v/>
      </c>
      <c r="G8337" s="12">
        <f>IF($E8337="","",IF(WEEKDAY($E8337,2)&lt;6,1,0))</f>
        <v/>
      </c>
      <c r="H8337" s="12">
        <f>IF(OR($E8337="",$F8337=""),"",IF(AND($G8337=1,$F8337&gt;='Working Hours'!$C$8,$F8337&lt;'Working Hours'!$C$9),1,0))</f>
        <v/>
      </c>
    </row>
    <row r="8338">
      <c r="A8338" s="11" t="n"/>
      <c r="B8338" s="11" t="n"/>
      <c r="C8338" s="11" t="n"/>
      <c r="E8338" s="12">
        <f>IF($A8338="","",IF(ISNUMBER($A8338),$A8338,IFERROR(DATEVALUE($A8338),"")))</f>
        <v/>
      </c>
      <c r="F8338" s="12">
        <f>IF($B8338="","",IF(ISNUMBER($B8338),HOUR($B8338)*2+MINUTE($B8338)/30,IFERROR(VALUE(LEFT($B8338,FIND(":",$B8338)-1))*2+VALUE(MID($B8338,FIND(":",$B8338)+1,2))/30,"")))</f>
        <v/>
      </c>
      <c r="G8338" s="12">
        <f>IF($E8338="","",IF(WEEKDAY($E8338,2)&lt;6,1,0))</f>
        <v/>
      </c>
      <c r="H8338" s="12">
        <f>IF(OR($E8338="",$F8338=""),"",IF(AND($G8338=1,$F8338&gt;='Working Hours'!$C$8,$F8338&lt;'Working Hours'!$C$9),1,0))</f>
        <v/>
      </c>
    </row>
    <row r="8339">
      <c r="A8339" s="11" t="n"/>
      <c r="B8339" s="11" t="n"/>
      <c r="C8339" s="11" t="n"/>
      <c r="E8339" s="12">
        <f>IF($A8339="","",IF(ISNUMBER($A8339),$A8339,IFERROR(DATEVALUE($A8339),"")))</f>
        <v/>
      </c>
      <c r="F8339" s="12">
        <f>IF($B8339="","",IF(ISNUMBER($B8339),HOUR($B8339)*2+MINUTE($B8339)/30,IFERROR(VALUE(LEFT($B8339,FIND(":",$B8339)-1))*2+VALUE(MID($B8339,FIND(":",$B8339)+1,2))/30,"")))</f>
        <v/>
      </c>
      <c r="G8339" s="12">
        <f>IF($E8339="","",IF(WEEKDAY($E8339,2)&lt;6,1,0))</f>
        <v/>
      </c>
      <c r="H8339" s="12">
        <f>IF(OR($E8339="",$F8339=""),"",IF(AND($G8339=1,$F8339&gt;='Working Hours'!$C$8,$F8339&lt;'Working Hours'!$C$9),1,0))</f>
        <v/>
      </c>
    </row>
    <row r="8340">
      <c r="A8340" s="11" t="n"/>
      <c r="B8340" s="11" t="n"/>
      <c r="C8340" s="11" t="n"/>
      <c r="E8340" s="12">
        <f>IF($A8340="","",IF(ISNUMBER($A8340),$A8340,IFERROR(DATEVALUE($A8340),"")))</f>
        <v/>
      </c>
      <c r="F8340" s="12">
        <f>IF($B8340="","",IF(ISNUMBER($B8340),HOUR($B8340)*2+MINUTE($B8340)/30,IFERROR(VALUE(LEFT($B8340,FIND(":",$B8340)-1))*2+VALUE(MID($B8340,FIND(":",$B8340)+1,2))/30,"")))</f>
        <v/>
      </c>
      <c r="G8340" s="12">
        <f>IF($E8340="","",IF(WEEKDAY($E8340,2)&lt;6,1,0))</f>
        <v/>
      </c>
      <c r="H8340" s="12">
        <f>IF(OR($E8340="",$F8340=""),"",IF(AND($G8340=1,$F8340&gt;='Working Hours'!$C$8,$F8340&lt;'Working Hours'!$C$9),1,0))</f>
        <v/>
      </c>
    </row>
    <row r="8341">
      <c r="A8341" s="11" t="n"/>
      <c r="B8341" s="11" t="n"/>
      <c r="C8341" s="11" t="n"/>
      <c r="E8341" s="12">
        <f>IF($A8341="","",IF(ISNUMBER($A8341),$A8341,IFERROR(DATEVALUE($A8341),"")))</f>
        <v/>
      </c>
      <c r="F8341" s="12">
        <f>IF($B8341="","",IF(ISNUMBER($B8341),HOUR($B8341)*2+MINUTE($B8341)/30,IFERROR(VALUE(LEFT($B8341,FIND(":",$B8341)-1))*2+VALUE(MID($B8341,FIND(":",$B8341)+1,2))/30,"")))</f>
        <v/>
      </c>
      <c r="G8341" s="12">
        <f>IF($E8341="","",IF(WEEKDAY($E8341,2)&lt;6,1,0))</f>
        <v/>
      </c>
      <c r="H8341" s="12">
        <f>IF(OR($E8341="",$F8341=""),"",IF(AND($G8341=1,$F8341&gt;='Working Hours'!$C$8,$F8341&lt;'Working Hours'!$C$9),1,0))</f>
        <v/>
      </c>
    </row>
    <row r="8342">
      <c r="A8342" s="11" t="n"/>
      <c r="B8342" s="11" t="n"/>
      <c r="C8342" s="11" t="n"/>
      <c r="E8342" s="12">
        <f>IF($A8342="","",IF(ISNUMBER($A8342),$A8342,IFERROR(DATEVALUE($A8342),"")))</f>
        <v/>
      </c>
      <c r="F8342" s="12">
        <f>IF($B8342="","",IF(ISNUMBER($B8342),HOUR($B8342)*2+MINUTE($B8342)/30,IFERROR(VALUE(LEFT($B8342,FIND(":",$B8342)-1))*2+VALUE(MID($B8342,FIND(":",$B8342)+1,2))/30,"")))</f>
        <v/>
      </c>
      <c r="G8342" s="12">
        <f>IF($E8342="","",IF(WEEKDAY($E8342,2)&lt;6,1,0))</f>
        <v/>
      </c>
      <c r="H8342" s="12">
        <f>IF(OR($E8342="",$F8342=""),"",IF(AND($G8342=1,$F8342&gt;='Working Hours'!$C$8,$F8342&lt;'Working Hours'!$C$9),1,0))</f>
        <v/>
      </c>
    </row>
    <row r="8343">
      <c r="A8343" s="11" t="n"/>
      <c r="B8343" s="11" t="n"/>
      <c r="C8343" s="11" t="n"/>
      <c r="E8343" s="12">
        <f>IF($A8343="","",IF(ISNUMBER($A8343),$A8343,IFERROR(DATEVALUE($A8343),"")))</f>
        <v/>
      </c>
      <c r="F8343" s="12">
        <f>IF($B8343="","",IF(ISNUMBER($B8343),HOUR($B8343)*2+MINUTE($B8343)/30,IFERROR(VALUE(LEFT($B8343,FIND(":",$B8343)-1))*2+VALUE(MID($B8343,FIND(":",$B8343)+1,2))/30,"")))</f>
        <v/>
      </c>
      <c r="G8343" s="12">
        <f>IF($E8343="","",IF(WEEKDAY($E8343,2)&lt;6,1,0))</f>
        <v/>
      </c>
      <c r="H8343" s="12">
        <f>IF(OR($E8343="",$F8343=""),"",IF(AND($G8343=1,$F8343&gt;='Working Hours'!$C$8,$F8343&lt;'Working Hours'!$C$9),1,0))</f>
        <v/>
      </c>
    </row>
    <row r="8344">
      <c r="A8344" s="11" t="n"/>
      <c r="B8344" s="11" t="n"/>
      <c r="C8344" s="11" t="n"/>
      <c r="E8344" s="12">
        <f>IF($A8344="","",IF(ISNUMBER($A8344),$A8344,IFERROR(DATEVALUE($A8344),"")))</f>
        <v/>
      </c>
      <c r="F8344" s="12">
        <f>IF($B8344="","",IF(ISNUMBER($B8344),HOUR($B8344)*2+MINUTE($B8344)/30,IFERROR(VALUE(LEFT($B8344,FIND(":",$B8344)-1))*2+VALUE(MID($B8344,FIND(":",$B8344)+1,2))/30,"")))</f>
        <v/>
      </c>
      <c r="G8344" s="12">
        <f>IF($E8344="","",IF(WEEKDAY($E8344,2)&lt;6,1,0))</f>
        <v/>
      </c>
      <c r="H8344" s="12">
        <f>IF(OR($E8344="",$F8344=""),"",IF(AND($G8344=1,$F8344&gt;='Working Hours'!$C$8,$F8344&lt;'Working Hours'!$C$9),1,0))</f>
        <v/>
      </c>
    </row>
    <row r="8345">
      <c r="A8345" s="11" t="n"/>
      <c r="B8345" s="11" t="n"/>
      <c r="C8345" s="11" t="n"/>
      <c r="E8345" s="12">
        <f>IF($A8345="","",IF(ISNUMBER($A8345),$A8345,IFERROR(DATEVALUE($A8345),"")))</f>
        <v/>
      </c>
      <c r="F8345" s="12">
        <f>IF($B8345="","",IF(ISNUMBER($B8345),HOUR($B8345)*2+MINUTE($B8345)/30,IFERROR(VALUE(LEFT($B8345,FIND(":",$B8345)-1))*2+VALUE(MID($B8345,FIND(":",$B8345)+1,2))/30,"")))</f>
        <v/>
      </c>
      <c r="G8345" s="12">
        <f>IF($E8345="","",IF(WEEKDAY($E8345,2)&lt;6,1,0))</f>
        <v/>
      </c>
      <c r="H8345" s="12">
        <f>IF(OR($E8345="",$F8345=""),"",IF(AND($G8345=1,$F8345&gt;='Working Hours'!$C$8,$F8345&lt;'Working Hours'!$C$9),1,0))</f>
        <v/>
      </c>
    </row>
    <row r="8346">
      <c r="A8346" s="11" t="n"/>
      <c r="B8346" s="11" t="n"/>
      <c r="C8346" s="11" t="n"/>
      <c r="E8346" s="12">
        <f>IF($A8346="","",IF(ISNUMBER($A8346),$A8346,IFERROR(DATEVALUE($A8346),"")))</f>
        <v/>
      </c>
      <c r="F8346" s="12">
        <f>IF($B8346="","",IF(ISNUMBER($B8346),HOUR($B8346)*2+MINUTE($B8346)/30,IFERROR(VALUE(LEFT($B8346,FIND(":",$B8346)-1))*2+VALUE(MID($B8346,FIND(":",$B8346)+1,2))/30,"")))</f>
        <v/>
      </c>
      <c r="G8346" s="12">
        <f>IF($E8346="","",IF(WEEKDAY($E8346,2)&lt;6,1,0))</f>
        <v/>
      </c>
      <c r="H8346" s="12">
        <f>IF(OR($E8346="",$F8346=""),"",IF(AND($G8346=1,$F8346&gt;='Working Hours'!$C$8,$F8346&lt;'Working Hours'!$C$9),1,0))</f>
        <v/>
      </c>
    </row>
    <row r="8347">
      <c r="A8347" s="11" t="n"/>
      <c r="B8347" s="11" t="n"/>
      <c r="C8347" s="11" t="n"/>
      <c r="E8347" s="12">
        <f>IF($A8347="","",IF(ISNUMBER($A8347),$A8347,IFERROR(DATEVALUE($A8347),"")))</f>
        <v/>
      </c>
      <c r="F8347" s="12">
        <f>IF($B8347="","",IF(ISNUMBER($B8347),HOUR($B8347)*2+MINUTE($B8347)/30,IFERROR(VALUE(LEFT($B8347,FIND(":",$B8347)-1))*2+VALUE(MID($B8347,FIND(":",$B8347)+1,2))/30,"")))</f>
        <v/>
      </c>
      <c r="G8347" s="12">
        <f>IF($E8347="","",IF(WEEKDAY($E8347,2)&lt;6,1,0))</f>
        <v/>
      </c>
      <c r="H8347" s="12">
        <f>IF(OR($E8347="",$F8347=""),"",IF(AND($G8347=1,$F8347&gt;='Working Hours'!$C$8,$F8347&lt;'Working Hours'!$C$9),1,0))</f>
        <v/>
      </c>
    </row>
    <row r="8348">
      <c r="A8348" s="11" t="n"/>
      <c r="B8348" s="11" t="n"/>
      <c r="C8348" s="11" t="n"/>
      <c r="E8348" s="12">
        <f>IF($A8348="","",IF(ISNUMBER($A8348),$A8348,IFERROR(DATEVALUE($A8348),"")))</f>
        <v/>
      </c>
      <c r="F8348" s="12">
        <f>IF($B8348="","",IF(ISNUMBER($B8348),HOUR($B8348)*2+MINUTE($B8348)/30,IFERROR(VALUE(LEFT($B8348,FIND(":",$B8348)-1))*2+VALUE(MID($B8348,FIND(":",$B8348)+1,2))/30,"")))</f>
        <v/>
      </c>
      <c r="G8348" s="12">
        <f>IF($E8348="","",IF(WEEKDAY($E8348,2)&lt;6,1,0))</f>
        <v/>
      </c>
      <c r="H8348" s="12">
        <f>IF(OR($E8348="",$F8348=""),"",IF(AND($G8348=1,$F8348&gt;='Working Hours'!$C$8,$F8348&lt;'Working Hours'!$C$9),1,0))</f>
        <v/>
      </c>
    </row>
    <row r="8349">
      <c r="A8349" s="11" t="n"/>
      <c r="B8349" s="11" t="n"/>
      <c r="C8349" s="11" t="n"/>
      <c r="E8349" s="12">
        <f>IF($A8349="","",IF(ISNUMBER($A8349),$A8349,IFERROR(DATEVALUE($A8349),"")))</f>
        <v/>
      </c>
      <c r="F8349" s="12">
        <f>IF($B8349="","",IF(ISNUMBER($B8349),HOUR($B8349)*2+MINUTE($B8349)/30,IFERROR(VALUE(LEFT($B8349,FIND(":",$B8349)-1))*2+VALUE(MID($B8349,FIND(":",$B8349)+1,2))/30,"")))</f>
        <v/>
      </c>
      <c r="G8349" s="12">
        <f>IF($E8349="","",IF(WEEKDAY($E8349,2)&lt;6,1,0))</f>
        <v/>
      </c>
      <c r="H8349" s="12">
        <f>IF(OR($E8349="",$F8349=""),"",IF(AND($G8349=1,$F8349&gt;='Working Hours'!$C$8,$F8349&lt;'Working Hours'!$C$9),1,0))</f>
        <v/>
      </c>
    </row>
    <row r="8350">
      <c r="A8350" s="11" t="n"/>
      <c r="B8350" s="11" t="n"/>
      <c r="C8350" s="11" t="n"/>
      <c r="E8350" s="12">
        <f>IF($A8350="","",IF(ISNUMBER($A8350),$A8350,IFERROR(DATEVALUE($A8350),"")))</f>
        <v/>
      </c>
      <c r="F8350" s="12">
        <f>IF($B8350="","",IF(ISNUMBER($B8350),HOUR($B8350)*2+MINUTE($B8350)/30,IFERROR(VALUE(LEFT($B8350,FIND(":",$B8350)-1))*2+VALUE(MID($B8350,FIND(":",$B8350)+1,2))/30,"")))</f>
        <v/>
      </c>
      <c r="G8350" s="12">
        <f>IF($E8350="","",IF(WEEKDAY($E8350,2)&lt;6,1,0))</f>
        <v/>
      </c>
      <c r="H8350" s="12">
        <f>IF(OR($E8350="",$F8350=""),"",IF(AND($G8350=1,$F8350&gt;='Working Hours'!$C$8,$F8350&lt;'Working Hours'!$C$9),1,0))</f>
        <v/>
      </c>
    </row>
    <row r="8351">
      <c r="A8351" s="11" t="n"/>
      <c r="B8351" s="11" t="n"/>
      <c r="C8351" s="11" t="n"/>
      <c r="E8351" s="12">
        <f>IF($A8351="","",IF(ISNUMBER($A8351),$A8351,IFERROR(DATEVALUE($A8351),"")))</f>
        <v/>
      </c>
      <c r="F8351" s="12">
        <f>IF($B8351="","",IF(ISNUMBER($B8351),HOUR($B8351)*2+MINUTE($B8351)/30,IFERROR(VALUE(LEFT($B8351,FIND(":",$B8351)-1))*2+VALUE(MID($B8351,FIND(":",$B8351)+1,2))/30,"")))</f>
        <v/>
      </c>
      <c r="G8351" s="12">
        <f>IF($E8351="","",IF(WEEKDAY($E8351,2)&lt;6,1,0))</f>
        <v/>
      </c>
      <c r="H8351" s="12">
        <f>IF(OR($E8351="",$F8351=""),"",IF(AND($G8351=1,$F8351&gt;='Working Hours'!$C$8,$F8351&lt;'Working Hours'!$C$9),1,0))</f>
        <v/>
      </c>
    </row>
    <row r="8352">
      <c r="A8352" s="11" t="n"/>
      <c r="B8352" s="11" t="n"/>
      <c r="C8352" s="11" t="n"/>
      <c r="E8352" s="12">
        <f>IF($A8352="","",IF(ISNUMBER($A8352),$A8352,IFERROR(DATEVALUE($A8352),"")))</f>
        <v/>
      </c>
      <c r="F8352" s="12">
        <f>IF($B8352="","",IF(ISNUMBER($B8352),HOUR($B8352)*2+MINUTE($B8352)/30,IFERROR(VALUE(LEFT($B8352,FIND(":",$B8352)-1))*2+VALUE(MID($B8352,FIND(":",$B8352)+1,2))/30,"")))</f>
        <v/>
      </c>
      <c r="G8352" s="12">
        <f>IF($E8352="","",IF(WEEKDAY($E8352,2)&lt;6,1,0))</f>
        <v/>
      </c>
      <c r="H8352" s="12">
        <f>IF(OR($E8352="",$F8352=""),"",IF(AND($G8352=1,$F8352&gt;='Working Hours'!$C$8,$F8352&lt;'Working Hours'!$C$9),1,0))</f>
        <v/>
      </c>
    </row>
    <row r="8353">
      <c r="A8353" s="11" t="n"/>
      <c r="B8353" s="11" t="n"/>
      <c r="C8353" s="11" t="n"/>
      <c r="E8353" s="12">
        <f>IF($A8353="","",IF(ISNUMBER($A8353),$A8353,IFERROR(DATEVALUE($A8353),"")))</f>
        <v/>
      </c>
      <c r="F8353" s="12">
        <f>IF($B8353="","",IF(ISNUMBER($B8353),HOUR($B8353)*2+MINUTE($B8353)/30,IFERROR(VALUE(LEFT($B8353,FIND(":",$B8353)-1))*2+VALUE(MID($B8353,FIND(":",$B8353)+1,2))/30,"")))</f>
        <v/>
      </c>
      <c r="G8353" s="12">
        <f>IF($E8353="","",IF(WEEKDAY($E8353,2)&lt;6,1,0))</f>
        <v/>
      </c>
      <c r="H8353" s="12">
        <f>IF(OR($E8353="",$F8353=""),"",IF(AND($G8353=1,$F8353&gt;='Working Hours'!$C$8,$F8353&lt;'Working Hours'!$C$9),1,0))</f>
        <v/>
      </c>
    </row>
    <row r="8354">
      <c r="A8354" s="11" t="n"/>
      <c r="B8354" s="11" t="n"/>
      <c r="C8354" s="11" t="n"/>
      <c r="E8354" s="12">
        <f>IF($A8354="","",IF(ISNUMBER($A8354),$A8354,IFERROR(DATEVALUE($A8354),"")))</f>
        <v/>
      </c>
      <c r="F8354" s="12">
        <f>IF($B8354="","",IF(ISNUMBER($B8354),HOUR($B8354)*2+MINUTE($B8354)/30,IFERROR(VALUE(LEFT($B8354,FIND(":",$B8354)-1))*2+VALUE(MID($B8354,FIND(":",$B8354)+1,2))/30,"")))</f>
        <v/>
      </c>
      <c r="G8354" s="12">
        <f>IF($E8354="","",IF(WEEKDAY($E8354,2)&lt;6,1,0))</f>
        <v/>
      </c>
      <c r="H8354" s="12">
        <f>IF(OR($E8354="",$F8354=""),"",IF(AND($G8354=1,$F8354&gt;='Working Hours'!$C$8,$F8354&lt;'Working Hours'!$C$9),1,0))</f>
        <v/>
      </c>
    </row>
    <row r="8355">
      <c r="A8355" s="11" t="n"/>
      <c r="B8355" s="11" t="n"/>
      <c r="C8355" s="11" t="n"/>
      <c r="E8355" s="12">
        <f>IF($A8355="","",IF(ISNUMBER($A8355),$A8355,IFERROR(DATEVALUE($A8355),"")))</f>
        <v/>
      </c>
      <c r="F8355" s="12">
        <f>IF($B8355="","",IF(ISNUMBER($B8355),HOUR($B8355)*2+MINUTE($B8355)/30,IFERROR(VALUE(LEFT($B8355,FIND(":",$B8355)-1))*2+VALUE(MID($B8355,FIND(":",$B8355)+1,2))/30,"")))</f>
        <v/>
      </c>
      <c r="G8355" s="12">
        <f>IF($E8355="","",IF(WEEKDAY($E8355,2)&lt;6,1,0))</f>
        <v/>
      </c>
      <c r="H8355" s="12">
        <f>IF(OR($E8355="",$F8355=""),"",IF(AND($G8355=1,$F8355&gt;='Working Hours'!$C$8,$F8355&lt;'Working Hours'!$C$9),1,0))</f>
        <v/>
      </c>
    </row>
    <row r="8356">
      <c r="A8356" s="11" t="n"/>
      <c r="B8356" s="11" t="n"/>
      <c r="C8356" s="11" t="n"/>
      <c r="E8356" s="12">
        <f>IF($A8356="","",IF(ISNUMBER($A8356),$A8356,IFERROR(DATEVALUE($A8356),"")))</f>
        <v/>
      </c>
      <c r="F8356" s="12">
        <f>IF($B8356="","",IF(ISNUMBER($B8356),HOUR($B8356)*2+MINUTE($B8356)/30,IFERROR(VALUE(LEFT($B8356,FIND(":",$B8356)-1))*2+VALUE(MID($B8356,FIND(":",$B8356)+1,2))/30,"")))</f>
        <v/>
      </c>
      <c r="G8356" s="12">
        <f>IF($E8356="","",IF(WEEKDAY($E8356,2)&lt;6,1,0))</f>
        <v/>
      </c>
      <c r="H8356" s="12">
        <f>IF(OR($E8356="",$F8356=""),"",IF(AND($G8356=1,$F8356&gt;='Working Hours'!$C$8,$F8356&lt;'Working Hours'!$C$9),1,0))</f>
        <v/>
      </c>
    </row>
    <row r="8357">
      <c r="A8357" s="11" t="n"/>
      <c r="B8357" s="11" t="n"/>
      <c r="C8357" s="11" t="n"/>
      <c r="E8357" s="12">
        <f>IF($A8357="","",IF(ISNUMBER($A8357),$A8357,IFERROR(DATEVALUE($A8357),"")))</f>
        <v/>
      </c>
      <c r="F8357" s="12">
        <f>IF($B8357="","",IF(ISNUMBER($B8357),HOUR($B8357)*2+MINUTE($B8357)/30,IFERROR(VALUE(LEFT($B8357,FIND(":",$B8357)-1))*2+VALUE(MID($B8357,FIND(":",$B8357)+1,2))/30,"")))</f>
        <v/>
      </c>
      <c r="G8357" s="12">
        <f>IF($E8357="","",IF(WEEKDAY($E8357,2)&lt;6,1,0))</f>
        <v/>
      </c>
      <c r="H8357" s="12">
        <f>IF(OR($E8357="",$F8357=""),"",IF(AND($G8357=1,$F8357&gt;='Working Hours'!$C$8,$F8357&lt;'Working Hours'!$C$9),1,0))</f>
        <v/>
      </c>
    </row>
    <row r="8358">
      <c r="A8358" s="11" t="n"/>
      <c r="B8358" s="11" t="n"/>
      <c r="C8358" s="11" t="n"/>
      <c r="E8358" s="12">
        <f>IF($A8358="","",IF(ISNUMBER($A8358),$A8358,IFERROR(DATEVALUE($A8358),"")))</f>
        <v/>
      </c>
      <c r="F8358" s="12">
        <f>IF($B8358="","",IF(ISNUMBER($B8358),HOUR($B8358)*2+MINUTE($B8358)/30,IFERROR(VALUE(LEFT($B8358,FIND(":",$B8358)-1))*2+VALUE(MID($B8358,FIND(":",$B8358)+1,2))/30,"")))</f>
        <v/>
      </c>
      <c r="G8358" s="12">
        <f>IF($E8358="","",IF(WEEKDAY($E8358,2)&lt;6,1,0))</f>
        <v/>
      </c>
      <c r="H8358" s="12">
        <f>IF(OR($E8358="",$F8358=""),"",IF(AND($G8358=1,$F8358&gt;='Working Hours'!$C$8,$F8358&lt;'Working Hours'!$C$9),1,0))</f>
        <v/>
      </c>
    </row>
    <row r="8359">
      <c r="A8359" s="11" t="n"/>
      <c r="B8359" s="11" t="n"/>
      <c r="C8359" s="11" t="n"/>
      <c r="E8359" s="12">
        <f>IF($A8359="","",IF(ISNUMBER($A8359),$A8359,IFERROR(DATEVALUE($A8359),"")))</f>
        <v/>
      </c>
      <c r="F8359" s="12">
        <f>IF($B8359="","",IF(ISNUMBER($B8359),HOUR($B8359)*2+MINUTE($B8359)/30,IFERROR(VALUE(LEFT($B8359,FIND(":",$B8359)-1))*2+VALUE(MID($B8359,FIND(":",$B8359)+1,2))/30,"")))</f>
        <v/>
      </c>
      <c r="G8359" s="12">
        <f>IF($E8359="","",IF(WEEKDAY($E8359,2)&lt;6,1,0))</f>
        <v/>
      </c>
      <c r="H8359" s="12">
        <f>IF(OR($E8359="",$F8359=""),"",IF(AND($G8359=1,$F8359&gt;='Working Hours'!$C$8,$F8359&lt;'Working Hours'!$C$9),1,0))</f>
        <v/>
      </c>
    </row>
    <row r="8360">
      <c r="A8360" s="11" t="n"/>
      <c r="B8360" s="11" t="n"/>
      <c r="C8360" s="11" t="n"/>
      <c r="E8360" s="12">
        <f>IF($A8360="","",IF(ISNUMBER($A8360),$A8360,IFERROR(DATEVALUE($A8360),"")))</f>
        <v/>
      </c>
      <c r="F8360" s="12">
        <f>IF($B8360="","",IF(ISNUMBER($B8360),HOUR($B8360)*2+MINUTE($B8360)/30,IFERROR(VALUE(LEFT($B8360,FIND(":",$B8360)-1))*2+VALUE(MID($B8360,FIND(":",$B8360)+1,2))/30,"")))</f>
        <v/>
      </c>
      <c r="G8360" s="12">
        <f>IF($E8360="","",IF(WEEKDAY($E8360,2)&lt;6,1,0))</f>
        <v/>
      </c>
      <c r="H8360" s="12">
        <f>IF(OR($E8360="",$F8360=""),"",IF(AND($G8360=1,$F8360&gt;='Working Hours'!$C$8,$F8360&lt;'Working Hours'!$C$9),1,0))</f>
        <v/>
      </c>
    </row>
    <row r="8361">
      <c r="A8361" s="11" t="n"/>
      <c r="B8361" s="11" t="n"/>
      <c r="C8361" s="11" t="n"/>
      <c r="E8361" s="12">
        <f>IF($A8361="","",IF(ISNUMBER($A8361),$A8361,IFERROR(DATEVALUE($A8361),"")))</f>
        <v/>
      </c>
      <c r="F8361" s="12">
        <f>IF($B8361="","",IF(ISNUMBER($B8361),HOUR($B8361)*2+MINUTE($B8361)/30,IFERROR(VALUE(LEFT($B8361,FIND(":",$B8361)-1))*2+VALUE(MID($B8361,FIND(":",$B8361)+1,2))/30,"")))</f>
        <v/>
      </c>
      <c r="G8361" s="12">
        <f>IF($E8361="","",IF(WEEKDAY($E8361,2)&lt;6,1,0))</f>
        <v/>
      </c>
      <c r="H8361" s="12">
        <f>IF(OR($E8361="",$F8361=""),"",IF(AND($G8361=1,$F8361&gt;='Working Hours'!$C$8,$F8361&lt;'Working Hours'!$C$9),1,0))</f>
        <v/>
      </c>
    </row>
    <row r="8362">
      <c r="A8362" s="11" t="n"/>
      <c r="B8362" s="11" t="n"/>
      <c r="C8362" s="11" t="n"/>
      <c r="E8362" s="12">
        <f>IF($A8362="","",IF(ISNUMBER($A8362),$A8362,IFERROR(DATEVALUE($A8362),"")))</f>
        <v/>
      </c>
      <c r="F8362" s="12">
        <f>IF($B8362="","",IF(ISNUMBER($B8362),HOUR($B8362)*2+MINUTE($B8362)/30,IFERROR(VALUE(LEFT($B8362,FIND(":",$B8362)-1))*2+VALUE(MID($B8362,FIND(":",$B8362)+1,2))/30,"")))</f>
        <v/>
      </c>
      <c r="G8362" s="12">
        <f>IF($E8362="","",IF(WEEKDAY($E8362,2)&lt;6,1,0))</f>
        <v/>
      </c>
      <c r="H8362" s="12">
        <f>IF(OR($E8362="",$F8362=""),"",IF(AND($G8362=1,$F8362&gt;='Working Hours'!$C$8,$F8362&lt;'Working Hours'!$C$9),1,0))</f>
        <v/>
      </c>
    </row>
    <row r="8363">
      <c r="A8363" s="11" t="n"/>
      <c r="B8363" s="11" t="n"/>
      <c r="C8363" s="11" t="n"/>
      <c r="E8363" s="12">
        <f>IF($A8363="","",IF(ISNUMBER($A8363),$A8363,IFERROR(DATEVALUE($A8363),"")))</f>
        <v/>
      </c>
      <c r="F8363" s="12">
        <f>IF($B8363="","",IF(ISNUMBER($B8363),HOUR($B8363)*2+MINUTE($B8363)/30,IFERROR(VALUE(LEFT($B8363,FIND(":",$B8363)-1))*2+VALUE(MID($B8363,FIND(":",$B8363)+1,2))/30,"")))</f>
        <v/>
      </c>
      <c r="G8363" s="12">
        <f>IF($E8363="","",IF(WEEKDAY($E8363,2)&lt;6,1,0))</f>
        <v/>
      </c>
      <c r="H8363" s="12">
        <f>IF(OR($E8363="",$F8363=""),"",IF(AND($G8363=1,$F8363&gt;='Working Hours'!$C$8,$F8363&lt;'Working Hours'!$C$9),1,0))</f>
        <v/>
      </c>
    </row>
    <row r="8364">
      <c r="A8364" s="11" t="n"/>
      <c r="B8364" s="11" t="n"/>
      <c r="C8364" s="11" t="n"/>
      <c r="E8364" s="12">
        <f>IF($A8364="","",IF(ISNUMBER($A8364),$A8364,IFERROR(DATEVALUE($A8364),"")))</f>
        <v/>
      </c>
      <c r="F8364" s="12">
        <f>IF($B8364="","",IF(ISNUMBER($B8364),HOUR($B8364)*2+MINUTE($B8364)/30,IFERROR(VALUE(LEFT($B8364,FIND(":",$B8364)-1))*2+VALUE(MID($B8364,FIND(":",$B8364)+1,2))/30,"")))</f>
        <v/>
      </c>
      <c r="G8364" s="12">
        <f>IF($E8364="","",IF(WEEKDAY($E8364,2)&lt;6,1,0))</f>
        <v/>
      </c>
      <c r="H8364" s="12">
        <f>IF(OR($E8364="",$F8364=""),"",IF(AND($G8364=1,$F8364&gt;='Working Hours'!$C$8,$F8364&lt;'Working Hours'!$C$9),1,0))</f>
        <v/>
      </c>
    </row>
    <row r="8365">
      <c r="A8365" s="11" t="n"/>
      <c r="B8365" s="11" t="n"/>
      <c r="C8365" s="11" t="n"/>
      <c r="E8365" s="12">
        <f>IF($A8365="","",IF(ISNUMBER($A8365),$A8365,IFERROR(DATEVALUE($A8365),"")))</f>
        <v/>
      </c>
      <c r="F8365" s="12">
        <f>IF($B8365="","",IF(ISNUMBER($B8365),HOUR($B8365)*2+MINUTE($B8365)/30,IFERROR(VALUE(LEFT($B8365,FIND(":",$B8365)-1))*2+VALUE(MID($B8365,FIND(":",$B8365)+1,2))/30,"")))</f>
        <v/>
      </c>
      <c r="G8365" s="12">
        <f>IF($E8365="","",IF(WEEKDAY($E8365,2)&lt;6,1,0))</f>
        <v/>
      </c>
      <c r="H8365" s="12">
        <f>IF(OR($E8365="",$F8365=""),"",IF(AND($G8365=1,$F8365&gt;='Working Hours'!$C$8,$F8365&lt;'Working Hours'!$C$9),1,0))</f>
        <v/>
      </c>
    </row>
    <row r="8366">
      <c r="A8366" s="11" t="n"/>
      <c r="B8366" s="11" t="n"/>
      <c r="C8366" s="11" t="n"/>
      <c r="E8366" s="12">
        <f>IF($A8366="","",IF(ISNUMBER($A8366),$A8366,IFERROR(DATEVALUE($A8366),"")))</f>
        <v/>
      </c>
      <c r="F8366" s="12">
        <f>IF($B8366="","",IF(ISNUMBER($B8366),HOUR($B8366)*2+MINUTE($B8366)/30,IFERROR(VALUE(LEFT($B8366,FIND(":",$B8366)-1))*2+VALUE(MID($B8366,FIND(":",$B8366)+1,2))/30,"")))</f>
        <v/>
      </c>
      <c r="G8366" s="12">
        <f>IF($E8366="","",IF(WEEKDAY($E8366,2)&lt;6,1,0))</f>
        <v/>
      </c>
      <c r="H8366" s="12">
        <f>IF(OR($E8366="",$F8366=""),"",IF(AND($G8366=1,$F8366&gt;='Working Hours'!$C$8,$F8366&lt;'Working Hours'!$C$9),1,0))</f>
        <v/>
      </c>
    </row>
    <row r="8367">
      <c r="A8367" s="11" t="n"/>
      <c r="B8367" s="11" t="n"/>
      <c r="C8367" s="11" t="n"/>
      <c r="E8367" s="12">
        <f>IF($A8367="","",IF(ISNUMBER($A8367),$A8367,IFERROR(DATEVALUE($A8367),"")))</f>
        <v/>
      </c>
      <c r="F8367" s="12">
        <f>IF($B8367="","",IF(ISNUMBER($B8367),HOUR($B8367)*2+MINUTE($B8367)/30,IFERROR(VALUE(LEFT($B8367,FIND(":",$B8367)-1))*2+VALUE(MID($B8367,FIND(":",$B8367)+1,2))/30,"")))</f>
        <v/>
      </c>
      <c r="G8367" s="12">
        <f>IF($E8367="","",IF(WEEKDAY($E8367,2)&lt;6,1,0))</f>
        <v/>
      </c>
      <c r="H8367" s="12">
        <f>IF(OR($E8367="",$F8367=""),"",IF(AND($G8367=1,$F8367&gt;='Working Hours'!$C$8,$F8367&lt;'Working Hours'!$C$9),1,0))</f>
        <v/>
      </c>
    </row>
    <row r="8368">
      <c r="A8368" s="11" t="n"/>
      <c r="B8368" s="11" t="n"/>
      <c r="C8368" s="11" t="n"/>
      <c r="E8368" s="12">
        <f>IF($A8368="","",IF(ISNUMBER($A8368),$A8368,IFERROR(DATEVALUE($A8368),"")))</f>
        <v/>
      </c>
      <c r="F8368" s="12">
        <f>IF($B8368="","",IF(ISNUMBER($B8368),HOUR($B8368)*2+MINUTE($B8368)/30,IFERROR(VALUE(LEFT($B8368,FIND(":",$B8368)-1))*2+VALUE(MID($B8368,FIND(":",$B8368)+1,2))/30,"")))</f>
        <v/>
      </c>
      <c r="G8368" s="12">
        <f>IF($E8368="","",IF(WEEKDAY($E8368,2)&lt;6,1,0))</f>
        <v/>
      </c>
      <c r="H8368" s="12">
        <f>IF(OR($E8368="",$F8368=""),"",IF(AND($G8368=1,$F8368&gt;='Working Hours'!$C$8,$F8368&lt;'Working Hours'!$C$9),1,0))</f>
        <v/>
      </c>
    </row>
    <row r="8369">
      <c r="A8369" s="11" t="n"/>
      <c r="B8369" s="11" t="n"/>
      <c r="C8369" s="11" t="n"/>
      <c r="E8369" s="12">
        <f>IF($A8369="","",IF(ISNUMBER($A8369),$A8369,IFERROR(DATEVALUE($A8369),"")))</f>
        <v/>
      </c>
      <c r="F8369" s="12">
        <f>IF($B8369="","",IF(ISNUMBER($B8369),HOUR($B8369)*2+MINUTE($B8369)/30,IFERROR(VALUE(LEFT($B8369,FIND(":",$B8369)-1))*2+VALUE(MID($B8369,FIND(":",$B8369)+1,2))/30,"")))</f>
        <v/>
      </c>
      <c r="G8369" s="12">
        <f>IF($E8369="","",IF(WEEKDAY($E8369,2)&lt;6,1,0))</f>
        <v/>
      </c>
      <c r="H8369" s="12">
        <f>IF(OR($E8369="",$F8369=""),"",IF(AND($G8369=1,$F8369&gt;='Working Hours'!$C$8,$F8369&lt;'Working Hours'!$C$9),1,0))</f>
        <v/>
      </c>
    </row>
    <row r="8370">
      <c r="A8370" s="11" t="n"/>
      <c r="B8370" s="11" t="n"/>
      <c r="C8370" s="11" t="n"/>
      <c r="E8370" s="12">
        <f>IF($A8370="","",IF(ISNUMBER($A8370),$A8370,IFERROR(DATEVALUE($A8370),"")))</f>
        <v/>
      </c>
      <c r="F8370" s="12">
        <f>IF($B8370="","",IF(ISNUMBER($B8370),HOUR($B8370)*2+MINUTE($B8370)/30,IFERROR(VALUE(LEFT($B8370,FIND(":",$B8370)-1))*2+VALUE(MID($B8370,FIND(":",$B8370)+1,2))/30,"")))</f>
        <v/>
      </c>
      <c r="G8370" s="12">
        <f>IF($E8370="","",IF(WEEKDAY($E8370,2)&lt;6,1,0))</f>
        <v/>
      </c>
      <c r="H8370" s="12">
        <f>IF(OR($E8370="",$F8370=""),"",IF(AND($G8370=1,$F8370&gt;='Working Hours'!$C$8,$F8370&lt;'Working Hours'!$C$9),1,0))</f>
        <v/>
      </c>
    </row>
    <row r="8371">
      <c r="A8371" s="11" t="n"/>
      <c r="B8371" s="11" t="n"/>
      <c r="C8371" s="11" t="n"/>
      <c r="E8371" s="12">
        <f>IF($A8371="","",IF(ISNUMBER($A8371),$A8371,IFERROR(DATEVALUE($A8371),"")))</f>
        <v/>
      </c>
      <c r="F8371" s="12">
        <f>IF($B8371="","",IF(ISNUMBER($B8371),HOUR($B8371)*2+MINUTE($B8371)/30,IFERROR(VALUE(LEFT($B8371,FIND(":",$B8371)-1))*2+VALUE(MID($B8371,FIND(":",$B8371)+1,2))/30,"")))</f>
        <v/>
      </c>
      <c r="G8371" s="12">
        <f>IF($E8371="","",IF(WEEKDAY($E8371,2)&lt;6,1,0))</f>
        <v/>
      </c>
      <c r="H8371" s="12">
        <f>IF(OR($E8371="",$F8371=""),"",IF(AND($G8371=1,$F8371&gt;='Working Hours'!$C$8,$F8371&lt;'Working Hours'!$C$9),1,0))</f>
        <v/>
      </c>
    </row>
    <row r="8372">
      <c r="A8372" s="11" t="n"/>
      <c r="B8372" s="11" t="n"/>
      <c r="C8372" s="11" t="n"/>
      <c r="E8372" s="12">
        <f>IF($A8372="","",IF(ISNUMBER($A8372),$A8372,IFERROR(DATEVALUE($A8372),"")))</f>
        <v/>
      </c>
      <c r="F8372" s="12">
        <f>IF($B8372="","",IF(ISNUMBER($B8372),HOUR($B8372)*2+MINUTE($B8372)/30,IFERROR(VALUE(LEFT($B8372,FIND(":",$B8372)-1))*2+VALUE(MID($B8372,FIND(":",$B8372)+1,2))/30,"")))</f>
        <v/>
      </c>
      <c r="G8372" s="12">
        <f>IF($E8372="","",IF(WEEKDAY($E8372,2)&lt;6,1,0))</f>
        <v/>
      </c>
      <c r="H8372" s="12">
        <f>IF(OR($E8372="",$F8372=""),"",IF(AND($G8372=1,$F8372&gt;='Working Hours'!$C$8,$F8372&lt;'Working Hours'!$C$9),1,0))</f>
        <v/>
      </c>
    </row>
    <row r="8373">
      <c r="A8373" s="11" t="n"/>
      <c r="B8373" s="11" t="n"/>
      <c r="C8373" s="11" t="n"/>
      <c r="E8373" s="12">
        <f>IF($A8373="","",IF(ISNUMBER($A8373),$A8373,IFERROR(DATEVALUE($A8373),"")))</f>
        <v/>
      </c>
      <c r="F8373" s="12">
        <f>IF($B8373="","",IF(ISNUMBER($B8373),HOUR($B8373)*2+MINUTE($B8373)/30,IFERROR(VALUE(LEFT($B8373,FIND(":",$B8373)-1))*2+VALUE(MID($B8373,FIND(":",$B8373)+1,2))/30,"")))</f>
        <v/>
      </c>
      <c r="G8373" s="12">
        <f>IF($E8373="","",IF(WEEKDAY($E8373,2)&lt;6,1,0))</f>
        <v/>
      </c>
      <c r="H8373" s="12">
        <f>IF(OR($E8373="",$F8373=""),"",IF(AND($G8373=1,$F8373&gt;='Working Hours'!$C$8,$F8373&lt;'Working Hours'!$C$9),1,0))</f>
        <v/>
      </c>
    </row>
    <row r="8374">
      <c r="A8374" s="11" t="n"/>
      <c r="B8374" s="11" t="n"/>
      <c r="C8374" s="11" t="n"/>
      <c r="E8374" s="12">
        <f>IF($A8374="","",IF(ISNUMBER($A8374),$A8374,IFERROR(DATEVALUE($A8374),"")))</f>
        <v/>
      </c>
      <c r="F8374" s="12">
        <f>IF($B8374="","",IF(ISNUMBER($B8374),HOUR($B8374)*2+MINUTE($B8374)/30,IFERROR(VALUE(LEFT($B8374,FIND(":",$B8374)-1))*2+VALUE(MID($B8374,FIND(":",$B8374)+1,2))/30,"")))</f>
        <v/>
      </c>
      <c r="G8374" s="12">
        <f>IF($E8374="","",IF(WEEKDAY($E8374,2)&lt;6,1,0))</f>
        <v/>
      </c>
      <c r="H8374" s="12">
        <f>IF(OR($E8374="",$F8374=""),"",IF(AND($G8374=1,$F8374&gt;='Working Hours'!$C$8,$F8374&lt;'Working Hours'!$C$9),1,0))</f>
        <v/>
      </c>
    </row>
    <row r="8375">
      <c r="A8375" s="11" t="n"/>
      <c r="B8375" s="11" t="n"/>
      <c r="C8375" s="11" t="n"/>
      <c r="E8375" s="12">
        <f>IF($A8375="","",IF(ISNUMBER($A8375),$A8375,IFERROR(DATEVALUE($A8375),"")))</f>
        <v/>
      </c>
      <c r="F8375" s="12">
        <f>IF($B8375="","",IF(ISNUMBER($B8375),HOUR($B8375)*2+MINUTE($B8375)/30,IFERROR(VALUE(LEFT($B8375,FIND(":",$B8375)-1))*2+VALUE(MID($B8375,FIND(":",$B8375)+1,2))/30,"")))</f>
        <v/>
      </c>
      <c r="G8375" s="12">
        <f>IF($E8375="","",IF(WEEKDAY($E8375,2)&lt;6,1,0))</f>
        <v/>
      </c>
      <c r="H8375" s="12">
        <f>IF(OR($E8375="",$F8375=""),"",IF(AND($G8375=1,$F8375&gt;='Working Hours'!$C$8,$F8375&lt;'Working Hours'!$C$9),1,0))</f>
        <v/>
      </c>
    </row>
    <row r="8376">
      <c r="A8376" s="11" t="n"/>
      <c r="B8376" s="11" t="n"/>
      <c r="C8376" s="11" t="n"/>
      <c r="E8376" s="12">
        <f>IF($A8376="","",IF(ISNUMBER($A8376),$A8376,IFERROR(DATEVALUE($A8376),"")))</f>
        <v/>
      </c>
      <c r="F8376" s="12">
        <f>IF($B8376="","",IF(ISNUMBER($B8376),HOUR($B8376)*2+MINUTE($B8376)/30,IFERROR(VALUE(LEFT($B8376,FIND(":",$B8376)-1))*2+VALUE(MID($B8376,FIND(":",$B8376)+1,2))/30,"")))</f>
        <v/>
      </c>
      <c r="G8376" s="12">
        <f>IF($E8376="","",IF(WEEKDAY($E8376,2)&lt;6,1,0))</f>
        <v/>
      </c>
      <c r="H8376" s="12">
        <f>IF(OR($E8376="",$F8376=""),"",IF(AND($G8376=1,$F8376&gt;='Working Hours'!$C$8,$F8376&lt;'Working Hours'!$C$9),1,0))</f>
        <v/>
      </c>
    </row>
    <row r="8377">
      <c r="A8377" s="11" t="n"/>
      <c r="B8377" s="11" t="n"/>
      <c r="C8377" s="11" t="n"/>
      <c r="E8377" s="12">
        <f>IF($A8377="","",IF(ISNUMBER($A8377),$A8377,IFERROR(DATEVALUE($A8377),"")))</f>
        <v/>
      </c>
      <c r="F8377" s="12">
        <f>IF($B8377="","",IF(ISNUMBER($B8377),HOUR($B8377)*2+MINUTE($B8377)/30,IFERROR(VALUE(LEFT($B8377,FIND(":",$B8377)-1))*2+VALUE(MID($B8377,FIND(":",$B8377)+1,2))/30,"")))</f>
        <v/>
      </c>
      <c r="G8377" s="12">
        <f>IF($E8377="","",IF(WEEKDAY($E8377,2)&lt;6,1,0))</f>
        <v/>
      </c>
      <c r="H8377" s="12">
        <f>IF(OR($E8377="",$F8377=""),"",IF(AND($G8377=1,$F8377&gt;='Working Hours'!$C$8,$F8377&lt;'Working Hours'!$C$9),1,0))</f>
        <v/>
      </c>
    </row>
    <row r="8378">
      <c r="A8378" s="11" t="n"/>
      <c r="B8378" s="11" t="n"/>
      <c r="C8378" s="11" t="n"/>
      <c r="E8378" s="12">
        <f>IF($A8378="","",IF(ISNUMBER($A8378),$A8378,IFERROR(DATEVALUE($A8378),"")))</f>
        <v/>
      </c>
      <c r="F8378" s="12">
        <f>IF($B8378="","",IF(ISNUMBER($B8378),HOUR($B8378)*2+MINUTE($B8378)/30,IFERROR(VALUE(LEFT($B8378,FIND(":",$B8378)-1))*2+VALUE(MID($B8378,FIND(":",$B8378)+1,2))/30,"")))</f>
        <v/>
      </c>
      <c r="G8378" s="12">
        <f>IF($E8378="","",IF(WEEKDAY($E8378,2)&lt;6,1,0))</f>
        <v/>
      </c>
      <c r="H8378" s="12">
        <f>IF(OR($E8378="",$F8378=""),"",IF(AND($G8378=1,$F8378&gt;='Working Hours'!$C$8,$F8378&lt;'Working Hours'!$C$9),1,0))</f>
        <v/>
      </c>
    </row>
    <row r="8379">
      <c r="A8379" s="11" t="n"/>
      <c r="B8379" s="11" t="n"/>
      <c r="C8379" s="11" t="n"/>
      <c r="E8379" s="12">
        <f>IF($A8379="","",IF(ISNUMBER($A8379),$A8379,IFERROR(DATEVALUE($A8379),"")))</f>
        <v/>
      </c>
      <c r="F8379" s="12">
        <f>IF($B8379="","",IF(ISNUMBER($B8379),HOUR($B8379)*2+MINUTE($B8379)/30,IFERROR(VALUE(LEFT($B8379,FIND(":",$B8379)-1))*2+VALUE(MID($B8379,FIND(":",$B8379)+1,2))/30,"")))</f>
        <v/>
      </c>
      <c r="G8379" s="12">
        <f>IF($E8379="","",IF(WEEKDAY($E8379,2)&lt;6,1,0))</f>
        <v/>
      </c>
      <c r="H8379" s="12">
        <f>IF(OR($E8379="",$F8379=""),"",IF(AND($G8379=1,$F8379&gt;='Working Hours'!$C$8,$F8379&lt;'Working Hours'!$C$9),1,0))</f>
        <v/>
      </c>
    </row>
    <row r="8380">
      <c r="A8380" s="11" t="n"/>
      <c r="B8380" s="11" t="n"/>
      <c r="C8380" s="11" t="n"/>
      <c r="E8380" s="12">
        <f>IF($A8380="","",IF(ISNUMBER($A8380),$A8380,IFERROR(DATEVALUE($A8380),"")))</f>
        <v/>
      </c>
      <c r="F8380" s="12">
        <f>IF($B8380="","",IF(ISNUMBER($B8380),HOUR($B8380)*2+MINUTE($B8380)/30,IFERROR(VALUE(LEFT($B8380,FIND(":",$B8380)-1))*2+VALUE(MID($B8380,FIND(":",$B8380)+1,2))/30,"")))</f>
        <v/>
      </c>
      <c r="G8380" s="12">
        <f>IF($E8380="","",IF(WEEKDAY($E8380,2)&lt;6,1,0))</f>
        <v/>
      </c>
      <c r="H8380" s="12">
        <f>IF(OR($E8380="",$F8380=""),"",IF(AND($G8380=1,$F8380&gt;='Working Hours'!$C$8,$F8380&lt;'Working Hours'!$C$9),1,0))</f>
        <v/>
      </c>
    </row>
    <row r="8381">
      <c r="A8381" s="11" t="n"/>
      <c r="B8381" s="11" t="n"/>
      <c r="C8381" s="11" t="n"/>
      <c r="E8381" s="12">
        <f>IF($A8381="","",IF(ISNUMBER($A8381),$A8381,IFERROR(DATEVALUE($A8381),"")))</f>
        <v/>
      </c>
      <c r="F8381" s="12">
        <f>IF($B8381="","",IF(ISNUMBER($B8381),HOUR($B8381)*2+MINUTE($B8381)/30,IFERROR(VALUE(LEFT($B8381,FIND(":",$B8381)-1))*2+VALUE(MID($B8381,FIND(":",$B8381)+1,2))/30,"")))</f>
        <v/>
      </c>
      <c r="G8381" s="12">
        <f>IF($E8381="","",IF(WEEKDAY($E8381,2)&lt;6,1,0))</f>
        <v/>
      </c>
      <c r="H8381" s="12">
        <f>IF(OR($E8381="",$F8381=""),"",IF(AND($G8381=1,$F8381&gt;='Working Hours'!$C$8,$F8381&lt;'Working Hours'!$C$9),1,0))</f>
        <v/>
      </c>
    </row>
    <row r="8382">
      <c r="A8382" s="11" t="n"/>
      <c r="B8382" s="11" t="n"/>
      <c r="C8382" s="11" t="n"/>
      <c r="E8382" s="12">
        <f>IF($A8382="","",IF(ISNUMBER($A8382),$A8382,IFERROR(DATEVALUE($A8382),"")))</f>
        <v/>
      </c>
      <c r="F8382" s="12">
        <f>IF($B8382="","",IF(ISNUMBER($B8382),HOUR($B8382)*2+MINUTE($B8382)/30,IFERROR(VALUE(LEFT($B8382,FIND(":",$B8382)-1))*2+VALUE(MID($B8382,FIND(":",$B8382)+1,2))/30,"")))</f>
        <v/>
      </c>
      <c r="G8382" s="12">
        <f>IF($E8382="","",IF(WEEKDAY($E8382,2)&lt;6,1,0))</f>
        <v/>
      </c>
      <c r="H8382" s="12">
        <f>IF(OR($E8382="",$F8382=""),"",IF(AND($G8382=1,$F8382&gt;='Working Hours'!$C$8,$F8382&lt;'Working Hours'!$C$9),1,0))</f>
        <v/>
      </c>
    </row>
    <row r="8383">
      <c r="A8383" s="11" t="n"/>
      <c r="B8383" s="11" t="n"/>
      <c r="C8383" s="11" t="n"/>
      <c r="E8383" s="12">
        <f>IF($A8383="","",IF(ISNUMBER($A8383),$A8383,IFERROR(DATEVALUE($A8383),"")))</f>
        <v/>
      </c>
      <c r="F8383" s="12">
        <f>IF($B8383="","",IF(ISNUMBER($B8383),HOUR($B8383)*2+MINUTE($B8383)/30,IFERROR(VALUE(LEFT($B8383,FIND(":",$B8383)-1))*2+VALUE(MID($B8383,FIND(":",$B8383)+1,2))/30,"")))</f>
        <v/>
      </c>
      <c r="G8383" s="12">
        <f>IF($E8383="","",IF(WEEKDAY($E8383,2)&lt;6,1,0))</f>
        <v/>
      </c>
      <c r="H8383" s="12">
        <f>IF(OR($E8383="",$F8383=""),"",IF(AND($G8383=1,$F8383&gt;='Working Hours'!$C$8,$F8383&lt;'Working Hours'!$C$9),1,0))</f>
        <v/>
      </c>
    </row>
    <row r="8384">
      <c r="A8384" s="11" t="n"/>
      <c r="B8384" s="11" t="n"/>
      <c r="C8384" s="11" t="n"/>
      <c r="E8384" s="12">
        <f>IF($A8384="","",IF(ISNUMBER($A8384),$A8384,IFERROR(DATEVALUE($A8384),"")))</f>
        <v/>
      </c>
      <c r="F8384" s="12">
        <f>IF($B8384="","",IF(ISNUMBER($B8384),HOUR($B8384)*2+MINUTE($B8384)/30,IFERROR(VALUE(LEFT($B8384,FIND(":",$B8384)-1))*2+VALUE(MID($B8384,FIND(":",$B8384)+1,2))/30,"")))</f>
        <v/>
      </c>
      <c r="G8384" s="12">
        <f>IF($E8384="","",IF(WEEKDAY($E8384,2)&lt;6,1,0))</f>
        <v/>
      </c>
      <c r="H8384" s="12">
        <f>IF(OR($E8384="",$F8384=""),"",IF(AND($G8384=1,$F8384&gt;='Working Hours'!$C$8,$F8384&lt;'Working Hours'!$C$9),1,0))</f>
        <v/>
      </c>
    </row>
    <row r="8385">
      <c r="A8385" s="11" t="n"/>
      <c r="B8385" s="11" t="n"/>
      <c r="C8385" s="11" t="n"/>
      <c r="E8385" s="12">
        <f>IF($A8385="","",IF(ISNUMBER($A8385),$A8385,IFERROR(DATEVALUE($A8385),"")))</f>
        <v/>
      </c>
      <c r="F8385" s="12">
        <f>IF($B8385="","",IF(ISNUMBER($B8385),HOUR($B8385)*2+MINUTE($B8385)/30,IFERROR(VALUE(LEFT($B8385,FIND(":",$B8385)-1))*2+VALUE(MID($B8385,FIND(":",$B8385)+1,2))/30,"")))</f>
        <v/>
      </c>
      <c r="G8385" s="12">
        <f>IF($E8385="","",IF(WEEKDAY($E8385,2)&lt;6,1,0))</f>
        <v/>
      </c>
      <c r="H8385" s="12">
        <f>IF(OR($E8385="",$F8385=""),"",IF(AND($G8385=1,$F8385&gt;='Working Hours'!$C$8,$F8385&lt;'Working Hours'!$C$9),1,0))</f>
        <v/>
      </c>
    </row>
    <row r="8386">
      <c r="A8386" s="11" t="n"/>
      <c r="B8386" s="11" t="n"/>
      <c r="C8386" s="11" t="n"/>
      <c r="E8386" s="12">
        <f>IF($A8386="","",IF(ISNUMBER($A8386),$A8386,IFERROR(DATEVALUE($A8386),"")))</f>
        <v/>
      </c>
      <c r="F8386" s="12">
        <f>IF($B8386="","",IF(ISNUMBER($B8386),HOUR($B8386)*2+MINUTE($B8386)/30,IFERROR(VALUE(LEFT($B8386,FIND(":",$B8386)-1))*2+VALUE(MID($B8386,FIND(":",$B8386)+1,2))/30,"")))</f>
        <v/>
      </c>
      <c r="G8386" s="12">
        <f>IF($E8386="","",IF(WEEKDAY($E8386,2)&lt;6,1,0))</f>
        <v/>
      </c>
      <c r="H8386" s="12">
        <f>IF(OR($E8386="",$F8386=""),"",IF(AND($G8386=1,$F8386&gt;='Working Hours'!$C$8,$F8386&lt;'Working Hours'!$C$9),1,0))</f>
        <v/>
      </c>
    </row>
    <row r="8387">
      <c r="A8387" s="11" t="n"/>
      <c r="B8387" s="11" t="n"/>
      <c r="C8387" s="11" t="n"/>
      <c r="E8387" s="12">
        <f>IF($A8387="","",IF(ISNUMBER($A8387),$A8387,IFERROR(DATEVALUE($A8387),"")))</f>
        <v/>
      </c>
      <c r="F8387" s="12">
        <f>IF($B8387="","",IF(ISNUMBER($B8387),HOUR($B8387)*2+MINUTE($B8387)/30,IFERROR(VALUE(LEFT($B8387,FIND(":",$B8387)-1))*2+VALUE(MID($B8387,FIND(":",$B8387)+1,2))/30,"")))</f>
        <v/>
      </c>
      <c r="G8387" s="12">
        <f>IF($E8387="","",IF(WEEKDAY($E8387,2)&lt;6,1,0))</f>
        <v/>
      </c>
      <c r="H8387" s="12">
        <f>IF(OR($E8387="",$F8387=""),"",IF(AND($G8387=1,$F8387&gt;='Working Hours'!$C$8,$F8387&lt;'Working Hours'!$C$9),1,0))</f>
        <v/>
      </c>
    </row>
    <row r="8388">
      <c r="A8388" s="11" t="n"/>
      <c r="B8388" s="11" t="n"/>
      <c r="C8388" s="11" t="n"/>
      <c r="E8388" s="12">
        <f>IF($A8388="","",IF(ISNUMBER($A8388),$A8388,IFERROR(DATEVALUE($A8388),"")))</f>
        <v/>
      </c>
      <c r="F8388" s="12">
        <f>IF($B8388="","",IF(ISNUMBER($B8388),HOUR($B8388)*2+MINUTE($B8388)/30,IFERROR(VALUE(LEFT($B8388,FIND(":",$B8388)-1))*2+VALUE(MID($B8388,FIND(":",$B8388)+1,2))/30,"")))</f>
        <v/>
      </c>
      <c r="G8388" s="12">
        <f>IF($E8388="","",IF(WEEKDAY($E8388,2)&lt;6,1,0))</f>
        <v/>
      </c>
      <c r="H8388" s="12">
        <f>IF(OR($E8388="",$F8388=""),"",IF(AND($G8388=1,$F8388&gt;='Working Hours'!$C$8,$F8388&lt;'Working Hours'!$C$9),1,0))</f>
        <v/>
      </c>
    </row>
    <row r="8389">
      <c r="A8389" s="11" t="n"/>
      <c r="B8389" s="11" t="n"/>
      <c r="C8389" s="11" t="n"/>
      <c r="E8389" s="12">
        <f>IF($A8389="","",IF(ISNUMBER($A8389),$A8389,IFERROR(DATEVALUE($A8389),"")))</f>
        <v/>
      </c>
      <c r="F8389" s="12">
        <f>IF($B8389="","",IF(ISNUMBER($B8389),HOUR($B8389)*2+MINUTE($B8389)/30,IFERROR(VALUE(LEFT($B8389,FIND(":",$B8389)-1))*2+VALUE(MID($B8389,FIND(":",$B8389)+1,2))/30,"")))</f>
        <v/>
      </c>
      <c r="G8389" s="12">
        <f>IF($E8389="","",IF(WEEKDAY($E8389,2)&lt;6,1,0))</f>
        <v/>
      </c>
      <c r="H8389" s="12">
        <f>IF(OR($E8389="",$F8389=""),"",IF(AND($G8389=1,$F8389&gt;='Working Hours'!$C$8,$F8389&lt;'Working Hours'!$C$9),1,0))</f>
        <v/>
      </c>
    </row>
    <row r="8390">
      <c r="A8390" s="11" t="n"/>
      <c r="B8390" s="11" t="n"/>
      <c r="C8390" s="11" t="n"/>
      <c r="E8390" s="12">
        <f>IF($A8390="","",IF(ISNUMBER($A8390),$A8390,IFERROR(DATEVALUE($A8390),"")))</f>
        <v/>
      </c>
      <c r="F8390" s="12">
        <f>IF($B8390="","",IF(ISNUMBER($B8390),HOUR($B8390)*2+MINUTE($B8390)/30,IFERROR(VALUE(LEFT($B8390,FIND(":",$B8390)-1))*2+VALUE(MID($B8390,FIND(":",$B8390)+1,2))/30,"")))</f>
        <v/>
      </c>
      <c r="G8390" s="12">
        <f>IF($E8390="","",IF(WEEKDAY($E8390,2)&lt;6,1,0))</f>
        <v/>
      </c>
      <c r="H8390" s="12">
        <f>IF(OR($E8390="",$F8390=""),"",IF(AND($G8390=1,$F8390&gt;='Working Hours'!$C$8,$F8390&lt;'Working Hours'!$C$9),1,0))</f>
        <v/>
      </c>
    </row>
    <row r="8391">
      <c r="A8391" s="11" t="n"/>
      <c r="B8391" s="11" t="n"/>
      <c r="C8391" s="11" t="n"/>
      <c r="E8391" s="12">
        <f>IF($A8391="","",IF(ISNUMBER($A8391),$A8391,IFERROR(DATEVALUE($A8391),"")))</f>
        <v/>
      </c>
      <c r="F8391" s="12">
        <f>IF($B8391="","",IF(ISNUMBER($B8391),HOUR($B8391)*2+MINUTE($B8391)/30,IFERROR(VALUE(LEFT($B8391,FIND(":",$B8391)-1))*2+VALUE(MID($B8391,FIND(":",$B8391)+1,2))/30,"")))</f>
        <v/>
      </c>
      <c r="G8391" s="12">
        <f>IF($E8391="","",IF(WEEKDAY($E8391,2)&lt;6,1,0))</f>
        <v/>
      </c>
      <c r="H8391" s="12">
        <f>IF(OR($E8391="",$F8391=""),"",IF(AND($G8391=1,$F8391&gt;='Working Hours'!$C$8,$F8391&lt;'Working Hours'!$C$9),1,0))</f>
        <v/>
      </c>
    </row>
    <row r="8392">
      <c r="A8392" s="11" t="n"/>
      <c r="B8392" s="11" t="n"/>
      <c r="C8392" s="11" t="n"/>
      <c r="E8392" s="12">
        <f>IF($A8392="","",IF(ISNUMBER($A8392),$A8392,IFERROR(DATEVALUE($A8392),"")))</f>
        <v/>
      </c>
      <c r="F8392" s="12">
        <f>IF($B8392="","",IF(ISNUMBER($B8392),HOUR($B8392)*2+MINUTE($B8392)/30,IFERROR(VALUE(LEFT($B8392,FIND(":",$B8392)-1))*2+VALUE(MID($B8392,FIND(":",$B8392)+1,2))/30,"")))</f>
        <v/>
      </c>
      <c r="G8392" s="12">
        <f>IF($E8392="","",IF(WEEKDAY($E8392,2)&lt;6,1,0))</f>
        <v/>
      </c>
      <c r="H8392" s="12">
        <f>IF(OR($E8392="",$F8392=""),"",IF(AND($G8392=1,$F8392&gt;='Working Hours'!$C$8,$F8392&lt;'Working Hours'!$C$9),1,0))</f>
        <v/>
      </c>
    </row>
    <row r="8393">
      <c r="A8393" s="11" t="n"/>
      <c r="B8393" s="11" t="n"/>
      <c r="C8393" s="11" t="n"/>
      <c r="E8393" s="12">
        <f>IF($A8393="","",IF(ISNUMBER($A8393),$A8393,IFERROR(DATEVALUE($A8393),"")))</f>
        <v/>
      </c>
      <c r="F8393" s="12">
        <f>IF($B8393="","",IF(ISNUMBER($B8393),HOUR($B8393)*2+MINUTE($B8393)/30,IFERROR(VALUE(LEFT($B8393,FIND(":",$B8393)-1))*2+VALUE(MID($B8393,FIND(":",$B8393)+1,2))/30,"")))</f>
        <v/>
      </c>
      <c r="G8393" s="12">
        <f>IF($E8393="","",IF(WEEKDAY($E8393,2)&lt;6,1,0))</f>
        <v/>
      </c>
      <c r="H8393" s="12">
        <f>IF(OR($E8393="",$F8393=""),"",IF(AND($G8393=1,$F8393&gt;='Working Hours'!$C$8,$F8393&lt;'Working Hours'!$C$9),1,0))</f>
        <v/>
      </c>
    </row>
    <row r="8394">
      <c r="A8394" s="11" t="n"/>
      <c r="B8394" s="11" t="n"/>
      <c r="C8394" s="11" t="n"/>
      <c r="E8394" s="12">
        <f>IF($A8394="","",IF(ISNUMBER($A8394),$A8394,IFERROR(DATEVALUE($A8394),"")))</f>
        <v/>
      </c>
      <c r="F8394" s="12">
        <f>IF($B8394="","",IF(ISNUMBER($B8394),HOUR($B8394)*2+MINUTE($B8394)/30,IFERROR(VALUE(LEFT($B8394,FIND(":",$B8394)-1))*2+VALUE(MID($B8394,FIND(":",$B8394)+1,2))/30,"")))</f>
        <v/>
      </c>
      <c r="G8394" s="12">
        <f>IF($E8394="","",IF(WEEKDAY($E8394,2)&lt;6,1,0))</f>
        <v/>
      </c>
      <c r="H8394" s="12">
        <f>IF(OR($E8394="",$F8394=""),"",IF(AND($G8394=1,$F8394&gt;='Working Hours'!$C$8,$F8394&lt;'Working Hours'!$C$9),1,0))</f>
        <v/>
      </c>
    </row>
    <row r="8395">
      <c r="A8395" s="11" t="n"/>
      <c r="B8395" s="11" t="n"/>
      <c r="C8395" s="11" t="n"/>
      <c r="E8395" s="12">
        <f>IF($A8395="","",IF(ISNUMBER($A8395),$A8395,IFERROR(DATEVALUE($A8395),"")))</f>
        <v/>
      </c>
      <c r="F8395" s="12">
        <f>IF($B8395="","",IF(ISNUMBER($B8395),HOUR($B8395)*2+MINUTE($B8395)/30,IFERROR(VALUE(LEFT($B8395,FIND(":",$B8395)-1))*2+VALUE(MID($B8395,FIND(":",$B8395)+1,2))/30,"")))</f>
        <v/>
      </c>
      <c r="G8395" s="12">
        <f>IF($E8395="","",IF(WEEKDAY($E8395,2)&lt;6,1,0))</f>
        <v/>
      </c>
      <c r="H8395" s="12">
        <f>IF(OR($E8395="",$F8395=""),"",IF(AND($G8395=1,$F8395&gt;='Working Hours'!$C$8,$F8395&lt;'Working Hours'!$C$9),1,0))</f>
        <v/>
      </c>
    </row>
    <row r="8396">
      <c r="A8396" s="11" t="n"/>
      <c r="B8396" s="11" t="n"/>
      <c r="C8396" s="11" t="n"/>
      <c r="E8396" s="12">
        <f>IF($A8396="","",IF(ISNUMBER($A8396),$A8396,IFERROR(DATEVALUE($A8396),"")))</f>
        <v/>
      </c>
      <c r="F8396" s="12">
        <f>IF($B8396="","",IF(ISNUMBER($B8396),HOUR($B8396)*2+MINUTE($B8396)/30,IFERROR(VALUE(LEFT($B8396,FIND(":",$B8396)-1))*2+VALUE(MID($B8396,FIND(":",$B8396)+1,2))/30,"")))</f>
        <v/>
      </c>
      <c r="G8396" s="12">
        <f>IF($E8396="","",IF(WEEKDAY($E8396,2)&lt;6,1,0))</f>
        <v/>
      </c>
      <c r="H8396" s="12">
        <f>IF(OR($E8396="",$F8396=""),"",IF(AND($G8396=1,$F8396&gt;='Working Hours'!$C$8,$F8396&lt;'Working Hours'!$C$9),1,0))</f>
        <v/>
      </c>
    </row>
    <row r="8397">
      <c r="A8397" s="11" t="n"/>
      <c r="B8397" s="11" t="n"/>
      <c r="C8397" s="11" t="n"/>
      <c r="E8397" s="12">
        <f>IF($A8397="","",IF(ISNUMBER($A8397),$A8397,IFERROR(DATEVALUE($A8397),"")))</f>
        <v/>
      </c>
      <c r="F8397" s="12">
        <f>IF($B8397="","",IF(ISNUMBER($B8397),HOUR($B8397)*2+MINUTE($B8397)/30,IFERROR(VALUE(LEFT($B8397,FIND(":",$B8397)-1))*2+VALUE(MID($B8397,FIND(":",$B8397)+1,2))/30,"")))</f>
        <v/>
      </c>
      <c r="G8397" s="12">
        <f>IF($E8397="","",IF(WEEKDAY($E8397,2)&lt;6,1,0))</f>
        <v/>
      </c>
      <c r="H8397" s="12">
        <f>IF(OR($E8397="",$F8397=""),"",IF(AND($G8397=1,$F8397&gt;='Working Hours'!$C$8,$F8397&lt;'Working Hours'!$C$9),1,0))</f>
        <v/>
      </c>
    </row>
    <row r="8398">
      <c r="A8398" s="11" t="n"/>
      <c r="B8398" s="11" t="n"/>
      <c r="C8398" s="11" t="n"/>
      <c r="E8398" s="12">
        <f>IF($A8398="","",IF(ISNUMBER($A8398),$A8398,IFERROR(DATEVALUE($A8398),"")))</f>
        <v/>
      </c>
      <c r="F8398" s="12">
        <f>IF($B8398="","",IF(ISNUMBER($B8398),HOUR($B8398)*2+MINUTE($B8398)/30,IFERROR(VALUE(LEFT($B8398,FIND(":",$B8398)-1))*2+VALUE(MID($B8398,FIND(":",$B8398)+1,2))/30,"")))</f>
        <v/>
      </c>
      <c r="G8398" s="12">
        <f>IF($E8398="","",IF(WEEKDAY($E8398,2)&lt;6,1,0))</f>
        <v/>
      </c>
      <c r="H8398" s="12">
        <f>IF(OR($E8398="",$F8398=""),"",IF(AND($G8398=1,$F8398&gt;='Working Hours'!$C$8,$F8398&lt;'Working Hours'!$C$9),1,0))</f>
        <v/>
      </c>
    </row>
    <row r="8399">
      <c r="A8399" s="11" t="n"/>
      <c r="B8399" s="11" t="n"/>
      <c r="C8399" s="11" t="n"/>
      <c r="E8399" s="12">
        <f>IF($A8399="","",IF(ISNUMBER($A8399),$A8399,IFERROR(DATEVALUE($A8399),"")))</f>
        <v/>
      </c>
      <c r="F8399" s="12">
        <f>IF($B8399="","",IF(ISNUMBER($B8399),HOUR($B8399)*2+MINUTE($B8399)/30,IFERROR(VALUE(LEFT($B8399,FIND(":",$B8399)-1))*2+VALUE(MID($B8399,FIND(":",$B8399)+1,2))/30,"")))</f>
        <v/>
      </c>
      <c r="G8399" s="12">
        <f>IF($E8399="","",IF(WEEKDAY($E8399,2)&lt;6,1,0))</f>
        <v/>
      </c>
      <c r="H8399" s="12">
        <f>IF(OR($E8399="",$F8399=""),"",IF(AND($G8399=1,$F8399&gt;='Working Hours'!$C$8,$F8399&lt;'Working Hours'!$C$9),1,0))</f>
        <v/>
      </c>
    </row>
    <row r="8400">
      <c r="A8400" s="11" t="n"/>
      <c r="B8400" s="11" t="n"/>
      <c r="C8400" s="11" t="n"/>
      <c r="E8400" s="12">
        <f>IF($A8400="","",IF(ISNUMBER($A8400),$A8400,IFERROR(DATEVALUE($A8400),"")))</f>
        <v/>
      </c>
      <c r="F8400" s="12">
        <f>IF($B8400="","",IF(ISNUMBER($B8400),HOUR($B8400)*2+MINUTE($B8400)/30,IFERROR(VALUE(LEFT($B8400,FIND(":",$B8400)-1))*2+VALUE(MID($B8400,FIND(":",$B8400)+1,2))/30,"")))</f>
        <v/>
      </c>
      <c r="G8400" s="12">
        <f>IF($E8400="","",IF(WEEKDAY($E8400,2)&lt;6,1,0))</f>
        <v/>
      </c>
      <c r="H8400" s="12">
        <f>IF(OR($E8400="",$F8400=""),"",IF(AND($G8400=1,$F8400&gt;='Working Hours'!$C$8,$F8400&lt;'Working Hours'!$C$9),1,0))</f>
        <v/>
      </c>
    </row>
    <row r="8401">
      <c r="A8401" s="11" t="n"/>
      <c r="B8401" s="11" t="n"/>
      <c r="C8401" s="11" t="n"/>
      <c r="E8401" s="12">
        <f>IF($A8401="","",IF(ISNUMBER($A8401),$A8401,IFERROR(DATEVALUE($A8401),"")))</f>
        <v/>
      </c>
      <c r="F8401" s="12">
        <f>IF($B8401="","",IF(ISNUMBER($B8401),HOUR($B8401)*2+MINUTE($B8401)/30,IFERROR(VALUE(LEFT($B8401,FIND(":",$B8401)-1))*2+VALUE(MID($B8401,FIND(":",$B8401)+1,2))/30,"")))</f>
        <v/>
      </c>
      <c r="G8401" s="12">
        <f>IF($E8401="","",IF(WEEKDAY($E8401,2)&lt;6,1,0))</f>
        <v/>
      </c>
      <c r="H8401" s="12">
        <f>IF(OR($E8401="",$F8401=""),"",IF(AND($G8401=1,$F8401&gt;='Working Hours'!$C$8,$F8401&lt;'Working Hours'!$C$9),1,0))</f>
        <v/>
      </c>
    </row>
    <row r="8402">
      <c r="A8402" s="11" t="n"/>
      <c r="B8402" s="11" t="n"/>
      <c r="C8402" s="11" t="n"/>
      <c r="E8402" s="12">
        <f>IF($A8402="","",IF(ISNUMBER($A8402),$A8402,IFERROR(DATEVALUE($A8402),"")))</f>
        <v/>
      </c>
      <c r="F8402" s="12">
        <f>IF($B8402="","",IF(ISNUMBER($B8402),HOUR($B8402)*2+MINUTE($B8402)/30,IFERROR(VALUE(LEFT($B8402,FIND(":",$B8402)-1))*2+VALUE(MID($B8402,FIND(":",$B8402)+1,2))/30,"")))</f>
        <v/>
      </c>
      <c r="G8402" s="12">
        <f>IF($E8402="","",IF(WEEKDAY($E8402,2)&lt;6,1,0))</f>
        <v/>
      </c>
      <c r="H8402" s="12">
        <f>IF(OR($E8402="",$F8402=""),"",IF(AND($G8402=1,$F8402&gt;='Working Hours'!$C$8,$F8402&lt;'Working Hours'!$C$9),1,0))</f>
        <v/>
      </c>
    </row>
    <row r="8403">
      <c r="A8403" s="11" t="n"/>
      <c r="B8403" s="11" t="n"/>
      <c r="C8403" s="11" t="n"/>
      <c r="E8403" s="12">
        <f>IF($A8403="","",IF(ISNUMBER($A8403),$A8403,IFERROR(DATEVALUE($A8403),"")))</f>
        <v/>
      </c>
      <c r="F8403" s="12">
        <f>IF($B8403="","",IF(ISNUMBER($B8403),HOUR($B8403)*2+MINUTE($B8403)/30,IFERROR(VALUE(LEFT($B8403,FIND(":",$B8403)-1))*2+VALUE(MID($B8403,FIND(":",$B8403)+1,2))/30,"")))</f>
        <v/>
      </c>
      <c r="G8403" s="12">
        <f>IF($E8403="","",IF(WEEKDAY($E8403,2)&lt;6,1,0))</f>
        <v/>
      </c>
      <c r="H8403" s="12">
        <f>IF(OR($E8403="",$F8403=""),"",IF(AND($G8403=1,$F8403&gt;='Working Hours'!$C$8,$F8403&lt;'Working Hours'!$C$9),1,0))</f>
        <v/>
      </c>
    </row>
    <row r="8404">
      <c r="A8404" s="11" t="n"/>
      <c r="B8404" s="11" t="n"/>
      <c r="C8404" s="11" t="n"/>
      <c r="E8404" s="12">
        <f>IF($A8404="","",IF(ISNUMBER($A8404),$A8404,IFERROR(DATEVALUE($A8404),"")))</f>
        <v/>
      </c>
      <c r="F8404" s="12">
        <f>IF($B8404="","",IF(ISNUMBER($B8404),HOUR($B8404)*2+MINUTE($B8404)/30,IFERROR(VALUE(LEFT($B8404,FIND(":",$B8404)-1))*2+VALUE(MID($B8404,FIND(":",$B8404)+1,2))/30,"")))</f>
        <v/>
      </c>
      <c r="G8404" s="12">
        <f>IF($E8404="","",IF(WEEKDAY($E8404,2)&lt;6,1,0))</f>
        <v/>
      </c>
      <c r="H8404" s="12">
        <f>IF(OR($E8404="",$F8404=""),"",IF(AND($G8404=1,$F8404&gt;='Working Hours'!$C$8,$F8404&lt;'Working Hours'!$C$9),1,0))</f>
        <v/>
      </c>
    </row>
    <row r="8405">
      <c r="A8405" s="11" t="n"/>
      <c r="B8405" s="11" t="n"/>
      <c r="C8405" s="11" t="n"/>
      <c r="E8405" s="12">
        <f>IF($A8405="","",IF(ISNUMBER($A8405),$A8405,IFERROR(DATEVALUE($A8405),"")))</f>
        <v/>
      </c>
      <c r="F8405" s="12">
        <f>IF($B8405="","",IF(ISNUMBER($B8405),HOUR($B8405)*2+MINUTE($B8405)/30,IFERROR(VALUE(LEFT($B8405,FIND(":",$B8405)-1))*2+VALUE(MID($B8405,FIND(":",$B8405)+1,2))/30,"")))</f>
        <v/>
      </c>
      <c r="G8405" s="12">
        <f>IF($E8405="","",IF(WEEKDAY($E8405,2)&lt;6,1,0))</f>
        <v/>
      </c>
      <c r="H8405" s="12">
        <f>IF(OR($E8405="",$F8405=""),"",IF(AND($G8405=1,$F8405&gt;='Working Hours'!$C$8,$F8405&lt;'Working Hours'!$C$9),1,0))</f>
        <v/>
      </c>
    </row>
    <row r="8406">
      <c r="A8406" s="11" t="n"/>
      <c r="B8406" s="11" t="n"/>
      <c r="C8406" s="11" t="n"/>
      <c r="E8406" s="12">
        <f>IF($A8406="","",IF(ISNUMBER($A8406),$A8406,IFERROR(DATEVALUE($A8406),"")))</f>
        <v/>
      </c>
      <c r="F8406" s="12">
        <f>IF($B8406="","",IF(ISNUMBER($B8406),HOUR($B8406)*2+MINUTE($B8406)/30,IFERROR(VALUE(LEFT($B8406,FIND(":",$B8406)-1))*2+VALUE(MID($B8406,FIND(":",$B8406)+1,2))/30,"")))</f>
        <v/>
      </c>
      <c r="G8406" s="12">
        <f>IF($E8406="","",IF(WEEKDAY($E8406,2)&lt;6,1,0))</f>
        <v/>
      </c>
      <c r="H8406" s="12">
        <f>IF(OR($E8406="",$F8406=""),"",IF(AND($G8406=1,$F8406&gt;='Working Hours'!$C$8,$F8406&lt;'Working Hours'!$C$9),1,0))</f>
        <v/>
      </c>
    </row>
    <row r="8407">
      <c r="A8407" s="11" t="n"/>
      <c r="B8407" s="11" t="n"/>
      <c r="C8407" s="11" t="n"/>
      <c r="E8407" s="12">
        <f>IF($A8407="","",IF(ISNUMBER($A8407),$A8407,IFERROR(DATEVALUE($A8407),"")))</f>
        <v/>
      </c>
      <c r="F8407" s="12">
        <f>IF($B8407="","",IF(ISNUMBER($B8407),HOUR($B8407)*2+MINUTE($B8407)/30,IFERROR(VALUE(LEFT($B8407,FIND(":",$B8407)-1))*2+VALUE(MID($B8407,FIND(":",$B8407)+1,2))/30,"")))</f>
        <v/>
      </c>
      <c r="G8407" s="12">
        <f>IF($E8407="","",IF(WEEKDAY($E8407,2)&lt;6,1,0))</f>
        <v/>
      </c>
      <c r="H8407" s="12">
        <f>IF(OR($E8407="",$F8407=""),"",IF(AND($G8407=1,$F8407&gt;='Working Hours'!$C$8,$F8407&lt;'Working Hours'!$C$9),1,0))</f>
        <v/>
      </c>
    </row>
    <row r="8408">
      <c r="A8408" s="11" t="n"/>
      <c r="B8408" s="11" t="n"/>
      <c r="C8408" s="11" t="n"/>
      <c r="E8408" s="12">
        <f>IF($A8408="","",IF(ISNUMBER($A8408),$A8408,IFERROR(DATEVALUE($A8408),"")))</f>
        <v/>
      </c>
      <c r="F8408" s="12">
        <f>IF($B8408="","",IF(ISNUMBER($B8408),HOUR($B8408)*2+MINUTE($B8408)/30,IFERROR(VALUE(LEFT($B8408,FIND(":",$B8408)-1))*2+VALUE(MID($B8408,FIND(":",$B8408)+1,2))/30,"")))</f>
        <v/>
      </c>
      <c r="G8408" s="12">
        <f>IF($E8408="","",IF(WEEKDAY($E8408,2)&lt;6,1,0))</f>
        <v/>
      </c>
      <c r="H8408" s="12">
        <f>IF(OR($E8408="",$F8408=""),"",IF(AND($G8408=1,$F8408&gt;='Working Hours'!$C$8,$F8408&lt;'Working Hours'!$C$9),1,0))</f>
        <v/>
      </c>
    </row>
    <row r="8409">
      <c r="A8409" s="11" t="n"/>
      <c r="B8409" s="11" t="n"/>
      <c r="C8409" s="11" t="n"/>
      <c r="E8409" s="12">
        <f>IF($A8409="","",IF(ISNUMBER($A8409),$A8409,IFERROR(DATEVALUE($A8409),"")))</f>
        <v/>
      </c>
      <c r="F8409" s="12">
        <f>IF($B8409="","",IF(ISNUMBER($B8409),HOUR($B8409)*2+MINUTE($B8409)/30,IFERROR(VALUE(LEFT($B8409,FIND(":",$B8409)-1))*2+VALUE(MID($B8409,FIND(":",$B8409)+1,2))/30,"")))</f>
        <v/>
      </c>
      <c r="G8409" s="12">
        <f>IF($E8409="","",IF(WEEKDAY($E8409,2)&lt;6,1,0))</f>
        <v/>
      </c>
      <c r="H8409" s="12">
        <f>IF(OR($E8409="",$F8409=""),"",IF(AND($G8409=1,$F8409&gt;='Working Hours'!$C$8,$F8409&lt;'Working Hours'!$C$9),1,0))</f>
        <v/>
      </c>
    </row>
    <row r="8410">
      <c r="A8410" s="11" t="n"/>
      <c r="B8410" s="11" t="n"/>
      <c r="C8410" s="11" t="n"/>
      <c r="E8410" s="12">
        <f>IF($A8410="","",IF(ISNUMBER($A8410),$A8410,IFERROR(DATEVALUE($A8410),"")))</f>
        <v/>
      </c>
      <c r="F8410" s="12">
        <f>IF($B8410="","",IF(ISNUMBER($B8410),HOUR($B8410)*2+MINUTE($B8410)/30,IFERROR(VALUE(LEFT($B8410,FIND(":",$B8410)-1))*2+VALUE(MID($B8410,FIND(":",$B8410)+1,2))/30,"")))</f>
        <v/>
      </c>
      <c r="G8410" s="12">
        <f>IF($E8410="","",IF(WEEKDAY($E8410,2)&lt;6,1,0))</f>
        <v/>
      </c>
      <c r="H8410" s="12">
        <f>IF(OR($E8410="",$F8410=""),"",IF(AND($G8410=1,$F8410&gt;='Working Hours'!$C$8,$F8410&lt;'Working Hours'!$C$9),1,0))</f>
        <v/>
      </c>
    </row>
    <row r="8411">
      <c r="A8411" s="11" t="n"/>
      <c r="B8411" s="11" t="n"/>
      <c r="C8411" s="11" t="n"/>
      <c r="E8411" s="12">
        <f>IF($A8411="","",IF(ISNUMBER($A8411),$A8411,IFERROR(DATEVALUE($A8411),"")))</f>
        <v/>
      </c>
      <c r="F8411" s="12">
        <f>IF($B8411="","",IF(ISNUMBER($B8411),HOUR($B8411)*2+MINUTE($B8411)/30,IFERROR(VALUE(LEFT($B8411,FIND(":",$B8411)-1))*2+VALUE(MID($B8411,FIND(":",$B8411)+1,2))/30,"")))</f>
        <v/>
      </c>
      <c r="G8411" s="12">
        <f>IF($E8411="","",IF(WEEKDAY($E8411,2)&lt;6,1,0))</f>
        <v/>
      </c>
      <c r="H8411" s="12">
        <f>IF(OR($E8411="",$F8411=""),"",IF(AND($G8411=1,$F8411&gt;='Working Hours'!$C$8,$F8411&lt;'Working Hours'!$C$9),1,0))</f>
        <v/>
      </c>
    </row>
    <row r="8412">
      <c r="A8412" s="11" t="n"/>
      <c r="B8412" s="11" t="n"/>
      <c r="C8412" s="11" t="n"/>
      <c r="E8412" s="12">
        <f>IF($A8412="","",IF(ISNUMBER($A8412),$A8412,IFERROR(DATEVALUE($A8412),"")))</f>
        <v/>
      </c>
      <c r="F8412" s="12">
        <f>IF($B8412="","",IF(ISNUMBER($B8412),HOUR($B8412)*2+MINUTE($B8412)/30,IFERROR(VALUE(LEFT($B8412,FIND(":",$B8412)-1))*2+VALUE(MID($B8412,FIND(":",$B8412)+1,2))/30,"")))</f>
        <v/>
      </c>
      <c r="G8412" s="12">
        <f>IF($E8412="","",IF(WEEKDAY($E8412,2)&lt;6,1,0))</f>
        <v/>
      </c>
      <c r="H8412" s="12">
        <f>IF(OR($E8412="",$F8412=""),"",IF(AND($G8412=1,$F8412&gt;='Working Hours'!$C$8,$F8412&lt;'Working Hours'!$C$9),1,0))</f>
        <v/>
      </c>
    </row>
    <row r="8413">
      <c r="A8413" s="11" t="n"/>
      <c r="B8413" s="11" t="n"/>
      <c r="C8413" s="11" t="n"/>
      <c r="E8413" s="12">
        <f>IF($A8413="","",IF(ISNUMBER($A8413),$A8413,IFERROR(DATEVALUE($A8413),"")))</f>
        <v/>
      </c>
      <c r="F8413" s="12">
        <f>IF($B8413="","",IF(ISNUMBER($B8413),HOUR($B8413)*2+MINUTE($B8413)/30,IFERROR(VALUE(LEFT($B8413,FIND(":",$B8413)-1))*2+VALUE(MID($B8413,FIND(":",$B8413)+1,2))/30,"")))</f>
        <v/>
      </c>
      <c r="G8413" s="12">
        <f>IF($E8413="","",IF(WEEKDAY($E8413,2)&lt;6,1,0))</f>
        <v/>
      </c>
      <c r="H8413" s="12">
        <f>IF(OR($E8413="",$F8413=""),"",IF(AND($G8413=1,$F8413&gt;='Working Hours'!$C$8,$F8413&lt;'Working Hours'!$C$9),1,0))</f>
        <v/>
      </c>
    </row>
    <row r="8414">
      <c r="A8414" s="11" t="n"/>
      <c r="B8414" s="11" t="n"/>
      <c r="C8414" s="11" t="n"/>
      <c r="E8414" s="12">
        <f>IF($A8414="","",IF(ISNUMBER($A8414),$A8414,IFERROR(DATEVALUE($A8414),"")))</f>
        <v/>
      </c>
      <c r="F8414" s="12">
        <f>IF($B8414="","",IF(ISNUMBER($B8414),HOUR($B8414)*2+MINUTE($B8414)/30,IFERROR(VALUE(LEFT($B8414,FIND(":",$B8414)-1))*2+VALUE(MID($B8414,FIND(":",$B8414)+1,2))/30,"")))</f>
        <v/>
      </c>
      <c r="G8414" s="12">
        <f>IF($E8414="","",IF(WEEKDAY($E8414,2)&lt;6,1,0))</f>
        <v/>
      </c>
      <c r="H8414" s="12">
        <f>IF(OR($E8414="",$F8414=""),"",IF(AND($G8414=1,$F8414&gt;='Working Hours'!$C$8,$F8414&lt;'Working Hours'!$C$9),1,0))</f>
        <v/>
      </c>
    </row>
    <row r="8415">
      <c r="A8415" s="11" t="n"/>
      <c r="B8415" s="11" t="n"/>
      <c r="C8415" s="11" t="n"/>
      <c r="E8415" s="12">
        <f>IF($A8415="","",IF(ISNUMBER($A8415),$A8415,IFERROR(DATEVALUE($A8415),"")))</f>
        <v/>
      </c>
      <c r="F8415" s="12">
        <f>IF($B8415="","",IF(ISNUMBER($B8415),HOUR($B8415)*2+MINUTE($B8415)/30,IFERROR(VALUE(LEFT($B8415,FIND(":",$B8415)-1))*2+VALUE(MID($B8415,FIND(":",$B8415)+1,2))/30,"")))</f>
        <v/>
      </c>
      <c r="G8415" s="12">
        <f>IF($E8415="","",IF(WEEKDAY($E8415,2)&lt;6,1,0))</f>
        <v/>
      </c>
      <c r="H8415" s="12">
        <f>IF(OR($E8415="",$F8415=""),"",IF(AND($G8415=1,$F8415&gt;='Working Hours'!$C$8,$F8415&lt;'Working Hours'!$C$9),1,0))</f>
        <v/>
      </c>
    </row>
    <row r="8416">
      <c r="A8416" s="11" t="n"/>
      <c r="B8416" s="11" t="n"/>
      <c r="C8416" s="11" t="n"/>
      <c r="E8416" s="12">
        <f>IF($A8416="","",IF(ISNUMBER($A8416),$A8416,IFERROR(DATEVALUE($A8416),"")))</f>
        <v/>
      </c>
      <c r="F8416" s="12">
        <f>IF($B8416="","",IF(ISNUMBER($B8416),HOUR($B8416)*2+MINUTE($B8416)/30,IFERROR(VALUE(LEFT($B8416,FIND(":",$B8416)-1))*2+VALUE(MID($B8416,FIND(":",$B8416)+1,2))/30,"")))</f>
        <v/>
      </c>
      <c r="G8416" s="12">
        <f>IF($E8416="","",IF(WEEKDAY($E8416,2)&lt;6,1,0))</f>
        <v/>
      </c>
      <c r="H8416" s="12">
        <f>IF(OR($E8416="",$F8416=""),"",IF(AND($G8416=1,$F8416&gt;='Working Hours'!$C$8,$F8416&lt;'Working Hours'!$C$9),1,0))</f>
        <v/>
      </c>
    </row>
    <row r="8417">
      <c r="A8417" s="11" t="n"/>
      <c r="B8417" s="11" t="n"/>
      <c r="C8417" s="11" t="n"/>
      <c r="E8417" s="12">
        <f>IF($A8417="","",IF(ISNUMBER($A8417),$A8417,IFERROR(DATEVALUE($A8417),"")))</f>
        <v/>
      </c>
      <c r="F8417" s="12">
        <f>IF($B8417="","",IF(ISNUMBER($B8417),HOUR($B8417)*2+MINUTE($B8417)/30,IFERROR(VALUE(LEFT($B8417,FIND(":",$B8417)-1))*2+VALUE(MID($B8417,FIND(":",$B8417)+1,2))/30,"")))</f>
        <v/>
      </c>
      <c r="G8417" s="12">
        <f>IF($E8417="","",IF(WEEKDAY($E8417,2)&lt;6,1,0))</f>
        <v/>
      </c>
      <c r="H8417" s="12">
        <f>IF(OR($E8417="",$F8417=""),"",IF(AND($G8417=1,$F8417&gt;='Working Hours'!$C$8,$F8417&lt;'Working Hours'!$C$9),1,0))</f>
        <v/>
      </c>
    </row>
    <row r="8418">
      <c r="A8418" s="11" t="n"/>
      <c r="B8418" s="11" t="n"/>
      <c r="C8418" s="11" t="n"/>
      <c r="E8418" s="12">
        <f>IF($A8418="","",IF(ISNUMBER($A8418),$A8418,IFERROR(DATEVALUE($A8418),"")))</f>
        <v/>
      </c>
      <c r="F8418" s="12">
        <f>IF($B8418="","",IF(ISNUMBER($B8418),HOUR($B8418)*2+MINUTE($B8418)/30,IFERROR(VALUE(LEFT($B8418,FIND(":",$B8418)-1))*2+VALUE(MID($B8418,FIND(":",$B8418)+1,2))/30,"")))</f>
        <v/>
      </c>
      <c r="G8418" s="12">
        <f>IF($E8418="","",IF(WEEKDAY($E8418,2)&lt;6,1,0))</f>
        <v/>
      </c>
      <c r="H8418" s="12">
        <f>IF(OR($E8418="",$F8418=""),"",IF(AND($G8418=1,$F8418&gt;='Working Hours'!$C$8,$F8418&lt;'Working Hours'!$C$9),1,0))</f>
        <v/>
      </c>
    </row>
    <row r="8419">
      <c r="A8419" s="11" t="n"/>
      <c r="B8419" s="11" t="n"/>
      <c r="C8419" s="11" t="n"/>
      <c r="E8419" s="12">
        <f>IF($A8419="","",IF(ISNUMBER($A8419),$A8419,IFERROR(DATEVALUE($A8419),"")))</f>
        <v/>
      </c>
      <c r="F8419" s="12">
        <f>IF($B8419="","",IF(ISNUMBER($B8419),HOUR($B8419)*2+MINUTE($B8419)/30,IFERROR(VALUE(LEFT($B8419,FIND(":",$B8419)-1))*2+VALUE(MID($B8419,FIND(":",$B8419)+1,2))/30,"")))</f>
        <v/>
      </c>
      <c r="G8419" s="12">
        <f>IF($E8419="","",IF(WEEKDAY($E8419,2)&lt;6,1,0))</f>
        <v/>
      </c>
      <c r="H8419" s="12">
        <f>IF(OR($E8419="",$F8419=""),"",IF(AND($G8419=1,$F8419&gt;='Working Hours'!$C$8,$F8419&lt;'Working Hours'!$C$9),1,0))</f>
        <v/>
      </c>
    </row>
    <row r="8420">
      <c r="A8420" s="11" t="n"/>
      <c r="B8420" s="11" t="n"/>
      <c r="C8420" s="11" t="n"/>
      <c r="E8420" s="12">
        <f>IF($A8420="","",IF(ISNUMBER($A8420),$A8420,IFERROR(DATEVALUE($A8420),"")))</f>
        <v/>
      </c>
      <c r="F8420" s="12">
        <f>IF($B8420="","",IF(ISNUMBER($B8420),HOUR($B8420)*2+MINUTE($B8420)/30,IFERROR(VALUE(LEFT($B8420,FIND(":",$B8420)-1))*2+VALUE(MID($B8420,FIND(":",$B8420)+1,2))/30,"")))</f>
        <v/>
      </c>
      <c r="G8420" s="12">
        <f>IF($E8420="","",IF(WEEKDAY($E8420,2)&lt;6,1,0))</f>
        <v/>
      </c>
      <c r="H8420" s="12">
        <f>IF(OR($E8420="",$F8420=""),"",IF(AND($G8420=1,$F8420&gt;='Working Hours'!$C$8,$F8420&lt;'Working Hours'!$C$9),1,0))</f>
        <v/>
      </c>
    </row>
    <row r="8421">
      <c r="A8421" s="11" t="n"/>
      <c r="B8421" s="11" t="n"/>
      <c r="C8421" s="11" t="n"/>
      <c r="E8421" s="12">
        <f>IF($A8421="","",IF(ISNUMBER($A8421),$A8421,IFERROR(DATEVALUE($A8421),"")))</f>
        <v/>
      </c>
      <c r="F8421" s="12">
        <f>IF($B8421="","",IF(ISNUMBER($B8421),HOUR($B8421)*2+MINUTE($B8421)/30,IFERROR(VALUE(LEFT($B8421,FIND(":",$B8421)-1))*2+VALUE(MID($B8421,FIND(":",$B8421)+1,2))/30,"")))</f>
        <v/>
      </c>
      <c r="G8421" s="12">
        <f>IF($E8421="","",IF(WEEKDAY($E8421,2)&lt;6,1,0))</f>
        <v/>
      </c>
      <c r="H8421" s="12">
        <f>IF(OR($E8421="",$F8421=""),"",IF(AND($G8421=1,$F8421&gt;='Working Hours'!$C$8,$F8421&lt;'Working Hours'!$C$9),1,0))</f>
        <v/>
      </c>
    </row>
    <row r="8422">
      <c r="A8422" s="11" t="n"/>
      <c r="B8422" s="11" t="n"/>
      <c r="C8422" s="11" t="n"/>
      <c r="E8422" s="12">
        <f>IF($A8422="","",IF(ISNUMBER($A8422),$A8422,IFERROR(DATEVALUE($A8422),"")))</f>
        <v/>
      </c>
      <c r="F8422" s="12">
        <f>IF($B8422="","",IF(ISNUMBER($B8422),HOUR($B8422)*2+MINUTE($B8422)/30,IFERROR(VALUE(LEFT($B8422,FIND(":",$B8422)-1))*2+VALUE(MID($B8422,FIND(":",$B8422)+1,2))/30,"")))</f>
        <v/>
      </c>
      <c r="G8422" s="12">
        <f>IF($E8422="","",IF(WEEKDAY($E8422,2)&lt;6,1,0))</f>
        <v/>
      </c>
      <c r="H8422" s="12">
        <f>IF(OR($E8422="",$F8422=""),"",IF(AND($G8422=1,$F8422&gt;='Working Hours'!$C$8,$F8422&lt;'Working Hours'!$C$9),1,0))</f>
        <v/>
      </c>
    </row>
    <row r="8423">
      <c r="A8423" s="11" t="n"/>
      <c r="B8423" s="11" t="n"/>
      <c r="C8423" s="11" t="n"/>
      <c r="E8423" s="12">
        <f>IF($A8423="","",IF(ISNUMBER($A8423),$A8423,IFERROR(DATEVALUE($A8423),"")))</f>
        <v/>
      </c>
      <c r="F8423" s="12">
        <f>IF($B8423="","",IF(ISNUMBER($B8423),HOUR($B8423)*2+MINUTE($B8423)/30,IFERROR(VALUE(LEFT($B8423,FIND(":",$B8423)-1))*2+VALUE(MID($B8423,FIND(":",$B8423)+1,2))/30,"")))</f>
        <v/>
      </c>
      <c r="G8423" s="12">
        <f>IF($E8423="","",IF(WEEKDAY($E8423,2)&lt;6,1,0))</f>
        <v/>
      </c>
      <c r="H8423" s="12">
        <f>IF(OR($E8423="",$F8423=""),"",IF(AND($G8423=1,$F8423&gt;='Working Hours'!$C$8,$F8423&lt;'Working Hours'!$C$9),1,0))</f>
        <v/>
      </c>
    </row>
    <row r="8424">
      <c r="A8424" s="11" t="n"/>
      <c r="B8424" s="11" t="n"/>
      <c r="C8424" s="11" t="n"/>
      <c r="E8424" s="12">
        <f>IF($A8424="","",IF(ISNUMBER($A8424),$A8424,IFERROR(DATEVALUE($A8424),"")))</f>
        <v/>
      </c>
      <c r="F8424" s="12">
        <f>IF($B8424="","",IF(ISNUMBER($B8424),HOUR($B8424)*2+MINUTE($B8424)/30,IFERROR(VALUE(LEFT($B8424,FIND(":",$B8424)-1))*2+VALUE(MID($B8424,FIND(":",$B8424)+1,2))/30,"")))</f>
        <v/>
      </c>
      <c r="G8424" s="12">
        <f>IF($E8424="","",IF(WEEKDAY($E8424,2)&lt;6,1,0))</f>
        <v/>
      </c>
      <c r="H8424" s="12">
        <f>IF(OR($E8424="",$F8424=""),"",IF(AND($G8424=1,$F8424&gt;='Working Hours'!$C$8,$F8424&lt;'Working Hours'!$C$9),1,0))</f>
        <v/>
      </c>
    </row>
    <row r="8425">
      <c r="A8425" s="11" t="n"/>
      <c r="B8425" s="11" t="n"/>
      <c r="C8425" s="11" t="n"/>
      <c r="E8425" s="12">
        <f>IF($A8425="","",IF(ISNUMBER($A8425),$A8425,IFERROR(DATEVALUE($A8425),"")))</f>
        <v/>
      </c>
      <c r="F8425" s="12">
        <f>IF($B8425="","",IF(ISNUMBER($B8425),HOUR($B8425)*2+MINUTE($B8425)/30,IFERROR(VALUE(LEFT($B8425,FIND(":",$B8425)-1))*2+VALUE(MID($B8425,FIND(":",$B8425)+1,2))/30,"")))</f>
        <v/>
      </c>
      <c r="G8425" s="12">
        <f>IF($E8425="","",IF(WEEKDAY($E8425,2)&lt;6,1,0))</f>
        <v/>
      </c>
      <c r="H8425" s="12">
        <f>IF(OR($E8425="",$F8425=""),"",IF(AND($G8425=1,$F8425&gt;='Working Hours'!$C$8,$F8425&lt;'Working Hours'!$C$9),1,0))</f>
        <v/>
      </c>
    </row>
    <row r="8426">
      <c r="A8426" s="11" t="n"/>
      <c r="B8426" s="11" t="n"/>
      <c r="C8426" s="11" t="n"/>
      <c r="E8426" s="12">
        <f>IF($A8426="","",IF(ISNUMBER($A8426),$A8426,IFERROR(DATEVALUE($A8426),"")))</f>
        <v/>
      </c>
      <c r="F8426" s="12">
        <f>IF($B8426="","",IF(ISNUMBER($B8426),HOUR($B8426)*2+MINUTE($B8426)/30,IFERROR(VALUE(LEFT($B8426,FIND(":",$B8426)-1))*2+VALUE(MID($B8426,FIND(":",$B8426)+1,2))/30,"")))</f>
        <v/>
      </c>
      <c r="G8426" s="12">
        <f>IF($E8426="","",IF(WEEKDAY($E8426,2)&lt;6,1,0))</f>
        <v/>
      </c>
      <c r="H8426" s="12">
        <f>IF(OR($E8426="",$F8426=""),"",IF(AND($G8426=1,$F8426&gt;='Working Hours'!$C$8,$F8426&lt;'Working Hours'!$C$9),1,0))</f>
        <v/>
      </c>
    </row>
    <row r="8427">
      <c r="A8427" s="11" t="n"/>
      <c r="B8427" s="11" t="n"/>
      <c r="C8427" s="11" t="n"/>
      <c r="E8427" s="12">
        <f>IF($A8427="","",IF(ISNUMBER($A8427),$A8427,IFERROR(DATEVALUE($A8427),"")))</f>
        <v/>
      </c>
      <c r="F8427" s="12">
        <f>IF($B8427="","",IF(ISNUMBER($B8427),HOUR($B8427)*2+MINUTE($B8427)/30,IFERROR(VALUE(LEFT($B8427,FIND(":",$B8427)-1))*2+VALUE(MID($B8427,FIND(":",$B8427)+1,2))/30,"")))</f>
        <v/>
      </c>
      <c r="G8427" s="12">
        <f>IF($E8427="","",IF(WEEKDAY($E8427,2)&lt;6,1,0))</f>
        <v/>
      </c>
      <c r="H8427" s="12">
        <f>IF(OR($E8427="",$F8427=""),"",IF(AND($G8427=1,$F8427&gt;='Working Hours'!$C$8,$F8427&lt;'Working Hours'!$C$9),1,0))</f>
        <v/>
      </c>
    </row>
    <row r="8428">
      <c r="A8428" s="11" t="n"/>
      <c r="B8428" s="11" t="n"/>
      <c r="C8428" s="11" t="n"/>
      <c r="E8428" s="12">
        <f>IF($A8428="","",IF(ISNUMBER($A8428),$A8428,IFERROR(DATEVALUE($A8428),"")))</f>
        <v/>
      </c>
      <c r="F8428" s="12">
        <f>IF($B8428="","",IF(ISNUMBER($B8428),HOUR($B8428)*2+MINUTE($B8428)/30,IFERROR(VALUE(LEFT($B8428,FIND(":",$B8428)-1))*2+VALUE(MID($B8428,FIND(":",$B8428)+1,2))/30,"")))</f>
        <v/>
      </c>
      <c r="G8428" s="12">
        <f>IF($E8428="","",IF(WEEKDAY($E8428,2)&lt;6,1,0))</f>
        <v/>
      </c>
      <c r="H8428" s="12">
        <f>IF(OR($E8428="",$F8428=""),"",IF(AND($G8428=1,$F8428&gt;='Working Hours'!$C$8,$F8428&lt;'Working Hours'!$C$9),1,0))</f>
        <v/>
      </c>
    </row>
    <row r="8429">
      <c r="A8429" s="11" t="n"/>
      <c r="B8429" s="11" t="n"/>
      <c r="C8429" s="11" t="n"/>
      <c r="E8429" s="12">
        <f>IF($A8429="","",IF(ISNUMBER($A8429),$A8429,IFERROR(DATEVALUE($A8429),"")))</f>
        <v/>
      </c>
      <c r="F8429" s="12">
        <f>IF($B8429="","",IF(ISNUMBER($B8429),HOUR($B8429)*2+MINUTE($B8429)/30,IFERROR(VALUE(LEFT($B8429,FIND(":",$B8429)-1))*2+VALUE(MID($B8429,FIND(":",$B8429)+1,2))/30,"")))</f>
        <v/>
      </c>
      <c r="G8429" s="12">
        <f>IF($E8429="","",IF(WEEKDAY($E8429,2)&lt;6,1,0))</f>
        <v/>
      </c>
      <c r="H8429" s="12">
        <f>IF(OR($E8429="",$F8429=""),"",IF(AND($G8429=1,$F8429&gt;='Working Hours'!$C$8,$F8429&lt;'Working Hours'!$C$9),1,0))</f>
        <v/>
      </c>
    </row>
    <row r="8430">
      <c r="A8430" s="11" t="n"/>
      <c r="B8430" s="11" t="n"/>
      <c r="C8430" s="11" t="n"/>
      <c r="E8430" s="12">
        <f>IF($A8430="","",IF(ISNUMBER($A8430),$A8430,IFERROR(DATEVALUE($A8430),"")))</f>
        <v/>
      </c>
      <c r="F8430" s="12">
        <f>IF($B8430="","",IF(ISNUMBER($B8430),HOUR($B8430)*2+MINUTE($B8430)/30,IFERROR(VALUE(LEFT($B8430,FIND(":",$B8430)-1))*2+VALUE(MID($B8430,FIND(":",$B8430)+1,2))/30,"")))</f>
        <v/>
      </c>
      <c r="G8430" s="12">
        <f>IF($E8430="","",IF(WEEKDAY($E8430,2)&lt;6,1,0))</f>
        <v/>
      </c>
      <c r="H8430" s="12">
        <f>IF(OR($E8430="",$F8430=""),"",IF(AND($G8430=1,$F8430&gt;='Working Hours'!$C$8,$F8430&lt;'Working Hours'!$C$9),1,0))</f>
        <v/>
      </c>
    </row>
    <row r="8431">
      <c r="A8431" s="11" t="n"/>
      <c r="B8431" s="11" t="n"/>
      <c r="C8431" s="11" t="n"/>
      <c r="E8431" s="12">
        <f>IF($A8431="","",IF(ISNUMBER($A8431),$A8431,IFERROR(DATEVALUE($A8431),"")))</f>
        <v/>
      </c>
      <c r="F8431" s="12">
        <f>IF($B8431="","",IF(ISNUMBER($B8431),HOUR($B8431)*2+MINUTE($B8431)/30,IFERROR(VALUE(LEFT($B8431,FIND(":",$B8431)-1))*2+VALUE(MID($B8431,FIND(":",$B8431)+1,2))/30,"")))</f>
        <v/>
      </c>
      <c r="G8431" s="12">
        <f>IF($E8431="","",IF(WEEKDAY($E8431,2)&lt;6,1,0))</f>
        <v/>
      </c>
      <c r="H8431" s="12">
        <f>IF(OR($E8431="",$F8431=""),"",IF(AND($G8431=1,$F8431&gt;='Working Hours'!$C$8,$F8431&lt;'Working Hours'!$C$9),1,0))</f>
        <v/>
      </c>
    </row>
    <row r="8432">
      <c r="A8432" s="11" t="n"/>
      <c r="B8432" s="11" t="n"/>
      <c r="C8432" s="11" t="n"/>
      <c r="E8432" s="12">
        <f>IF($A8432="","",IF(ISNUMBER($A8432),$A8432,IFERROR(DATEVALUE($A8432),"")))</f>
        <v/>
      </c>
      <c r="F8432" s="12">
        <f>IF($B8432="","",IF(ISNUMBER($B8432),HOUR($B8432)*2+MINUTE($B8432)/30,IFERROR(VALUE(LEFT($B8432,FIND(":",$B8432)-1))*2+VALUE(MID($B8432,FIND(":",$B8432)+1,2))/30,"")))</f>
        <v/>
      </c>
      <c r="G8432" s="12">
        <f>IF($E8432="","",IF(WEEKDAY($E8432,2)&lt;6,1,0))</f>
        <v/>
      </c>
      <c r="H8432" s="12">
        <f>IF(OR($E8432="",$F8432=""),"",IF(AND($G8432=1,$F8432&gt;='Working Hours'!$C$8,$F8432&lt;'Working Hours'!$C$9),1,0))</f>
        <v/>
      </c>
    </row>
    <row r="8433">
      <c r="A8433" s="11" t="n"/>
      <c r="B8433" s="11" t="n"/>
      <c r="C8433" s="11" t="n"/>
      <c r="E8433" s="12">
        <f>IF($A8433="","",IF(ISNUMBER($A8433),$A8433,IFERROR(DATEVALUE($A8433),"")))</f>
        <v/>
      </c>
      <c r="F8433" s="12">
        <f>IF($B8433="","",IF(ISNUMBER($B8433),HOUR($B8433)*2+MINUTE($B8433)/30,IFERROR(VALUE(LEFT($B8433,FIND(":",$B8433)-1))*2+VALUE(MID($B8433,FIND(":",$B8433)+1,2))/30,"")))</f>
        <v/>
      </c>
      <c r="G8433" s="12">
        <f>IF($E8433="","",IF(WEEKDAY($E8433,2)&lt;6,1,0))</f>
        <v/>
      </c>
      <c r="H8433" s="12">
        <f>IF(OR($E8433="",$F8433=""),"",IF(AND($G8433=1,$F8433&gt;='Working Hours'!$C$8,$F8433&lt;'Working Hours'!$C$9),1,0))</f>
        <v/>
      </c>
    </row>
    <row r="8434">
      <c r="A8434" s="11" t="n"/>
      <c r="B8434" s="11" t="n"/>
      <c r="C8434" s="11" t="n"/>
      <c r="E8434" s="12">
        <f>IF($A8434="","",IF(ISNUMBER($A8434),$A8434,IFERROR(DATEVALUE($A8434),"")))</f>
        <v/>
      </c>
      <c r="F8434" s="12">
        <f>IF($B8434="","",IF(ISNUMBER($B8434),HOUR($B8434)*2+MINUTE($B8434)/30,IFERROR(VALUE(LEFT($B8434,FIND(":",$B8434)-1))*2+VALUE(MID($B8434,FIND(":",$B8434)+1,2))/30,"")))</f>
        <v/>
      </c>
      <c r="G8434" s="12">
        <f>IF($E8434="","",IF(WEEKDAY($E8434,2)&lt;6,1,0))</f>
        <v/>
      </c>
      <c r="H8434" s="12">
        <f>IF(OR($E8434="",$F8434=""),"",IF(AND($G8434=1,$F8434&gt;='Working Hours'!$C$8,$F8434&lt;'Working Hours'!$C$9),1,0))</f>
        <v/>
      </c>
    </row>
    <row r="8435">
      <c r="A8435" s="11" t="n"/>
      <c r="B8435" s="11" t="n"/>
      <c r="C8435" s="11" t="n"/>
      <c r="E8435" s="12">
        <f>IF($A8435="","",IF(ISNUMBER($A8435),$A8435,IFERROR(DATEVALUE($A8435),"")))</f>
        <v/>
      </c>
      <c r="F8435" s="12">
        <f>IF($B8435="","",IF(ISNUMBER($B8435),HOUR($B8435)*2+MINUTE($B8435)/30,IFERROR(VALUE(LEFT($B8435,FIND(":",$B8435)-1))*2+VALUE(MID($B8435,FIND(":",$B8435)+1,2))/30,"")))</f>
        <v/>
      </c>
      <c r="G8435" s="12">
        <f>IF($E8435="","",IF(WEEKDAY($E8435,2)&lt;6,1,0))</f>
        <v/>
      </c>
      <c r="H8435" s="12">
        <f>IF(OR($E8435="",$F8435=""),"",IF(AND($G8435=1,$F8435&gt;='Working Hours'!$C$8,$F8435&lt;'Working Hours'!$C$9),1,0))</f>
        <v/>
      </c>
    </row>
    <row r="8436">
      <c r="A8436" s="11" t="n"/>
      <c r="B8436" s="11" t="n"/>
      <c r="C8436" s="11" t="n"/>
      <c r="E8436" s="12">
        <f>IF($A8436="","",IF(ISNUMBER($A8436),$A8436,IFERROR(DATEVALUE($A8436),"")))</f>
        <v/>
      </c>
      <c r="F8436" s="12">
        <f>IF($B8436="","",IF(ISNUMBER($B8436),HOUR($B8436)*2+MINUTE($B8436)/30,IFERROR(VALUE(LEFT($B8436,FIND(":",$B8436)-1))*2+VALUE(MID($B8436,FIND(":",$B8436)+1,2))/30,"")))</f>
        <v/>
      </c>
      <c r="G8436" s="12">
        <f>IF($E8436="","",IF(WEEKDAY($E8436,2)&lt;6,1,0))</f>
        <v/>
      </c>
      <c r="H8436" s="12">
        <f>IF(OR($E8436="",$F8436=""),"",IF(AND($G8436=1,$F8436&gt;='Working Hours'!$C$8,$F8436&lt;'Working Hours'!$C$9),1,0))</f>
        <v/>
      </c>
    </row>
    <row r="8437">
      <c r="A8437" s="11" t="n"/>
      <c r="B8437" s="11" t="n"/>
      <c r="C8437" s="11" t="n"/>
      <c r="E8437" s="12">
        <f>IF($A8437="","",IF(ISNUMBER($A8437),$A8437,IFERROR(DATEVALUE($A8437),"")))</f>
        <v/>
      </c>
      <c r="F8437" s="12">
        <f>IF($B8437="","",IF(ISNUMBER($B8437),HOUR($B8437)*2+MINUTE($B8437)/30,IFERROR(VALUE(LEFT($B8437,FIND(":",$B8437)-1))*2+VALUE(MID($B8437,FIND(":",$B8437)+1,2))/30,"")))</f>
        <v/>
      </c>
      <c r="G8437" s="12">
        <f>IF($E8437="","",IF(WEEKDAY($E8437,2)&lt;6,1,0))</f>
        <v/>
      </c>
      <c r="H8437" s="12">
        <f>IF(OR($E8437="",$F8437=""),"",IF(AND($G8437=1,$F8437&gt;='Working Hours'!$C$8,$F8437&lt;'Working Hours'!$C$9),1,0))</f>
        <v/>
      </c>
    </row>
    <row r="8438">
      <c r="A8438" s="11" t="n"/>
      <c r="B8438" s="11" t="n"/>
      <c r="C8438" s="11" t="n"/>
      <c r="E8438" s="12">
        <f>IF($A8438="","",IF(ISNUMBER($A8438),$A8438,IFERROR(DATEVALUE($A8438),"")))</f>
        <v/>
      </c>
      <c r="F8438" s="12">
        <f>IF($B8438="","",IF(ISNUMBER($B8438),HOUR($B8438)*2+MINUTE($B8438)/30,IFERROR(VALUE(LEFT($B8438,FIND(":",$B8438)-1))*2+VALUE(MID($B8438,FIND(":",$B8438)+1,2))/30,"")))</f>
        <v/>
      </c>
      <c r="G8438" s="12">
        <f>IF($E8438="","",IF(WEEKDAY($E8438,2)&lt;6,1,0))</f>
        <v/>
      </c>
      <c r="H8438" s="12">
        <f>IF(OR($E8438="",$F8438=""),"",IF(AND($G8438=1,$F8438&gt;='Working Hours'!$C$8,$F8438&lt;'Working Hours'!$C$9),1,0))</f>
        <v/>
      </c>
    </row>
    <row r="8439">
      <c r="A8439" s="11" t="n"/>
      <c r="B8439" s="11" t="n"/>
      <c r="C8439" s="11" t="n"/>
      <c r="E8439" s="12">
        <f>IF($A8439="","",IF(ISNUMBER($A8439),$A8439,IFERROR(DATEVALUE($A8439),"")))</f>
        <v/>
      </c>
      <c r="F8439" s="12">
        <f>IF($B8439="","",IF(ISNUMBER($B8439),HOUR($B8439)*2+MINUTE($B8439)/30,IFERROR(VALUE(LEFT($B8439,FIND(":",$B8439)-1))*2+VALUE(MID($B8439,FIND(":",$B8439)+1,2))/30,"")))</f>
        <v/>
      </c>
      <c r="G8439" s="12">
        <f>IF($E8439="","",IF(WEEKDAY($E8439,2)&lt;6,1,0))</f>
        <v/>
      </c>
      <c r="H8439" s="12">
        <f>IF(OR($E8439="",$F8439=""),"",IF(AND($G8439=1,$F8439&gt;='Working Hours'!$C$8,$F8439&lt;'Working Hours'!$C$9),1,0))</f>
        <v/>
      </c>
    </row>
    <row r="8440">
      <c r="A8440" s="11" t="n"/>
      <c r="B8440" s="11" t="n"/>
      <c r="C8440" s="11" t="n"/>
      <c r="E8440" s="12">
        <f>IF($A8440="","",IF(ISNUMBER($A8440),$A8440,IFERROR(DATEVALUE($A8440),"")))</f>
        <v/>
      </c>
      <c r="F8440" s="12">
        <f>IF($B8440="","",IF(ISNUMBER($B8440),HOUR($B8440)*2+MINUTE($B8440)/30,IFERROR(VALUE(LEFT($B8440,FIND(":",$B8440)-1))*2+VALUE(MID($B8440,FIND(":",$B8440)+1,2))/30,"")))</f>
        <v/>
      </c>
      <c r="G8440" s="12">
        <f>IF($E8440="","",IF(WEEKDAY($E8440,2)&lt;6,1,0))</f>
        <v/>
      </c>
      <c r="H8440" s="12">
        <f>IF(OR($E8440="",$F8440=""),"",IF(AND($G8440=1,$F8440&gt;='Working Hours'!$C$8,$F8440&lt;'Working Hours'!$C$9),1,0))</f>
        <v/>
      </c>
    </row>
    <row r="8441">
      <c r="A8441" s="11" t="n"/>
      <c r="B8441" s="11" t="n"/>
      <c r="C8441" s="11" t="n"/>
      <c r="E8441" s="12">
        <f>IF($A8441="","",IF(ISNUMBER($A8441),$A8441,IFERROR(DATEVALUE($A8441),"")))</f>
        <v/>
      </c>
      <c r="F8441" s="12">
        <f>IF($B8441="","",IF(ISNUMBER($B8441),HOUR($B8441)*2+MINUTE($B8441)/30,IFERROR(VALUE(LEFT($B8441,FIND(":",$B8441)-1))*2+VALUE(MID($B8441,FIND(":",$B8441)+1,2))/30,"")))</f>
        <v/>
      </c>
      <c r="G8441" s="12">
        <f>IF($E8441="","",IF(WEEKDAY($E8441,2)&lt;6,1,0))</f>
        <v/>
      </c>
      <c r="H8441" s="12">
        <f>IF(OR($E8441="",$F8441=""),"",IF(AND($G8441=1,$F8441&gt;='Working Hours'!$C$8,$F8441&lt;'Working Hours'!$C$9),1,0))</f>
        <v/>
      </c>
    </row>
    <row r="8442">
      <c r="A8442" s="11" t="n"/>
      <c r="B8442" s="11" t="n"/>
      <c r="C8442" s="11" t="n"/>
      <c r="E8442" s="12">
        <f>IF($A8442="","",IF(ISNUMBER($A8442),$A8442,IFERROR(DATEVALUE($A8442),"")))</f>
        <v/>
      </c>
      <c r="F8442" s="12">
        <f>IF($B8442="","",IF(ISNUMBER($B8442),HOUR($B8442)*2+MINUTE($B8442)/30,IFERROR(VALUE(LEFT($B8442,FIND(":",$B8442)-1))*2+VALUE(MID($B8442,FIND(":",$B8442)+1,2))/30,"")))</f>
        <v/>
      </c>
      <c r="G8442" s="12">
        <f>IF($E8442="","",IF(WEEKDAY($E8442,2)&lt;6,1,0))</f>
        <v/>
      </c>
      <c r="H8442" s="12">
        <f>IF(OR($E8442="",$F8442=""),"",IF(AND($G8442=1,$F8442&gt;='Working Hours'!$C$8,$F8442&lt;'Working Hours'!$C$9),1,0))</f>
        <v/>
      </c>
    </row>
    <row r="8443">
      <c r="A8443" s="11" t="n"/>
      <c r="B8443" s="11" t="n"/>
      <c r="C8443" s="11" t="n"/>
      <c r="E8443" s="12">
        <f>IF($A8443="","",IF(ISNUMBER($A8443),$A8443,IFERROR(DATEVALUE($A8443),"")))</f>
        <v/>
      </c>
      <c r="F8443" s="12">
        <f>IF($B8443="","",IF(ISNUMBER($B8443),HOUR($B8443)*2+MINUTE($B8443)/30,IFERROR(VALUE(LEFT($B8443,FIND(":",$B8443)-1))*2+VALUE(MID($B8443,FIND(":",$B8443)+1,2))/30,"")))</f>
        <v/>
      </c>
      <c r="G8443" s="12">
        <f>IF($E8443="","",IF(WEEKDAY($E8443,2)&lt;6,1,0))</f>
        <v/>
      </c>
      <c r="H8443" s="12">
        <f>IF(OR($E8443="",$F8443=""),"",IF(AND($G8443=1,$F8443&gt;='Working Hours'!$C$8,$F8443&lt;'Working Hours'!$C$9),1,0))</f>
        <v/>
      </c>
    </row>
    <row r="8444">
      <c r="A8444" s="11" t="n"/>
      <c r="B8444" s="11" t="n"/>
      <c r="C8444" s="11" t="n"/>
      <c r="E8444" s="12">
        <f>IF($A8444="","",IF(ISNUMBER($A8444),$A8444,IFERROR(DATEVALUE($A8444),"")))</f>
        <v/>
      </c>
      <c r="F8444" s="12">
        <f>IF($B8444="","",IF(ISNUMBER($B8444),HOUR($B8444)*2+MINUTE($B8444)/30,IFERROR(VALUE(LEFT($B8444,FIND(":",$B8444)-1))*2+VALUE(MID($B8444,FIND(":",$B8444)+1,2))/30,"")))</f>
        <v/>
      </c>
      <c r="G8444" s="12">
        <f>IF($E8444="","",IF(WEEKDAY($E8444,2)&lt;6,1,0))</f>
        <v/>
      </c>
      <c r="H8444" s="12">
        <f>IF(OR($E8444="",$F8444=""),"",IF(AND($G8444=1,$F8444&gt;='Working Hours'!$C$8,$F8444&lt;'Working Hours'!$C$9),1,0))</f>
        <v/>
      </c>
    </row>
    <row r="8445">
      <c r="A8445" s="11" t="n"/>
      <c r="B8445" s="11" t="n"/>
      <c r="C8445" s="11" t="n"/>
      <c r="E8445" s="12">
        <f>IF($A8445="","",IF(ISNUMBER($A8445),$A8445,IFERROR(DATEVALUE($A8445),"")))</f>
        <v/>
      </c>
      <c r="F8445" s="12">
        <f>IF($B8445="","",IF(ISNUMBER($B8445),HOUR($B8445)*2+MINUTE($B8445)/30,IFERROR(VALUE(LEFT($B8445,FIND(":",$B8445)-1))*2+VALUE(MID($B8445,FIND(":",$B8445)+1,2))/30,"")))</f>
        <v/>
      </c>
      <c r="G8445" s="12">
        <f>IF($E8445="","",IF(WEEKDAY($E8445,2)&lt;6,1,0))</f>
        <v/>
      </c>
      <c r="H8445" s="12">
        <f>IF(OR($E8445="",$F8445=""),"",IF(AND($G8445=1,$F8445&gt;='Working Hours'!$C$8,$F8445&lt;'Working Hours'!$C$9),1,0))</f>
        <v/>
      </c>
    </row>
    <row r="8446">
      <c r="A8446" s="11" t="n"/>
      <c r="B8446" s="11" t="n"/>
      <c r="C8446" s="11" t="n"/>
      <c r="E8446" s="12">
        <f>IF($A8446="","",IF(ISNUMBER($A8446),$A8446,IFERROR(DATEVALUE($A8446),"")))</f>
        <v/>
      </c>
      <c r="F8446" s="12">
        <f>IF($B8446="","",IF(ISNUMBER($B8446),HOUR($B8446)*2+MINUTE($B8446)/30,IFERROR(VALUE(LEFT($B8446,FIND(":",$B8446)-1))*2+VALUE(MID($B8446,FIND(":",$B8446)+1,2))/30,"")))</f>
        <v/>
      </c>
      <c r="G8446" s="12">
        <f>IF($E8446="","",IF(WEEKDAY($E8446,2)&lt;6,1,0))</f>
        <v/>
      </c>
      <c r="H8446" s="12">
        <f>IF(OR($E8446="",$F8446=""),"",IF(AND($G8446=1,$F8446&gt;='Working Hours'!$C$8,$F8446&lt;'Working Hours'!$C$9),1,0))</f>
        <v/>
      </c>
    </row>
    <row r="8447">
      <c r="A8447" s="11" t="n"/>
      <c r="B8447" s="11" t="n"/>
      <c r="C8447" s="11" t="n"/>
      <c r="E8447" s="12">
        <f>IF($A8447="","",IF(ISNUMBER($A8447),$A8447,IFERROR(DATEVALUE($A8447),"")))</f>
        <v/>
      </c>
      <c r="F8447" s="12">
        <f>IF($B8447="","",IF(ISNUMBER($B8447),HOUR($B8447)*2+MINUTE($B8447)/30,IFERROR(VALUE(LEFT($B8447,FIND(":",$B8447)-1))*2+VALUE(MID($B8447,FIND(":",$B8447)+1,2))/30,"")))</f>
        <v/>
      </c>
      <c r="G8447" s="12">
        <f>IF($E8447="","",IF(WEEKDAY($E8447,2)&lt;6,1,0))</f>
        <v/>
      </c>
      <c r="H8447" s="12">
        <f>IF(OR($E8447="",$F8447=""),"",IF(AND($G8447=1,$F8447&gt;='Working Hours'!$C$8,$F8447&lt;'Working Hours'!$C$9),1,0))</f>
        <v/>
      </c>
    </row>
    <row r="8448">
      <c r="A8448" s="11" t="n"/>
      <c r="B8448" s="11" t="n"/>
      <c r="C8448" s="11" t="n"/>
      <c r="E8448" s="12">
        <f>IF($A8448="","",IF(ISNUMBER($A8448),$A8448,IFERROR(DATEVALUE($A8448),"")))</f>
        <v/>
      </c>
      <c r="F8448" s="12">
        <f>IF($B8448="","",IF(ISNUMBER($B8448),HOUR($B8448)*2+MINUTE($B8448)/30,IFERROR(VALUE(LEFT($B8448,FIND(":",$B8448)-1))*2+VALUE(MID($B8448,FIND(":",$B8448)+1,2))/30,"")))</f>
        <v/>
      </c>
      <c r="G8448" s="12">
        <f>IF($E8448="","",IF(WEEKDAY($E8448,2)&lt;6,1,0))</f>
        <v/>
      </c>
      <c r="H8448" s="12">
        <f>IF(OR($E8448="",$F8448=""),"",IF(AND($G8448=1,$F8448&gt;='Working Hours'!$C$8,$F8448&lt;'Working Hours'!$C$9),1,0))</f>
        <v/>
      </c>
    </row>
    <row r="8449">
      <c r="A8449" s="11" t="n"/>
      <c r="B8449" s="11" t="n"/>
      <c r="C8449" s="11" t="n"/>
      <c r="E8449" s="12">
        <f>IF($A8449="","",IF(ISNUMBER($A8449),$A8449,IFERROR(DATEVALUE($A8449),"")))</f>
        <v/>
      </c>
      <c r="F8449" s="12">
        <f>IF($B8449="","",IF(ISNUMBER($B8449),HOUR($B8449)*2+MINUTE($B8449)/30,IFERROR(VALUE(LEFT($B8449,FIND(":",$B8449)-1))*2+VALUE(MID($B8449,FIND(":",$B8449)+1,2))/30,"")))</f>
        <v/>
      </c>
      <c r="G8449" s="12">
        <f>IF($E8449="","",IF(WEEKDAY($E8449,2)&lt;6,1,0))</f>
        <v/>
      </c>
      <c r="H8449" s="12">
        <f>IF(OR($E8449="",$F8449=""),"",IF(AND($G8449=1,$F8449&gt;='Working Hours'!$C$8,$F8449&lt;'Working Hours'!$C$9),1,0))</f>
        <v/>
      </c>
    </row>
    <row r="8450">
      <c r="A8450" s="11" t="n"/>
      <c r="B8450" s="11" t="n"/>
      <c r="C8450" s="11" t="n"/>
      <c r="E8450" s="12">
        <f>IF($A8450="","",IF(ISNUMBER($A8450),$A8450,IFERROR(DATEVALUE($A8450),"")))</f>
        <v/>
      </c>
      <c r="F8450" s="12">
        <f>IF($B8450="","",IF(ISNUMBER($B8450),HOUR($B8450)*2+MINUTE($B8450)/30,IFERROR(VALUE(LEFT($B8450,FIND(":",$B8450)-1))*2+VALUE(MID($B8450,FIND(":",$B8450)+1,2))/30,"")))</f>
        <v/>
      </c>
      <c r="G8450" s="12">
        <f>IF($E8450="","",IF(WEEKDAY($E8450,2)&lt;6,1,0))</f>
        <v/>
      </c>
      <c r="H8450" s="12">
        <f>IF(OR($E8450="",$F8450=""),"",IF(AND($G8450=1,$F8450&gt;='Working Hours'!$C$8,$F8450&lt;'Working Hours'!$C$9),1,0))</f>
        <v/>
      </c>
    </row>
    <row r="8451">
      <c r="A8451" s="11" t="n"/>
      <c r="B8451" s="11" t="n"/>
      <c r="C8451" s="11" t="n"/>
      <c r="E8451" s="12">
        <f>IF($A8451="","",IF(ISNUMBER($A8451),$A8451,IFERROR(DATEVALUE($A8451),"")))</f>
        <v/>
      </c>
      <c r="F8451" s="12">
        <f>IF($B8451="","",IF(ISNUMBER($B8451),HOUR($B8451)*2+MINUTE($B8451)/30,IFERROR(VALUE(LEFT($B8451,FIND(":",$B8451)-1))*2+VALUE(MID($B8451,FIND(":",$B8451)+1,2))/30,"")))</f>
        <v/>
      </c>
      <c r="G8451" s="12">
        <f>IF($E8451="","",IF(WEEKDAY($E8451,2)&lt;6,1,0))</f>
        <v/>
      </c>
      <c r="H8451" s="12">
        <f>IF(OR($E8451="",$F8451=""),"",IF(AND($G8451=1,$F8451&gt;='Working Hours'!$C$8,$F8451&lt;'Working Hours'!$C$9),1,0))</f>
        <v/>
      </c>
    </row>
    <row r="8452">
      <c r="A8452" s="11" t="n"/>
      <c r="B8452" s="11" t="n"/>
      <c r="C8452" s="11" t="n"/>
      <c r="E8452" s="12">
        <f>IF($A8452="","",IF(ISNUMBER($A8452),$A8452,IFERROR(DATEVALUE($A8452),"")))</f>
        <v/>
      </c>
      <c r="F8452" s="12">
        <f>IF($B8452="","",IF(ISNUMBER($B8452),HOUR($B8452)*2+MINUTE($B8452)/30,IFERROR(VALUE(LEFT($B8452,FIND(":",$B8452)-1))*2+VALUE(MID($B8452,FIND(":",$B8452)+1,2))/30,"")))</f>
        <v/>
      </c>
      <c r="G8452" s="12">
        <f>IF($E8452="","",IF(WEEKDAY($E8452,2)&lt;6,1,0))</f>
        <v/>
      </c>
      <c r="H8452" s="12">
        <f>IF(OR($E8452="",$F8452=""),"",IF(AND($G8452=1,$F8452&gt;='Working Hours'!$C$8,$F8452&lt;'Working Hours'!$C$9),1,0))</f>
        <v/>
      </c>
    </row>
    <row r="8453">
      <c r="A8453" s="11" t="n"/>
      <c r="B8453" s="11" t="n"/>
      <c r="C8453" s="11" t="n"/>
      <c r="E8453" s="12">
        <f>IF($A8453="","",IF(ISNUMBER($A8453),$A8453,IFERROR(DATEVALUE($A8453),"")))</f>
        <v/>
      </c>
      <c r="F8453" s="12">
        <f>IF($B8453="","",IF(ISNUMBER($B8453),HOUR($B8453)*2+MINUTE($B8453)/30,IFERROR(VALUE(LEFT($B8453,FIND(":",$B8453)-1))*2+VALUE(MID($B8453,FIND(":",$B8453)+1,2))/30,"")))</f>
        <v/>
      </c>
      <c r="G8453" s="12">
        <f>IF($E8453="","",IF(WEEKDAY($E8453,2)&lt;6,1,0))</f>
        <v/>
      </c>
      <c r="H8453" s="12">
        <f>IF(OR($E8453="",$F8453=""),"",IF(AND($G8453=1,$F8453&gt;='Working Hours'!$C$8,$F8453&lt;'Working Hours'!$C$9),1,0))</f>
        <v/>
      </c>
    </row>
    <row r="8454">
      <c r="A8454" s="11" t="n"/>
      <c r="B8454" s="11" t="n"/>
      <c r="C8454" s="11" t="n"/>
      <c r="E8454" s="12">
        <f>IF($A8454="","",IF(ISNUMBER($A8454),$A8454,IFERROR(DATEVALUE($A8454),"")))</f>
        <v/>
      </c>
      <c r="F8454" s="12">
        <f>IF($B8454="","",IF(ISNUMBER($B8454),HOUR($B8454)*2+MINUTE($B8454)/30,IFERROR(VALUE(LEFT($B8454,FIND(":",$B8454)-1))*2+VALUE(MID($B8454,FIND(":",$B8454)+1,2))/30,"")))</f>
        <v/>
      </c>
      <c r="G8454" s="12">
        <f>IF($E8454="","",IF(WEEKDAY($E8454,2)&lt;6,1,0))</f>
        <v/>
      </c>
      <c r="H8454" s="12">
        <f>IF(OR($E8454="",$F8454=""),"",IF(AND($G8454=1,$F8454&gt;='Working Hours'!$C$8,$F8454&lt;'Working Hours'!$C$9),1,0))</f>
        <v/>
      </c>
    </row>
    <row r="8455">
      <c r="A8455" s="11" t="n"/>
      <c r="B8455" s="11" t="n"/>
      <c r="C8455" s="11" t="n"/>
      <c r="E8455" s="12">
        <f>IF($A8455="","",IF(ISNUMBER($A8455),$A8455,IFERROR(DATEVALUE($A8455),"")))</f>
        <v/>
      </c>
      <c r="F8455" s="12">
        <f>IF($B8455="","",IF(ISNUMBER($B8455),HOUR($B8455)*2+MINUTE($B8455)/30,IFERROR(VALUE(LEFT($B8455,FIND(":",$B8455)-1))*2+VALUE(MID($B8455,FIND(":",$B8455)+1,2))/30,"")))</f>
        <v/>
      </c>
      <c r="G8455" s="12">
        <f>IF($E8455="","",IF(WEEKDAY($E8455,2)&lt;6,1,0))</f>
        <v/>
      </c>
      <c r="H8455" s="12">
        <f>IF(OR($E8455="",$F8455=""),"",IF(AND($G8455=1,$F8455&gt;='Working Hours'!$C$8,$F8455&lt;'Working Hours'!$C$9),1,0))</f>
        <v/>
      </c>
    </row>
    <row r="8456">
      <c r="A8456" s="11" t="n"/>
      <c r="B8456" s="11" t="n"/>
      <c r="C8456" s="11" t="n"/>
      <c r="E8456" s="12">
        <f>IF($A8456="","",IF(ISNUMBER($A8456),$A8456,IFERROR(DATEVALUE($A8456),"")))</f>
        <v/>
      </c>
      <c r="F8456" s="12">
        <f>IF($B8456="","",IF(ISNUMBER($B8456),HOUR($B8456)*2+MINUTE($B8456)/30,IFERROR(VALUE(LEFT($B8456,FIND(":",$B8456)-1))*2+VALUE(MID($B8456,FIND(":",$B8456)+1,2))/30,"")))</f>
        <v/>
      </c>
      <c r="G8456" s="12">
        <f>IF($E8456="","",IF(WEEKDAY($E8456,2)&lt;6,1,0))</f>
        <v/>
      </c>
      <c r="H8456" s="12">
        <f>IF(OR($E8456="",$F8456=""),"",IF(AND($G8456=1,$F8456&gt;='Working Hours'!$C$8,$F8456&lt;'Working Hours'!$C$9),1,0))</f>
        <v/>
      </c>
    </row>
    <row r="8457">
      <c r="A8457" s="11" t="n"/>
      <c r="B8457" s="11" t="n"/>
      <c r="C8457" s="11" t="n"/>
      <c r="E8457" s="12">
        <f>IF($A8457="","",IF(ISNUMBER($A8457),$A8457,IFERROR(DATEVALUE($A8457),"")))</f>
        <v/>
      </c>
      <c r="F8457" s="12">
        <f>IF($B8457="","",IF(ISNUMBER($B8457),HOUR($B8457)*2+MINUTE($B8457)/30,IFERROR(VALUE(LEFT($B8457,FIND(":",$B8457)-1))*2+VALUE(MID($B8457,FIND(":",$B8457)+1,2))/30,"")))</f>
        <v/>
      </c>
      <c r="G8457" s="12">
        <f>IF($E8457="","",IF(WEEKDAY($E8457,2)&lt;6,1,0))</f>
        <v/>
      </c>
      <c r="H8457" s="12">
        <f>IF(OR($E8457="",$F8457=""),"",IF(AND($G8457=1,$F8457&gt;='Working Hours'!$C$8,$F8457&lt;'Working Hours'!$C$9),1,0))</f>
        <v/>
      </c>
    </row>
    <row r="8458">
      <c r="A8458" s="11" t="n"/>
      <c r="B8458" s="11" t="n"/>
      <c r="C8458" s="11" t="n"/>
      <c r="E8458" s="12">
        <f>IF($A8458="","",IF(ISNUMBER($A8458),$A8458,IFERROR(DATEVALUE($A8458),"")))</f>
        <v/>
      </c>
      <c r="F8458" s="12">
        <f>IF($B8458="","",IF(ISNUMBER($B8458),HOUR($B8458)*2+MINUTE($B8458)/30,IFERROR(VALUE(LEFT($B8458,FIND(":",$B8458)-1))*2+VALUE(MID($B8458,FIND(":",$B8458)+1,2))/30,"")))</f>
        <v/>
      </c>
      <c r="G8458" s="12">
        <f>IF($E8458="","",IF(WEEKDAY($E8458,2)&lt;6,1,0))</f>
        <v/>
      </c>
      <c r="H8458" s="12">
        <f>IF(OR($E8458="",$F8458=""),"",IF(AND($G8458=1,$F8458&gt;='Working Hours'!$C$8,$F8458&lt;'Working Hours'!$C$9),1,0))</f>
        <v/>
      </c>
    </row>
    <row r="8459">
      <c r="A8459" s="11" t="n"/>
      <c r="B8459" s="11" t="n"/>
      <c r="C8459" s="11" t="n"/>
      <c r="E8459" s="12">
        <f>IF($A8459="","",IF(ISNUMBER($A8459),$A8459,IFERROR(DATEVALUE($A8459),"")))</f>
        <v/>
      </c>
      <c r="F8459" s="12">
        <f>IF($B8459="","",IF(ISNUMBER($B8459),HOUR($B8459)*2+MINUTE($B8459)/30,IFERROR(VALUE(LEFT($B8459,FIND(":",$B8459)-1))*2+VALUE(MID($B8459,FIND(":",$B8459)+1,2))/30,"")))</f>
        <v/>
      </c>
      <c r="G8459" s="12">
        <f>IF($E8459="","",IF(WEEKDAY($E8459,2)&lt;6,1,0))</f>
        <v/>
      </c>
      <c r="H8459" s="12">
        <f>IF(OR($E8459="",$F8459=""),"",IF(AND($G8459=1,$F8459&gt;='Working Hours'!$C$8,$F8459&lt;'Working Hours'!$C$9),1,0))</f>
        <v/>
      </c>
    </row>
    <row r="8460">
      <c r="A8460" s="11" t="n"/>
      <c r="B8460" s="11" t="n"/>
      <c r="C8460" s="11" t="n"/>
      <c r="E8460" s="12">
        <f>IF($A8460="","",IF(ISNUMBER($A8460),$A8460,IFERROR(DATEVALUE($A8460),"")))</f>
        <v/>
      </c>
      <c r="F8460" s="12">
        <f>IF($B8460="","",IF(ISNUMBER($B8460),HOUR($B8460)*2+MINUTE($B8460)/30,IFERROR(VALUE(LEFT($B8460,FIND(":",$B8460)-1))*2+VALUE(MID($B8460,FIND(":",$B8460)+1,2))/30,"")))</f>
        <v/>
      </c>
      <c r="G8460" s="12">
        <f>IF($E8460="","",IF(WEEKDAY($E8460,2)&lt;6,1,0))</f>
        <v/>
      </c>
      <c r="H8460" s="12">
        <f>IF(OR($E8460="",$F8460=""),"",IF(AND($G8460=1,$F8460&gt;='Working Hours'!$C$8,$F8460&lt;'Working Hours'!$C$9),1,0))</f>
        <v/>
      </c>
    </row>
    <row r="8461">
      <c r="A8461" s="11" t="n"/>
      <c r="B8461" s="11" t="n"/>
      <c r="C8461" s="11" t="n"/>
      <c r="E8461" s="12">
        <f>IF($A8461="","",IF(ISNUMBER($A8461),$A8461,IFERROR(DATEVALUE($A8461),"")))</f>
        <v/>
      </c>
      <c r="F8461" s="12">
        <f>IF($B8461="","",IF(ISNUMBER($B8461),HOUR($B8461)*2+MINUTE($B8461)/30,IFERROR(VALUE(LEFT($B8461,FIND(":",$B8461)-1))*2+VALUE(MID($B8461,FIND(":",$B8461)+1,2))/30,"")))</f>
        <v/>
      </c>
      <c r="G8461" s="12">
        <f>IF($E8461="","",IF(WEEKDAY($E8461,2)&lt;6,1,0))</f>
        <v/>
      </c>
      <c r="H8461" s="12">
        <f>IF(OR($E8461="",$F8461=""),"",IF(AND($G8461=1,$F8461&gt;='Working Hours'!$C$8,$F8461&lt;'Working Hours'!$C$9),1,0))</f>
        <v/>
      </c>
    </row>
    <row r="8462">
      <c r="A8462" s="11" t="n"/>
      <c r="B8462" s="11" t="n"/>
      <c r="C8462" s="11" t="n"/>
      <c r="E8462" s="12">
        <f>IF($A8462="","",IF(ISNUMBER($A8462),$A8462,IFERROR(DATEVALUE($A8462),"")))</f>
        <v/>
      </c>
      <c r="F8462" s="12">
        <f>IF($B8462="","",IF(ISNUMBER($B8462),HOUR($B8462)*2+MINUTE($B8462)/30,IFERROR(VALUE(LEFT($B8462,FIND(":",$B8462)-1))*2+VALUE(MID($B8462,FIND(":",$B8462)+1,2))/30,"")))</f>
        <v/>
      </c>
      <c r="G8462" s="12">
        <f>IF($E8462="","",IF(WEEKDAY($E8462,2)&lt;6,1,0))</f>
        <v/>
      </c>
      <c r="H8462" s="12">
        <f>IF(OR($E8462="",$F8462=""),"",IF(AND($G8462=1,$F8462&gt;='Working Hours'!$C$8,$F8462&lt;'Working Hours'!$C$9),1,0))</f>
        <v/>
      </c>
    </row>
    <row r="8463">
      <c r="A8463" s="11" t="n"/>
      <c r="B8463" s="11" t="n"/>
      <c r="C8463" s="11" t="n"/>
      <c r="E8463" s="12">
        <f>IF($A8463="","",IF(ISNUMBER($A8463),$A8463,IFERROR(DATEVALUE($A8463),"")))</f>
        <v/>
      </c>
      <c r="F8463" s="12">
        <f>IF($B8463="","",IF(ISNUMBER($B8463),HOUR($B8463)*2+MINUTE($B8463)/30,IFERROR(VALUE(LEFT($B8463,FIND(":",$B8463)-1))*2+VALUE(MID($B8463,FIND(":",$B8463)+1,2))/30,"")))</f>
        <v/>
      </c>
      <c r="G8463" s="12">
        <f>IF($E8463="","",IF(WEEKDAY($E8463,2)&lt;6,1,0))</f>
        <v/>
      </c>
      <c r="H8463" s="12">
        <f>IF(OR($E8463="",$F8463=""),"",IF(AND($G8463=1,$F8463&gt;='Working Hours'!$C$8,$F8463&lt;'Working Hours'!$C$9),1,0))</f>
        <v/>
      </c>
    </row>
    <row r="8464">
      <c r="A8464" s="11" t="n"/>
      <c r="B8464" s="11" t="n"/>
      <c r="C8464" s="11" t="n"/>
      <c r="E8464" s="12">
        <f>IF($A8464="","",IF(ISNUMBER($A8464),$A8464,IFERROR(DATEVALUE($A8464),"")))</f>
        <v/>
      </c>
      <c r="F8464" s="12">
        <f>IF($B8464="","",IF(ISNUMBER($B8464),HOUR($B8464)*2+MINUTE($B8464)/30,IFERROR(VALUE(LEFT($B8464,FIND(":",$B8464)-1))*2+VALUE(MID($B8464,FIND(":",$B8464)+1,2))/30,"")))</f>
        <v/>
      </c>
      <c r="G8464" s="12">
        <f>IF($E8464="","",IF(WEEKDAY($E8464,2)&lt;6,1,0))</f>
        <v/>
      </c>
      <c r="H8464" s="12">
        <f>IF(OR($E8464="",$F8464=""),"",IF(AND($G8464=1,$F8464&gt;='Working Hours'!$C$8,$F8464&lt;'Working Hours'!$C$9),1,0))</f>
        <v/>
      </c>
    </row>
    <row r="8465">
      <c r="A8465" s="11" t="n"/>
      <c r="B8465" s="11" t="n"/>
      <c r="C8465" s="11" t="n"/>
      <c r="E8465" s="12">
        <f>IF($A8465="","",IF(ISNUMBER($A8465),$A8465,IFERROR(DATEVALUE($A8465),"")))</f>
        <v/>
      </c>
      <c r="F8465" s="12">
        <f>IF($B8465="","",IF(ISNUMBER($B8465),HOUR($B8465)*2+MINUTE($B8465)/30,IFERROR(VALUE(LEFT($B8465,FIND(":",$B8465)-1))*2+VALUE(MID($B8465,FIND(":",$B8465)+1,2))/30,"")))</f>
        <v/>
      </c>
      <c r="G8465" s="12">
        <f>IF($E8465="","",IF(WEEKDAY($E8465,2)&lt;6,1,0))</f>
        <v/>
      </c>
      <c r="H8465" s="12">
        <f>IF(OR($E8465="",$F8465=""),"",IF(AND($G8465=1,$F8465&gt;='Working Hours'!$C$8,$F8465&lt;'Working Hours'!$C$9),1,0))</f>
        <v/>
      </c>
    </row>
    <row r="8466">
      <c r="A8466" s="11" t="n"/>
      <c r="B8466" s="11" t="n"/>
      <c r="C8466" s="11" t="n"/>
      <c r="E8466" s="12">
        <f>IF($A8466="","",IF(ISNUMBER($A8466),$A8466,IFERROR(DATEVALUE($A8466),"")))</f>
        <v/>
      </c>
      <c r="F8466" s="12">
        <f>IF($B8466="","",IF(ISNUMBER($B8466),HOUR($B8466)*2+MINUTE($B8466)/30,IFERROR(VALUE(LEFT($B8466,FIND(":",$B8466)-1))*2+VALUE(MID($B8466,FIND(":",$B8466)+1,2))/30,"")))</f>
        <v/>
      </c>
      <c r="G8466" s="12">
        <f>IF($E8466="","",IF(WEEKDAY($E8466,2)&lt;6,1,0))</f>
        <v/>
      </c>
      <c r="H8466" s="12">
        <f>IF(OR($E8466="",$F8466=""),"",IF(AND($G8466=1,$F8466&gt;='Working Hours'!$C$8,$F8466&lt;'Working Hours'!$C$9),1,0))</f>
        <v/>
      </c>
    </row>
    <row r="8467">
      <c r="A8467" s="11" t="n"/>
      <c r="B8467" s="11" t="n"/>
      <c r="C8467" s="11" t="n"/>
      <c r="E8467" s="12">
        <f>IF($A8467="","",IF(ISNUMBER($A8467),$A8467,IFERROR(DATEVALUE($A8467),"")))</f>
        <v/>
      </c>
      <c r="F8467" s="12">
        <f>IF($B8467="","",IF(ISNUMBER($B8467),HOUR($B8467)*2+MINUTE($B8467)/30,IFERROR(VALUE(LEFT($B8467,FIND(":",$B8467)-1))*2+VALUE(MID($B8467,FIND(":",$B8467)+1,2))/30,"")))</f>
        <v/>
      </c>
      <c r="G8467" s="12">
        <f>IF($E8467="","",IF(WEEKDAY($E8467,2)&lt;6,1,0))</f>
        <v/>
      </c>
      <c r="H8467" s="12">
        <f>IF(OR($E8467="",$F8467=""),"",IF(AND($G8467=1,$F8467&gt;='Working Hours'!$C$8,$F8467&lt;'Working Hours'!$C$9),1,0))</f>
        <v/>
      </c>
    </row>
    <row r="8468">
      <c r="A8468" s="11" t="n"/>
      <c r="B8468" s="11" t="n"/>
      <c r="C8468" s="11" t="n"/>
      <c r="E8468" s="12">
        <f>IF($A8468="","",IF(ISNUMBER($A8468),$A8468,IFERROR(DATEVALUE($A8468),"")))</f>
        <v/>
      </c>
      <c r="F8468" s="12">
        <f>IF($B8468="","",IF(ISNUMBER($B8468),HOUR($B8468)*2+MINUTE($B8468)/30,IFERROR(VALUE(LEFT($B8468,FIND(":",$B8468)-1))*2+VALUE(MID($B8468,FIND(":",$B8468)+1,2))/30,"")))</f>
        <v/>
      </c>
      <c r="G8468" s="12">
        <f>IF($E8468="","",IF(WEEKDAY($E8468,2)&lt;6,1,0))</f>
        <v/>
      </c>
      <c r="H8468" s="12">
        <f>IF(OR($E8468="",$F8468=""),"",IF(AND($G8468=1,$F8468&gt;='Working Hours'!$C$8,$F8468&lt;'Working Hours'!$C$9),1,0))</f>
        <v/>
      </c>
    </row>
    <row r="8469">
      <c r="A8469" s="11" t="n"/>
      <c r="B8469" s="11" t="n"/>
      <c r="C8469" s="11" t="n"/>
      <c r="E8469" s="12">
        <f>IF($A8469="","",IF(ISNUMBER($A8469),$A8469,IFERROR(DATEVALUE($A8469),"")))</f>
        <v/>
      </c>
      <c r="F8469" s="12">
        <f>IF($B8469="","",IF(ISNUMBER($B8469),HOUR($B8469)*2+MINUTE($B8469)/30,IFERROR(VALUE(LEFT($B8469,FIND(":",$B8469)-1))*2+VALUE(MID($B8469,FIND(":",$B8469)+1,2))/30,"")))</f>
        <v/>
      </c>
      <c r="G8469" s="12">
        <f>IF($E8469="","",IF(WEEKDAY($E8469,2)&lt;6,1,0))</f>
        <v/>
      </c>
      <c r="H8469" s="12">
        <f>IF(OR($E8469="",$F8469=""),"",IF(AND($G8469=1,$F8469&gt;='Working Hours'!$C$8,$F8469&lt;'Working Hours'!$C$9),1,0))</f>
        <v/>
      </c>
    </row>
    <row r="8470">
      <c r="A8470" s="11" t="n"/>
      <c r="B8470" s="11" t="n"/>
      <c r="C8470" s="11" t="n"/>
      <c r="E8470" s="12">
        <f>IF($A8470="","",IF(ISNUMBER($A8470),$A8470,IFERROR(DATEVALUE($A8470),"")))</f>
        <v/>
      </c>
      <c r="F8470" s="12">
        <f>IF($B8470="","",IF(ISNUMBER($B8470),HOUR($B8470)*2+MINUTE($B8470)/30,IFERROR(VALUE(LEFT($B8470,FIND(":",$B8470)-1))*2+VALUE(MID($B8470,FIND(":",$B8470)+1,2))/30,"")))</f>
        <v/>
      </c>
      <c r="G8470" s="12">
        <f>IF($E8470="","",IF(WEEKDAY($E8470,2)&lt;6,1,0))</f>
        <v/>
      </c>
      <c r="H8470" s="12">
        <f>IF(OR($E8470="",$F8470=""),"",IF(AND($G8470=1,$F8470&gt;='Working Hours'!$C$8,$F8470&lt;'Working Hours'!$C$9),1,0))</f>
        <v/>
      </c>
    </row>
    <row r="8471">
      <c r="A8471" s="11" t="n"/>
      <c r="B8471" s="11" t="n"/>
      <c r="C8471" s="11" t="n"/>
      <c r="E8471" s="12">
        <f>IF($A8471="","",IF(ISNUMBER($A8471),$A8471,IFERROR(DATEVALUE($A8471),"")))</f>
        <v/>
      </c>
      <c r="F8471" s="12">
        <f>IF($B8471="","",IF(ISNUMBER($B8471),HOUR($B8471)*2+MINUTE($B8471)/30,IFERROR(VALUE(LEFT($B8471,FIND(":",$B8471)-1))*2+VALUE(MID($B8471,FIND(":",$B8471)+1,2))/30,"")))</f>
        <v/>
      </c>
      <c r="G8471" s="12">
        <f>IF($E8471="","",IF(WEEKDAY($E8471,2)&lt;6,1,0))</f>
        <v/>
      </c>
      <c r="H8471" s="12">
        <f>IF(OR($E8471="",$F8471=""),"",IF(AND($G8471=1,$F8471&gt;='Working Hours'!$C$8,$F8471&lt;'Working Hours'!$C$9),1,0))</f>
        <v/>
      </c>
    </row>
    <row r="8472">
      <c r="A8472" s="11" t="n"/>
      <c r="B8472" s="11" t="n"/>
      <c r="C8472" s="11" t="n"/>
      <c r="E8472" s="12">
        <f>IF($A8472="","",IF(ISNUMBER($A8472),$A8472,IFERROR(DATEVALUE($A8472),"")))</f>
        <v/>
      </c>
      <c r="F8472" s="12">
        <f>IF($B8472="","",IF(ISNUMBER($B8472),HOUR($B8472)*2+MINUTE($B8472)/30,IFERROR(VALUE(LEFT($B8472,FIND(":",$B8472)-1))*2+VALUE(MID($B8472,FIND(":",$B8472)+1,2))/30,"")))</f>
        <v/>
      </c>
      <c r="G8472" s="12">
        <f>IF($E8472="","",IF(WEEKDAY($E8472,2)&lt;6,1,0))</f>
        <v/>
      </c>
      <c r="H8472" s="12">
        <f>IF(OR($E8472="",$F8472=""),"",IF(AND($G8472=1,$F8472&gt;='Working Hours'!$C$8,$F8472&lt;'Working Hours'!$C$9),1,0))</f>
        <v/>
      </c>
    </row>
    <row r="8473">
      <c r="A8473" s="11" t="n"/>
      <c r="B8473" s="11" t="n"/>
      <c r="C8473" s="11" t="n"/>
      <c r="E8473" s="12">
        <f>IF($A8473="","",IF(ISNUMBER($A8473),$A8473,IFERROR(DATEVALUE($A8473),"")))</f>
        <v/>
      </c>
      <c r="F8473" s="12">
        <f>IF($B8473="","",IF(ISNUMBER($B8473),HOUR($B8473)*2+MINUTE($B8473)/30,IFERROR(VALUE(LEFT($B8473,FIND(":",$B8473)-1))*2+VALUE(MID($B8473,FIND(":",$B8473)+1,2))/30,"")))</f>
        <v/>
      </c>
      <c r="G8473" s="12">
        <f>IF($E8473="","",IF(WEEKDAY($E8473,2)&lt;6,1,0))</f>
        <v/>
      </c>
      <c r="H8473" s="12">
        <f>IF(OR($E8473="",$F8473=""),"",IF(AND($G8473=1,$F8473&gt;='Working Hours'!$C$8,$F8473&lt;'Working Hours'!$C$9),1,0))</f>
        <v/>
      </c>
    </row>
    <row r="8474">
      <c r="A8474" s="11" t="n"/>
      <c r="B8474" s="11" t="n"/>
      <c r="C8474" s="11" t="n"/>
      <c r="E8474" s="12">
        <f>IF($A8474="","",IF(ISNUMBER($A8474),$A8474,IFERROR(DATEVALUE($A8474),"")))</f>
        <v/>
      </c>
      <c r="F8474" s="12">
        <f>IF($B8474="","",IF(ISNUMBER($B8474),HOUR($B8474)*2+MINUTE($B8474)/30,IFERROR(VALUE(LEFT($B8474,FIND(":",$B8474)-1))*2+VALUE(MID($B8474,FIND(":",$B8474)+1,2))/30,"")))</f>
        <v/>
      </c>
      <c r="G8474" s="12">
        <f>IF($E8474="","",IF(WEEKDAY($E8474,2)&lt;6,1,0))</f>
        <v/>
      </c>
      <c r="H8474" s="12">
        <f>IF(OR($E8474="",$F8474=""),"",IF(AND($G8474=1,$F8474&gt;='Working Hours'!$C$8,$F8474&lt;'Working Hours'!$C$9),1,0))</f>
        <v/>
      </c>
    </row>
    <row r="8475">
      <c r="A8475" s="11" t="n"/>
      <c r="B8475" s="11" t="n"/>
      <c r="C8475" s="11" t="n"/>
      <c r="E8475" s="12">
        <f>IF($A8475="","",IF(ISNUMBER($A8475),$A8475,IFERROR(DATEVALUE($A8475),"")))</f>
        <v/>
      </c>
      <c r="F8475" s="12">
        <f>IF($B8475="","",IF(ISNUMBER($B8475),HOUR($B8475)*2+MINUTE($B8475)/30,IFERROR(VALUE(LEFT($B8475,FIND(":",$B8475)-1))*2+VALUE(MID($B8475,FIND(":",$B8475)+1,2))/30,"")))</f>
        <v/>
      </c>
      <c r="G8475" s="12">
        <f>IF($E8475="","",IF(WEEKDAY($E8475,2)&lt;6,1,0))</f>
        <v/>
      </c>
      <c r="H8475" s="12">
        <f>IF(OR($E8475="",$F8475=""),"",IF(AND($G8475=1,$F8475&gt;='Working Hours'!$C$8,$F8475&lt;'Working Hours'!$C$9),1,0))</f>
        <v/>
      </c>
    </row>
    <row r="8476">
      <c r="A8476" s="11" t="n"/>
      <c r="B8476" s="11" t="n"/>
      <c r="C8476" s="11" t="n"/>
      <c r="E8476" s="12">
        <f>IF($A8476="","",IF(ISNUMBER($A8476),$A8476,IFERROR(DATEVALUE($A8476),"")))</f>
        <v/>
      </c>
      <c r="F8476" s="12">
        <f>IF($B8476="","",IF(ISNUMBER($B8476),HOUR($B8476)*2+MINUTE($B8476)/30,IFERROR(VALUE(LEFT($B8476,FIND(":",$B8476)-1))*2+VALUE(MID($B8476,FIND(":",$B8476)+1,2))/30,"")))</f>
        <v/>
      </c>
      <c r="G8476" s="12">
        <f>IF($E8476="","",IF(WEEKDAY($E8476,2)&lt;6,1,0))</f>
        <v/>
      </c>
      <c r="H8476" s="12">
        <f>IF(OR($E8476="",$F8476=""),"",IF(AND($G8476=1,$F8476&gt;='Working Hours'!$C$8,$F8476&lt;'Working Hours'!$C$9),1,0))</f>
        <v/>
      </c>
    </row>
    <row r="8477">
      <c r="A8477" s="11" t="n"/>
      <c r="B8477" s="11" t="n"/>
      <c r="C8477" s="11" t="n"/>
      <c r="E8477" s="12">
        <f>IF($A8477="","",IF(ISNUMBER($A8477),$A8477,IFERROR(DATEVALUE($A8477),"")))</f>
        <v/>
      </c>
      <c r="F8477" s="12">
        <f>IF($B8477="","",IF(ISNUMBER($B8477),HOUR($B8477)*2+MINUTE($B8477)/30,IFERROR(VALUE(LEFT($B8477,FIND(":",$B8477)-1))*2+VALUE(MID($B8477,FIND(":",$B8477)+1,2))/30,"")))</f>
        <v/>
      </c>
      <c r="G8477" s="12">
        <f>IF($E8477="","",IF(WEEKDAY($E8477,2)&lt;6,1,0))</f>
        <v/>
      </c>
      <c r="H8477" s="12">
        <f>IF(OR($E8477="",$F8477=""),"",IF(AND($G8477=1,$F8477&gt;='Working Hours'!$C$8,$F8477&lt;'Working Hours'!$C$9),1,0))</f>
        <v/>
      </c>
    </row>
    <row r="8478">
      <c r="A8478" s="11" t="n"/>
      <c r="B8478" s="11" t="n"/>
      <c r="C8478" s="11" t="n"/>
      <c r="E8478" s="12">
        <f>IF($A8478="","",IF(ISNUMBER($A8478),$A8478,IFERROR(DATEVALUE($A8478),"")))</f>
        <v/>
      </c>
      <c r="F8478" s="12">
        <f>IF($B8478="","",IF(ISNUMBER($B8478),HOUR($B8478)*2+MINUTE($B8478)/30,IFERROR(VALUE(LEFT($B8478,FIND(":",$B8478)-1))*2+VALUE(MID($B8478,FIND(":",$B8478)+1,2))/30,"")))</f>
        <v/>
      </c>
      <c r="G8478" s="12">
        <f>IF($E8478="","",IF(WEEKDAY($E8478,2)&lt;6,1,0))</f>
        <v/>
      </c>
      <c r="H8478" s="12">
        <f>IF(OR($E8478="",$F8478=""),"",IF(AND($G8478=1,$F8478&gt;='Working Hours'!$C$8,$F8478&lt;'Working Hours'!$C$9),1,0))</f>
        <v/>
      </c>
    </row>
    <row r="8479">
      <c r="A8479" s="11" t="n"/>
      <c r="B8479" s="11" t="n"/>
      <c r="C8479" s="11" t="n"/>
      <c r="E8479" s="12">
        <f>IF($A8479="","",IF(ISNUMBER($A8479),$A8479,IFERROR(DATEVALUE($A8479),"")))</f>
        <v/>
      </c>
      <c r="F8479" s="12">
        <f>IF($B8479="","",IF(ISNUMBER($B8479),HOUR($B8479)*2+MINUTE($B8479)/30,IFERROR(VALUE(LEFT($B8479,FIND(":",$B8479)-1))*2+VALUE(MID($B8479,FIND(":",$B8479)+1,2))/30,"")))</f>
        <v/>
      </c>
      <c r="G8479" s="12">
        <f>IF($E8479="","",IF(WEEKDAY($E8479,2)&lt;6,1,0))</f>
        <v/>
      </c>
      <c r="H8479" s="12">
        <f>IF(OR($E8479="",$F8479=""),"",IF(AND($G8479=1,$F8479&gt;='Working Hours'!$C$8,$F8479&lt;'Working Hours'!$C$9),1,0))</f>
        <v/>
      </c>
    </row>
    <row r="8480">
      <c r="A8480" s="11" t="n"/>
      <c r="B8480" s="11" t="n"/>
      <c r="C8480" s="11" t="n"/>
      <c r="E8480" s="12">
        <f>IF($A8480="","",IF(ISNUMBER($A8480),$A8480,IFERROR(DATEVALUE($A8480),"")))</f>
        <v/>
      </c>
      <c r="F8480" s="12">
        <f>IF($B8480="","",IF(ISNUMBER($B8480),HOUR($B8480)*2+MINUTE($B8480)/30,IFERROR(VALUE(LEFT($B8480,FIND(":",$B8480)-1))*2+VALUE(MID($B8480,FIND(":",$B8480)+1,2))/30,"")))</f>
        <v/>
      </c>
      <c r="G8480" s="12">
        <f>IF($E8480="","",IF(WEEKDAY($E8480,2)&lt;6,1,0))</f>
        <v/>
      </c>
      <c r="H8480" s="12">
        <f>IF(OR($E8480="",$F8480=""),"",IF(AND($G8480=1,$F8480&gt;='Working Hours'!$C$8,$F8480&lt;'Working Hours'!$C$9),1,0))</f>
        <v/>
      </c>
    </row>
    <row r="8481">
      <c r="A8481" s="11" t="n"/>
      <c r="B8481" s="11" t="n"/>
      <c r="C8481" s="11" t="n"/>
      <c r="E8481" s="12">
        <f>IF($A8481="","",IF(ISNUMBER($A8481),$A8481,IFERROR(DATEVALUE($A8481),"")))</f>
        <v/>
      </c>
      <c r="F8481" s="12">
        <f>IF($B8481="","",IF(ISNUMBER($B8481),HOUR($B8481)*2+MINUTE($B8481)/30,IFERROR(VALUE(LEFT($B8481,FIND(":",$B8481)-1))*2+VALUE(MID($B8481,FIND(":",$B8481)+1,2))/30,"")))</f>
        <v/>
      </c>
      <c r="G8481" s="12">
        <f>IF($E8481="","",IF(WEEKDAY($E8481,2)&lt;6,1,0))</f>
        <v/>
      </c>
      <c r="H8481" s="12">
        <f>IF(OR($E8481="",$F8481=""),"",IF(AND($G8481=1,$F8481&gt;='Working Hours'!$C$8,$F8481&lt;'Working Hours'!$C$9),1,0))</f>
        <v/>
      </c>
    </row>
    <row r="8482">
      <c r="A8482" s="11" t="n"/>
      <c r="B8482" s="11" t="n"/>
      <c r="C8482" s="11" t="n"/>
      <c r="E8482" s="12">
        <f>IF($A8482="","",IF(ISNUMBER($A8482),$A8482,IFERROR(DATEVALUE($A8482),"")))</f>
        <v/>
      </c>
      <c r="F8482" s="12">
        <f>IF($B8482="","",IF(ISNUMBER($B8482),HOUR($B8482)*2+MINUTE($B8482)/30,IFERROR(VALUE(LEFT($B8482,FIND(":",$B8482)-1))*2+VALUE(MID($B8482,FIND(":",$B8482)+1,2))/30,"")))</f>
        <v/>
      </c>
      <c r="G8482" s="12">
        <f>IF($E8482="","",IF(WEEKDAY($E8482,2)&lt;6,1,0))</f>
        <v/>
      </c>
      <c r="H8482" s="12">
        <f>IF(OR($E8482="",$F8482=""),"",IF(AND($G8482=1,$F8482&gt;='Working Hours'!$C$8,$F8482&lt;'Working Hours'!$C$9),1,0))</f>
        <v/>
      </c>
    </row>
    <row r="8483">
      <c r="A8483" s="11" t="n"/>
      <c r="B8483" s="11" t="n"/>
      <c r="C8483" s="11" t="n"/>
      <c r="E8483" s="12">
        <f>IF($A8483="","",IF(ISNUMBER($A8483),$A8483,IFERROR(DATEVALUE($A8483),"")))</f>
        <v/>
      </c>
      <c r="F8483" s="12">
        <f>IF($B8483="","",IF(ISNUMBER($B8483),HOUR($B8483)*2+MINUTE($B8483)/30,IFERROR(VALUE(LEFT($B8483,FIND(":",$B8483)-1))*2+VALUE(MID($B8483,FIND(":",$B8483)+1,2))/30,"")))</f>
        <v/>
      </c>
      <c r="G8483" s="12">
        <f>IF($E8483="","",IF(WEEKDAY($E8483,2)&lt;6,1,0))</f>
        <v/>
      </c>
      <c r="H8483" s="12">
        <f>IF(OR($E8483="",$F8483=""),"",IF(AND($G8483=1,$F8483&gt;='Working Hours'!$C$8,$F8483&lt;'Working Hours'!$C$9),1,0))</f>
        <v/>
      </c>
    </row>
    <row r="8484">
      <c r="A8484" s="11" t="n"/>
      <c r="B8484" s="11" t="n"/>
      <c r="C8484" s="11" t="n"/>
      <c r="E8484" s="12">
        <f>IF($A8484="","",IF(ISNUMBER($A8484),$A8484,IFERROR(DATEVALUE($A8484),"")))</f>
        <v/>
      </c>
      <c r="F8484" s="12">
        <f>IF($B8484="","",IF(ISNUMBER($B8484),HOUR($B8484)*2+MINUTE($B8484)/30,IFERROR(VALUE(LEFT($B8484,FIND(":",$B8484)-1))*2+VALUE(MID($B8484,FIND(":",$B8484)+1,2))/30,"")))</f>
        <v/>
      </c>
      <c r="G8484" s="12">
        <f>IF($E8484="","",IF(WEEKDAY($E8484,2)&lt;6,1,0))</f>
        <v/>
      </c>
      <c r="H8484" s="12">
        <f>IF(OR($E8484="",$F8484=""),"",IF(AND($G8484=1,$F8484&gt;='Working Hours'!$C$8,$F8484&lt;'Working Hours'!$C$9),1,0))</f>
        <v/>
      </c>
    </row>
    <row r="8485">
      <c r="A8485" s="11" t="n"/>
      <c r="B8485" s="11" t="n"/>
      <c r="C8485" s="11" t="n"/>
      <c r="E8485" s="12">
        <f>IF($A8485="","",IF(ISNUMBER($A8485),$A8485,IFERROR(DATEVALUE($A8485),"")))</f>
        <v/>
      </c>
      <c r="F8485" s="12">
        <f>IF($B8485="","",IF(ISNUMBER($B8485),HOUR($B8485)*2+MINUTE($B8485)/30,IFERROR(VALUE(LEFT($B8485,FIND(":",$B8485)-1))*2+VALUE(MID($B8485,FIND(":",$B8485)+1,2))/30,"")))</f>
        <v/>
      </c>
      <c r="G8485" s="12">
        <f>IF($E8485="","",IF(WEEKDAY($E8485,2)&lt;6,1,0))</f>
        <v/>
      </c>
      <c r="H8485" s="12">
        <f>IF(OR($E8485="",$F8485=""),"",IF(AND($G8485=1,$F8485&gt;='Working Hours'!$C$8,$F8485&lt;'Working Hours'!$C$9),1,0))</f>
        <v/>
      </c>
    </row>
    <row r="8486">
      <c r="A8486" s="11" t="n"/>
      <c r="B8486" s="11" t="n"/>
      <c r="C8486" s="11" t="n"/>
      <c r="E8486" s="12">
        <f>IF($A8486="","",IF(ISNUMBER($A8486),$A8486,IFERROR(DATEVALUE($A8486),"")))</f>
        <v/>
      </c>
      <c r="F8486" s="12">
        <f>IF($B8486="","",IF(ISNUMBER($B8486),HOUR($B8486)*2+MINUTE($B8486)/30,IFERROR(VALUE(LEFT($B8486,FIND(":",$B8486)-1))*2+VALUE(MID($B8486,FIND(":",$B8486)+1,2))/30,"")))</f>
        <v/>
      </c>
      <c r="G8486" s="12">
        <f>IF($E8486="","",IF(WEEKDAY($E8486,2)&lt;6,1,0))</f>
        <v/>
      </c>
      <c r="H8486" s="12">
        <f>IF(OR($E8486="",$F8486=""),"",IF(AND($G8486=1,$F8486&gt;='Working Hours'!$C$8,$F8486&lt;'Working Hours'!$C$9),1,0))</f>
        <v/>
      </c>
    </row>
    <row r="8487">
      <c r="A8487" s="11" t="n"/>
      <c r="B8487" s="11" t="n"/>
      <c r="C8487" s="11" t="n"/>
      <c r="E8487" s="12">
        <f>IF($A8487="","",IF(ISNUMBER($A8487),$A8487,IFERROR(DATEVALUE($A8487),"")))</f>
        <v/>
      </c>
      <c r="F8487" s="12">
        <f>IF($B8487="","",IF(ISNUMBER($B8487),HOUR($B8487)*2+MINUTE($B8487)/30,IFERROR(VALUE(LEFT($B8487,FIND(":",$B8487)-1))*2+VALUE(MID($B8487,FIND(":",$B8487)+1,2))/30,"")))</f>
        <v/>
      </c>
      <c r="G8487" s="12">
        <f>IF($E8487="","",IF(WEEKDAY($E8487,2)&lt;6,1,0))</f>
        <v/>
      </c>
      <c r="H8487" s="12">
        <f>IF(OR($E8487="",$F8487=""),"",IF(AND($G8487=1,$F8487&gt;='Working Hours'!$C$8,$F8487&lt;'Working Hours'!$C$9),1,0))</f>
        <v/>
      </c>
    </row>
    <row r="8488">
      <c r="A8488" s="11" t="n"/>
      <c r="B8488" s="11" t="n"/>
      <c r="C8488" s="11" t="n"/>
      <c r="E8488" s="12">
        <f>IF($A8488="","",IF(ISNUMBER($A8488),$A8488,IFERROR(DATEVALUE($A8488),"")))</f>
        <v/>
      </c>
      <c r="F8488" s="12">
        <f>IF($B8488="","",IF(ISNUMBER($B8488),HOUR($B8488)*2+MINUTE($B8488)/30,IFERROR(VALUE(LEFT($B8488,FIND(":",$B8488)-1))*2+VALUE(MID($B8488,FIND(":",$B8488)+1,2))/30,"")))</f>
        <v/>
      </c>
      <c r="G8488" s="12">
        <f>IF($E8488="","",IF(WEEKDAY($E8488,2)&lt;6,1,0))</f>
        <v/>
      </c>
      <c r="H8488" s="12">
        <f>IF(OR($E8488="",$F8488=""),"",IF(AND($G8488=1,$F8488&gt;='Working Hours'!$C$8,$F8488&lt;'Working Hours'!$C$9),1,0))</f>
        <v/>
      </c>
    </row>
    <row r="8489">
      <c r="A8489" s="11" t="n"/>
      <c r="B8489" s="11" t="n"/>
      <c r="C8489" s="11" t="n"/>
      <c r="E8489" s="12">
        <f>IF($A8489="","",IF(ISNUMBER($A8489),$A8489,IFERROR(DATEVALUE($A8489),"")))</f>
        <v/>
      </c>
      <c r="F8489" s="12">
        <f>IF($B8489="","",IF(ISNUMBER($B8489),HOUR($B8489)*2+MINUTE($B8489)/30,IFERROR(VALUE(LEFT($B8489,FIND(":",$B8489)-1))*2+VALUE(MID($B8489,FIND(":",$B8489)+1,2))/30,"")))</f>
        <v/>
      </c>
      <c r="G8489" s="12">
        <f>IF($E8489="","",IF(WEEKDAY($E8489,2)&lt;6,1,0))</f>
        <v/>
      </c>
      <c r="H8489" s="12">
        <f>IF(OR($E8489="",$F8489=""),"",IF(AND($G8489=1,$F8489&gt;='Working Hours'!$C$8,$F8489&lt;'Working Hours'!$C$9),1,0))</f>
        <v/>
      </c>
    </row>
    <row r="8490">
      <c r="A8490" s="11" t="n"/>
      <c r="B8490" s="11" t="n"/>
      <c r="C8490" s="11" t="n"/>
      <c r="E8490" s="12">
        <f>IF($A8490="","",IF(ISNUMBER($A8490),$A8490,IFERROR(DATEVALUE($A8490),"")))</f>
        <v/>
      </c>
      <c r="F8490" s="12">
        <f>IF($B8490="","",IF(ISNUMBER($B8490),HOUR($B8490)*2+MINUTE($B8490)/30,IFERROR(VALUE(LEFT($B8490,FIND(":",$B8490)-1))*2+VALUE(MID($B8490,FIND(":",$B8490)+1,2))/30,"")))</f>
        <v/>
      </c>
      <c r="G8490" s="12">
        <f>IF($E8490="","",IF(WEEKDAY($E8490,2)&lt;6,1,0))</f>
        <v/>
      </c>
      <c r="H8490" s="12">
        <f>IF(OR($E8490="",$F8490=""),"",IF(AND($G8490=1,$F8490&gt;='Working Hours'!$C$8,$F8490&lt;'Working Hours'!$C$9),1,0))</f>
        <v/>
      </c>
    </row>
    <row r="8491">
      <c r="A8491" s="11" t="n"/>
      <c r="B8491" s="11" t="n"/>
      <c r="C8491" s="11" t="n"/>
      <c r="E8491" s="12">
        <f>IF($A8491="","",IF(ISNUMBER($A8491),$A8491,IFERROR(DATEVALUE($A8491),"")))</f>
        <v/>
      </c>
      <c r="F8491" s="12">
        <f>IF($B8491="","",IF(ISNUMBER($B8491),HOUR($B8491)*2+MINUTE($B8491)/30,IFERROR(VALUE(LEFT($B8491,FIND(":",$B8491)-1))*2+VALUE(MID($B8491,FIND(":",$B8491)+1,2))/30,"")))</f>
        <v/>
      </c>
      <c r="G8491" s="12">
        <f>IF($E8491="","",IF(WEEKDAY($E8491,2)&lt;6,1,0))</f>
        <v/>
      </c>
      <c r="H8491" s="12">
        <f>IF(OR($E8491="",$F8491=""),"",IF(AND($G8491=1,$F8491&gt;='Working Hours'!$C$8,$F8491&lt;'Working Hours'!$C$9),1,0))</f>
        <v/>
      </c>
    </row>
    <row r="8492">
      <c r="A8492" s="11" t="n"/>
      <c r="B8492" s="11" t="n"/>
      <c r="C8492" s="11" t="n"/>
      <c r="E8492" s="12">
        <f>IF($A8492="","",IF(ISNUMBER($A8492),$A8492,IFERROR(DATEVALUE($A8492),"")))</f>
        <v/>
      </c>
      <c r="F8492" s="12">
        <f>IF($B8492="","",IF(ISNUMBER($B8492),HOUR($B8492)*2+MINUTE($B8492)/30,IFERROR(VALUE(LEFT($B8492,FIND(":",$B8492)-1))*2+VALUE(MID($B8492,FIND(":",$B8492)+1,2))/30,"")))</f>
        <v/>
      </c>
      <c r="G8492" s="12">
        <f>IF($E8492="","",IF(WEEKDAY($E8492,2)&lt;6,1,0))</f>
        <v/>
      </c>
      <c r="H8492" s="12">
        <f>IF(OR($E8492="",$F8492=""),"",IF(AND($G8492=1,$F8492&gt;='Working Hours'!$C$8,$F8492&lt;'Working Hours'!$C$9),1,0))</f>
        <v/>
      </c>
    </row>
    <row r="8493">
      <c r="A8493" s="11" t="n"/>
      <c r="B8493" s="11" t="n"/>
      <c r="C8493" s="11" t="n"/>
      <c r="E8493" s="12">
        <f>IF($A8493="","",IF(ISNUMBER($A8493),$A8493,IFERROR(DATEVALUE($A8493),"")))</f>
        <v/>
      </c>
      <c r="F8493" s="12">
        <f>IF($B8493="","",IF(ISNUMBER($B8493),HOUR($B8493)*2+MINUTE($B8493)/30,IFERROR(VALUE(LEFT($B8493,FIND(":",$B8493)-1))*2+VALUE(MID($B8493,FIND(":",$B8493)+1,2))/30,"")))</f>
        <v/>
      </c>
      <c r="G8493" s="12">
        <f>IF($E8493="","",IF(WEEKDAY($E8493,2)&lt;6,1,0))</f>
        <v/>
      </c>
      <c r="H8493" s="12">
        <f>IF(OR($E8493="",$F8493=""),"",IF(AND($G8493=1,$F8493&gt;='Working Hours'!$C$8,$F8493&lt;'Working Hours'!$C$9),1,0))</f>
        <v/>
      </c>
    </row>
    <row r="8494">
      <c r="A8494" s="11" t="n"/>
      <c r="B8494" s="11" t="n"/>
      <c r="C8494" s="11" t="n"/>
      <c r="E8494" s="12">
        <f>IF($A8494="","",IF(ISNUMBER($A8494),$A8494,IFERROR(DATEVALUE($A8494),"")))</f>
        <v/>
      </c>
      <c r="F8494" s="12">
        <f>IF($B8494="","",IF(ISNUMBER($B8494),HOUR($B8494)*2+MINUTE($B8494)/30,IFERROR(VALUE(LEFT($B8494,FIND(":",$B8494)-1))*2+VALUE(MID($B8494,FIND(":",$B8494)+1,2))/30,"")))</f>
        <v/>
      </c>
      <c r="G8494" s="12">
        <f>IF($E8494="","",IF(WEEKDAY($E8494,2)&lt;6,1,0))</f>
        <v/>
      </c>
      <c r="H8494" s="12">
        <f>IF(OR($E8494="",$F8494=""),"",IF(AND($G8494=1,$F8494&gt;='Working Hours'!$C$8,$F8494&lt;'Working Hours'!$C$9),1,0))</f>
        <v/>
      </c>
    </row>
    <row r="8495">
      <c r="A8495" s="11" t="n"/>
      <c r="B8495" s="11" t="n"/>
      <c r="C8495" s="11" t="n"/>
      <c r="E8495" s="12">
        <f>IF($A8495="","",IF(ISNUMBER($A8495),$A8495,IFERROR(DATEVALUE($A8495),"")))</f>
        <v/>
      </c>
      <c r="F8495" s="12">
        <f>IF($B8495="","",IF(ISNUMBER($B8495),HOUR($B8495)*2+MINUTE($B8495)/30,IFERROR(VALUE(LEFT($B8495,FIND(":",$B8495)-1))*2+VALUE(MID($B8495,FIND(":",$B8495)+1,2))/30,"")))</f>
        <v/>
      </c>
      <c r="G8495" s="12">
        <f>IF($E8495="","",IF(WEEKDAY($E8495,2)&lt;6,1,0))</f>
        <v/>
      </c>
      <c r="H8495" s="12">
        <f>IF(OR($E8495="",$F8495=""),"",IF(AND($G8495=1,$F8495&gt;='Working Hours'!$C$8,$F8495&lt;'Working Hours'!$C$9),1,0))</f>
        <v/>
      </c>
    </row>
    <row r="8496">
      <c r="A8496" s="11" t="n"/>
      <c r="B8496" s="11" t="n"/>
      <c r="C8496" s="11" t="n"/>
      <c r="E8496" s="12">
        <f>IF($A8496="","",IF(ISNUMBER($A8496),$A8496,IFERROR(DATEVALUE($A8496),"")))</f>
        <v/>
      </c>
      <c r="F8496" s="12">
        <f>IF($B8496="","",IF(ISNUMBER($B8496),HOUR($B8496)*2+MINUTE($B8496)/30,IFERROR(VALUE(LEFT($B8496,FIND(":",$B8496)-1))*2+VALUE(MID($B8496,FIND(":",$B8496)+1,2))/30,"")))</f>
        <v/>
      </c>
      <c r="G8496" s="12">
        <f>IF($E8496="","",IF(WEEKDAY($E8496,2)&lt;6,1,0))</f>
        <v/>
      </c>
      <c r="H8496" s="12">
        <f>IF(OR($E8496="",$F8496=""),"",IF(AND($G8496=1,$F8496&gt;='Working Hours'!$C$8,$F8496&lt;'Working Hours'!$C$9),1,0))</f>
        <v/>
      </c>
    </row>
    <row r="8497">
      <c r="A8497" s="11" t="n"/>
      <c r="B8497" s="11" t="n"/>
      <c r="C8497" s="11" t="n"/>
      <c r="E8497" s="12">
        <f>IF($A8497="","",IF(ISNUMBER($A8497),$A8497,IFERROR(DATEVALUE($A8497),"")))</f>
        <v/>
      </c>
      <c r="F8497" s="12">
        <f>IF($B8497="","",IF(ISNUMBER($B8497),HOUR($B8497)*2+MINUTE($B8497)/30,IFERROR(VALUE(LEFT($B8497,FIND(":",$B8497)-1))*2+VALUE(MID($B8497,FIND(":",$B8497)+1,2))/30,"")))</f>
        <v/>
      </c>
      <c r="G8497" s="12">
        <f>IF($E8497="","",IF(WEEKDAY($E8497,2)&lt;6,1,0))</f>
        <v/>
      </c>
      <c r="H8497" s="12">
        <f>IF(OR($E8497="",$F8497=""),"",IF(AND($G8497=1,$F8497&gt;='Working Hours'!$C$8,$F8497&lt;'Working Hours'!$C$9),1,0))</f>
        <v/>
      </c>
    </row>
    <row r="8498">
      <c r="A8498" s="11" t="n"/>
      <c r="B8498" s="11" t="n"/>
      <c r="C8498" s="11" t="n"/>
      <c r="E8498" s="12">
        <f>IF($A8498="","",IF(ISNUMBER($A8498),$A8498,IFERROR(DATEVALUE($A8498),"")))</f>
        <v/>
      </c>
      <c r="F8498" s="12">
        <f>IF($B8498="","",IF(ISNUMBER($B8498),HOUR($B8498)*2+MINUTE($B8498)/30,IFERROR(VALUE(LEFT($B8498,FIND(":",$B8498)-1))*2+VALUE(MID($B8498,FIND(":",$B8498)+1,2))/30,"")))</f>
        <v/>
      </c>
      <c r="G8498" s="12">
        <f>IF($E8498="","",IF(WEEKDAY($E8498,2)&lt;6,1,0))</f>
        <v/>
      </c>
      <c r="H8498" s="12">
        <f>IF(OR($E8498="",$F8498=""),"",IF(AND($G8498=1,$F8498&gt;='Working Hours'!$C$8,$F8498&lt;'Working Hours'!$C$9),1,0))</f>
        <v/>
      </c>
    </row>
    <row r="8499">
      <c r="A8499" s="11" t="n"/>
      <c r="B8499" s="11" t="n"/>
      <c r="C8499" s="11" t="n"/>
      <c r="E8499" s="12">
        <f>IF($A8499="","",IF(ISNUMBER($A8499),$A8499,IFERROR(DATEVALUE($A8499),"")))</f>
        <v/>
      </c>
      <c r="F8499" s="12">
        <f>IF($B8499="","",IF(ISNUMBER($B8499),HOUR($B8499)*2+MINUTE($B8499)/30,IFERROR(VALUE(LEFT($B8499,FIND(":",$B8499)-1))*2+VALUE(MID($B8499,FIND(":",$B8499)+1,2))/30,"")))</f>
        <v/>
      </c>
      <c r="G8499" s="12">
        <f>IF($E8499="","",IF(WEEKDAY($E8499,2)&lt;6,1,0))</f>
        <v/>
      </c>
      <c r="H8499" s="12">
        <f>IF(OR($E8499="",$F8499=""),"",IF(AND($G8499=1,$F8499&gt;='Working Hours'!$C$8,$F8499&lt;'Working Hours'!$C$9),1,0))</f>
        <v/>
      </c>
    </row>
    <row r="8500">
      <c r="A8500" s="11" t="n"/>
      <c r="B8500" s="11" t="n"/>
      <c r="C8500" s="11" t="n"/>
      <c r="E8500" s="12">
        <f>IF($A8500="","",IF(ISNUMBER($A8500),$A8500,IFERROR(DATEVALUE($A8500),"")))</f>
        <v/>
      </c>
      <c r="F8500" s="12">
        <f>IF($B8500="","",IF(ISNUMBER($B8500),HOUR($B8500)*2+MINUTE($B8500)/30,IFERROR(VALUE(LEFT($B8500,FIND(":",$B8500)-1))*2+VALUE(MID($B8500,FIND(":",$B8500)+1,2))/30,"")))</f>
        <v/>
      </c>
      <c r="G8500" s="12">
        <f>IF($E8500="","",IF(WEEKDAY($E8500,2)&lt;6,1,0))</f>
        <v/>
      </c>
      <c r="H8500" s="12">
        <f>IF(OR($E8500="",$F8500=""),"",IF(AND($G8500=1,$F8500&gt;='Working Hours'!$C$8,$F8500&lt;'Working Hours'!$C$9),1,0))</f>
        <v/>
      </c>
    </row>
    <row r="8501">
      <c r="A8501" s="11" t="n"/>
      <c r="B8501" s="11" t="n"/>
      <c r="C8501" s="11" t="n"/>
      <c r="E8501" s="12">
        <f>IF($A8501="","",IF(ISNUMBER($A8501),$A8501,IFERROR(DATEVALUE($A8501),"")))</f>
        <v/>
      </c>
      <c r="F8501" s="12">
        <f>IF($B8501="","",IF(ISNUMBER($B8501),HOUR($B8501)*2+MINUTE($B8501)/30,IFERROR(VALUE(LEFT($B8501,FIND(":",$B8501)-1))*2+VALUE(MID($B8501,FIND(":",$B8501)+1,2))/30,"")))</f>
        <v/>
      </c>
      <c r="G8501" s="12">
        <f>IF($E8501="","",IF(WEEKDAY($E8501,2)&lt;6,1,0))</f>
        <v/>
      </c>
      <c r="H8501" s="12">
        <f>IF(OR($E8501="",$F8501=""),"",IF(AND($G8501=1,$F8501&gt;='Working Hours'!$C$8,$F8501&lt;'Working Hours'!$C$9),1,0))</f>
        <v/>
      </c>
    </row>
    <row r="8502">
      <c r="A8502" s="11" t="n"/>
      <c r="B8502" s="11" t="n"/>
      <c r="C8502" s="11" t="n"/>
      <c r="E8502" s="12">
        <f>IF($A8502="","",IF(ISNUMBER($A8502),$A8502,IFERROR(DATEVALUE($A8502),"")))</f>
        <v/>
      </c>
      <c r="F8502" s="12">
        <f>IF($B8502="","",IF(ISNUMBER($B8502),HOUR($B8502)*2+MINUTE($B8502)/30,IFERROR(VALUE(LEFT($B8502,FIND(":",$B8502)-1))*2+VALUE(MID($B8502,FIND(":",$B8502)+1,2))/30,"")))</f>
        <v/>
      </c>
      <c r="G8502" s="12">
        <f>IF($E8502="","",IF(WEEKDAY($E8502,2)&lt;6,1,0))</f>
        <v/>
      </c>
      <c r="H8502" s="12">
        <f>IF(OR($E8502="",$F8502=""),"",IF(AND($G8502=1,$F8502&gt;='Working Hours'!$C$8,$F8502&lt;'Working Hours'!$C$9),1,0))</f>
        <v/>
      </c>
    </row>
    <row r="8503">
      <c r="A8503" s="11" t="n"/>
      <c r="B8503" s="11" t="n"/>
      <c r="C8503" s="11" t="n"/>
      <c r="E8503" s="12">
        <f>IF($A8503="","",IF(ISNUMBER($A8503),$A8503,IFERROR(DATEVALUE($A8503),"")))</f>
        <v/>
      </c>
      <c r="F8503" s="12">
        <f>IF($B8503="","",IF(ISNUMBER($B8503),HOUR($B8503)*2+MINUTE($B8503)/30,IFERROR(VALUE(LEFT($B8503,FIND(":",$B8503)-1))*2+VALUE(MID($B8503,FIND(":",$B8503)+1,2))/30,"")))</f>
        <v/>
      </c>
      <c r="G8503" s="12">
        <f>IF($E8503="","",IF(WEEKDAY($E8503,2)&lt;6,1,0))</f>
        <v/>
      </c>
      <c r="H8503" s="12">
        <f>IF(OR($E8503="",$F8503=""),"",IF(AND($G8503=1,$F8503&gt;='Working Hours'!$C$8,$F8503&lt;'Working Hours'!$C$9),1,0))</f>
        <v/>
      </c>
    </row>
    <row r="8504">
      <c r="A8504" s="11" t="n"/>
      <c r="B8504" s="11" t="n"/>
      <c r="C8504" s="11" t="n"/>
      <c r="E8504" s="12">
        <f>IF($A8504="","",IF(ISNUMBER($A8504),$A8504,IFERROR(DATEVALUE($A8504),"")))</f>
        <v/>
      </c>
      <c r="F8504" s="12">
        <f>IF($B8504="","",IF(ISNUMBER($B8504),HOUR($B8504)*2+MINUTE($B8504)/30,IFERROR(VALUE(LEFT($B8504,FIND(":",$B8504)-1))*2+VALUE(MID($B8504,FIND(":",$B8504)+1,2))/30,"")))</f>
        <v/>
      </c>
      <c r="G8504" s="12">
        <f>IF($E8504="","",IF(WEEKDAY($E8504,2)&lt;6,1,0))</f>
        <v/>
      </c>
      <c r="H8504" s="12">
        <f>IF(OR($E8504="",$F8504=""),"",IF(AND($G8504=1,$F8504&gt;='Working Hours'!$C$8,$F8504&lt;'Working Hours'!$C$9),1,0))</f>
        <v/>
      </c>
    </row>
    <row r="8505">
      <c r="A8505" s="11" t="n"/>
      <c r="B8505" s="11" t="n"/>
      <c r="C8505" s="11" t="n"/>
      <c r="E8505" s="12">
        <f>IF($A8505="","",IF(ISNUMBER($A8505),$A8505,IFERROR(DATEVALUE($A8505),"")))</f>
        <v/>
      </c>
      <c r="F8505" s="12">
        <f>IF($B8505="","",IF(ISNUMBER($B8505),HOUR($B8505)*2+MINUTE($B8505)/30,IFERROR(VALUE(LEFT($B8505,FIND(":",$B8505)-1))*2+VALUE(MID($B8505,FIND(":",$B8505)+1,2))/30,"")))</f>
        <v/>
      </c>
      <c r="G8505" s="12">
        <f>IF($E8505="","",IF(WEEKDAY($E8505,2)&lt;6,1,0))</f>
        <v/>
      </c>
      <c r="H8505" s="12">
        <f>IF(OR($E8505="",$F8505=""),"",IF(AND($G8505=1,$F8505&gt;='Working Hours'!$C$8,$F8505&lt;'Working Hours'!$C$9),1,0))</f>
        <v/>
      </c>
    </row>
    <row r="8506">
      <c r="A8506" s="11" t="n"/>
      <c r="B8506" s="11" t="n"/>
      <c r="C8506" s="11" t="n"/>
      <c r="E8506" s="12">
        <f>IF($A8506="","",IF(ISNUMBER($A8506),$A8506,IFERROR(DATEVALUE($A8506),"")))</f>
        <v/>
      </c>
      <c r="F8506" s="12">
        <f>IF($B8506="","",IF(ISNUMBER($B8506),HOUR($B8506)*2+MINUTE($B8506)/30,IFERROR(VALUE(LEFT($B8506,FIND(":",$B8506)-1))*2+VALUE(MID($B8506,FIND(":",$B8506)+1,2))/30,"")))</f>
        <v/>
      </c>
      <c r="G8506" s="12">
        <f>IF($E8506="","",IF(WEEKDAY($E8506,2)&lt;6,1,0))</f>
        <v/>
      </c>
      <c r="H8506" s="12">
        <f>IF(OR($E8506="",$F8506=""),"",IF(AND($G8506=1,$F8506&gt;='Working Hours'!$C$8,$F8506&lt;'Working Hours'!$C$9),1,0))</f>
        <v/>
      </c>
    </row>
    <row r="8507">
      <c r="A8507" s="11" t="n"/>
      <c r="B8507" s="11" t="n"/>
      <c r="C8507" s="11" t="n"/>
      <c r="E8507" s="12">
        <f>IF($A8507="","",IF(ISNUMBER($A8507),$A8507,IFERROR(DATEVALUE($A8507),"")))</f>
        <v/>
      </c>
      <c r="F8507" s="12">
        <f>IF($B8507="","",IF(ISNUMBER($B8507),HOUR($B8507)*2+MINUTE($B8507)/30,IFERROR(VALUE(LEFT($B8507,FIND(":",$B8507)-1))*2+VALUE(MID($B8507,FIND(":",$B8507)+1,2))/30,"")))</f>
        <v/>
      </c>
      <c r="G8507" s="12">
        <f>IF($E8507="","",IF(WEEKDAY($E8507,2)&lt;6,1,0))</f>
        <v/>
      </c>
      <c r="H8507" s="12">
        <f>IF(OR($E8507="",$F8507=""),"",IF(AND($G8507=1,$F8507&gt;='Working Hours'!$C$8,$F8507&lt;'Working Hours'!$C$9),1,0))</f>
        <v/>
      </c>
    </row>
    <row r="8508">
      <c r="A8508" s="11" t="n"/>
      <c r="B8508" s="11" t="n"/>
      <c r="C8508" s="11" t="n"/>
      <c r="E8508" s="12">
        <f>IF($A8508="","",IF(ISNUMBER($A8508),$A8508,IFERROR(DATEVALUE($A8508),"")))</f>
        <v/>
      </c>
      <c r="F8508" s="12">
        <f>IF($B8508="","",IF(ISNUMBER($B8508),HOUR($B8508)*2+MINUTE($B8508)/30,IFERROR(VALUE(LEFT($B8508,FIND(":",$B8508)-1))*2+VALUE(MID($B8508,FIND(":",$B8508)+1,2))/30,"")))</f>
        <v/>
      </c>
      <c r="G8508" s="12">
        <f>IF($E8508="","",IF(WEEKDAY($E8508,2)&lt;6,1,0))</f>
        <v/>
      </c>
      <c r="H8508" s="12">
        <f>IF(OR($E8508="",$F8508=""),"",IF(AND($G8508=1,$F8508&gt;='Working Hours'!$C$8,$F8508&lt;'Working Hours'!$C$9),1,0))</f>
        <v/>
      </c>
    </row>
    <row r="8509">
      <c r="A8509" s="11" t="n"/>
      <c r="B8509" s="11" t="n"/>
      <c r="C8509" s="11" t="n"/>
      <c r="E8509" s="12">
        <f>IF($A8509="","",IF(ISNUMBER($A8509),$A8509,IFERROR(DATEVALUE($A8509),"")))</f>
        <v/>
      </c>
      <c r="F8509" s="12">
        <f>IF($B8509="","",IF(ISNUMBER($B8509),HOUR($B8509)*2+MINUTE($B8509)/30,IFERROR(VALUE(LEFT($B8509,FIND(":",$B8509)-1))*2+VALUE(MID($B8509,FIND(":",$B8509)+1,2))/30,"")))</f>
        <v/>
      </c>
      <c r="G8509" s="12">
        <f>IF($E8509="","",IF(WEEKDAY($E8509,2)&lt;6,1,0))</f>
        <v/>
      </c>
      <c r="H8509" s="12">
        <f>IF(OR($E8509="",$F8509=""),"",IF(AND($G8509=1,$F8509&gt;='Working Hours'!$C$8,$F8509&lt;'Working Hours'!$C$9),1,0))</f>
        <v/>
      </c>
    </row>
    <row r="8510">
      <c r="A8510" s="11" t="n"/>
      <c r="B8510" s="11" t="n"/>
      <c r="C8510" s="11" t="n"/>
      <c r="E8510" s="12">
        <f>IF($A8510="","",IF(ISNUMBER($A8510),$A8510,IFERROR(DATEVALUE($A8510),"")))</f>
        <v/>
      </c>
      <c r="F8510" s="12">
        <f>IF($B8510="","",IF(ISNUMBER($B8510),HOUR($B8510)*2+MINUTE($B8510)/30,IFERROR(VALUE(LEFT($B8510,FIND(":",$B8510)-1))*2+VALUE(MID($B8510,FIND(":",$B8510)+1,2))/30,"")))</f>
        <v/>
      </c>
      <c r="G8510" s="12">
        <f>IF($E8510="","",IF(WEEKDAY($E8510,2)&lt;6,1,0))</f>
        <v/>
      </c>
      <c r="H8510" s="12">
        <f>IF(OR($E8510="",$F8510=""),"",IF(AND($G8510=1,$F8510&gt;='Working Hours'!$C$8,$F8510&lt;'Working Hours'!$C$9),1,0))</f>
        <v/>
      </c>
    </row>
    <row r="8511">
      <c r="A8511" s="11" t="n"/>
      <c r="B8511" s="11" t="n"/>
      <c r="C8511" s="11" t="n"/>
      <c r="E8511" s="12">
        <f>IF($A8511="","",IF(ISNUMBER($A8511),$A8511,IFERROR(DATEVALUE($A8511),"")))</f>
        <v/>
      </c>
      <c r="F8511" s="12">
        <f>IF($B8511="","",IF(ISNUMBER($B8511),HOUR($B8511)*2+MINUTE($B8511)/30,IFERROR(VALUE(LEFT($B8511,FIND(":",$B8511)-1))*2+VALUE(MID($B8511,FIND(":",$B8511)+1,2))/30,"")))</f>
        <v/>
      </c>
      <c r="G8511" s="12">
        <f>IF($E8511="","",IF(WEEKDAY($E8511,2)&lt;6,1,0))</f>
        <v/>
      </c>
      <c r="H8511" s="12">
        <f>IF(OR($E8511="",$F8511=""),"",IF(AND($G8511=1,$F8511&gt;='Working Hours'!$C$8,$F8511&lt;'Working Hours'!$C$9),1,0))</f>
        <v/>
      </c>
    </row>
    <row r="8512">
      <c r="A8512" s="11" t="n"/>
      <c r="B8512" s="11" t="n"/>
      <c r="C8512" s="11" t="n"/>
      <c r="E8512" s="12">
        <f>IF($A8512="","",IF(ISNUMBER($A8512),$A8512,IFERROR(DATEVALUE($A8512),"")))</f>
        <v/>
      </c>
      <c r="F8512" s="12">
        <f>IF($B8512="","",IF(ISNUMBER($B8512),HOUR($B8512)*2+MINUTE($B8512)/30,IFERROR(VALUE(LEFT($B8512,FIND(":",$B8512)-1))*2+VALUE(MID($B8512,FIND(":",$B8512)+1,2))/30,"")))</f>
        <v/>
      </c>
      <c r="G8512" s="12">
        <f>IF($E8512="","",IF(WEEKDAY($E8512,2)&lt;6,1,0))</f>
        <v/>
      </c>
      <c r="H8512" s="12">
        <f>IF(OR($E8512="",$F8512=""),"",IF(AND($G8512=1,$F8512&gt;='Working Hours'!$C$8,$F8512&lt;'Working Hours'!$C$9),1,0))</f>
        <v/>
      </c>
    </row>
    <row r="8513">
      <c r="A8513" s="11" t="n"/>
      <c r="B8513" s="11" t="n"/>
      <c r="C8513" s="11" t="n"/>
      <c r="E8513" s="12">
        <f>IF($A8513="","",IF(ISNUMBER($A8513),$A8513,IFERROR(DATEVALUE($A8513),"")))</f>
        <v/>
      </c>
      <c r="F8513" s="12">
        <f>IF($B8513="","",IF(ISNUMBER($B8513),HOUR($B8513)*2+MINUTE($B8513)/30,IFERROR(VALUE(LEFT($B8513,FIND(":",$B8513)-1))*2+VALUE(MID($B8513,FIND(":",$B8513)+1,2))/30,"")))</f>
        <v/>
      </c>
      <c r="G8513" s="12">
        <f>IF($E8513="","",IF(WEEKDAY($E8513,2)&lt;6,1,0))</f>
        <v/>
      </c>
      <c r="H8513" s="12">
        <f>IF(OR($E8513="",$F8513=""),"",IF(AND($G8513=1,$F8513&gt;='Working Hours'!$C$8,$F8513&lt;'Working Hours'!$C$9),1,0))</f>
        <v/>
      </c>
    </row>
    <row r="8514">
      <c r="A8514" s="11" t="n"/>
      <c r="B8514" s="11" t="n"/>
      <c r="C8514" s="11" t="n"/>
      <c r="E8514" s="12">
        <f>IF($A8514="","",IF(ISNUMBER($A8514),$A8514,IFERROR(DATEVALUE($A8514),"")))</f>
        <v/>
      </c>
      <c r="F8514" s="12">
        <f>IF($B8514="","",IF(ISNUMBER($B8514),HOUR($B8514)*2+MINUTE($B8514)/30,IFERROR(VALUE(LEFT($B8514,FIND(":",$B8514)-1))*2+VALUE(MID($B8514,FIND(":",$B8514)+1,2))/30,"")))</f>
        <v/>
      </c>
      <c r="G8514" s="12">
        <f>IF($E8514="","",IF(WEEKDAY($E8514,2)&lt;6,1,0))</f>
        <v/>
      </c>
      <c r="H8514" s="12">
        <f>IF(OR($E8514="",$F8514=""),"",IF(AND($G8514=1,$F8514&gt;='Working Hours'!$C$8,$F8514&lt;'Working Hours'!$C$9),1,0))</f>
        <v/>
      </c>
    </row>
    <row r="8515">
      <c r="A8515" s="11" t="n"/>
      <c r="B8515" s="11" t="n"/>
      <c r="C8515" s="11" t="n"/>
      <c r="E8515" s="12">
        <f>IF($A8515="","",IF(ISNUMBER($A8515),$A8515,IFERROR(DATEVALUE($A8515),"")))</f>
        <v/>
      </c>
      <c r="F8515" s="12">
        <f>IF($B8515="","",IF(ISNUMBER($B8515),HOUR($B8515)*2+MINUTE($B8515)/30,IFERROR(VALUE(LEFT($B8515,FIND(":",$B8515)-1))*2+VALUE(MID($B8515,FIND(":",$B8515)+1,2))/30,"")))</f>
        <v/>
      </c>
      <c r="G8515" s="12">
        <f>IF($E8515="","",IF(WEEKDAY($E8515,2)&lt;6,1,0))</f>
        <v/>
      </c>
      <c r="H8515" s="12">
        <f>IF(OR($E8515="",$F8515=""),"",IF(AND($G8515=1,$F8515&gt;='Working Hours'!$C$8,$F8515&lt;'Working Hours'!$C$9),1,0))</f>
        <v/>
      </c>
    </row>
    <row r="8516">
      <c r="A8516" s="11" t="n"/>
      <c r="B8516" s="11" t="n"/>
      <c r="C8516" s="11" t="n"/>
      <c r="E8516" s="12">
        <f>IF($A8516="","",IF(ISNUMBER($A8516),$A8516,IFERROR(DATEVALUE($A8516),"")))</f>
        <v/>
      </c>
      <c r="F8516" s="12">
        <f>IF($B8516="","",IF(ISNUMBER($B8516),HOUR($B8516)*2+MINUTE($B8516)/30,IFERROR(VALUE(LEFT($B8516,FIND(":",$B8516)-1))*2+VALUE(MID($B8516,FIND(":",$B8516)+1,2))/30,"")))</f>
        <v/>
      </c>
      <c r="G8516" s="12">
        <f>IF($E8516="","",IF(WEEKDAY($E8516,2)&lt;6,1,0))</f>
        <v/>
      </c>
      <c r="H8516" s="12">
        <f>IF(OR($E8516="",$F8516=""),"",IF(AND($G8516=1,$F8516&gt;='Working Hours'!$C$8,$F8516&lt;'Working Hours'!$C$9),1,0))</f>
        <v/>
      </c>
    </row>
    <row r="8517">
      <c r="A8517" s="11" t="n"/>
      <c r="B8517" s="11" t="n"/>
      <c r="C8517" s="11" t="n"/>
      <c r="E8517" s="12">
        <f>IF($A8517="","",IF(ISNUMBER($A8517),$A8517,IFERROR(DATEVALUE($A8517),"")))</f>
        <v/>
      </c>
      <c r="F8517" s="12">
        <f>IF($B8517="","",IF(ISNUMBER($B8517),HOUR($B8517)*2+MINUTE($B8517)/30,IFERROR(VALUE(LEFT($B8517,FIND(":",$B8517)-1))*2+VALUE(MID($B8517,FIND(":",$B8517)+1,2))/30,"")))</f>
        <v/>
      </c>
      <c r="G8517" s="12">
        <f>IF($E8517="","",IF(WEEKDAY($E8517,2)&lt;6,1,0))</f>
        <v/>
      </c>
      <c r="H8517" s="12">
        <f>IF(OR($E8517="",$F8517=""),"",IF(AND($G8517=1,$F8517&gt;='Working Hours'!$C$8,$F8517&lt;'Working Hours'!$C$9),1,0))</f>
        <v/>
      </c>
    </row>
    <row r="8518">
      <c r="A8518" s="11" t="n"/>
      <c r="B8518" s="11" t="n"/>
      <c r="C8518" s="11" t="n"/>
      <c r="E8518" s="12">
        <f>IF($A8518="","",IF(ISNUMBER($A8518),$A8518,IFERROR(DATEVALUE($A8518),"")))</f>
        <v/>
      </c>
      <c r="F8518" s="12">
        <f>IF($B8518="","",IF(ISNUMBER($B8518),HOUR($B8518)*2+MINUTE($B8518)/30,IFERROR(VALUE(LEFT($B8518,FIND(":",$B8518)-1))*2+VALUE(MID($B8518,FIND(":",$B8518)+1,2))/30,"")))</f>
        <v/>
      </c>
      <c r="G8518" s="12">
        <f>IF($E8518="","",IF(WEEKDAY($E8518,2)&lt;6,1,0))</f>
        <v/>
      </c>
      <c r="H8518" s="12">
        <f>IF(OR($E8518="",$F8518=""),"",IF(AND($G8518=1,$F8518&gt;='Working Hours'!$C$8,$F8518&lt;'Working Hours'!$C$9),1,0))</f>
        <v/>
      </c>
    </row>
    <row r="8519">
      <c r="A8519" s="11" t="n"/>
      <c r="B8519" s="11" t="n"/>
      <c r="C8519" s="11" t="n"/>
      <c r="E8519" s="12">
        <f>IF($A8519="","",IF(ISNUMBER($A8519),$A8519,IFERROR(DATEVALUE($A8519),"")))</f>
        <v/>
      </c>
      <c r="F8519" s="12">
        <f>IF($B8519="","",IF(ISNUMBER($B8519),HOUR($B8519)*2+MINUTE($B8519)/30,IFERROR(VALUE(LEFT($B8519,FIND(":",$B8519)-1))*2+VALUE(MID($B8519,FIND(":",$B8519)+1,2))/30,"")))</f>
        <v/>
      </c>
      <c r="G8519" s="12">
        <f>IF($E8519="","",IF(WEEKDAY($E8519,2)&lt;6,1,0))</f>
        <v/>
      </c>
      <c r="H8519" s="12">
        <f>IF(OR($E8519="",$F8519=""),"",IF(AND($G8519=1,$F8519&gt;='Working Hours'!$C$8,$F8519&lt;'Working Hours'!$C$9),1,0))</f>
        <v/>
      </c>
    </row>
    <row r="8520">
      <c r="A8520" s="11" t="n"/>
      <c r="B8520" s="11" t="n"/>
      <c r="C8520" s="11" t="n"/>
      <c r="E8520" s="12">
        <f>IF($A8520="","",IF(ISNUMBER($A8520),$A8520,IFERROR(DATEVALUE($A8520),"")))</f>
        <v/>
      </c>
      <c r="F8520" s="12">
        <f>IF($B8520="","",IF(ISNUMBER($B8520),HOUR($B8520)*2+MINUTE($B8520)/30,IFERROR(VALUE(LEFT($B8520,FIND(":",$B8520)-1))*2+VALUE(MID($B8520,FIND(":",$B8520)+1,2))/30,"")))</f>
        <v/>
      </c>
      <c r="G8520" s="12">
        <f>IF($E8520="","",IF(WEEKDAY($E8520,2)&lt;6,1,0))</f>
        <v/>
      </c>
      <c r="H8520" s="12">
        <f>IF(OR($E8520="",$F8520=""),"",IF(AND($G8520=1,$F8520&gt;='Working Hours'!$C$8,$F8520&lt;'Working Hours'!$C$9),1,0))</f>
        <v/>
      </c>
    </row>
    <row r="8521">
      <c r="A8521" s="11" t="n"/>
      <c r="B8521" s="11" t="n"/>
      <c r="C8521" s="11" t="n"/>
      <c r="E8521" s="12">
        <f>IF($A8521="","",IF(ISNUMBER($A8521),$A8521,IFERROR(DATEVALUE($A8521),"")))</f>
        <v/>
      </c>
      <c r="F8521" s="12">
        <f>IF($B8521="","",IF(ISNUMBER($B8521),HOUR($B8521)*2+MINUTE($B8521)/30,IFERROR(VALUE(LEFT($B8521,FIND(":",$B8521)-1))*2+VALUE(MID($B8521,FIND(":",$B8521)+1,2))/30,"")))</f>
        <v/>
      </c>
      <c r="G8521" s="12">
        <f>IF($E8521="","",IF(WEEKDAY($E8521,2)&lt;6,1,0))</f>
        <v/>
      </c>
      <c r="H8521" s="12">
        <f>IF(OR($E8521="",$F8521=""),"",IF(AND($G8521=1,$F8521&gt;='Working Hours'!$C$8,$F8521&lt;'Working Hours'!$C$9),1,0))</f>
        <v/>
      </c>
    </row>
    <row r="8522">
      <c r="A8522" s="11" t="n"/>
      <c r="B8522" s="11" t="n"/>
      <c r="C8522" s="11" t="n"/>
      <c r="E8522" s="12">
        <f>IF($A8522="","",IF(ISNUMBER($A8522),$A8522,IFERROR(DATEVALUE($A8522),"")))</f>
        <v/>
      </c>
      <c r="F8522" s="12">
        <f>IF($B8522="","",IF(ISNUMBER($B8522),HOUR($B8522)*2+MINUTE($B8522)/30,IFERROR(VALUE(LEFT($B8522,FIND(":",$B8522)-1))*2+VALUE(MID($B8522,FIND(":",$B8522)+1,2))/30,"")))</f>
        <v/>
      </c>
      <c r="G8522" s="12">
        <f>IF($E8522="","",IF(WEEKDAY($E8522,2)&lt;6,1,0))</f>
        <v/>
      </c>
      <c r="H8522" s="12">
        <f>IF(OR($E8522="",$F8522=""),"",IF(AND($G8522=1,$F8522&gt;='Working Hours'!$C$8,$F8522&lt;'Working Hours'!$C$9),1,0))</f>
        <v/>
      </c>
    </row>
    <row r="8523">
      <c r="A8523" s="11" t="n"/>
      <c r="B8523" s="11" t="n"/>
      <c r="C8523" s="11" t="n"/>
      <c r="E8523" s="12">
        <f>IF($A8523="","",IF(ISNUMBER($A8523),$A8523,IFERROR(DATEVALUE($A8523),"")))</f>
        <v/>
      </c>
      <c r="F8523" s="12">
        <f>IF($B8523="","",IF(ISNUMBER($B8523),HOUR($B8523)*2+MINUTE($B8523)/30,IFERROR(VALUE(LEFT($B8523,FIND(":",$B8523)-1))*2+VALUE(MID($B8523,FIND(":",$B8523)+1,2))/30,"")))</f>
        <v/>
      </c>
      <c r="G8523" s="12">
        <f>IF($E8523="","",IF(WEEKDAY($E8523,2)&lt;6,1,0))</f>
        <v/>
      </c>
      <c r="H8523" s="12">
        <f>IF(OR($E8523="",$F8523=""),"",IF(AND($G8523=1,$F8523&gt;='Working Hours'!$C$8,$F8523&lt;'Working Hours'!$C$9),1,0))</f>
        <v/>
      </c>
    </row>
    <row r="8524">
      <c r="A8524" s="11" t="n"/>
      <c r="B8524" s="11" t="n"/>
      <c r="C8524" s="11" t="n"/>
      <c r="E8524" s="12">
        <f>IF($A8524="","",IF(ISNUMBER($A8524),$A8524,IFERROR(DATEVALUE($A8524),"")))</f>
        <v/>
      </c>
      <c r="F8524" s="12">
        <f>IF($B8524="","",IF(ISNUMBER($B8524),HOUR($B8524)*2+MINUTE($B8524)/30,IFERROR(VALUE(LEFT($B8524,FIND(":",$B8524)-1))*2+VALUE(MID($B8524,FIND(":",$B8524)+1,2))/30,"")))</f>
        <v/>
      </c>
      <c r="G8524" s="12">
        <f>IF($E8524="","",IF(WEEKDAY($E8524,2)&lt;6,1,0))</f>
        <v/>
      </c>
      <c r="H8524" s="12">
        <f>IF(OR($E8524="",$F8524=""),"",IF(AND($G8524=1,$F8524&gt;='Working Hours'!$C$8,$F8524&lt;'Working Hours'!$C$9),1,0))</f>
        <v/>
      </c>
    </row>
    <row r="8525">
      <c r="A8525" s="11" t="n"/>
      <c r="B8525" s="11" t="n"/>
      <c r="C8525" s="11" t="n"/>
      <c r="E8525" s="12">
        <f>IF($A8525="","",IF(ISNUMBER($A8525),$A8525,IFERROR(DATEVALUE($A8525),"")))</f>
        <v/>
      </c>
      <c r="F8525" s="12">
        <f>IF($B8525="","",IF(ISNUMBER($B8525),HOUR($B8525)*2+MINUTE($B8525)/30,IFERROR(VALUE(LEFT($B8525,FIND(":",$B8525)-1))*2+VALUE(MID($B8525,FIND(":",$B8525)+1,2))/30,"")))</f>
        <v/>
      </c>
      <c r="G8525" s="12">
        <f>IF($E8525="","",IF(WEEKDAY($E8525,2)&lt;6,1,0))</f>
        <v/>
      </c>
      <c r="H8525" s="12">
        <f>IF(OR($E8525="",$F8525=""),"",IF(AND($G8525=1,$F8525&gt;='Working Hours'!$C$8,$F8525&lt;'Working Hours'!$C$9),1,0))</f>
        <v/>
      </c>
    </row>
    <row r="8526">
      <c r="A8526" s="11" t="n"/>
      <c r="B8526" s="11" t="n"/>
      <c r="C8526" s="11" t="n"/>
      <c r="E8526" s="12">
        <f>IF($A8526="","",IF(ISNUMBER($A8526),$A8526,IFERROR(DATEVALUE($A8526),"")))</f>
        <v/>
      </c>
      <c r="F8526" s="12">
        <f>IF($B8526="","",IF(ISNUMBER($B8526),HOUR($B8526)*2+MINUTE($B8526)/30,IFERROR(VALUE(LEFT($B8526,FIND(":",$B8526)-1))*2+VALUE(MID($B8526,FIND(":",$B8526)+1,2))/30,"")))</f>
        <v/>
      </c>
      <c r="G8526" s="12">
        <f>IF($E8526="","",IF(WEEKDAY($E8526,2)&lt;6,1,0))</f>
        <v/>
      </c>
      <c r="H8526" s="12">
        <f>IF(OR($E8526="",$F8526=""),"",IF(AND($G8526=1,$F8526&gt;='Working Hours'!$C$8,$F8526&lt;'Working Hours'!$C$9),1,0))</f>
        <v/>
      </c>
    </row>
    <row r="8527">
      <c r="A8527" s="11" t="n"/>
      <c r="B8527" s="11" t="n"/>
      <c r="C8527" s="11" t="n"/>
      <c r="E8527" s="12">
        <f>IF($A8527="","",IF(ISNUMBER($A8527),$A8527,IFERROR(DATEVALUE($A8527),"")))</f>
        <v/>
      </c>
      <c r="F8527" s="12">
        <f>IF($B8527="","",IF(ISNUMBER($B8527),HOUR($B8527)*2+MINUTE($B8527)/30,IFERROR(VALUE(LEFT($B8527,FIND(":",$B8527)-1))*2+VALUE(MID($B8527,FIND(":",$B8527)+1,2))/30,"")))</f>
        <v/>
      </c>
      <c r="G8527" s="12">
        <f>IF($E8527="","",IF(WEEKDAY($E8527,2)&lt;6,1,0))</f>
        <v/>
      </c>
      <c r="H8527" s="12">
        <f>IF(OR($E8527="",$F8527=""),"",IF(AND($G8527=1,$F8527&gt;='Working Hours'!$C$8,$F8527&lt;'Working Hours'!$C$9),1,0))</f>
        <v/>
      </c>
    </row>
    <row r="8528">
      <c r="A8528" s="11" t="n"/>
      <c r="B8528" s="11" t="n"/>
      <c r="C8528" s="11" t="n"/>
      <c r="E8528" s="12">
        <f>IF($A8528="","",IF(ISNUMBER($A8528),$A8528,IFERROR(DATEVALUE($A8528),"")))</f>
        <v/>
      </c>
      <c r="F8528" s="12">
        <f>IF($B8528="","",IF(ISNUMBER($B8528),HOUR($B8528)*2+MINUTE($B8528)/30,IFERROR(VALUE(LEFT($B8528,FIND(":",$B8528)-1))*2+VALUE(MID($B8528,FIND(":",$B8528)+1,2))/30,"")))</f>
        <v/>
      </c>
      <c r="G8528" s="12">
        <f>IF($E8528="","",IF(WEEKDAY($E8528,2)&lt;6,1,0))</f>
        <v/>
      </c>
      <c r="H8528" s="12">
        <f>IF(OR($E8528="",$F8528=""),"",IF(AND($G8528=1,$F8528&gt;='Working Hours'!$C$8,$F8528&lt;'Working Hours'!$C$9),1,0))</f>
        <v/>
      </c>
    </row>
    <row r="8529">
      <c r="A8529" s="11" t="n"/>
      <c r="B8529" s="11" t="n"/>
      <c r="C8529" s="11" t="n"/>
      <c r="E8529" s="12">
        <f>IF($A8529="","",IF(ISNUMBER($A8529),$A8529,IFERROR(DATEVALUE($A8529),"")))</f>
        <v/>
      </c>
      <c r="F8529" s="12">
        <f>IF($B8529="","",IF(ISNUMBER($B8529),HOUR($B8529)*2+MINUTE($B8529)/30,IFERROR(VALUE(LEFT($B8529,FIND(":",$B8529)-1))*2+VALUE(MID($B8529,FIND(":",$B8529)+1,2))/30,"")))</f>
        <v/>
      </c>
      <c r="G8529" s="12">
        <f>IF($E8529="","",IF(WEEKDAY($E8529,2)&lt;6,1,0))</f>
        <v/>
      </c>
      <c r="H8529" s="12">
        <f>IF(OR($E8529="",$F8529=""),"",IF(AND($G8529=1,$F8529&gt;='Working Hours'!$C$8,$F8529&lt;'Working Hours'!$C$9),1,0))</f>
        <v/>
      </c>
    </row>
    <row r="8530">
      <c r="A8530" s="11" t="n"/>
      <c r="B8530" s="11" t="n"/>
      <c r="C8530" s="11" t="n"/>
      <c r="E8530" s="12">
        <f>IF($A8530="","",IF(ISNUMBER($A8530),$A8530,IFERROR(DATEVALUE($A8530),"")))</f>
        <v/>
      </c>
      <c r="F8530" s="12">
        <f>IF($B8530="","",IF(ISNUMBER($B8530),HOUR($B8530)*2+MINUTE($B8530)/30,IFERROR(VALUE(LEFT($B8530,FIND(":",$B8530)-1))*2+VALUE(MID($B8530,FIND(":",$B8530)+1,2))/30,"")))</f>
        <v/>
      </c>
      <c r="G8530" s="12">
        <f>IF($E8530="","",IF(WEEKDAY($E8530,2)&lt;6,1,0))</f>
        <v/>
      </c>
      <c r="H8530" s="12">
        <f>IF(OR($E8530="",$F8530=""),"",IF(AND($G8530=1,$F8530&gt;='Working Hours'!$C$8,$F8530&lt;'Working Hours'!$C$9),1,0))</f>
        <v/>
      </c>
    </row>
    <row r="8531">
      <c r="A8531" s="11" t="n"/>
      <c r="B8531" s="11" t="n"/>
      <c r="C8531" s="11" t="n"/>
      <c r="E8531" s="12">
        <f>IF($A8531="","",IF(ISNUMBER($A8531),$A8531,IFERROR(DATEVALUE($A8531),"")))</f>
        <v/>
      </c>
      <c r="F8531" s="12">
        <f>IF($B8531="","",IF(ISNUMBER($B8531),HOUR($B8531)*2+MINUTE($B8531)/30,IFERROR(VALUE(LEFT($B8531,FIND(":",$B8531)-1))*2+VALUE(MID($B8531,FIND(":",$B8531)+1,2))/30,"")))</f>
        <v/>
      </c>
      <c r="G8531" s="12">
        <f>IF($E8531="","",IF(WEEKDAY($E8531,2)&lt;6,1,0))</f>
        <v/>
      </c>
      <c r="H8531" s="12">
        <f>IF(OR($E8531="",$F8531=""),"",IF(AND($G8531=1,$F8531&gt;='Working Hours'!$C$8,$F8531&lt;'Working Hours'!$C$9),1,0))</f>
        <v/>
      </c>
    </row>
    <row r="8532">
      <c r="A8532" s="11" t="n"/>
      <c r="B8532" s="11" t="n"/>
      <c r="C8532" s="11" t="n"/>
      <c r="E8532" s="12">
        <f>IF($A8532="","",IF(ISNUMBER($A8532),$A8532,IFERROR(DATEVALUE($A8532),"")))</f>
        <v/>
      </c>
      <c r="F8532" s="12">
        <f>IF($B8532="","",IF(ISNUMBER($B8532),HOUR($B8532)*2+MINUTE($B8532)/30,IFERROR(VALUE(LEFT($B8532,FIND(":",$B8532)-1))*2+VALUE(MID($B8532,FIND(":",$B8532)+1,2))/30,"")))</f>
        <v/>
      </c>
      <c r="G8532" s="12">
        <f>IF($E8532="","",IF(WEEKDAY($E8532,2)&lt;6,1,0))</f>
        <v/>
      </c>
      <c r="H8532" s="12">
        <f>IF(OR($E8532="",$F8532=""),"",IF(AND($G8532=1,$F8532&gt;='Working Hours'!$C$8,$F8532&lt;'Working Hours'!$C$9),1,0))</f>
        <v/>
      </c>
    </row>
    <row r="8533">
      <c r="A8533" s="11" t="n"/>
      <c r="B8533" s="11" t="n"/>
      <c r="C8533" s="11" t="n"/>
      <c r="E8533" s="12">
        <f>IF($A8533="","",IF(ISNUMBER($A8533),$A8533,IFERROR(DATEVALUE($A8533),"")))</f>
        <v/>
      </c>
      <c r="F8533" s="12">
        <f>IF($B8533="","",IF(ISNUMBER($B8533),HOUR($B8533)*2+MINUTE($B8533)/30,IFERROR(VALUE(LEFT($B8533,FIND(":",$B8533)-1))*2+VALUE(MID($B8533,FIND(":",$B8533)+1,2))/30,"")))</f>
        <v/>
      </c>
      <c r="G8533" s="12">
        <f>IF($E8533="","",IF(WEEKDAY($E8533,2)&lt;6,1,0))</f>
        <v/>
      </c>
      <c r="H8533" s="12">
        <f>IF(OR($E8533="",$F8533=""),"",IF(AND($G8533=1,$F8533&gt;='Working Hours'!$C$8,$F8533&lt;'Working Hours'!$C$9),1,0))</f>
        <v/>
      </c>
    </row>
    <row r="8534">
      <c r="A8534" s="11" t="n"/>
      <c r="B8534" s="11" t="n"/>
      <c r="C8534" s="11" t="n"/>
      <c r="E8534" s="12">
        <f>IF($A8534="","",IF(ISNUMBER($A8534),$A8534,IFERROR(DATEVALUE($A8534),"")))</f>
        <v/>
      </c>
      <c r="F8534" s="12">
        <f>IF($B8534="","",IF(ISNUMBER($B8534),HOUR($B8534)*2+MINUTE($B8534)/30,IFERROR(VALUE(LEFT($B8534,FIND(":",$B8534)-1))*2+VALUE(MID($B8534,FIND(":",$B8534)+1,2))/30,"")))</f>
        <v/>
      </c>
      <c r="G8534" s="12">
        <f>IF($E8534="","",IF(WEEKDAY($E8534,2)&lt;6,1,0))</f>
        <v/>
      </c>
      <c r="H8534" s="12">
        <f>IF(OR($E8534="",$F8534=""),"",IF(AND($G8534=1,$F8534&gt;='Working Hours'!$C$8,$F8534&lt;'Working Hours'!$C$9),1,0))</f>
        <v/>
      </c>
    </row>
    <row r="8535">
      <c r="A8535" s="11" t="n"/>
      <c r="B8535" s="11" t="n"/>
      <c r="C8535" s="11" t="n"/>
      <c r="E8535" s="12">
        <f>IF($A8535="","",IF(ISNUMBER($A8535),$A8535,IFERROR(DATEVALUE($A8535),"")))</f>
        <v/>
      </c>
      <c r="F8535" s="12">
        <f>IF($B8535="","",IF(ISNUMBER($B8535),HOUR($B8535)*2+MINUTE($B8535)/30,IFERROR(VALUE(LEFT($B8535,FIND(":",$B8535)-1))*2+VALUE(MID($B8535,FIND(":",$B8535)+1,2))/30,"")))</f>
        <v/>
      </c>
      <c r="G8535" s="12">
        <f>IF($E8535="","",IF(WEEKDAY($E8535,2)&lt;6,1,0))</f>
        <v/>
      </c>
      <c r="H8535" s="12">
        <f>IF(OR($E8535="",$F8535=""),"",IF(AND($G8535=1,$F8535&gt;='Working Hours'!$C$8,$F8535&lt;'Working Hours'!$C$9),1,0))</f>
        <v/>
      </c>
    </row>
    <row r="8536">
      <c r="A8536" s="11" t="n"/>
      <c r="B8536" s="11" t="n"/>
      <c r="C8536" s="11" t="n"/>
      <c r="E8536" s="12">
        <f>IF($A8536="","",IF(ISNUMBER($A8536),$A8536,IFERROR(DATEVALUE($A8536),"")))</f>
        <v/>
      </c>
      <c r="F8536" s="12">
        <f>IF($B8536="","",IF(ISNUMBER($B8536),HOUR($B8536)*2+MINUTE($B8536)/30,IFERROR(VALUE(LEFT($B8536,FIND(":",$B8536)-1))*2+VALUE(MID($B8536,FIND(":",$B8536)+1,2))/30,"")))</f>
        <v/>
      </c>
      <c r="G8536" s="12">
        <f>IF($E8536="","",IF(WEEKDAY($E8536,2)&lt;6,1,0))</f>
        <v/>
      </c>
      <c r="H8536" s="12">
        <f>IF(OR($E8536="",$F8536=""),"",IF(AND($G8536=1,$F8536&gt;='Working Hours'!$C$8,$F8536&lt;'Working Hours'!$C$9),1,0))</f>
        <v/>
      </c>
    </row>
    <row r="8537">
      <c r="A8537" s="11" t="n"/>
      <c r="B8537" s="11" t="n"/>
      <c r="C8537" s="11" t="n"/>
      <c r="E8537" s="12">
        <f>IF($A8537="","",IF(ISNUMBER($A8537),$A8537,IFERROR(DATEVALUE($A8537),"")))</f>
        <v/>
      </c>
      <c r="F8537" s="12">
        <f>IF($B8537="","",IF(ISNUMBER($B8537),HOUR($B8537)*2+MINUTE($B8537)/30,IFERROR(VALUE(LEFT($B8537,FIND(":",$B8537)-1))*2+VALUE(MID($B8537,FIND(":",$B8537)+1,2))/30,"")))</f>
        <v/>
      </c>
      <c r="G8537" s="12">
        <f>IF($E8537="","",IF(WEEKDAY($E8537,2)&lt;6,1,0))</f>
        <v/>
      </c>
      <c r="H8537" s="12">
        <f>IF(OR($E8537="",$F8537=""),"",IF(AND($G8537=1,$F8537&gt;='Working Hours'!$C$8,$F8537&lt;'Working Hours'!$C$9),1,0))</f>
        <v/>
      </c>
    </row>
    <row r="8538">
      <c r="A8538" s="11" t="n"/>
      <c r="B8538" s="11" t="n"/>
      <c r="C8538" s="11" t="n"/>
      <c r="E8538" s="12">
        <f>IF($A8538="","",IF(ISNUMBER($A8538),$A8538,IFERROR(DATEVALUE($A8538),"")))</f>
        <v/>
      </c>
      <c r="F8538" s="12">
        <f>IF($B8538="","",IF(ISNUMBER($B8538),HOUR($B8538)*2+MINUTE($B8538)/30,IFERROR(VALUE(LEFT($B8538,FIND(":",$B8538)-1))*2+VALUE(MID($B8538,FIND(":",$B8538)+1,2))/30,"")))</f>
        <v/>
      </c>
      <c r="G8538" s="12">
        <f>IF($E8538="","",IF(WEEKDAY($E8538,2)&lt;6,1,0))</f>
        <v/>
      </c>
      <c r="H8538" s="12">
        <f>IF(OR($E8538="",$F8538=""),"",IF(AND($G8538=1,$F8538&gt;='Working Hours'!$C$8,$F8538&lt;'Working Hours'!$C$9),1,0))</f>
        <v/>
      </c>
    </row>
    <row r="8539">
      <c r="A8539" s="11" t="n"/>
      <c r="B8539" s="11" t="n"/>
      <c r="C8539" s="11" t="n"/>
      <c r="E8539" s="12">
        <f>IF($A8539="","",IF(ISNUMBER($A8539),$A8539,IFERROR(DATEVALUE($A8539),"")))</f>
        <v/>
      </c>
      <c r="F8539" s="12">
        <f>IF($B8539="","",IF(ISNUMBER($B8539),HOUR($B8539)*2+MINUTE($B8539)/30,IFERROR(VALUE(LEFT($B8539,FIND(":",$B8539)-1))*2+VALUE(MID($B8539,FIND(":",$B8539)+1,2))/30,"")))</f>
        <v/>
      </c>
      <c r="G8539" s="12">
        <f>IF($E8539="","",IF(WEEKDAY($E8539,2)&lt;6,1,0))</f>
        <v/>
      </c>
      <c r="H8539" s="12">
        <f>IF(OR($E8539="",$F8539=""),"",IF(AND($G8539=1,$F8539&gt;='Working Hours'!$C$8,$F8539&lt;'Working Hours'!$C$9),1,0))</f>
        <v/>
      </c>
    </row>
    <row r="8540">
      <c r="A8540" s="11" t="n"/>
      <c r="B8540" s="11" t="n"/>
      <c r="C8540" s="11" t="n"/>
      <c r="E8540" s="12">
        <f>IF($A8540="","",IF(ISNUMBER($A8540),$A8540,IFERROR(DATEVALUE($A8540),"")))</f>
        <v/>
      </c>
      <c r="F8540" s="12">
        <f>IF($B8540="","",IF(ISNUMBER($B8540),HOUR($B8540)*2+MINUTE($B8540)/30,IFERROR(VALUE(LEFT($B8540,FIND(":",$B8540)-1))*2+VALUE(MID($B8540,FIND(":",$B8540)+1,2))/30,"")))</f>
        <v/>
      </c>
      <c r="G8540" s="12">
        <f>IF($E8540="","",IF(WEEKDAY($E8540,2)&lt;6,1,0))</f>
        <v/>
      </c>
      <c r="H8540" s="12">
        <f>IF(OR($E8540="",$F8540=""),"",IF(AND($G8540=1,$F8540&gt;='Working Hours'!$C$8,$F8540&lt;'Working Hours'!$C$9),1,0))</f>
        <v/>
      </c>
    </row>
    <row r="8541">
      <c r="A8541" s="11" t="n"/>
      <c r="B8541" s="11" t="n"/>
      <c r="C8541" s="11" t="n"/>
      <c r="E8541" s="12">
        <f>IF($A8541="","",IF(ISNUMBER($A8541),$A8541,IFERROR(DATEVALUE($A8541),"")))</f>
        <v/>
      </c>
      <c r="F8541" s="12">
        <f>IF($B8541="","",IF(ISNUMBER($B8541),HOUR($B8541)*2+MINUTE($B8541)/30,IFERROR(VALUE(LEFT($B8541,FIND(":",$B8541)-1))*2+VALUE(MID($B8541,FIND(":",$B8541)+1,2))/30,"")))</f>
        <v/>
      </c>
      <c r="G8541" s="12">
        <f>IF($E8541="","",IF(WEEKDAY($E8541,2)&lt;6,1,0))</f>
        <v/>
      </c>
      <c r="H8541" s="12">
        <f>IF(OR($E8541="",$F8541=""),"",IF(AND($G8541=1,$F8541&gt;='Working Hours'!$C$8,$F8541&lt;'Working Hours'!$C$9),1,0))</f>
        <v/>
      </c>
    </row>
    <row r="8542">
      <c r="A8542" s="11" t="n"/>
      <c r="B8542" s="11" t="n"/>
      <c r="C8542" s="11" t="n"/>
      <c r="E8542" s="12">
        <f>IF($A8542="","",IF(ISNUMBER($A8542),$A8542,IFERROR(DATEVALUE($A8542),"")))</f>
        <v/>
      </c>
      <c r="F8542" s="12">
        <f>IF($B8542="","",IF(ISNUMBER($B8542),HOUR($B8542)*2+MINUTE($B8542)/30,IFERROR(VALUE(LEFT($B8542,FIND(":",$B8542)-1))*2+VALUE(MID($B8542,FIND(":",$B8542)+1,2))/30,"")))</f>
        <v/>
      </c>
      <c r="G8542" s="12">
        <f>IF($E8542="","",IF(WEEKDAY($E8542,2)&lt;6,1,0))</f>
        <v/>
      </c>
      <c r="H8542" s="12">
        <f>IF(OR($E8542="",$F8542=""),"",IF(AND($G8542=1,$F8542&gt;='Working Hours'!$C$8,$F8542&lt;'Working Hours'!$C$9),1,0))</f>
        <v/>
      </c>
    </row>
    <row r="8543">
      <c r="A8543" s="11" t="n"/>
      <c r="B8543" s="11" t="n"/>
      <c r="C8543" s="11" t="n"/>
      <c r="E8543" s="12">
        <f>IF($A8543="","",IF(ISNUMBER($A8543),$A8543,IFERROR(DATEVALUE($A8543),"")))</f>
        <v/>
      </c>
      <c r="F8543" s="12">
        <f>IF($B8543="","",IF(ISNUMBER($B8543),HOUR($B8543)*2+MINUTE($B8543)/30,IFERROR(VALUE(LEFT($B8543,FIND(":",$B8543)-1))*2+VALUE(MID($B8543,FIND(":",$B8543)+1,2))/30,"")))</f>
        <v/>
      </c>
      <c r="G8543" s="12">
        <f>IF($E8543="","",IF(WEEKDAY($E8543,2)&lt;6,1,0))</f>
        <v/>
      </c>
      <c r="H8543" s="12">
        <f>IF(OR($E8543="",$F8543=""),"",IF(AND($G8543=1,$F8543&gt;='Working Hours'!$C$8,$F8543&lt;'Working Hours'!$C$9),1,0))</f>
        <v/>
      </c>
    </row>
    <row r="8544">
      <c r="A8544" s="11" t="n"/>
      <c r="B8544" s="11" t="n"/>
      <c r="C8544" s="11" t="n"/>
      <c r="E8544" s="12">
        <f>IF($A8544="","",IF(ISNUMBER($A8544),$A8544,IFERROR(DATEVALUE($A8544),"")))</f>
        <v/>
      </c>
      <c r="F8544" s="12">
        <f>IF($B8544="","",IF(ISNUMBER($B8544),HOUR($B8544)*2+MINUTE($B8544)/30,IFERROR(VALUE(LEFT($B8544,FIND(":",$B8544)-1))*2+VALUE(MID($B8544,FIND(":",$B8544)+1,2))/30,"")))</f>
        <v/>
      </c>
      <c r="G8544" s="12">
        <f>IF($E8544="","",IF(WEEKDAY($E8544,2)&lt;6,1,0))</f>
        <v/>
      </c>
      <c r="H8544" s="12">
        <f>IF(OR($E8544="",$F8544=""),"",IF(AND($G8544=1,$F8544&gt;='Working Hours'!$C$8,$F8544&lt;'Working Hours'!$C$9),1,0))</f>
        <v/>
      </c>
    </row>
    <row r="8545">
      <c r="A8545" s="11" t="n"/>
      <c r="B8545" s="11" t="n"/>
      <c r="C8545" s="11" t="n"/>
      <c r="E8545" s="12">
        <f>IF($A8545="","",IF(ISNUMBER($A8545),$A8545,IFERROR(DATEVALUE($A8545),"")))</f>
        <v/>
      </c>
      <c r="F8545" s="12">
        <f>IF($B8545="","",IF(ISNUMBER($B8545),HOUR($B8545)*2+MINUTE($B8545)/30,IFERROR(VALUE(LEFT($B8545,FIND(":",$B8545)-1))*2+VALUE(MID($B8545,FIND(":",$B8545)+1,2))/30,"")))</f>
        <v/>
      </c>
      <c r="G8545" s="12">
        <f>IF($E8545="","",IF(WEEKDAY($E8545,2)&lt;6,1,0))</f>
        <v/>
      </c>
      <c r="H8545" s="12">
        <f>IF(OR($E8545="",$F8545=""),"",IF(AND($G8545=1,$F8545&gt;='Working Hours'!$C$8,$F8545&lt;'Working Hours'!$C$9),1,0))</f>
        <v/>
      </c>
    </row>
    <row r="8546">
      <c r="A8546" s="11" t="n"/>
      <c r="B8546" s="11" t="n"/>
      <c r="C8546" s="11" t="n"/>
      <c r="E8546" s="12">
        <f>IF($A8546="","",IF(ISNUMBER($A8546),$A8546,IFERROR(DATEVALUE($A8546),"")))</f>
        <v/>
      </c>
      <c r="F8546" s="12">
        <f>IF($B8546="","",IF(ISNUMBER($B8546),HOUR($B8546)*2+MINUTE($B8546)/30,IFERROR(VALUE(LEFT($B8546,FIND(":",$B8546)-1))*2+VALUE(MID($B8546,FIND(":",$B8546)+1,2))/30,"")))</f>
        <v/>
      </c>
      <c r="G8546" s="12">
        <f>IF($E8546="","",IF(WEEKDAY($E8546,2)&lt;6,1,0))</f>
        <v/>
      </c>
      <c r="H8546" s="12">
        <f>IF(OR($E8546="",$F8546=""),"",IF(AND($G8546=1,$F8546&gt;='Working Hours'!$C$8,$F8546&lt;'Working Hours'!$C$9),1,0))</f>
        <v/>
      </c>
    </row>
    <row r="8547">
      <c r="A8547" s="11" t="n"/>
      <c r="B8547" s="11" t="n"/>
      <c r="C8547" s="11" t="n"/>
      <c r="E8547" s="12">
        <f>IF($A8547="","",IF(ISNUMBER($A8547),$A8547,IFERROR(DATEVALUE($A8547),"")))</f>
        <v/>
      </c>
      <c r="F8547" s="12">
        <f>IF($B8547="","",IF(ISNUMBER($B8547),HOUR($B8547)*2+MINUTE($B8547)/30,IFERROR(VALUE(LEFT($B8547,FIND(":",$B8547)-1))*2+VALUE(MID($B8547,FIND(":",$B8547)+1,2))/30,"")))</f>
        <v/>
      </c>
      <c r="G8547" s="12">
        <f>IF($E8547="","",IF(WEEKDAY($E8547,2)&lt;6,1,0))</f>
        <v/>
      </c>
      <c r="H8547" s="12">
        <f>IF(OR($E8547="",$F8547=""),"",IF(AND($G8547=1,$F8547&gt;='Working Hours'!$C$8,$F8547&lt;'Working Hours'!$C$9),1,0))</f>
        <v/>
      </c>
    </row>
    <row r="8548">
      <c r="A8548" s="11" t="n"/>
      <c r="B8548" s="11" t="n"/>
      <c r="C8548" s="11" t="n"/>
      <c r="E8548" s="12">
        <f>IF($A8548="","",IF(ISNUMBER($A8548),$A8548,IFERROR(DATEVALUE($A8548),"")))</f>
        <v/>
      </c>
      <c r="F8548" s="12">
        <f>IF($B8548="","",IF(ISNUMBER($B8548),HOUR($B8548)*2+MINUTE($B8548)/30,IFERROR(VALUE(LEFT($B8548,FIND(":",$B8548)-1))*2+VALUE(MID($B8548,FIND(":",$B8548)+1,2))/30,"")))</f>
        <v/>
      </c>
      <c r="G8548" s="12">
        <f>IF($E8548="","",IF(WEEKDAY($E8548,2)&lt;6,1,0))</f>
        <v/>
      </c>
      <c r="H8548" s="12">
        <f>IF(OR($E8548="",$F8548=""),"",IF(AND($G8548=1,$F8548&gt;='Working Hours'!$C$8,$F8548&lt;'Working Hours'!$C$9),1,0))</f>
        <v/>
      </c>
    </row>
    <row r="8549">
      <c r="A8549" s="11" t="n"/>
      <c r="B8549" s="11" t="n"/>
      <c r="C8549" s="11" t="n"/>
      <c r="E8549" s="12">
        <f>IF($A8549="","",IF(ISNUMBER($A8549),$A8549,IFERROR(DATEVALUE($A8549),"")))</f>
        <v/>
      </c>
      <c r="F8549" s="12">
        <f>IF($B8549="","",IF(ISNUMBER($B8549),HOUR($B8549)*2+MINUTE($B8549)/30,IFERROR(VALUE(LEFT($B8549,FIND(":",$B8549)-1))*2+VALUE(MID($B8549,FIND(":",$B8549)+1,2))/30,"")))</f>
        <v/>
      </c>
      <c r="G8549" s="12">
        <f>IF($E8549="","",IF(WEEKDAY($E8549,2)&lt;6,1,0))</f>
        <v/>
      </c>
      <c r="H8549" s="12">
        <f>IF(OR($E8549="",$F8549=""),"",IF(AND($G8549=1,$F8549&gt;='Working Hours'!$C$8,$F8549&lt;'Working Hours'!$C$9),1,0))</f>
        <v/>
      </c>
    </row>
    <row r="8550">
      <c r="A8550" s="11" t="n"/>
      <c r="B8550" s="11" t="n"/>
      <c r="C8550" s="11" t="n"/>
      <c r="E8550" s="12">
        <f>IF($A8550="","",IF(ISNUMBER($A8550),$A8550,IFERROR(DATEVALUE($A8550),"")))</f>
        <v/>
      </c>
      <c r="F8550" s="12">
        <f>IF($B8550="","",IF(ISNUMBER($B8550),HOUR($B8550)*2+MINUTE($B8550)/30,IFERROR(VALUE(LEFT($B8550,FIND(":",$B8550)-1))*2+VALUE(MID($B8550,FIND(":",$B8550)+1,2))/30,"")))</f>
        <v/>
      </c>
      <c r="G8550" s="12">
        <f>IF($E8550="","",IF(WEEKDAY($E8550,2)&lt;6,1,0))</f>
        <v/>
      </c>
      <c r="H8550" s="12">
        <f>IF(OR($E8550="",$F8550=""),"",IF(AND($G8550=1,$F8550&gt;='Working Hours'!$C$8,$F8550&lt;'Working Hours'!$C$9),1,0))</f>
        <v/>
      </c>
    </row>
    <row r="8551">
      <c r="A8551" s="11" t="n"/>
      <c r="B8551" s="11" t="n"/>
      <c r="C8551" s="11" t="n"/>
      <c r="E8551" s="12">
        <f>IF($A8551="","",IF(ISNUMBER($A8551),$A8551,IFERROR(DATEVALUE($A8551),"")))</f>
        <v/>
      </c>
      <c r="F8551" s="12">
        <f>IF($B8551="","",IF(ISNUMBER($B8551),HOUR($B8551)*2+MINUTE($B8551)/30,IFERROR(VALUE(LEFT($B8551,FIND(":",$B8551)-1))*2+VALUE(MID($B8551,FIND(":",$B8551)+1,2))/30,"")))</f>
        <v/>
      </c>
      <c r="G8551" s="12">
        <f>IF($E8551="","",IF(WEEKDAY($E8551,2)&lt;6,1,0))</f>
        <v/>
      </c>
      <c r="H8551" s="12">
        <f>IF(OR($E8551="",$F8551=""),"",IF(AND($G8551=1,$F8551&gt;='Working Hours'!$C$8,$F8551&lt;'Working Hours'!$C$9),1,0))</f>
        <v/>
      </c>
    </row>
    <row r="8552">
      <c r="A8552" s="11" t="n"/>
      <c r="B8552" s="11" t="n"/>
      <c r="C8552" s="11" t="n"/>
      <c r="E8552" s="12">
        <f>IF($A8552="","",IF(ISNUMBER($A8552),$A8552,IFERROR(DATEVALUE($A8552),"")))</f>
        <v/>
      </c>
      <c r="F8552" s="12">
        <f>IF($B8552="","",IF(ISNUMBER($B8552),HOUR($B8552)*2+MINUTE($B8552)/30,IFERROR(VALUE(LEFT($B8552,FIND(":",$B8552)-1))*2+VALUE(MID($B8552,FIND(":",$B8552)+1,2))/30,"")))</f>
        <v/>
      </c>
      <c r="G8552" s="12">
        <f>IF($E8552="","",IF(WEEKDAY($E8552,2)&lt;6,1,0))</f>
        <v/>
      </c>
      <c r="H8552" s="12">
        <f>IF(OR($E8552="",$F8552=""),"",IF(AND($G8552=1,$F8552&gt;='Working Hours'!$C$8,$F8552&lt;'Working Hours'!$C$9),1,0))</f>
        <v/>
      </c>
    </row>
    <row r="8553">
      <c r="A8553" s="11" t="n"/>
      <c r="B8553" s="11" t="n"/>
      <c r="C8553" s="11" t="n"/>
      <c r="E8553" s="12">
        <f>IF($A8553="","",IF(ISNUMBER($A8553),$A8553,IFERROR(DATEVALUE($A8553),"")))</f>
        <v/>
      </c>
      <c r="F8553" s="12">
        <f>IF($B8553="","",IF(ISNUMBER($B8553),HOUR($B8553)*2+MINUTE($B8553)/30,IFERROR(VALUE(LEFT($B8553,FIND(":",$B8553)-1))*2+VALUE(MID($B8553,FIND(":",$B8553)+1,2))/30,"")))</f>
        <v/>
      </c>
      <c r="G8553" s="12">
        <f>IF($E8553="","",IF(WEEKDAY($E8553,2)&lt;6,1,0))</f>
        <v/>
      </c>
      <c r="H8553" s="12">
        <f>IF(OR($E8553="",$F8553=""),"",IF(AND($G8553=1,$F8553&gt;='Working Hours'!$C$8,$F8553&lt;'Working Hours'!$C$9),1,0))</f>
        <v/>
      </c>
    </row>
    <row r="8554">
      <c r="A8554" s="11" t="n"/>
      <c r="B8554" s="11" t="n"/>
      <c r="C8554" s="11" t="n"/>
      <c r="E8554" s="12">
        <f>IF($A8554="","",IF(ISNUMBER($A8554),$A8554,IFERROR(DATEVALUE($A8554),"")))</f>
        <v/>
      </c>
      <c r="F8554" s="12">
        <f>IF($B8554="","",IF(ISNUMBER($B8554),HOUR($B8554)*2+MINUTE($B8554)/30,IFERROR(VALUE(LEFT($B8554,FIND(":",$B8554)-1))*2+VALUE(MID($B8554,FIND(":",$B8554)+1,2))/30,"")))</f>
        <v/>
      </c>
      <c r="G8554" s="12">
        <f>IF($E8554="","",IF(WEEKDAY($E8554,2)&lt;6,1,0))</f>
        <v/>
      </c>
      <c r="H8554" s="12">
        <f>IF(OR($E8554="",$F8554=""),"",IF(AND($G8554=1,$F8554&gt;='Working Hours'!$C$8,$F8554&lt;'Working Hours'!$C$9),1,0))</f>
        <v/>
      </c>
    </row>
    <row r="8555">
      <c r="A8555" s="11" t="n"/>
      <c r="B8555" s="11" t="n"/>
      <c r="C8555" s="11" t="n"/>
      <c r="E8555" s="12">
        <f>IF($A8555="","",IF(ISNUMBER($A8555),$A8555,IFERROR(DATEVALUE($A8555),"")))</f>
        <v/>
      </c>
      <c r="F8555" s="12">
        <f>IF($B8555="","",IF(ISNUMBER($B8555),HOUR($B8555)*2+MINUTE($B8555)/30,IFERROR(VALUE(LEFT($B8555,FIND(":",$B8555)-1))*2+VALUE(MID($B8555,FIND(":",$B8555)+1,2))/30,"")))</f>
        <v/>
      </c>
      <c r="G8555" s="12">
        <f>IF($E8555="","",IF(WEEKDAY($E8555,2)&lt;6,1,0))</f>
        <v/>
      </c>
      <c r="H8555" s="12">
        <f>IF(OR($E8555="",$F8555=""),"",IF(AND($G8555=1,$F8555&gt;='Working Hours'!$C$8,$F8555&lt;'Working Hours'!$C$9),1,0))</f>
        <v/>
      </c>
    </row>
    <row r="8556">
      <c r="A8556" s="11" t="n"/>
      <c r="B8556" s="11" t="n"/>
      <c r="C8556" s="11" t="n"/>
      <c r="E8556" s="12">
        <f>IF($A8556="","",IF(ISNUMBER($A8556),$A8556,IFERROR(DATEVALUE($A8556),"")))</f>
        <v/>
      </c>
      <c r="F8556" s="12">
        <f>IF($B8556="","",IF(ISNUMBER($B8556),HOUR($B8556)*2+MINUTE($B8556)/30,IFERROR(VALUE(LEFT($B8556,FIND(":",$B8556)-1))*2+VALUE(MID($B8556,FIND(":",$B8556)+1,2))/30,"")))</f>
        <v/>
      </c>
      <c r="G8556" s="12">
        <f>IF($E8556="","",IF(WEEKDAY($E8556,2)&lt;6,1,0))</f>
        <v/>
      </c>
      <c r="H8556" s="12">
        <f>IF(OR($E8556="",$F8556=""),"",IF(AND($G8556=1,$F8556&gt;='Working Hours'!$C$8,$F8556&lt;'Working Hours'!$C$9),1,0))</f>
        <v/>
      </c>
    </row>
    <row r="8557">
      <c r="A8557" s="11" t="n"/>
      <c r="B8557" s="11" t="n"/>
      <c r="C8557" s="11" t="n"/>
      <c r="E8557" s="12">
        <f>IF($A8557="","",IF(ISNUMBER($A8557),$A8557,IFERROR(DATEVALUE($A8557),"")))</f>
        <v/>
      </c>
      <c r="F8557" s="12">
        <f>IF($B8557="","",IF(ISNUMBER($B8557),HOUR($B8557)*2+MINUTE($B8557)/30,IFERROR(VALUE(LEFT($B8557,FIND(":",$B8557)-1))*2+VALUE(MID($B8557,FIND(":",$B8557)+1,2))/30,"")))</f>
        <v/>
      </c>
      <c r="G8557" s="12">
        <f>IF($E8557="","",IF(WEEKDAY($E8557,2)&lt;6,1,0))</f>
        <v/>
      </c>
      <c r="H8557" s="12">
        <f>IF(OR($E8557="",$F8557=""),"",IF(AND($G8557=1,$F8557&gt;='Working Hours'!$C$8,$F8557&lt;'Working Hours'!$C$9),1,0))</f>
        <v/>
      </c>
    </row>
    <row r="8558">
      <c r="A8558" s="11" t="n"/>
      <c r="B8558" s="11" t="n"/>
      <c r="C8558" s="11" t="n"/>
      <c r="E8558" s="12">
        <f>IF($A8558="","",IF(ISNUMBER($A8558),$A8558,IFERROR(DATEVALUE($A8558),"")))</f>
        <v/>
      </c>
      <c r="F8558" s="12">
        <f>IF($B8558="","",IF(ISNUMBER($B8558),HOUR($B8558)*2+MINUTE($B8558)/30,IFERROR(VALUE(LEFT($B8558,FIND(":",$B8558)-1))*2+VALUE(MID($B8558,FIND(":",$B8558)+1,2))/30,"")))</f>
        <v/>
      </c>
      <c r="G8558" s="12">
        <f>IF($E8558="","",IF(WEEKDAY($E8558,2)&lt;6,1,0))</f>
        <v/>
      </c>
      <c r="H8558" s="12">
        <f>IF(OR($E8558="",$F8558=""),"",IF(AND($G8558=1,$F8558&gt;='Working Hours'!$C$8,$F8558&lt;'Working Hours'!$C$9),1,0))</f>
        <v/>
      </c>
    </row>
    <row r="8559">
      <c r="A8559" s="11" t="n"/>
      <c r="B8559" s="11" t="n"/>
      <c r="C8559" s="11" t="n"/>
      <c r="E8559" s="12">
        <f>IF($A8559="","",IF(ISNUMBER($A8559),$A8559,IFERROR(DATEVALUE($A8559),"")))</f>
        <v/>
      </c>
      <c r="F8559" s="12">
        <f>IF($B8559="","",IF(ISNUMBER($B8559),HOUR($B8559)*2+MINUTE($B8559)/30,IFERROR(VALUE(LEFT($B8559,FIND(":",$B8559)-1))*2+VALUE(MID($B8559,FIND(":",$B8559)+1,2))/30,"")))</f>
        <v/>
      </c>
      <c r="G8559" s="12">
        <f>IF($E8559="","",IF(WEEKDAY($E8559,2)&lt;6,1,0))</f>
        <v/>
      </c>
      <c r="H8559" s="12">
        <f>IF(OR($E8559="",$F8559=""),"",IF(AND($G8559=1,$F8559&gt;='Working Hours'!$C$8,$F8559&lt;'Working Hours'!$C$9),1,0))</f>
        <v/>
      </c>
    </row>
    <row r="8560">
      <c r="A8560" s="11" t="n"/>
      <c r="B8560" s="11" t="n"/>
      <c r="C8560" s="11" t="n"/>
      <c r="E8560" s="12">
        <f>IF($A8560="","",IF(ISNUMBER($A8560),$A8560,IFERROR(DATEVALUE($A8560),"")))</f>
        <v/>
      </c>
      <c r="F8560" s="12">
        <f>IF($B8560="","",IF(ISNUMBER($B8560),HOUR($B8560)*2+MINUTE($B8560)/30,IFERROR(VALUE(LEFT($B8560,FIND(":",$B8560)-1))*2+VALUE(MID($B8560,FIND(":",$B8560)+1,2))/30,"")))</f>
        <v/>
      </c>
      <c r="G8560" s="12">
        <f>IF($E8560="","",IF(WEEKDAY($E8560,2)&lt;6,1,0))</f>
        <v/>
      </c>
      <c r="H8560" s="12">
        <f>IF(OR($E8560="",$F8560=""),"",IF(AND($G8560=1,$F8560&gt;='Working Hours'!$C$8,$F8560&lt;'Working Hours'!$C$9),1,0))</f>
        <v/>
      </c>
    </row>
    <row r="8561">
      <c r="A8561" s="11" t="n"/>
      <c r="B8561" s="11" t="n"/>
      <c r="C8561" s="11" t="n"/>
      <c r="E8561" s="12">
        <f>IF($A8561="","",IF(ISNUMBER($A8561),$A8561,IFERROR(DATEVALUE($A8561),"")))</f>
        <v/>
      </c>
      <c r="F8561" s="12">
        <f>IF($B8561="","",IF(ISNUMBER($B8561),HOUR($B8561)*2+MINUTE($B8561)/30,IFERROR(VALUE(LEFT($B8561,FIND(":",$B8561)-1))*2+VALUE(MID($B8561,FIND(":",$B8561)+1,2))/30,"")))</f>
        <v/>
      </c>
      <c r="G8561" s="12">
        <f>IF($E8561="","",IF(WEEKDAY($E8561,2)&lt;6,1,0))</f>
        <v/>
      </c>
      <c r="H8561" s="12">
        <f>IF(OR($E8561="",$F8561=""),"",IF(AND($G8561=1,$F8561&gt;='Working Hours'!$C$8,$F8561&lt;'Working Hours'!$C$9),1,0))</f>
        <v/>
      </c>
    </row>
    <row r="8562">
      <c r="A8562" s="11" t="n"/>
      <c r="B8562" s="11" t="n"/>
      <c r="C8562" s="11" t="n"/>
      <c r="E8562" s="12">
        <f>IF($A8562="","",IF(ISNUMBER($A8562),$A8562,IFERROR(DATEVALUE($A8562),"")))</f>
        <v/>
      </c>
      <c r="F8562" s="12">
        <f>IF($B8562="","",IF(ISNUMBER($B8562),HOUR($B8562)*2+MINUTE($B8562)/30,IFERROR(VALUE(LEFT($B8562,FIND(":",$B8562)-1))*2+VALUE(MID($B8562,FIND(":",$B8562)+1,2))/30,"")))</f>
        <v/>
      </c>
      <c r="G8562" s="12">
        <f>IF($E8562="","",IF(WEEKDAY($E8562,2)&lt;6,1,0))</f>
        <v/>
      </c>
      <c r="H8562" s="12">
        <f>IF(OR($E8562="",$F8562=""),"",IF(AND($G8562=1,$F8562&gt;='Working Hours'!$C$8,$F8562&lt;'Working Hours'!$C$9),1,0))</f>
        <v/>
      </c>
    </row>
    <row r="8563">
      <c r="A8563" s="11" t="n"/>
      <c r="B8563" s="11" t="n"/>
      <c r="C8563" s="11" t="n"/>
      <c r="E8563" s="12">
        <f>IF($A8563="","",IF(ISNUMBER($A8563),$A8563,IFERROR(DATEVALUE($A8563),"")))</f>
        <v/>
      </c>
      <c r="F8563" s="12">
        <f>IF($B8563="","",IF(ISNUMBER($B8563),HOUR($B8563)*2+MINUTE($B8563)/30,IFERROR(VALUE(LEFT($B8563,FIND(":",$B8563)-1))*2+VALUE(MID($B8563,FIND(":",$B8563)+1,2))/30,"")))</f>
        <v/>
      </c>
      <c r="G8563" s="12">
        <f>IF($E8563="","",IF(WEEKDAY($E8563,2)&lt;6,1,0))</f>
        <v/>
      </c>
      <c r="H8563" s="12">
        <f>IF(OR($E8563="",$F8563=""),"",IF(AND($G8563=1,$F8563&gt;='Working Hours'!$C$8,$F8563&lt;'Working Hours'!$C$9),1,0))</f>
        <v/>
      </c>
    </row>
    <row r="8564">
      <c r="A8564" s="11" t="n"/>
      <c r="B8564" s="11" t="n"/>
      <c r="C8564" s="11" t="n"/>
      <c r="E8564" s="12">
        <f>IF($A8564="","",IF(ISNUMBER($A8564),$A8564,IFERROR(DATEVALUE($A8564),"")))</f>
        <v/>
      </c>
      <c r="F8564" s="12">
        <f>IF($B8564="","",IF(ISNUMBER($B8564),HOUR($B8564)*2+MINUTE($B8564)/30,IFERROR(VALUE(LEFT($B8564,FIND(":",$B8564)-1))*2+VALUE(MID($B8564,FIND(":",$B8564)+1,2))/30,"")))</f>
        <v/>
      </c>
      <c r="G8564" s="12">
        <f>IF($E8564="","",IF(WEEKDAY($E8564,2)&lt;6,1,0))</f>
        <v/>
      </c>
      <c r="H8564" s="12">
        <f>IF(OR($E8564="",$F8564=""),"",IF(AND($G8564=1,$F8564&gt;='Working Hours'!$C$8,$F8564&lt;'Working Hours'!$C$9),1,0))</f>
        <v/>
      </c>
    </row>
    <row r="8565">
      <c r="A8565" s="11" t="n"/>
      <c r="B8565" s="11" t="n"/>
      <c r="C8565" s="11" t="n"/>
      <c r="E8565" s="12">
        <f>IF($A8565="","",IF(ISNUMBER($A8565),$A8565,IFERROR(DATEVALUE($A8565),"")))</f>
        <v/>
      </c>
      <c r="F8565" s="12">
        <f>IF($B8565="","",IF(ISNUMBER($B8565),HOUR($B8565)*2+MINUTE($B8565)/30,IFERROR(VALUE(LEFT($B8565,FIND(":",$B8565)-1))*2+VALUE(MID($B8565,FIND(":",$B8565)+1,2))/30,"")))</f>
        <v/>
      </c>
      <c r="G8565" s="12">
        <f>IF($E8565="","",IF(WEEKDAY($E8565,2)&lt;6,1,0))</f>
        <v/>
      </c>
      <c r="H8565" s="12">
        <f>IF(OR($E8565="",$F8565=""),"",IF(AND($G8565=1,$F8565&gt;='Working Hours'!$C$8,$F8565&lt;'Working Hours'!$C$9),1,0))</f>
        <v/>
      </c>
    </row>
    <row r="8566">
      <c r="A8566" s="11" t="n"/>
      <c r="B8566" s="11" t="n"/>
      <c r="C8566" s="11" t="n"/>
      <c r="E8566" s="12">
        <f>IF($A8566="","",IF(ISNUMBER($A8566),$A8566,IFERROR(DATEVALUE($A8566),"")))</f>
        <v/>
      </c>
      <c r="F8566" s="12">
        <f>IF($B8566="","",IF(ISNUMBER($B8566),HOUR($B8566)*2+MINUTE($B8566)/30,IFERROR(VALUE(LEFT($B8566,FIND(":",$B8566)-1))*2+VALUE(MID($B8566,FIND(":",$B8566)+1,2))/30,"")))</f>
        <v/>
      </c>
      <c r="G8566" s="12">
        <f>IF($E8566="","",IF(WEEKDAY($E8566,2)&lt;6,1,0))</f>
        <v/>
      </c>
      <c r="H8566" s="12">
        <f>IF(OR($E8566="",$F8566=""),"",IF(AND($G8566=1,$F8566&gt;='Working Hours'!$C$8,$F8566&lt;'Working Hours'!$C$9),1,0))</f>
        <v/>
      </c>
    </row>
    <row r="8567">
      <c r="A8567" s="11" t="n"/>
      <c r="B8567" s="11" t="n"/>
      <c r="C8567" s="11" t="n"/>
      <c r="E8567" s="12">
        <f>IF($A8567="","",IF(ISNUMBER($A8567),$A8567,IFERROR(DATEVALUE($A8567),"")))</f>
        <v/>
      </c>
      <c r="F8567" s="12">
        <f>IF($B8567="","",IF(ISNUMBER($B8567),HOUR($B8567)*2+MINUTE($B8567)/30,IFERROR(VALUE(LEFT($B8567,FIND(":",$B8567)-1))*2+VALUE(MID($B8567,FIND(":",$B8567)+1,2))/30,"")))</f>
        <v/>
      </c>
      <c r="G8567" s="12">
        <f>IF($E8567="","",IF(WEEKDAY($E8567,2)&lt;6,1,0))</f>
        <v/>
      </c>
      <c r="H8567" s="12">
        <f>IF(OR($E8567="",$F8567=""),"",IF(AND($G8567=1,$F8567&gt;='Working Hours'!$C$8,$F8567&lt;'Working Hours'!$C$9),1,0))</f>
        <v/>
      </c>
    </row>
    <row r="8568">
      <c r="A8568" s="11" t="n"/>
      <c r="B8568" s="11" t="n"/>
      <c r="C8568" s="11" t="n"/>
      <c r="E8568" s="12">
        <f>IF($A8568="","",IF(ISNUMBER($A8568),$A8568,IFERROR(DATEVALUE($A8568),"")))</f>
        <v/>
      </c>
      <c r="F8568" s="12">
        <f>IF($B8568="","",IF(ISNUMBER($B8568),HOUR($B8568)*2+MINUTE($B8568)/30,IFERROR(VALUE(LEFT($B8568,FIND(":",$B8568)-1))*2+VALUE(MID($B8568,FIND(":",$B8568)+1,2))/30,"")))</f>
        <v/>
      </c>
      <c r="G8568" s="12">
        <f>IF($E8568="","",IF(WEEKDAY($E8568,2)&lt;6,1,0))</f>
        <v/>
      </c>
      <c r="H8568" s="12">
        <f>IF(OR($E8568="",$F8568=""),"",IF(AND($G8568=1,$F8568&gt;='Working Hours'!$C$8,$F8568&lt;'Working Hours'!$C$9),1,0))</f>
        <v/>
      </c>
    </row>
    <row r="8569">
      <c r="A8569" s="11" t="n"/>
      <c r="B8569" s="11" t="n"/>
      <c r="C8569" s="11" t="n"/>
      <c r="E8569" s="12">
        <f>IF($A8569="","",IF(ISNUMBER($A8569),$A8569,IFERROR(DATEVALUE($A8569),"")))</f>
        <v/>
      </c>
      <c r="F8569" s="12">
        <f>IF($B8569="","",IF(ISNUMBER($B8569),HOUR($B8569)*2+MINUTE($B8569)/30,IFERROR(VALUE(LEFT($B8569,FIND(":",$B8569)-1))*2+VALUE(MID($B8569,FIND(":",$B8569)+1,2))/30,"")))</f>
        <v/>
      </c>
      <c r="G8569" s="12">
        <f>IF($E8569="","",IF(WEEKDAY($E8569,2)&lt;6,1,0))</f>
        <v/>
      </c>
      <c r="H8569" s="12">
        <f>IF(OR($E8569="",$F8569=""),"",IF(AND($G8569=1,$F8569&gt;='Working Hours'!$C$8,$F8569&lt;'Working Hours'!$C$9),1,0))</f>
        <v/>
      </c>
    </row>
    <row r="8570">
      <c r="A8570" s="11" t="n"/>
      <c r="B8570" s="11" t="n"/>
      <c r="C8570" s="11" t="n"/>
      <c r="E8570" s="12">
        <f>IF($A8570="","",IF(ISNUMBER($A8570),$A8570,IFERROR(DATEVALUE($A8570),"")))</f>
        <v/>
      </c>
      <c r="F8570" s="12">
        <f>IF($B8570="","",IF(ISNUMBER($B8570),HOUR($B8570)*2+MINUTE($B8570)/30,IFERROR(VALUE(LEFT($B8570,FIND(":",$B8570)-1))*2+VALUE(MID($B8570,FIND(":",$B8570)+1,2))/30,"")))</f>
        <v/>
      </c>
      <c r="G8570" s="12">
        <f>IF($E8570="","",IF(WEEKDAY($E8570,2)&lt;6,1,0))</f>
        <v/>
      </c>
      <c r="H8570" s="12">
        <f>IF(OR($E8570="",$F8570=""),"",IF(AND($G8570=1,$F8570&gt;='Working Hours'!$C$8,$F8570&lt;'Working Hours'!$C$9),1,0))</f>
        <v/>
      </c>
    </row>
    <row r="8571">
      <c r="A8571" s="11" t="n"/>
      <c r="B8571" s="11" t="n"/>
      <c r="C8571" s="11" t="n"/>
      <c r="E8571" s="12">
        <f>IF($A8571="","",IF(ISNUMBER($A8571),$A8571,IFERROR(DATEVALUE($A8571),"")))</f>
        <v/>
      </c>
      <c r="F8571" s="12">
        <f>IF($B8571="","",IF(ISNUMBER($B8571),HOUR($B8571)*2+MINUTE($B8571)/30,IFERROR(VALUE(LEFT($B8571,FIND(":",$B8571)-1))*2+VALUE(MID($B8571,FIND(":",$B8571)+1,2))/30,"")))</f>
        <v/>
      </c>
      <c r="G8571" s="12">
        <f>IF($E8571="","",IF(WEEKDAY($E8571,2)&lt;6,1,0))</f>
        <v/>
      </c>
      <c r="H8571" s="12">
        <f>IF(OR($E8571="",$F8571=""),"",IF(AND($G8571=1,$F8571&gt;='Working Hours'!$C$8,$F8571&lt;'Working Hours'!$C$9),1,0))</f>
        <v/>
      </c>
    </row>
    <row r="8572">
      <c r="A8572" s="11" t="n"/>
      <c r="B8572" s="11" t="n"/>
      <c r="C8572" s="11" t="n"/>
      <c r="E8572" s="12">
        <f>IF($A8572="","",IF(ISNUMBER($A8572),$A8572,IFERROR(DATEVALUE($A8572),"")))</f>
        <v/>
      </c>
      <c r="F8572" s="12">
        <f>IF($B8572="","",IF(ISNUMBER($B8572),HOUR($B8572)*2+MINUTE($B8572)/30,IFERROR(VALUE(LEFT($B8572,FIND(":",$B8572)-1))*2+VALUE(MID($B8572,FIND(":",$B8572)+1,2))/30,"")))</f>
        <v/>
      </c>
      <c r="G8572" s="12">
        <f>IF($E8572="","",IF(WEEKDAY($E8572,2)&lt;6,1,0))</f>
        <v/>
      </c>
      <c r="H8572" s="12">
        <f>IF(OR($E8572="",$F8572=""),"",IF(AND($G8572=1,$F8572&gt;='Working Hours'!$C$8,$F8572&lt;'Working Hours'!$C$9),1,0))</f>
        <v/>
      </c>
    </row>
    <row r="8573">
      <c r="A8573" s="11" t="n"/>
      <c r="B8573" s="11" t="n"/>
      <c r="C8573" s="11" t="n"/>
      <c r="E8573" s="12">
        <f>IF($A8573="","",IF(ISNUMBER($A8573),$A8573,IFERROR(DATEVALUE($A8573),"")))</f>
        <v/>
      </c>
      <c r="F8573" s="12">
        <f>IF($B8573="","",IF(ISNUMBER($B8573),HOUR($B8573)*2+MINUTE($B8573)/30,IFERROR(VALUE(LEFT($B8573,FIND(":",$B8573)-1))*2+VALUE(MID($B8573,FIND(":",$B8573)+1,2))/30,"")))</f>
        <v/>
      </c>
      <c r="G8573" s="12">
        <f>IF($E8573="","",IF(WEEKDAY($E8573,2)&lt;6,1,0))</f>
        <v/>
      </c>
      <c r="H8573" s="12">
        <f>IF(OR($E8573="",$F8573=""),"",IF(AND($G8573=1,$F8573&gt;='Working Hours'!$C$8,$F8573&lt;'Working Hours'!$C$9),1,0))</f>
        <v/>
      </c>
    </row>
    <row r="8574">
      <c r="A8574" s="11" t="n"/>
      <c r="B8574" s="11" t="n"/>
      <c r="C8574" s="11" t="n"/>
      <c r="E8574" s="12">
        <f>IF($A8574="","",IF(ISNUMBER($A8574),$A8574,IFERROR(DATEVALUE($A8574),"")))</f>
        <v/>
      </c>
      <c r="F8574" s="12">
        <f>IF($B8574="","",IF(ISNUMBER($B8574),HOUR($B8574)*2+MINUTE($B8574)/30,IFERROR(VALUE(LEFT($B8574,FIND(":",$B8574)-1))*2+VALUE(MID($B8574,FIND(":",$B8574)+1,2))/30,"")))</f>
        <v/>
      </c>
      <c r="G8574" s="12">
        <f>IF($E8574="","",IF(WEEKDAY($E8574,2)&lt;6,1,0))</f>
        <v/>
      </c>
      <c r="H8574" s="12">
        <f>IF(OR($E8574="",$F8574=""),"",IF(AND($G8574=1,$F8574&gt;='Working Hours'!$C$8,$F8574&lt;'Working Hours'!$C$9),1,0))</f>
        <v/>
      </c>
    </row>
    <row r="8575">
      <c r="A8575" s="11" t="n"/>
      <c r="B8575" s="11" t="n"/>
      <c r="C8575" s="11" t="n"/>
      <c r="E8575" s="12">
        <f>IF($A8575="","",IF(ISNUMBER($A8575),$A8575,IFERROR(DATEVALUE($A8575),"")))</f>
        <v/>
      </c>
      <c r="F8575" s="12">
        <f>IF($B8575="","",IF(ISNUMBER($B8575),HOUR($B8575)*2+MINUTE($B8575)/30,IFERROR(VALUE(LEFT($B8575,FIND(":",$B8575)-1))*2+VALUE(MID($B8575,FIND(":",$B8575)+1,2))/30,"")))</f>
        <v/>
      </c>
      <c r="G8575" s="12">
        <f>IF($E8575="","",IF(WEEKDAY($E8575,2)&lt;6,1,0))</f>
        <v/>
      </c>
      <c r="H8575" s="12">
        <f>IF(OR($E8575="",$F8575=""),"",IF(AND($G8575=1,$F8575&gt;='Working Hours'!$C$8,$F8575&lt;'Working Hours'!$C$9),1,0))</f>
        <v/>
      </c>
    </row>
    <row r="8576">
      <c r="A8576" s="11" t="n"/>
      <c r="B8576" s="11" t="n"/>
      <c r="C8576" s="11" t="n"/>
      <c r="E8576" s="12">
        <f>IF($A8576="","",IF(ISNUMBER($A8576),$A8576,IFERROR(DATEVALUE($A8576),"")))</f>
        <v/>
      </c>
      <c r="F8576" s="12">
        <f>IF($B8576="","",IF(ISNUMBER($B8576),HOUR($B8576)*2+MINUTE($B8576)/30,IFERROR(VALUE(LEFT($B8576,FIND(":",$B8576)-1))*2+VALUE(MID($B8576,FIND(":",$B8576)+1,2))/30,"")))</f>
        <v/>
      </c>
      <c r="G8576" s="12">
        <f>IF($E8576="","",IF(WEEKDAY($E8576,2)&lt;6,1,0))</f>
        <v/>
      </c>
      <c r="H8576" s="12">
        <f>IF(OR($E8576="",$F8576=""),"",IF(AND($G8576=1,$F8576&gt;='Working Hours'!$C$8,$F8576&lt;'Working Hours'!$C$9),1,0))</f>
        <v/>
      </c>
    </row>
    <row r="8577">
      <c r="A8577" s="11" t="n"/>
      <c r="B8577" s="11" t="n"/>
      <c r="C8577" s="11" t="n"/>
      <c r="E8577" s="12">
        <f>IF($A8577="","",IF(ISNUMBER($A8577),$A8577,IFERROR(DATEVALUE($A8577),"")))</f>
        <v/>
      </c>
      <c r="F8577" s="12">
        <f>IF($B8577="","",IF(ISNUMBER($B8577),HOUR($B8577)*2+MINUTE($B8577)/30,IFERROR(VALUE(LEFT($B8577,FIND(":",$B8577)-1))*2+VALUE(MID($B8577,FIND(":",$B8577)+1,2))/30,"")))</f>
        <v/>
      </c>
      <c r="G8577" s="12">
        <f>IF($E8577="","",IF(WEEKDAY($E8577,2)&lt;6,1,0))</f>
        <v/>
      </c>
      <c r="H8577" s="12">
        <f>IF(OR($E8577="",$F8577=""),"",IF(AND($G8577=1,$F8577&gt;='Working Hours'!$C$8,$F8577&lt;'Working Hours'!$C$9),1,0))</f>
        <v/>
      </c>
    </row>
    <row r="8578">
      <c r="A8578" s="11" t="n"/>
      <c r="B8578" s="11" t="n"/>
      <c r="C8578" s="11" t="n"/>
      <c r="E8578" s="12">
        <f>IF($A8578="","",IF(ISNUMBER($A8578),$A8578,IFERROR(DATEVALUE($A8578),"")))</f>
        <v/>
      </c>
      <c r="F8578" s="12">
        <f>IF($B8578="","",IF(ISNUMBER($B8578),HOUR($B8578)*2+MINUTE($B8578)/30,IFERROR(VALUE(LEFT($B8578,FIND(":",$B8578)-1))*2+VALUE(MID($B8578,FIND(":",$B8578)+1,2))/30,"")))</f>
        <v/>
      </c>
      <c r="G8578" s="12">
        <f>IF($E8578="","",IF(WEEKDAY($E8578,2)&lt;6,1,0))</f>
        <v/>
      </c>
      <c r="H8578" s="12">
        <f>IF(OR($E8578="",$F8578=""),"",IF(AND($G8578=1,$F8578&gt;='Working Hours'!$C$8,$F8578&lt;'Working Hours'!$C$9),1,0))</f>
        <v/>
      </c>
    </row>
    <row r="8579">
      <c r="A8579" s="11" t="n"/>
      <c r="B8579" s="11" t="n"/>
      <c r="C8579" s="11" t="n"/>
      <c r="E8579" s="12">
        <f>IF($A8579="","",IF(ISNUMBER($A8579),$A8579,IFERROR(DATEVALUE($A8579),"")))</f>
        <v/>
      </c>
      <c r="F8579" s="12">
        <f>IF($B8579="","",IF(ISNUMBER($B8579),HOUR($B8579)*2+MINUTE($B8579)/30,IFERROR(VALUE(LEFT($B8579,FIND(":",$B8579)-1))*2+VALUE(MID($B8579,FIND(":",$B8579)+1,2))/30,"")))</f>
        <v/>
      </c>
      <c r="G8579" s="12">
        <f>IF($E8579="","",IF(WEEKDAY($E8579,2)&lt;6,1,0))</f>
        <v/>
      </c>
      <c r="H8579" s="12">
        <f>IF(OR($E8579="",$F8579=""),"",IF(AND($G8579=1,$F8579&gt;='Working Hours'!$C$8,$F8579&lt;'Working Hours'!$C$9),1,0))</f>
        <v/>
      </c>
    </row>
    <row r="8580">
      <c r="A8580" s="11" t="n"/>
      <c r="B8580" s="11" t="n"/>
      <c r="C8580" s="11" t="n"/>
      <c r="E8580" s="12">
        <f>IF($A8580="","",IF(ISNUMBER($A8580),$A8580,IFERROR(DATEVALUE($A8580),"")))</f>
        <v/>
      </c>
      <c r="F8580" s="12">
        <f>IF($B8580="","",IF(ISNUMBER($B8580),HOUR($B8580)*2+MINUTE($B8580)/30,IFERROR(VALUE(LEFT($B8580,FIND(":",$B8580)-1))*2+VALUE(MID($B8580,FIND(":",$B8580)+1,2))/30,"")))</f>
        <v/>
      </c>
      <c r="G8580" s="12">
        <f>IF($E8580="","",IF(WEEKDAY($E8580,2)&lt;6,1,0))</f>
        <v/>
      </c>
      <c r="H8580" s="12">
        <f>IF(OR($E8580="",$F8580=""),"",IF(AND($G8580=1,$F8580&gt;='Working Hours'!$C$8,$F8580&lt;'Working Hours'!$C$9),1,0))</f>
        <v/>
      </c>
    </row>
    <row r="8581">
      <c r="A8581" s="11" t="n"/>
      <c r="B8581" s="11" t="n"/>
      <c r="C8581" s="11" t="n"/>
      <c r="E8581" s="12">
        <f>IF($A8581="","",IF(ISNUMBER($A8581),$A8581,IFERROR(DATEVALUE($A8581),"")))</f>
        <v/>
      </c>
      <c r="F8581" s="12">
        <f>IF($B8581="","",IF(ISNUMBER($B8581),HOUR($B8581)*2+MINUTE($B8581)/30,IFERROR(VALUE(LEFT($B8581,FIND(":",$B8581)-1))*2+VALUE(MID($B8581,FIND(":",$B8581)+1,2))/30,"")))</f>
        <v/>
      </c>
      <c r="G8581" s="12">
        <f>IF($E8581="","",IF(WEEKDAY($E8581,2)&lt;6,1,0))</f>
        <v/>
      </c>
      <c r="H8581" s="12">
        <f>IF(OR($E8581="",$F8581=""),"",IF(AND($G8581=1,$F8581&gt;='Working Hours'!$C$8,$F8581&lt;'Working Hours'!$C$9),1,0))</f>
        <v/>
      </c>
    </row>
    <row r="8582">
      <c r="A8582" s="11" t="n"/>
      <c r="B8582" s="11" t="n"/>
      <c r="C8582" s="11" t="n"/>
      <c r="E8582" s="12">
        <f>IF($A8582="","",IF(ISNUMBER($A8582),$A8582,IFERROR(DATEVALUE($A8582),"")))</f>
        <v/>
      </c>
      <c r="F8582" s="12">
        <f>IF($B8582="","",IF(ISNUMBER($B8582),HOUR($B8582)*2+MINUTE($B8582)/30,IFERROR(VALUE(LEFT($B8582,FIND(":",$B8582)-1))*2+VALUE(MID($B8582,FIND(":",$B8582)+1,2))/30,"")))</f>
        <v/>
      </c>
      <c r="G8582" s="12">
        <f>IF($E8582="","",IF(WEEKDAY($E8582,2)&lt;6,1,0))</f>
        <v/>
      </c>
      <c r="H8582" s="12">
        <f>IF(OR($E8582="",$F8582=""),"",IF(AND($G8582=1,$F8582&gt;='Working Hours'!$C$8,$F8582&lt;'Working Hours'!$C$9),1,0))</f>
        <v/>
      </c>
    </row>
    <row r="8583">
      <c r="A8583" s="11" t="n"/>
      <c r="B8583" s="11" t="n"/>
      <c r="C8583" s="11" t="n"/>
      <c r="E8583" s="12">
        <f>IF($A8583="","",IF(ISNUMBER($A8583),$A8583,IFERROR(DATEVALUE($A8583),"")))</f>
        <v/>
      </c>
      <c r="F8583" s="12">
        <f>IF($B8583="","",IF(ISNUMBER($B8583),HOUR($B8583)*2+MINUTE($B8583)/30,IFERROR(VALUE(LEFT($B8583,FIND(":",$B8583)-1))*2+VALUE(MID($B8583,FIND(":",$B8583)+1,2))/30,"")))</f>
        <v/>
      </c>
      <c r="G8583" s="12">
        <f>IF($E8583="","",IF(WEEKDAY($E8583,2)&lt;6,1,0))</f>
        <v/>
      </c>
      <c r="H8583" s="12">
        <f>IF(OR($E8583="",$F8583=""),"",IF(AND($G8583=1,$F8583&gt;='Working Hours'!$C$8,$F8583&lt;'Working Hours'!$C$9),1,0))</f>
        <v/>
      </c>
    </row>
    <row r="8584">
      <c r="A8584" s="11" t="n"/>
      <c r="B8584" s="11" t="n"/>
      <c r="C8584" s="11" t="n"/>
      <c r="E8584" s="12">
        <f>IF($A8584="","",IF(ISNUMBER($A8584),$A8584,IFERROR(DATEVALUE($A8584),"")))</f>
        <v/>
      </c>
      <c r="F8584" s="12">
        <f>IF($B8584="","",IF(ISNUMBER($B8584),HOUR($B8584)*2+MINUTE($B8584)/30,IFERROR(VALUE(LEFT($B8584,FIND(":",$B8584)-1))*2+VALUE(MID($B8584,FIND(":",$B8584)+1,2))/30,"")))</f>
        <v/>
      </c>
      <c r="G8584" s="12">
        <f>IF($E8584="","",IF(WEEKDAY($E8584,2)&lt;6,1,0))</f>
        <v/>
      </c>
      <c r="H8584" s="12">
        <f>IF(OR($E8584="",$F8584=""),"",IF(AND($G8584=1,$F8584&gt;='Working Hours'!$C$8,$F8584&lt;'Working Hours'!$C$9),1,0))</f>
        <v/>
      </c>
    </row>
    <row r="8585">
      <c r="A8585" s="11" t="n"/>
      <c r="B8585" s="11" t="n"/>
      <c r="C8585" s="11" t="n"/>
      <c r="E8585" s="12">
        <f>IF($A8585="","",IF(ISNUMBER($A8585),$A8585,IFERROR(DATEVALUE($A8585),"")))</f>
        <v/>
      </c>
      <c r="F8585" s="12">
        <f>IF($B8585="","",IF(ISNUMBER($B8585),HOUR($B8585)*2+MINUTE($B8585)/30,IFERROR(VALUE(LEFT($B8585,FIND(":",$B8585)-1))*2+VALUE(MID($B8585,FIND(":",$B8585)+1,2))/30,"")))</f>
        <v/>
      </c>
      <c r="G8585" s="12">
        <f>IF($E8585="","",IF(WEEKDAY($E8585,2)&lt;6,1,0))</f>
        <v/>
      </c>
      <c r="H8585" s="12">
        <f>IF(OR($E8585="",$F8585=""),"",IF(AND($G8585=1,$F8585&gt;='Working Hours'!$C$8,$F8585&lt;'Working Hours'!$C$9),1,0))</f>
        <v/>
      </c>
    </row>
    <row r="8586">
      <c r="A8586" s="11" t="n"/>
      <c r="B8586" s="11" t="n"/>
      <c r="C8586" s="11" t="n"/>
      <c r="E8586" s="12">
        <f>IF($A8586="","",IF(ISNUMBER($A8586),$A8586,IFERROR(DATEVALUE($A8586),"")))</f>
        <v/>
      </c>
      <c r="F8586" s="12">
        <f>IF($B8586="","",IF(ISNUMBER($B8586),HOUR($B8586)*2+MINUTE($B8586)/30,IFERROR(VALUE(LEFT($B8586,FIND(":",$B8586)-1))*2+VALUE(MID($B8586,FIND(":",$B8586)+1,2))/30,"")))</f>
        <v/>
      </c>
      <c r="G8586" s="12">
        <f>IF($E8586="","",IF(WEEKDAY($E8586,2)&lt;6,1,0))</f>
        <v/>
      </c>
      <c r="H8586" s="12">
        <f>IF(OR($E8586="",$F8586=""),"",IF(AND($G8586=1,$F8586&gt;='Working Hours'!$C$8,$F8586&lt;'Working Hours'!$C$9),1,0))</f>
        <v/>
      </c>
    </row>
    <row r="8587">
      <c r="A8587" s="11" t="n"/>
      <c r="B8587" s="11" t="n"/>
      <c r="C8587" s="11" t="n"/>
      <c r="E8587" s="12">
        <f>IF($A8587="","",IF(ISNUMBER($A8587),$A8587,IFERROR(DATEVALUE($A8587),"")))</f>
        <v/>
      </c>
      <c r="F8587" s="12">
        <f>IF($B8587="","",IF(ISNUMBER($B8587),HOUR($B8587)*2+MINUTE($B8587)/30,IFERROR(VALUE(LEFT($B8587,FIND(":",$B8587)-1))*2+VALUE(MID($B8587,FIND(":",$B8587)+1,2))/30,"")))</f>
        <v/>
      </c>
      <c r="G8587" s="12">
        <f>IF($E8587="","",IF(WEEKDAY($E8587,2)&lt;6,1,0))</f>
        <v/>
      </c>
      <c r="H8587" s="12">
        <f>IF(OR($E8587="",$F8587=""),"",IF(AND($G8587=1,$F8587&gt;='Working Hours'!$C$8,$F8587&lt;'Working Hours'!$C$9),1,0))</f>
        <v/>
      </c>
    </row>
    <row r="8588">
      <c r="A8588" s="11" t="n"/>
      <c r="B8588" s="11" t="n"/>
      <c r="C8588" s="11" t="n"/>
      <c r="E8588" s="12">
        <f>IF($A8588="","",IF(ISNUMBER($A8588),$A8588,IFERROR(DATEVALUE($A8588),"")))</f>
        <v/>
      </c>
      <c r="F8588" s="12">
        <f>IF($B8588="","",IF(ISNUMBER($B8588),HOUR($B8588)*2+MINUTE($B8588)/30,IFERROR(VALUE(LEFT($B8588,FIND(":",$B8588)-1))*2+VALUE(MID($B8588,FIND(":",$B8588)+1,2))/30,"")))</f>
        <v/>
      </c>
      <c r="G8588" s="12">
        <f>IF($E8588="","",IF(WEEKDAY($E8588,2)&lt;6,1,0))</f>
        <v/>
      </c>
      <c r="H8588" s="12">
        <f>IF(OR($E8588="",$F8588=""),"",IF(AND($G8588=1,$F8588&gt;='Working Hours'!$C$8,$F8588&lt;'Working Hours'!$C$9),1,0))</f>
        <v/>
      </c>
    </row>
    <row r="8589">
      <c r="A8589" s="11" t="n"/>
      <c r="B8589" s="11" t="n"/>
      <c r="C8589" s="11" t="n"/>
      <c r="E8589" s="12">
        <f>IF($A8589="","",IF(ISNUMBER($A8589),$A8589,IFERROR(DATEVALUE($A8589),"")))</f>
        <v/>
      </c>
      <c r="F8589" s="12">
        <f>IF($B8589="","",IF(ISNUMBER($B8589),HOUR($B8589)*2+MINUTE($B8589)/30,IFERROR(VALUE(LEFT($B8589,FIND(":",$B8589)-1))*2+VALUE(MID($B8589,FIND(":",$B8589)+1,2))/30,"")))</f>
        <v/>
      </c>
      <c r="G8589" s="12">
        <f>IF($E8589="","",IF(WEEKDAY($E8589,2)&lt;6,1,0))</f>
        <v/>
      </c>
      <c r="H8589" s="12">
        <f>IF(OR($E8589="",$F8589=""),"",IF(AND($G8589=1,$F8589&gt;='Working Hours'!$C$8,$F8589&lt;'Working Hours'!$C$9),1,0))</f>
        <v/>
      </c>
    </row>
    <row r="8590">
      <c r="A8590" s="11" t="n"/>
      <c r="B8590" s="11" t="n"/>
      <c r="C8590" s="11" t="n"/>
      <c r="E8590" s="12">
        <f>IF($A8590="","",IF(ISNUMBER($A8590),$A8590,IFERROR(DATEVALUE($A8590),"")))</f>
        <v/>
      </c>
      <c r="F8590" s="12">
        <f>IF($B8590="","",IF(ISNUMBER($B8590),HOUR($B8590)*2+MINUTE($B8590)/30,IFERROR(VALUE(LEFT($B8590,FIND(":",$B8590)-1))*2+VALUE(MID($B8590,FIND(":",$B8590)+1,2))/30,"")))</f>
        <v/>
      </c>
      <c r="G8590" s="12">
        <f>IF($E8590="","",IF(WEEKDAY($E8590,2)&lt;6,1,0))</f>
        <v/>
      </c>
      <c r="H8590" s="12">
        <f>IF(OR($E8590="",$F8590=""),"",IF(AND($G8590=1,$F8590&gt;='Working Hours'!$C$8,$F8590&lt;'Working Hours'!$C$9),1,0))</f>
        <v/>
      </c>
    </row>
    <row r="8591">
      <c r="A8591" s="11" t="n"/>
      <c r="B8591" s="11" t="n"/>
      <c r="C8591" s="11" t="n"/>
      <c r="E8591" s="12">
        <f>IF($A8591="","",IF(ISNUMBER($A8591),$A8591,IFERROR(DATEVALUE($A8591),"")))</f>
        <v/>
      </c>
      <c r="F8591" s="12">
        <f>IF($B8591="","",IF(ISNUMBER($B8591),HOUR($B8591)*2+MINUTE($B8591)/30,IFERROR(VALUE(LEFT($B8591,FIND(":",$B8591)-1))*2+VALUE(MID($B8591,FIND(":",$B8591)+1,2))/30,"")))</f>
        <v/>
      </c>
      <c r="G8591" s="12">
        <f>IF($E8591="","",IF(WEEKDAY($E8591,2)&lt;6,1,0))</f>
        <v/>
      </c>
      <c r="H8591" s="12">
        <f>IF(OR($E8591="",$F8591=""),"",IF(AND($G8591=1,$F8591&gt;='Working Hours'!$C$8,$F8591&lt;'Working Hours'!$C$9),1,0))</f>
        <v/>
      </c>
    </row>
    <row r="8592">
      <c r="A8592" s="11" t="n"/>
      <c r="B8592" s="11" t="n"/>
      <c r="C8592" s="11" t="n"/>
      <c r="E8592" s="12">
        <f>IF($A8592="","",IF(ISNUMBER($A8592),$A8592,IFERROR(DATEVALUE($A8592),"")))</f>
        <v/>
      </c>
      <c r="F8592" s="12">
        <f>IF($B8592="","",IF(ISNUMBER($B8592),HOUR($B8592)*2+MINUTE($B8592)/30,IFERROR(VALUE(LEFT($B8592,FIND(":",$B8592)-1))*2+VALUE(MID($B8592,FIND(":",$B8592)+1,2))/30,"")))</f>
        <v/>
      </c>
      <c r="G8592" s="12">
        <f>IF($E8592="","",IF(WEEKDAY($E8592,2)&lt;6,1,0))</f>
        <v/>
      </c>
      <c r="H8592" s="12">
        <f>IF(OR($E8592="",$F8592=""),"",IF(AND($G8592=1,$F8592&gt;='Working Hours'!$C$8,$F8592&lt;'Working Hours'!$C$9),1,0))</f>
        <v/>
      </c>
    </row>
    <row r="8593">
      <c r="A8593" s="11" t="n"/>
      <c r="B8593" s="11" t="n"/>
      <c r="C8593" s="11" t="n"/>
      <c r="E8593" s="12">
        <f>IF($A8593="","",IF(ISNUMBER($A8593),$A8593,IFERROR(DATEVALUE($A8593),"")))</f>
        <v/>
      </c>
      <c r="F8593" s="12">
        <f>IF($B8593="","",IF(ISNUMBER($B8593),HOUR($B8593)*2+MINUTE($B8593)/30,IFERROR(VALUE(LEFT($B8593,FIND(":",$B8593)-1))*2+VALUE(MID($B8593,FIND(":",$B8593)+1,2))/30,"")))</f>
        <v/>
      </c>
      <c r="G8593" s="12">
        <f>IF($E8593="","",IF(WEEKDAY($E8593,2)&lt;6,1,0))</f>
        <v/>
      </c>
      <c r="H8593" s="12">
        <f>IF(OR($E8593="",$F8593=""),"",IF(AND($G8593=1,$F8593&gt;='Working Hours'!$C$8,$F8593&lt;'Working Hours'!$C$9),1,0))</f>
        <v/>
      </c>
    </row>
    <row r="8594">
      <c r="A8594" s="11" t="n"/>
      <c r="B8594" s="11" t="n"/>
      <c r="C8594" s="11" t="n"/>
      <c r="E8594" s="12">
        <f>IF($A8594="","",IF(ISNUMBER($A8594),$A8594,IFERROR(DATEVALUE($A8594),"")))</f>
        <v/>
      </c>
      <c r="F8594" s="12">
        <f>IF($B8594="","",IF(ISNUMBER($B8594),HOUR($B8594)*2+MINUTE($B8594)/30,IFERROR(VALUE(LEFT($B8594,FIND(":",$B8594)-1))*2+VALUE(MID($B8594,FIND(":",$B8594)+1,2))/30,"")))</f>
        <v/>
      </c>
      <c r="G8594" s="12">
        <f>IF($E8594="","",IF(WEEKDAY($E8594,2)&lt;6,1,0))</f>
        <v/>
      </c>
      <c r="H8594" s="12">
        <f>IF(OR($E8594="",$F8594=""),"",IF(AND($G8594=1,$F8594&gt;='Working Hours'!$C$8,$F8594&lt;'Working Hours'!$C$9),1,0))</f>
        <v/>
      </c>
    </row>
    <row r="8595">
      <c r="A8595" s="11" t="n"/>
      <c r="B8595" s="11" t="n"/>
      <c r="C8595" s="11" t="n"/>
      <c r="E8595" s="12">
        <f>IF($A8595="","",IF(ISNUMBER($A8595),$A8595,IFERROR(DATEVALUE($A8595),"")))</f>
        <v/>
      </c>
      <c r="F8595" s="12">
        <f>IF($B8595="","",IF(ISNUMBER($B8595),HOUR($B8595)*2+MINUTE($B8595)/30,IFERROR(VALUE(LEFT($B8595,FIND(":",$B8595)-1))*2+VALUE(MID($B8595,FIND(":",$B8595)+1,2))/30,"")))</f>
        <v/>
      </c>
      <c r="G8595" s="12">
        <f>IF($E8595="","",IF(WEEKDAY($E8595,2)&lt;6,1,0))</f>
        <v/>
      </c>
      <c r="H8595" s="12">
        <f>IF(OR($E8595="",$F8595=""),"",IF(AND($G8595=1,$F8595&gt;='Working Hours'!$C$8,$F8595&lt;'Working Hours'!$C$9),1,0))</f>
        <v/>
      </c>
    </row>
    <row r="8596">
      <c r="A8596" s="11" t="n"/>
      <c r="B8596" s="11" t="n"/>
      <c r="C8596" s="11" t="n"/>
      <c r="E8596" s="12">
        <f>IF($A8596="","",IF(ISNUMBER($A8596),$A8596,IFERROR(DATEVALUE($A8596),"")))</f>
        <v/>
      </c>
      <c r="F8596" s="12">
        <f>IF($B8596="","",IF(ISNUMBER($B8596),HOUR($B8596)*2+MINUTE($B8596)/30,IFERROR(VALUE(LEFT($B8596,FIND(":",$B8596)-1))*2+VALUE(MID($B8596,FIND(":",$B8596)+1,2))/30,"")))</f>
        <v/>
      </c>
      <c r="G8596" s="12">
        <f>IF($E8596="","",IF(WEEKDAY($E8596,2)&lt;6,1,0))</f>
        <v/>
      </c>
      <c r="H8596" s="12">
        <f>IF(OR($E8596="",$F8596=""),"",IF(AND($G8596=1,$F8596&gt;='Working Hours'!$C$8,$F8596&lt;'Working Hours'!$C$9),1,0))</f>
        <v/>
      </c>
    </row>
    <row r="8597">
      <c r="A8597" s="11" t="n"/>
      <c r="B8597" s="11" t="n"/>
      <c r="C8597" s="11" t="n"/>
      <c r="E8597" s="12">
        <f>IF($A8597="","",IF(ISNUMBER($A8597),$A8597,IFERROR(DATEVALUE($A8597),"")))</f>
        <v/>
      </c>
      <c r="F8597" s="12">
        <f>IF($B8597="","",IF(ISNUMBER($B8597),HOUR($B8597)*2+MINUTE($B8597)/30,IFERROR(VALUE(LEFT($B8597,FIND(":",$B8597)-1))*2+VALUE(MID($B8597,FIND(":",$B8597)+1,2))/30,"")))</f>
        <v/>
      </c>
      <c r="G8597" s="12">
        <f>IF($E8597="","",IF(WEEKDAY($E8597,2)&lt;6,1,0))</f>
        <v/>
      </c>
      <c r="H8597" s="12">
        <f>IF(OR($E8597="",$F8597=""),"",IF(AND($G8597=1,$F8597&gt;='Working Hours'!$C$8,$F8597&lt;'Working Hours'!$C$9),1,0))</f>
        <v/>
      </c>
    </row>
    <row r="8598">
      <c r="A8598" s="11" t="n"/>
      <c r="B8598" s="11" t="n"/>
      <c r="C8598" s="11" t="n"/>
      <c r="E8598" s="12">
        <f>IF($A8598="","",IF(ISNUMBER($A8598),$A8598,IFERROR(DATEVALUE($A8598),"")))</f>
        <v/>
      </c>
      <c r="F8598" s="12">
        <f>IF($B8598="","",IF(ISNUMBER($B8598),HOUR($B8598)*2+MINUTE($B8598)/30,IFERROR(VALUE(LEFT($B8598,FIND(":",$B8598)-1))*2+VALUE(MID($B8598,FIND(":",$B8598)+1,2))/30,"")))</f>
        <v/>
      </c>
      <c r="G8598" s="12">
        <f>IF($E8598="","",IF(WEEKDAY($E8598,2)&lt;6,1,0))</f>
        <v/>
      </c>
      <c r="H8598" s="12">
        <f>IF(OR($E8598="",$F8598=""),"",IF(AND($G8598=1,$F8598&gt;='Working Hours'!$C$8,$F8598&lt;'Working Hours'!$C$9),1,0))</f>
        <v/>
      </c>
    </row>
    <row r="8599">
      <c r="A8599" s="11" t="n"/>
      <c r="B8599" s="11" t="n"/>
      <c r="C8599" s="11" t="n"/>
      <c r="E8599" s="12">
        <f>IF($A8599="","",IF(ISNUMBER($A8599),$A8599,IFERROR(DATEVALUE($A8599),"")))</f>
        <v/>
      </c>
      <c r="F8599" s="12">
        <f>IF($B8599="","",IF(ISNUMBER($B8599),HOUR($B8599)*2+MINUTE($B8599)/30,IFERROR(VALUE(LEFT($B8599,FIND(":",$B8599)-1))*2+VALUE(MID($B8599,FIND(":",$B8599)+1,2))/30,"")))</f>
        <v/>
      </c>
      <c r="G8599" s="12">
        <f>IF($E8599="","",IF(WEEKDAY($E8599,2)&lt;6,1,0))</f>
        <v/>
      </c>
      <c r="H8599" s="12">
        <f>IF(OR($E8599="",$F8599=""),"",IF(AND($G8599=1,$F8599&gt;='Working Hours'!$C$8,$F8599&lt;'Working Hours'!$C$9),1,0))</f>
        <v/>
      </c>
    </row>
    <row r="8600">
      <c r="A8600" s="11" t="n"/>
      <c r="B8600" s="11" t="n"/>
      <c r="C8600" s="11" t="n"/>
      <c r="E8600" s="12">
        <f>IF($A8600="","",IF(ISNUMBER($A8600),$A8600,IFERROR(DATEVALUE($A8600),"")))</f>
        <v/>
      </c>
      <c r="F8600" s="12">
        <f>IF($B8600="","",IF(ISNUMBER($B8600),HOUR($B8600)*2+MINUTE($B8600)/30,IFERROR(VALUE(LEFT($B8600,FIND(":",$B8600)-1))*2+VALUE(MID($B8600,FIND(":",$B8600)+1,2))/30,"")))</f>
        <v/>
      </c>
      <c r="G8600" s="12">
        <f>IF($E8600="","",IF(WEEKDAY($E8600,2)&lt;6,1,0))</f>
        <v/>
      </c>
      <c r="H8600" s="12">
        <f>IF(OR($E8600="",$F8600=""),"",IF(AND($G8600=1,$F8600&gt;='Working Hours'!$C$8,$F8600&lt;'Working Hours'!$C$9),1,0))</f>
        <v/>
      </c>
    </row>
    <row r="8601">
      <c r="A8601" s="11" t="n"/>
      <c r="B8601" s="11" t="n"/>
      <c r="C8601" s="11" t="n"/>
      <c r="E8601" s="12">
        <f>IF($A8601="","",IF(ISNUMBER($A8601),$A8601,IFERROR(DATEVALUE($A8601),"")))</f>
        <v/>
      </c>
      <c r="F8601" s="12">
        <f>IF($B8601="","",IF(ISNUMBER($B8601),HOUR($B8601)*2+MINUTE($B8601)/30,IFERROR(VALUE(LEFT($B8601,FIND(":",$B8601)-1))*2+VALUE(MID($B8601,FIND(":",$B8601)+1,2))/30,"")))</f>
        <v/>
      </c>
      <c r="G8601" s="12">
        <f>IF($E8601="","",IF(WEEKDAY($E8601,2)&lt;6,1,0))</f>
        <v/>
      </c>
      <c r="H8601" s="12">
        <f>IF(OR($E8601="",$F8601=""),"",IF(AND($G8601=1,$F8601&gt;='Working Hours'!$C$8,$F8601&lt;'Working Hours'!$C$9),1,0))</f>
        <v/>
      </c>
    </row>
    <row r="8602">
      <c r="A8602" s="11" t="n"/>
      <c r="B8602" s="11" t="n"/>
      <c r="C8602" s="11" t="n"/>
      <c r="E8602" s="12">
        <f>IF($A8602="","",IF(ISNUMBER($A8602),$A8602,IFERROR(DATEVALUE($A8602),"")))</f>
        <v/>
      </c>
      <c r="F8602" s="12">
        <f>IF($B8602="","",IF(ISNUMBER($B8602),HOUR($B8602)*2+MINUTE($B8602)/30,IFERROR(VALUE(LEFT($B8602,FIND(":",$B8602)-1))*2+VALUE(MID($B8602,FIND(":",$B8602)+1,2))/30,"")))</f>
        <v/>
      </c>
      <c r="G8602" s="12">
        <f>IF($E8602="","",IF(WEEKDAY($E8602,2)&lt;6,1,0))</f>
        <v/>
      </c>
      <c r="H8602" s="12">
        <f>IF(OR($E8602="",$F8602=""),"",IF(AND($G8602=1,$F8602&gt;='Working Hours'!$C$8,$F8602&lt;'Working Hours'!$C$9),1,0))</f>
        <v/>
      </c>
    </row>
    <row r="8603">
      <c r="A8603" s="11" t="n"/>
      <c r="B8603" s="11" t="n"/>
      <c r="C8603" s="11" t="n"/>
      <c r="E8603" s="12">
        <f>IF($A8603="","",IF(ISNUMBER($A8603),$A8603,IFERROR(DATEVALUE($A8603),"")))</f>
        <v/>
      </c>
      <c r="F8603" s="12">
        <f>IF($B8603="","",IF(ISNUMBER($B8603),HOUR($B8603)*2+MINUTE($B8603)/30,IFERROR(VALUE(LEFT($B8603,FIND(":",$B8603)-1))*2+VALUE(MID($B8603,FIND(":",$B8603)+1,2))/30,"")))</f>
        <v/>
      </c>
      <c r="G8603" s="12">
        <f>IF($E8603="","",IF(WEEKDAY($E8603,2)&lt;6,1,0))</f>
        <v/>
      </c>
      <c r="H8603" s="12">
        <f>IF(OR($E8603="",$F8603=""),"",IF(AND($G8603=1,$F8603&gt;='Working Hours'!$C$8,$F8603&lt;'Working Hours'!$C$9),1,0))</f>
        <v/>
      </c>
    </row>
    <row r="8604">
      <c r="A8604" s="11" t="n"/>
      <c r="B8604" s="11" t="n"/>
      <c r="C8604" s="11" t="n"/>
      <c r="E8604" s="12">
        <f>IF($A8604="","",IF(ISNUMBER($A8604),$A8604,IFERROR(DATEVALUE($A8604),"")))</f>
        <v/>
      </c>
      <c r="F8604" s="12">
        <f>IF($B8604="","",IF(ISNUMBER($B8604),HOUR($B8604)*2+MINUTE($B8604)/30,IFERROR(VALUE(LEFT($B8604,FIND(":",$B8604)-1))*2+VALUE(MID($B8604,FIND(":",$B8604)+1,2))/30,"")))</f>
        <v/>
      </c>
      <c r="G8604" s="12">
        <f>IF($E8604="","",IF(WEEKDAY($E8604,2)&lt;6,1,0))</f>
        <v/>
      </c>
      <c r="H8604" s="12">
        <f>IF(OR($E8604="",$F8604=""),"",IF(AND($G8604=1,$F8604&gt;='Working Hours'!$C$8,$F8604&lt;'Working Hours'!$C$9),1,0))</f>
        <v/>
      </c>
    </row>
    <row r="8605">
      <c r="A8605" s="11" t="n"/>
      <c r="B8605" s="11" t="n"/>
      <c r="C8605" s="11" t="n"/>
      <c r="E8605" s="12">
        <f>IF($A8605="","",IF(ISNUMBER($A8605),$A8605,IFERROR(DATEVALUE($A8605),"")))</f>
        <v/>
      </c>
      <c r="F8605" s="12">
        <f>IF($B8605="","",IF(ISNUMBER($B8605),HOUR($B8605)*2+MINUTE($B8605)/30,IFERROR(VALUE(LEFT($B8605,FIND(":",$B8605)-1))*2+VALUE(MID($B8605,FIND(":",$B8605)+1,2))/30,"")))</f>
        <v/>
      </c>
      <c r="G8605" s="12">
        <f>IF($E8605="","",IF(WEEKDAY($E8605,2)&lt;6,1,0))</f>
        <v/>
      </c>
      <c r="H8605" s="12">
        <f>IF(OR($E8605="",$F8605=""),"",IF(AND($G8605=1,$F8605&gt;='Working Hours'!$C$8,$F8605&lt;'Working Hours'!$C$9),1,0))</f>
        <v/>
      </c>
    </row>
    <row r="8606">
      <c r="A8606" s="11" t="n"/>
      <c r="B8606" s="11" t="n"/>
      <c r="C8606" s="11" t="n"/>
      <c r="E8606" s="12">
        <f>IF($A8606="","",IF(ISNUMBER($A8606),$A8606,IFERROR(DATEVALUE($A8606),"")))</f>
        <v/>
      </c>
      <c r="F8606" s="12">
        <f>IF($B8606="","",IF(ISNUMBER($B8606),HOUR($B8606)*2+MINUTE($B8606)/30,IFERROR(VALUE(LEFT($B8606,FIND(":",$B8606)-1))*2+VALUE(MID($B8606,FIND(":",$B8606)+1,2))/30,"")))</f>
        <v/>
      </c>
      <c r="G8606" s="12">
        <f>IF($E8606="","",IF(WEEKDAY($E8606,2)&lt;6,1,0))</f>
        <v/>
      </c>
      <c r="H8606" s="12">
        <f>IF(OR($E8606="",$F8606=""),"",IF(AND($G8606=1,$F8606&gt;='Working Hours'!$C$8,$F8606&lt;'Working Hours'!$C$9),1,0))</f>
        <v/>
      </c>
    </row>
    <row r="8607">
      <c r="A8607" s="11" t="n"/>
      <c r="B8607" s="11" t="n"/>
      <c r="C8607" s="11" t="n"/>
      <c r="E8607" s="12">
        <f>IF($A8607="","",IF(ISNUMBER($A8607),$A8607,IFERROR(DATEVALUE($A8607),"")))</f>
        <v/>
      </c>
      <c r="F8607" s="12">
        <f>IF($B8607="","",IF(ISNUMBER($B8607),HOUR($B8607)*2+MINUTE($B8607)/30,IFERROR(VALUE(LEFT($B8607,FIND(":",$B8607)-1))*2+VALUE(MID($B8607,FIND(":",$B8607)+1,2))/30,"")))</f>
        <v/>
      </c>
      <c r="G8607" s="12">
        <f>IF($E8607="","",IF(WEEKDAY($E8607,2)&lt;6,1,0))</f>
        <v/>
      </c>
      <c r="H8607" s="12">
        <f>IF(OR($E8607="",$F8607=""),"",IF(AND($G8607=1,$F8607&gt;='Working Hours'!$C$8,$F8607&lt;'Working Hours'!$C$9),1,0))</f>
        <v/>
      </c>
    </row>
    <row r="8608">
      <c r="A8608" s="11" t="n"/>
      <c r="B8608" s="11" t="n"/>
      <c r="C8608" s="11" t="n"/>
      <c r="E8608" s="12">
        <f>IF($A8608="","",IF(ISNUMBER($A8608),$A8608,IFERROR(DATEVALUE($A8608),"")))</f>
        <v/>
      </c>
      <c r="F8608" s="12">
        <f>IF($B8608="","",IF(ISNUMBER($B8608),HOUR($B8608)*2+MINUTE($B8608)/30,IFERROR(VALUE(LEFT($B8608,FIND(":",$B8608)-1))*2+VALUE(MID($B8608,FIND(":",$B8608)+1,2))/30,"")))</f>
        <v/>
      </c>
      <c r="G8608" s="12">
        <f>IF($E8608="","",IF(WEEKDAY($E8608,2)&lt;6,1,0))</f>
        <v/>
      </c>
      <c r="H8608" s="12">
        <f>IF(OR($E8608="",$F8608=""),"",IF(AND($G8608=1,$F8608&gt;='Working Hours'!$C$8,$F8608&lt;'Working Hours'!$C$9),1,0))</f>
        <v/>
      </c>
    </row>
    <row r="8609">
      <c r="A8609" s="11" t="n"/>
      <c r="B8609" s="11" t="n"/>
      <c r="C8609" s="11" t="n"/>
      <c r="E8609" s="12">
        <f>IF($A8609="","",IF(ISNUMBER($A8609),$A8609,IFERROR(DATEVALUE($A8609),"")))</f>
        <v/>
      </c>
      <c r="F8609" s="12">
        <f>IF($B8609="","",IF(ISNUMBER($B8609),HOUR($B8609)*2+MINUTE($B8609)/30,IFERROR(VALUE(LEFT($B8609,FIND(":",$B8609)-1))*2+VALUE(MID($B8609,FIND(":",$B8609)+1,2))/30,"")))</f>
        <v/>
      </c>
      <c r="G8609" s="12">
        <f>IF($E8609="","",IF(WEEKDAY($E8609,2)&lt;6,1,0))</f>
        <v/>
      </c>
      <c r="H8609" s="12">
        <f>IF(OR($E8609="",$F8609=""),"",IF(AND($G8609=1,$F8609&gt;='Working Hours'!$C$8,$F8609&lt;'Working Hours'!$C$9),1,0))</f>
        <v/>
      </c>
    </row>
    <row r="8610">
      <c r="A8610" s="11" t="n"/>
      <c r="B8610" s="11" t="n"/>
      <c r="C8610" s="11" t="n"/>
      <c r="E8610" s="12">
        <f>IF($A8610="","",IF(ISNUMBER($A8610),$A8610,IFERROR(DATEVALUE($A8610),"")))</f>
        <v/>
      </c>
      <c r="F8610" s="12">
        <f>IF($B8610="","",IF(ISNUMBER($B8610),HOUR($B8610)*2+MINUTE($B8610)/30,IFERROR(VALUE(LEFT($B8610,FIND(":",$B8610)-1))*2+VALUE(MID($B8610,FIND(":",$B8610)+1,2))/30,"")))</f>
        <v/>
      </c>
      <c r="G8610" s="12">
        <f>IF($E8610="","",IF(WEEKDAY($E8610,2)&lt;6,1,0))</f>
        <v/>
      </c>
      <c r="H8610" s="12">
        <f>IF(OR($E8610="",$F8610=""),"",IF(AND($G8610=1,$F8610&gt;='Working Hours'!$C$8,$F8610&lt;'Working Hours'!$C$9),1,0))</f>
        <v/>
      </c>
    </row>
    <row r="8611">
      <c r="A8611" s="11" t="n"/>
      <c r="B8611" s="11" t="n"/>
      <c r="C8611" s="11" t="n"/>
      <c r="E8611" s="12">
        <f>IF($A8611="","",IF(ISNUMBER($A8611),$A8611,IFERROR(DATEVALUE($A8611),"")))</f>
        <v/>
      </c>
      <c r="F8611" s="12">
        <f>IF($B8611="","",IF(ISNUMBER($B8611),HOUR($B8611)*2+MINUTE($B8611)/30,IFERROR(VALUE(LEFT($B8611,FIND(":",$B8611)-1))*2+VALUE(MID($B8611,FIND(":",$B8611)+1,2))/30,"")))</f>
        <v/>
      </c>
      <c r="G8611" s="12">
        <f>IF($E8611="","",IF(WEEKDAY($E8611,2)&lt;6,1,0))</f>
        <v/>
      </c>
      <c r="H8611" s="12">
        <f>IF(OR($E8611="",$F8611=""),"",IF(AND($G8611=1,$F8611&gt;='Working Hours'!$C$8,$F8611&lt;'Working Hours'!$C$9),1,0))</f>
        <v/>
      </c>
    </row>
    <row r="8612">
      <c r="A8612" s="11" t="n"/>
      <c r="B8612" s="11" t="n"/>
      <c r="C8612" s="11" t="n"/>
      <c r="E8612" s="12">
        <f>IF($A8612="","",IF(ISNUMBER($A8612),$A8612,IFERROR(DATEVALUE($A8612),"")))</f>
        <v/>
      </c>
      <c r="F8612" s="12">
        <f>IF($B8612="","",IF(ISNUMBER($B8612),HOUR($B8612)*2+MINUTE($B8612)/30,IFERROR(VALUE(LEFT($B8612,FIND(":",$B8612)-1))*2+VALUE(MID($B8612,FIND(":",$B8612)+1,2))/30,"")))</f>
        <v/>
      </c>
      <c r="G8612" s="12">
        <f>IF($E8612="","",IF(WEEKDAY($E8612,2)&lt;6,1,0))</f>
        <v/>
      </c>
      <c r="H8612" s="12">
        <f>IF(OR($E8612="",$F8612=""),"",IF(AND($G8612=1,$F8612&gt;='Working Hours'!$C$8,$F8612&lt;'Working Hours'!$C$9),1,0))</f>
        <v/>
      </c>
    </row>
    <row r="8613">
      <c r="A8613" s="11" t="n"/>
      <c r="B8613" s="11" t="n"/>
      <c r="C8613" s="11" t="n"/>
      <c r="E8613" s="12">
        <f>IF($A8613="","",IF(ISNUMBER($A8613),$A8613,IFERROR(DATEVALUE($A8613),"")))</f>
        <v/>
      </c>
      <c r="F8613" s="12">
        <f>IF($B8613="","",IF(ISNUMBER($B8613),HOUR($B8613)*2+MINUTE($B8613)/30,IFERROR(VALUE(LEFT($B8613,FIND(":",$B8613)-1))*2+VALUE(MID($B8613,FIND(":",$B8613)+1,2))/30,"")))</f>
        <v/>
      </c>
      <c r="G8613" s="12">
        <f>IF($E8613="","",IF(WEEKDAY($E8613,2)&lt;6,1,0))</f>
        <v/>
      </c>
      <c r="H8613" s="12">
        <f>IF(OR($E8613="",$F8613=""),"",IF(AND($G8613=1,$F8613&gt;='Working Hours'!$C$8,$F8613&lt;'Working Hours'!$C$9),1,0))</f>
        <v/>
      </c>
    </row>
    <row r="8614">
      <c r="A8614" s="11" t="n"/>
      <c r="B8614" s="11" t="n"/>
      <c r="C8614" s="11" t="n"/>
      <c r="E8614" s="12">
        <f>IF($A8614="","",IF(ISNUMBER($A8614),$A8614,IFERROR(DATEVALUE($A8614),"")))</f>
        <v/>
      </c>
      <c r="F8614" s="12">
        <f>IF($B8614="","",IF(ISNUMBER($B8614),HOUR($B8614)*2+MINUTE($B8614)/30,IFERROR(VALUE(LEFT($B8614,FIND(":",$B8614)-1))*2+VALUE(MID($B8614,FIND(":",$B8614)+1,2))/30,"")))</f>
        <v/>
      </c>
      <c r="G8614" s="12">
        <f>IF($E8614="","",IF(WEEKDAY($E8614,2)&lt;6,1,0))</f>
        <v/>
      </c>
      <c r="H8614" s="12">
        <f>IF(OR($E8614="",$F8614=""),"",IF(AND($G8614=1,$F8614&gt;='Working Hours'!$C$8,$F8614&lt;'Working Hours'!$C$9),1,0))</f>
        <v/>
      </c>
    </row>
    <row r="8615">
      <c r="A8615" s="11" t="n"/>
      <c r="B8615" s="11" t="n"/>
      <c r="C8615" s="11" t="n"/>
      <c r="E8615" s="12">
        <f>IF($A8615="","",IF(ISNUMBER($A8615),$A8615,IFERROR(DATEVALUE($A8615),"")))</f>
        <v/>
      </c>
      <c r="F8615" s="12">
        <f>IF($B8615="","",IF(ISNUMBER($B8615),HOUR($B8615)*2+MINUTE($B8615)/30,IFERROR(VALUE(LEFT($B8615,FIND(":",$B8615)-1))*2+VALUE(MID($B8615,FIND(":",$B8615)+1,2))/30,"")))</f>
        <v/>
      </c>
      <c r="G8615" s="12">
        <f>IF($E8615="","",IF(WEEKDAY($E8615,2)&lt;6,1,0))</f>
        <v/>
      </c>
      <c r="H8615" s="12">
        <f>IF(OR($E8615="",$F8615=""),"",IF(AND($G8615=1,$F8615&gt;='Working Hours'!$C$8,$F8615&lt;'Working Hours'!$C$9),1,0))</f>
        <v/>
      </c>
    </row>
    <row r="8616">
      <c r="A8616" s="11" t="n"/>
      <c r="B8616" s="11" t="n"/>
      <c r="C8616" s="11" t="n"/>
      <c r="E8616" s="12">
        <f>IF($A8616="","",IF(ISNUMBER($A8616),$A8616,IFERROR(DATEVALUE($A8616),"")))</f>
        <v/>
      </c>
      <c r="F8616" s="12">
        <f>IF($B8616="","",IF(ISNUMBER($B8616),HOUR($B8616)*2+MINUTE($B8616)/30,IFERROR(VALUE(LEFT($B8616,FIND(":",$B8616)-1))*2+VALUE(MID($B8616,FIND(":",$B8616)+1,2))/30,"")))</f>
        <v/>
      </c>
      <c r="G8616" s="12">
        <f>IF($E8616="","",IF(WEEKDAY($E8616,2)&lt;6,1,0))</f>
        <v/>
      </c>
      <c r="H8616" s="12">
        <f>IF(OR($E8616="",$F8616=""),"",IF(AND($G8616=1,$F8616&gt;='Working Hours'!$C$8,$F8616&lt;'Working Hours'!$C$9),1,0))</f>
        <v/>
      </c>
    </row>
    <row r="8617">
      <c r="A8617" s="11" t="n"/>
      <c r="B8617" s="11" t="n"/>
      <c r="C8617" s="11" t="n"/>
      <c r="E8617" s="12">
        <f>IF($A8617="","",IF(ISNUMBER($A8617),$A8617,IFERROR(DATEVALUE($A8617),"")))</f>
        <v/>
      </c>
      <c r="F8617" s="12">
        <f>IF($B8617="","",IF(ISNUMBER($B8617),HOUR($B8617)*2+MINUTE($B8617)/30,IFERROR(VALUE(LEFT($B8617,FIND(":",$B8617)-1))*2+VALUE(MID($B8617,FIND(":",$B8617)+1,2))/30,"")))</f>
        <v/>
      </c>
      <c r="G8617" s="12">
        <f>IF($E8617="","",IF(WEEKDAY($E8617,2)&lt;6,1,0))</f>
        <v/>
      </c>
      <c r="H8617" s="12">
        <f>IF(OR($E8617="",$F8617=""),"",IF(AND($G8617=1,$F8617&gt;='Working Hours'!$C$8,$F8617&lt;'Working Hours'!$C$9),1,0))</f>
        <v/>
      </c>
    </row>
    <row r="8618">
      <c r="A8618" s="11" t="n"/>
      <c r="B8618" s="11" t="n"/>
      <c r="C8618" s="11" t="n"/>
      <c r="E8618" s="12">
        <f>IF($A8618="","",IF(ISNUMBER($A8618),$A8618,IFERROR(DATEVALUE($A8618),"")))</f>
        <v/>
      </c>
      <c r="F8618" s="12">
        <f>IF($B8618="","",IF(ISNUMBER($B8618),HOUR($B8618)*2+MINUTE($B8618)/30,IFERROR(VALUE(LEFT($B8618,FIND(":",$B8618)-1))*2+VALUE(MID($B8618,FIND(":",$B8618)+1,2))/30,"")))</f>
        <v/>
      </c>
      <c r="G8618" s="12">
        <f>IF($E8618="","",IF(WEEKDAY($E8618,2)&lt;6,1,0))</f>
        <v/>
      </c>
      <c r="H8618" s="12">
        <f>IF(OR($E8618="",$F8618=""),"",IF(AND($G8618=1,$F8618&gt;='Working Hours'!$C$8,$F8618&lt;'Working Hours'!$C$9),1,0))</f>
        <v/>
      </c>
    </row>
    <row r="8619">
      <c r="A8619" s="11" t="n"/>
      <c r="B8619" s="11" t="n"/>
      <c r="C8619" s="11" t="n"/>
      <c r="E8619" s="12">
        <f>IF($A8619="","",IF(ISNUMBER($A8619),$A8619,IFERROR(DATEVALUE($A8619),"")))</f>
        <v/>
      </c>
      <c r="F8619" s="12">
        <f>IF($B8619="","",IF(ISNUMBER($B8619),HOUR($B8619)*2+MINUTE($B8619)/30,IFERROR(VALUE(LEFT($B8619,FIND(":",$B8619)-1))*2+VALUE(MID($B8619,FIND(":",$B8619)+1,2))/30,"")))</f>
        <v/>
      </c>
      <c r="G8619" s="12">
        <f>IF($E8619="","",IF(WEEKDAY($E8619,2)&lt;6,1,0))</f>
        <v/>
      </c>
      <c r="H8619" s="12">
        <f>IF(OR($E8619="",$F8619=""),"",IF(AND($G8619=1,$F8619&gt;='Working Hours'!$C$8,$F8619&lt;'Working Hours'!$C$9),1,0))</f>
        <v/>
      </c>
    </row>
    <row r="8620">
      <c r="A8620" s="11" t="n"/>
      <c r="B8620" s="11" t="n"/>
      <c r="C8620" s="11" t="n"/>
      <c r="E8620" s="12">
        <f>IF($A8620="","",IF(ISNUMBER($A8620),$A8620,IFERROR(DATEVALUE($A8620),"")))</f>
        <v/>
      </c>
      <c r="F8620" s="12">
        <f>IF($B8620="","",IF(ISNUMBER($B8620),HOUR($B8620)*2+MINUTE($B8620)/30,IFERROR(VALUE(LEFT($B8620,FIND(":",$B8620)-1))*2+VALUE(MID($B8620,FIND(":",$B8620)+1,2))/30,"")))</f>
        <v/>
      </c>
      <c r="G8620" s="12">
        <f>IF($E8620="","",IF(WEEKDAY($E8620,2)&lt;6,1,0))</f>
        <v/>
      </c>
      <c r="H8620" s="12">
        <f>IF(OR($E8620="",$F8620=""),"",IF(AND($G8620=1,$F8620&gt;='Working Hours'!$C$8,$F8620&lt;'Working Hours'!$C$9),1,0))</f>
        <v/>
      </c>
    </row>
    <row r="8621">
      <c r="A8621" s="11" t="n"/>
      <c r="B8621" s="11" t="n"/>
      <c r="C8621" s="11" t="n"/>
      <c r="E8621" s="12">
        <f>IF($A8621="","",IF(ISNUMBER($A8621),$A8621,IFERROR(DATEVALUE($A8621),"")))</f>
        <v/>
      </c>
      <c r="F8621" s="12">
        <f>IF($B8621="","",IF(ISNUMBER($B8621),HOUR($B8621)*2+MINUTE($B8621)/30,IFERROR(VALUE(LEFT($B8621,FIND(":",$B8621)-1))*2+VALUE(MID($B8621,FIND(":",$B8621)+1,2))/30,"")))</f>
        <v/>
      </c>
      <c r="G8621" s="12">
        <f>IF($E8621="","",IF(WEEKDAY($E8621,2)&lt;6,1,0))</f>
        <v/>
      </c>
      <c r="H8621" s="12">
        <f>IF(OR($E8621="",$F8621=""),"",IF(AND($G8621=1,$F8621&gt;='Working Hours'!$C$8,$F8621&lt;'Working Hours'!$C$9),1,0))</f>
        <v/>
      </c>
    </row>
    <row r="8622">
      <c r="A8622" s="11" t="n"/>
      <c r="B8622" s="11" t="n"/>
      <c r="C8622" s="11" t="n"/>
      <c r="E8622" s="12">
        <f>IF($A8622="","",IF(ISNUMBER($A8622),$A8622,IFERROR(DATEVALUE($A8622),"")))</f>
        <v/>
      </c>
      <c r="F8622" s="12">
        <f>IF($B8622="","",IF(ISNUMBER($B8622),HOUR($B8622)*2+MINUTE($B8622)/30,IFERROR(VALUE(LEFT($B8622,FIND(":",$B8622)-1))*2+VALUE(MID($B8622,FIND(":",$B8622)+1,2))/30,"")))</f>
        <v/>
      </c>
      <c r="G8622" s="12">
        <f>IF($E8622="","",IF(WEEKDAY($E8622,2)&lt;6,1,0))</f>
        <v/>
      </c>
      <c r="H8622" s="12">
        <f>IF(OR($E8622="",$F8622=""),"",IF(AND($G8622=1,$F8622&gt;='Working Hours'!$C$8,$F8622&lt;'Working Hours'!$C$9),1,0))</f>
        <v/>
      </c>
    </row>
    <row r="8623">
      <c r="A8623" s="11" t="n"/>
      <c r="B8623" s="11" t="n"/>
      <c r="C8623" s="11" t="n"/>
      <c r="E8623" s="12">
        <f>IF($A8623="","",IF(ISNUMBER($A8623),$A8623,IFERROR(DATEVALUE($A8623),"")))</f>
        <v/>
      </c>
      <c r="F8623" s="12">
        <f>IF($B8623="","",IF(ISNUMBER($B8623),HOUR($B8623)*2+MINUTE($B8623)/30,IFERROR(VALUE(LEFT($B8623,FIND(":",$B8623)-1))*2+VALUE(MID($B8623,FIND(":",$B8623)+1,2))/30,"")))</f>
        <v/>
      </c>
      <c r="G8623" s="12">
        <f>IF($E8623="","",IF(WEEKDAY($E8623,2)&lt;6,1,0))</f>
        <v/>
      </c>
      <c r="H8623" s="12">
        <f>IF(OR($E8623="",$F8623=""),"",IF(AND($G8623=1,$F8623&gt;='Working Hours'!$C$8,$F8623&lt;'Working Hours'!$C$9),1,0))</f>
        <v/>
      </c>
    </row>
    <row r="8624">
      <c r="A8624" s="11" t="n"/>
      <c r="B8624" s="11" t="n"/>
      <c r="C8624" s="11" t="n"/>
      <c r="E8624" s="12">
        <f>IF($A8624="","",IF(ISNUMBER($A8624),$A8624,IFERROR(DATEVALUE($A8624),"")))</f>
        <v/>
      </c>
      <c r="F8624" s="12">
        <f>IF($B8624="","",IF(ISNUMBER($B8624),HOUR($B8624)*2+MINUTE($B8624)/30,IFERROR(VALUE(LEFT($B8624,FIND(":",$B8624)-1))*2+VALUE(MID($B8624,FIND(":",$B8624)+1,2))/30,"")))</f>
        <v/>
      </c>
      <c r="G8624" s="12">
        <f>IF($E8624="","",IF(WEEKDAY($E8624,2)&lt;6,1,0))</f>
        <v/>
      </c>
      <c r="H8624" s="12">
        <f>IF(OR($E8624="",$F8624=""),"",IF(AND($G8624=1,$F8624&gt;='Working Hours'!$C$8,$F8624&lt;'Working Hours'!$C$9),1,0))</f>
        <v/>
      </c>
    </row>
    <row r="8625">
      <c r="A8625" s="11" t="n"/>
      <c r="B8625" s="11" t="n"/>
      <c r="C8625" s="11" t="n"/>
      <c r="E8625" s="12">
        <f>IF($A8625="","",IF(ISNUMBER($A8625),$A8625,IFERROR(DATEVALUE($A8625),"")))</f>
        <v/>
      </c>
      <c r="F8625" s="12">
        <f>IF($B8625="","",IF(ISNUMBER($B8625),HOUR($B8625)*2+MINUTE($B8625)/30,IFERROR(VALUE(LEFT($B8625,FIND(":",$B8625)-1))*2+VALUE(MID($B8625,FIND(":",$B8625)+1,2))/30,"")))</f>
        <v/>
      </c>
      <c r="G8625" s="12">
        <f>IF($E8625="","",IF(WEEKDAY($E8625,2)&lt;6,1,0))</f>
        <v/>
      </c>
      <c r="H8625" s="12">
        <f>IF(OR($E8625="",$F8625=""),"",IF(AND($G8625=1,$F8625&gt;='Working Hours'!$C$8,$F8625&lt;'Working Hours'!$C$9),1,0))</f>
        <v/>
      </c>
    </row>
    <row r="8626">
      <c r="A8626" s="11" t="n"/>
      <c r="B8626" s="11" t="n"/>
      <c r="C8626" s="11" t="n"/>
      <c r="E8626" s="12">
        <f>IF($A8626="","",IF(ISNUMBER($A8626),$A8626,IFERROR(DATEVALUE($A8626),"")))</f>
        <v/>
      </c>
      <c r="F8626" s="12">
        <f>IF($B8626="","",IF(ISNUMBER($B8626),HOUR($B8626)*2+MINUTE($B8626)/30,IFERROR(VALUE(LEFT($B8626,FIND(":",$B8626)-1))*2+VALUE(MID($B8626,FIND(":",$B8626)+1,2))/30,"")))</f>
        <v/>
      </c>
      <c r="G8626" s="12">
        <f>IF($E8626="","",IF(WEEKDAY($E8626,2)&lt;6,1,0))</f>
        <v/>
      </c>
      <c r="H8626" s="12">
        <f>IF(OR($E8626="",$F8626=""),"",IF(AND($G8626=1,$F8626&gt;='Working Hours'!$C$8,$F8626&lt;'Working Hours'!$C$9),1,0))</f>
        <v/>
      </c>
    </row>
    <row r="8627">
      <c r="A8627" s="11" t="n"/>
      <c r="B8627" s="11" t="n"/>
      <c r="C8627" s="11" t="n"/>
      <c r="E8627" s="12">
        <f>IF($A8627="","",IF(ISNUMBER($A8627),$A8627,IFERROR(DATEVALUE($A8627),"")))</f>
        <v/>
      </c>
      <c r="F8627" s="12">
        <f>IF($B8627="","",IF(ISNUMBER($B8627),HOUR($B8627)*2+MINUTE($B8627)/30,IFERROR(VALUE(LEFT($B8627,FIND(":",$B8627)-1))*2+VALUE(MID($B8627,FIND(":",$B8627)+1,2))/30,"")))</f>
        <v/>
      </c>
      <c r="G8627" s="12">
        <f>IF($E8627="","",IF(WEEKDAY($E8627,2)&lt;6,1,0))</f>
        <v/>
      </c>
      <c r="H8627" s="12">
        <f>IF(OR($E8627="",$F8627=""),"",IF(AND($G8627=1,$F8627&gt;='Working Hours'!$C$8,$F8627&lt;'Working Hours'!$C$9),1,0))</f>
        <v/>
      </c>
    </row>
    <row r="8628">
      <c r="A8628" s="11" t="n"/>
      <c r="B8628" s="11" t="n"/>
      <c r="C8628" s="11" t="n"/>
      <c r="E8628" s="12">
        <f>IF($A8628="","",IF(ISNUMBER($A8628),$A8628,IFERROR(DATEVALUE($A8628),"")))</f>
        <v/>
      </c>
      <c r="F8628" s="12">
        <f>IF($B8628="","",IF(ISNUMBER($B8628),HOUR($B8628)*2+MINUTE($B8628)/30,IFERROR(VALUE(LEFT($B8628,FIND(":",$B8628)-1))*2+VALUE(MID($B8628,FIND(":",$B8628)+1,2))/30,"")))</f>
        <v/>
      </c>
      <c r="G8628" s="12">
        <f>IF($E8628="","",IF(WEEKDAY($E8628,2)&lt;6,1,0))</f>
        <v/>
      </c>
      <c r="H8628" s="12">
        <f>IF(OR($E8628="",$F8628=""),"",IF(AND($G8628=1,$F8628&gt;='Working Hours'!$C$8,$F8628&lt;'Working Hours'!$C$9),1,0))</f>
        <v/>
      </c>
    </row>
    <row r="8629">
      <c r="A8629" s="11" t="n"/>
      <c r="B8629" s="11" t="n"/>
      <c r="C8629" s="11" t="n"/>
      <c r="E8629" s="12">
        <f>IF($A8629="","",IF(ISNUMBER($A8629),$A8629,IFERROR(DATEVALUE($A8629),"")))</f>
        <v/>
      </c>
      <c r="F8629" s="12">
        <f>IF($B8629="","",IF(ISNUMBER($B8629),HOUR($B8629)*2+MINUTE($B8629)/30,IFERROR(VALUE(LEFT($B8629,FIND(":",$B8629)-1))*2+VALUE(MID($B8629,FIND(":",$B8629)+1,2))/30,"")))</f>
        <v/>
      </c>
      <c r="G8629" s="12">
        <f>IF($E8629="","",IF(WEEKDAY($E8629,2)&lt;6,1,0))</f>
        <v/>
      </c>
      <c r="H8629" s="12">
        <f>IF(OR($E8629="",$F8629=""),"",IF(AND($G8629=1,$F8629&gt;='Working Hours'!$C$8,$F8629&lt;'Working Hours'!$C$9),1,0))</f>
        <v/>
      </c>
    </row>
    <row r="8630">
      <c r="A8630" s="11" t="n"/>
      <c r="B8630" s="11" t="n"/>
      <c r="C8630" s="11" t="n"/>
      <c r="E8630" s="12">
        <f>IF($A8630="","",IF(ISNUMBER($A8630),$A8630,IFERROR(DATEVALUE($A8630),"")))</f>
        <v/>
      </c>
      <c r="F8630" s="12">
        <f>IF($B8630="","",IF(ISNUMBER($B8630),HOUR($B8630)*2+MINUTE($B8630)/30,IFERROR(VALUE(LEFT($B8630,FIND(":",$B8630)-1))*2+VALUE(MID($B8630,FIND(":",$B8630)+1,2))/30,"")))</f>
        <v/>
      </c>
      <c r="G8630" s="12">
        <f>IF($E8630="","",IF(WEEKDAY($E8630,2)&lt;6,1,0))</f>
        <v/>
      </c>
      <c r="H8630" s="12">
        <f>IF(OR($E8630="",$F8630=""),"",IF(AND($G8630=1,$F8630&gt;='Working Hours'!$C$8,$F8630&lt;'Working Hours'!$C$9),1,0))</f>
        <v/>
      </c>
    </row>
    <row r="8631">
      <c r="A8631" s="11" t="n"/>
      <c r="B8631" s="11" t="n"/>
      <c r="C8631" s="11" t="n"/>
      <c r="E8631" s="12">
        <f>IF($A8631="","",IF(ISNUMBER($A8631),$A8631,IFERROR(DATEVALUE($A8631),"")))</f>
        <v/>
      </c>
      <c r="F8631" s="12">
        <f>IF($B8631="","",IF(ISNUMBER($B8631),HOUR($B8631)*2+MINUTE($B8631)/30,IFERROR(VALUE(LEFT($B8631,FIND(":",$B8631)-1))*2+VALUE(MID($B8631,FIND(":",$B8631)+1,2))/30,"")))</f>
        <v/>
      </c>
      <c r="G8631" s="12">
        <f>IF($E8631="","",IF(WEEKDAY($E8631,2)&lt;6,1,0))</f>
        <v/>
      </c>
      <c r="H8631" s="12">
        <f>IF(OR($E8631="",$F8631=""),"",IF(AND($G8631=1,$F8631&gt;='Working Hours'!$C$8,$F8631&lt;'Working Hours'!$C$9),1,0))</f>
        <v/>
      </c>
    </row>
    <row r="8632">
      <c r="A8632" s="11" t="n"/>
      <c r="B8632" s="11" t="n"/>
      <c r="C8632" s="11" t="n"/>
      <c r="E8632" s="12">
        <f>IF($A8632="","",IF(ISNUMBER($A8632),$A8632,IFERROR(DATEVALUE($A8632),"")))</f>
        <v/>
      </c>
      <c r="F8632" s="12">
        <f>IF($B8632="","",IF(ISNUMBER($B8632),HOUR($B8632)*2+MINUTE($B8632)/30,IFERROR(VALUE(LEFT($B8632,FIND(":",$B8632)-1))*2+VALUE(MID($B8632,FIND(":",$B8632)+1,2))/30,"")))</f>
        <v/>
      </c>
      <c r="G8632" s="12">
        <f>IF($E8632="","",IF(WEEKDAY($E8632,2)&lt;6,1,0))</f>
        <v/>
      </c>
      <c r="H8632" s="12">
        <f>IF(OR($E8632="",$F8632=""),"",IF(AND($G8632=1,$F8632&gt;='Working Hours'!$C$8,$F8632&lt;'Working Hours'!$C$9),1,0))</f>
        <v/>
      </c>
    </row>
    <row r="8633">
      <c r="A8633" s="11" t="n"/>
      <c r="B8633" s="11" t="n"/>
      <c r="C8633" s="11" t="n"/>
      <c r="E8633" s="12">
        <f>IF($A8633="","",IF(ISNUMBER($A8633),$A8633,IFERROR(DATEVALUE($A8633),"")))</f>
        <v/>
      </c>
      <c r="F8633" s="12">
        <f>IF($B8633="","",IF(ISNUMBER($B8633),HOUR($B8633)*2+MINUTE($B8633)/30,IFERROR(VALUE(LEFT($B8633,FIND(":",$B8633)-1))*2+VALUE(MID($B8633,FIND(":",$B8633)+1,2))/30,"")))</f>
        <v/>
      </c>
      <c r="G8633" s="12">
        <f>IF($E8633="","",IF(WEEKDAY($E8633,2)&lt;6,1,0))</f>
        <v/>
      </c>
      <c r="H8633" s="12">
        <f>IF(OR($E8633="",$F8633=""),"",IF(AND($G8633=1,$F8633&gt;='Working Hours'!$C$8,$F8633&lt;'Working Hours'!$C$9),1,0))</f>
        <v/>
      </c>
    </row>
    <row r="8634">
      <c r="A8634" s="11" t="n"/>
      <c r="B8634" s="11" t="n"/>
      <c r="C8634" s="11" t="n"/>
      <c r="E8634" s="12">
        <f>IF($A8634="","",IF(ISNUMBER($A8634),$A8634,IFERROR(DATEVALUE($A8634),"")))</f>
        <v/>
      </c>
      <c r="F8634" s="12">
        <f>IF($B8634="","",IF(ISNUMBER($B8634),HOUR($B8634)*2+MINUTE($B8634)/30,IFERROR(VALUE(LEFT($B8634,FIND(":",$B8634)-1))*2+VALUE(MID($B8634,FIND(":",$B8634)+1,2))/30,"")))</f>
        <v/>
      </c>
      <c r="G8634" s="12">
        <f>IF($E8634="","",IF(WEEKDAY($E8634,2)&lt;6,1,0))</f>
        <v/>
      </c>
      <c r="H8634" s="12">
        <f>IF(OR($E8634="",$F8634=""),"",IF(AND($G8634=1,$F8634&gt;='Working Hours'!$C$8,$F8634&lt;'Working Hours'!$C$9),1,0))</f>
        <v/>
      </c>
    </row>
    <row r="8635">
      <c r="A8635" s="11" t="n"/>
      <c r="B8635" s="11" t="n"/>
      <c r="C8635" s="11" t="n"/>
      <c r="E8635" s="12">
        <f>IF($A8635="","",IF(ISNUMBER($A8635),$A8635,IFERROR(DATEVALUE($A8635),"")))</f>
        <v/>
      </c>
      <c r="F8635" s="12">
        <f>IF($B8635="","",IF(ISNUMBER($B8635),HOUR($B8635)*2+MINUTE($B8635)/30,IFERROR(VALUE(LEFT($B8635,FIND(":",$B8635)-1))*2+VALUE(MID($B8635,FIND(":",$B8635)+1,2))/30,"")))</f>
        <v/>
      </c>
      <c r="G8635" s="12">
        <f>IF($E8635="","",IF(WEEKDAY($E8635,2)&lt;6,1,0))</f>
        <v/>
      </c>
      <c r="H8635" s="12">
        <f>IF(OR($E8635="",$F8635=""),"",IF(AND($G8635=1,$F8635&gt;='Working Hours'!$C$8,$F8635&lt;'Working Hours'!$C$9),1,0))</f>
        <v/>
      </c>
    </row>
    <row r="8636">
      <c r="A8636" s="11" t="n"/>
      <c r="B8636" s="11" t="n"/>
      <c r="C8636" s="11" t="n"/>
      <c r="E8636" s="12">
        <f>IF($A8636="","",IF(ISNUMBER($A8636),$A8636,IFERROR(DATEVALUE($A8636),"")))</f>
        <v/>
      </c>
      <c r="F8636" s="12">
        <f>IF($B8636="","",IF(ISNUMBER($B8636),HOUR($B8636)*2+MINUTE($B8636)/30,IFERROR(VALUE(LEFT($B8636,FIND(":",$B8636)-1))*2+VALUE(MID($B8636,FIND(":",$B8636)+1,2))/30,"")))</f>
        <v/>
      </c>
      <c r="G8636" s="12">
        <f>IF($E8636="","",IF(WEEKDAY($E8636,2)&lt;6,1,0))</f>
        <v/>
      </c>
      <c r="H8636" s="12">
        <f>IF(OR($E8636="",$F8636=""),"",IF(AND($G8636=1,$F8636&gt;='Working Hours'!$C$8,$F8636&lt;'Working Hours'!$C$9),1,0))</f>
        <v/>
      </c>
    </row>
    <row r="8637">
      <c r="A8637" s="11" t="n"/>
      <c r="B8637" s="11" t="n"/>
      <c r="C8637" s="11" t="n"/>
      <c r="E8637" s="12">
        <f>IF($A8637="","",IF(ISNUMBER($A8637),$A8637,IFERROR(DATEVALUE($A8637),"")))</f>
        <v/>
      </c>
      <c r="F8637" s="12">
        <f>IF($B8637="","",IF(ISNUMBER($B8637),HOUR($B8637)*2+MINUTE($B8637)/30,IFERROR(VALUE(LEFT($B8637,FIND(":",$B8637)-1))*2+VALUE(MID($B8637,FIND(":",$B8637)+1,2))/30,"")))</f>
        <v/>
      </c>
      <c r="G8637" s="12">
        <f>IF($E8637="","",IF(WEEKDAY($E8637,2)&lt;6,1,0))</f>
        <v/>
      </c>
      <c r="H8637" s="12">
        <f>IF(OR($E8637="",$F8637=""),"",IF(AND($G8637=1,$F8637&gt;='Working Hours'!$C$8,$F8637&lt;'Working Hours'!$C$9),1,0))</f>
        <v/>
      </c>
    </row>
    <row r="8638">
      <c r="A8638" s="11" t="n"/>
      <c r="B8638" s="11" t="n"/>
      <c r="C8638" s="11" t="n"/>
      <c r="E8638" s="12">
        <f>IF($A8638="","",IF(ISNUMBER($A8638),$A8638,IFERROR(DATEVALUE($A8638),"")))</f>
        <v/>
      </c>
      <c r="F8638" s="12">
        <f>IF($B8638="","",IF(ISNUMBER($B8638),HOUR($B8638)*2+MINUTE($B8638)/30,IFERROR(VALUE(LEFT($B8638,FIND(":",$B8638)-1))*2+VALUE(MID($B8638,FIND(":",$B8638)+1,2))/30,"")))</f>
        <v/>
      </c>
      <c r="G8638" s="12">
        <f>IF($E8638="","",IF(WEEKDAY($E8638,2)&lt;6,1,0))</f>
        <v/>
      </c>
      <c r="H8638" s="12">
        <f>IF(OR($E8638="",$F8638=""),"",IF(AND($G8638=1,$F8638&gt;='Working Hours'!$C$8,$F8638&lt;'Working Hours'!$C$9),1,0))</f>
        <v/>
      </c>
    </row>
    <row r="8639">
      <c r="A8639" s="11" t="n"/>
      <c r="B8639" s="11" t="n"/>
      <c r="C8639" s="11" t="n"/>
      <c r="E8639" s="12">
        <f>IF($A8639="","",IF(ISNUMBER($A8639),$A8639,IFERROR(DATEVALUE($A8639),"")))</f>
        <v/>
      </c>
      <c r="F8639" s="12">
        <f>IF($B8639="","",IF(ISNUMBER($B8639),HOUR($B8639)*2+MINUTE($B8639)/30,IFERROR(VALUE(LEFT($B8639,FIND(":",$B8639)-1))*2+VALUE(MID($B8639,FIND(":",$B8639)+1,2))/30,"")))</f>
        <v/>
      </c>
      <c r="G8639" s="12">
        <f>IF($E8639="","",IF(WEEKDAY($E8639,2)&lt;6,1,0))</f>
        <v/>
      </c>
      <c r="H8639" s="12">
        <f>IF(OR($E8639="",$F8639=""),"",IF(AND($G8639=1,$F8639&gt;='Working Hours'!$C$8,$F8639&lt;'Working Hours'!$C$9),1,0))</f>
        <v/>
      </c>
    </row>
    <row r="8640">
      <c r="A8640" s="11" t="n"/>
      <c r="B8640" s="11" t="n"/>
      <c r="C8640" s="11" t="n"/>
      <c r="E8640" s="12">
        <f>IF($A8640="","",IF(ISNUMBER($A8640),$A8640,IFERROR(DATEVALUE($A8640),"")))</f>
        <v/>
      </c>
      <c r="F8640" s="12">
        <f>IF($B8640="","",IF(ISNUMBER($B8640),HOUR($B8640)*2+MINUTE($B8640)/30,IFERROR(VALUE(LEFT($B8640,FIND(":",$B8640)-1))*2+VALUE(MID($B8640,FIND(":",$B8640)+1,2))/30,"")))</f>
        <v/>
      </c>
      <c r="G8640" s="12">
        <f>IF($E8640="","",IF(WEEKDAY($E8640,2)&lt;6,1,0))</f>
        <v/>
      </c>
      <c r="H8640" s="12">
        <f>IF(OR($E8640="",$F8640=""),"",IF(AND($G8640=1,$F8640&gt;='Working Hours'!$C$8,$F8640&lt;'Working Hours'!$C$9),1,0))</f>
        <v/>
      </c>
    </row>
    <row r="8641">
      <c r="A8641" s="11" t="n"/>
      <c r="B8641" s="11" t="n"/>
      <c r="C8641" s="11" t="n"/>
      <c r="E8641" s="12">
        <f>IF($A8641="","",IF(ISNUMBER($A8641),$A8641,IFERROR(DATEVALUE($A8641),"")))</f>
        <v/>
      </c>
      <c r="F8641" s="12">
        <f>IF($B8641="","",IF(ISNUMBER($B8641),HOUR($B8641)*2+MINUTE($B8641)/30,IFERROR(VALUE(LEFT($B8641,FIND(":",$B8641)-1))*2+VALUE(MID($B8641,FIND(":",$B8641)+1,2))/30,"")))</f>
        <v/>
      </c>
      <c r="G8641" s="12">
        <f>IF($E8641="","",IF(WEEKDAY($E8641,2)&lt;6,1,0))</f>
        <v/>
      </c>
      <c r="H8641" s="12">
        <f>IF(OR($E8641="",$F8641=""),"",IF(AND($G8641=1,$F8641&gt;='Working Hours'!$C$8,$F8641&lt;'Working Hours'!$C$9),1,0))</f>
        <v/>
      </c>
    </row>
    <row r="8642">
      <c r="A8642" s="11" t="n"/>
      <c r="B8642" s="11" t="n"/>
      <c r="C8642" s="11" t="n"/>
      <c r="E8642" s="12">
        <f>IF($A8642="","",IF(ISNUMBER($A8642),$A8642,IFERROR(DATEVALUE($A8642),"")))</f>
        <v/>
      </c>
      <c r="F8642" s="12">
        <f>IF($B8642="","",IF(ISNUMBER($B8642),HOUR($B8642)*2+MINUTE($B8642)/30,IFERROR(VALUE(LEFT($B8642,FIND(":",$B8642)-1))*2+VALUE(MID($B8642,FIND(":",$B8642)+1,2))/30,"")))</f>
        <v/>
      </c>
      <c r="G8642" s="12">
        <f>IF($E8642="","",IF(WEEKDAY($E8642,2)&lt;6,1,0))</f>
        <v/>
      </c>
      <c r="H8642" s="12">
        <f>IF(OR($E8642="",$F8642=""),"",IF(AND($G8642=1,$F8642&gt;='Working Hours'!$C$8,$F8642&lt;'Working Hours'!$C$9),1,0))</f>
        <v/>
      </c>
    </row>
    <row r="8643">
      <c r="A8643" s="11" t="n"/>
      <c r="B8643" s="11" t="n"/>
      <c r="C8643" s="11" t="n"/>
      <c r="E8643" s="12">
        <f>IF($A8643="","",IF(ISNUMBER($A8643),$A8643,IFERROR(DATEVALUE($A8643),"")))</f>
        <v/>
      </c>
      <c r="F8643" s="12">
        <f>IF($B8643="","",IF(ISNUMBER($B8643),HOUR($B8643)*2+MINUTE($B8643)/30,IFERROR(VALUE(LEFT($B8643,FIND(":",$B8643)-1))*2+VALUE(MID($B8643,FIND(":",$B8643)+1,2))/30,"")))</f>
        <v/>
      </c>
      <c r="G8643" s="12">
        <f>IF($E8643="","",IF(WEEKDAY($E8643,2)&lt;6,1,0))</f>
        <v/>
      </c>
      <c r="H8643" s="12">
        <f>IF(OR($E8643="",$F8643=""),"",IF(AND($G8643=1,$F8643&gt;='Working Hours'!$C$8,$F8643&lt;'Working Hours'!$C$9),1,0))</f>
        <v/>
      </c>
    </row>
    <row r="8644">
      <c r="A8644" s="11" t="n"/>
      <c r="B8644" s="11" t="n"/>
      <c r="C8644" s="11" t="n"/>
      <c r="E8644" s="12">
        <f>IF($A8644="","",IF(ISNUMBER($A8644),$A8644,IFERROR(DATEVALUE($A8644),"")))</f>
        <v/>
      </c>
      <c r="F8644" s="12">
        <f>IF($B8644="","",IF(ISNUMBER($B8644),HOUR($B8644)*2+MINUTE($B8644)/30,IFERROR(VALUE(LEFT($B8644,FIND(":",$B8644)-1))*2+VALUE(MID($B8644,FIND(":",$B8644)+1,2))/30,"")))</f>
        <v/>
      </c>
      <c r="G8644" s="12">
        <f>IF($E8644="","",IF(WEEKDAY($E8644,2)&lt;6,1,0))</f>
        <v/>
      </c>
      <c r="H8644" s="12">
        <f>IF(OR($E8644="",$F8644=""),"",IF(AND($G8644=1,$F8644&gt;='Working Hours'!$C$8,$F8644&lt;'Working Hours'!$C$9),1,0))</f>
        <v/>
      </c>
    </row>
    <row r="8645">
      <c r="A8645" s="11" t="n"/>
      <c r="B8645" s="11" t="n"/>
      <c r="C8645" s="11" t="n"/>
      <c r="E8645" s="12">
        <f>IF($A8645="","",IF(ISNUMBER($A8645),$A8645,IFERROR(DATEVALUE($A8645),"")))</f>
        <v/>
      </c>
      <c r="F8645" s="12">
        <f>IF($B8645="","",IF(ISNUMBER($B8645),HOUR($B8645)*2+MINUTE($B8645)/30,IFERROR(VALUE(LEFT($B8645,FIND(":",$B8645)-1))*2+VALUE(MID($B8645,FIND(":",$B8645)+1,2))/30,"")))</f>
        <v/>
      </c>
      <c r="G8645" s="12">
        <f>IF($E8645="","",IF(WEEKDAY($E8645,2)&lt;6,1,0))</f>
        <v/>
      </c>
      <c r="H8645" s="12">
        <f>IF(OR($E8645="",$F8645=""),"",IF(AND($G8645=1,$F8645&gt;='Working Hours'!$C$8,$F8645&lt;'Working Hours'!$C$9),1,0))</f>
        <v/>
      </c>
    </row>
    <row r="8646">
      <c r="A8646" s="11" t="n"/>
      <c r="B8646" s="11" t="n"/>
      <c r="C8646" s="11" t="n"/>
      <c r="E8646" s="12">
        <f>IF($A8646="","",IF(ISNUMBER($A8646),$A8646,IFERROR(DATEVALUE($A8646),"")))</f>
        <v/>
      </c>
      <c r="F8646" s="12">
        <f>IF($B8646="","",IF(ISNUMBER($B8646),HOUR($B8646)*2+MINUTE($B8646)/30,IFERROR(VALUE(LEFT($B8646,FIND(":",$B8646)-1))*2+VALUE(MID($B8646,FIND(":",$B8646)+1,2))/30,"")))</f>
        <v/>
      </c>
      <c r="G8646" s="12">
        <f>IF($E8646="","",IF(WEEKDAY($E8646,2)&lt;6,1,0))</f>
        <v/>
      </c>
      <c r="H8646" s="12">
        <f>IF(OR($E8646="",$F8646=""),"",IF(AND($G8646=1,$F8646&gt;='Working Hours'!$C$8,$F8646&lt;'Working Hours'!$C$9),1,0))</f>
        <v/>
      </c>
    </row>
    <row r="8647">
      <c r="A8647" s="11" t="n"/>
      <c r="B8647" s="11" t="n"/>
      <c r="C8647" s="11" t="n"/>
      <c r="E8647" s="12">
        <f>IF($A8647="","",IF(ISNUMBER($A8647),$A8647,IFERROR(DATEVALUE($A8647),"")))</f>
        <v/>
      </c>
      <c r="F8647" s="12">
        <f>IF($B8647="","",IF(ISNUMBER($B8647),HOUR($B8647)*2+MINUTE($B8647)/30,IFERROR(VALUE(LEFT($B8647,FIND(":",$B8647)-1))*2+VALUE(MID($B8647,FIND(":",$B8647)+1,2))/30,"")))</f>
        <v/>
      </c>
      <c r="G8647" s="12">
        <f>IF($E8647="","",IF(WEEKDAY($E8647,2)&lt;6,1,0))</f>
        <v/>
      </c>
      <c r="H8647" s="12">
        <f>IF(OR($E8647="",$F8647=""),"",IF(AND($G8647=1,$F8647&gt;='Working Hours'!$C$8,$F8647&lt;'Working Hours'!$C$9),1,0))</f>
        <v/>
      </c>
    </row>
    <row r="8648">
      <c r="A8648" s="11" t="n"/>
      <c r="B8648" s="11" t="n"/>
      <c r="C8648" s="11" t="n"/>
      <c r="E8648" s="12">
        <f>IF($A8648="","",IF(ISNUMBER($A8648),$A8648,IFERROR(DATEVALUE($A8648),"")))</f>
        <v/>
      </c>
      <c r="F8648" s="12">
        <f>IF($B8648="","",IF(ISNUMBER($B8648),HOUR($B8648)*2+MINUTE($B8648)/30,IFERROR(VALUE(LEFT($B8648,FIND(":",$B8648)-1))*2+VALUE(MID($B8648,FIND(":",$B8648)+1,2))/30,"")))</f>
        <v/>
      </c>
      <c r="G8648" s="12">
        <f>IF($E8648="","",IF(WEEKDAY($E8648,2)&lt;6,1,0))</f>
        <v/>
      </c>
      <c r="H8648" s="12">
        <f>IF(OR($E8648="",$F8648=""),"",IF(AND($G8648=1,$F8648&gt;='Working Hours'!$C$8,$F8648&lt;'Working Hours'!$C$9),1,0))</f>
        <v/>
      </c>
    </row>
    <row r="8649">
      <c r="A8649" s="11" t="n"/>
      <c r="B8649" s="11" t="n"/>
      <c r="C8649" s="11" t="n"/>
      <c r="E8649" s="12">
        <f>IF($A8649="","",IF(ISNUMBER($A8649),$A8649,IFERROR(DATEVALUE($A8649),"")))</f>
        <v/>
      </c>
      <c r="F8649" s="12">
        <f>IF($B8649="","",IF(ISNUMBER($B8649),HOUR($B8649)*2+MINUTE($B8649)/30,IFERROR(VALUE(LEFT($B8649,FIND(":",$B8649)-1))*2+VALUE(MID($B8649,FIND(":",$B8649)+1,2))/30,"")))</f>
        <v/>
      </c>
      <c r="G8649" s="12">
        <f>IF($E8649="","",IF(WEEKDAY($E8649,2)&lt;6,1,0))</f>
        <v/>
      </c>
      <c r="H8649" s="12">
        <f>IF(OR($E8649="",$F8649=""),"",IF(AND($G8649=1,$F8649&gt;='Working Hours'!$C$8,$F8649&lt;'Working Hours'!$C$9),1,0))</f>
        <v/>
      </c>
    </row>
    <row r="8650">
      <c r="A8650" s="11" t="n"/>
      <c r="B8650" s="11" t="n"/>
      <c r="C8650" s="11" t="n"/>
      <c r="E8650" s="12">
        <f>IF($A8650="","",IF(ISNUMBER($A8650),$A8650,IFERROR(DATEVALUE($A8650),"")))</f>
        <v/>
      </c>
      <c r="F8650" s="12">
        <f>IF($B8650="","",IF(ISNUMBER($B8650),HOUR($B8650)*2+MINUTE($B8650)/30,IFERROR(VALUE(LEFT($B8650,FIND(":",$B8650)-1))*2+VALUE(MID($B8650,FIND(":",$B8650)+1,2))/30,"")))</f>
        <v/>
      </c>
      <c r="G8650" s="12">
        <f>IF($E8650="","",IF(WEEKDAY($E8650,2)&lt;6,1,0))</f>
        <v/>
      </c>
      <c r="H8650" s="12">
        <f>IF(OR($E8650="",$F8650=""),"",IF(AND($G8650=1,$F8650&gt;='Working Hours'!$C$8,$F8650&lt;'Working Hours'!$C$9),1,0))</f>
        <v/>
      </c>
    </row>
    <row r="8651">
      <c r="A8651" s="11" t="n"/>
      <c r="B8651" s="11" t="n"/>
      <c r="C8651" s="11" t="n"/>
      <c r="E8651" s="12">
        <f>IF($A8651="","",IF(ISNUMBER($A8651),$A8651,IFERROR(DATEVALUE($A8651),"")))</f>
        <v/>
      </c>
      <c r="F8651" s="12">
        <f>IF($B8651="","",IF(ISNUMBER($B8651),HOUR($B8651)*2+MINUTE($B8651)/30,IFERROR(VALUE(LEFT($B8651,FIND(":",$B8651)-1))*2+VALUE(MID($B8651,FIND(":",$B8651)+1,2))/30,"")))</f>
        <v/>
      </c>
      <c r="G8651" s="12">
        <f>IF($E8651="","",IF(WEEKDAY($E8651,2)&lt;6,1,0))</f>
        <v/>
      </c>
      <c r="H8651" s="12">
        <f>IF(OR($E8651="",$F8651=""),"",IF(AND($G8651=1,$F8651&gt;='Working Hours'!$C$8,$F8651&lt;'Working Hours'!$C$9),1,0))</f>
        <v/>
      </c>
    </row>
    <row r="8652">
      <c r="A8652" s="11" t="n"/>
      <c r="B8652" s="11" t="n"/>
      <c r="C8652" s="11" t="n"/>
      <c r="E8652" s="12">
        <f>IF($A8652="","",IF(ISNUMBER($A8652),$A8652,IFERROR(DATEVALUE($A8652),"")))</f>
        <v/>
      </c>
      <c r="F8652" s="12">
        <f>IF($B8652="","",IF(ISNUMBER($B8652),HOUR($B8652)*2+MINUTE($B8652)/30,IFERROR(VALUE(LEFT($B8652,FIND(":",$B8652)-1))*2+VALUE(MID($B8652,FIND(":",$B8652)+1,2))/30,"")))</f>
        <v/>
      </c>
      <c r="G8652" s="12">
        <f>IF($E8652="","",IF(WEEKDAY($E8652,2)&lt;6,1,0))</f>
        <v/>
      </c>
      <c r="H8652" s="12">
        <f>IF(OR($E8652="",$F8652=""),"",IF(AND($G8652=1,$F8652&gt;='Working Hours'!$C$8,$F8652&lt;'Working Hours'!$C$9),1,0))</f>
        <v/>
      </c>
    </row>
    <row r="8653">
      <c r="A8653" s="11" t="n"/>
      <c r="B8653" s="11" t="n"/>
      <c r="C8653" s="11" t="n"/>
      <c r="E8653" s="12">
        <f>IF($A8653="","",IF(ISNUMBER($A8653),$A8653,IFERROR(DATEVALUE($A8653),"")))</f>
        <v/>
      </c>
      <c r="F8653" s="12">
        <f>IF($B8653="","",IF(ISNUMBER($B8653),HOUR($B8653)*2+MINUTE($B8653)/30,IFERROR(VALUE(LEFT($B8653,FIND(":",$B8653)-1))*2+VALUE(MID($B8653,FIND(":",$B8653)+1,2))/30,"")))</f>
        <v/>
      </c>
      <c r="G8653" s="12">
        <f>IF($E8653="","",IF(WEEKDAY($E8653,2)&lt;6,1,0))</f>
        <v/>
      </c>
      <c r="H8653" s="12">
        <f>IF(OR($E8653="",$F8653=""),"",IF(AND($G8653=1,$F8653&gt;='Working Hours'!$C$8,$F8653&lt;'Working Hours'!$C$9),1,0))</f>
        <v/>
      </c>
    </row>
    <row r="8654">
      <c r="A8654" s="11" t="n"/>
      <c r="B8654" s="11" t="n"/>
      <c r="C8654" s="11" t="n"/>
      <c r="E8654" s="12">
        <f>IF($A8654="","",IF(ISNUMBER($A8654),$A8654,IFERROR(DATEVALUE($A8654),"")))</f>
        <v/>
      </c>
      <c r="F8654" s="12">
        <f>IF($B8654="","",IF(ISNUMBER($B8654),HOUR($B8654)*2+MINUTE($B8654)/30,IFERROR(VALUE(LEFT($B8654,FIND(":",$B8654)-1))*2+VALUE(MID($B8654,FIND(":",$B8654)+1,2))/30,"")))</f>
        <v/>
      </c>
      <c r="G8654" s="12">
        <f>IF($E8654="","",IF(WEEKDAY($E8654,2)&lt;6,1,0))</f>
        <v/>
      </c>
      <c r="H8654" s="12">
        <f>IF(OR($E8654="",$F8654=""),"",IF(AND($G8654=1,$F8654&gt;='Working Hours'!$C$8,$F8654&lt;'Working Hours'!$C$9),1,0))</f>
        <v/>
      </c>
    </row>
    <row r="8655">
      <c r="A8655" s="11" t="n"/>
      <c r="B8655" s="11" t="n"/>
      <c r="C8655" s="11" t="n"/>
      <c r="E8655" s="12">
        <f>IF($A8655="","",IF(ISNUMBER($A8655),$A8655,IFERROR(DATEVALUE($A8655),"")))</f>
        <v/>
      </c>
      <c r="F8655" s="12">
        <f>IF($B8655="","",IF(ISNUMBER($B8655),HOUR($B8655)*2+MINUTE($B8655)/30,IFERROR(VALUE(LEFT($B8655,FIND(":",$B8655)-1))*2+VALUE(MID($B8655,FIND(":",$B8655)+1,2))/30,"")))</f>
        <v/>
      </c>
      <c r="G8655" s="12">
        <f>IF($E8655="","",IF(WEEKDAY($E8655,2)&lt;6,1,0))</f>
        <v/>
      </c>
      <c r="H8655" s="12">
        <f>IF(OR($E8655="",$F8655=""),"",IF(AND($G8655=1,$F8655&gt;='Working Hours'!$C$8,$F8655&lt;'Working Hours'!$C$9),1,0))</f>
        <v/>
      </c>
    </row>
    <row r="8656">
      <c r="A8656" s="11" t="n"/>
      <c r="B8656" s="11" t="n"/>
      <c r="C8656" s="11" t="n"/>
      <c r="E8656" s="12">
        <f>IF($A8656="","",IF(ISNUMBER($A8656),$A8656,IFERROR(DATEVALUE($A8656),"")))</f>
        <v/>
      </c>
      <c r="F8656" s="12">
        <f>IF($B8656="","",IF(ISNUMBER($B8656),HOUR($B8656)*2+MINUTE($B8656)/30,IFERROR(VALUE(LEFT($B8656,FIND(":",$B8656)-1))*2+VALUE(MID($B8656,FIND(":",$B8656)+1,2))/30,"")))</f>
        <v/>
      </c>
      <c r="G8656" s="12">
        <f>IF($E8656="","",IF(WEEKDAY($E8656,2)&lt;6,1,0))</f>
        <v/>
      </c>
      <c r="H8656" s="12">
        <f>IF(OR($E8656="",$F8656=""),"",IF(AND($G8656=1,$F8656&gt;='Working Hours'!$C$8,$F8656&lt;'Working Hours'!$C$9),1,0))</f>
        <v/>
      </c>
    </row>
    <row r="8657">
      <c r="A8657" s="11" t="n"/>
      <c r="B8657" s="11" t="n"/>
      <c r="C8657" s="11" t="n"/>
      <c r="E8657" s="12">
        <f>IF($A8657="","",IF(ISNUMBER($A8657),$A8657,IFERROR(DATEVALUE($A8657),"")))</f>
        <v/>
      </c>
      <c r="F8657" s="12">
        <f>IF($B8657="","",IF(ISNUMBER($B8657),HOUR($B8657)*2+MINUTE($B8657)/30,IFERROR(VALUE(LEFT($B8657,FIND(":",$B8657)-1))*2+VALUE(MID($B8657,FIND(":",$B8657)+1,2))/30,"")))</f>
        <v/>
      </c>
      <c r="G8657" s="12">
        <f>IF($E8657="","",IF(WEEKDAY($E8657,2)&lt;6,1,0))</f>
        <v/>
      </c>
      <c r="H8657" s="12">
        <f>IF(OR($E8657="",$F8657=""),"",IF(AND($G8657=1,$F8657&gt;='Working Hours'!$C$8,$F8657&lt;'Working Hours'!$C$9),1,0))</f>
        <v/>
      </c>
    </row>
    <row r="8658">
      <c r="A8658" s="11" t="n"/>
      <c r="B8658" s="11" t="n"/>
      <c r="C8658" s="11" t="n"/>
      <c r="E8658" s="12">
        <f>IF($A8658="","",IF(ISNUMBER($A8658),$A8658,IFERROR(DATEVALUE($A8658),"")))</f>
        <v/>
      </c>
      <c r="F8658" s="12">
        <f>IF($B8658="","",IF(ISNUMBER($B8658),HOUR($B8658)*2+MINUTE($B8658)/30,IFERROR(VALUE(LEFT($B8658,FIND(":",$B8658)-1))*2+VALUE(MID($B8658,FIND(":",$B8658)+1,2))/30,"")))</f>
        <v/>
      </c>
      <c r="G8658" s="12">
        <f>IF($E8658="","",IF(WEEKDAY($E8658,2)&lt;6,1,0))</f>
        <v/>
      </c>
      <c r="H8658" s="12">
        <f>IF(OR($E8658="",$F8658=""),"",IF(AND($G8658=1,$F8658&gt;='Working Hours'!$C$8,$F8658&lt;'Working Hours'!$C$9),1,0))</f>
        <v/>
      </c>
    </row>
    <row r="8659">
      <c r="A8659" s="11" t="n"/>
      <c r="B8659" s="11" t="n"/>
      <c r="C8659" s="11" t="n"/>
      <c r="E8659" s="12">
        <f>IF($A8659="","",IF(ISNUMBER($A8659),$A8659,IFERROR(DATEVALUE($A8659),"")))</f>
        <v/>
      </c>
      <c r="F8659" s="12">
        <f>IF($B8659="","",IF(ISNUMBER($B8659),HOUR($B8659)*2+MINUTE($B8659)/30,IFERROR(VALUE(LEFT($B8659,FIND(":",$B8659)-1))*2+VALUE(MID($B8659,FIND(":",$B8659)+1,2))/30,"")))</f>
        <v/>
      </c>
      <c r="G8659" s="12">
        <f>IF($E8659="","",IF(WEEKDAY($E8659,2)&lt;6,1,0))</f>
        <v/>
      </c>
      <c r="H8659" s="12">
        <f>IF(OR($E8659="",$F8659=""),"",IF(AND($G8659=1,$F8659&gt;='Working Hours'!$C$8,$F8659&lt;'Working Hours'!$C$9),1,0))</f>
        <v/>
      </c>
    </row>
    <row r="8660">
      <c r="A8660" s="11" t="n"/>
      <c r="B8660" s="11" t="n"/>
      <c r="C8660" s="11" t="n"/>
      <c r="E8660" s="12">
        <f>IF($A8660="","",IF(ISNUMBER($A8660),$A8660,IFERROR(DATEVALUE($A8660),"")))</f>
        <v/>
      </c>
      <c r="F8660" s="12">
        <f>IF($B8660="","",IF(ISNUMBER($B8660),HOUR($B8660)*2+MINUTE($B8660)/30,IFERROR(VALUE(LEFT($B8660,FIND(":",$B8660)-1))*2+VALUE(MID($B8660,FIND(":",$B8660)+1,2))/30,"")))</f>
        <v/>
      </c>
      <c r="G8660" s="12">
        <f>IF($E8660="","",IF(WEEKDAY($E8660,2)&lt;6,1,0))</f>
        <v/>
      </c>
      <c r="H8660" s="12">
        <f>IF(OR($E8660="",$F8660=""),"",IF(AND($G8660=1,$F8660&gt;='Working Hours'!$C$8,$F8660&lt;'Working Hours'!$C$9),1,0))</f>
        <v/>
      </c>
    </row>
    <row r="8661">
      <c r="A8661" s="11" t="n"/>
      <c r="B8661" s="11" t="n"/>
      <c r="C8661" s="11" t="n"/>
      <c r="E8661" s="12">
        <f>IF($A8661="","",IF(ISNUMBER($A8661),$A8661,IFERROR(DATEVALUE($A8661),"")))</f>
        <v/>
      </c>
      <c r="F8661" s="12">
        <f>IF($B8661="","",IF(ISNUMBER($B8661),HOUR($B8661)*2+MINUTE($B8661)/30,IFERROR(VALUE(LEFT($B8661,FIND(":",$B8661)-1))*2+VALUE(MID($B8661,FIND(":",$B8661)+1,2))/30,"")))</f>
        <v/>
      </c>
      <c r="G8661" s="12">
        <f>IF($E8661="","",IF(WEEKDAY($E8661,2)&lt;6,1,0))</f>
        <v/>
      </c>
      <c r="H8661" s="12">
        <f>IF(OR($E8661="",$F8661=""),"",IF(AND($G8661=1,$F8661&gt;='Working Hours'!$C$8,$F8661&lt;'Working Hours'!$C$9),1,0))</f>
        <v/>
      </c>
    </row>
    <row r="8662">
      <c r="A8662" s="11" t="n"/>
      <c r="B8662" s="11" t="n"/>
      <c r="C8662" s="11" t="n"/>
      <c r="E8662" s="12">
        <f>IF($A8662="","",IF(ISNUMBER($A8662),$A8662,IFERROR(DATEVALUE($A8662),"")))</f>
        <v/>
      </c>
      <c r="F8662" s="12">
        <f>IF($B8662="","",IF(ISNUMBER($B8662),HOUR($B8662)*2+MINUTE($B8662)/30,IFERROR(VALUE(LEFT($B8662,FIND(":",$B8662)-1))*2+VALUE(MID($B8662,FIND(":",$B8662)+1,2))/30,"")))</f>
        <v/>
      </c>
      <c r="G8662" s="12">
        <f>IF($E8662="","",IF(WEEKDAY($E8662,2)&lt;6,1,0))</f>
        <v/>
      </c>
      <c r="H8662" s="12">
        <f>IF(OR($E8662="",$F8662=""),"",IF(AND($G8662=1,$F8662&gt;='Working Hours'!$C$8,$F8662&lt;'Working Hours'!$C$9),1,0))</f>
        <v/>
      </c>
    </row>
    <row r="8663">
      <c r="A8663" s="11" t="n"/>
      <c r="B8663" s="11" t="n"/>
      <c r="C8663" s="11" t="n"/>
      <c r="E8663" s="12">
        <f>IF($A8663="","",IF(ISNUMBER($A8663),$A8663,IFERROR(DATEVALUE($A8663),"")))</f>
        <v/>
      </c>
      <c r="F8663" s="12">
        <f>IF($B8663="","",IF(ISNUMBER($B8663),HOUR($B8663)*2+MINUTE($B8663)/30,IFERROR(VALUE(LEFT($B8663,FIND(":",$B8663)-1))*2+VALUE(MID($B8663,FIND(":",$B8663)+1,2))/30,"")))</f>
        <v/>
      </c>
      <c r="G8663" s="12">
        <f>IF($E8663="","",IF(WEEKDAY($E8663,2)&lt;6,1,0))</f>
        <v/>
      </c>
      <c r="H8663" s="12">
        <f>IF(OR($E8663="",$F8663=""),"",IF(AND($G8663=1,$F8663&gt;='Working Hours'!$C$8,$F8663&lt;'Working Hours'!$C$9),1,0))</f>
        <v/>
      </c>
    </row>
    <row r="8664">
      <c r="A8664" s="11" t="n"/>
      <c r="B8664" s="11" t="n"/>
      <c r="C8664" s="11" t="n"/>
      <c r="E8664" s="12">
        <f>IF($A8664="","",IF(ISNUMBER($A8664),$A8664,IFERROR(DATEVALUE($A8664),"")))</f>
        <v/>
      </c>
      <c r="F8664" s="12">
        <f>IF($B8664="","",IF(ISNUMBER($B8664),HOUR($B8664)*2+MINUTE($B8664)/30,IFERROR(VALUE(LEFT($B8664,FIND(":",$B8664)-1))*2+VALUE(MID($B8664,FIND(":",$B8664)+1,2))/30,"")))</f>
        <v/>
      </c>
      <c r="G8664" s="12">
        <f>IF($E8664="","",IF(WEEKDAY($E8664,2)&lt;6,1,0))</f>
        <v/>
      </c>
      <c r="H8664" s="12">
        <f>IF(OR($E8664="",$F8664=""),"",IF(AND($G8664=1,$F8664&gt;='Working Hours'!$C$8,$F8664&lt;'Working Hours'!$C$9),1,0))</f>
        <v/>
      </c>
    </row>
    <row r="8665">
      <c r="A8665" s="11" t="n"/>
      <c r="B8665" s="11" t="n"/>
      <c r="C8665" s="11" t="n"/>
      <c r="E8665" s="12">
        <f>IF($A8665="","",IF(ISNUMBER($A8665),$A8665,IFERROR(DATEVALUE($A8665),"")))</f>
        <v/>
      </c>
      <c r="F8665" s="12">
        <f>IF($B8665="","",IF(ISNUMBER($B8665),HOUR($B8665)*2+MINUTE($B8665)/30,IFERROR(VALUE(LEFT($B8665,FIND(":",$B8665)-1))*2+VALUE(MID($B8665,FIND(":",$B8665)+1,2))/30,"")))</f>
        <v/>
      </c>
      <c r="G8665" s="12">
        <f>IF($E8665="","",IF(WEEKDAY($E8665,2)&lt;6,1,0))</f>
        <v/>
      </c>
      <c r="H8665" s="12">
        <f>IF(OR($E8665="",$F8665=""),"",IF(AND($G8665=1,$F8665&gt;='Working Hours'!$C$8,$F8665&lt;'Working Hours'!$C$9),1,0))</f>
        <v/>
      </c>
    </row>
    <row r="8666">
      <c r="A8666" s="11" t="n"/>
      <c r="B8666" s="11" t="n"/>
      <c r="C8666" s="11" t="n"/>
      <c r="E8666" s="12">
        <f>IF($A8666="","",IF(ISNUMBER($A8666),$A8666,IFERROR(DATEVALUE($A8666),"")))</f>
        <v/>
      </c>
      <c r="F8666" s="12">
        <f>IF($B8666="","",IF(ISNUMBER($B8666),HOUR($B8666)*2+MINUTE($B8666)/30,IFERROR(VALUE(LEFT($B8666,FIND(":",$B8666)-1))*2+VALUE(MID($B8666,FIND(":",$B8666)+1,2))/30,"")))</f>
        <v/>
      </c>
      <c r="G8666" s="12">
        <f>IF($E8666="","",IF(WEEKDAY($E8666,2)&lt;6,1,0))</f>
        <v/>
      </c>
      <c r="H8666" s="12">
        <f>IF(OR($E8666="",$F8666=""),"",IF(AND($G8666=1,$F8666&gt;='Working Hours'!$C$8,$F8666&lt;'Working Hours'!$C$9),1,0))</f>
        <v/>
      </c>
    </row>
    <row r="8667">
      <c r="A8667" s="11" t="n"/>
      <c r="B8667" s="11" t="n"/>
      <c r="C8667" s="11" t="n"/>
      <c r="E8667" s="12">
        <f>IF($A8667="","",IF(ISNUMBER($A8667),$A8667,IFERROR(DATEVALUE($A8667),"")))</f>
        <v/>
      </c>
      <c r="F8667" s="12">
        <f>IF($B8667="","",IF(ISNUMBER($B8667),HOUR($B8667)*2+MINUTE($B8667)/30,IFERROR(VALUE(LEFT($B8667,FIND(":",$B8667)-1))*2+VALUE(MID($B8667,FIND(":",$B8667)+1,2))/30,"")))</f>
        <v/>
      </c>
      <c r="G8667" s="12">
        <f>IF($E8667="","",IF(WEEKDAY($E8667,2)&lt;6,1,0))</f>
        <v/>
      </c>
      <c r="H8667" s="12">
        <f>IF(OR($E8667="",$F8667=""),"",IF(AND($G8667=1,$F8667&gt;='Working Hours'!$C$8,$F8667&lt;'Working Hours'!$C$9),1,0))</f>
        <v/>
      </c>
    </row>
    <row r="8668">
      <c r="A8668" s="11" t="n"/>
      <c r="B8668" s="11" t="n"/>
      <c r="C8668" s="11" t="n"/>
      <c r="E8668" s="12">
        <f>IF($A8668="","",IF(ISNUMBER($A8668),$A8668,IFERROR(DATEVALUE($A8668),"")))</f>
        <v/>
      </c>
      <c r="F8668" s="12">
        <f>IF($B8668="","",IF(ISNUMBER($B8668),HOUR($B8668)*2+MINUTE($B8668)/30,IFERROR(VALUE(LEFT($B8668,FIND(":",$B8668)-1))*2+VALUE(MID($B8668,FIND(":",$B8668)+1,2))/30,"")))</f>
        <v/>
      </c>
      <c r="G8668" s="12">
        <f>IF($E8668="","",IF(WEEKDAY($E8668,2)&lt;6,1,0))</f>
        <v/>
      </c>
      <c r="H8668" s="12">
        <f>IF(OR($E8668="",$F8668=""),"",IF(AND($G8668=1,$F8668&gt;='Working Hours'!$C$8,$F8668&lt;'Working Hours'!$C$9),1,0))</f>
        <v/>
      </c>
    </row>
    <row r="8669">
      <c r="A8669" s="11" t="n"/>
      <c r="B8669" s="11" t="n"/>
      <c r="C8669" s="11" t="n"/>
      <c r="E8669" s="12">
        <f>IF($A8669="","",IF(ISNUMBER($A8669),$A8669,IFERROR(DATEVALUE($A8669),"")))</f>
        <v/>
      </c>
      <c r="F8669" s="12">
        <f>IF($B8669="","",IF(ISNUMBER($B8669),HOUR($B8669)*2+MINUTE($B8669)/30,IFERROR(VALUE(LEFT($B8669,FIND(":",$B8669)-1))*2+VALUE(MID($B8669,FIND(":",$B8669)+1,2))/30,"")))</f>
        <v/>
      </c>
      <c r="G8669" s="12">
        <f>IF($E8669="","",IF(WEEKDAY($E8669,2)&lt;6,1,0))</f>
        <v/>
      </c>
      <c r="H8669" s="12">
        <f>IF(OR($E8669="",$F8669=""),"",IF(AND($G8669=1,$F8669&gt;='Working Hours'!$C$8,$F8669&lt;'Working Hours'!$C$9),1,0))</f>
        <v/>
      </c>
    </row>
    <row r="8670">
      <c r="A8670" s="11" t="n"/>
      <c r="B8670" s="11" t="n"/>
      <c r="C8670" s="11" t="n"/>
      <c r="E8670" s="12">
        <f>IF($A8670="","",IF(ISNUMBER($A8670),$A8670,IFERROR(DATEVALUE($A8670),"")))</f>
        <v/>
      </c>
      <c r="F8670" s="12">
        <f>IF($B8670="","",IF(ISNUMBER($B8670),HOUR($B8670)*2+MINUTE($B8670)/30,IFERROR(VALUE(LEFT($B8670,FIND(":",$B8670)-1))*2+VALUE(MID($B8670,FIND(":",$B8670)+1,2))/30,"")))</f>
        <v/>
      </c>
      <c r="G8670" s="12">
        <f>IF($E8670="","",IF(WEEKDAY($E8670,2)&lt;6,1,0))</f>
        <v/>
      </c>
      <c r="H8670" s="12">
        <f>IF(OR($E8670="",$F8670=""),"",IF(AND($G8670=1,$F8670&gt;='Working Hours'!$C$8,$F8670&lt;'Working Hours'!$C$9),1,0))</f>
        <v/>
      </c>
    </row>
    <row r="8671">
      <c r="A8671" s="11" t="n"/>
      <c r="B8671" s="11" t="n"/>
      <c r="C8671" s="11" t="n"/>
      <c r="E8671" s="12">
        <f>IF($A8671="","",IF(ISNUMBER($A8671),$A8671,IFERROR(DATEVALUE($A8671),"")))</f>
        <v/>
      </c>
      <c r="F8671" s="12">
        <f>IF($B8671="","",IF(ISNUMBER($B8671),HOUR($B8671)*2+MINUTE($B8671)/30,IFERROR(VALUE(LEFT($B8671,FIND(":",$B8671)-1))*2+VALUE(MID($B8671,FIND(":",$B8671)+1,2))/30,"")))</f>
        <v/>
      </c>
      <c r="G8671" s="12">
        <f>IF($E8671="","",IF(WEEKDAY($E8671,2)&lt;6,1,0))</f>
        <v/>
      </c>
      <c r="H8671" s="12">
        <f>IF(OR($E8671="",$F8671=""),"",IF(AND($G8671=1,$F8671&gt;='Working Hours'!$C$8,$F8671&lt;'Working Hours'!$C$9),1,0))</f>
        <v/>
      </c>
    </row>
    <row r="8672">
      <c r="A8672" s="11" t="n"/>
      <c r="B8672" s="11" t="n"/>
      <c r="C8672" s="11" t="n"/>
      <c r="E8672" s="12">
        <f>IF($A8672="","",IF(ISNUMBER($A8672),$A8672,IFERROR(DATEVALUE($A8672),"")))</f>
        <v/>
      </c>
      <c r="F8672" s="12">
        <f>IF($B8672="","",IF(ISNUMBER($B8672),HOUR($B8672)*2+MINUTE($B8672)/30,IFERROR(VALUE(LEFT($B8672,FIND(":",$B8672)-1))*2+VALUE(MID($B8672,FIND(":",$B8672)+1,2))/30,"")))</f>
        <v/>
      </c>
      <c r="G8672" s="12">
        <f>IF($E8672="","",IF(WEEKDAY($E8672,2)&lt;6,1,0))</f>
        <v/>
      </c>
      <c r="H8672" s="12">
        <f>IF(OR($E8672="",$F8672=""),"",IF(AND($G8672=1,$F8672&gt;='Working Hours'!$C$8,$F8672&lt;'Working Hours'!$C$9),1,0))</f>
        <v/>
      </c>
    </row>
    <row r="8673">
      <c r="A8673" s="11" t="n"/>
      <c r="B8673" s="11" t="n"/>
      <c r="C8673" s="11" t="n"/>
      <c r="E8673" s="12">
        <f>IF($A8673="","",IF(ISNUMBER($A8673),$A8673,IFERROR(DATEVALUE($A8673),"")))</f>
        <v/>
      </c>
      <c r="F8673" s="12">
        <f>IF($B8673="","",IF(ISNUMBER($B8673),HOUR($B8673)*2+MINUTE($B8673)/30,IFERROR(VALUE(LEFT($B8673,FIND(":",$B8673)-1))*2+VALUE(MID($B8673,FIND(":",$B8673)+1,2))/30,"")))</f>
        <v/>
      </c>
      <c r="G8673" s="12">
        <f>IF($E8673="","",IF(WEEKDAY($E8673,2)&lt;6,1,0))</f>
        <v/>
      </c>
      <c r="H8673" s="12">
        <f>IF(OR($E8673="",$F8673=""),"",IF(AND($G8673=1,$F8673&gt;='Working Hours'!$C$8,$F8673&lt;'Working Hours'!$C$9),1,0))</f>
        <v/>
      </c>
    </row>
    <row r="8674">
      <c r="A8674" s="11" t="n"/>
      <c r="B8674" s="11" t="n"/>
      <c r="C8674" s="11" t="n"/>
      <c r="E8674" s="12">
        <f>IF($A8674="","",IF(ISNUMBER($A8674),$A8674,IFERROR(DATEVALUE($A8674),"")))</f>
        <v/>
      </c>
      <c r="F8674" s="12">
        <f>IF($B8674="","",IF(ISNUMBER($B8674),HOUR($B8674)*2+MINUTE($B8674)/30,IFERROR(VALUE(LEFT($B8674,FIND(":",$B8674)-1))*2+VALUE(MID($B8674,FIND(":",$B8674)+1,2))/30,"")))</f>
        <v/>
      </c>
      <c r="G8674" s="12">
        <f>IF($E8674="","",IF(WEEKDAY($E8674,2)&lt;6,1,0))</f>
        <v/>
      </c>
      <c r="H8674" s="12">
        <f>IF(OR($E8674="",$F8674=""),"",IF(AND($G8674=1,$F8674&gt;='Working Hours'!$C$8,$F8674&lt;'Working Hours'!$C$9),1,0))</f>
        <v/>
      </c>
    </row>
    <row r="8675">
      <c r="A8675" s="11" t="n"/>
      <c r="B8675" s="11" t="n"/>
      <c r="C8675" s="11" t="n"/>
      <c r="E8675" s="12">
        <f>IF($A8675="","",IF(ISNUMBER($A8675),$A8675,IFERROR(DATEVALUE($A8675),"")))</f>
        <v/>
      </c>
      <c r="F8675" s="12">
        <f>IF($B8675="","",IF(ISNUMBER($B8675),HOUR($B8675)*2+MINUTE($B8675)/30,IFERROR(VALUE(LEFT($B8675,FIND(":",$B8675)-1))*2+VALUE(MID($B8675,FIND(":",$B8675)+1,2))/30,"")))</f>
        <v/>
      </c>
      <c r="G8675" s="12">
        <f>IF($E8675="","",IF(WEEKDAY($E8675,2)&lt;6,1,0))</f>
        <v/>
      </c>
      <c r="H8675" s="12">
        <f>IF(OR($E8675="",$F8675=""),"",IF(AND($G8675=1,$F8675&gt;='Working Hours'!$C$8,$F8675&lt;'Working Hours'!$C$9),1,0))</f>
        <v/>
      </c>
    </row>
    <row r="8676">
      <c r="A8676" s="11" t="n"/>
      <c r="B8676" s="11" t="n"/>
      <c r="C8676" s="11" t="n"/>
      <c r="E8676" s="12">
        <f>IF($A8676="","",IF(ISNUMBER($A8676),$A8676,IFERROR(DATEVALUE($A8676),"")))</f>
        <v/>
      </c>
      <c r="F8676" s="12">
        <f>IF($B8676="","",IF(ISNUMBER($B8676),HOUR($B8676)*2+MINUTE($B8676)/30,IFERROR(VALUE(LEFT($B8676,FIND(":",$B8676)-1))*2+VALUE(MID($B8676,FIND(":",$B8676)+1,2))/30,"")))</f>
        <v/>
      </c>
      <c r="G8676" s="12">
        <f>IF($E8676="","",IF(WEEKDAY($E8676,2)&lt;6,1,0))</f>
        <v/>
      </c>
      <c r="H8676" s="12">
        <f>IF(OR($E8676="",$F8676=""),"",IF(AND($G8676=1,$F8676&gt;='Working Hours'!$C$8,$F8676&lt;'Working Hours'!$C$9),1,0))</f>
        <v/>
      </c>
    </row>
    <row r="8677">
      <c r="A8677" s="11" t="n"/>
      <c r="B8677" s="11" t="n"/>
      <c r="C8677" s="11" t="n"/>
      <c r="E8677" s="12">
        <f>IF($A8677="","",IF(ISNUMBER($A8677),$A8677,IFERROR(DATEVALUE($A8677),"")))</f>
        <v/>
      </c>
      <c r="F8677" s="12">
        <f>IF($B8677="","",IF(ISNUMBER($B8677),HOUR($B8677)*2+MINUTE($B8677)/30,IFERROR(VALUE(LEFT($B8677,FIND(":",$B8677)-1))*2+VALUE(MID($B8677,FIND(":",$B8677)+1,2))/30,"")))</f>
        <v/>
      </c>
      <c r="G8677" s="12">
        <f>IF($E8677="","",IF(WEEKDAY($E8677,2)&lt;6,1,0))</f>
        <v/>
      </c>
      <c r="H8677" s="12">
        <f>IF(OR($E8677="",$F8677=""),"",IF(AND($G8677=1,$F8677&gt;='Working Hours'!$C$8,$F8677&lt;'Working Hours'!$C$9),1,0))</f>
        <v/>
      </c>
    </row>
    <row r="8678">
      <c r="A8678" s="11" t="n"/>
      <c r="B8678" s="11" t="n"/>
      <c r="C8678" s="11" t="n"/>
      <c r="E8678" s="12">
        <f>IF($A8678="","",IF(ISNUMBER($A8678),$A8678,IFERROR(DATEVALUE($A8678),"")))</f>
        <v/>
      </c>
      <c r="F8678" s="12">
        <f>IF($B8678="","",IF(ISNUMBER($B8678),HOUR($B8678)*2+MINUTE($B8678)/30,IFERROR(VALUE(LEFT($B8678,FIND(":",$B8678)-1))*2+VALUE(MID($B8678,FIND(":",$B8678)+1,2))/30,"")))</f>
        <v/>
      </c>
      <c r="G8678" s="12">
        <f>IF($E8678="","",IF(WEEKDAY($E8678,2)&lt;6,1,0))</f>
        <v/>
      </c>
      <c r="H8678" s="12">
        <f>IF(OR($E8678="",$F8678=""),"",IF(AND($G8678=1,$F8678&gt;='Working Hours'!$C$8,$F8678&lt;'Working Hours'!$C$9),1,0))</f>
        <v/>
      </c>
    </row>
    <row r="8679">
      <c r="A8679" s="11" t="n"/>
      <c r="B8679" s="11" t="n"/>
      <c r="C8679" s="11" t="n"/>
      <c r="E8679" s="12">
        <f>IF($A8679="","",IF(ISNUMBER($A8679),$A8679,IFERROR(DATEVALUE($A8679),"")))</f>
        <v/>
      </c>
      <c r="F8679" s="12">
        <f>IF($B8679="","",IF(ISNUMBER($B8679),HOUR($B8679)*2+MINUTE($B8679)/30,IFERROR(VALUE(LEFT($B8679,FIND(":",$B8679)-1))*2+VALUE(MID($B8679,FIND(":",$B8679)+1,2))/30,"")))</f>
        <v/>
      </c>
      <c r="G8679" s="12">
        <f>IF($E8679="","",IF(WEEKDAY($E8679,2)&lt;6,1,0))</f>
        <v/>
      </c>
      <c r="H8679" s="12">
        <f>IF(OR($E8679="",$F8679=""),"",IF(AND($G8679=1,$F8679&gt;='Working Hours'!$C$8,$F8679&lt;'Working Hours'!$C$9),1,0))</f>
        <v/>
      </c>
    </row>
    <row r="8680">
      <c r="A8680" s="11" t="n"/>
      <c r="B8680" s="11" t="n"/>
      <c r="C8680" s="11" t="n"/>
      <c r="E8680" s="12">
        <f>IF($A8680="","",IF(ISNUMBER($A8680),$A8680,IFERROR(DATEVALUE($A8680),"")))</f>
        <v/>
      </c>
      <c r="F8680" s="12">
        <f>IF($B8680="","",IF(ISNUMBER($B8680),HOUR($B8680)*2+MINUTE($B8680)/30,IFERROR(VALUE(LEFT($B8680,FIND(":",$B8680)-1))*2+VALUE(MID($B8680,FIND(":",$B8680)+1,2))/30,"")))</f>
        <v/>
      </c>
      <c r="G8680" s="12">
        <f>IF($E8680="","",IF(WEEKDAY($E8680,2)&lt;6,1,0))</f>
        <v/>
      </c>
      <c r="H8680" s="12">
        <f>IF(OR($E8680="",$F8680=""),"",IF(AND($G8680=1,$F8680&gt;='Working Hours'!$C$8,$F8680&lt;'Working Hours'!$C$9),1,0))</f>
        <v/>
      </c>
    </row>
    <row r="8681">
      <c r="A8681" s="11" t="n"/>
      <c r="B8681" s="11" t="n"/>
      <c r="C8681" s="11" t="n"/>
      <c r="E8681" s="12">
        <f>IF($A8681="","",IF(ISNUMBER($A8681),$A8681,IFERROR(DATEVALUE($A8681),"")))</f>
        <v/>
      </c>
      <c r="F8681" s="12">
        <f>IF($B8681="","",IF(ISNUMBER($B8681),HOUR($B8681)*2+MINUTE($B8681)/30,IFERROR(VALUE(LEFT($B8681,FIND(":",$B8681)-1))*2+VALUE(MID($B8681,FIND(":",$B8681)+1,2))/30,"")))</f>
        <v/>
      </c>
      <c r="G8681" s="12">
        <f>IF($E8681="","",IF(WEEKDAY($E8681,2)&lt;6,1,0))</f>
        <v/>
      </c>
      <c r="H8681" s="12">
        <f>IF(OR($E8681="",$F8681=""),"",IF(AND($G8681=1,$F8681&gt;='Working Hours'!$C$8,$F8681&lt;'Working Hours'!$C$9),1,0))</f>
        <v/>
      </c>
    </row>
    <row r="8682">
      <c r="A8682" s="11" t="n"/>
      <c r="B8682" s="11" t="n"/>
      <c r="C8682" s="11" t="n"/>
      <c r="E8682" s="12">
        <f>IF($A8682="","",IF(ISNUMBER($A8682),$A8682,IFERROR(DATEVALUE($A8682),"")))</f>
        <v/>
      </c>
      <c r="F8682" s="12">
        <f>IF($B8682="","",IF(ISNUMBER($B8682),HOUR($B8682)*2+MINUTE($B8682)/30,IFERROR(VALUE(LEFT($B8682,FIND(":",$B8682)-1))*2+VALUE(MID($B8682,FIND(":",$B8682)+1,2))/30,"")))</f>
        <v/>
      </c>
      <c r="G8682" s="12">
        <f>IF($E8682="","",IF(WEEKDAY($E8682,2)&lt;6,1,0))</f>
        <v/>
      </c>
      <c r="H8682" s="12">
        <f>IF(OR($E8682="",$F8682=""),"",IF(AND($G8682=1,$F8682&gt;='Working Hours'!$C$8,$F8682&lt;'Working Hours'!$C$9),1,0))</f>
        <v/>
      </c>
    </row>
    <row r="8683">
      <c r="A8683" s="11" t="n"/>
      <c r="B8683" s="11" t="n"/>
      <c r="C8683" s="11" t="n"/>
      <c r="E8683" s="12">
        <f>IF($A8683="","",IF(ISNUMBER($A8683),$A8683,IFERROR(DATEVALUE($A8683),"")))</f>
        <v/>
      </c>
      <c r="F8683" s="12">
        <f>IF($B8683="","",IF(ISNUMBER($B8683),HOUR($B8683)*2+MINUTE($B8683)/30,IFERROR(VALUE(LEFT($B8683,FIND(":",$B8683)-1))*2+VALUE(MID($B8683,FIND(":",$B8683)+1,2))/30,"")))</f>
        <v/>
      </c>
      <c r="G8683" s="12">
        <f>IF($E8683="","",IF(WEEKDAY($E8683,2)&lt;6,1,0))</f>
        <v/>
      </c>
      <c r="H8683" s="12">
        <f>IF(OR($E8683="",$F8683=""),"",IF(AND($G8683=1,$F8683&gt;='Working Hours'!$C$8,$F8683&lt;'Working Hours'!$C$9),1,0))</f>
        <v/>
      </c>
    </row>
    <row r="8684">
      <c r="A8684" s="11" t="n"/>
      <c r="B8684" s="11" t="n"/>
      <c r="C8684" s="11" t="n"/>
      <c r="E8684" s="12">
        <f>IF($A8684="","",IF(ISNUMBER($A8684),$A8684,IFERROR(DATEVALUE($A8684),"")))</f>
        <v/>
      </c>
      <c r="F8684" s="12">
        <f>IF($B8684="","",IF(ISNUMBER($B8684),HOUR($B8684)*2+MINUTE($B8684)/30,IFERROR(VALUE(LEFT($B8684,FIND(":",$B8684)-1))*2+VALUE(MID($B8684,FIND(":",$B8684)+1,2))/30,"")))</f>
        <v/>
      </c>
      <c r="G8684" s="12">
        <f>IF($E8684="","",IF(WEEKDAY($E8684,2)&lt;6,1,0))</f>
        <v/>
      </c>
      <c r="H8684" s="12">
        <f>IF(OR($E8684="",$F8684=""),"",IF(AND($G8684=1,$F8684&gt;='Working Hours'!$C$8,$F8684&lt;'Working Hours'!$C$9),1,0))</f>
        <v/>
      </c>
    </row>
    <row r="8685">
      <c r="A8685" s="11" t="n"/>
      <c r="B8685" s="11" t="n"/>
      <c r="C8685" s="11" t="n"/>
      <c r="E8685" s="12">
        <f>IF($A8685="","",IF(ISNUMBER($A8685),$A8685,IFERROR(DATEVALUE($A8685),"")))</f>
        <v/>
      </c>
      <c r="F8685" s="12">
        <f>IF($B8685="","",IF(ISNUMBER($B8685),HOUR($B8685)*2+MINUTE($B8685)/30,IFERROR(VALUE(LEFT($B8685,FIND(":",$B8685)-1))*2+VALUE(MID($B8685,FIND(":",$B8685)+1,2))/30,"")))</f>
        <v/>
      </c>
      <c r="G8685" s="12">
        <f>IF($E8685="","",IF(WEEKDAY($E8685,2)&lt;6,1,0))</f>
        <v/>
      </c>
      <c r="H8685" s="12">
        <f>IF(OR($E8685="",$F8685=""),"",IF(AND($G8685=1,$F8685&gt;='Working Hours'!$C$8,$F8685&lt;'Working Hours'!$C$9),1,0))</f>
        <v/>
      </c>
    </row>
    <row r="8686">
      <c r="A8686" s="11" t="n"/>
      <c r="B8686" s="11" t="n"/>
      <c r="C8686" s="11" t="n"/>
      <c r="E8686" s="12">
        <f>IF($A8686="","",IF(ISNUMBER($A8686),$A8686,IFERROR(DATEVALUE($A8686),"")))</f>
        <v/>
      </c>
      <c r="F8686" s="12">
        <f>IF($B8686="","",IF(ISNUMBER($B8686),HOUR($B8686)*2+MINUTE($B8686)/30,IFERROR(VALUE(LEFT($B8686,FIND(":",$B8686)-1))*2+VALUE(MID($B8686,FIND(":",$B8686)+1,2))/30,"")))</f>
        <v/>
      </c>
      <c r="G8686" s="12">
        <f>IF($E8686="","",IF(WEEKDAY($E8686,2)&lt;6,1,0))</f>
        <v/>
      </c>
      <c r="H8686" s="12">
        <f>IF(OR($E8686="",$F8686=""),"",IF(AND($G8686=1,$F8686&gt;='Working Hours'!$C$8,$F8686&lt;'Working Hours'!$C$9),1,0))</f>
        <v/>
      </c>
    </row>
    <row r="8687">
      <c r="A8687" s="11" t="n"/>
      <c r="B8687" s="11" t="n"/>
      <c r="C8687" s="11" t="n"/>
      <c r="E8687" s="12">
        <f>IF($A8687="","",IF(ISNUMBER($A8687),$A8687,IFERROR(DATEVALUE($A8687),"")))</f>
        <v/>
      </c>
      <c r="F8687" s="12">
        <f>IF($B8687="","",IF(ISNUMBER($B8687),HOUR($B8687)*2+MINUTE($B8687)/30,IFERROR(VALUE(LEFT($B8687,FIND(":",$B8687)-1))*2+VALUE(MID($B8687,FIND(":",$B8687)+1,2))/30,"")))</f>
        <v/>
      </c>
      <c r="G8687" s="12">
        <f>IF($E8687="","",IF(WEEKDAY($E8687,2)&lt;6,1,0))</f>
        <v/>
      </c>
      <c r="H8687" s="12">
        <f>IF(OR($E8687="",$F8687=""),"",IF(AND($G8687=1,$F8687&gt;='Working Hours'!$C$8,$F8687&lt;'Working Hours'!$C$9),1,0))</f>
        <v/>
      </c>
    </row>
    <row r="8688">
      <c r="A8688" s="11" t="n"/>
      <c r="B8688" s="11" t="n"/>
      <c r="C8688" s="11" t="n"/>
      <c r="E8688" s="12">
        <f>IF($A8688="","",IF(ISNUMBER($A8688),$A8688,IFERROR(DATEVALUE($A8688),"")))</f>
        <v/>
      </c>
      <c r="F8688" s="12">
        <f>IF($B8688="","",IF(ISNUMBER($B8688),HOUR($B8688)*2+MINUTE($B8688)/30,IFERROR(VALUE(LEFT($B8688,FIND(":",$B8688)-1))*2+VALUE(MID($B8688,FIND(":",$B8688)+1,2))/30,"")))</f>
        <v/>
      </c>
      <c r="G8688" s="12">
        <f>IF($E8688="","",IF(WEEKDAY($E8688,2)&lt;6,1,0))</f>
        <v/>
      </c>
      <c r="H8688" s="12">
        <f>IF(OR($E8688="",$F8688=""),"",IF(AND($G8688=1,$F8688&gt;='Working Hours'!$C$8,$F8688&lt;'Working Hours'!$C$9),1,0))</f>
        <v/>
      </c>
    </row>
    <row r="8689">
      <c r="A8689" s="11" t="n"/>
      <c r="B8689" s="11" t="n"/>
      <c r="C8689" s="11" t="n"/>
      <c r="E8689" s="12">
        <f>IF($A8689="","",IF(ISNUMBER($A8689),$A8689,IFERROR(DATEVALUE($A8689),"")))</f>
        <v/>
      </c>
      <c r="F8689" s="12">
        <f>IF($B8689="","",IF(ISNUMBER($B8689),HOUR($B8689)*2+MINUTE($B8689)/30,IFERROR(VALUE(LEFT($B8689,FIND(":",$B8689)-1))*2+VALUE(MID($B8689,FIND(":",$B8689)+1,2))/30,"")))</f>
        <v/>
      </c>
      <c r="G8689" s="12">
        <f>IF($E8689="","",IF(WEEKDAY($E8689,2)&lt;6,1,0))</f>
        <v/>
      </c>
      <c r="H8689" s="12">
        <f>IF(OR($E8689="",$F8689=""),"",IF(AND($G8689=1,$F8689&gt;='Working Hours'!$C$8,$F8689&lt;'Working Hours'!$C$9),1,0))</f>
        <v/>
      </c>
    </row>
    <row r="8690">
      <c r="A8690" s="11" t="n"/>
      <c r="B8690" s="11" t="n"/>
      <c r="C8690" s="11" t="n"/>
      <c r="E8690" s="12">
        <f>IF($A8690="","",IF(ISNUMBER($A8690),$A8690,IFERROR(DATEVALUE($A8690),"")))</f>
        <v/>
      </c>
      <c r="F8690" s="12">
        <f>IF($B8690="","",IF(ISNUMBER($B8690),HOUR($B8690)*2+MINUTE($B8690)/30,IFERROR(VALUE(LEFT($B8690,FIND(":",$B8690)-1))*2+VALUE(MID($B8690,FIND(":",$B8690)+1,2))/30,"")))</f>
        <v/>
      </c>
      <c r="G8690" s="12">
        <f>IF($E8690="","",IF(WEEKDAY($E8690,2)&lt;6,1,0))</f>
        <v/>
      </c>
      <c r="H8690" s="12">
        <f>IF(OR($E8690="",$F8690=""),"",IF(AND($G8690=1,$F8690&gt;='Working Hours'!$C$8,$F8690&lt;'Working Hours'!$C$9),1,0))</f>
        <v/>
      </c>
    </row>
    <row r="8691">
      <c r="A8691" s="11" t="n"/>
      <c r="B8691" s="11" t="n"/>
      <c r="C8691" s="11" t="n"/>
      <c r="E8691" s="12">
        <f>IF($A8691="","",IF(ISNUMBER($A8691),$A8691,IFERROR(DATEVALUE($A8691),"")))</f>
        <v/>
      </c>
      <c r="F8691" s="12">
        <f>IF($B8691="","",IF(ISNUMBER($B8691),HOUR($B8691)*2+MINUTE($B8691)/30,IFERROR(VALUE(LEFT($B8691,FIND(":",$B8691)-1))*2+VALUE(MID($B8691,FIND(":",$B8691)+1,2))/30,"")))</f>
        <v/>
      </c>
      <c r="G8691" s="12">
        <f>IF($E8691="","",IF(WEEKDAY($E8691,2)&lt;6,1,0))</f>
        <v/>
      </c>
      <c r="H8691" s="12">
        <f>IF(OR($E8691="",$F8691=""),"",IF(AND($G8691=1,$F8691&gt;='Working Hours'!$C$8,$F8691&lt;'Working Hours'!$C$9),1,0))</f>
        <v/>
      </c>
    </row>
    <row r="8692">
      <c r="A8692" s="11" t="n"/>
      <c r="B8692" s="11" t="n"/>
      <c r="C8692" s="11" t="n"/>
      <c r="E8692" s="12">
        <f>IF($A8692="","",IF(ISNUMBER($A8692),$A8692,IFERROR(DATEVALUE($A8692),"")))</f>
        <v/>
      </c>
      <c r="F8692" s="12">
        <f>IF($B8692="","",IF(ISNUMBER($B8692),HOUR($B8692)*2+MINUTE($B8692)/30,IFERROR(VALUE(LEFT($B8692,FIND(":",$B8692)-1))*2+VALUE(MID($B8692,FIND(":",$B8692)+1,2))/30,"")))</f>
        <v/>
      </c>
      <c r="G8692" s="12">
        <f>IF($E8692="","",IF(WEEKDAY($E8692,2)&lt;6,1,0))</f>
        <v/>
      </c>
      <c r="H8692" s="12">
        <f>IF(OR($E8692="",$F8692=""),"",IF(AND($G8692=1,$F8692&gt;='Working Hours'!$C$8,$F8692&lt;'Working Hours'!$C$9),1,0))</f>
        <v/>
      </c>
    </row>
    <row r="8693">
      <c r="A8693" s="11" t="n"/>
      <c r="B8693" s="11" t="n"/>
      <c r="C8693" s="11" t="n"/>
      <c r="E8693" s="12">
        <f>IF($A8693="","",IF(ISNUMBER($A8693),$A8693,IFERROR(DATEVALUE($A8693),"")))</f>
        <v/>
      </c>
      <c r="F8693" s="12">
        <f>IF($B8693="","",IF(ISNUMBER($B8693),HOUR($B8693)*2+MINUTE($B8693)/30,IFERROR(VALUE(LEFT($B8693,FIND(":",$B8693)-1))*2+VALUE(MID($B8693,FIND(":",$B8693)+1,2))/30,"")))</f>
        <v/>
      </c>
      <c r="G8693" s="12">
        <f>IF($E8693="","",IF(WEEKDAY($E8693,2)&lt;6,1,0))</f>
        <v/>
      </c>
      <c r="H8693" s="12">
        <f>IF(OR($E8693="",$F8693=""),"",IF(AND($G8693=1,$F8693&gt;='Working Hours'!$C$8,$F8693&lt;'Working Hours'!$C$9),1,0))</f>
        <v/>
      </c>
    </row>
    <row r="8694">
      <c r="A8694" s="11" t="n"/>
      <c r="B8694" s="11" t="n"/>
      <c r="C8694" s="11" t="n"/>
      <c r="E8694" s="12">
        <f>IF($A8694="","",IF(ISNUMBER($A8694),$A8694,IFERROR(DATEVALUE($A8694),"")))</f>
        <v/>
      </c>
      <c r="F8694" s="12">
        <f>IF($B8694="","",IF(ISNUMBER($B8694),HOUR($B8694)*2+MINUTE($B8694)/30,IFERROR(VALUE(LEFT($B8694,FIND(":",$B8694)-1))*2+VALUE(MID($B8694,FIND(":",$B8694)+1,2))/30,"")))</f>
        <v/>
      </c>
      <c r="G8694" s="12">
        <f>IF($E8694="","",IF(WEEKDAY($E8694,2)&lt;6,1,0))</f>
        <v/>
      </c>
      <c r="H8694" s="12">
        <f>IF(OR($E8694="",$F8694=""),"",IF(AND($G8694=1,$F8694&gt;='Working Hours'!$C$8,$F8694&lt;'Working Hours'!$C$9),1,0))</f>
        <v/>
      </c>
    </row>
    <row r="8695">
      <c r="A8695" s="11" t="n"/>
      <c r="B8695" s="11" t="n"/>
      <c r="C8695" s="11" t="n"/>
      <c r="E8695" s="12">
        <f>IF($A8695="","",IF(ISNUMBER($A8695),$A8695,IFERROR(DATEVALUE($A8695),"")))</f>
        <v/>
      </c>
      <c r="F8695" s="12">
        <f>IF($B8695="","",IF(ISNUMBER($B8695),HOUR($B8695)*2+MINUTE($B8695)/30,IFERROR(VALUE(LEFT($B8695,FIND(":",$B8695)-1))*2+VALUE(MID($B8695,FIND(":",$B8695)+1,2))/30,"")))</f>
        <v/>
      </c>
      <c r="G8695" s="12">
        <f>IF($E8695="","",IF(WEEKDAY($E8695,2)&lt;6,1,0))</f>
        <v/>
      </c>
      <c r="H8695" s="12">
        <f>IF(OR($E8695="",$F8695=""),"",IF(AND($G8695=1,$F8695&gt;='Working Hours'!$C$8,$F8695&lt;'Working Hours'!$C$9),1,0))</f>
        <v/>
      </c>
    </row>
    <row r="8696">
      <c r="A8696" s="11" t="n"/>
      <c r="B8696" s="11" t="n"/>
      <c r="C8696" s="11" t="n"/>
      <c r="E8696" s="12">
        <f>IF($A8696="","",IF(ISNUMBER($A8696),$A8696,IFERROR(DATEVALUE($A8696),"")))</f>
        <v/>
      </c>
      <c r="F8696" s="12">
        <f>IF($B8696="","",IF(ISNUMBER($B8696),HOUR($B8696)*2+MINUTE($B8696)/30,IFERROR(VALUE(LEFT($B8696,FIND(":",$B8696)-1))*2+VALUE(MID($B8696,FIND(":",$B8696)+1,2))/30,"")))</f>
        <v/>
      </c>
      <c r="G8696" s="12">
        <f>IF($E8696="","",IF(WEEKDAY($E8696,2)&lt;6,1,0))</f>
        <v/>
      </c>
      <c r="H8696" s="12">
        <f>IF(OR($E8696="",$F8696=""),"",IF(AND($G8696=1,$F8696&gt;='Working Hours'!$C$8,$F8696&lt;'Working Hours'!$C$9),1,0))</f>
        <v/>
      </c>
    </row>
    <row r="8697">
      <c r="A8697" s="11" t="n"/>
      <c r="B8697" s="11" t="n"/>
      <c r="C8697" s="11" t="n"/>
      <c r="E8697" s="12">
        <f>IF($A8697="","",IF(ISNUMBER($A8697),$A8697,IFERROR(DATEVALUE($A8697),"")))</f>
        <v/>
      </c>
      <c r="F8697" s="12">
        <f>IF($B8697="","",IF(ISNUMBER($B8697),HOUR($B8697)*2+MINUTE($B8697)/30,IFERROR(VALUE(LEFT($B8697,FIND(":",$B8697)-1))*2+VALUE(MID($B8697,FIND(":",$B8697)+1,2))/30,"")))</f>
        <v/>
      </c>
      <c r="G8697" s="12">
        <f>IF($E8697="","",IF(WEEKDAY($E8697,2)&lt;6,1,0))</f>
        <v/>
      </c>
      <c r="H8697" s="12">
        <f>IF(OR($E8697="",$F8697=""),"",IF(AND($G8697=1,$F8697&gt;='Working Hours'!$C$8,$F8697&lt;'Working Hours'!$C$9),1,0))</f>
        <v/>
      </c>
    </row>
    <row r="8698">
      <c r="A8698" s="11" t="n"/>
      <c r="B8698" s="11" t="n"/>
      <c r="C8698" s="11" t="n"/>
      <c r="E8698" s="12">
        <f>IF($A8698="","",IF(ISNUMBER($A8698),$A8698,IFERROR(DATEVALUE($A8698),"")))</f>
        <v/>
      </c>
      <c r="F8698" s="12">
        <f>IF($B8698="","",IF(ISNUMBER($B8698),HOUR($B8698)*2+MINUTE($B8698)/30,IFERROR(VALUE(LEFT($B8698,FIND(":",$B8698)-1))*2+VALUE(MID($B8698,FIND(":",$B8698)+1,2))/30,"")))</f>
        <v/>
      </c>
      <c r="G8698" s="12">
        <f>IF($E8698="","",IF(WEEKDAY($E8698,2)&lt;6,1,0))</f>
        <v/>
      </c>
      <c r="H8698" s="12">
        <f>IF(OR($E8698="",$F8698=""),"",IF(AND($G8698=1,$F8698&gt;='Working Hours'!$C$8,$F8698&lt;'Working Hours'!$C$9),1,0))</f>
        <v/>
      </c>
    </row>
    <row r="8699">
      <c r="A8699" s="11" t="n"/>
      <c r="B8699" s="11" t="n"/>
      <c r="C8699" s="11" t="n"/>
      <c r="E8699" s="12">
        <f>IF($A8699="","",IF(ISNUMBER($A8699),$A8699,IFERROR(DATEVALUE($A8699),"")))</f>
        <v/>
      </c>
      <c r="F8699" s="12">
        <f>IF($B8699="","",IF(ISNUMBER($B8699),HOUR($B8699)*2+MINUTE($B8699)/30,IFERROR(VALUE(LEFT($B8699,FIND(":",$B8699)-1))*2+VALUE(MID($B8699,FIND(":",$B8699)+1,2))/30,"")))</f>
        <v/>
      </c>
      <c r="G8699" s="12">
        <f>IF($E8699="","",IF(WEEKDAY($E8699,2)&lt;6,1,0))</f>
        <v/>
      </c>
      <c r="H8699" s="12">
        <f>IF(OR($E8699="",$F8699=""),"",IF(AND($G8699=1,$F8699&gt;='Working Hours'!$C$8,$F8699&lt;'Working Hours'!$C$9),1,0))</f>
        <v/>
      </c>
    </row>
    <row r="8700">
      <c r="A8700" s="11" t="n"/>
      <c r="B8700" s="11" t="n"/>
      <c r="C8700" s="11" t="n"/>
      <c r="E8700" s="12">
        <f>IF($A8700="","",IF(ISNUMBER($A8700),$A8700,IFERROR(DATEVALUE($A8700),"")))</f>
        <v/>
      </c>
      <c r="F8700" s="12">
        <f>IF($B8700="","",IF(ISNUMBER($B8700),HOUR($B8700)*2+MINUTE($B8700)/30,IFERROR(VALUE(LEFT($B8700,FIND(":",$B8700)-1))*2+VALUE(MID($B8700,FIND(":",$B8700)+1,2))/30,"")))</f>
        <v/>
      </c>
      <c r="G8700" s="12">
        <f>IF($E8700="","",IF(WEEKDAY($E8700,2)&lt;6,1,0))</f>
        <v/>
      </c>
      <c r="H8700" s="12">
        <f>IF(OR($E8700="",$F8700=""),"",IF(AND($G8700=1,$F8700&gt;='Working Hours'!$C$8,$F8700&lt;'Working Hours'!$C$9),1,0))</f>
        <v/>
      </c>
    </row>
    <row r="8701">
      <c r="A8701" s="11" t="n"/>
      <c r="B8701" s="11" t="n"/>
      <c r="C8701" s="11" t="n"/>
      <c r="E8701" s="12">
        <f>IF($A8701="","",IF(ISNUMBER($A8701),$A8701,IFERROR(DATEVALUE($A8701),"")))</f>
        <v/>
      </c>
      <c r="F8701" s="12">
        <f>IF($B8701="","",IF(ISNUMBER($B8701),HOUR($B8701)*2+MINUTE($B8701)/30,IFERROR(VALUE(LEFT($B8701,FIND(":",$B8701)-1))*2+VALUE(MID($B8701,FIND(":",$B8701)+1,2))/30,"")))</f>
        <v/>
      </c>
      <c r="G8701" s="12">
        <f>IF($E8701="","",IF(WEEKDAY($E8701,2)&lt;6,1,0))</f>
        <v/>
      </c>
      <c r="H8701" s="12">
        <f>IF(OR($E8701="",$F8701=""),"",IF(AND($G8701=1,$F8701&gt;='Working Hours'!$C$8,$F8701&lt;'Working Hours'!$C$9),1,0))</f>
        <v/>
      </c>
    </row>
    <row r="8702">
      <c r="A8702" s="11" t="n"/>
      <c r="B8702" s="11" t="n"/>
      <c r="C8702" s="11" t="n"/>
      <c r="E8702" s="12">
        <f>IF($A8702="","",IF(ISNUMBER($A8702),$A8702,IFERROR(DATEVALUE($A8702),"")))</f>
        <v/>
      </c>
      <c r="F8702" s="12">
        <f>IF($B8702="","",IF(ISNUMBER($B8702),HOUR($B8702)*2+MINUTE($B8702)/30,IFERROR(VALUE(LEFT($B8702,FIND(":",$B8702)-1))*2+VALUE(MID($B8702,FIND(":",$B8702)+1,2))/30,"")))</f>
        <v/>
      </c>
      <c r="G8702" s="12">
        <f>IF($E8702="","",IF(WEEKDAY($E8702,2)&lt;6,1,0))</f>
        <v/>
      </c>
      <c r="H8702" s="12">
        <f>IF(OR($E8702="",$F8702=""),"",IF(AND($G8702=1,$F8702&gt;='Working Hours'!$C$8,$F8702&lt;'Working Hours'!$C$9),1,0))</f>
        <v/>
      </c>
    </row>
    <row r="8703">
      <c r="A8703" s="11" t="n"/>
      <c r="B8703" s="11" t="n"/>
      <c r="C8703" s="11" t="n"/>
      <c r="E8703" s="12">
        <f>IF($A8703="","",IF(ISNUMBER($A8703),$A8703,IFERROR(DATEVALUE($A8703),"")))</f>
        <v/>
      </c>
      <c r="F8703" s="12">
        <f>IF($B8703="","",IF(ISNUMBER($B8703),HOUR($B8703)*2+MINUTE($B8703)/30,IFERROR(VALUE(LEFT($B8703,FIND(":",$B8703)-1))*2+VALUE(MID($B8703,FIND(":",$B8703)+1,2))/30,"")))</f>
        <v/>
      </c>
      <c r="G8703" s="12">
        <f>IF($E8703="","",IF(WEEKDAY($E8703,2)&lt;6,1,0))</f>
        <v/>
      </c>
      <c r="H8703" s="12">
        <f>IF(OR($E8703="",$F8703=""),"",IF(AND($G8703=1,$F8703&gt;='Working Hours'!$C$8,$F8703&lt;'Working Hours'!$C$9),1,0))</f>
        <v/>
      </c>
    </row>
    <row r="8704">
      <c r="A8704" s="11" t="n"/>
      <c r="B8704" s="11" t="n"/>
      <c r="C8704" s="11" t="n"/>
      <c r="E8704" s="12">
        <f>IF($A8704="","",IF(ISNUMBER($A8704),$A8704,IFERROR(DATEVALUE($A8704),"")))</f>
        <v/>
      </c>
      <c r="F8704" s="12">
        <f>IF($B8704="","",IF(ISNUMBER($B8704),HOUR($B8704)*2+MINUTE($B8704)/30,IFERROR(VALUE(LEFT($B8704,FIND(":",$B8704)-1))*2+VALUE(MID($B8704,FIND(":",$B8704)+1,2))/30,"")))</f>
        <v/>
      </c>
      <c r="G8704" s="12">
        <f>IF($E8704="","",IF(WEEKDAY($E8704,2)&lt;6,1,0))</f>
        <v/>
      </c>
      <c r="H8704" s="12">
        <f>IF(OR($E8704="",$F8704=""),"",IF(AND($G8704=1,$F8704&gt;='Working Hours'!$C$8,$F8704&lt;'Working Hours'!$C$9),1,0))</f>
        <v/>
      </c>
    </row>
    <row r="8705">
      <c r="A8705" s="11" t="n"/>
      <c r="B8705" s="11" t="n"/>
      <c r="C8705" s="11" t="n"/>
      <c r="E8705" s="12">
        <f>IF($A8705="","",IF(ISNUMBER($A8705),$A8705,IFERROR(DATEVALUE($A8705),"")))</f>
        <v/>
      </c>
      <c r="F8705" s="12">
        <f>IF($B8705="","",IF(ISNUMBER($B8705),HOUR($B8705)*2+MINUTE($B8705)/30,IFERROR(VALUE(LEFT($B8705,FIND(":",$B8705)-1))*2+VALUE(MID($B8705,FIND(":",$B8705)+1,2))/30,"")))</f>
        <v/>
      </c>
      <c r="G8705" s="12">
        <f>IF($E8705="","",IF(WEEKDAY($E8705,2)&lt;6,1,0))</f>
        <v/>
      </c>
      <c r="H8705" s="12">
        <f>IF(OR($E8705="",$F8705=""),"",IF(AND($G8705=1,$F8705&gt;='Working Hours'!$C$8,$F8705&lt;'Working Hours'!$C$9),1,0))</f>
        <v/>
      </c>
    </row>
    <row r="8706">
      <c r="A8706" s="11" t="n"/>
      <c r="B8706" s="11" t="n"/>
      <c r="C8706" s="11" t="n"/>
      <c r="E8706" s="12">
        <f>IF($A8706="","",IF(ISNUMBER($A8706),$A8706,IFERROR(DATEVALUE($A8706),"")))</f>
        <v/>
      </c>
      <c r="F8706" s="12">
        <f>IF($B8706="","",IF(ISNUMBER($B8706),HOUR($B8706)*2+MINUTE($B8706)/30,IFERROR(VALUE(LEFT($B8706,FIND(":",$B8706)-1))*2+VALUE(MID($B8706,FIND(":",$B8706)+1,2))/30,"")))</f>
        <v/>
      </c>
      <c r="G8706" s="12">
        <f>IF($E8706="","",IF(WEEKDAY($E8706,2)&lt;6,1,0))</f>
        <v/>
      </c>
      <c r="H8706" s="12">
        <f>IF(OR($E8706="",$F8706=""),"",IF(AND($G8706=1,$F8706&gt;='Working Hours'!$C$8,$F8706&lt;'Working Hours'!$C$9),1,0))</f>
        <v/>
      </c>
    </row>
    <row r="8707">
      <c r="A8707" s="11" t="n"/>
      <c r="B8707" s="11" t="n"/>
      <c r="C8707" s="11" t="n"/>
      <c r="E8707" s="12">
        <f>IF($A8707="","",IF(ISNUMBER($A8707),$A8707,IFERROR(DATEVALUE($A8707),"")))</f>
        <v/>
      </c>
      <c r="F8707" s="12">
        <f>IF($B8707="","",IF(ISNUMBER($B8707),HOUR($B8707)*2+MINUTE($B8707)/30,IFERROR(VALUE(LEFT($B8707,FIND(":",$B8707)-1))*2+VALUE(MID($B8707,FIND(":",$B8707)+1,2))/30,"")))</f>
        <v/>
      </c>
      <c r="G8707" s="12">
        <f>IF($E8707="","",IF(WEEKDAY($E8707,2)&lt;6,1,0))</f>
        <v/>
      </c>
      <c r="H8707" s="12">
        <f>IF(OR($E8707="",$F8707=""),"",IF(AND($G8707=1,$F8707&gt;='Working Hours'!$C$8,$F8707&lt;'Working Hours'!$C$9),1,0))</f>
        <v/>
      </c>
    </row>
    <row r="8708">
      <c r="A8708" s="11" t="n"/>
      <c r="B8708" s="11" t="n"/>
      <c r="C8708" s="11" t="n"/>
      <c r="E8708" s="12">
        <f>IF($A8708="","",IF(ISNUMBER($A8708),$A8708,IFERROR(DATEVALUE($A8708),"")))</f>
        <v/>
      </c>
      <c r="F8708" s="12">
        <f>IF($B8708="","",IF(ISNUMBER($B8708),HOUR($B8708)*2+MINUTE($B8708)/30,IFERROR(VALUE(LEFT($B8708,FIND(":",$B8708)-1))*2+VALUE(MID($B8708,FIND(":",$B8708)+1,2))/30,"")))</f>
        <v/>
      </c>
      <c r="G8708" s="12">
        <f>IF($E8708="","",IF(WEEKDAY($E8708,2)&lt;6,1,0))</f>
        <v/>
      </c>
      <c r="H8708" s="12">
        <f>IF(OR($E8708="",$F8708=""),"",IF(AND($G8708=1,$F8708&gt;='Working Hours'!$C$8,$F8708&lt;'Working Hours'!$C$9),1,0))</f>
        <v/>
      </c>
    </row>
    <row r="8709">
      <c r="A8709" s="11" t="n"/>
      <c r="B8709" s="11" t="n"/>
      <c r="C8709" s="11" t="n"/>
      <c r="E8709" s="12">
        <f>IF($A8709="","",IF(ISNUMBER($A8709),$A8709,IFERROR(DATEVALUE($A8709),"")))</f>
        <v/>
      </c>
      <c r="F8709" s="12">
        <f>IF($B8709="","",IF(ISNUMBER($B8709),HOUR($B8709)*2+MINUTE($B8709)/30,IFERROR(VALUE(LEFT($B8709,FIND(":",$B8709)-1))*2+VALUE(MID($B8709,FIND(":",$B8709)+1,2))/30,"")))</f>
        <v/>
      </c>
      <c r="G8709" s="12">
        <f>IF($E8709="","",IF(WEEKDAY($E8709,2)&lt;6,1,0))</f>
        <v/>
      </c>
      <c r="H8709" s="12">
        <f>IF(OR($E8709="",$F8709=""),"",IF(AND($G8709=1,$F8709&gt;='Working Hours'!$C$8,$F8709&lt;'Working Hours'!$C$9),1,0))</f>
        <v/>
      </c>
    </row>
    <row r="8710">
      <c r="A8710" s="11" t="n"/>
      <c r="B8710" s="11" t="n"/>
      <c r="C8710" s="11" t="n"/>
      <c r="E8710" s="12">
        <f>IF($A8710="","",IF(ISNUMBER($A8710),$A8710,IFERROR(DATEVALUE($A8710),"")))</f>
        <v/>
      </c>
      <c r="F8710" s="12">
        <f>IF($B8710="","",IF(ISNUMBER($B8710),HOUR($B8710)*2+MINUTE($B8710)/30,IFERROR(VALUE(LEFT($B8710,FIND(":",$B8710)-1))*2+VALUE(MID($B8710,FIND(":",$B8710)+1,2))/30,"")))</f>
        <v/>
      </c>
      <c r="G8710" s="12">
        <f>IF($E8710="","",IF(WEEKDAY($E8710,2)&lt;6,1,0))</f>
        <v/>
      </c>
      <c r="H8710" s="12">
        <f>IF(OR($E8710="",$F8710=""),"",IF(AND($G8710=1,$F8710&gt;='Working Hours'!$C$8,$F8710&lt;'Working Hours'!$C$9),1,0))</f>
        <v/>
      </c>
    </row>
    <row r="8711">
      <c r="A8711" s="11" t="n"/>
      <c r="B8711" s="11" t="n"/>
      <c r="C8711" s="11" t="n"/>
      <c r="E8711" s="12">
        <f>IF($A8711="","",IF(ISNUMBER($A8711),$A8711,IFERROR(DATEVALUE($A8711),"")))</f>
        <v/>
      </c>
      <c r="F8711" s="12">
        <f>IF($B8711="","",IF(ISNUMBER($B8711),HOUR($B8711)*2+MINUTE($B8711)/30,IFERROR(VALUE(LEFT($B8711,FIND(":",$B8711)-1))*2+VALUE(MID($B8711,FIND(":",$B8711)+1,2))/30,"")))</f>
        <v/>
      </c>
      <c r="G8711" s="12">
        <f>IF($E8711="","",IF(WEEKDAY($E8711,2)&lt;6,1,0))</f>
        <v/>
      </c>
      <c r="H8711" s="12">
        <f>IF(OR($E8711="",$F8711=""),"",IF(AND($G8711=1,$F8711&gt;='Working Hours'!$C$8,$F8711&lt;'Working Hours'!$C$9),1,0))</f>
        <v/>
      </c>
    </row>
    <row r="8712">
      <c r="A8712" s="11" t="n"/>
      <c r="B8712" s="11" t="n"/>
      <c r="C8712" s="11" t="n"/>
      <c r="E8712" s="12">
        <f>IF($A8712="","",IF(ISNUMBER($A8712),$A8712,IFERROR(DATEVALUE($A8712),"")))</f>
        <v/>
      </c>
      <c r="F8712" s="12">
        <f>IF($B8712="","",IF(ISNUMBER($B8712),HOUR($B8712)*2+MINUTE($B8712)/30,IFERROR(VALUE(LEFT($B8712,FIND(":",$B8712)-1))*2+VALUE(MID($B8712,FIND(":",$B8712)+1,2))/30,"")))</f>
        <v/>
      </c>
      <c r="G8712" s="12">
        <f>IF($E8712="","",IF(WEEKDAY($E8712,2)&lt;6,1,0))</f>
        <v/>
      </c>
      <c r="H8712" s="12">
        <f>IF(OR($E8712="",$F8712=""),"",IF(AND($G8712=1,$F8712&gt;='Working Hours'!$C$8,$F8712&lt;'Working Hours'!$C$9),1,0))</f>
        <v/>
      </c>
    </row>
    <row r="8713">
      <c r="A8713" s="11" t="n"/>
      <c r="B8713" s="11" t="n"/>
      <c r="C8713" s="11" t="n"/>
      <c r="E8713" s="12">
        <f>IF($A8713="","",IF(ISNUMBER($A8713),$A8713,IFERROR(DATEVALUE($A8713),"")))</f>
        <v/>
      </c>
      <c r="F8713" s="12">
        <f>IF($B8713="","",IF(ISNUMBER($B8713),HOUR($B8713)*2+MINUTE($B8713)/30,IFERROR(VALUE(LEFT($B8713,FIND(":",$B8713)-1))*2+VALUE(MID($B8713,FIND(":",$B8713)+1,2))/30,"")))</f>
        <v/>
      </c>
      <c r="G8713" s="12">
        <f>IF($E8713="","",IF(WEEKDAY($E8713,2)&lt;6,1,0))</f>
        <v/>
      </c>
      <c r="H8713" s="12">
        <f>IF(OR($E8713="",$F8713=""),"",IF(AND($G8713=1,$F8713&gt;='Working Hours'!$C$8,$F8713&lt;'Working Hours'!$C$9),1,0))</f>
        <v/>
      </c>
    </row>
    <row r="8714">
      <c r="A8714" s="11" t="n"/>
      <c r="B8714" s="11" t="n"/>
      <c r="C8714" s="11" t="n"/>
      <c r="E8714" s="12">
        <f>IF($A8714="","",IF(ISNUMBER($A8714),$A8714,IFERROR(DATEVALUE($A8714),"")))</f>
        <v/>
      </c>
      <c r="F8714" s="12">
        <f>IF($B8714="","",IF(ISNUMBER($B8714),HOUR($B8714)*2+MINUTE($B8714)/30,IFERROR(VALUE(LEFT($B8714,FIND(":",$B8714)-1))*2+VALUE(MID($B8714,FIND(":",$B8714)+1,2))/30,"")))</f>
        <v/>
      </c>
      <c r="G8714" s="12">
        <f>IF($E8714="","",IF(WEEKDAY($E8714,2)&lt;6,1,0))</f>
        <v/>
      </c>
      <c r="H8714" s="12">
        <f>IF(OR($E8714="",$F8714=""),"",IF(AND($G8714=1,$F8714&gt;='Working Hours'!$C$8,$F8714&lt;'Working Hours'!$C$9),1,0))</f>
        <v/>
      </c>
    </row>
    <row r="8715">
      <c r="A8715" s="11" t="n"/>
      <c r="B8715" s="11" t="n"/>
      <c r="C8715" s="11" t="n"/>
      <c r="E8715" s="12">
        <f>IF($A8715="","",IF(ISNUMBER($A8715),$A8715,IFERROR(DATEVALUE($A8715),"")))</f>
        <v/>
      </c>
      <c r="F8715" s="12">
        <f>IF($B8715="","",IF(ISNUMBER($B8715),HOUR($B8715)*2+MINUTE($B8715)/30,IFERROR(VALUE(LEFT($B8715,FIND(":",$B8715)-1))*2+VALUE(MID($B8715,FIND(":",$B8715)+1,2))/30,"")))</f>
        <v/>
      </c>
      <c r="G8715" s="12">
        <f>IF($E8715="","",IF(WEEKDAY($E8715,2)&lt;6,1,0))</f>
        <v/>
      </c>
      <c r="H8715" s="12">
        <f>IF(OR($E8715="",$F8715=""),"",IF(AND($G8715=1,$F8715&gt;='Working Hours'!$C$8,$F8715&lt;'Working Hours'!$C$9),1,0))</f>
        <v/>
      </c>
    </row>
    <row r="8716">
      <c r="A8716" s="11" t="n"/>
      <c r="B8716" s="11" t="n"/>
      <c r="C8716" s="11" t="n"/>
      <c r="E8716" s="12">
        <f>IF($A8716="","",IF(ISNUMBER($A8716),$A8716,IFERROR(DATEVALUE($A8716),"")))</f>
        <v/>
      </c>
      <c r="F8716" s="12">
        <f>IF($B8716="","",IF(ISNUMBER($B8716),HOUR($B8716)*2+MINUTE($B8716)/30,IFERROR(VALUE(LEFT($B8716,FIND(":",$B8716)-1))*2+VALUE(MID($B8716,FIND(":",$B8716)+1,2))/30,"")))</f>
        <v/>
      </c>
      <c r="G8716" s="12">
        <f>IF($E8716="","",IF(WEEKDAY($E8716,2)&lt;6,1,0))</f>
        <v/>
      </c>
      <c r="H8716" s="12">
        <f>IF(OR($E8716="",$F8716=""),"",IF(AND($G8716=1,$F8716&gt;='Working Hours'!$C$8,$F8716&lt;'Working Hours'!$C$9),1,0))</f>
        <v/>
      </c>
    </row>
    <row r="8717">
      <c r="A8717" s="11" t="n"/>
      <c r="B8717" s="11" t="n"/>
      <c r="C8717" s="11" t="n"/>
      <c r="E8717" s="12">
        <f>IF($A8717="","",IF(ISNUMBER($A8717),$A8717,IFERROR(DATEVALUE($A8717),"")))</f>
        <v/>
      </c>
      <c r="F8717" s="12">
        <f>IF($B8717="","",IF(ISNUMBER($B8717),HOUR($B8717)*2+MINUTE($B8717)/30,IFERROR(VALUE(LEFT($B8717,FIND(":",$B8717)-1))*2+VALUE(MID($B8717,FIND(":",$B8717)+1,2))/30,"")))</f>
        <v/>
      </c>
      <c r="G8717" s="12">
        <f>IF($E8717="","",IF(WEEKDAY($E8717,2)&lt;6,1,0))</f>
        <v/>
      </c>
      <c r="H8717" s="12">
        <f>IF(OR($E8717="",$F8717=""),"",IF(AND($G8717=1,$F8717&gt;='Working Hours'!$C$8,$F8717&lt;'Working Hours'!$C$9),1,0))</f>
        <v/>
      </c>
    </row>
    <row r="8718">
      <c r="A8718" s="11" t="n"/>
      <c r="B8718" s="11" t="n"/>
      <c r="C8718" s="11" t="n"/>
      <c r="E8718" s="12">
        <f>IF($A8718="","",IF(ISNUMBER($A8718),$A8718,IFERROR(DATEVALUE($A8718),"")))</f>
        <v/>
      </c>
      <c r="F8718" s="12">
        <f>IF($B8718="","",IF(ISNUMBER($B8718),HOUR($B8718)*2+MINUTE($B8718)/30,IFERROR(VALUE(LEFT($B8718,FIND(":",$B8718)-1))*2+VALUE(MID($B8718,FIND(":",$B8718)+1,2))/30,"")))</f>
        <v/>
      </c>
      <c r="G8718" s="12">
        <f>IF($E8718="","",IF(WEEKDAY($E8718,2)&lt;6,1,0))</f>
        <v/>
      </c>
      <c r="H8718" s="12">
        <f>IF(OR($E8718="",$F8718=""),"",IF(AND($G8718=1,$F8718&gt;='Working Hours'!$C$8,$F8718&lt;'Working Hours'!$C$9),1,0))</f>
        <v/>
      </c>
    </row>
    <row r="8719">
      <c r="A8719" s="11" t="n"/>
      <c r="B8719" s="11" t="n"/>
      <c r="C8719" s="11" t="n"/>
      <c r="E8719" s="12">
        <f>IF($A8719="","",IF(ISNUMBER($A8719),$A8719,IFERROR(DATEVALUE($A8719),"")))</f>
        <v/>
      </c>
      <c r="F8719" s="12">
        <f>IF($B8719="","",IF(ISNUMBER($B8719),HOUR($B8719)*2+MINUTE($B8719)/30,IFERROR(VALUE(LEFT($B8719,FIND(":",$B8719)-1))*2+VALUE(MID($B8719,FIND(":",$B8719)+1,2))/30,"")))</f>
        <v/>
      </c>
      <c r="G8719" s="12">
        <f>IF($E8719="","",IF(WEEKDAY($E8719,2)&lt;6,1,0))</f>
        <v/>
      </c>
      <c r="H8719" s="12">
        <f>IF(OR($E8719="",$F8719=""),"",IF(AND($G8719=1,$F8719&gt;='Working Hours'!$C$8,$F8719&lt;'Working Hours'!$C$9),1,0))</f>
        <v/>
      </c>
    </row>
    <row r="8720">
      <c r="A8720" s="11" t="n"/>
      <c r="B8720" s="11" t="n"/>
      <c r="C8720" s="11" t="n"/>
      <c r="E8720" s="12">
        <f>IF($A8720="","",IF(ISNUMBER($A8720),$A8720,IFERROR(DATEVALUE($A8720),"")))</f>
        <v/>
      </c>
      <c r="F8720" s="12">
        <f>IF($B8720="","",IF(ISNUMBER($B8720),HOUR($B8720)*2+MINUTE($B8720)/30,IFERROR(VALUE(LEFT($B8720,FIND(":",$B8720)-1))*2+VALUE(MID($B8720,FIND(":",$B8720)+1,2))/30,"")))</f>
        <v/>
      </c>
      <c r="G8720" s="12">
        <f>IF($E8720="","",IF(WEEKDAY($E8720,2)&lt;6,1,0))</f>
        <v/>
      </c>
      <c r="H8720" s="12">
        <f>IF(OR($E8720="",$F8720=""),"",IF(AND($G8720=1,$F8720&gt;='Working Hours'!$C$8,$F8720&lt;'Working Hours'!$C$9),1,0))</f>
        <v/>
      </c>
    </row>
    <row r="8721">
      <c r="A8721" s="11" t="n"/>
      <c r="B8721" s="11" t="n"/>
      <c r="C8721" s="11" t="n"/>
      <c r="E8721" s="12">
        <f>IF($A8721="","",IF(ISNUMBER($A8721),$A8721,IFERROR(DATEVALUE($A8721),"")))</f>
        <v/>
      </c>
      <c r="F8721" s="12">
        <f>IF($B8721="","",IF(ISNUMBER($B8721),HOUR($B8721)*2+MINUTE($B8721)/30,IFERROR(VALUE(LEFT($B8721,FIND(":",$B8721)-1))*2+VALUE(MID($B8721,FIND(":",$B8721)+1,2))/30,"")))</f>
        <v/>
      </c>
      <c r="G8721" s="12">
        <f>IF($E8721="","",IF(WEEKDAY($E8721,2)&lt;6,1,0))</f>
        <v/>
      </c>
      <c r="H8721" s="12">
        <f>IF(OR($E8721="",$F8721=""),"",IF(AND($G8721=1,$F8721&gt;='Working Hours'!$C$8,$F8721&lt;'Working Hours'!$C$9),1,0))</f>
        <v/>
      </c>
    </row>
    <row r="8722">
      <c r="A8722" s="11" t="n"/>
      <c r="B8722" s="11" t="n"/>
      <c r="C8722" s="11" t="n"/>
      <c r="E8722" s="12">
        <f>IF($A8722="","",IF(ISNUMBER($A8722),$A8722,IFERROR(DATEVALUE($A8722),"")))</f>
        <v/>
      </c>
      <c r="F8722" s="12">
        <f>IF($B8722="","",IF(ISNUMBER($B8722),HOUR($B8722)*2+MINUTE($B8722)/30,IFERROR(VALUE(LEFT($B8722,FIND(":",$B8722)-1))*2+VALUE(MID($B8722,FIND(":",$B8722)+1,2))/30,"")))</f>
        <v/>
      </c>
      <c r="G8722" s="12">
        <f>IF($E8722="","",IF(WEEKDAY($E8722,2)&lt;6,1,0))</f>
        <v/>
      </c>
      <c r="H8722" s="12">
        <f>IF(OR($E8722="",$F8722=""),"",IF(AND($G8722=1,$F8722&gt;='Working Hours'!$C$8,$F8722&lt;'Working Hours'!$C$9),1,0))</f>
        <v/>
      </c>
    </row>
    <row r="8723">
      <c r="A8723" s="11" t="n"/>
      <c r="B8723" s="11" t="n"/>
      <c r="C8723" s="11" t="n"/>
      <c r="E8723" s="12">
        <f>IF($A8723="","",IF(ISNUMBER($A8723),$A8723,IFERROR(DATEVALUE($A8723),"")))</f>
        <v/>
      </c>
      <c r="F8723" s="12">
        <f>IF($B8723="","",IF(ISNUMBER($B8723),HOUR($B8723)*2+MINUTE($B8723)/30,IFERROR(VALUE(LEFT($B8723,FIND(":",$B8723)-1))*2+VALUE(MID($B8723,FIND(":",$B8723)+1,2))/30,"")))</f>
        <v/>
      </c>
      <c r="G8723" s="12">
        <f>IF($E8723="","",IF(WEEKDAY($E8723,2)&lt;6,1,0))</f>
        <v/>
      </c>
      <c r="H8723" s="12">
        <f>IF(OR($E8723="",$F8723=""),"",IF(AND($G8723=1,$F8723&gt;='Working Hours'!$C$8,$F8723&lt;'Working Hours'!$C$9),1,0))</f>
        <v/>
      </c>
    </row>
    <row r="8724">
      <c r="A8724" s="11" t="n"/>
      <c r="B8724" s="11" t="n"/>
      <c r="C8724" s="11" t="n"/>
      <c r="E8724" s="12">
        <f>IF($A8724="","",IF(ISNUMBER($A8724),$A8724,IFERROR(DATEVALUE($A8724),"")))</f>
        <v/>
      </c>
      <c r="F8724" s="12">
        <f>IF($B8724="","",IF(ISNUMBER($B8724),HOUR($B8724)*2+MINUTE($B8724)/30,IFERROR(VALUE(LEFT($B8724,FIND(":",$B8724)-1))*2+VALUE(MID($B8724,FIND(":",$B8724)+1,2))/30,"")))</f>
        <v/>
      </c>
      <c r="G8724" s="12">
        <f>IF($E8724="","",IF(WEEKDAY($E8724,2)&lt;6,1,0))</f>
        <v/>
      </c>
      <c r="H8724" s="12">
        <f>IF(OR($E8724="",$F8724=""),"",IF(AND($G8724=1,$F8724&gt;='Working Hours'!$C$8,$F8724&lt;'Working Hours'!$C$9),1,0))</f>
        <v/>
      </c>
    </row>
    <row r="8725">
      <c r="A8725" s="11" t="n"/>
      <c r="B8725" s="11" t="n"/>
      <c r="C8725" s="11" t="n"/>
      <c r="E8725" s="12">
        <f>IF($A8725="","",IF(ISNUMBER($A8725),$A8725,IFERROR(DATEVALUE($A8725),"")))</f>
        <v/>
      </c>
      <c r="F8725" s="12">
        <f>IF($B8725="","",IF(ISNUMBER($B8725),HOUR($B8725)*2+MINUTE($B8725)/30,IFERROR(VALUE(LEFT($B8725,FIND(":",$B8725)-1))*2+VALUE(MID($B8725,FIND(":",$B8725)+1,2))/30,"")))</f>
        <v/>
      </c>
      <c r="G8725" s="12">
        <f>IF($E8725="","",IF(WEEKDAY($E8725,2)&lt;6,1,0))</f>
        <v/>
      </c>
      <c r="H8725" s="12">
        <f>IF(OR($E8725="",$F8725=""),"",IF(AND($G8725=1,$F8725&gt;='Working Hours'!$C$8,$F8725&lt;'Working Hours'!$C$9),1,0))</f>
        <v/>
      </c>
    </row>
    <row r="8726">
      <c r="A8726" s="11" t="n"/>
      <c r="B8726" s="11" t="n"/>
      <c r="C8726" s="11" t="n"/>
      <c r="E8726" s="12">
        <f>IF($A8726="","",IF(ISNUMBER($A8726),$A8726,IFERROR(DATEVALUE($A8726),"")))</f>
        <v/>
      </c>
      <c r="F8726" s="12">
        <f>IF($B8726="","",IF(ISNUMBER($B8726),HOUR($B8726)*2+MINUTE($B8726)/30,IFERROR(VALUE(LEFT($B8726,FIND(":",$B8726)-1))*2+VALUE(MID($B8726,FIND(":",$B8726)+1,2))/30,"")))</f>
        <v/>
      </c>
      <c r="G8726" s="12">
        <f>IF($E8726="","",IF(WEEKDAY($E8726,2)&lt;6,1,0))</f>
        <v/>
      </c>
      <c r="H8726" s="12">
        <f>IF(OR($E8726="",$F8726=""),"",IF(AND($G8726=1,$F8726&gt;='Working Hours'!$C$8,$F8726&lt;'Working Hours'!$C$9),1,0))</f>
        <v/>
      </c>
    </row>
    <row r="8727">
      <c r="A8727" s="11" t="n"/>
      <c r="B8727" s="11" t="n"/>
      <c r="C8727" s="11" t="n"/>
      <c r="E8727" s="12">
        <f>IF($A8727="","",IF(ISNUMBER($A8727),$A8727,IFERROR(DATEVALUE($A8727),"")))</f>
        <v/>
      </c>
      <c r="F8727" s="12">
        <f>IF($B8727="","",IF(ISNUMBER($B8727),HOUR($B8727)*2+MINUTE($B8727)/30,IFERROR(VALUE(LEFT($B8727,FIND(":",$B8727)-1))*2+VALUE(MID($B8727,FIND(":",$B8727)+1,2))/30,"")))</f>
        <v/>
      </c>
      <c r="G8727" s="12">
        <f>IF($E8727="","",IF(WEEKDAY($E8727,2)&lt;6,1,0))</f>
        <v/>
      </c>
      <c r="H8727" s="12">
        <f>IF(OR($E8727="",$F8727=""),"",IF(AND($G8727=1,$F8727&gt;='Working Hours'!$C$8,$F8727&lt;'Working Hours'!$C$9),1,0))</f>
        <v/>
      </c>
    </row>
    <row r="8728">
      <c r="A8728" s="11" t="n"/>
      <c r="B8728" s="11" t="n"/>
      <c r="C8728" s="11" t="n"/>
      <c r="E8728" s="12">
        <f>IF($A8728="","",IF(ISNUMBER($A8728),$A8728,IFERROR(DATEVALUE($A8728),"")))</f>
        <v/>
      </c>
      <c r="F8728" s="12">
        <f>IF($B8728="","",IF(ISNUMBER($B8728),HOUR($B8728)*2+MINUTE($B8728)/30,IFERROR(VALUE(LEFT($B8728,FIND(":",$B8728)-1))*2+VALUE(MID($B8728,FIND(":",$B8728)+1,2))/30,"")))</f>
        <v/>
      </c>
      <c r="G8728" s="12">
        <f>IF($E8728="","",IF(WEEKDAY($E8728,2)&lt;6,1,0))</f>
        <v/>
      </c>
      <c r="H8728" s="12">
        <f>IF(OR($E8728="",$F8728=""),"",IF(AND($G8728=1,$F8728&gt;='Working Hours'!$C$8,$F8728&lt;'Working Hours'!$C$9),1,0))</f>
        <v/>
      </c>
    </row>
    <row r="8729">
      <c r="A8729" s="11" t="n"/>
      <c r="B8729" s="11" t="n"/>
      <c r="C8729" s="11" t="n"/>
      <c r="E8729" s="12">
        <f>IF($A8729="","",IF(ISNUMBER($A8729),$A8729,IFERROR(DATEVALUE($A8729),"")))</f>
        <v/>
      </c>
      <c r="F8729" s="12">
        <f>IF($B8729="","",IF(ISNUMBER($B8729),HOUR($B8729)*2+MINUTE($B8729)/30,IFERROR(VALUE(LEFT($B8729,FIND(":",$B8729)-1))*2+VALUE(MID($B8729,FIND(":",$B8729)+1,2))/30,"")))</f>
        <v/>
      </c>
      <c r="G8729" s="12">
        <f>IF($E8729="","",IF(WEEKDAY($E8729,2)&lt;6,1,0))</f>
        <v/>
      </c>
      <c r="H8729" s="12">
        <f>IF(OR($E8729="",$F8729=""),"",IF(AND($G8729=1,$F8729&gt;='Working Hours'!$C$8,$F8729&lt;'Working Hours'!$C$9),1,0))</f>
        <v/>
      </c>
    </row>
    <row r="8730">
      <c r="A8730" s="11" t="n"/>
      <c r="B8730" s="11" t="n"/>
      <c r="C8730" s="11" t="n"/>
      <c r="E8730" s="12">
        <f>IF($A8730="","",IF(ISNUMBER($A8730),$A8730,IFERROR(DATEVALUE($A8730),"")))</f>
        <v/>
      </c>
      <c r="F8730" s="12">
        <f>IF($B8730="","",IF(ISNUMBER($B8730),HOUR($B8730)*2+MINUTE($B8730)/30,IFERROR(VALUE(LEFT($B8730,FIND(":",$B8730)-1))*2+VALUE(MID($B8730,FIND(":",$B8730)+1,2))/30,"")))</f>
        <v/>
      </c>
      <c r="G8730" s="12">
        <f>IF($E8730="","",IF(WEEKDAY($E8730,2)&lt;6,1,0))</f>
        <v/>
      </c>
      <c r="H8730" s="12">
        <f>IF(OR($E8730="",$F8730=""),"",IF(AND($G8730=1,$F8730&gt;='Working Hours'!$C$8,$F8730&lt;'Working Hours'!$C$9),1,0))</f>
        <v/>
      </c>
    </row>
    <row r="8731">
      <c r="A8731" s="11" t="n"/>
      <c r="B8731" s="11" t="n"/>
      <c r="C8731" s="11" t="n"/>
      <c r="E8731" s="12">
        <f>IF($A8731="","",IF(ISNUMBER($A8731),$A8731,IFERROR(DATEVALUE($A8731),"")))</f>
        <v/>
      </c>
      <c r="F8731" s="12">
        <f>IF($B8731="","",IF(ISNUMBER($B8731),HOUR($B8731)*2+MINUTE($B8731)/30,IFERROR(VALUE(LEFT($B8731,FIND(":",$B8731)-1))*2+VALUE(MID($B8731,FIND(":",$B8731)+1,2))/30,"")))</f>
        <v/>
      </c>
      <c r="G8731" s="12">
        <f>IF($E8731="","",IF(WEEKDAY($E8731,2)&lt;6,1,0))</f>
        <v/>
      </c>
      <c r="H8731" s="12">
        <f>IF(OR($E8731="",$F8731=""),"",IF(AND($G8731=1,$F8731&gt;='Working Hours'!$C$8,$F8731&lt;'Working Hours'!$C$9),1,0))</f>
        <v/>
      </c>
    </row>
    <row r="8732">
      <c r="A8732" s="11" t="n"/>
      <c r="B8732" s="11" t="n"/>
      <c r="C8732" s="11" t="n"/>
      <c r="E8732" s="12">
        <f>IF($A8732="","",IF(ISNUMBER($A8732),$A8732,IFERROR(DATEVALUE($A8732),"")))</f>
        <v/>
      </c>
      <c r="F8732" s="12">
        <f>IF($B8732="","",IF(ISNUMBER($B8732),HOUR($B8732)*2+MINUTE($B8732)/30,IFERROR(VALUE(LEFT($B8732,FIND(":",$B8732)-1))*2+VALUE(MID($B8732,FIND(":",$B8732)+1,2))/30,"")))</f>
        <v/>
      </c>
      <c r="G8732" s="12">
        <f>IF($E8732="","",IF(WEEKDAY($E8732,2)&lt;6,1,0))</f>
        <v/>
      </c>
      <c r="H8732" s="12">
        <f>IF(OR($E8732="",$F8732=""),"",IF(AND($G8732=1,$F8732&gt;='Working Hours'!$C$8,$F8732&lt;'Working Hours'!$C$9),1,0))</f>
        <v/>
      </c>
    </row>
    <row r="8733">
      <c r="A8733" s="11" t="n"/>
      <c r="B8733" s="11" t="n"/>
      <c r="C8733" s="11" t="n"/>
      <c r="E8733" s="12">
        <f>IF($A8733="","",IF(ISNUMBER($A8733),$A8733,IFERROR(DATEVALUE($A8733),"")))</f>
        <v/>
      </c>
      <c r="F8733" s="12">
        <f>IF($B8733="","",IF(ISNUMBER($B8733),HOUR($B8733)*2+MINUTE($B8733)/30,IFERROR(VALUE(LEFT($B8733,FIND(":",$B8733)-1))*2+VALUE(MID($B8733,FIND(":",$B8733)+1,2))/30,"")))</f>
        <v/>
      </c>
      <c r="G8733" s="12">
        <f>IF($E8733="","",IF(WEEKDAY($E8733,2)&lt;6,1,0))</f>
        <v/>
      </c>
      <c r="H8733" s="12">
        <f>IF(OR($E8733="",$F8733=""),"",IF(AND($G8733=1,$F8733&gt;='Working Hours'!$C$8,$F8733&lt;'Working Hours'!$C$9),1,0))</f>
        <v/>
      </c>
    </row>
    <row r="8734">
      <c r="A8734" s="11" t="n"/>
      <c r="B8734" s="11" t="n"/>
      <c r="C8734" s="11" t="n"/>
      <c r="E8734" s="12">
        <f>IF($A8734="","",IF(ISNUMBER($A8734),$A8734,IFERROR(DATEVALUE($A8734),"")))</f>
        <v/>
      </c>
      <c r="F8734" s="12">
        <f>IF($B8734="","",IF(ISNUMBER($B8734),HOUR($B8734)*2+MINUTE($B8734)/30,IFERROR(VALUE(LEFT($B8734,FIND(":",$B8734)-1))*2+VALUE(MID($B8734,FIND(":",$B8734)+1,2))/30,"")))</f>
        <v/>
      </c>
      <c r="G8734" s="12">
        <f>IF($E8734="","",IF(WEEKDAY($E8734,2)&lt;6,1,0))</f>
        <v/>
      </c>
      <c r="H8734" s="12">
        <f>IF(OR($E8734="",$F8734=""),"",IF(AND($G8734=1,$F8734&gt;='Working Hours'!$C$8,$F8734&lt;'Working Hours'!$C$9),1,0))</f>
        <v/>
      </c>
    </row>
    <row r="8735">
      <c r="A8735" s="11" t="n"/>
      <c r="B8735" s="11" t="n"/>
      <c r="C8735" s="11" t="n"/>
      <c r="E8735" s="12">
        <f>IF($A8735="","",IF(ISNUMBER($A8735),$A8735,IFERROR(DATEVALUE($A8735),"")))</f>
        <v/>
      </c>
      <c r="F8735" s="12">
        <f>IF($B8735="","",IF(ISNUMBER($B8735),HOUR($B8735)*2+MINUTE($B8735)/30,IFERROR(VALUE(LEFT($B8735,FIND(":",$B8735)-1))*2+VALUE(MID($B8735,FIND(":",$B8735)+1,2))/30,"")))</f>
        <v/>
      </c>
      <c r="G8735" s="12">
        <f>IF($E8735="","",IF(WEEKDAY($E8735,2)&lt;6,1,0))</f>
        <v/>
      </c>
      <c r="H8735" s="12">
        <f>IF(OR($E8735="",$F8735=""),"",IF(AND($G8735=1,$F8735&gt;='Working Hours'!$C$8,$F8735&lt;'Working Hours'!$C$9),1,0))</f>
        <v/>
      </c>
    </row>
    <row r="8736">
      <c r="A8736" s="11" t="n"/>
      <c r="B8736" s="11" t="n"/>
      <c r="C8736" s="11" t="n"/>
      <c r="E8736" s="12">
        <f>IF($A8736="","",IF(ISNUMBER($A8736),$A8736,IFERROR(DATEVALUE($A8736),"")))</f>
        <v/>
      </c>
      <c r="F8736" s="12">
        <f>IF($B8736="","",IF(ISNUMBER($B8736),HOUR($B8736)*2+MINUTE($B8736)/30,IFERROR(VALUE(LEFT($B8736,FIND(":",$B8736)-1))*2+VALUE(MID($B8736,FIND(":",$B8736)+1,2))/30,"")))</f>
        <v/>
      </c>
      <c r="G8736" s="12">
        <f>IF($E8736="","",IF(WEEKDAY($E8736,2)&lt;6,1,0))</f>
        <v/>
      </c>
      <c r="H8736" s="12">
        <f>IF(OR($E8736="",$F8736=""),"",IF(AND($G8736=1,$F8736&gt;='Working Hours'!$C$8,$F8736&lt;'Working Hours'!$C$9),1,0))</f>
        <v/>
      </c>
    </row>
    <row r="8737">
      <c r="A8737" s="11" t="n"/>
      <c r="B8737" s="11" t="n"/>
      <c r="C8737" s="11" t="n"/>
      <c r="E8737" s="12">
        <f>IF($A8737="","",IF(ISNUMBER($A8737),$A8737,IFERROR(DATEVALUE($A8737),"")))</f>
        <v/>
      </c>
      <c r="F8737" s="12">
        <f>IF($B8737="","",IF(ISNUMBER($B8737),HOUR($B8737)*2+MINUTE($B8737)/30,IFERROR(VALUE(LEFT($B8737,FIND(":",$B8737)-1))*2+VALUE(MID($B8737,FIND(":",$B8737)+1,2))/30,"")))</f>
        <v/>
      </c>
      <c r="G8737" s="12">
        <f>IF($E8737="","",IF(WEEKDAY($E8737,2)&lt;6,1,0))</f>
        <v/>
      </c>
      <c r="H8737" s="12">
        <f>IF(OR($E8737="",$F8737=""),"",IF(AND($G8737=1,$F8737&gt;='Working Hours'!$C$8,$F8737&lt;'Working Hours'!$C$9),1,0))</f>
        <v/>
      </c>
    </row>
    <row r="8738">
      <c r="A8738" s="11" t="n"/>
      <c r="B8738" s="11" t="n"/>
      <c r="C8738" s="11" t="n"/>
      <c r="E8738" s="12">
        <f>IF($A8738="","",IF(ISNUMBER($A8738),$A8738,IFERROR(DATEVALUE($A8738),"")))</f>
        <v/>
      </c>
      <c r="F8738" s="12">
        <f>IF($B8738="","",IF(ISNUMBER($B8738),HOUR($B8738)*2+MINUTE($B8738)/30,IFERROR(VALUE(LEFT($B8738,FIND(":",$B8738)-1))*2+VALUE(MID($B8738,FIND(":",$B8738)+1,2))/30,"")))</f>
        <v/>
      </c>
      <c r="G8738" s="12">
        <f>IF($E8738="","",IF(WEEKDAY($E8738,2)&lt;6,1,0))</f>
        <v/>
      </c>
      <c r="H8738" s="12">
        <f>IF(OR($E8738="",$F8738=""),"",IF(AND($G8738=1,$F8738&gt;='Working Hours'!$C$8,$F8738&lt;'Working Hours'!$C$9),1,0))</f>
        <v/>
      </c>
    </row>
    <row r="8739">
      <c r="A8739" s="11" t="n"/>
      <c r="B8739" s="11" t="n"/>
      <c r="C8739" s="11" t="n"/>
      <c r="E8739" s="12">
        <f>IF($A8739="","",IF(ISNUMBER($A8739),$A8739,IFERROR(DATEVALUE($A8739),"")))</f>
        <v/>
      </c>
      <c r="F8739" s="12">
        <f>IF($B8739="","",IF(ISNUMBER($B8739),HOUR($B8739)*2+MINUTE($B8739)/30,IFERROR(VALUE(LEFT($B8739,FIND(":",$B8739)-1))*2+VALUE(MID($B8739,FIND(":",$B8739)+1,2))/30,"")))</f>
        <v/>
      </c>
      <c r="G8739" s="12">
        <f>IF($E8739="","",IF(WEEKDAY($E8739,2)&lt;6,1,0))</f>
        <v/>
      </c>
      <c r="H8739" s="12">
        <f>IF(OR($E8739="",$F8739=""),"",IF(AND($G8739=1,$F8739&gt;='Working Hours'!$C$8,$F8739&lt;'Working Hours'!$C$9),1,0))</f>
        <v/>
      </c>
    </row>
    <row r="8740">
      <c r="A8740" s="11" t="n"/>
      <c r="B8740" s="11" t="n"/>
      <c r="C8740" s="11" t="n"/>
      <c r="E8740" s="12">
        <f>IF($A8740="","",IF(ISNUMBER($A8740),$A8740,IFERROR(DATEVALUE($A8740),"")))</f>
        <v/>
      </c>
      <c r="F8740" s="12">
        <f>IF($B8740="","",IF(ISNUMBER($B8740),HOUR($B8740)*2+MINUTE($B8740)/30,IFERROR(VALUE(LEFT($B8740,FIND(":",$B8740)-1))*2+VALUE(MID($B8740,FIND(":",$B8740)+1,2))/30,"")))</f>
        <v/>
      </c>
      <c r="G8740" s="12">
        <f>IF($E8740="","",IF(WEEKDAY($E8740,2)&lt;6,1,0))</f>
        <v/>
      </c>
      <c r="H8740" s="12">
        <f>IF(OR($E8740="",$F8740=""),"",IF(AND($G8740=1,$F8740&gt;='Working Hours'!$C$8,$F8740&lt;'Working Hours'!$C$9),1,0))</f>
        <v/>
      </c>
    </row>
    <row r="8741">
      <c r="A8741" s="11" t="n"/>
      <c r="B8741" s="11" t="n"/>
      <c r="C8741" s="11" t="n"/>
      <c r="E8741" s="12">
        <f>IF($A8741="","",IF(ISNUMBER($A8741),$A8741,IFERROR(DATEVALUE($A8741),"")))</f>
        <v/>
      </c>
      <c r="F8741" s="12">
        <f>IF($B8741="","",IF(ISNUMBER($B8741),HOUR($B8741)*2+MINUTE($B8741)/30,IFERROR(VALUE(LEFT($B8741,FIND(":",$B8741)-1))*2+VALUE(MID($B8741,FIND(":",$B8741)+1,2))/30,"")))</f>
        <v/>
      </c>
      <c r="G8741" s="12">
        <f>IF($E8741="","",IF(WEEKDAY($E8741,2)&lt;6,1,0))</f>
        <v/>
      </c>
      <c r="H8741" s="12">
        <f>IF(OR($E8741="",$F8741=""),"",IF(AND($G8741=1,$F8741&gt;='Working Hours'!$C$8,$F8741&lt;'Working Hours'!$C$9),1,0))</f>
        <v/>
      </c>
    </row>
    <row r="8742">
      <c r="A8742" s="11" t="n"/>
      <c r="B8742" s="11" t="n"/>
      <c r="C8742" s="11" t="n"/>
      <c r="E8742" s="12">
        <f>IF($A8742="","",IF(ISNUMBER($A8742),$A8742,IFERROR(DATEVALUE($A8742),"")))</f>
        <v/>
      </c>
      <c r="F8742" s="12">
        <f>IF($B8742="","",IF(ISNUMBER($B8742),HOUR($B8742)*2+MINUTE($B8742)/30,IFERROR(VALUE(LEFT($B8742,FIND(":",$B8742)-1))*2+VALUE(MID($B8742,FIND(":",$B8742)+1,2))/30,"")))</f>
        <v/>
      </c>
      <c r="G8742" s="12">
        <f>IF($E8742="","",IF(WEEKDAY($E8742,2)&lt;6,1,0))</f>
        <v/>
      </c>
      <c r="H8742" s="12">
        <f>IF(OR($E8742="",$F8742=""),"",IF(AND($G8742=1,$F8742&gt;='Working Hours'!$C$8,$F8742&lt;'Working Hours'!$C$9),1,0))</f>
        <v/>
      </c>
    </row>
    <row r="8743">
      <c r="A8743" s="11" t="n"/>
      <c r="B8743" s="11" t="n"/>
      <c r="C8743" s="11" t="n"/>
      <c r="E8743" s="12">
        <f>IF($A8743="","",IF(ISNUMBER($A8743),$A8743,IFERROR(DATEVALUE($A8743),"")))</f>
        <v/>
      </c>
      <c r="F8743" s="12">
        <f>IF($B8743="","",IF(ISNUMBER($B8743),HOUR($B8743)*2+MINUTE($B8743)/30,IFERROR(VALUE(LEFT($B8743,FIND(":",$B8743)-1))*2+VALUE(MID($B8743,FIND(":",$B8743)+1,2))/30,"")))</f>
        <v/>
      </c>
      <c r="G8743" s="12">
        <f>IF($E8743="","",IF(WEEKDAY($E8743,2)&lt;6,1,0))</f>
        <v/>
      </c>
      <c r="H8743" s="12">
        <f>IF(OR($E8743="",$F8743=""),"",IF(AND($G8743=1,$F8743&gt;='Working Hours'!$C$8,$F8743&lt;'Working Hours'!$C$9),1,0))</f>
        <v/>
      </c>
    </row>
    <row r="8744">
      <c r="A8744" s="11" t="n"/>
      <c r="B8744" s="11" t="n"/>
      <c r="C8744" s="11" t="n"/>
      <c r="E8744" s="12">
        <f>IF($A8744="","",IF(ISNUMBER($A8744),$A8744,IFERROR(DATEVALUE($A8744),"")))</f>
        <v/>
      </c>
      <c r="F8744" s="12">
        <f>IF($B8744="","",IF(ISNUMBER($B8744),HOUR($B8744)*2+MINUTE($B8744)/30,IFERROR(VALUE(LEFT($B8744,FIND(":",$B8744)-1))*2+VALUE(MID($B8744,FIND(":",$B8744)+1,2))/30,"")))</f>
        <v/>
      </c>
      <c r="G8744" s="12">
        <f>IF($E8744="","",IF(WEEKDAY($E8744,2)&lt;6,1,0))</f>
        <v/>
      </c>
      <c r="H8744" s="12">
        <f>IF(OR($E8744="",$F8744=""),"",IF(AND($G8744=1,$F8744&gt;='Working Hours'!$C$8,$F8744&lt;'Working Hours'!$C$9),1,0))</f>
        <v/>
      </c>
    </row>
    <row r="8745">
      <c r="A8745" s="11" t="n"/>
      <c r="B8745" s="11" t="n"/>
      <c r="C8745" s="11" t="n"/>
      <c r="E8745" s="12">
        <f>IF($A8745="","",IF(ISNUMBER($A8745),$A8745,IFERROR(DATEVALUE($A8745),"")))</f>
        <v/>
      </c>
      <c r="F8745" s="12">
        <f>IF($B8745="","",IF(ISNUMBER($B8745),HOUR($B8745)*2+MINUTE($B8745)/30,IFERROR(VALUE(LEFT($B8745,FIND(":",$B8745)-1))*2+VALUE(MID($B8745,FIND(":",$B8745)+1,2))/30,"")))</f>
        <v/>
      </c>
      <c r="G8745" s="12">
        <f>IF($E8745="","",IF(WEEKDAY($E8745,2)&lt;6,1,0))</f>
        <v/>
      </c>
      <c r="H8745" s="12">
        <f>IF(OR($E8745="",$F8745=""),"",IF(AND($G8745=1,$F8745&gt;='Working Hours'!$C$8,$F8745&lt;'Working Hours'!$C$9),1,0))</f>
        <v/>
      </c>
    </row>
    <row r="8746">
      <c r="A8746" s="11" t="n"/>
      <c r="B8746" s="11" t="n"/>
      <c r="C8746" s="11" t="n"/>
      <c r="E8746" s="12">
        <f>IF($A8746="","",IF(ISNUMBER($A8746),$A8746,IFERROR(DATEVALUE($A8746),"")))</f>
        <v/>
      </c>
      <c r="F8746" s="12">
        <f>IF($B8746="","",IF(ISNUMBER($B8746),HOUR($B8746)*2+MINUTE($B8746)/30,IFERROR(VALUE(LEFT($B8746,FIND(":",$B8746)-1))*2+VALUE(MID($B8746,FIND(":",$B8746)+1,2))/30,"")))</f>
        <v/>
      </c>
      <c r="G8746" s="12">
        <f>IF($E8746="","",IF(WEEKDAY($E8746,2)&lt;6,1,0))</f>
        <v/>
      </c>
      <c r="H8746" s="12">
        <f>IF(OR($E8746="",$F8746=""),"",IF(AND($G8746=1,$F8746&gt;='Working Hours'!$C$8,$F8746&lt;'Working Hours'!$C$9),1,0))</f>
        <v/>
      </c>
    </row>
    <row r="8747">
      <c r="A8747" s="11" t="n"/>
      <c r="B8747" s="11" t="n"/>
      <c r="C8747" s="11" t="n"/>
      <c r="E8747" s="12">
        <f>IF($A8747="","",IF(ISNUMBER($A8747),$A8747,IFERROR(DATEVALUE($A8747),"")))</f>
        <v/>
      </c>
      <c r="F8747" s="12">
        <f>IF($B8747="","",IF(ISNUMBER($B8747),HOUR($B8747)*2+MINUTE($B8747)/30,IFERROR(VALUE(LEFT($B8747,FIND(":",$B8747)-1))*2+VALUE(MID($B8747,FIND(":",$B8747)+1,2))/30,"")))</f>
        <v/>
      </c>
      <c r="G8747" s="12">
        <f>IF($E8747="","",IF(WEEKDAY($E8747,2)&lt;6,1,0))</f>
        <v/>
      </c>
      <c r="H8747" s="12">
        <f>IF(OR($E8747="",$F8747=""),"",IF(AND($G8747=1,$F8747&gt;='Working Hours'!$C$8,$F8747&lt;'Working Hours'!$C$9),1,0))</f>
        <v/>
      </c>
    </row>
    <row r="8748">
      <c r="A8748" s="11" t="n"/>
      <c r="B8748" s="11" t="n"/>
      <c r="C8748" s="11" t="n"/>
      <c r="E8748" s="12">
        <f>IF($A8748="","",IF(ISNUMBER($A8748),$A8748,IFERROR(DATEVALUE($A8748),"")))</f>
        <v/>
      </c>
      <c r="F8748" s="12">
        <f>IF($B8748="","",IF(ISNUMBER($B8748),HOUR($B8748)*2+MINUTE($B8748)/30,IFERROR(VALUE(LEFT($B8748,FIND(":",$B8748)-1))*2+VALUE(MID($B8748,FIND(":",$B8748)+1,2))/30,"")))</f>
        <v/>
      </c>
      <c r="G8748" s="12">
        <f>IF($E8748="","",IF(WEEKDAY($E8748,2)&lt;6,1,0))</f>
        <v/>
      </c>
      <c r="H8748" s="12">
        <f>IF(OR($E8748="",$F8748=""),"",IF(AND($G8748=1,$F8748&gt;='Working Hours'!$C$8,$F8748&lt;'Working Hours'!$C$9),1,0))</f>
        <v/>
      </c>
    </row>
    <row r="8749">
      <c r="A8749" s="11" t="n"/>
      <c r="B8749" s="11" t="n"/>
      <c r="C8749" s="11" t="n"/>
      <c r="E8749" s="12">
        <f>IF($A8749="","",IF(ISNUMBER($A8749),$A8749,IFERROR(DATEVALUE($A8749),"")))</f>
        <v/>
      </c>
      <c r="F8749" s="12">
        <f>IF($B8749="","",IF(ISNUMBER($B8749),HOUR($B8749)*2+MINUTE($B8749)/30,IFERROR(VALUE(LEFT($B8749,FIND(":",$B8749)-1))*2+VALUE(MID($B8749,FIND(":",$B8749)+1,2))/30,"")))</f>
        <v/>
      </c>
      <c r="G8749" s="12">
        <f>IF($E8749="","",IF(WEEKDAY($E8749,2)&lt;6,1,0))</f>
        <v/>
      </c>
      <c r="H8749" s="12">
        <f>IF(OR($E8749="",$F8749=""),"",IF(AND($G8749=1,$F8749&gt;='Working Hours'!$C$8,$F8749&lt;'Working Hours'!$C$9),1,0))</f>
        <v/>
      </c>
    </row>
    <row r="8750">
      <c r="A8750" s="11" t="n"/>
      <c r="B8750" s="11" t="n"/>
      <c r="C8750" s="11" t="n"/>
      <c r="E8750" s="12">
        <f>IF($A8750="","",IF(ISNUMBER($A8750),$A8750,IFERROR(DATEVALUE($A8750),"")))</f>
        <v/>
      </c>
      <c r="F8750" s="12">
        <f>IF($B8750="","",IF(ISNUMBER($B8750),HOUR($B8750)*2+MINUTE($B8750)/30,IFERROR(VALUE(LEFT($B8750,FIND(":",$B8750)-1))*2+VALUE(MID($B8750,FIND(":",$B8750)+1,2))/30,"")))</f>
        <v/>
      </c>
      <c r="G8750" s="12">
        <f>IF($E8750="","",IF(WEEKDAY($E8750,2)&lt;6,1,0))</f>
        <v/>
      </c>
      <c r="H8750" s="12">
        <f>IF(OR($E8750="",$F8750=""),"",IF(AND($G8750=1,$F8750&gt;='Working Hours'!$C$8,$F8750&lt;'Working Hours'!$C$9),1,0))</f>
        <v/>
      </c>
    </row>
    <row r="8751">
      <c r="A8751" s="11" t="n"/>
      <c r="B8751" s="11" t="n"/>
      <c r="C8751" s="11" t="n"/>
      <c r="E8751" s="12">
        <f>IF($A8751="","",IF(ISNUMBER($A8751),$A8751,IFERROR(DATEVALUE($A8751),"")))</f>
        <v/>
      </c>
      <c r="F8751" s="12">
        <f>IF($B8751="","",IF(ISNUMBER($B8751),HOUR($B8751)*2+MINUTE($B8751)/30,IFERROR(VALUE(LEFT($B8751,FIND(":",$B8751)-1))*2+VALUE(MID($B8751,FIND(":",$B8751)+1,2))/30,"")))</f>
        <v/>
      </c>
      <c r="G8751" s="12">
        <f>IF($E8751="","",IF(WEEKDAY($E8751,2)&lt;6,1,0))</f>
        <v/>
      </c>
      <c r="H8751" s="12">
        <f>IF(OR($E8751="",$F8751=""),"",IF(AND($G8751=1,$F8751&gt;='Working Hours'!$C$8,$F8751&lt;'Working Hours'!$C$9),1,0))</f>
        <v/>
      </c>
    </row>
    <row r="8752">
      <c r="A8752" s="11" t="n"/>
      <c r="B8752" s="11" t="n"/>
      <c r="C8752" s="11" t="n"/>
      <c r="E8752" s="12">
        <f>IF($A8752="","",IF(ISNUMBER($A8752),$A8752,IFERROR(DATEVALUE($A8752),"")))</f>
        <v/>
      </c>
      <c r="F8752" s="12">
        <f>IF($B8752="","",IF(ISNUMBER($B8752),HOUR($B8752)*2+MINUTE($B8752)/30,IFERROR(VALUE(LEFT($B8752,FIND(":",$B8752)-1))*2+VALUE(MID($B8752,FIND(":",$B8752)+1,2))/30,"")))</f>
        <v/>
      </c>
      <c r="G8752" s="12">
        <f>IF($E8752="","",IF(WEEKDAY($E8752,2)&lt;6,1,0))</f>
        <v/>
      </c>
      <c r="H8752" s="12">
        <f>IF(OR($E8752="",$F8752=""),"",IF(AND($G8752=1,$F8752&gt;='Working Hours'!$C$8,$F8752&lt;'Working Hours'!$C$9),1,0))</f>
        <v/>
      </c>
    </row>
    <row r="8753">
      <c r="A8753" s="11" t="n"/>
      <c r="B8753" s="11" t="n"/>
      <c r="C8753" s="11" t="n"/>
      <c r="E8753" s="12">
        <f>IF($A8753="","",IF(ISNUMBER($A8753),$A8753,IFERROR(DATEVALUE($A8753),"")))</f>
        <v/>
      </c>
      <c r="F8753" s="12">
        <f>IF($B8753="","",IF(ISNUMBER($B8753),HOUR($B8753)*2+MINUTE($B8753)/30,IFERROR(VALUE(LEFT($B8753,FIND(":",$B8753)-1))*2+VALUE(MID($B8753,FIND(":",$B8753)+1,2))/30,"")))</f>
        <v/>
      </c>
      <c r="G8753" s="12">
        <f>IF($E8753="","",IF(WEEKDAY($E8753,2)&lt;6,1,0))</f>
        <v/>
      </c>
      <c r="H8753" s="12">
        <f>IF(OR($E8753="",$F8753=""),"",IF(AND($G8753=1,$F8753&gt;='Working Hours'!$C$8,$F8753&lt;'Working Hours'!$C$9),1,0))</f>
        <v/>
      </c>
    </row>
    <row r="8754">
      <c r="A8754" s="11" t="n"/>
      <c r="B8754" s="11" t="n"/>
      <c r="C8754" s="11" t="n"/>
      <c r="E8754" s="12">
        <f>IF($A8754="","",IF(ISNUMBER($A8754),$A8754,IFERROR(DATEVALUE($A8754),"")))</f>
        <v/>
      </c>
      <c r="F8754" s="12">
        <f>IF($B8754="","",IF(ISNUMBER($B8754),HOUR($B8754)*2+MINUTE($B8754)/30,IFERROR(VALUE(LEFT($B8754,FIND(":",$B8754)-1))*2+VALUE(MID($B8754,FIND(":",$B8754)+1,2))/30,"")))</f>
        <v/>
      </c>
      <c r="G8754" s="12">
        <f>IF($E8754="","",IF(WEEKDAY($E8754,2)&lt;6,1,0))</f>
        <v/>
      </c>
      <c r="H8754" s="12">
        <f>IF(OR($E8754="",$F8754=""),"",IF(AND($G8754=1,$F8754&gt;='Working Hours'!$C$8,$F8754&lt;'Working Hours'!$C$9),1,0))</f>
        <v/>
      </c>
    </row>
    <row r="8755">
      <c r="A8755" s="11" t="n"/>
      <c r="B8755" s="11" t="n"/>
      <c r="C8755" s="11" t="n"/>
      <c r="E8755" s="12">
        <f>IF($A8755="","",IF(ISNUMBER($A8755),$A8755,IFERROR(DATEVALUE($A8755),"")))</f>
        <v/>
      </c>
      <c r="F8755" s="12">
        <f>IF($B8755="","",IF(ISNUMBER($B8755),HOUR($B8755)*2+MINUTE($B8755)/30,IFERROR(VALUE(LEFT($B8755,FIND(":",$B8755)-1))*2+VALUE(MID($B8755,FIND(":",$B8755)+1,2))/30,"")))</f>
        <v/>
      </c>
      <c r="G8755" s="12">
        <f>IF($E8755="","",IF(WEEKDAY($E8755,2)&lt;6,1,0))</f>
        <v/>
      </c>
      <c r="H8755" s="12">
        <f>IF(OR($E8755="",$F8755=""),"",IF(AND($G8755=1,$F8755&gt;='Working Hours'!$C$8,$F8755&lt;'Working Hours'!$C$9),1,0))</f>
        <v/>
      </c>
    </row>
    <row r="8756">
      <c r="A8756" s="11" t="n"/>
      <c r="B8756" s="11" t="n"/>
      <c r="C8756" s="11" t="n"/>
      <c r="E8756" s="12">
        <f>IF($A8756="","",IF(ISNUMBER($A8756),$A8756,IFERROR(DATEVALUE($A8756),"")))</f>
        <v/>
      </c>
      <c r="F8756" s="12">
        <f>IF($B8756="","",IF(ISNUMBER($B8756),HOUR($B8756)*2+MINUTE($B8756)/30,IFERROR(VALUE(LEFT($B8756,FIND(":",$B8756)-1))*2+VALUE(MID($B8756,FIND(":",$B8756)+1,2))/30,"")))</f>
        <v/>
      </c>
      <c r="G8756" s="12">
        <f>IF($E8756="","",IF(WEEKDAY($E8756,2)&lt;6,1,0))</f>
        <v/>
      </c>
      <c r="H8756" s="12">
        <f>IF(OR($E8756="",$F8756=""),"",IF(AND($G8756=1,$F8756&gt;='Working Hours'!$C$8,$F8756&lt;'Working Hours'!$C$9),1,0))</f>
        <v/>
      </c>
    </row>
    <row r="8757">
      <c r="A8757" s="11" t="n"/>
      <c r="B8757" s="11" t="n"/>
      <c r="C8757" s="11" t="n"/>
      <c r="E8757" s="12">
        <f>IF($A8757="","",IF(ISNUMBER($A8757),$A8757,IFERROR(DATEVALUE($A8757),"")))</f>
        <v/>
      </c>
      <c r="F8757" s="12">
        <f>IF($B8757="","",IF(ISNUMBER($B8757),HOUR($B8757)*2+MINUTE($B8757)/30,IFERROR(VALUE(LEFT($B8757,FIND(":",$B8757)-1))*2+VALUE(MID($B8757,FIND(":",$B8757)+1,2))/30,"")))</f>
        <v/>
      </c>
      <c r="G8757" s="12">
        <f>IF($E8757="","",IF(WEEKDAY($E8757,2)&lt;6,1,0))</f>
        <v/>
      </c>
      <c r="H8757" s="12">
        <f>IF(OR($E8757="",$F8757=""),"",IF(AND($G8757=1,$F8757&gt;='Working Hours'!$C$8,$F8757&lt;'Working Hours'!$C$9),1,0))</f>
        <v/>
      </c>
    </row>
    <row r="8758">
      <c r="A8758" s="11" t="n"/>
      <c r="B8758" s="11" t="n"/>
      <c r="C8758" s="11" t="n"/>
      <c r="E8758" s="12">
        <f>IF($A8758="","",IF(ISNUMBER($A8758),$A8758,IFERROR(DATEVALUE($A8758),"")))</f>
        <v/>
      </c>
      <c r="F8758" s="12">
        <f>IF($B8758="","",IF(ISNUMBER($B8758),HOUR($B8758)*2+MINUTE($B8758)/30,IFERROR(VALUE(LEFT($B8758,FIND(":",$B8758)-1))*2+VALUE(MID($B8758,FIND(":",$B8758)+1,2))/30,"")))</f>
        <v/>
      </c>
      <c r="G8758" s="12">
        <f>IF($E8758="","",IF(WEEKDAY($E8758,2)&lt;6,1,0))</f>
        <v/>
      </c>
      <c r="H8758" s="12">
        <f>IF(OR($E8758="",$F8758=""),"",IF(AND($G8758=1,$F8758&gt;='Working Hours'!$C$8,$F8758&lt;'Working Hours'!$C$9),1,0))</f>
        <v/>
      </c>
    </row>
    <row r="8759">
      <c r="A8759" s="11" t="n"/>
      <c r="B8759" s="11" t="n"/>
      <c r="C8759" s="11" t="n"/>
      <c r="E8759" s="12">
        <f>IF($A8759="","",IF(ISNUMBER($A8759),$A8759,IFERROR(DATEVALUE($A8759),"")))</f>
        <v/>
      </c>
      <c r="F8759" s="12">
        <f>IF($B8759="","",IF(ISNUMBER($B8759),HOUR($B8759)*2+MINUTE($B8759)/30,IFERROR(VALUE(LEFT($B8759,FIND(":",$B8759)-1))*2+VALUE(MID($B8759,FIND(":",$B8759)+1,2))/30,"")))</f>
        <v/>
      </c>
      <c r="G8759" s="12">
        <f>IF($E8759="","",IF(WEEKDAY($E8759,2)&lt;6,1,0))</f>
        <v/>
      </c>
      <c r="H8759" s="12">
        <f>IF(OR($E8759="",$F8759=""),"",IF(AND($G8759=1,$F8759&gt;='Working Hours'!$C$8,$F8759&lt;'Working Hours'!$C$9),1,0))</f>
        <v/>
      </c>
    </row>
    <row r="8760">
      <c r="A8760" s="11" t="n"/>
      <c r="B8760" s="11" t="n"/>
      <c r="C8760" s="11" t="n"/>
      <c r="E8760" s="12">
        <f>IF($A8760="","",IF(ISNUMBER($A8760),$A8760,IFERROR(DATEVALUE($A8760),"")))</f>
        <v/>
      </c>
      <c r="F8760" s="12">
        <f>IF($B8760="","",IF(ISNUMBER($B8760),HOUR($B8760)*2+MINUTE($B8760)/30,IFERROR(VALUE(LEFT($B8760,FIND(":",$B8760)-1))*2+VALUE(MID($B8760,FIND(":",$B8760)+1,2))/30,"")))</f>
        <v/>
      </c>
      <c r="G8760" s="12">
        <f>IF($E8760="","",IF(WEEKDAY($E8760,2)&lt;6,1,0))</f>
        <v/>
      </c>
      <c r="H8760" s="12">
        <f>IF(OR($E8760="",$F8760=""),"",IF(AND($G8760=1,$F8760&gt;='Working Hours'!$C$8,$F8760&lt;'Working Hours'!$C$9),1,0))</f>
        <v/>
      </c>
    </row>
    <row r="8761">
      <c r="A8761" s="11" t="n"/>
      <c r="B8761" s="11" t="n"/>
      <c r="C8761" s="11" t="n"/>
      <c r="E8761" s="12">
        <f>IF($A8761="","",IF(ISNUMBER($A8761),$A8761,IFERROR(DATEVALUE($A8761),"")))</f>
        <v/>
      </c>
      <c r="F8761" s="12">
        <f>IF($B8761="","",IF(ISNUMBER($B8761),HOUR($B8761)*2+MINUTE($B8761)/30,IFERROR(VALUE(LEFT($B8761,FIND(":",$B8761)-1))*2+VALUE(MID($B8761,FIND(":",$B8761)+1,2))/30,"")))</f>
        <v/>
      </c>
      <c r="G8761" s="12">
        <f>IF($E8761="","",IF(WEEKDAY($E8761,2)&lt;6,1,0))</f>
        <v/>
      </c>
      <c r="H8761" s="12">
        <f>IF(OR($E8761="",$F8761=""),"",IF(AND($G8761=1,$F8761&gt;='Working Hours'!$C$8,$F8761&lt;'Working Hours'!$C$9),1,0))</f>
        <v/>
      </c>
    </row>
    <row r="8762">
      <c r="A8762" s="11" t="n"/>
      <c r="B8762" s="11" t="n"/>
      <c r="C8762" s="11" t="n"/>
      <c r="E8762" s="12">
        <f>IF($A8762="","",IF(ISNUMBER($A8762),$A8762,IFERROR(DATEVALUE($A8762),"")))</f>
        <v/>
      </c>
      <c r="F8762" s="12">
        <f>IF($B8762="","",IF(ISNUMBER($B8762),HOUR($B8762)*2+MINUTE($B8762)/30,IFERROR(VALUE(LEFT($B8762,FIND(":",$B8762)-1))*2+VALUE(MID($B8762,FIND(":",$B8762)+1,2))/30,"")))</f>
        <v/>
      </c>
      <c r="G8762" s="12">
        <f>IF($E8762="","",IF(WEEKDAY($E8762,2)&lt;6,1,0))</f>
        <v/>
      </c>
      <c r="H8762" s="12">
        <f>IF(OR($E8762="",$F8762=""),"",IF(AND($G8762=1,$F8762&gt;='Working Hours'!$C$8,$F8762&lt;'Working Hours'!$C$9),1,0))</f>
        <v/>
      </c>
    </row>
    <row r="8763">
      <c r="A8763" s="11" t="n"/>
      <c r="B8763" s="11" t="n"/>
      <c r="C8763" s="11" t="n"/>
      <c r="E8763" s="12">
        <f>IF($A8763="","",IF(ISNUMBER($A8763),$A8763,IFERROR(DATEVALUE($A8763),"")))</f>
        <v/>
      </c>
      <c r="F8763" s="12">
        <f>IF($B8763="","",IF(ISNUMBER($B8763),HOUR($B8763)*2+MINUTE($B8763)/30,IFERROR(VALUE(LEFT($B8763,FIND(":",$B8763)-1))*2+VALUE(MID($B8763,FIND(":",$B8763)+1,2))/30,"")))</f>
        <v/>
      </c>
      <c r="G8763" s="12">
        <f>IF($E8763="","",IF(WEEKDAY($E8763,2)&lt;6,1,0))</f>
        <v/>
      </c>
      <c r="H8763" s="12">
        <f>IF(OR($E8763="",$F8763=""),"",IF(AND($G8763=1,$F8763&gt;='Working Hours'!$C$8,$F8763&lt;'Working Hours'!$C$9),1,0))</f>
        <v/>
      </c>
    </row>
    <row r="8764">
      <c r="A8764" s="11" t="n"/>
      <c r="B8764" s="11" t="n"/>
      <c r="C8764" s="11" t="n"/>
      <c r="E8764" s="12">
        <f>IF($A8764="","",IF(ISNUMBER($A8764),$A8764,IFERROR(DATEVALUE($A8764),"")))</f>
        <v/>
      </c>
      <c r="F8764" s="12">
        <f>IF($B8764="","",IF(ISNUMBER($B8764),HOUR($B8764)*2+MINUTE($B8764)/30,IFERROR(VALUE(LEFT($B8764,FIND(":",$B8764)-1))*2+VALUE(MID($B8764,FIND(":",$B8764)+1,2))/30,"")))</f>
        <v/>
      </c>
      <c r="G8764" s="12">
        <f>IF($E8764="","",IF(WEEKDAY($E8764,2)&lt;6,1,0))</f>
        <v/>
      </c>
      <c r="H8764" s="12">
        <f>IF(OR($E8764="",$F8764=""),"",IF(AND($G8764=1,$F8764&gt;='Working Hours'!$C$8,$F8764&lt;'Working Hours'!$C$9),1,0))</f>
        <v/>
      </c>
    </row>
    <row r="8765">
      <c r="A8765" s="11" t="n"/>
      <c r="B8765" s="11" t="n"/>
      <c r="C8765" s="11" t="n"/>
      <c r="E8765" s="12">
        <f>IF($A8765="","",IF(ISNUMBER($A8765),$A8765,IFERROR(DATEVALUE($A8765),"")))</f>
        <v/>
      </c>
      <c r="F8765" s="12">
        <f>IF($B8765="","",IF(ISNUMBER($B8765),HOUR($B8765)*2+MINUTE($B8765)/30,IFERROR(VALUE(LEFT($B8765,FIND(":",$B8765)-1))*2+VALUE(MID($B8765,FIND(":",$B8765)+1,2))/30,"")))</f>
        <v/>
      </c>
      <c r="G8765" s="12">
        <f>IF($E8765="","",IF(WEEKDAY($E8765,2)&lt;6,1,0))</f>
        <v/>
      </c>
      <c r="H8765" s="12">
        <f>IF(OR($E8765="",$F8765=""),"",IF(AND($G8765=1,$F8765&gt;='Working Hours'!$C$8,$F8765&lt;'Working Hours'!$C$9),1,0))</f>
        <v/>
      </c>
    </row>
    <row r="8766">
      <c r="A8766" s="11" t="n"/>
      <c r="B8766" s="11" t="n"/>
      <c r="C8766" s="11" t="n"/>
      <c r="E8766" s="12">
        <f>IF($A8766="","",IF(ISNUMBER($A8766),$A8766,IFERROR(DATEVALUE($A8766),"")))</f>
        <v/>
      </c>
      <c r="F8766" s="12">
        <f>IF($B8766="","",IF(ISNUMBER($B8766),HOUR($B8766)*2+MINUTE($B8766)/30,IFERROR(VALUE(LEFT($B8766,FIND(":",$B8766)-1))*2+VALUE(MID($B8766,FIND(":",$B8766)+1,2))/30,"")))</f>
        <v/>
      </c>
      <c r="G8766" s="12">
        <f>IF($E8766="","",IF(WEEKDAY($E8766,2)&lt;6,1,0))</f>
        <v/>
      </c>
      <c r="H8766" s="12">
        <f>IF(OR($E8766="",$F8766=""),"",IF(AND($G8766=1,$F8766&gt;='Working Hours'!$C$8,$F8766&lt;'Working Hours'!$C$9),1,0))</f>
        <v/>
      </c>
    </row>
    <row r="8767">
      <c r="A8767" s="11" t="n"/>
      <c r="B8767" s="11" t="n"/>
      <c r="C8767" s="11" t="n"/>
      <c r="E8767" s="12">
        <f>IF($A8767="","",IF(ISNUMBER($A8767),$A8767,IFERROR(DATEVALUE($A8767),"")))</f>
        <v/>
      </c>
      <c r="F8767" s="12">
        <f>IF($B8767="","",IF(ISNUMBER($B8767),HOUR($B8767)*2+MINUTE($B8767)/30,IFERROR(VALUE(LEFT($B8767,FIND(":",$B8767)-1))*2+VALUE(MID($B8767,FIND(":",$B8767)+1,2))/30,"")))</f>
        <v/>
      </c>
      <c r="G8767" s="12">
        <f>IF($E8767="","",IF(WEEKDAY($E8767,2)&lt;6,1,0))</f>
        <v/>
      </c>
      <c r="H8767" s="12">
        <f>IF(OR($E8767="",$F8767=""),"",IF(AND($G8767=1,$F8767&gt;='Working Hours'!$C$8,$F8767&lt;'Working Hours'!$C$9),1,0))</f>
        <v/>
      </c>
    </row>
    <row r="8768">
      <c r="A8768" s="11" t="n"/>
      <c r="B8768" s="11" t="n"/>
      <c r="C8768" s="11" t="n"/>
      <c r="E8768" s="12">
        <f>IF($A8768="","",IF(ISNUMBER($A8768),$A8768,IFERROR(DATEVALUE($A8768),"")))</f>
        <v/>
      </c>
      <c r="F8768" s="12">
        <f>IF($B8768="","",IF(ISNUMBER($B8768),HOUR($B8768)*2+MINUTE($B8768)/30,IFERROR(VALUE(LEFT($B8768,FIND(":",$B8768)-1))*2+VALUE(MID($B8768,FIND(":",$B8768)+1,2))/30,"")))</f>
        <v/>
      </c>
      <c r="G8768" s="12">
        <f>IF($E8768="","",IF(WEEKDAY($E8768,2)&lt;6,1,0))</f>
        <v/>
      </c>
      <c r="H8768" s="12">
        <f>IF(OR($E8768="",$F8768=""),"",IF(AND($G8768=1,$F8768&gt;='Working Hours'!$C$8,$F8768&lt;'Working Hours'!$C$9),1,0))</f>
        <v/>
      </c>
    </row>
    <row r="8769">
      <c r="A8769" s="11" t="n"/>
      <c r="B8769" s="11" t="n"/>
      <c r="C8769" s="11" t="n"/>
      <c r="E8769" s="12">
        <f>IF($A8769="","",IF(ISNUMBER($A8769),$A8769,IFERROR(DATEVALUE($A8769),"")))</f>
        <v/>
      </c>
      <c r="F8769" s="12">
        <f>IF($B8769="","",IF(ISNUMBER($B8769),HOUR($B8769)*2+MINUTE($B8769)/30,IFERROR(VALUE(LEFT($B8769,FIND(":",$B8769)-1))*2+VALUE(MID($B8769,FIND(":",$B8769)+1,2))/30,"")))</f>
        <v/>
      </c>
      <c r="G8769" s="12">
        <f>IF($E8769="","",IF(WEEKDAY($E8769,2)&lt;6,1,0))</f>
        <v/>
      </c>
      <c r="H8769" s="12">
        <f>IF(OR($E8769="",$F8769=""),"",IF(AND($G8769=1,$F8769&gt;='Working Hours'!$C$8,$F8769&lt;'Working Hours'!$C$9),1,0))</f>
        <v/>
      </c>
    </row>
    <row r="8770">
      <c r="A8770" s="11" t="n"/>
      <c r="B8770" s="11" t="n"/>
      <c r="C8770" s="11" t="n"/>
      <c r="E8770" s="12">
        <f>IF($A8770="","",IF(ISNUMBER($A8770),$A8770,IFERROR(DATEVALUE($A8770),"")))</f>
        <v/>
      </c>
      <c r="F8770" s="12">
        <f>IF($B8770="","",IF(ISNUMBER($B8770),HOUR($B8770)*2+MINUTE($B8770)/30,IFERROR(VALUE(LEFT($B8770,FIND(":",$B8770)-1))*2+VALUE(MID($B8770,FIND(":",$B8770)+1,2))/30,"")))</f>
        <v/>
      </c>
      <c r="G8770" s="12">
        <f>IF($E8770="","",IF(WEEKDAY($E8770,2)&lt;6,1,0))</f>
        <v/>
      </c>
      <c r="H8770" s="12">
        <f>IF(OR($E8770="",$F8770=""),"",IF(AND($G8770=1,$F8770&gt;='Working Hours'!$C$8,$F8770&lt;'Working Hours'!$C$9),1,0))</f>
        <v/>
      </c>
    </row>
    <row r="8771">
      <c r="A8771" s="11" t="n"/>
      <c r="B8771" s="11" t="n"/>
      <c r="C8771" s="11" t="n"/>
      <c r="E8771" s="12">
        <f>IF($A8771="","",IF(ISNUMBER($A8771),$A8771,IFERROR(DATEVALUE($A8771),"")))</f>
        <v/>
      </c>
      <c r="F8771" s="12">
        <f>IF($B8771="","",IF(ISNUMBER($B8771),HOUR($B8771)*2+MINUTE($B8771)/30,IFERROR(VALUE(LEFT($B8771,FIND(":",$B8771)-1))*2+VALUE(MID($B8771,FIND(":",$B8771)+1,2))/30,"")))</f>
        <v/>
      </c>
      <c r="G8771" s="12">
        <f>IF($E8771="","",IF(WEEKDAY($E8771,2)&lt;6,1,0))</f>
        <v/>
      </c>
      <c r="H8771" s="12">
        <f>IF(OR($E8771="",$F8771=""),"",IF(AND($G8771=1,$F8771&gt;='Working Hours'!$C$8,$F8771&lt;'Working Hours'!$C$9),1,0))</f>
        <v/>
      </c>
    </row>
    <row r="8772">
      <c r="A8772" s="11" t="n"/>
      <c r="B8772" s="11" t="n"/>
      <c r="C8772" s="11" t="n"/>
      <c r="E8772" s="12">
        <f>IF($A8772="","",IF(ISNUMBER($A8772),$A8772,IFERROR(DATEVALUE($A8772),"")))</f>
        <v/>
      </c>
      <c r="F8772" s="12">
        <f>IF($B8772="","",IF(ISNUMBER($B8772),HOUR($B8772)*2+MINUTE($B8772)/30,IFERROR(VALUE(LEFT($B8772,FIND(":",$B8772)-1))*2+VALUE(MID($B8772,FIND(":",$B8772)+1,2))/30,"")))</f>
        <v/>
      </c>
      <c r="G8772" s="12">
        <f>IF($E8772="","",IF(WEEKDAY($E8772,2)&lt;6,1,0))</f>
        <v/>
      </c>
      <c r="H8772" s="12">
        <f>IF(OR($E8772="",$F8772=""),"",IF(AND($G8772=1,$F8772&gt;='Working Hours'!$C$8,$F8772&lt;'Working Hours'!$C$9),1,0))</f>
        <v/>
      </c>
    </row>
    <row r="8773">
      <c r="A8773" s="11" t="n"/>
      <c r="B8773" s="11" t="n"/>
      <c r="C8773" s="11" t="n"/>
      <c r="E8773" s="12">
        <f>IF($A8773="","",IF(ISNUMBER($A8773),$A8773,IFERROR(DATEVALUE($A8773),"")))</f>
        <v/>
      </c>
      <c r="F8773" s="12">
        <f>IF($B8773="","",IF(ISNUMBER($B8773),HOUR($B8773)*2+MINUTE($B8773)/30,IFERROR(VALUE(LEFT($B8773,FIND(":",$B8773)-1))*2+VALUE(MID($B8773,FIND(":",$B8773)+1,2))/30,"")))</f>
        <v/>
      </c>
      <c r="G8773" s="12">
        <f>IF($E8773="","",IF(WEEKDAY($E8773,2)&lt;6,1,0))</f>
        <v/>
      </c>
      <c r="H8773" s="12">
        <f>IF(OR($E8773="",$F8773=""),"",IF(AND($G8773=1,$F8773&gt;='Working Hours'!$C$8,$F8773&lt;'Working Hours'!$C$9),1,0))</f>
        <v/>
      </c>
    </row>
    <row r="8774">
      <c r="A8774" s="11" t="n"/>
      <c r="B8774" s="11" t="n"/>
      <c r="C8774" s="11" t="n"/>
      <c r="E8774" s="12">
        <f>IF($A8774="","",IF(ISNUMBER($A8774),$A8774,IFERROR(DATEVALUE($A8774),"")))</f>
        <v/>
      </c>
      <c r="F8774" s="12">
        <f>IF($B8774="","",IF(ISNUMBER($B8774),HOUR($B8774)*2+MINUTE($B8774)/30,IFERROR(VALUE(LEFT($B8774,FIND(":",$B8774)-1))*2+VALUE(MID($B8774,FIND(":",$B8774)+1,2))/30,"")))</f>
        <v/>
      </c>
      <c r="G8774" s="12">
        <f>IF($E8774="","",IF(WEEKDAY($E8774,2)&lt;6,1,0))</f>
        <v/>
      </c>
      <c r="H8774" s="12">
        <f>IF(OR($E8774="",$F8774=""),"",IF(AND($G8774=1,$F8774&gt;='Working Hours'!$C$8,$F8774&lt;'Working Hours'!$C$9),1,0))</f>
        <v/>
      </c>
    </row>
    <row r="8775">
      <c r="A8775" s="11" t="n"/>
      <c r="B8775" s="11" t="n"/>
      <c r="C8775" s="11" t="n"/>
      <c r="E8775" s="12">
        <f>IF($A8775="","",IF(ISNUMBER($A8775),$A8775,IFERROR(DATEVALUE($A8775),"")))</f>
        <v/>
      </c>
      <c r="F8775" s="12">
        <f>IF($B8775="","",IF(ISNUMBER($B8775),HOUR($B8775)*2+MINUTE($B8775)/30,IFERROR(VALUE(LEFT($B8775,FIND(":",$B8775)-1))*2+VALUE(MID($B8775,FIND(":",$B8775)+1,2))/30,"")))</f>
        <v/>
      </c>
      <c r="G8775" s="12">
        <f>IF($E8775="","",IF(WEEKDAY($E8775,2)&lt;6,1,0))</f>
        <v/>
      </c>
      <c r="H8775" s="12">
        <f>IF(OR($E8775="",$F8775=""),"",IF(AND($G8775=1,$F8775&gt;='Working Hours'!$C$8,$F8775&lt;'Working Hours'!$C$9),1,0))</f>
        <v/>
      </c>
    </row>
    <row r="8776">
      <c r="A8776" s="11" t="n"/>
      <c r="B8776" s="11" t="n"/>
      <c r="C8776" s="11" t="n"/>
      <c r="E8776" s="12">
        <f>IF($A8776="","",IF(ISNUMBER($A8776),$A8776,IFERROR(DATEVALUE($A8776),"")))</f>
        <v/>
      </c>
      <c r="F8776" s="12">
        <f>IF($B8776="","",IF(ISNUMBER($B8776),HOUR($B8776)*2+MINUTE($B8776)/30,IFERROR(VALUE(LEFT($B8776,FIND(":",$B8776)-1))*2+VALUE(MID($B8776,FIND(":",$B8776)+1,2))/30,"")))</f>
        <v/>
      </c>
      <c r="G8776" s="12">
        <f>IF($E8776="","",IF(WEEKDAY($E8776,2)&lt;6,1,0))</f>
        <v/>
      </c>
      <c r="H8776" s="12">
        <f>IF(OR($E8776="",$F8776=""),"",IF(AND($G8776=1,$F8776&gt;='Working Hours'!$C$8,$F8776&lt;'Working Hours'!$C$9),1,0))</f>
        <v/>
      </c>
    </row>
    <row r="8777">
      <c r="A8777" s="11" t="n"/>
      <c r="B8777" s="11" t="n"/>
      <c r="C8777" s="11" t="n"/>
      <c r="E8777" s="12">
        <f>IF($A8777="","",IF(ISNUMBER($A8777),$A8777,IFERROR(DATEVALUE($A8777),"")))</f>
        <v/>
      </c>
      <c r="F8777" s="12">
        <f>IF($B8777="","",IF(ISNUMBER($B8777),HOUR($B8777)*2+MINUTE($B8777)/30,IFERROR(VALUE(LEFT($B8777,FIND(":",$B8777)-1))*2+VALUE(MID($B8777,FIND(":",$B8777)+1,2))/30,"")))</f>
        <v/>
      </c>
      <c r="G8777" s="12">
        <f>IF($E8777="","",IF(WEEKDAY($E8777,2)&lt;6,1,0))</f>
        <v/>
      </c>
      <c r="H8777" s="12">
        <f>IF(OR($E8777="",$F8777=""),"",IF(AND($G8777=1,$F8777&gt;='Working Hours'!$C$8,$F8777&lt;'Working Hours'!$C$9),1,0))</f>
        <v/>
      </c>
    </row>
    <row r="8778">
      <c r="A8778" s="11" t="n"/>
      <c r="B8778" s="11" t="n"/>
      <c r="C8778" s="11" t="n"/>
      <c r="E8778" s="12">
        <f>IF($A8778="","",IF(ISNUMBER($A8778),$A8778,IFERROR(DATEVALUE($A8778),"")))</f>
        <v/>
      </c>
      <c r="F8778" s="12">
        <f>IF($B8778="","",IF(ISNUMBER($B8778),HOUR($B8778)*2+MINUTE($B8778)/30,IFERROR(VALUE(LEFT($B8778,FIND(":",$B8778)-1))*2+VALUE(MID($B8778,FIND(":",$B8778)+1,2))/30,"")))</f>
        <v/>
      </c>
      <c r="G8778" s="12">
        <f>IF($E8778="","",IF(WEEKDAY($E8778,2)&lt;6,1,0))</f>
        <v/>
      </c>
      <c r="H8778" s="12">
        <f>IF(OR($E8778="",$F8778=""),"",IF(AND($G8778=1,$F8778&gt;='Working Hours'!$C$8,$F8778&lt;'Working Hours'!$C$9),1,0))</f>
        <v/>
      </c>
    </row>
    <row r="8779">
      <c r="A8779" s="11" t="n"/>
      <c r="B8779" s="11" t="n"/>
      <c r="C8779" s="11" t="n"/>
      <c r="E8779" s="12">
        <f>IF($A8779="","",IF(ISNUMBER($A8779),$A8779,IFERROR(DATEVALUE($A8779),"")))</f>
        <v/>
      </c>
      <c r="F8779" s="12">
        <f>IF($B8779="","",IF(ISNUMBER($B8779),HOUR($B8779)*2+MINUTE($B8779)/30,IFERROR(VALUE(LEFT($B8779,FIND(":",$B8779)-1))*2+VALUE(MID($B8779,FIND(":",$B8779)+1,2))/30,"")))</f>
        <v/>
      </c>
      <c r="G8779" s="12">
        <f>IF($E8779="","",IF(WEEKDAY($E8779,2)&lt;6,1,0))</f>
        <v/>
      </c>
      <c r="H8779" s="12">
        <f>IF(OR($E8779="",$F8779=""),"",IF(AND($G8779=1,$F8779&gt;='Working Hours'!$C$8,$F8779&lt;'Working Hours'!$C$9),1,0))</f>
        <v/>
      </c>
    </row>
    <row r="8780">
      <c r="A8780" s="11" t="n"/>
      <c r="B8780" s="11" t="n"/>
      <c r="C8780" s="11" t="n"/>
      <c r="E8780" s="12">
        <f>IF($A8780="","",IF(ISNUMBER($A8780),$A8780,IFERROR(DATEVALUE($A8780),"")))</f>
        <v/>
      </c>
      <c r="F8780" s="12">
        <f>IF($B8780="","",IF(ISNUMBER($B8780),HOUR($B8780)*2+MINUTE($B8780)/30,IFERROR(VALUE(LEFT($B8780,FIND(":",$B8780)-1))*2+VALUE(MID($B8780,FIND(":",$B8780)+1,2))/30,"")))</f>
        <v/>
      </c>
      <c r="G8780" s="12">
        <f>IF($E8780="","",IF(WEEKDAY($E8780,2)&lt;6,1,0))</f>
        <v/>
      </c>
      <c r="H8780" s="12">
        <f>IF(OR($E8780="",$F8780=""),"",IF(AND($G8780=1,$F8780&gt;='Working Hours'!$C$8,$F8780&lt;'Working Hours'!$C$9),1,0))</f>
        <v/>
      </c>
    </row>
    <row r="8781">
      <c r="A8781" s="11" t="n"/>
      <c r="B8781" s="11" t="n"/>
      <c r="C8781" s="11" t="n"/>
      <c r="E8781" s="12">
        <f>IF($A8781="","",IF(ISNUMBER($A8781),$A8781,IFERROR(DATEVALUE($A8781),"")))</f>
        <v/>
      </c>
      <c r="F8781" s="12">
        <f>IF($B8781="","",IF(ISNUMBER($B8781),HOUR($B8781)*2+MINUTE($B8781)/30,IFERROR(VALUE(LEFT($B8781,FIND(":",$B8781)-1))*2+VALUE(MID($B8781,FIND(":",$B8781)+1,2))/30,"")))</f>
        <v/>
      </c>
      <c r="G8781" s="12">
        <f>IF($E8781="","",IF(WEEKDAY($E8781,2)&lt;6,1,0))</f>
        <v/>
      </c>
      <c r="H8781" s="12">
        <f>IF(OR($E8781="",$F8781=""),"",IF(AND($G8781=1,$F8781&gt;='Working Hours'!$C$8,$F8781&lt;'Working Hours'!$C$9),1,0))</f>
        <v/>
      </c>
    </row>
    <row r="8782">
      <c r="A8782" s="11" t="n"/>
      <c r="B8782" s="11" t="n"/>
      <c r="C8782" s="11" t="n"/>
      <c r="E8782" s="12">
        <f>IF($A8782="","",IF(ISNUMBER($A8782),$A8782,IFERROR(DATEVALUE($A8782),"")))</f>
        <v/>
      </c>
      <c r="F8782" s="12">
        <f>IF($B8782="","",IF(ISNUMBER($B8782),HOUR($B8782)*2+MINUTE($B8782)/30,IFERROR(VALUE(LEFT($B8782,FIND(":",$B8782)-1))*2+VALUE(MID($B8782,FIND(":",$B8782)+1,2))/30,"")))</f>
        <v/>
      </c>
      <c r="G8782" s="12">
        <f>IF($E8782="","",IF(WEEKDAY($E8782,2)&lt;6,1,0))</f>
        <v/>
      </c>
      <c r="H8782" s="12">
        <f>IF(OR($E8782="",$F8782=""),"",IF(AND($G8782=1,$F8782&gt;='Working Hours'!$C$8,$F8782&lt;'Working Hours'!$C$9),1,0))</f>
        <v/>
      </c>
    </row>
    <row r="8783">
      <c r="A8783" s="11" t="n"/>
      <c r="B8783" s="11" t="n"/>
      <c r="C8783" s="11" t="n"/>
      <c r="E8783" s="12">
        <f>IF($A8783="","",IF(ISNUMBER($A8783),$A8783,IFERROR(DATEVALUE($A8783),"")))</f>
        <v/>
      </c>
      <c r="F8783" s="12">
        <f>IF($B8783="","",IF(ISNUMBER($B8783),HOUR($B8783)*2+MINUTE($B8783)/30,IFERROR(VALUE(LEFT($B8783,FIND(":",$B8783)-1))*2+VALUE(MID($B8783,FIND(":",$B8783)+1,2))/30,"")))</f>
        <v/>
      </c>
      <c r="G8783" s="12">
        <f>IF($E8783="","",IF(WEEKDAY($E8783,2)&lt;6,1,0))</f>
        <v/>
      </c>
      <c r="H8783" s="12">
        <f>IF(OR($E8783="",$F8783=""),"",IF(AND($G8783=1,$F8783&gt;='Working Hours'!$C$8,$F8783&lt;'Working Hours'!$C$9),1,0))</f>
        <v/>
      </c>
    </row>
    <row r="8784">
      <c r="A8784" s="11" t="n"/>
      <c r="B8784" s="11" t="n"/>
      <c r="C8784" s="11" t="n"/>
      <c r="E8784" s="12">
        <f>IF($A8784="","",IF(ISNUMBER($A8784),$A8784,IFERROR(DATEVALUE($A8784),"")))</f>
        <v/>
      </c>
      <c r="F8784" s="12">
        <f>IF($B8784="","",IF(ISNUMBER($B8784),HOUR($B8784)*2+MINUTE($B8784)/30,IFERROR(VALUE(LEFT($B8784,FIND(":",$B8784)-1))*2+VALUE(MID($B8784,FIND(":",$B8784)+1,2))/30,"")))</f>
        <v/>
      </c>
      <c r="G8784" s="12">
        <f>IF($E8784="","",IF(WEEKDAY($E8784,2)&lt;6,1,0))</f>
        <v/>
      </c>
      <c r="H8784" s="12">
        <f>IF(OR($E8784="",$F8784=""),"",IF(AND($G8784=1,$F8784&gt;='Working Hours'!$C$8,$F8784&lt;'Working Hours'!$C$9),1,0))</f>
        <v/>
      </c>
    </row>
    <row r="8785">
      <c r="A8785" s="11" t="n"/>
      <c r="B8785" s="11" t="n"/>
      <c r="C8785" s="11" t="n"/>
      <c r="E8785" s="12">
        <f>IF($A8785="","",IF(ISNUMBER($A8785),$A8785,IFERROR(DATEVALUE($A8785),"")))</f>
        <v/>
      </c>
      <c r="F8785" s="12">
        <f>IF($B8785="","",IF(ISNUMBER($B8785),HOUR($B8785)*2+MINUTE($B8785)/30,IFERROR(VALUE(LEFT($B8785,FIND(":",$B8785)-1))*2+VALUE(MID($B8785,FIND(":",$B8785)+1,2))/30,"")))</f>
        <v/>
      </c>
      <c r="G8785" s="12">
        <f>IF($E8785="","",IF(WEEKDAY($E8785,2)&lt;6,1,0))</f>
        <v/>
      </c>
      <c r="H8785" s="12">
        <f>IF(OR($E8785="",$F8785=""),"",IF(AND($G8785=1,$F8785&gt;='Working Hours'!$C$8,$F8785&lt;'Working Hours'!$C$9),1,0))</f>
        <v/>
      </c>
    </row>
    <row r="8786">
      <c r="A8786" s="11" t="n"/>
      <c r="B8786" s="11" t="n"/>
      <c r="C8786" s="11" t="n"/>
      <c r="E8786" s="12">
        <f>IF($A8786="","",IF(ISNUMBER($A8786),$A8786,IFERROR(DATEVALUE($A8786),"")))</f>
        <v/>
      </c>
      <c r="F8786" s="12">
        <f>IF($B8786="","",IF(ISNUMBER($B8786),HOUR($B8786)*2+MINUTE($B8786)/30,IFERROR(VALUE(LEFT($B8786,FIND(":",$B8786)-1))*2+VALUE(MID($B8786,FIND(":",$B8786)+1,2))/30,"")))</f>
        <v/>
      </c>
      <c r="G8786" s="12">
        <f>IF($E8786="","",IF(WEEKDAY($E8786,2)&lt;6,1,0))</f>
        <v/>
      </c>
      <c r="H8786" s="12">
        <f>IF(OR($E8786="",$F8786=""),"",IF(AND($G8786=1,$F8786&gt;='Working Hours'!$C$8,$F8786&lt;'Working Hours'!$C$9),1,0))</f>
        <v/>
      </c>
    </row>
    <row r="8787">
      <c r="A8787" s="11" t="n"/>
      <c r="B8787" s="11" t="n"/>
      <c r="C8787" s="11" t="n"/>
      <c r="E8787" s="12">
        <f>IF($A8787="","",IF(ISNUMBER($A8787),$A8787,IFERROR(DATEVALUE($A8787),"")))</f>
        <v/>
      </c>
      <c r="F8787" s="12">
        <f>IF($B8787="","",IF(ISNUMBER($B8787),HOUR($B8787)*2+MINUTE($B8787)/30,IFERROR(VALUE(LEFT($B8787,FIND(":",$B8787)-1))*2+VALUE(MID($B8787,FIND(":",$B8787)+1,2))/30,"")))</f>
        <v/>
      </c>
      <c r="G8787" s="12">
        <f>IF($E8787="","",IF(WEEKDAY($E8787,2)&lt;6,1,0))</f>
        <v/>
      </c>
      <c r="H8787" s="12">
        <f>IF(OR($E8787="",$F8787=""),"",IF(AND($G8787=1,$F8787&gt;='Working Hours'!$C$8,$F8787&lt;'Working Hours'!$C$9),1,0))</f>
        <v/>
      </c>
    </row>
    <row r="8788">
      <c r="A8788" s="11" t="n"/>
      <c r="B8788" s="11" t="n"/>
      <c r="C8788" s="11" t="n"/>
      <c r="E8788" s="12">
        <f>IF($A8788="","",IF(ISNUMBER($A8788),$A8788,IFERROR(DATEVALUE($A8788),"")))</f>
        <v/>
      </c>
      <c r="F8788" s="12">
        <f>IF($B8788="","",IF(ISNUMBER($B8788),HOUR($B8788)*2+MINUTE($B8788)/30,IFERROR(VALUE(LEFT($B8788,FIND(":",$B8788)-1))*2+VALUE(MID($B8788,FIND(":",$B8788)+1,2))/30,"")))</f>
        <v/>
      </c>
      <c r="G8788" s="12">
        <f>IF($E8788="","",IF(WEEKDAY($E8788,2)&lt;6,1,0))</f>
        <v/>
      </c>
      <c r="H8788" s="12">
        <f>IF(OR($E8788="",$F8788=""),"",IF(AND($G8788=1,$F8788&gt;='Working Hours'!$C$8,$F8788&lt;'Working Hours'!$C$9),1,0))</f>
        <v/>
      </c>
    </row>
    <row r="8789">
      <c r="A8789" s="11" t="n"/>
      <c r="B8789" s="11" t="n"/>
      <c r="C8789" s="11" t="n"/>
      <c r="E8789" s="12">
        <f>IF($A8789="","",IF(ISNUMBER($A8789),$A8789,IFERROR(DATEVALUE($A8789),"")))</f>
        <v/>
      </c>
      <c r="F8789" s="12">
        <f>IF($B8789="","",IF(ISNUMBER($B8789),HOUR($B8789)*2+MINUTE($B8789)/30,IFERROR(VALUE(LEFT($B8789,FIND(":",$B8789)-1))*2+VALUE(MID($B8789,FIND(":",$B8789)+1,2))/30,"")))</f>
        <v/>
      </c>
      <c r="G8789" s="12">
        <f>IF($E8789="","",IF(WEEKDAY($E8789,2)&lt;6,1,0))</f>
        <v/>
      </c>
      <c r="H8789" s="12">
        <f>IF(OR($E8789="",$F8789=""),"",IF(AND($G8789=1,$F8789&gt;='Working Hours'!$C$8,$F8789&lt;'Working Hours'!$C$9),1,0))</f>
        <v/>
      </c>
    </row>
    <row r="8790">
      <c r="A8790" s="11" t="n"/>
      <c r="B8790" s="11" t="n"/>
      <c r="C8790" s="11" t="n"/>
      <c r="E8790" s="12">
        <f>IF($A8790="","",IF(ISNUMBER($A8790),$A8790,IFERROR(DATEVALUE($A8790),"")))</f>
        <v/>
      </c>
      <c r="F8790" s="12">
        <f>IF($B8790="","",IF(ISNUMBER($B8790),HOUR($B8790)*2+MINUTE($B8790)/30,IFERROR(VALUE(LEFT($B8790,FIND(":",$B8790)-1))*2+VALUE(MID($B8790,FIND(":",$B8790)+1,2))/30,"")))</f>
        <v/>
      </c>
      <c r="G8790" s="12">
        <f>IF($E8790="","",IF(WEEKDAY($E8790,2)&lt;6,1,0))</f>
        <v/>
      </c>
      <c r="H8790" s="12">
        <f>IF(OR($E8790="",$F8790=""),"",IF(AND($G8790=1,$F8790&gt;='Working Hours'!$C$8,$F8790&lt;'Working Hours'!$C$9),1,0))</f>
        <v/>
      </c>
    </row>
    <row r="8791">
      <c r="A8791" s="11" t="n"/>
      <c r="B8791" s="11" t="n"/>
      <c r="C8791" s="11" t="n"/>
      <c r="E8791" s="12">
        <f>IF($A8791="","",IF(ISNUMBER($A8791),$A8791,IFERROR(DATEVALUE($A8791),"")))</f>
        <v/>
      </c>
      <c r="F8791" s="12">
        <f>IF($B8791="","",IF(ISNUMBER($B8791),HOUR($B8791)*2+MINUTE($B8791)/30,IFERROR(VALUE(LEFT($B8791,FIND(":",$B8791)-1))*2+VALUE(MID($B8791,FIND(":",$B8791)+1,2))/30,"")))</f>
        <v/>
      </c>
      <c r="G8791" s="12">
        <f>IF($E8791="","",IF(WEEKDAY($E8791,2)&lt;6,1,0))</f>
        <v/>
      </c>
      <c r="H8791" s="12">
        <f>IF(OR($E8791="",$F8791=""),"",IF(AND($G8791=1,$F8791&gt;='Working Hours'!$C$8,$F8791&lt;'Working Hours'!$C$9),1,0))</f>
        <v/>
      </c>
    </row>
    <row r="8792">
      <c r="A8792" s="11" t="n"/>
      <c r="B8792" s="11" t="n"/>
      <c r="C8792" s="11" t="n"/>
      <c r="E8792" s="12">
        <f>IF($A8792="","",IF(ISNUMBER($A8792),$A8792,IFERROR(DATEVALUE($A8792),"")))</f>
        <v/>
      </c>
      <c r="F8792" s="12">
        <f>IF($B8792="","",IF(ISNUMBER($B8792),HOUR($B8792)*2+MINUTE($B8792)/30,IFERROR(VALUE(LEFT($B8792,FIND(":",$B8792)-1))*2+VALUE(MID($B8792,FIND(":",$B8792)+1,2))/30,"")))</f>
        <v/>
      </c>
      <c r="G8792" s="12">
        <f>IF($E8792="","",IF(WEEKDAY($E8792,2)&lt;6,1,0))</f>
        <v/>
      </c>
      <c r="H8792" s="12">
        <f>IF(OR($E8792="",$F8792=""),"",IF(AND($G8792=1,$F8792&gt;='Working Hours'!$C$8,$F8792&lt;'Working Hours'!$C$9),1,0))</f>
        <v/>
      </c>
    </row>
    <row r="8793">
      <c r="A8793" s="11" t="n"/>
      <c r="B8793" s="11" t="n"/>
      <c r="C8793" s="11" t="n"/>
      <c r="E8793" s="12">
        <f>IF($A8793="","",IF(ISNUMBER($A8793),$A8793,IFERROR(DATEVALUE($A8793),"")))</f>
        <v/>
      </c>
      <c r="F8793" s="12">
        <f>IF($B8793="","",IF(ISNUMBER($B8793),HOUR($B8793)*2+MINUTE($B8793)/30,IFERROR(VALUE(LEFT($B8793,FIND(":",$B8793)-1))*2+VALUE(MID($B8793,FIND(":",$B8793)+1,2))/30,"")))</f>
        <v/>
      </c>
      <c r="G8793" s="12">
        <f>IF($E8793="","",IF(WEEKDAY($E8793,2)&lt;6,1,0))</f>
        <v/>
      </c>
      <c r="H8793" s="12">
        <f>IF(OR($E8793="",$F8793=""),"",IF(AND($G8793=1,$F8793&gt;='Working Hours'!$C$8,$F8793&lt;'Working Hours'!$C$9),1,0))</f>
        <v/>
      </c>
    </row>
    <row r="8794">
      <c r="A8794" s="11" t="n"/>
      <c r="B8794" s="11" t="n"/>
      <c r="C8794" s="11" t="n"/>
      <c r="E8794" s="12">
        <f>IF($A8794="","",IF(ISNUMBER($A8794),$A8794,IFERROR(DATEVALUE($A8794),"")))</f>
        <v/>
      </c>
      <c r="F8794" s="12">
        <f>IF($B8794="","",IF(ISNUMBER($B8794),HOUR($B8794)*2+MINUTE($B8794)/30,IFERROR(VALUE(LEFT($B8794,FIND(":",$B8794)-1))*2+VALUE(MID($B8794,FIND(":",$B8794)+1,2))/30,"")))</f>
        <v/>
      </c>
      <c r="G8794" s="12">
        <f>IF($E8794="","",IF(WEEKDAY($E8794,2)&lt;6,1,0))</f>
        <v/>
      </c>
      <c r="H8794" s="12">
        <f>IF(OR($E8794="",$F8794=""),"",IF(AND($G8794=1,$F8794&gt;='Working Hours'!$C$8,$F8794&lt;'Working Hours'!$C$9),1,0))</f>
        <v/>
      </c>
    </row>
    <row r="8795">
      <c r="A8795" s="11" t="n"/>
      <c r="B8795" s="11" t="n"/>
      <c r="C8795" s="11" t="n"/>
      <c r="E8795" s="12">
        <f>IF($A8795="","",IF(ISNUMBER($A8795),$A8795,IFERROR(DATEVALUE($A8795),"")))</f>
        <v/>
      </c>
      <c r="F8795" s="12">
        <f>IF($B8795="","",IF(ISNUMBER($B8795),HOUR($B8795)*2+MINUTE($B8795)/30,IFERROR(VALUE(LEFT($B8795,FIND(":",$B8795)-1))*2+VALUE(MID($B8795,FIND(":",$B8795)+1,2))/30,"")))</f>
        <v/>
      </c>
      <c r="G8795" s="12">
        <f>IF($E8795="","",IF(WEEKDAY($E8795,2)&lt;6,1,0))</f>
        <v/>
      </c>
      <c r="H8795" s="12">
        <f>IF(OR($E8795="",$F8795=""),"",IF(AND($G8795=1,$F8795&gt;='Working Hours'!$C$8,$F8795&lt;'Working Hours'!$C$9),1,0))</f>
        <v/>
      </c>
    </row>
    <row r="8796">
      <c r="A8796" s="11" t="n"/>
      <c r="B8796" s="11" t="n"/>
      <c r="C8796" s="11" t="n"/>
      <c r="E8796" s="12">
        <f>IF($A8796="","",IF(ISNUMBER($A8796),$A8796,IFERROR(DATEVALUE($A8796),"")))</f>
        <v/>
      </c>
      <c r="F8796" s="12">
        <f>IF($B8796="","",IF(ISNUMBER($B8796),HOUR($B8796)*2+MINUTE($B8796)/30,IFERROR(VALUE(LEFT($B8796,FIND(":",$B8796)-1))*2+VALUE(MID($B8796,FIND(":",$B8796)+1,2))/30,"")))</f>
        <v/>
      </c>
      <c r="G8796" s="12">
        <f>IF($E8796="","",IF(WEEKDAY($E8796,2)&lt;6,1,0))</f>
        <v/>
      </c>
      <c r="H8796" s="12">
        <f>IF(OR($E8796="",$F8796=""),"",IF(AND($G8796=1,$F8796&gt;='Working Hours'!$C$8,$F8796&lt;'Working Hours'!$C$9),1,0))</f>
        <v/>
      </c>
    </row>
    <row r="8797">
      <c r="A8797" s="11" t="n"/>
      <c r="B8797" s="11" t="n"/>
      <c r="C8797" s="11" t="n"/>
      <c r="E8797" s="12">
        <f>IF($A8797="","",IF(ISNUMBER($A8797),$A8797,IFERROR(DATEVALUE($A8797),"")))</f>
        <v/>
      </c>
      <c r="F8797" s="12">
        <f>IF($B8797="","",IF(ISNUMBER($B8797),HOUR($B8797)*2+MINUTE($B8797)/30,IFERROR(VALUE(LEFT($B8797,FIND(":",$B8797)-1))*2+VALUE(MID($B8797,FIND(":",$B8797)+1,2))/30,"")))</f>
        <v/>
      </c>
      <c r="G8797" s="12">
        <f>IF($E8797="","",IF(WEEKDAY($E8797,2)&lt;6,1,0))</f>
        <v/>
      </c>
      <c r="H8797" s="12">
        <f>IF(OR($E8797="",$F8797=""),"",IF(AND($G8797=1,$F8797&gt;='Working Hours'!$C$8,$F8797&lt;'Working Hours'!$C$9),1,0))</f>
        <v/>
      </c>
    </row>
    <row r="8798">
      <c r="A8798" s="11" t="n"/>
      <c r="B8798" s="11" t="n"/>
      <c r="C8798" s="11" t="n"/>
      <c r="E8798" s="12">
        <f>IF($A8798="","",IF(ISNUMBER($A8798),$A8798,IFERROR(DATEVALUE($A8798),"")))</f>
        <v/>
      </c>
      <c r="F8798" s="12">
        <f>IF($B8798="","",IF(ISNUMBER($B8798),HOUR($B8798)*2+MINUTE($B8798)/30,IFERROR(VALUE(LEFT($B8798,FIND(":",$B8798)-1))*2+VALUE(MID($B8798,FIND(":",$B8798)+1,2))/30,"")))</f>
        <v/>
      </c>
      <c r="G8798" s="12">
        <f>IF($E8798="","",IF(WEEKDAY($E8798,2)&lt;6,1,0))</f>
        <v/>
      </c>
      <c r="H8798" s="12">
        <f>IF(OR($E8798="",$F8798=""),"",IF(AND($G8798=1,$F8798&gt;='Working Hours'!$C$8,$F8798&lt;'Working Hours'!$C$9),1,0))</f>
        <v/>
      </c>
    </row>
    <row r="8799">
      <c r="A8799" s="11" t="n"/>
      <c r="B8799" s="11" t="n"/>
      <c r="C8799" s="11" t="n"/>
      <c r="E8799" s="12">
        <f>IF($A8799="","",IF(ISNUMBER($A8799),$A8799,IFERROR(DATEVALUE($A8799),"")))</f>
        <v/>
      </c>
      <c r="F8799" s="12">
        <f>IF($B8799="","",IF(ISNUMBER($B8799),HOUR($B8799)*2+MINUTE($B8799)/30,IFERROR(VALUE(LEFT($B8799,FIND(":",$B8799)-1))*2+VALUE(MID($B8799,FIND(":",$B8799)+1,2))/30,"")))</f>
        <v/>
      </c>
      <c r="G8799" s="12">
        <f>IF($E8799="","",IF(WEEKDAY($E8799,2)&lt;6,1,0))</f>
        <v/>
      </c>
      <c r="H8799" s="12">
        <f>IF(OR($E8799="",$F8799=""),"",IF(AND($G8799=1,$F8799&gt;='Working Hours'!$C$8,$F8799&lt;'Working Hours'!$C$9),1,0))</f>
        <v/>
      </c>
    </row>
    <row r="8800">
      <c r="A8800" s="11" t="n"/>
      <c r="B8800" s="11" t="n"/>
      <c r="C8800" s="11" t="n"/>
      <c r="E8800" s="12">
        <f>IF($A8800="","",IF(ISNUMBER($A8800),$A8800,IFERROR(DATEVALUE($A8800),"")))</f>
        <v/>
      </c>
      <c r="F8800" s="12">
        <f>IF($B8800="","",IF(ISNUMBER($B8800),HOUR($B8800)*2+MINUTE($B8800)/30,IFERROR(VALUE(LEFT($B8800,FIND(":",$B8800)-1))*2+VALUE(MID($B8800,FIND(":",$B8800)+1,2))/30,"")))</f>
        <v/>
      </c>
      <c r="G8800" s="12">
        <f>IF($E8800="","",IF(WEEKDAY($E8800,2)&lt;6,1,0))</f>
        <v/>
      </c>
      <c r="H8800" s="12">
        <f>IF(OR($E8800="",$F8800=""),"",IF(AND($G8800=1,$F8800&gt;='Working Hours'!$C$8,$F8800&lt;'Working Hours'!$C$9),1,0))</f>
        <v/>
      </c>
    </row>
    <row r="8801">
      <c r="A8801" s="11" t="n"/>
      <c r="B8801" s="11" t="n"/>
      <c r="C8801" s="11" t="n"/>
      <c r="E8801" s="12">
        <f>IF($A8801="","",IF(ISNUMBER($A8801),$A8801,IFERROR(DATEVALUE($A8801),"")))</f>
        <v/>
      </c>
      <c r="F8801" s="12">
        <f>IF($B8801="","",IF(ISNUMBER($B8801),HOUR($B8801)*2+MINUTE($B8801)/30,IFERROR(VALUE(LEFT($B8801,FIND(":",$B8801)-1))*2+VALUE(MID($B8801,FIND(":",$B8801)+1,2))/30,"")))</f>
        <v/>
      </c>
      <c r="G8801" s="12">
        <f>IF($E8801="","",IF(WEEKDAY($E8801,2)&lt;6,1,0))</f>
        <v/>
      </c>
      <c r="H8801" s="12">
        <f>IF(OR($E8801="",$F8801=""),"",IF(AND($G8801=1,$F8801&gt;='Working Hours'!$C$8,$F8801&lt;'Working Hours'!$C$9),1,0))</f>
        <v/>
      </c>
    </row>
    <row r="8802">
      <c r="A8802" s="11" t="n"/>
      <c r="B8802" s="11" t="n"/>
      <c r="C8802" s="11" t="n"/>
      <c r="E8802" s="12">
        <f>IF($A8802="","",IF(ISNUMBER($A8802),$A8802,IFERROR(DATEVALUE($A8802),"")))</f>
        <v/>
      </c>
      <c r="F8802" s="12">
        <f>IF($B8802="","",IF(ISNUMBER($B8802),HOUR($B8802)*2+MINUTE($B8802)/30,IFERROR(VALUE(LEFT($B8802,FIND(":",$B8802)-1))*2+VALUE(MID($B8802,FIND(":",$B8802)+1,2))/30,"")))</f>
        <v/>
      </c>
      <c r="G8802" s="12">
        <f>IF($E8802="","",IF(WEEKDAY($E8802,2)&lt;6,1,0))</f>
        <v/>
      </c>
      <c r="H8802" s="12">
        <f>IF(OR($E8802="",$F8802=""),"",IF(AND($G8802=1,$F8802&gt;='Working Hours'!$C$8,$F8802&lt;'Working Hours'!$C$9),1,0))</f>
        <v/>
      </c>
    </row>
    <row r="8803">
      <c r="A8803" s="11" t="n"/>
      <c r="B8803" s="11" t="n"/>
      <c r="C8803" s="11" t="n"/>
      <c r="E8803" s="12">
        <f>IF($A8803="","",IF(ISNUMBER($A8803),$A8803,IFERROR(DATEVALUE($A8803),"")))</f>
        <v/>
      </c>
      <c r="F8803" s="12">
        <f>IF($B8803="","",IF(ISNUMBER($B8803),HOUR($B8803)*2+MINUTE($B8803)/30,IFERROR(VALUE(LEFT($B8803,FIND(":",$B8803)-1))*2+VALUE(MID($B8803,FIND(":",$B8803)+1,2))/30,"")))</f>
        <v/>
      </c>
      <c r="G8803" s="12">
        <f>IF($E8803="","",IF(WEEKDAY($E8803,2)&lt;6,1,0))</f>
        <v/>
      </c>
      <c r="H8803" s="12">
        <f>IF(OR($E8803="",$F8803=""),"",IF(AND($G8803=1,$F8803&gt;='Working Hours'!$C$8,$F8803&lt;'Working Hours'!$C$9),1,0))</f>
        <v/>
      </c>
    </row>
    <row r="8804">
      <c r="A8804" s="11" t="n"/>
      <c r="B8804" s="11" t="n"/>
      <c r="C8804" s="11" t="n"/>
      <c r="E8804" s="12">
        <f>IF($A8804="","",IF(ISNUMBER($A8804),$A8804,IFERROR(DATEVALUE($A8804),"")))</f>
        <v/>
      </c>
      <c r="F8804" s="12">
        <f>IF($B8804="","",IF(ISNUMBER($B8804),HOUR($B8804)*2+MINUTE($B8804)/30,IFERROR(VALUE(LEFT($B8804,FIND(":",$B8804)-1))*2+VALUE(MID($B8804,FIND(":",$B8804)+1,2))/30,"")))</f>
        <v/>
      </c>
      <c r="G8804" s="12">
        <f>IF($E8804="","",IF(WEEKDAY($E8804,2)&lt;6,1,0))</f>
        <v/>
      </c>
      <c r="H8804" s="12">
        <f>IF(OR($E8804="",$F8804=""),"",IF(AND($G8804=1,$F8804&gt;='Working Hours'!$C$8,$F8804&lt;'Working Hours'!$C$9),1,0))</f>
        <v/>
      </c>
    </row>
    <row r="8805">
      <c r="A8805" s="11" t="n"/>
      <c r="B8805" s="11" t="n"/>
      <c r="C8805" s="11" t="n"/>
      <c r="E8805" s="12">
        <f>IF($A8805="","",IF(ISNUMBER($A8805),$A8805,IFERROR(DATEVALUE($A8805),"")))</f>
        <v/>
      </c>
      <c r="F8805" s="12">
        <f>IF($B8805="","",IF(ISNUMBER($B8805),HOUR($B8805)*2+MINUTE($B8805)/30,IFERROR(VALUE(LEFT($B8805,FIND(":",$B8805)-1))*2+VALUE(MID($B8805,FIND(":",$B8805)+1,2))/30,"")))</f>
        <v/>
      </c>
      <c r="G8805" s="12">
        <f>IF($E8805="","",IF(WEEKDAY($E8805,2)&lt;6,1,0))</f>
        <v/>
      </c>
      <c r="H8805" s="12">
        <f>IF(OR($E8805="",$F8805=""),"",IF(AND($G8805=1,$F8805&gt;='Working Hours'!$C$8,$F8805&lt;'Working Hours'!$C$9),1,0))</f>
        <v/>
      </c>
    </row>
    <row r="8806">
      <c r="A8806" s="11" t="n"/>
      <c r="B8806" s="11" t="n"/>
      <c r="C8806" s="11" t="n"/>
      <c r="E8806" s="12">
        <f>IF($A8806="","",IF(ISNUMBER($A8806),$A8806,IFERROR(DATEVALUE($A8806),"")))</f>
        <v/>
      </c>
      <c r="F8806" s="12">
        <f>IF($B8806="","",IF(ISNUMBER($B8806),HOUR($B8806)*2+MINUTE($B8806)/30,IFERROR(VALUE(LEFT($B8806,FIND(":",$B8806)-1))*2+VALUE(MID($B8806,FIND(":",$B8806)+1,2))/30,"")))</f>
        <v/>
      </c>
      <c r="G8806" s="12">
        <f>IF($E8806="","",IF(WEEKDAY($E8806,2)&lt;6,1,0))</f>
        <v/>
      </c>
      <c r="H8806" s="12">
        <f>IF(OR($E8806="",$F8806=""),"",IF(AND($G8806=1,$F8806&gt;='Working Hours'!$C$8,$F8806&lt;'Working Hours'!$C$9),1,0))</f>
        <v/>
      </c>
    </row>
    <row r="8807">
      <c r="A8807" s="11" t="n"/>
      <c r="B8807" s="11" t="n"/>
      <c r="C8807" s="11" t="n"/>
      <c r="E8807" s="12">
        <f>IF($A8807="","",IF(ISNUMBER($A8807),$A8807,IFERROR(DATEVALUE($A8807),"")))</f>
        <v/>
      </c>
      <c r="F8807" s="12">
        <f>IF($B8807="","",IF(ISNUMBER($B8807),HOUR($B8807)*2+MINUTE($B8807)/30,IFERROR(VALUE(LEFT($B8807,FIND(":",$B8807)-1))*2+VALUE(MID($B8807,FIND(":",$B8807)+1,2))/30,"")))</f>
        <v/>
      </c>
      <c r="G8807" s="12">
        <f>IF($E8807="","",IF(WEEKDAY($E8807,2)&lt;6,1,0))</f>
        <v/>
      </c>
      <c r="H8807" s="12">
        <f>IF(OR($E8807="",$F8807=""),"",IF(AND($G8807=1,$F8807&gt;='Working Hours'!$C$8,$F8807&lt;'Working Hours'!$C$9),1,0))</f>
        <v/>
      </c>
    </row>
    <row r="8808">
      <c r="A8808" s="11" t="n"/>
      <c r="B8808" s="11" t="n"/>
      <c r="C8808" s="11" t="n"/>
      <c r="E8808" s="12">
        <f>IF($A8808="","",IF(ISNUMBER($A8808),$A8808,IFERROR(DATEVALUE($A8808),"")))</f>
        <v/>
      </c>
      <c r="F8808" s="12">
        <f>IF($B8808="","",IF(ISNUMBER($B8808),HOUR($B8808)*2+MINUTE($B8808)/30,IFERROR(VALUE(LEFT($B8808,FIND(":",$B8808)-1))*2+VALUE(MID($B8808,FIND(":",$B8808)+1,2))/30,"")))</f>
        <v/>
      </c>
      <c r="G8808" s="12">
        <f>IF($E8808="","",IF(WEEKDAY($E8808,2)&lt;6,1,0))</f>
        <v/>
      </c>
      <c r="H8808" s="12">
        <f>IF(OR($E8808="",$F8808=""),"",IF(AND($G8808=1,$F8808&gt;='Working Hours'!$C$8,$F8808&lt;'Working Hours'!$C$9),1,0))</f>
        <v/>
      </c>
    </row>
    <row r="8809">
      <c r="A8809" s="11" t="n"/>
      <c r="B8809" s="11" t="n"/>
      <c r="C8809" s="11" t="n"/>
      <c r="E8809" s="12">
        <f>IF($A8809="","",IF(ISNUMBER($A8809),$A8809,IFERROR(DATEVALUE($A8809),"")))</f>
        <v/>
      </c>
      <c r="F8809" s="12">
        <f>IF($B8809="","",IF(ISNUMBER($B8809),HOUR($B8809)*2+MINUTE($B8809)/30,IFERROR(VALUE(LEFT($B8809,FIND(":",$B8809)-1))*2+VALUE(MID($B8809,FIND(":",$B8809)+1,2))/30,"")))</f>
        <v/>
      </c>
      <c r="G8809" s="12">
        <f>IF($E8809="","",IF(WEEKDAY($E8809,2)&lt;6,1,0))</f>
        <v/>
      </c>
      <c r="H8809" s="12">
        <f>IF(OR($E8809="",$F8809=""),"",IF(AND($G8809=1,$F8809&gt;='Working Hours'!$C$8,$F8809&lt;'Working Hours'!$C$9),1,0))</f>
        <v/>
      </c>
    </row>
    <row r="8810">
      <c r="A8810" s="11" t="n"/>
      <c r="B8810" s="11" t="n"/>
      <c r="C8810" s="11" t="n"/>
      <c r="E8810" s="12">
        <f>IF($A8810="","",IF(ISNUMBER($A8810),$A8810,IFERROR(DATEVALUE($A8810),"")))</f>
        <v/>
      </c>
      <c r="F8810" s="12">
        <f>IF($B8810="","",IF(ISNUMBER($B8810),HOUR($B8810)*2+MINUTE($B8810)/30,IFERROR(VALUE(LEFT($B8810,FIND(":",$B8810)-1))*2+VALUE(MID($B8810,FIND(":",$B8810)+1,2))/30,"")))</f>
        <v/>
      </c>
      <c r="G8810" s="12">
        <f>IF($E8810="","",IF(WEEKDAY($E8810,2)&lt;6,1,0))</f>
        <v/>
      </c>
      <c r="H8810" s="12">
        <f>IF(OR($E8810="",$F8810=""),"",IF(AND($G8810=1,$F8810&gt;='Working Hours'!$C$8,$F8810&lt;'Working Hours'!$C$9),1,0))</f>
        <v/>
      </c>
    </row>
    <row r="8811">
      <c r="A8811" s="11" t="n"/>
      <c r="B8811" s="11" t="n"/>
      <c r="C8811" s="11" t="n"/>
      <c r="E8811" s="12">
        <f>IF($A8811="","",IF(ISNUMBER($A8811),$A8811,IFERROR(DATEVALUE($A8811),"")))</f>
        <v/>
      </c>
      <c r="F8811" s="12">
        <f>IF($B8811="","",IF(ISNUMBER($B8811),HOUR($B8811)*2+MINUTE($B8811)/30,IFERROR(VALUE(LEFT($B8811,FIND(":",$B8811)-1))*2+VALUE(MID($B8811,FIND(":",$B8811)+1,2))/30,"")))</f>
        <v/>
      </c>
      <c r="G8811" s="12">
        <f>IF($E8811="","",IF(WEEKDAY($E8811,2)&lt;6,1,0))</f>
        <v/>
      </c>
      <c r="H8811" s="12">
        <f>IF(OR($E8811="",$F8811=""),"",IF(AND($G8811=1,$F8811&gt;='Working Hours'!$C$8,$F8811&lt;'Working Hours'!$C$9),1,0))</f>
        <v/>
      </c>
    </row>
    <row r="8812">
      <c r="A8812" s="11" t="n"/>
      <c r="B8812" s="11" t="n"/>
      <c r="C8812" s="11" t="n"/>
      <c r="E8812" s="12">
        <f>IF($A8812="","",IF(ISNUMBER($A8812),$A8812,IFERROR(DATEVALUE($A8812),"")))</f>
        <v/>
      </c>
      <c r="F8812" s="12">
        <f>IF($B8812="","",IF(ISNUMBER($B8812),HOUR($B8812)*2+MINUTE($B8812)/30,IFERROR(VALUE(LEFT($B8812,FIND(":",$B8812)-1))*2+VALUE(MID($B8812,FIND(":",$B8812)+1,2))/30,"")))</f>
        <v/>
      </c>
      <c r="G8812" s="12">
        <f>IF($E8812="","",IF(WEEKDAY($E8812,2)&lt;6,1,0))</f>
        <v/>
      </c>
      <c r="H8812" s="12">
        <f>IF(OR($E8812="",$F8812=""),"",IF(AND($G8812=1,$F8812&gt;='Working Hours'!$C$8,$F8812&lt;'Working Hours'!$C$9),1,0))</f>
        <v/>
      </c>
    </row>
    <row r="8813">
      <c r="A8813" s="11" t="n"/>
      <c r="B8813" s="11" t="n"/>
      <c r="C8813" s="11" t="n"/>
      <c r="E8813" s="12">
        <f>IF($A8813="","",IF(ISNUMBER($A8813),$A8813,IFERROR(DATEVALUE($A8813),"")))</f>
        <v/>
      </c>
      <c r="F8813" s="12">
        <f>IF($B8813="","",IF(ISNUMBER($B8813),HOUR($B8813)*2+MINUTE($B8813)/30,IFERROR(VALUE(LEFT($B8813,FIND(":",$B8813)-1))*2+VALUE(MID($B8813,FIND(":",$B8813)+1,2))/30,"")))</f>
        <v/>
      </c>
      <c r="G8813" s="12">
        <f>IF($E8813="","",IF(WEEKDAY($E8813,2)&lt;6,1,0))</f>
        <v/>
      </c>
      <c r="H8813" s="12">
        <f>IF(OR($E8813="",$F8813=""),"",IF(AND($G8813=1,$F8813&gt;='Working Hours'!$C$8,$F8813&lt;'Working Hours'!$C$9),1,0))</f>
        <v/>
      </c>
    </row>
    <row r="8814">
      <c r="A8814" s="11" t="n"/>
      <c r="B8814" s="11" t="n"/>
      <c r="C8814" s="11" t="n"/>
      <c r="E8814" s="12">
        <f>IF($A8814="","",IF(ISNUMBER($A8814),$A8814,IFERROR(DATEVALUE($A8814),"")))</f>
        <v/>
      </c>
      <c r="F8814" s="12">
        <f>IF($B8814="","",IF(ISNUMBER($B8814),HOUR($B8814)*2+MINUTE($B8814)/30,IFERROR(VALUE(LEFT($B8814,FIND(":",$B8814)-1))*2+VALUE(MID($B8814,FIND(":",$B8814)+1,2))/30,"")))</f>
        <v/>
      </c>
      <c r="G8814" s="12">
        <f>IF($E8814="","",IF(WEEKDAY($E8814,2)&lt;6,1,0))</f>
        <v/>
      </c>
      <c r="H8814" s="12">
        <f>IF(OR($E8814="",$F8814=""),"",IF(AND($G8814=1,$F8814&gt;='Working Hours'!$C$8,$F8814&lt;'Working Hours'!$C$9),1,0))</f>
        <v/>
      </c>
    </row>
    <row r="8815">
      <c r="A8815" s="11" t="n"/>
      <c r="B8815" s="11" t="n"/>
      <c r="C8815" s="11" t="n"/>
      <c r="E8815" s="12">
        <f>IF($A8815="","",IF(ISNUMBER($A8815),$A8815,IFERROR(DATEVALUE($A8815),"")))</f>
        <v/>
      </c>
      <c r="F8815" s="12">
        <f>IF($B8815="","",IF(ISNUMBER($B8815),HOUR($B8815)*2+MINUTE($B8815)/30,IFERROR(VALUE(LEFT($B8815,FIND(":",$B8815)-1))*2+VALUE(MID($B8815,FIND(":",$B8815)+1,2))/30,"")))</f>
        <v/>
      </c>
      <c r="G8815" s="12">
        <f>IF($E8815="","",IF(WEEKDAY($E8815,2)&lt;6,1,0))</f>
        <v/>
      </c>
      <c r="H8815" s="12">
        <f>IF(OR($E8815="",$F8815=""),"",IF(AND($G8815=1,$F8815&gt;='Working Hours'!$C$8,$F8815&lt;'Working Hours'!$C$9),1,0))</f>
        <v/>
      </c>
    </row>
    <row r="8816">
      <c r="A8816" s="11" t="n"/>
      <c r="B8816" s="11" t="n"/>
      <c r="C8816" s="11" t="n"/>
      <c r="E8816" s="12">
        <f>IF($A8816="","",IF(ISNUMBER($A8816),$A8816,IFERROR(DATEVALUE($A8816),"")))</f>
        <v/>
      </c>
      <c r="F8816" s="12">
        <f>IF($B8816="","",IF(ISNUMBER($B8816),HOUR($B8816)*2+MINUTE($B8816)/30,IFERROR(VALUE(LEFT($B8816,FIND(":",$B8816)-1))*2+VALUE(MID($B8816,FIND(":",$B8816)+1,2))/30,"")))</f>
        <v/>
      </c>
      <c r="G8816" s="12">
        <f>IF($E8816="","",IF(WEEKDAY($E8816,2)&lt;6,1,0))</f>
        <v/>
      </c>
      <c r="H8816" s="12">
        <f>IF(OR($E8816="",$F8816=""),"",IF(AND($G8816=1,$F8816&gt;='Working Hours'!$C$8,$F8816&lt;'Working Hours'!$C$9),1,0))</f>
        <v/>
      </c>
    </row>
    <row r="8817">
      <c r="A8817" s="11" t="n"/>
      <c r="B8817" s="11" t="n"/>
      <c r="C8817" s="11" t="n"/>
      <c r="E8817" s="12">
        <f>IF($A8817="","",IF(ISNUMBER($A8817),$A8817,IFERROR(DATEVALUE($A8817),"")))</f>
        <v/>
      </c>
      <c r="F8817" s="12">
        <f>IF($B8817="","",IF(ISNUMBER($B8817),HOUR($B8817)*2+MINUTE($B8817)/30,IFERROR(VALUE(LEFT($B8817,FIND(":",$B8817)-1))*2+VALUE(MID($B8817,FIND(":",$B8817)+1,2))/30,"")))</f>
        <v/>
      </c>
      <c r="G8817" s="12">
        <f>IF($E8817="","",IF(WEEKDAY($E8817,2)&lt;6,1,0))</f>
        <v/>
      </c>
      <c r="H8817" s="12">
        <f>IF(OR($E8817="",$F8817=""),"",IF(AND($G8817=1,$F8817&gt;='Working Hours'!$C$8,$F8817&lt;'Working Hours'!$C$9),1,0))</f>
        <v/>
      </c>
    </row>
    <row r="8818">
      <c r="A8818" s="11" t="n"/>
      <c r="B8818" s="11" t="n"/>
      <c r="C8818" s="11" t="n"/>
      <c r="E8818" s="12">
        <f>IF($A8818="","",IF(ISNUMBER($A8818),$A8818,IFERROR(DATEVALUE($A8818),"")))</f>
        <v/>
      </c>
      <c r="F8818" s="12">
        <f>IF($B8818="","",IF(ISNUMBER($B8818),HOUR($B8818)*2+MINUTE($B8818)/30,IFERROR(VALUE(LEFT($B8818,FIND(":",$B8818)-1))*2+VALUE(MID($B8818,FIND(":",$B8818)+1,2))/30,"")))</f>
        <v/>
      </c>
      <c r="G8818" s="12">
        <f>IF($E8818="","",IF(WEEKDAY($E8818,2)&lt;6,1,0))</f>
        <v/>
      </c>
      <c r="H8818" s="12">
        <f>IF(OR($E8818="",$F8818=""),"",IF(AND($G8818=1,$F8818&gt;='Working Hours'!$C$8,$F8818&lt;'Working Hours'!$C$9),1,0))</f>
        <v/>
      </c>
    </row>
    <row r="8819">
      <c r="A8819" s="11" t="n"/>
      <c r="B8819" s="11" t="n"/>
      <c r="C8819" s="11" t="n"/>
      <c r="E8819" s="12">
        <f>IF($A8819="","",IF(ISNUMBER($A8819),$A8819,IFERROR(DATEVALUE($A8819),"")))</f>
        <v/>
      </c>
      <c r="F8819" s="12">
        <f>IF($B8819="","",IF(ISNUMBER($B8819),HOUR($B8819)*2+MINUTE($B8819)/30,IFERROR(VALUE(LEFT($B8819,FIND(":",$B8819)-1))*2+VALUE(MID($B8819,FIND(":",$B8819)+1,2))/30,"")))</f>
        <v/>
      </c>
      <c r="G8819" s="12">
        <f>IF($E8819="","",IF(WEEKDAY($E8819,2)&lt;6,1,0))</f>
        <v/>
      </c>
      <c r="H8819" s="12">
        <f>IF(OR($E8819="",$F8819=""),"",IF(AND($G8819=1,$F8819&gt;='Working Hours'!$C$8,$F8819&lt;'Working Hours'!$C$9),1,0))</f>
        <v/>
      </c>
    </row>
    <row r="8820">
      <c r="A8820" s="11" t="n"/>
      <c r="B8820" s="11" t="n"/>
      <c r="C8820" s="11" t="n"/>
      <c r="E8820" s="12">
        <f>IF($A8820="","",IF(ISNUMBER($A8820),$A8820,IFERROR(DATEVALUE($A8820),"")))</f>
        <v/>
      </c>
      <c r="F8820" s="12">
        <f>IF($B8820="","",IF(ISNUMBER($B8820),HOUR($B8820)*2+MINUTE($B8820)/30,IFERROR(VALUE(LEFT($B8820,FIND(":",$B8820)-1))*2+VALUE(MID($B8820,FIND(":",$B8820)+1,2))/30,"")))</f>
        <v/>
      </c>
      <c r="G8820" s="12">
        <f>IF($E8820="","",IF(WEEKDAY($E8820,2)&lt;6,1,0))</f>
        <v/>
      </c>
      <c r="H8820" s="12">
        <f>IF(OR($E8820="",$F8820=""),"",IF(AND($G8820=1,$F8820&gt;='Working Hours'!$C$8,$F8820&lt;'Working Hours'!$C$9),1,0))</f>
        <v/>
      </c>
    </row>
    <row r="8821">
      <c r="A8821" s="11" t="n"/>
      <c r="B8821" s="11" t="n"/>
      <c r="C8821" s="11" t="n"/>
      <c r="E8821" s="12">
        <f>IF($A8821="","",IF(ISNUMBER($A8821),$A8821,IFERROR(DATEVALUE($A8821),"")))</f>
        <v/>
      </c>
      <c r="F8821" s="12">
        <f>IF($B8821="","",IF(ISNUMBER($B8821),HOUR($B8821)*2+MINUTE($B8821)/30,IFERROR(VALUE(LEFT($B8821,FIND(":",$B8821)-1))*2+VALUE(MID($B8821,FIND(":",$B8821)+1,2))/30,"")))</f>
        <v/>
      </c>
      <c r="G8821" s="12">
        <f>IF($E8821="","",IF(WEEKDAY($E8821,2)&lt;6,1,0))</f>
        <v/>
      </c>
      <c r="H8821" s="12">
        <f>IF(OR($E8821="",$F8821=""),"",IF(AND($G8821=1,$F8821&gt;='Working Hours'!$C$8,$F8821&lt;'Working Hours'!$C$9),1,0))</f>
        <v/>
      </c>
    </row>
    <row r="8822">
      <c r="A8822" s="11" t="n"/>
      <c r="B8822" s="11" t="n"/>
      <c r="C8822" s="11" t="n"/>
      <c r="E8822" s="12">
        <f>IF($A8822="","",IF(ISNUMBER($A8822),$A8822,IFERROR(DATEVALUE($A8822),"")))</f>
        <v/>
      </c>
      <c r="F8822" s="12">
        <f>IF($B8822="","",IF(ISNUMBER($B8822),HOUR($B8822)*2+MINUTE($B8822)/30,IFERROR(VALUE(LEFT($B8822,FIND(":",$B8822)-1))*2+VALUE(MID($B8822,FIND(":",$B8822)+1,2))/30,"")))</f>
        <v/>
      </c>
      <c r="G8822" s="12">
        <f>IF($E8822="","",IF(WEEKDAY($E8822,2)&lt;6,1,0))</f>
        <v/>
      </c>
      <c r="H8822" s="12">
        <f>IF(OR($E8822="",$F8822=""),"",IF(AND($G8822=1,$F8822&gt;='Working Hours'!$C$8,$F8822&lt;'Working Hours'!$C$9),1,0))</f>
        <v/>
      </c>
    </row>
    <row r="8823">
      <c r="A8823" s="11" t="n"/>
      <c r="B8823" s="11" t="n"/>
      <c r="C8823" s="11" t="n"/>
      <c r="E8823" s="12">
        <f>IF($A8823="","",IF(ISNUMBER($A8823),$A8823,IFERROR(DATEVALUE($A8823),"")))</f>
        <v/>
      </c>
      <c r="F8823" s="12">
        <f>IF($B8823="","",IF(ISNUMBER($B8823),HOUR($B8823)*2+MINUTE($B8823)/30,IFERROR(VALUE(LEFT($B8823,FIND(":",$B8823)-1))*2+VALUE(MID($B8823,FIND(":",$B8823)+1,2))/30,"")))</f>
        <v/>
      </c>
      <c r="G8823" s="12">
        <f>IF($E8823="","",IF(WEEKDAY($E8823,2)&lt;6,1,0))</f>
        <v/>
      </c>
      <c r="H8823" s="12">
        <f>IF(OR($E8823="",$F8823=""),"",IF(AND($G8823=1,$F8823&gt;='Working Hours'!$C$8,$F8823&lt;'Working Hours'!$C$9),1,0))</f>
        <v/>
      </c>
    </row>
    <row r="8824">
      <c r="A8824" s="11" t="n"/>
      <c r="B8824" s="11" t="n"/>
      <c r="C8824" s="11" t="n"/>
      <c r="E8824" s="12">
        <f>IF($A8824="","",IF(ISNUMBER($A8824),$A8824,IFERROR(DATEVALUE($A8824),"")))</f>
        <v/>
      </c>
      <c r="F8824" s="12">
        <f>IF($B8824="","",IF(ISNUMBER($B8824),HOUR($B8824)*2+MINUTE($B8824)/30,IFERROR(VALUE(LEFT($B8824,FIND(":",$B8824)-1))*2+VALUE(MID($B8824,FIND(":",$B8824)+1,2))/30,"")))</f>
        <v/>
      </c>
      <c r="G8824" s="12">
        <f>IF($E8824="","",IF(WEEKDAY($E8824,2)&lt;6,1,0))</f>
        <v/>
      </c>
      <c r="H8824" s="12">
        <f>IF(OR($E8824="",$F8824=""),"",IF(AND($G8824=1,$F8824&gt;='Working Hours'!$C$8,$F8824&lt;'Working Hours'!$C$9),1,0))</f>
        <v/>
      </c>
    </row>
    <row r="8825">
      <c r="A8825" s="11" t="n"/>
      <c r="B8825" s="11" t="n"/>
      <c r="C8825" s="11" t="n"/>
      <c r="E8825" s="12">
        <f>IF($A8825="","",IF(ISNUMBER($A8825),$A8825,IFERROR(DATEVALUE($A8825),"")))</f>
        <v/>
      </c>
      <c r="F8825" s="12">
        <f>IF($B8825="","",IF(ISNUMBER($B8825),HOUR($B8825)*2+MINUTE($B8825)/30,IFERROR(VALUE(LEFT($B8825,FIND(":",$B8825)-1))*2+VALUE(MID($B8825,FIND(":",$B8825)+1,2))/30,"")))</f>
        <v/>
      </c>
      <c r="G8825" s="12">
        <f>IF($E8825="","",IF(WEEKDAY($E8825,2)&lt;6,1,0))</f>
        <v/>
      </c>
      <c r="H8825" s="12">
        <f>IF(OR($E8825="",$F8825=""),"",IF(AND($G8825=1,$F8825&gt;='Working Hours'!$C$8,$F8825&lt;'Working Hours'!$C$9),1,0))</f>
        <v/>
      </c>
    </row>
    <row r="8826">
      <c r="A8826" s="11" t="n"/>
      <c r="B8826" s="11" t="n"/>
      <c r="C8826" s="11" t="n"/>
      <c r="E8826" s="12">
        <f>IF($A8826="","",IF(ISNUMBER($A8826),$A8826,IFERROR(DATEVALUE($A8826),"")))</f>
        <v/>
      </c>
      <c r="F8826" s="12">
        <f>IF($B8826="","",IF(ISNUMBER($B8826),HOUR($B8826)*2+MINUTE($B8826)/30,IFERROR(VALUE(LEFT($B8826,FIND(":",$B8826)-1))*2+VALUE(MID($B8826,FIND(":",$B8826)+1,2))/30,"")))</f>
        <v/>
      </c>
      <c r="G8826" s="12">
        <f>IF($E8826="","",IF(WEEKDAY($E8826,2)&lt;6,1,0))</f>
        <v/>
      </c>
      <c r="H8826" s="12">
        <f>IF(OR($E8826="",$F8826=""),"",IF(AND($G8826=1,$F8826&gt;='Working Hours'!$C$8,$F8826&lt;'Working Hours'!$C$9),1,0))</f>
        <v/>
      </c>
    </row>
    <row r="8827">
      <c r="A8827" s="11" t="n"/>
      <c r="B8827" s="11" t="n"/>
      <c r="C8827" s="11" t="n"/>
      <c r="E8827" s="12">
        <f>IF($A8827="","",IF(ISNUMBER($A8827),$A8827,IFERROR(DATEVALUE($A8827),"")))</f>
        <v/>
      </c>
      <c r="F8827" s="12">
        <f>IF($B8827="","",IF(ISNUMBER($B8827),HOUR($B8827)*2+MINUTE($B8827)/30,IFERROR(VALUE(LEFT($B8827,FIND(":",$B8827)-1))*2+VALUE(MID($B8827,FIND(":",$B8827)+1,2))/30,"")))</f>
        <v/>
      </c>
      <c r="G8827" s="12">
        <f>IF($E8827="","",IF(WEEKDAY($E8827,2)&lt;6,1,0))</f>
        <v/>
      </c>
      <c r="H8827" s="12">
        <f>IF(OR($E8827="",$F8827=""),"",IF(AND($G8827=1,$F8827&gt;='Working Hours'!$C$8,$F8827&lt;'Working Hours'!$C$9),1,0))</f>
        <v/>
      </c>
    </row>
    <row r="8828">
      <c r="A8828" s="11" t="n"/>
      <c r="B8828" s="11" t="n"/>
      <c r="C8828" s="11" t="n"/>
      <c r="E8828" s="12">
        <f>IF($A8828="","",IF(ISNUMBER($A8828),$A8828,IFERROR(DATEVALUE($A8828),"")))</f>
        <v/>
      </c>
      <c r="F8828" s="12">
        <f>IF($B8828="","",IF(ISNUMBER($B8828),HOUR($B8828)*2+MINUTE($B8828)/30,IFERROR(VALUE(LEFT($B8828,FIND(":",$B8828)-1))*2+VALUE(MID($B8828,FIND(":",$B8828)+1,2))/30,"")))</f>
        <v/>
      </c>
      <c r="G8828" s="12">
        <f>IF($E8828="","",IF(WEEKDAY($E8828,2)&lt;6,1,0))</f>
        <v/>
      </c>
      <c r="H8828" s="12">
        <f>IF(OR($E8828="",$F8828=""),"",IF(AND($G8828=1,$F8828&gt;='Working Hours'!$C$8,$F8828&lt;'Working Hours'!$C$9),1,0))</f>
        <v/>
      </c>
    </row>
    <row r="8829">
      <c r="A8829" s="11" t="n"/>
      <c r="B8829" s="11" t="n"/>
      <c r="C8829" s="11" t="n"/>
      <c r="E8829" s="12">
        <f>IF($A8829="","",IF(ISNUMBER($A8829),$A8829,IFERROR(DATEVALUE($A8829),"")))</f>
        <v/>
      </c>
      <c r="F8829" s="12">
        <f>IF($B8829="","",IF(ISNUMBER($B8829),HOUR($B8829)*2+MINUTE($B8829)/30,IFERROR(VALUE(LEFT($B8829,FIND(":",$B8829)-1))*2+VALUE(MID($B8829,FIND(":",$B8829)+1,2))/30,"")))</f>
        <v/>
      </c>
      <c r="G8829" s="12">
        <f>IF($E8829="","",IF(WEEKDAY($E8829,2)&lt;6,1,0))</f>
        <v/>
      </c>
      <c r="H8829" s="12">
        <f>IF(OR($E8829="",$F8829=""),"",IF(AND($G8829=1,$F8829&gt;='Working Hours'!$C$8,$F8829&lt;'Working Hours'!$C$9),1,0))</f>
        <v/>
      </c>
    </row>
    <row r="8830">
      <c r="A8830" s="11" t="n"/>
      <c r="B8830" s="11" t="n"/>
      <c r="C8830" s="11" t="n"/>
      <c r="E8830" s="12">
        <f>IF($A8830="","",IF(ISNUMBER($A8830),$A8830,IFERROR(DATEVALUE($A8830),"")))</f>
        <v/>
      </c>
      <c r="F8830" s="12">
        <f>IF($B8830="","",IF(ISNUMBER($B8830),HOUR($B8830)*2+MINUTE($B8830)/30,IFERROR(VALUE(LEFT($B8830,FIND(":",$B8830)-1))*2+VALUE(MID($B8830,FIND(":",$B8830)+1,2))/30,"")))</f>
        <v/>
      </c>
      <c r="G8830" s="12">
        <f>IF($E8830="","",IF(WEEKDAY($E8830,2)&lt;6,1,0))</f>
        <v/>
      </c>
      <c r="H8830" s="12">
        <f>IF(OR($E8830="",$F8830=""),"",IF(AND($G8830=1,$F8830&gt;='Working Hours'!$C$8,$F8830&lt;'Working Hours'!$C$9),1,0))</f>
        <v/>
      </c>
    </row>
    <row r="8831">
      <c r="A8831" s="11" t="n"/>
      <c r="B8831" s="11" t="n"/>
      <c r="C8831" s="11" t="n"/>
      <c r="E8831" s="12">
        <f>IF($A8831="","",IF(ISNUMBER($A8831),$A8831,IFERROR(DATEVALUE($A8831),"")))</f>
        <v/>
      </c>
      <c r="F8831" s="12">
        <f>IF($B8831="","",IF(ISNUMBER($B8831),HOUR($B8831)*2+MINUTE($B8831)/30,IFERROR(VALUE(LEFT($B8831,FIND(":",$B8831)-1))*2+VALUE(MID($B8831,FIND(":",$B8831)+1,2))/30,"")))</f>
        <v/>
      </c>
      <c r="G8831" s="12">
        <f>IF($E8831="","",IF(WEEKDAY($E8831,2)&lt;6,1,0))</f>
        <v/>
      </c>
      <c r="H8831" s="12">
        <f>IF(OR($E8831="",$F8831=""),"",IF(AND($G8831=1,$F8831&gt;='Working Hours'!$C$8,$F8831&lt;'Working Hours'!$C$9),1,0))</f>
        <v/>
      </c>
    </row>
    <row r="8832">
      <c r="A8832" s="11" t="n"/>
      <c r="B8832" s="11" t="n"/>
      <c r="C8832" s="11" t="n"/>
      <c r="E8832" s="12">
        <f>IF($A8832="","",IF(ISNUMBER($A8832),$A8832,IFERROR(DATEVALUE($A8832),"")))</f>
        <v/>
      </c>
      <c r="F8832" s="12">
        <f>IF($B8832="","",IF(ISNUMBER($B8832),HOUR($B8832)*2+MINUTE($B8832)/30,IFERROR(VALUE(LEFT($B8832,FIND(":",$B8832)-1))*2+VALUE(MID($B8832,FIND(":",$B8832)+1,2))/30,"")))</f>
        <v/>
      </c>
      <c r="G8832" s="12">
        <f>IF($E8832="","",IF(WEEKDAY($E8832,2)&lt;6,1,0))</f>
        <v/>
      </c>
      <c r="H8832" s="12">
        <f>IF(OR($E8832="",$F8832=""),"",IF(AND($G8832=1,$F8832&gt;='Working Hours'!$C$8,$F8832&lt;'Working Hours'!$C$9),1,0))</f>
        <v/>
      </c>
    </row>
    <row r="8833">
      <c r="A8833" s="11" t="n"/>
      <c r="B8833" s="11" t="n"/>
      <c r="C8833" s="11" t="n"/>
      <c r="E8833" s="12">
        <f>IF($A8833="","",IF(ISNUMBER($A8833),$A8833,IFERROR(DATEVALUE($A8833),"")))</f>
        <v/>
      </c>
      <c r="F8833" s="12">
        <f>IF($B8833="","",IF(ISNUMBER($B8833),HOUR($B8833)*2+MINUTE($B8833)/30,IFERROR(VALUE(LEFT($B8833,FIND(":",$B8833)-1))*2+VALUE(MID($B8833,FIND(":",$B8833)+1,2))/30,"")))</f>
        <v/>
      </c>
      <c r="G8833" s="12">
        <f>IF($E8833="","",IF(WEEKDAY($E8833,2)&lt;6,1,0))</f>
        <v/>
      </c>
      <c r="H8833" s="12">
        <f>IF(OR($E8833="",$F8833=""),"",IF(AND($G8833=1,$F8833&gt;='Working Hours'!$C$8,$F8833&lt;'Working Hours'!$C$9),1,0))</f>
        <v/>
      </c>
    </row>
    <row r="8834">
      <c r="A8834" s="11" t="n"/>
      <c r="B8834" s="11" t="n"/>
      <c r="C8834" s="11" t="n"/>
      <c r="E8834" s="12">
        <f>IF($A8834="","",IF(ISNUMBER($A8834),$A8834,IFERROR(DATEVALUE($A8834),"")))</f>
        <v/>
      </c>
      <c r="F8834" s="12">
        <f>IF($B8834="","",IF(ISNUMBER($B8834),HOUR($B8834)*2+MINUTE($B8834)/30,IFERROR(VALUE(LEFT($B8834,FIND(":",$B8834)-1))*2+VALUE(MID($B8834,FIND(":",$B8834)+1,2))/30,"")))</f>
        <v/>
      </c>
      <c r="G8834" s="12">
        <f>IF($E8834="","",IF(WEEKDAY($E8834,2)&lt;6,1,0))</f>
        <v/>
      </c>
      <c r="H8834" s="12">
        <f>IF(OR($E8834="",$F8834=""),"",IF(AND($G8834=1,$F8834&gt;='Working Hours'!$C$8,$F8834&lt;'Working Hours'!$C$9),1,0))</f>
        <v/>
      </c>
    </row>
    <row r="8835">
      <c r="A8835" s="11" t="n"/>
      <c r="B8835" s="11" t="n"/>
      <c r="C8835" s="11" t="n"/>
      <c r="E8835" s="12">
        <f>IF($A8835="","",IF(ISNUMBER($A8835),$A8835,IFERROR(DATEVALUE($A8835),"")))</f>
        <v/>
      </c>
      <c r="F8835" s="12">
        <f>IF($B8835="","",IF(ISNUMBER($B8835),HOUR($B8835)*2+MINUTE($B8835)/30,IFERROR(VALUE(LEFT($B8835,FIND(":",$B8835)-1))*2+VALUE(MID($B8835,FIND(":",$B8835)+1,2))/30,"")))</f>
        <v/>
      </c>
      <c r="G8835" s="12">
        <f>IF($E8835="","",IF(WEEKDAY($E8835,2)&lt;6,1,0))</f>
        <v/>
      </c>
      <c r="H8835" s="12">
        <f>IF(OR($E8835="",$F8835=""),"",IF(AND($G8835=1,$F8835&gt;='Working Hours'!$C$8,$F8835&lt;'Working Hours'!$C$9),1,0))</f>
        <v/>
      </c>
    </row>
    <row r="8836">
      <c r="A8836" s="11" t="n"/>
      <c r="B8836" s="11" t="n"/>
      <c r="C8836" s="11" t="n"/>
      <c r="E8836" s="12">
        <f>IF($A8836="","",IF(ISNUMBER($A8836),$A8836,IFERROR(DATEVALUE($A8836),"")))</f>
        <v/>
      </c>
      <c r="F8836" s="12">
        <f>IF($B8836="","",IF(ISNUMBER($B8836),HOUR($B8836)*2+MINUTE($B8836)/30,IFERROR(VALUE(LEFT($B8836,FIND(":",$B8836)-1))*2+VALUE(MID($B8836,FIND(":",$B8836)+1,2))/30,"")))</f>
        <v/>
      </c>
      <c r="G8836" s="12">
        <f>IF($E8836="","",IF(WEEKDAY($E8836,2)&lt;6,1,0))</f>
        <v/>
      </c>
      <c r="H8836" s="12">
        <f>IF(OR($E8836="",$F8836=""),"",IF(AND($G8836=1,$F8836&gt;='Working Hours'!$C$8,$F8836&lt;'Working Hours'!$C$9),1,0))</f>
        <v/>
      </c>
    </row>
    <row r="8837">
      <c r="A8837" s="11" t="n"/>
      <c r="B8837" s="11" t="n"/>
      <c r="C8837" s="11" t="n"/>
      <c r="E8837" s="12">
        <f>IF($A8837="","",IF(ISNUMBER($A8837),$A8837,IFERROR(DATEVALUE($A8837),"")))</f>
        <v/>
      </c>
      <c r="F8837" s="12">
        <f>IF($B8837="","",IF(ISNUMBER($B8837),HOUR($B8837)*2+MINUTE($B8837)/30,IFERROR(VALUE(LEFT($B8837,FIND(":",$B8837)-1))*2+VALUE(MID($B8837,FIND(":",$B8837)+1,2))/30,"")))</f>
        <v/>
      </c>
      <c r="G8837" s="12">
        <f>IF($E8837="","",IF(WEEKDAY($E8837,2)&lt;6,1,0))</f>
        <v/>
      </c>
      <c r="H8837" s="12">
        <f>IF(OR($E8837="",$F8837=""),"",IF(AND($G8837=1,$F8837&gt;='Working Hours'!$C$8,$F8837&lt;'Working Hours'!$C$9),1,0))</f>
        <v/>
      </c>
    </row>
    <row r="8838">
      <c r="A8838" s="11" t="n"/>
      <c r="B8838" s="11" t="n"/>
      <c r="C8838" s="11" t="n"/>
      <c r="E8838" s="12">
        <f>IF($A8838="","",IF(ISNUMBER($A8838),$A8838,IFERROR(DATEVALUE($A8838),"")))</f>
        <v/>
      </c>
      <c r="F8838" s="12">
        <f>IF($B8838="","",IF(ISNUMBER($B8838),HOUR($B8838)*2+MINUTE($B8838)/30,IFERROR(VALUE(LEFT($B8838,FIND(":",$B8838)-1))*2+VALUE(MID($B8838,FIND(":",$B8838)+1,2))/30,"")))</f>
        <v/>
      </c>
      <c r="G8838" s="12">
        <f>IF($E8838="","",IF(WEEKDAY($E8838,2)&lt;6,1,0))</f>
        <v/>
      </c>
      <c r="H8838" s="12">
        <f>IF(OR($E8838="",$F8838=""),"",IF(AND($G8838=1,$F8838&gt;='Working Hours'!$C$8,$F8838&lt;'Working Hours'!$C$9),1,0))</f>
        <v/>
      </c>
    </row>
    <row r="8839">
      <c r="A8839" s="11" t="n"/>
      <c r="B8839" s="11" t="n"/>
      <c r="C8839" s="11" t="n"/>
      <c r="E8839" s="12">
        <f>IF($A8839="","",IF(ISNUMBER($A8839),$A8839,IFERROR(DATEVALUE($A8839),"")))</f>
        <v/>
      </c>
      <c r="F8839" s="12">
        <f>IF($B8839="","",IF(ISNUMBER($B8839),HOUR($B8839)*2+MINUTE($B8839)/30,IFERROR(VALUE(LEFT($B8839,FIND(":",$B8839)-1))*2+VALUE(MID($B8839,FIND(":",$B8839)+1,2))/30,"")))</f>
        <v/>
      </c>
      <c r="G8839" s="12">
        <f>IF($E8839="","",IF(WEEKDAY($E8839,2)&lt;6,1,0))</f>
        <v/>
      </c>
      <c r="H8839" s="12">
        <f>IF(OR($E8839="",$F8839=""),"",IF(AND($G8839=1,$F8839&gt;='Working Hours'!$C$8,$F8839&lt;'Working Hours'!$C$9),1,0))</f>
        <v/>
      </c>
    </row>
    <row r="8840">
      <c r="A8840" s="11" t="n"/>
      <c r="B8840" s="11" t="n"/>
      <c r="C8840" s="11" t="n"/>
      <c r="E8840" s="12">
        <f>IF($A8840="","",IF(ISNUMBER($A8840),$A8840,IFERROR(DATEVALUE($A8840),"")))</f>
        <v/>
      </c>
      <c r="F8840" s="12">
        <f>IF($B8840="","",IF(ISNUMBER($B8840),HOUR($B8840)*2+MINUTE($B8840)/30,IFERROR(VALUE(LEFT($B8840,FIND(":",$B8840)-1))*2+VALUE(MID($B8840,FIND(":",$B8840)+1,2))/30,"")))</f>
        <v/>
      </c>
      <c r="G8840" s="12">
        <f>IF($E8840="","",IF(WEEKDAY($E8840,2)&lt;6,1,0))</f>
        <v/>
      </c>
      <c r="H8840" s="12">
        <f>IF(OR($E8840="",$F8840=""),"",IF(AND($G8840=1,$F8840&gt;='Working Hours'!$C$8,$F8840&lt;'Working Hours'!$C$9),1,0))</f>
        <v/>
      </c>
    </row>
    <row r="8841">
      <c r="A8841" s="11" t="n"/>
      <c r="B8841" s="11" t="n"/>
      <c r="C8841" s="11" t="n"/>
      <c r="E8841" s="12">
        <f>IF($A8841="","",IF(ISNUMBER($A8841),$A8841,IFERROR(DATEVALUE($A8841),"")))</f>
        <v/>
      </c>
      <c r="F8841" s="12">
        <f>IF($B8841="","",IF(ISNUMBER($B8841),HOUR($B8841)*2+MINUTE($B8841)/30,IFERROR(VALUE(LEFT($B8841,FIND(":",$B8841)-1))*2+VALUE(MID($B8841,FIND(":",$B8841)+1,2))/30,"")))</f>
        <v/>
      </c>
      <c r="G8841" s="12">
        <f>IF($E8841="","",IF(WEEKDAY($E8841,2)&lt;6,1,0))</f>
        <v/>
      </c>
      <c r="H8841" s="12">
        <f>IF(OR($E8841="",$F8841=""),"",IF(AND($G8841=1,$F8841&gt;='Working Hours'!$C$8,$F8841&lt;'Working Hours'!$C$9),1,0))</f>
        <v/>
      </c>
    </row>
    <row r="8842">
      <c r="A8842" s="11" t="n"/>
      <c r="B8842" s="11" t="n"/>
      <c r="C8842" s="11" t="n"/>
      <c r="E8842" s="12">
        <f>IF($A8842="","",IF(ISNUMBER($A8842),$A8842,IFERROR(DATEVALUE($A8842),"")))</f>
        <v/>
      </c>
      <c r="F8842" s="12">
        <f>IF($B8842="","",IF(ISNUMBER($B8842),HOUR($B8842)*2+MINUTE($B8842)/30,IFERROR(VALUE(LEFT($B8842,FIND(":",$B8842)-1))*2+VALUE(MID($B8842,FIND(":",$B8842)+1,2))/30,"")))</f>
        <v/>
      </c>
      <c r="G8842" s="12">
        <f>IF($E8842="","",IF(WEEKDAY($E8842,2)&lt;6,1,0))</f>
        <v/>
      </c>
      <c r="H8842" s="12">
        <f>IF(OR($E8842="",$F8842=""),"",IF(AND($G8842=1,$F8842&gt;='Working Hours'!$C$8,$F8842&lt;'Working Hours'!$C$9),1,0))</f>
        <v/>
      </c>
    </row>
    <row r="8843">
      <c r="A8843" s="11" t="n"/>
      <c r="B8843" s="11" t="n"/>
      <c r="C8843" s="11" t="n"/>
      <c r="E8843" s="12">
        <f>IF($A8843="","",IF(ISNUMBER($A8843),$A8843,IFERROR(DATEVALUE($A8843),"")))</f>
        <v/>
      </c>
      <c r="F8843" s="12">
        <f>IF($B8843="","",IF(ISNUMBER($B8843),HOUR($B8843)*2+MINUTE($B8843)/30,IFERROR(VALUE(LEFT($B8843,FIND(":",$B8843)-1))*2+VALUE(MID($B8843,FIND(":",$B8843)+1,2))/30,"")))</f>
        <v/>
      </c>
      <c r="G8843" s="12">
        <f>IF($E8843="","",IF(WEEKDAY($E8843,2)&lt;6,1,0))</f>
        <v/>
      </c>
      <c r="H8843" s="12">
        <f>IF(OR($E8843="",$F8843=""),"",IF(AND($G8843=1,$F8843&gt;='Working Hours'!$C$8,$F8843&lt;'Working Hours'!$C$9),1,0))</f>
        <v/>
      </c>
    </row>
    <row r="8844">
      <c r="A8844" s="11" t="n"/>
      <c r="B8844" s="11" t="n"/>
      <c r="C8844" s="11" t="n"/>
      <c r="E8844" s="12">
        <f>IF($A8844="","",IF(ISNUMBER($A8844),$A8844,IFERROR(DATEVALUE($A8844),"")))</f>
        <v/>
      </c>
      <c r="F8844" s="12">
        <f>IF($B8844="","",IF(ISNUMBER($B8844),HOUR($B8844)*2+MINUTE($B8844)/30,IFERROR(VALUE(LEFT($B8844,FIND(":",$B8844)-1))*2+VALUE(MID($B8844,FIND(":",$B8844)+1,2))/30,"")))</f>
        <v/>
      </c>
      <c r="G8844" s="12">
        <f>IF($E8844="","",IF(WEEKDAY($E8844,2)&lt;6,1,0))</f>
        <v/>
      </c>
      <c r="H8844" s="12">
        <f>IF(OR($E8844="",$F8844=""),"",IF(AND($G8844=1,$F8844&gt;='Working Hours'!$C$8,$F8844&lt;'Working Hours'!$C$9),1,0))</f>
        <v/>
      </c>
    </row>
    <row r="8845">
      <c r="A8845" s="11" t="n"/>
      <c r="B8845" s="11" t="n"/>
      <c r="C8845" s="11" t="n"/>
      <c r="E8845" s="12">
        <f>IF($A8845="","",IF(ISNUMBER($A8845),$A8845,IFERROR(DATEVALUE($A8845),"")))</f>
        <v/>
      </c>
      <c r="F8845" s="12">
        <f>IF($B8845="","",IF(ISNUMBER($B8845),HOUR($B8845)*2+MINUTE($B8845)/30,IFERROR(VALUE(LEFT($B8845,FIND(":",$B8845)-1))*2+VALUE(MID($B8845,FIND(":",$B8845)+1,2))/30,"")))</f>
        <v/>
      </c>
      <c r="G8845" s="12">
        <f>IF($E8845="","",IF(WEEKDAY($E8845,2)&lt;6,1,0))</f>
        <v/>
      </c>
      <c r="H8845" s="12">
        <f>IF(OR($E8845="",$F8845=""),"",IF(AND($G8845=1,$F8845&gt;='Working Hours'!$C$8,$F8845&lt;'Working Hours'!$C$9),1,0))</f>
        <v/>
      </c>
    </row>
    <row r="8846">
      <c r="A8846" s="11" t="n"/>
      <c r="B8846" s="11" t="n"/>
      <c r="C8846" s="11" t="n"/>
      <c r="E8846" s="12">
        <f>IF($A8846="","",IF(ISNUMBER($A8846),$A8846,IFERROR(DATEVALUE($A8846),"")))</f>
        <v/>
      </c>
      <c r="F8846" s="12">
        <f>IF($B8846="","",IF(ISNUMBER($B8846),HOUR($B8846)*2+MINUTE($B8846)/30,IFERROR(VALUE(LEFT($B8846,FIND(":",$B8846)-1))*2+VALUE(MID($B8846,FIND(":",$B8846)+1,2))/30,"")))</f>
        <v/>
      </c>
      <c r="G8846" s="12">
        <f>IF($E8846="","",IF(WEEKDAY($E8846,2)&lt;6,1,0))</f>
        <v/>
      </c>
      <c r="H8846" s="12">
        <f>IF(OR($E8846="",$F8846=""),"",IF(AND($G8846=1,$F8846&gt;='Working Hours'!$C$8,$F8846&lt;'Working Hours'!$C$9),1,0))</f>
        <v/>
      </c>
    </row>
    <row r="8847">
      <c r="A8847" s="11" t="n"/>
      <c r="B8847" s="11" t="n"/>
      <c r="C8847" s="11" t="n"/>
      <c r="E8847" s="12">
        <f>IF($A8847="","",IF(ISNUMBER($A8847),$A8847,IFERROR(DATEVALUE($A8847),"")))</f>
        <v/>
      </c>
      <c r="F8847" s="12">
        <f>IF($B8847="","",IF(ISNUMBER($B8847),HOUR($B8847)*2+MINUTE($B8847)/30,IFERROR(VALUE(LEFT($B8847,FIND(":",$B8847)-1))*2+VALUE(MID($B8847,FIND(":",$B8847)+1,2))/30,"")))</f>
        <v/>
      </c>
      <c r="G8847" s="12">
        <f>IF($E8847="","",IF(WEEKDAY($E8847,2)&lt;6,1,0))</f>
        <v/>
      </c>
      <c r="H8847" s="12">
        <f>IF(OR($E8847="",$F8847=""),"",IF(AND($G8847=1,$F8847&gt;='Working Hours'!$C$8,$F8847&lt;'Working Hours'!$C$9),1,0))</f>
        <v/>
      </c>
    </row>
    <row r="8848">
      <c r="A8848" s="11" t="n"/>
      <c r="B8848" s="11" t="n"/>
      <c r="C8848" s="11" t="n"/>
      <c r="E8848" s="12">
        <f>IF($A8848="","",IF(ISNUMBER($A8848),$A8848,IFERROR(DATEVALUE($A8848),"")))</f>
        <v/>
      </c>
      <c r="F8848" s="12">
        <f>IF($B8848="","",IF(ISNUMBER($B8848),HOUR($B8848)*2+MINUTE($B8848)/30,IFERROR(VALUE(LEFT($B8848,FIND(":",$B8848)-1))*2+VALUE(MID($B8848,FIND(":",$B8848)+1,2))/30,"")))</f>
        <v/>
      </c>
      <c r="G8848" s="12">
        <f>IF($E8848="","",IF(WEEKDAY($E8848,2)&lt;6,1,0))</f>
        <v/>
      </c>
      <c r="H8848" s="12">
        <f>IF(OR($E8848="",$F8848=""),"",IF(AND($G8848=1,$F8848&gt;='Working Hours'!$C$8,$F8848&lt;'Working Hours'!$C$9),1,0))</f>
        <v/>
      </c>
    </row>
    <row r="8849">
      <c r="A8849" s="11" t="n"/>
      <c r="B8849" s="11" t="n"/>
      <c r="C8849" s="11" t="n"/>
      <c r="E8849" s="12">
        <f>IF($A8849="","",IF(ISNUMBER($A8849),$A8849,IFERROR(DATEVALUE($A8849),"")))</f>
        <v/>
      </c>
      <c r="F8849" s="12">
        <f>IF($B8849="","",IF(ISNUMBER($B8849),HOUR($B8849)*2+MINUTE($B8849)/30,IFERROR(VALUE(LEFT($B8849,FIND(":",$B8849)-1))*2+VALUE(MID($B8849,FIND(":",$B8849)+1,2))/30,"")))</f>
        <v/>
      </c>
      <c r="G8849" s="12">
        <f>IF($E8849="","",IF(WEEKDAY($E8849,2)&lt;6,1,0))</f>
        <v/>
      </c>
      <c r="H8849" s="12">
        <f>IF(OR($E8849="",$F8849=""),"",IF(AND($G8849=1,$F8849&gt;='Working Hours'!$C$8,$F8849&lt;'Working Hours'!$C$9),1,0))</f>
        <v/>
      </c>
    </row>
    <row r="8850">
      <c r="A8850" s="11" t="n"/>
      <c r="B8850" s="11" t="n"/>
      <c r="C8850" s="11" t="n"/>
      <c r="E8850" s="12">
        <f>IF($A8850="","",IF(ISNUMBER($A8850),$A8850,IFERROR(DATEVALUE($A8850),"")))</f>
        <v/>
      </c>
      <c r="F8850" s="12">
        <f>IF($B8850="","",IF(ISNUMBER($B8850),HOUR($B8850)*2+MINUTE($B8850)/30,IFERROR(VALUE(LEFT($B8850,FIND(":",$B8850)-1))*2+VALUE(MID($B8850,FIND(":",$B8850)+1,2))/30,"")))</f>
        <v/>
      </c>
      <c r="G8850" s="12">
        <f>IF($E8850="","",IF(WEEKDAY($E8850,2)&lt;6,1,0))</f>
        <v/>
      </c>
      <c r="H8850" s="12">
        <f>IF(OR($E8850="",$F8850=""),"",IF(AND($G8850=1,$F8850&gt;='Working Hours'!$C$8,$F8850&lt;'Working Hours'!$C$9),1,0))</f>
        <v/>
      </c>
    </row>
    <row r="8851">
      <c r="A8851" s="11" t="n"/>
      <c r="B8851" s="11" t="n"/>
      <c r="C8851" s="11" t="n"/>
      <c r="E8851" s="12">
        <f>IF($A8851="","",IF(ISNUMBER($A8851),$A8851,IFERROR(DATEVALUE($A8851),"")))</f>
        <v/>
      </c>
      <c r="F8851" s="12">
        <f>IF($B8851="","",IF(ISNUMBER($B8851),HOUR($B8851)*2+MINUTE($B8851)/30,IFERROR(VALUE(LEFT($B8851,FIND(":",$B8851)-1))*2+VALUE(MID($B8851,FIND(":",$B8851)+1,2))/30,"")))</f>
        <v/>
      </c>
      <c r="G8851" s="12">
        <f>IF($E8851="","",IF(WEEKDAY($E8851,2)&lt;6,1,0))</f>
        <v/>
      </c>
      <c r="H8851" s="12">
        <f>IF(OR($E8851="",$F8851=""),"",IF(AND($G8851=1,$F8851&gt;='Working Hours'!$C$8,$F8851&lt;'Working Hours'!$C$9),1,0))</f>
        <v/>
      </c>
    </row>
    <row r="8852">
      <c r="A8852" s="11" t="n"/>
      <c r="B8852" s="11" t="n"/>
      <c r="C8852" s="11" t="n"/>
      <c r="E8852" s="12">
        <f>IF($A8852="","",IF(ISNUMBER($A8852),$A8852,IFERROR(DATEVALUE($A8852),"")))</f>
        <v/>
      </c>
      <c r="F8852" s="12">
        <f>IF($B8852="","",IF(ISNUMBER($B8852),HOUR($B8852)*2+MINUTE($B8852)/30,IFERROR(VALUE(LEFT($B8852,FIND(":",$B8852)-1))*2+VALUE(MID($B8852,FIND(":",$B8852)+1,2))/30,"")))</f>
        <v/>
      </c>
      <c r="G8852" s="12">
        <f>IF($E8852="","",IF(WEEKDAY($E8852,2)&lt;6,1,0))</f>
        <v/>
      </c>
      <c r="H8852" s="12">
        <f>IF(OR($E8852="",$F8852=""),"",IF(AND($G8852=1,$F8852&gt;='Working Hours'!$C$8,$F8852&lt;'Working Hours'!$C$9),1,0))</f>
        <v/>
      </c>
    </row>
    <row r="8853">
      <c r="A8853" s="11" t="n"/>
      <c r="B8853" s="11" t="n"/>
      <c r="C8853" s="11" t="n"/>
      <c r="E8853" s="12">
        <f>IF($A8853="","",IF(ISNUMBER($A8853),$A8853,IFERROR(DATEVALUE($A8853),"")))</f>
        <v/>
      </c>
      <c r="F8853" s="12">
        <f>IF($B8853="","",IF(ISNUMBER($B8853),HOUR($B8853)*2+MINUTE($B8853)/30,IFERROR(VALUE(LEFT($B8853,FIND(":",$B8853)-1))*2+VALUE(MID($B8853,FIND(":",$B8853)+1,2))/30,"")))</f>
        <v/>
      </c>
      <c r="G8853" s="12">
        <f>IF($E8853="","",IF(WEEKDAY($E8853,2)&lt;6,1,0))</f>
        <v/>
      </c>
      <c r="H8853" s="12">
        <f>IF(OR($E8853="",$F8853=""),"",IF(AND($G8853=1,$F8853&gt;='Working Hours'!$C$8,$F8853&lt;'Working Hours'!$C$9),1,0))</f>
        <v/>
      </c>
    </row>
    <row r="8854">
      <c r="A8854" s="11" t="n"/>
      <c r="B8854" s="11" t="n"/>
      <c r="C8854" s="11" t="n"/>
      <c r="E8854" s="12">
        <f>IF($A8854="","",IF(ISNUMBER($A8854),$A8854,IFERROR(DATEVALUE($A8854),"")))</f>
        <v/>
      </c>
      <c r="F8854" s="12">
        <f>IF($B8854="","",IF(ISNUMBER($B8854),HOUR($B8854)*2+MINUTE($B8854)/30,IFERROR(VALUE(LEFT($B8854,FIND(":",$B8854)-1))*2+VALUE(MID($B8854,FIND(":",$B8854)+1,2))/30,"")))</f>
        <v/>
      </c>
      <c r="G8854" s="12">
        <f>IF($E8854="","",IF(WEEKDAY($E8854,2)&lt;6,1,0))</f>
        <v/>
      </c>
      <c r="H8854" s="12">
        <f>IF(OR($E8854="",$F8854=""),"",IF(AND($G8854=1,$F8854&gt;='Working Hours'!$C$8,$F8854&lt;'Working Hours'!$C$9),1,0))</f>
        <v/>
      </c>
    </row>
    <row r="8855">
      <c r="A8855" s="11" t="n"/>
      <c r="B8855" s="11" t="n"/>
      <c r="C8855" s="11" t="n"/>
      <c r="E8855" s="12">
        <f>IF($A8855="","",IF(ISNUMBER($A8855),$A8855,IFERROR(DATEVALUE($A8855),"")))</f>
        <v/>
      </c>
      <c r="F8855" s="12">
        <f>IF($B8855="","",IF(ISNUMBER($B8855),HOUR($B8855)*2+MINUTE($B8855)/30,IFERROR(VALUE(LEFT($B8855,FIND(":",$B8855)-1))*2+VALUE(MID($B8855,FIND(":",$B8855)+1,2))/30,"")))</f>
        <v/>
      </c>
      <c r="G8855" s="12">
        <f>IF($E8855="","",IF(WEEKDAY($E8855,2)&lt;6,1,0))</f>
        <v/>
      </c>
      <c r="H8855" s="12">
        <f>IF(OR($E8855="",$F8855=""),"",IF(AND($G8855=1,$F8855&gt;='Working Hours'!$C$8,$F8855&lt;'Working Hours'!$C$9),1,0))</f>
        <v/>
      </c>
    </row>
    <row r="8856">
      <c r="A8856" s="11" t="n"/>
      <c r="B8856" s="11" t="n"/>
      <c r="C8856" s="11" t="n"/>
      <c r="E8856" s="12">
        <f>IF($A8856="","",IF(ISNUMBER($A8856),$A8856,IFERROR(DATEVALUE($A8856),"")))</f>
        <v/>
      </c>
      <c r="F8856" s="12">
        <f>IF($B8856="","",IF(ISNUMBER($B8856),HOUR($B8856)*2+MINUTE($B8856)/30,IFERROR(VALUE(LEFT($B8856,FIND(":",$B8856)-1))*2+VALUE(MID($B8856,FIND(":",$B8856)+1,2))/30,"")))</f>
        <v/>
      </c>
      <c r="G8856" s="12">
        <f>IF($E8856="","",IF(WEEKDAY($E8856,2)&lt;6,1,0))</f>
        <v/>
      </c>
      <c r="H8856" s="12">
        <f>IF(OR($E8856="",$F8856=""),"",IF(AND($G8856=1,$F8856&gt;='Working Hours'!$C$8,$F8856&lt;'Working Hours'!$C$9),1,0))</f>
        <v/>
      </c>
    </row>
    <row r="8857">
      <c r="A8857" s="11" t="n"/>
      <c r="B8857" s="11" t="n"/>
      <c r="C8857" s="11" t="n"/>
      <c r="E8857" s="12">
        <f>IF($A8857="","",IF(ISNUMBER($A8857),$A8857,IFERROR(DATEVALUE($A8857),"")))</f>
        <v/>
      </c>
      <c r="F8857" s="12">
        <f>IF($B8857="","",IF(ISNUMBER($B8857),HOUR($B8857)*2+MINUTE($B8857)/30,IFERROR(VALUE(LEFT($B8857,FIND(":",$B8857)-1))*2+VALUE(MID($B8857,FIND(":",$B8857)+1,2))/30,"")))</f>
        <v/>
      </c>
      <c r="G8857" s="12">
        <f>IF($E8857="","",IF(WEEKDAY($E8857,2)&lt;6,1,0))</f>
        <v/>
      </c>
      <c r="H8857" s="12">
        <f>IF(OR($E8857="",$F8857=""),"",IF(AND($G8857=1,$F8857&gt;='Working Hours'!$C$8,$F8857&lt;'Working Hours'!$C$9),1,0))</f>
        <v/>
      </c>
    </row>
    <row r="8858">
      <c r="A8858" s="11" t="n"/>
      <c r="B8858" s="11" t="n"/>
      <c r="C8858" s="11" t="n"/>
      <c r="E8858" s="12">
        <f>IF($A8858="","",IF(ISNUMBER($A8858),$A8858,IFERROR(DATEVALUE($A8858),"")))</f>
        <v/>
      </c>
      <c r="F8858" s="12">
        <f>IF($B8858="","",IF(ISNUMBER($B8858),HOUR($B8858)*2+MINUTE($B8858)/30,IFERROR(VALUE(LEFT($B8858,FIND(":",$B8858)-1))*2+VALUE(MID($B8858,FIND(":",$B8858)+1,2))/30,"")))</f>
        <v/>
      </c>
      <c r="G8858" s="12">
        <f>IF($E8858="","",IF(WEEKDAY($E8858,2)&lt;6,1,0))</f>
        <v/>
      </c>
      <c r="H8858" s="12">
        <f>IF(OR($E8858="",$F8858=""),"",IF(AND($G8858=1,$F8858&gt;='Working Hours'!$C$8,$F8858&lt;'Working Hours'!$C$9),1,0))</f>
        <v/>
      </c>
    </row>
    <row r="8859">
      <c r="A8859" s="11" t="n"/>
      <c r="B8859" s="11" t="n"/>
      <c r="C8859" s="11" t="n"/>
      <c r="E8859" s="12">
        <f>IF($A8859="","",IF(ISNUMBER($A8859),$A8859,IFERROR(DATEVALUE($A8859),"")))</f>
        <v/>
      </c>
      <c r="F8859" s="12">
        <f>IF($B8859="","",IF(ISNUMBER($B8859),HOUR($B8859)*2+MINUTE($B8859)/30,IFERROR(VALUE(LEFT($B8859,FIND(":",$B8859)-1))*2+VALUE(MID($B8859,FIND(":",$B8859)+1,2))/30,"")))</f>
        <v/>
      </c>
      <c r="G8859" s="12">
        <f>IF($E8859="","",IF(WEEKDAY($E8859,2)&lt;6,1,0))</f>
        <v/>
      </c>
      <c r="H8859" s="12">
        <f>IF(OR($E8859="",$F8859=""),"",IF(AND($G8859=1,$F8859&gt;='Working Hours'!$C$8,$F8859&lt;'Working Hours'!$C$9),1,0))</f>
        <v/>
      </c>
    </row>
    <row r="8860">
      <c r="A8860" s="11" t="n"/>
      <c r="B8860" s="11" t="n"/>
      <c r="C8860" s="11" t="n"/>
      <c r="E8860" s="12">
        <f>IF($A8860="","",IF(ISNUMBER($A8860),$A8860,IFERROR(DATEVALUE($A8860),"")))</f>
        <v/>
      </c>
      <c r="F8860" s="12">
        <f>IF($B8860="","",IF(ISNUMBER($B8860),HOUR($B8860)*2+MINUTE($B8860)/30,IFERROR(VALUE(LEFT($B8860,FIND(":",$B8860)-1))*2+VALUE(MID($B8860,FIND(":",$B8860)+1,2))/30,"")))</f>
        <v/>
      </c>
      <c r="G8860" s="12">
        <f>IF($E8860="","",IF(WEEKDAY($E8860,2)&lt;6,1,0))</f>
        <v/>
      </c>
      <c r="H8860" s="12">
        <f>IF(OR($E8860="",$F8860=""),"",IF(AND($G8860=1,$F8860&gt;='Working Hours'!$C$8,$F8860&lt;'Working Hours'!$C$9),1,0))</f>
        <v/>
      </c>
    </row>
    <row r="8861">
      <c r="A8861" s="11" t="n"/>
      <c r="B8861" s="11" t="n"/>
      <c r="C8861" s="11" t="n"/>
      <c r="E8861" s="12">
        <f>IF($A8861="","",IF(ISNUMBER($A8861),$A8861,IFERROR(DATEVALUE($A8861),"")))</f>
        <v/>
      </c>
      <c r="F8861" s="12">
        <f>IF($B8861="","",IF(ISNUMBER($B8861),HOUR($B8861)*2+MINUTE($B8861)/30,IFERROR(VALUE(LEFT($B8861,FIND(":",$B8861)-1))*2+VALUE(MID($B8861,FIND(":",$B8861)+1,2))/30,"")))</f>
        <v/>
      </c>
      <c r="G8861" s="12">
        <f>IF($E8861="","",IF(WEEKDAY($E8861,2)&lt;6,1,0))</f>
        <v/>
      </c>
      <c r="H8861" s="12">
        <f>IF(OR($E8861="",$F8861=""),"",IF(AND($G8861=1,$F8861&gt;='Working Hours'!$C$8,$F8861&lt;'Working Hours'!$C$9),1,0))</f>
        <v/>
      </c>
    </row>
    <row r="8862">
      <c r="A8862" s="11" t="n"/>
      <c r="B8862" s="11" t="n"/>
      <c r="C8862" s="11" t="n"/>
      <c r="E8862" s="12">
        <f>IF($A8862="","",IF(ISNUMBER($A8862),$A8862,IFERROR(DATEVALUE($A8862),"")))</f>
        <v/>
      </c>
      <c r="F8862" s="12">
        <f>IF($B8862="","",IF(ISNUMBER($B8862),HOUR($B8862)*2+MINUTE($B8862)/30,IFERROR(VALUE(LEFT($B8862,FIND(":",$B8862)-1))*2+VALUE(MID($B8862,FIND(":",$B8862)+1,2))/30,"")))</f>
        <v/>
      </c>
      <c r="G8862" s="12">
        <f>IF($E8862="","",IF(WEEKDAY($E8862,2)&lt;6,1,0))</f>
        <v/>
      </c>
      <c r="H8862" s="12">
        <f>IF(OR($E8862="",$F8862=""),"",IF(AND($G8862=1,$F8862&gt;='Working Hours'!$C$8,$F8862&lt;'Working Hours'!$C$9),1,0))</f>
        <v/>
      </c>
    </row>
    <row r="8863">
      <c r="A8863" s="11" t="n"/>
      <c r="B8863" s="11" t="n"/>
      <c r="C8863" s="11" t="n"/>
      <c r="E8863" s="12">
        <f>IF($A8863="","",IF(ISNUMBER($A8863),$A8863,IFERROR(DATEVALUE($A8863),"")))</f>
        <v/>
      </c>
      <c r="F8863" s="12">
        <f>IF($B8863="","",IF(ISNUMBER($B8863),HOUR($B8863)*2+MINUTE($B8863)/30,IFERROR(VALUE(LEFT($B8863,FIND(":",$B8863)-1))*2+VALUE(MID($B8863,FIND(":",$B8863)+1,2))/30,"")))</f>
        <v/>
      </c>
      <c r="G8863" s="12">
        <f>IF($E8863="","",IF(WEEKDAY($E8863,2)&lt;6,1,0))</f>
        <v/>
      </c>
      <c r="H8863" s="12">
        <f>IF(OR($E8863="",$F8863=""),"",IF(AND($G8863=1,$F8863&gt;='Working Hours'!$C$8,$F8863&lt;'Working Hours'!$C$9),1,0))</f>
        <v/>
      </c>
    </row>
    <row r="8864">
      <c r="A8864" s="11" t="n"/>
      <c r="B8864" s="11" t="n"/>
      <c r="C8864" s="11" t="n"/>
      <c r="E8864" s="12">
        <f>IF($A8864="","",IF(ISNUMBER($A8864),$A8864,IFERROR(DATEVALUE($A8864),"")))</f>
        <v/>
      </c>
      <c r="F8864" s="12">
        <f>IF($B8864="","",IF(ISNUMBER($B8864),HOUR($B8864)*2+MINUTE($B8864)/30,IFERROR(VALUE(LEFT($B8864,FIND(":",$B8864)-1))*2+VALUE(MID($B8864,FIND(":",$B8864)+1,2))/30,"")))</f>
        <v/>
      </c>
      <c r="G8864" s="12">
        <f>IF($E8864="","",IF(WEEKDAY($E8864,2)&lt;6,1,0))</f>
        <v/>
      </c>
      <c r="H8864" s="12">
        <f>IF(OR($E8864="",$F8864=""),"",IF(AND($G8864=1,$F8864&gt;='Working Hours'!$C$8,$F8864&lt;'Working Hours'!$C$9),1,0))</f>
        <v/>
      </c>
    </row>
    <row r="8865">
      <c r="A8865" s="11" t="n"/>
      <c r="B8865" s="11" t="n"/>
      <c r="C8865" s="11" t="n"/>
      <c r="E8865" s="12">
        <f>IF($A8865="","",IF(ISNUMBER($A8865),$A8865,IFERROR(DATEVALUE($A8865),"")))</f>
        <v/>
      </c>
      <c r="F8865" s="12">
        <f>IF($B8865="","",IF(ISNUMBER($B8865),HOUR($B8865)*2+MINUTE($B8865)/30,IFERROR(VALUE(LEFT($B8865,FIND(":",$B8865)-1))*2+VALUE(MID($B8865,FIND(":",$B8865)+1,2))/30,"")))</f>
        <v/>
      </c>
      <c r="G8865" s="12">
        <f>IF($E8865="","",IF(WEEKDAY($E8865,2)&lt;6,1,0))</f>
        <v/>
      </c>
      <c r="H8865" s="12">
        <f>IF(OR($E8865="",$F8865=""),"",IF(AND($G8865=1,$F8865&gt;='Working Hours'!$C$8,$F8865&lt;'Working Hours'!$C$9),1,0))</f>
        <v/>
      </c>
    </row>
    <row r="8866">
      <c r="A8866" s="11" t="n"/>
      <c r="B8866" s="11" t="n"/>
      <c r="C8866" s="11" t="n"/>
      <c r="E8866" s="12">
        <f>IF($A8866="","",IF(ISNUMBER($A8866),$A8866,IFERROR(DATEVALUE($A8866),"")))</f>
        <v/>
      </c>
      <c r="F8866" s="12">
        <f>IF($B8866="","",IF(ISNUMBER($B8866),HOUR($B8866)*2+MINUTE($B8866)/30,IFERROR(VALUE(LEFT($B8866,FIND(":",$B8866)-1))*2+VALUE(MID($B8866,FIND(":",$B8866)+1,2))/30,"")))</f>
        <v/>
      </c>
      <c r="G8866" s="12">
        <f>IF($E8866="","",IF(WEEKDAY($E8866,2)&lt;6,1,0))</f>
        <v/>
      </c>
      <c r="H8866" s="12">
        <f>IF(OR($E8866="",$F8866=""),"",IF(AND($G8866=1,$F8866&gt;='Working Hours'!$C$8,$F8866&lt;'Working Hours'!$C$9),1,0))</f>
        <v/>
      </c>
    </row>
    <row r="8867">
      <c r="A8867" s="11" t="n"/>
      <c r="B8867" s="11" t="n"/>
      <c r="C8867" s="11" t="n"/>
      <c r="E8867" s="12">
        <f>IF($A8867="","",IF(ISNUMBER($A8867),$A8867,IFERROR(DATEVALUE($A8867),"")))</f>
        <v/>
      </c>
      <c r="F8867" s="12">
        <f>IF($B8867="","",IF(ISNUMBER($B8867),HOUR($B8867)*2+MINUTE($B8867)/30,IFERROR(VALUE(LEFT($B8867,FIND(":",$B8867)-1))*2+VALUE(MID($B8867,FIND(":",$B8867)+1,2))/30,"")))</f>
        <v/>
      </c>
      <c r="G8867" s="12">
        <f>IF($E8867="","",IF(WEEKDAY($E8867,2)&lt;6,1,0))</f>
        <v/>
      </c>
      <c r="H8867" s="12">
        <f>IF(OR($E8867="",$F8867=""),"",IF(AND($G8867=1,$F8867&gt;='Working Hours'!$C$8,$F8867&lt;'Working Hours'!$C$9),1,0))</f>
        <v/>
      </c>
    </row>
    <row r="8868">
      <c r="A8868" s="11" t="n"/>
      <c r="B8868" s="11" t="n"/>
      <c r="C8868" s="11" t="n"/>
      <c r="E8868" s="12">
        <f>IF($A8868="","",IF(ISNUMBER($A8868),$A8868,IFERROR(DATEVALUE($A8868),"")))</f>
        <v/>
      </c>
      <c r="F8868" s="12">
        <f>IF($B8868="","",IF(ISNUMBER($B8868),HOUR($B8868)*2+MINUTE($B8868)/30,IFERROR(VALUE(LEFT($B8868,FIND(":",$B8868)-1))*2+VALUE(MID($B8868,FIND(":",$B8868)+1,2))/30,"")))</f>
        <v/>
      </c>
      <c r="G8868" s="12">
        <f>IF($E8868="","",IF(WEEKDAY($E8868,2)&lt;6,1,0))</f>
        <v/>
      </c>
      <c r="H8868" s="12">
        <f>IF(OR($E8868="",$F8868=""),"",IF(AND($G8868=1,$F8868&gt;='Working Hours'!$C$8,$F8868&lt;'Working Hours'!$C$9),1,0))</f>
        <v/>
      </c>
    </row>
    <row r="8869">
      <c r="A8869" s="11" t="n"/>
      <c r="B8869" s="11" t="n"/>
      <c r="C8869" s="11" t="n"/>
      <c r="E8869" s="12">
        <f>IF($A8869="","",IF(ISNUMBER($A8869),$A8869,IFERROR(DATEVALUE($A8869),"")))</f>
        <v/>
      </c>
      <c r="F8869" s="12">
        <f>IF($B8869="","",IF(ISNUMBER($B8869),HOUR($B8869)*2+MINUTE($B8869)/30,IFERROR(VALUE(LEFT($B8869,FIND(":",$B8869)-1))*2+VALUE(MID($B8869,FIND(":",$B8869)+1,2))/30,"")))</f>
        <v/>
      </c>
      <c r="G8869" s="12">
        <f>IF($E8869="","",IF(WEEKDAY($E8869,2)&lt;6,1,0))</f>
        <v/>
      </c>
      <c r="H8869" s="12">
        <f>IF(OR($E8869="",$F8869=""),"",IF(AND($G8869=1,$F8869&gt;='Working Hours'!$C$8,$F8869&lt;'Working Hours'!$C$9),1,0))</f>
        <v/>
      </c>
    </row>
    <row r="8870">
      <c r="A8870" s="11" t="n"/>
      <c r="B8870" s="11" t="n"/>
      <c r="C8870" s="11" t="n"/>
      <c r="E8870" s="12">
        <f>IF($A8870="","",IF(ISNUMBER($A8870),$A8870,IFERROR(DATEVALUE($A8870),"")))</f>
        <v/>
      </c>
      <c r="F8870" s="12">
        <f>IF($B8870="","",IF(ISNUMBER($B8870),HOUR($B8870)*2+MINUTE($B8870)/30,IFERROR(VALUE(LEFT($B8870,FIND(":",$B8870)-1))*2+VALUE(MID($B8870,FIND(":",$B8870)+1,2))/30,"")))</f>
        <v/>
      </c>
      <c r="G8870" s="12">
        <f>IF($E8870="","",IF(WEEKDAY($E8870,2)&lt;6,1,0))</f>
        <v/>
      </c>
      <c r="H8870" s="12">
        <f>IF(OR($E8870="",$F8870=""),"",IF(AND($G8870=1,$F8870&gt;='Working Hours'!$C$8,$F8870&lt;'Working Hours'!$C$9),1,0))</f>
        <v/>
      </c>
    </row>
    <row r="8871">
      <c r="A8871" s="11" t="n"/>
      <c r="B8871" s="11" t="n"/>
      <c r="C8871" s="11" t="n"/>
      <c r="E8871" s="12">
        <f>IF($A8871="","",IF(ISNUMBER($A8871),$A8871,IFERROR(DATEVALUE($A8871),"")))</f>
        <v/>
      </c>
      <c r="F8871" s="12">
        <f>IF($B8871="","",IF(ISNUMBER($B8871),HOUR($B8871)*2+MINUTE($B8871)/30,IFERROR(VALUE(LEFT($B8871,FIND(":",$B8871)-1))*2+VALUE(MID($B8871,FIND(":",$B8871)+1,2))/30,"")))</f>
        <v/>
      </c>
      <c r="G8871" s="12">
        <f>IF($E8871="","",IF(WEEKDAY($E8871,2)&lt;6,1,0))</f>
        <v/>
      </c>
      <c r="H8871" s="12">
        <f>IF(OR($E8871="",$F8871=""),"",IF(AND($G8871=1,$F8871&gt;='Working Hours'!$C$8,$F8871&lt;'Working Hours'!$C$9),1,0))</f>
        <v/>
      </c>
    </row>
    <row r="8872">
      <c r="A8872" s="11" t="n"/>
      <c r="B8872" s="11" t="n"/>
      <c r="C8872" s="11" t="n"/>
      <c r="E8872" s="12">
        <f>IF($A8872="","",IF(ISNUMBER($A8872),$A8872,IFERROR(DATEVALUE($A8872),"")))</f>
        <v/>
      </c>
      <c r="F8872" s="12">
        <f>IF($B8872="","",IF(ISNUMBER($B8872),HOUR($B8872)*2+MINUTE($B8872)/30,IFERROR(VALUE(LEFT($B8872,FIND(":",$B8872)-1))*2+VALUE(MID($B8872,FIND(":",$B8872)+1,2))/30,"")))</f>
        <v/>
      </c>
      <c r="G8872" s="12">
        <f>IF($E8872="","",IF(WEEKDAY($E8872,2)&lt;6,1,0))</f>
        <v/>
      </c>
      <c r="H8872" s="12">
        <f>IF(OR($E8872="",$F8872=""),"",IF(AND($G8872=1,$F8872&gt;='Working Hours'!$C$8,$F8872&lt;'Working Hours'!$C$9),1,0))</f>
        <v/>
      </c>
    </row>
    <row r="8873">
      <c r="A8873" s="11" t="n"/>
      <c r="B8873" s="11" t="n"/>
      <c r="C8873" s="11" t="n"/>
      <c r="E8873" s="12">
        <f>IF($A8873="","",IF(ISNUMBER($A8873),$A8873,IFERROR(DATEVALUE($A8873),"")))</f>
        <v/>
      </c>
      <c r="F8873" s="12">
        <f>IF($B8873="","",IF(ISNUMBER($B8873),HOUR($B8873)*2+MINUTE($B8873)/30,IFERROR(VALUE(LEFT($B8873,FIND(":",$B8873)-1))*2+VALUE(MID($B8873,FIND(":",$B8873)+1,2))/30,"")))</f>
        <v/>
      </c>
      <c r="G8873" s="12">
        <f>IF($E8873="","",IF(WEEKDAY($E8873,2)&lt;6,1,0))</f>
        <v/>
      </c>
      <c r="H8873" s="12">
        <f>IF(OR($E8873="",$F8873=""),"",IF(AND($G8873=1,$F8873&gt;='Working Hours'!$C$8,$F8873&lt;'Working Hours'!$C$9),1,0))</f>
        <v/>
      </c>
    </row>
    <row r="8874">
      <c r="A8874" s="11" t="n"/>
      <c r="B8874" s="11" t="n"/>
      <c r="C8874" s="11" t="n"/>
      <c r="E8874" s="12">
        <f>IF($A8874="","",IF(ISNUMBER($A8874),$A8874,IFERROR(DATEVALUE($A8874),"")))</f>
        <v/>
      </c>
      <c r="F8874" s="12">
        <f>IF($B8874="","",IF(ISNUMBER($B8874),HOUR($B8874)*2+MINUTE($B8874)/30,IFERROR(VALUE(LEFT($B8874,FIND(":",$B8874)-1))*2+VALUE(MID($B8874,FIND(":",$B8874)+1,2))/30,"")))</f>
        <v/>
      </c>
      <c r="G8874" s="12">
        <f>IF($E8874="","",IF(WEEKDAY($E8874,2)&lt;6,1,0))</f>
        <v/>
      </c>
      <c r="H8874" s="12">
        <f>IF(OR($E8874="",$F8874=""),"",IF(AND($G8874=1,$F8874&gt;='Working Hours'!$C$8,$F8874&lt;'Working Hours'!$C$9),1,0))</f>
        <v/>
      </c>
    </row>
    <row r="8875">
      <c r="A8875" s="11" t="n"/>
      <c r="B8875" s="11" t="n"/>
      <c r="C8875" s="11" t="n"/>
      <c r="E8875" s="12">
        <f>IF($A8875="","",IF(ISNUMBER($A8875),$A8875,IFERROR(DATEVALUE($A8875),"")))</f>
        <v/>
      </c>
      <c r="F8875" s="12">
        <f>IF($B8875="","",IF(ISNUMBER($B8875),HOUR($B8875)*2+MINUTE($B8875)/30,IFERROR(VALUE(LEFT($B8875,FIND(":",$B8875)-1))*2+VALUE(MID($B8875,FIND(":",$B8875)+1,2))/30,"")))</f>
        <v/>
      </c>
      <c r="G8875" s="12">
        <f>IF($E8875="","",IF(WEEKDAY($E8875,2)&lt;6,1,0))</f>
        <v/>
      </c>
      <c r="H8875" s="12">
        <f>IF(OR($E8875="",$F8875=""),"",IF(AND($G8875=1,$F8875&gt;='Working Hours'!$C$8,$F8875&lt;'Working Hours'!$C$9),1,0))</f>
        <v/>
      </c>
    </row>
    <row r="8876">
      <c r="A8876" s="11" t="n"/>
      <c r="B8876" s="11" t="n"/>
      <c r="C8876" s="11" t="n"/>
      <c r="E8876" s="12">
        <f>IF($A8876="","",IF(ISNUMBER($A8876),$A8876,IFERROR(DATEVALUE($A8876),"")))</f>
        <v/>
      </c>
      <c r="F8876" s="12">
        <f>IF($B8876="","",IF(ISNUMBER($B8876),HOUR($B8876)*2+MINUTE($B8876)/30,IFERROR(VALUE(LEFT($B8876,FIND(":",$B8876)-1))*2+VALUE(MID($B8876,FIND(":",$B8876)+1,2))/30,"")))</f>
        <v/>
      </c>
      <c r="G8876" s="12">
        <f>IF($E8876="","",IF(WEEKDAY($E8876,2)&lt;6,1,0))</f>
        <v/>
      </c>
      <c r="H8876" s="12">
        <f>IF(OR($E8876="",$F8876=""),"",IF(AND($G8876=1,$F8876&gt;='Working Hours'!$C$8,$F8876&lt;'Working Hours'!$C$9),1,0))</f>
        <v/>
      </c>
    </row>
    <row r="8877">
      <c r="A8877" s="11" t="n"/>
      <c r="B8877" s="11" t="n"/>
      <c r="C8877" s="11" t="n"/>
      <c r="E8877" s="12">
        <f>IF($A8877="","",IF(ISNUMBER($A8877),$A8877,IFERROR(DATEVALUE($A8877),"")))</f>
        <v/>
      </c>
      <c r="F8877" s="12">
        <f>IF($B8877="","",IF(ISNUMBER($B8877),HOUR($B8877)*2+MINUTE($B8877)/30,IFERROR(VALUE(LEFT($B8877,FIND(":",$B8877)-1))*2+VALUE(MID($B8877,FIND(":",$B8877)+1,2))/30,"")))</f>
        <v/>
      </c>
      <c r="G8877" s="12">
        <f>IF($E8877="","",IF(WEEKDAY($E8877,2)&lt;6,1,0))</f>
        <v/>
      </c>
      <c r="H8877" s="12">
        <f>IF(OR($E8877="",$F8877=""),"",IF(AND($G8877=1,$F8877&gt;='Working Hours'!$C$8,$F8877&lt;'Working Hours'!$C$9),1,0))</f>
        <v/>
      </c>
    </row>
    <row r="8878">
      <c r="A8878" s="11" t="n"/>
      <c r="B8878" s="11" t="n"/>
      <c r="C8878" s="11" t="n"/>
      <c r="E8878" s="12">
        <f>IF($A8878="","",IF(ISNUMBER($A8878),$A8878,IFERROR(DATEVALUE($A8878),"")))</f>
        <v/>
      </c>
      <c r="F8878" s="12">
        <f>IF($B8878="","",IF(ISNUMBER($B8878),HOUR($B8878)*2+MINUTE($B8878)/30,IFERROR(VALUE(LEFT($B8878,FIND(":",$B8878)-1))*2+VALUE(MID($B8878,FIND(":",$B8878)+1,2))/30,"")))</f>
        <v/>
      </c>
      <c r="G8878" s="12">
        <f>IF($E8878="","",IF(WEEKDAY($E8878,2)&lt;6,1,0))</f>
        <v/>
      </c>
      <c r="H8878" s="12">
        <f>IF(OR($E8878="",$F8878=""),"",IF(AND($G8878=1,$F8878&gt;='Working Hours'!$C$8,$F8878&lt;'Working Hours'!$C$9),1,0))</f>
        <v/>
      </c>
    </row>
    <row r="8879">
      <c r="A8879" s="11" t="n"/>
      <c r="B8879" s="11" t="n"/>
      <c r="C8879" s="11" t="n"/>
      <c r="E8879" s="12">
        <f>IF($A8879="","",IF(ISNUMBER($A8879),$A8879,IFERROR(DATEVALUE($A8879),"")))</f>
        <v/>
      </c>
      <c r="F8879" s="12">
        <f>IF($B8879="","",IF(ISNUMBER($B8879),HOUR($B8879)*2+MINUTE($B8879)/30,IFERROR(VALUE(LEFT($B8879,FIND(":",$B8879)-1))*2+VALUE(MID($B8879,FIND(":",$B8879)+1,2))/30,"")))</f>
        <v/>
      </c>
      <c r="G8879" s="12">
        <f>IF($E8879="","",IF(WEEKDAY($E8879,2)&lt;6,1,0))</f>
        <v/>
      </c>
      <c r="H8879" s="12">
        <f>IF(OR($E8879="",$F8879=""),"",IF(AND($G8879=1,$F8879&gt;='Working Hours'!$C$8,$F8879&lt;'Working Hours'!$C$9),1,0))</f>
        <v/>
      </c>
    </row>
    <row r="8880">
      <c r="A8880" s="11" t="n"/>
      <c r="B8880" s="11" t="n"/>
      <c r="C8880" s="11" t="n"/>
      <c r="E8880" s="12">
        <f>IF($A8880="","",IF(ISNUMBER($A8880),$A8880,IFERROR(DATEVALUE($A8880),"")))</f>
        <v/>
      </c>
      <c r="F8880" s="12">
        <f>IF($B8880="","",IF(ISNUMBER($B8880),HOUR($B8880)*2+MINUTE($B8880)/30,IFERROR(VALUE(LEFT($B8880,FIND(":",$B8880)-1))*2+VALUE(MID($B8880,FIND(":",$B8880)+1,2))/30,"")))</f>
        <v/>
      </c>
      <c r="G8880" s="12">
        <f>IF($E8880="","",IF(WEEKDAY($E8880,2)&lt;6,1,0))</f>
        <v/>
      </c>
      <c r="H8880" s="12">
        <f>IF(OR($E8880="",$F8880=""),"",IF(AND($G8880=1,$F8880&gt;='Working Hours'!$C$8,$F8880&lt;'Working Hours'!$C$9),1,0))</f>
        <v/>
      </c>
    </row>
    <row r="8881">
      <c r="A8881" s="11" t="n"/>
      <c r="B8881" s="11" t="n"/>
      <c r="C8881" s="11" t="n"/>
      <c r="E8881" s="12">
        <f>IF($A8881="","",IF(ISNUMBER($A8881),$A8881,IFERROR(DATEVALUE($A8881),"")))</f>
        <v/>
      </c>
      <c r="F8881" s="12">
        <f>IF($B8881="","",IF(ISNUMBER($B8881),HOUR($B8881)*2+MINUTE($B8881)/30,IFERROR(VALUE(LEFT($B8881,FIND(":",$B8881)-1))*2+VALUE(MID($B8881,FIND(":",$B8881)+1,2))/30,"")))</f>
        <v/>
      </c>
      <c r="G8881" s="12">
        <f>IF($E8881="","",IF(WEEKDAY($E8881,2)&lt;6,1,0))</f>
        <v/>
      </c>
      <c r="H8881" s="12">
        <f>IF(OR($E8881="",$F8881=""),"",IF(AND($G8881=1,$F8881&gt;='Working Hours'!$C$8,$F8881&lt;'Working Hours'!$C$9),1,0))</f>
        <v/>
      </c>
    </row>
    <row r="8882">
      <c r="A8882" s="11" t="n"/>
      <c r="B8882" s="11" t="n"/>
      <c r="C8882" s="11" t="n"/>
      <c r="E8882" s="12">
        <f>IF($A8882="","",IF(ISNUMBER($A8882),$A8882,IFERROR(DATEVALUE($A8882),"")))</f>
        <v/>
      </c>
      <c r="F8882" s="12">
        <f>IF($B8882="","",IF(ISNUMBER($B8882),HOUR($B8882)*2+MINUTE($B8882)/30,IFERROR(VALUE(LEFT($B8882,FIND(":",$B8882)-1))*2+VALUE(MID($B8882,FIND(":",$B8882)+1,2))/30,"")))</f>
        <v/>
      </c>
      <c r="G8882" s="12">
        <f>IF($E8882="","",IF(WEEKDAY($E8882,2)&lt;6,1,0))</f>
        <v/>
      </c>
      <c r="H8882" s="12">
        <f>IF(OR($E8882="",$F8882=""),"",IF(AND($G8882=1,$F8882&gt;='Working Hours'!$C$8,$F8882&lt;'Working Hours'!$C$9),1,0))</f>
        <v/>
      </c>
    </row>
    <row r="8883">
      <c r="A8883" s="11" t="n"/>
      <c r="B8883" s="11" t="n"/>
      <c r="C8883" s="11" t="n"/>
      <c r="E8883" s="12">
        <f>IF($A8883="","",IF(ISNUMBER($A8883),$A8883,IFERROR(DATEVALUE($A8883),"")))</f>
        <v/>
      </c>
      <c r="F8883" s="12">
        <f>IF($B8883="","",IF(ISNUMBER($B8883),HOUR($B8883)*2+MINUTE($B8883)/30,IFERROR(VALUE(LEFT($B8883,FIND(":",$B8883)-1))*2+VALUE(MID($B8883,FIND(":",$B8883)+1,2))/30,"")))</f>
        <v/>
      </c>
      <c r="G8883" s="12">
        <f>IF($E8883="","",IF(WEEKDAY($E8883,2)&lt;6,1,0))</f>
        <v/>
      </c>
      <c r="H8883" s="12">
        <f>IF(OR($E8883="",$F8883=""),"",IF(AND($G8883=1,$F8883&gt;='Working Hours'!$C$8,$F8883&lt;'Working Hours'!$C$9),1,0))</f>
        <v/>
      </c>
    </row>
    <row r="8884">
      <c r="A8884" s="11" t="n"/>
      <c r="B8884" s="11" t="n"/>
      <c r="C8884" s="11" t="n"/>
      <c r="E8884" s="12">
        <f>IF($A8884="","",IF(ISNUMBER($A8884),$A8884,IFERROR(DATEVALUE($A8884),"")))</f>
        <v/>
      </c>
      <c r="F8884" s="12">
        <f>IF($B8884="","",IF(ISNUMBER($B8884),HOUR($B8884)*2+MINUTE($B8884)/30,IFERROR(VALUE(LEFT($B8884,FIND(":",$B8884)-1))*2+VALUE(MID($B8884,FIND(":",$B8884)+1,2))/30,"")))</f>
        <v/>
      </c>
      <c r="G8884" s="12">
        <f>IF($E8884="","",IF(WEEKDAY($E8884,2)&lt;6,1,0))</f>
        <v/>
      </c>
      <c r="H8884" s="12">
        <f>IF(OR($E8884="",$F8884=""),"",IF(AND($G8884=1,$F8884&gt;='Working Hours'!$C$8,$F8884&lt;'Working Hours'!$C$9),1,0))</f>
        <v/>
      </c>
    </row>
    <row r="8885">
      <c r="A8885" s="11" t="n"/>
      <c r="B8885" s="11" t="n"/>
      <c r="C8885" s="11" t="n"/>
      <c r="E8885" s="12">
        <f>IF($A8885="","",IF(ISNUMBER($A8885),$A8885,IFERROR(DATEVALUE($A8885),"")))</f>
        <v/>
      </c>
      <c r="F8885" s="12">
        <f>IF($B8885="","",IF(ISNUMBER($B8885),HOUR($B8885)*2+MINUTE($B8885)/30,IFERROR(VALUE(LEFT($B8885,FIND(":",$B8885)-1))*2+VALUE(MID($B8885,FIND(":",$B8885)+1,2))/30,"")))</f>
        <v/>
      </c>
      <c r="G8885" s="12">
        <f>IF($E8885="","",IF(WEEKDAY($E8885,2)&lt;6,1,0))</f>
        <v/>
      </c>
      <c r="H8885" s="12">
        <f>IF(OR($E8885="",$F8885=""),"",IF(AND($G8885=1,$F8885&gt;='Working Hours'!$C$8,$F8885&lt;'Working Hours'!$C$9),1,0))</f>
        <v/>
      </c>
    </row>
    <row r="8886">
      <c r="A8886" s="11" t="n"/>
      <c r="B8886" s="11" t="n"/>
      <c r="C8886" s="11" t="n"/>
      <c r="E8886" s="12">
        <f>IF($A8886="","",IF(ISNUMBER($A8886),$A8886,IFERROR(DATEVALUE($A8886),"")))</f>
        <v/>
      </c>
      <c r="F8886" s="12">
        <f>IF($B8886="","",IF(ISNUMBER($B8886),HOUR($B8886)*2+MINUTE($B8886)/30,IFERROR(VALUE(LEFT($B8886,FIND(":",$B8886)-1))*2+VALUE(MID($B8886,FIND(":",$B8886)+1,2))/30,"")))</f>
        <v/>
      </c>
      <c r="G8886" s="12">
        <f>IF($E8886="","",IF(WEEKDAY($E8886,2)&lt;6,1,0))</f>
        <v/>
      </c>
      <c r="H8886" s="12">
        <f>IF(OR($E8886="",$F8886=""),"",IF(AND($G8886=1,$F8886&gt;='Working Hours'!$C$8,$F8886&lt;'Working Hours'!$C$9),1,0))</f>
        <v/>
      </c>
    </row>
    <row r="8887">
      <c r="A8887" s="11" t="n"/>
      <c r="B8887" s="11" t="n"/>
      <c r="C8887" s="11" t="n"/>
      <c r="E8887" s="12">
        <f>IF($A8887="","",IF(ISNUMBER($A8887),$A8887,IFERROR(DATEVALUE($A8887),"")))</f>
        <v/>
      </c>
      <c r="F8887" s="12">
        <f>IF($B8887="","",IF(ISNUMBER($B8887),HOUR($B8887)*2+MINUTE($B8887)/30,IFERROR(VALUE(LEFT($B8887,FIND(":",$B8887)-1))*2+VALUE(MID($B8887,FIND(":",$B8887)+1,2))/30,"")))</f>
        <v/>
      </c>
      <c r="G8887" s="12">
        <f>IF($E8887="","",IF(WEEKDAY($E8887,2)&lt;6,1,0))</f>
        <v/>
      </c>
      <c r="H8887" s="12">
        <f>IF(OR($E8887="",$F8887=""),"",IF(AND($G8887=1,$F8887&gt;='Working Hours'!$C$8,$F8887&lt;'Working Hours'!$C$9),1,0))</f>
        <v/>
      </c>
    </row>
    <row r="8888">
      <c r="A8888" s="11" t="n"/>
      <c r="B8888" s="11" t="n"/>
      <c r="C8888" s="11" t="n"/>
      <c r="E8888" s="12">
        <f>IF($A8888="","",IF(ISNUMBER($A8888),$A8888,IFERROR(DATEVALUE($A8888),"")))</f>
        <v/>
      </c>
      <c r="F8888" s="12">
        <f>IF($B8888="","",IF(ISNUMBER($B8888),HOUR($B8888)*2+MINUTE($B8888)/30,IFERROR(VALUE(LEFT($B8888,FIND(":",$B8888)-1))*2+VALUE(MID($B8888,FIND(":",$B8888)+1,2))/30,"")))</f>
        <v/>
      </c>
      <c r="G8888" s="12">
        <f>IF($E8888="","",IF(WEEKDAY($E8888,2)&lt;6,1,0))</f>
        <v/>
      </c>
      <c r="H8888" s="12">
        <f>IF(OR($E8888="",$F8888=""),"",IF(AND($G8888=1,$F8888&gt;='Working Hours'!$C$8,$F8888&lt;'Working Hours'!$C$9),1,0))</f>
        <v/>
      </c>
    </row>
    <row r="8889">
      <c r="A8889" s="11" t="n"/>
      <c r="B8889" s="11" t="n"/>
      <c r="C8889" s="11" t="n"/>
      <c r="E8889" s="12">
        <f>IF($A8889="","",IF(ISNUMBER($A8889),$A8889,IFERROR(DATEVALUE($A8889),"")))</f>
        <v/>
      </c>
      <c r="F8889" s="12">
        <f>IF($B8889="","",IF(ISNUMBER($B8889),HOUR($B8889)*2+MINUTE($B8889)/30,IFERROR(VALUE(LEFT($B8889,FIND(":",$B8889)-1))*2+VALUE(MID($B8889,FIND(":",$B8889)+1,2))/30,"")))</f>
        <v/>
      </c>
      <c r="G8889" s="12">
        <f>IF($E8889="","",IF(WEEKDAY($E8889,2)&lt;6,1,0))</f>
        <v/>
      </c>
      <c r="H8889" s="12">
        <f>IF(OR($E8889="",$F8889=""),"",IF(AND($G8889=1,$F8889&gt;='Working Hours'!$C$8,$F8889&lt;'Working Hours'!$C$9),1,0))</f>
        <v/>
      </c>
    </row>
    <row r="8890">
      <c r="A8890" s="11" t="n"/>
      <c r="B8890" s="11" t="n"/>
      <c r="C8890" s="11" t="n"/>
      <c r="E8890" s="12">
        <f>IF($A8890="","",IF(ISNUMBER($A8890),$A8890,IFERROR(DATEVALUE($A8890),"")))</f>
        <v/>
      </c>
      <c r="F8890" s="12">
        <f>IF($B8890="","",IF(ISNUMBER($B8890),HOUR($B8890)*2+MINUTE($B8890)/30,IFERROR(VALUE(LEFT($B8890,FIND(":",$B8890)-1))*2+VALUE(MID($B8890,FIND(":",$B8890)+1,2))/30,"")))</f>
        <v/>
      </c>
      <c r="G8890" s="12">
        <f>IF($E8890="","",IF(WEEKDAY($E8890,2)&lt;6,1,0))</f>
        <v/>
      </c>
      <c r="H8890" s="12">
        <f>IF(OR($E8890="",$F8890=""),"",IF(AND($G8890=1,$F8890&gt;='Working Hours'!$C$8,$F8890&lt;'Working Hours'!$C$9),1,0))</f>
        <v/>
      </c>
    </row>
    <row r="8891">
      <c r="A8891" s="11" t="n"/>
      <c r="B8891" s="11" t="n"/>
      <c r="C8891" s="11" t="n"/>
      <c r="E8891" s="12">
        <f>IF($A8891="","",IF(ISNUMBER($A8891),$A8891,IFERROR(DATEVALUE($A8891),"")))</f>
        <v/>
      </c>
      <c r="F8891" s="12">
        <f>IF($B8891="","",IF(ISNUMBER($B8891),HOUR($B8891)*2+MINUTE($B8891)/30,IFERROR(VALUE(LEFT($B8891,FIND(":",$B8891)-1))*2+VALUE(MID($B8891,FIND(":",$B8891)+1,2))/30,"")))</f>
        <v/>
      </c>
      <c r="G8891" s="12">
        <f>IF($E8891="","",IF(WEEKDAY($E8891,2)&lt;6,1,0))</f>
        <v/>
      </c>
      <c r="H8891" s="12">
        <f>IF(OR($E8891="",$F8891=""),"",IF(AND($G8891=1,$F8891&gt;='Working Hours'!$C$8,$F8891&lt;'Working Hours'!$C$9),1,0))</f>
        <v/>
      </c>
    </row>
    <row r="8892">
      <c r="A8892" s="11" t="n"/>
      <c r="B8892" s="11" t="n"/>
      <c r="C8892" s="11" t="n"/>
      <c r="E8892" s="12">
        <f>IF($A8892="","",IF(ISNUMBER($A8892),$A8892,IFERROR(DATEVALUE($A8892),"")))</f>
        <v/>
      </c>
      <c r="F8892" s="12">
        <f>IF($B8892="","",IF(ISNUMBER($B8892),HOUR($B8892)*2+MINUTE($B8892)/30,IFERROR(VALUE(LEFT($B8892,FIND(":",$B8892)-1))*2+VALUE(MID($B8892,FIND(":",$B8892)+1,2))/30,"")))</f>
        <v/>
      </c>
      <c r="G8892" s="12">
        <f>IF($E8892="","",IF(WEEKDAY($E8892,2)&lt;6,1,0))</f>
        <v/>
      </c>
      <c r="H8892" s="12">
        <f>IF(OR($E8892="",$F8892=""),"",IF(AND($G8892=1,$F8892&gt;='Working Hours'!$C$8,$F8892&lt;'Working Hours'!$C$9),1,0))</f>
        <v/>
      </c>
    </row>
    <row r="8893">
      <c r="A8893" s="11" t="n"/>
      <c r="B8893" s="11" t="n"/>
      <c r="C8893" s="11" t="n"/>
      <c r="E8893" s="12">
        <f>IF($A8893="","",IF(ISNUMBER($A8893),$A8893,IFERROR(DATEVALUE($A8893),"")))</f>
        <v/>
      </c>
      <c r="F8893" s="12">
        <f>IF($B8893="","",IF(ISNUMBER($B8893),HOUR($B8893)*2+MINUTE($B8893)/30,IFERROR(VALUE(LEFT($B8893,FIND(":",$B8893)-1))*2+VALUE(MID($B8893,FIND(":",$B8893)+1,2))/30,"")))</f>
        <v/>
      </c>
      <c r="G8893" s="12">
        <f>IF($E8893="","",IF(WEEKDAY($E8893,2)&lt;6,1,0))</f>
        <v/>
      </c>
      <c r="H8893" s="12">
        <f>IF(OR($E8893="",$F8893=""),"",IF(AND($G8893=1,$F8893&gt;='Working Hours'!$C$8,$F8893&lt;'Working Hours'!$C$9),1,0))</f>
        <v/>
      </c>
    </row>
    <row r="8894">
      <c r="A8894" s="11" t="n"/>
      <c r="B8894" s="11" t="n"/>
      <c r="C8894" s="11" t="n"/>
      <c r="E8894" s="12">
        <f>IF($A8894="","",IF(ISNUMBER($A8894),$A8894,IFERROR(DATEVALUE($A8894),"")))</f>
        <v/>
      </c>
      <c r="F8894" s="12">
        <f>IF($B8894="","",IF(ISNUMBER($B8894),HOUR($B8894)*2+MINUTE($B8894)/30,IFERROR(VALUE(LEFT($B8894,FIND(":",$B8894)-1))*2+VALUE(MID($B8894,FIND(":",$B8894)+1,2))/30,"")))</f>
        <v/>
      </c>
      <c r="G8894" s="12">
        <f>IF($E8894="","",IF(WEEKDAY($E8894,2)&lt;6,1,0))</f>
        <v/>
      </c>
      <c r="H8894" s="12">
        <f>IF(OR($E8894="",$F8894=""),"",IF(AND($G8894=1,$F8894&gt;='Working Hours'!$C$8,$F8894&lt;'Working Hours'!$C$9),1,0))</f>
        <v/>
      </c>
    </row>
    <row r="8895">
      <c r="A8895" s="11" t="n"/>
      <c r="B8895" s="11" t="n"/>
      <c r="C8895" s="11" t="n"/>
      <c r="E8895" s="12">
        <f>IF($A8895="","",IF(ISNUMBER($A8895),$A8895,IFERROR(DATEVALUE($A8895),"")))</f>
        <v/>
      </c>
      <c r="F8895" s="12">
        <f>IF($B8895="","",IF(ISNUMBER($B8895),HOUR($B8895)*2+MINUTE($B8895)/30,IFERROR(VALUE(LEFT($B8895,FIND(":",$B8895)-1))*2+VALUE(MID($B8895,FIND(":",$B8895)+1,2))/30,"")))</f>
        <v/>
      </c>
      <c r="G8895" s="12">
        <f>IF($E8895="","",IF(WEEKDAY($E8895,2)&lt;6,1,0))</f>
        <v/>
      </c>
      <c r="H8895" s="12">
        <f>IF(OR($E8895="",$F8895=""),"",IF(AND($G8895=1,$F8895&gt;='Working Hours'!$C$8,$F8895&lt;'Working Hours'!$C$9),1,0))</f>
        <v/>
      </c>
    </row>
    <row r="8896">
      <c r="A8896" s="11" t="n"/>
      <c r="B8896" s="11" t="n"/>
      <c r="C8896" s="11" t="n"/>
      <c r="E8896" s="12">
        <f>IF($A8896="","",IF(ISNUMBER($A8896),$A8896,IFERROR(DATEVALUE($A8896),"")))</f>
        <v/>
      </c>
      <c r="F8896" s="12">
        <f>IF($B8896="","",IF(ISNUMBER($B8896),HOUR($B8896)*2+MINUTE($B8896)/30,IFERROR(VALUE(LEFT($B8896,FIND(":",$B8896)-1))*2+VALUE(MID($B8896,FIND(":",$B8896)+1,2))/30,"")))</f>
        <v/>
      </c>
      <c r="G8896" s="12">
        <f>IF($E8896="","",IF(WEEKDAY($E8896,2)&lt;6,1,0))</f>
        <v/>
      </c>
      <c r="H8896" s="12">
        <f>IF(OR($E8896="",$F8896=""),"",IF(AND($G8896=1,$F8896&gt;='Working Hours'!$C$8,$F8896&lt;'Working Hours'!$C$9),1,0))</f>
        <v/>
      </c>
    </row>
    <row r="8897">
      <c r="A8897" s="11" t="n"/>
      <c r="B8897" s="11" t="n"/>
      <c r="C8897" s="11" t="n"/>
      <c r="E8897" s="12">
        <f>IF($A8897="","",IF(ISNUMBER($A8897),$A8897,IFERROR(DATEVALUE($A8897),"")))</f>
        <v/>
      </c>
      <c r="F8897" s="12">
        <f>IF($B8897="","",IF(ISNUMBER($B8897),HOUR($B8897)*2+MINUTE($B8897)/30,IFERROR(VALUE(LEFT($B8897,FIND(":",$B8897)-1))*2+VALUE(MID($B8897,FIND(":",$B8897)+1,2))/30,"")))</f>
        <v/>
      </c>
      <c r="G8897" s="12">
        <f>IF($E8897="","",IF(WEEKDAY($E8897,2)&lt;6,1,0))</f>
        <v/>
      </c>
      <c r="H8897" s="12">
        <f>IF(OR($E8897="",$F8897=""),"",IF(AND($G8897=1,$F8897&gt;='Working Hours'!$C$8,$F8897&lt;'Working Hours'!$C$9),1,0))</f>
        <v/>
      </c>
    </row>
    <row r="8898">
      <c r="A8898" s="11" t="n"/>
      <c r="B8898" s="11" t="n"/>
      <c r="C8898" s="11" t="n"/>
      <c r="E8898" s="12">
        <f>IF($A8898="","",IF(ISNUMBER($A8898),$A8898,IFERROR(DATEVALUE($A8898),"")))</f>
        <v/>
      </c>
      <c r="F8898" s="12">
        <f>IF($B8898="","",IF(ISNUMBER($B8898),HOUR($B8898)*2+MINUTE($B8898)/30,IFERROR(VALUE(LEFT($B8898,FIND(":",$B8898)-1))*2+VALUE(MID($B8898,FIND(":",$B8898)+1,2))/30,"")))</f>
        <v/>
      </c>
      <c r="G8898" s="12">
        <f>IF($E8898="","",IF(WEEKDAY($E8898,2)&lt;6,1,0))</f>
        <v/>
      </c>
      <c r="H8898" s="12">
        <f>IF(OR($E8898="",$F8898=""),"",IF(AND($G8898=1,$F8898&gt;='Working Hours'!$C$8,$F8898&lt;'Working Hours'!$C$9),1,0))</f>
        <v/>
      </c>
    </row>
    <row r="8899">
      <c r="A8899" s="11" t="n"/>
      <c r="B8899" s="11" t="n"/>
      <c r="C8899" s="11" t="n"/>
      <c r="E8899" s="12">
        <f>IF($A8899="","",IF(ISNUMBER($A8899),$A8899,IFERROR(DATEVALUE($A8899),"")))</f>
        <v/>
      </c>
      <c r="F8899" s="12">
        <f>IF($B8899="","",IF(ISNUMBER($B8899),HOUR($B8899)*2+MINUTE($B8899)/30,IFERROR(VALUE(LEFT($B8899,FIND(":",$B8899)-1))*2+VALUE(MID($B8899,FIND(":",$B8899)+1,2))/30,"")))</f>
        <v/>
      </c>
      <c r="G8899" s="12">
        <f>IF($E8899="","",IF(WEEKDAY($E8899,2)&lt;6,1,0))</f>
        <v/>
      </c>
      <c r="H8899" s="12">
        <f>IF(OR($E8899="",$F8899=""),"",IF(AND($G8899=1,$F8899&gt;='Working Hours'!$C$8,$F8899&lt;'Working Hours'!$C$9),1,0))</f>
        <v/>
      </c>
    </row>
    <row r="8900">
      <c r="A8900" s="11" t="n"/>
      <c r="B8900" s="11" t="n"/>
      <c r="C8900" s="11" t="n"/>
      <c r="E8900" s="12">
        <f>IF($A8900="","",IF(ISNUMBER($A8900),$A8900,IFERROR(DATEVALUE($A8900),"")))</f>
        <v/>
      </c>
      <c r="F8900" s="12">
        <f>IF($B8900="","",IF(ISNUMBER($B8900),HOUR($B8900)*2+MINUTE($B8900)/30,IFERROR(VALUE(LEFT($B8900,FIND(":",$B8900)-1))*2+VALUE(MID($B8900,FIND(":",$B8900)+1,2))/30,"")))</f>
        <v/>
      </c>
      <c r="G8900" s="12">
        <f>IF($E8900="","",IF(WEEKDAY($E8900,2)&lt;6,1,0))</f>
        <v/>
      </c>
      <c r="H8900" s="12">
        <f>IF(OR($E8900="",$F8900=""),"",IF(AND($G8900=1,$F8900&gt;='Working Hours'!$C$8,$F8900&lt;'Working Hours'!$C$9),1,0))</f>
        <v/>
      </c>
    </row>
    <row r="8901">
      <c r="A8901" s="11" t="n"/>
      <c r="B8901" s="11" t="n"/>
      <c r="C8901" s="11" t="n"/>
      <c r="E8901" s="12">
        <f>IF($A8901="","",IF(ISNUMBER($A8901),$A8901,IFERROR(DATEVALUE($A8901),"")))</f>
        <v/>
      </c>
      <c r="F8901" s="12">
        <f>IF($B8901="","",IF(ISNUMBER($B8901),HOUR($B8901)*2+MINUTE($B8901)/30,IFERROR(VALUE(LEFT($B8901,FIND(":",$B8901)-1))*2+VALUE(MID($B8901,FIND(":",$B8901)+1,2))/30,"")))</f>
        <v/>
      </c>
      <c r="G8901" s="12">
        <f>IF($E8901="","",IF(WEEKDAY($E8901,2)&lt;6,1,0))</f>
        <v/>
      </c>
      <c r="H8901" s="12">
        <f>IF(OR($E8901="",$F8901=""),"",IF(AND($G8901=1,$F8901&gt;='Working Hours'!$C$8,$F8901&lt;'Working Hours'!$C$9),1,0))</f>
        <v/>
      </c>
    </row>
    <row r="8902">
      <c r="A8902" s="11" t="n"/>
      <c r="B8902" s="11" t="n"/>
      <c r="C8902" s="11" t="n"/>
      <c r="E8902" s="12">
        <f>IF($A8902="","",IF(ISNUMBER($A8902),$A8902,IFERROR(DATEVALUE($A8902),"")))</f>
        <v/>
      </c>
      <c r="F8902" s="12">
        <f>IF($B8902="","",IF(ISNUMBER($B8902),HOUR($B8902)*2+MINUTE($B8902)/30,IFERROR(VALUE(LEFT($B8902,FIND(":",$B8902)-1))*2+VALUE(MID($B8902,FIND(":",$B8902)+1,2))/30,"")))</f>
        <v/>
      </c>
      <c r="G8902" s="12">
        <f>IF($E8902="","",IF(WEEKDAY($E8902,2)&lt;6,1,0))</f>
        <v/>
      </c>
      <c r="H8902" s="12">
        <f>IF(OR($E8902="",$F8902=""),"",IF(AND($G8902=1,$F8902&gt;='Working Hours'!$C$8,$F8902&lt;'Working Hours'!$C$9),1,0))</f>
        <v/>
      </c>
    </row>
    <row r="8903">
      <c r="A8903" s="11" t="n"/>
      <c r="B8903" s="11" t="n"/>
      <c r="C8903" s="11" t="n"/>
      <c r="E8903" s="12">
        <f>IF($A8903="","",IF(ISNUMBER($A8903),$A8903,IFERROR(DATEVALUE($A8903),"")))</f>
        <v/>
      </c>
      <c r="F8903" s="12">
        <f>IF($B8903="","",IF(ISNUMBER($B8903),HOUR($B8903)*2+MINUTE($B8903)/30,IFERROR(VALUE(LEFT($B8903,FIND(":",$B8903)-1))*2+VALUE(MID($B8903,FIND(":",$B8903)+1,2))/30,"")))</f>
        <v/>
      </c>
      <c r="G8903" s="12">
        <f>IF($E8903="","",IF(WEEKDAY($E8903,2)&lt;6,1,0))</f>
        <v/>
      </c>
      <c r="H8903" s="12">
        <f>IF(OR($E8903="",$F8903=""),"",IF(AND($G8903=1,$F8903&gt;='Working Hours'!$C$8,$F8903&lt;'Working Hours'!$C$9),1,0))</f>
        <v/>
      </c>
    </row>
    <row r="8904">
      <c r="A8904" s="11" t="n"/>
      <c r="B8904" s="11" t="n"/>
      <c r="C8904" s="11" t="n"/>
      <c r="E8904" s="12">
        <f>IF($A8904="","",IF(ISNUMBER($A8904),$A8904,IFERROR(DATEVALUE($A8904),"")))</f>
        <v/>
      </c>
      <c r="F8904" s="12">
        <f>IF($B8904="","",IF(ISNUMBER($B8904),HOUR($B8904)*2+MINUTE($B8904)/30,IFERROR(VALUE(LEFT($B8904,FIND(":",$B8904)-1))*2+VALUE(MID($B8904,FIND(":",$B8904)+1,2))/30,"")))</f>
        <v/>
      </c>
      <c r="G8904" s="12">
        <f>IF($E8904="","",IF(WEEKDAY($E8904,2)&lt;6,1,0))</f>
        <v/>
      </c>
      <c r="H8904" s="12">
        <f>IF(OR($E8904="",$F8904=""),"",IF(AND($G8904=1,$F8904&gt;='Working Hours'!$C$8,$F8904&lt;'Working Hours'!$C$9),1,0))</f>
        <v/>
      </c>
    </row>
    <row r="8905">
      <c r="A8905" s="11" t="n"/>
      <c r="B8905" s="11" t="n"/>
      <c r="C8905" s="11" t="n"/>
      <c r="E8905" s="12">
        <f>IF($A8905="","",IF(ISNUMBER($A8905),$A8905,IFERROR(DATEVALUE($A8905),"")))</f>
        <v/>
      </c>
      <c r="F8905" s="12">
        <f>IF($B8905="","",IF(ISNUMBER($B8905),HOUR($B8905)*2+MINUTE($B8905)/30,IFERROR(VALUE(LEFT($B8905,FIND(":",$B8905)-1))*2+VALUE(MID($B8905,FIND(":",$B8905)+1,2))/30,"")))</f>
        <v/>
      </c>
      <c r="G8905" s="12">
        <f>IF($E8905="","",IF(WEEKDAY($E8905,2)&lt;6,1,0))</f>
        <v/>
      </c>
      <c r="H8905" s="12">
        <f>IF(OR($E8905="",$F8905=""),"",IF(AND($G8905=1,$F8905&gt;='Working Hours'!$C$8,$F8905&lt;'Working Hours'!$C$9),1,0))</f>
        <v/>
      </c>
    </row>
    <row r="8906">
      <c r="A8906" s="11" t="n"/>
      <c r="B8906" s="11" t="n"/>
      <c r="C8906" s="11" t="n"/>
      <c r="E8906" s="12">
        <f>IF($A8906="","",IF(ISNUMBER($A8906),$A8906,IFERROR(DATEVALUE($A8906),"")))</f>
        <v/>
      </c>
      <c r="F8906" s="12">
        <f>IF($B8906="","",IF(ISNUMBER($B8906),HOUR($B8906)*2+MINUTE($B8906)/30,IFERROR(VALUE(LEFT($B8906,FIND(":",$B8906)-1))*2+VALUE(MID($B8906,FIND(":",$B8906)+1,2))/30,"")))</f>
        <v/>
      </c>
      <c r="G8906" s="12">
        <f>IF($E8906="","",IF(WEEKDAY($E8906,2)&lt;6,1,0))</f>
        <v/>
      </c>
      <c r="H8906" s="12">
        <f>IF(OR($E8906="",$F8906=""),"",IF(AND($G8906=1,$F8906&gt;='Working Hours'!$C$8,$F8906&lt;'Working Hours'!$C$9),1,0))</f>
        <v/>
      </c>
    </row>
    <row r="8907">
      <c r="A8907" s="11" t="n"/>
      <c r="B8907" s="11" t="n"/>
      <c r="C8907" s="11" t="n"/>
      <c r="E8907" s="12">
        <f>IF($A8907="","",IF(ISNUMBER($A8907),$A8907,IFERROR(DATEVALUE($A8907),"")))</f>
        <v/>
      </c>
      <c r="F8907" s="12">
        <f>IF($B8907="","",IF(ISNUMBER($B8907),HOUR($B8907)*2+MINUTE($B8907)/30,IFERROR(VALUE(LEFT($B8907,FIND(":",$B8907)-1))*2+VALUE(MID($B8907,FIND(":",$B8907)+1,2))/30,"")))</f>
        <v/>
      </c>
      <c r="G8907" s="12">
        <f>IF($E8907="","",IF(WEEKDAY($E8907,2)&lt;6,1,0))</f>
        <v/>
      </c>
      <c r="H8907" s="12">
        <f>IF(OR($E8907="",$F8907=""),"",IF(AND($G8907=1,$F8907&gt;='Working Hours'!$C$8,$F8907&lt;'Working Hours'!$C$9),1,0))</f>
        <v/>
      </c>
    </row>
    <row r="8908">
      <c r="A8908" s="11" t="n"/>
      <c r="B8908" s="11" t="n"/>
      <c r="C8908" s="11" t="n"/>
      <c r="E8908" s="12">
        <f>IF($A8908="","",IF(ISNUMBER($A8908),$A8908,IFERROR(DATEVALUE($A8908),"")))</f>
        <v/>
      </c>
      <c r="F8908" s="12">
        <f>IF($B8908="","",IF(ISNUMBER($B8908),HOUR($B8908)*2+MINUTE($B8908)/30,IFERROR(VALUE(LEFT($B8908,FIND(":",$B8908)-1))*2+VALUE(MID($B8908,FIND(":",$B8908)+1,2))/30,"")))</f>
        <v/>
      </c>
      <c r="G8908" s="12">
        <f>IF($E8908="","",IF(WEEKDAY($E8908,2)&lt;6,1,0))</f>
        <v/>
      </c>
      <c r="H8908" s="12">
        <f>IF(OR($E8908="",$F8908=""),"",IF(AND($G8908=1,$F8908&gt;='Working Hours'!$C$8,$F8908&lt;'Working Hours'!$C$9),1,0))</f>
        <v/>
      </c>
    </row>
    <row r="8909">
      <c r="A8909" s="11" t="n"/>
      <c r="B8909" s="11" t="n"/>
      <c r="C8909" s="11" t="n"/>
      <c r="E8909" s="12">
        <f>IF($A8909="","",IF(ISNUMBER($A8909),$A8909,IFERROR(DATEVALUE($A8909),"")))</f>
        <v/>
      </c>
      <c r="F8909" s="12">
        <f>IF($B8909="","",IF(ISNUMBER($B8909),HOUR($B8909)*2+MINUTE($B8909)/30,IFERROR(VALUE(LEFT($B8909,FIND(":",$B8909)-1))*2+VALUE(MID($B8909,FIND(":",$B8909)+1,2))/30,"")))</f>
        <v/>
      </c>
      <c r="G8909" s="12">
        <f>IF($E8909="","",IF(WEEKDAY($E8909,2)&lt;6,1,0))</f>
        <v/>
      </c>
      <c r="H8909" s="12">
        <f>IF(OR($E8909="",$F8909=""),"",IF(AND($G8909=1,$F8909&gt;='Working Hours'!$C$8,$F8909&lt;'Working Hours'!$C$9),1,0))</f>
        <v/>
      </c>
    </row>
    <row r="8910">
      <c r="A8910" s="11" t="n"/>
      <c r="B8910" s="11" t="n"/>
      <c r="C8910" s="11" t="n"/>
      <c r="E8910" s="12">
        <f>IF($A8910="","",IF(ISNUMBER($A8910),$A8910,IFERROR(DATEVALUE($A8910),"")))</f>
        <v/>
      </c>
      <c r="F8910" s="12">
        <f>IF($B8910="","",IF(ISNUMBER($B8910),HOUR($B8910)*2+MINUTE($B8910)/30,IFERROR(VALUE(LEFT($B8910,FIND(":",$B8910)-1))*2+VALUE(MID($B8910,FIND(":",$B8910)+1,2))/30,"")))</f>
        <v/>
      </c>
      <c r="G8910" s="12">
        <f>IF($E8910="","",IF(WEEKDAY($E8910,2)&lt;6,1,0))</f>
        <v/>
      </c>
      <c r="H8910" s="12">
        <f>IF(OR($E8910="",$F8910=""),"",IF(AND($G8910=1,$F8910&gt;='Working Hours'!$C$8,$F8910&lt;'Working Hours'!$C$9),1,0))</f>
        <v/>
      </c>
    </row>
    <row r="8911">
      <c r="A8911" s="11" t="n"/>
      <c r="B8911" s="11" t="n"/>
      <c r="C8911" s="11" t="n"/>
      <c r="E8911" s="12">
        <f>IF($A8911="","",IF(ISNUMBER($A8911),$A8911,IFERROR(DATEVALUE($A8911),"")))</f>
        <v/>
      </c>
      <c r="F8911" s="12">
        <f>IF($B8911="","",IF(ISNUMBER($B8911),HOUR($B8911)*2+MINUTE($B8911)/30,IFERROR(VALUE(LEFT($B8911,FIND(":",$B8911)-1))*2+VALUE(MID($B8911,FIND(":",$B8911)+1,2))/30,"")))</f>
        <v/>
      </c>
      <c r="G8911" s="12">
        <f>IF($E8911="","",IF(WEEKDAY($E8911,2)&lt;6,1,0))</f>
        <v/>
      </c>
      <c r="H8911" s="12">
        <f>IF(OR($E8911="",$F8911=""),"",IF(AND($G8911=1,$F8911&gt;='Working Hours'!$C$8,$F8911&lt;'Working Hours'!$C$9),1,0))</f>
        <v/>
      </c>
    </row>
    <row r="8912">
      <c r="A8912" s="11" t="n"/>
      <c r="B8912" s="11" t="n"/>
      <c r="C8912" s="11" t="n"/>
      <c r="E8912" s="12">
        <f>IF($A8912="","",IF(ISNUMBER($A8912),$A8912,IFERROR(DATEVALUE($A8912),"")))</f>
        <v/>
      </c>
      <c r="F8912" s="12">
        <f>IF($B8912="","",IF(ISNUMBER($B8912),HOUR($B8912)*2+MINUTE($B8912)/30,IFERROR(VALUE(LEFT($B8912,FIND(":",$B8912)-1))*2+VALUE(MID($B8912,FIND(":",$B8912)+1,2))/30,"")))</f>
        <v/>
      </c>
      <c r="G8912" s="12">
        <f>IF($E8912="","",IF(WEEKDAY($E8912,2)&lt;6,1,0))</f>
        <v/>
      </c>
      <c r="H8912" s="12">
        <f>IF(OR($E8912="",$F8912=""),"",IF(AND($G8912=1,$F8912&gt;='Working Hours'!$C$8,$F8912&lt;'Working Hours'!$C$9),1,0))</f>
        <v/>
      </c>
    </row>
    <row r="8913">
      <c r="A8913" s="11" t="n"/>
      <c r="B8913" s="11" t="n"/>
      <c r="C8913" s="11" t="n"/>
      <c r="E8913" s="12">
        <f>IF($A8913="","",IF(ISNUMBER($A8913),$A8913,IFERROR(DATEVALUE($A8913),"")))</f>
        <v/>
      </c>
      <c r="F8913" s="12">
        <f>IF($B8913="","",IF(ISNUMBER($B8913),HOUR($B8913)*2+MINUTE($B8913)/30,IFERROR(VALUE(LEFT($B8913,FIND(":",$B8913)-1))*2+VALUE(MID($B8913,FIND(":",$B8913)+1,2))/30,"")))</f>
        <v/>
      </c>
      <c r="G8913" s="12">
        <f>IF($E8913="","",IF(WEEKDAY($E8913,2)&lt;6,1,0))</f>
        <v/>
      </c>
      <c r="H8913" s="12">
        <f>IF(OR($E8913="",$F8913=""),"",IF(AND($G8913=1,$F8913&gt;='Working Hours'!$C$8,$F8913&lt;'Working Hours'!$C$9),1,0))</f>
        <v/>
      </c>
    </row>
    <row r="8914">
      <c r="A8914" s="11" t="n"/>
      <c r="B8914" s="11" t="n"/>
      <c r="C8914" s="11" t="n"/>
      <c r="E8914" s="12">
        <f>IF($A8914="","",IF(ISNUMBER($A8914),$A8914,IFERROR(DATEVALUE($A8914),"")))</f>
        <v/>
      </c>
      <c r="F8914" s="12">
        <f>IF($B8914="","",IF(ISNUMBER($B8914),HOUR($B8914)*2+MINUTE($B8914)/30,IFERROR(VALUE(LEFT($B8914,FIND(":",$B8914)-1))*2+VALUE(MID($B8914,FIND(":",$B8914)+1,2))/30,"")))</f>
        <v/>
      </c>
      <c r="G8914" s="12">
        <f>IF($E8914="","",IF(WEEKDAY($E8914,2)&lt;6,1,0))</f>
        <v/>
      </c>
      <c r="H8914" s="12">
        <f>IF(OR($E8914="",$F8914=""),"",IF(AND($G8914=1,$F8914&gt;='Working Hours'!$C$8,$F8914&lt;'Working Hours'!$C$9),1,0))</f>
        <v/>
      </c>
    </row>
    <row r="8915">
      <c r="A8915" s="11" t="n"/>
      <c r="B8915" s="11" t="n"/>
      <c r="C8915" s="11" t="n"/>
      <c r="E8915" s="12">
        <f>IF($A8915="","",IF(ISNUMBER($A8915),$A8915,IFERROR(DATEVALUE($A8915),"")))</f>
        <v/>
      </c>
      <c r="F8915" s="12">
        <f>IF($B8915="","",IF(ISNUMBER($B8915),HOUR($B8915)*2+MINUTE($B8915)/30,IFERROR(VALUE(LEFT($B8915,FIND(":",$B8915)-1))*2+VALUE(MID($B8915,FIND(":",$B8915)+1,2))/30,"")))</f>
        <v/>
      </c>
      <c r="G8915" s="12">
        <f>IF($E8915="","",IF(WEEKDAY($E8915,2)&lt;6,1,0))</f>
        <v/>
      </c>
      <c r="H8915" s="12">
        <f>IF(OR($E8915="",$F8915=""),"",IF(AND($G8915=1,$F8915&gt;='Working Hours'!$C$8,$F8915&lt;'Working Hours'!$C$9),1,0))</f>
        <v/>
      </c>
    </row>
    <row r="8916">
      <c r="A8916" s="11" t="n"/>
      <c r="B8916" s="11" t="n"/>
      <c r="C8916" s="11" t="n"/>
      <c r="E8916" s="12">
        <f>IF($A8916="","",IF(ISNUMBER($A8916),$A8916,IFERROR(DATEVALUE($A8916),"")))</f>
        <v/>
      </c>
      <c r="F8916" s="12">
        <f>IF($B8916="","",IF(ISNUMBER($B8916),HOUR($B8916)*2+MINUTE($B8916)/30,IFERROR(VALUE(LEFT($B8916,FIND(":",$B8916)-1))*2+VALUE(MID($B8916,FIND(":",$B8916)+1,2))/30,"")))</f>
        <v/>
      </c>
      <c r="G8916" s="12">
        <f>IF($E8916="","",IF(WEEKDAY($E8916,2)&lt;6,1,0))</f>
        <v/>
      </c>
      <c r="H8916" s="12">
        <f>IF(OR($E8916="",$F8916=""),"",IF(AND($G8916=1,$F8916&gt;='Working Hours'!$C$8,$F8916&lt;'Working Hours'!$C$9),1,0))</f>
        <v/>
      </c>
    </row>
    <row r="8917">
      <c r="A8917" s="11" t="n"/>
      <c r="B8917" s="11" t="n"/>
      <c r="C8917" s="11" t="n"/>
      <c r="E8917" s="12">
        <f>IF($A8917="","",IF(ISNUMBER($A8917),$A8917,IFERROR(DATEVALUE($A8917),"")))</f>
        <v/>
      </c>
      <c r="F8917" s="12">
        <f>IF($B8917="","",IF(ISNUMBER($B8917),HOUR($B8917)*2+MINUTE($B8917)/30,IFERROR(VALUE(LEFT($B8917,FIND(":",$B8917)-1))*2+VALUE(MID($B8917,FIND(":",$B8917)+1,2))/30,"")))</f>
        <v/>
      </c>
      <c r="G8917" s="12">
        <f>IF($E8917="","",IF(WEEKDAY($E8917,2)&lt;6,1,0))</f>
        <v/>
      </c>
      <c r="H8917" s="12">
        <f>IF(OR($E8917="",$F8917=""),"",IF(AND($G8917=1,$F8917&gt;='Working Hours'!$C$8,$F8917&lt;'Working Hours'!$C$9),1,0))</f>
        <v/>
      </c>
    </row>
    <row r="8918">
      <c r="A8918" s="11" t="n"/>
      <c r="B8918" s="11" t="n"/>
      <c r="C8918" s="11" t="n"/>
      <c r="E8918" s="12">
        <f>IF($A8918="","",IF(ISNUMBER($A8918),$A8918,IFERROR(DATEVALUE($A8918),"")))</f>
        <v/>
      </c>
      <c r="F8918" s="12">
        <f>IF($B8918="","",IF(ISNUMBER($B8918),HOUR($B8918)*2+MINUTE($B8918)/30,IFERROR(VALUE(LEFT($B8918,FIND(":",$B8918)-1))*2+VALUE(MID($B8918,FIND(":",$B8918)+1,2))/30,"")))</f>
        <v/>
      </c>
      <c r="G8918" s="12">
        <f>IF($E8918="","",IF(WEEKDAY($E8918,2)&lt;6,1,0))</f>
        <v/>
      </c>
      <c r="H8918" s="12">
        <f>IF(OR($E8918="",$F8918=""),"",IF(AND($G8918=1,$F8918&gt;='Working Hours'!$C$8,$F8918&lt;'Working Hours'!$C$9),1,0))</f>
        <v/>
      </c>
    </row>
    <row r="8919">
      <c r="A8919" s="11" t="n"/>
      <c r="B8919" s="11" t="n"/>
      <c r="C8919" s="11" t="n"/>
      <c r="E8919" s="12">
        <f>IF($A8919="","",IF(ISNUMBER($A8919),$A8919,IFERROR(DATEVALUE($A8919),"")))</f>
        <v/>
      </c>
      <c r="F8919" s="12">
        <f>IF($B8919="","",IF(ISNUMBER($B8919),HOUR($B8919)*2+MINUTE($B8919)/30,IFERROR(VALUE(LEFT($B8919,FIND(":",$B8919)-1))*2+VALUE(MID($B8919,FIND(":",$B8919)+1,2))/30,"")))</f>
        <v/>
      </c>
      <c r="G8919" s="12">
        <f>IF($E8919="","",IF(WEEKDAY($E8919,2)&lt;6,1,0))</f>
        <v/>
      </c>
      <c r="H8919" s="12">
        <f>IF(OR($E8919="",$F8919=""),"",IF(AND($G8919=1,$F8919&gt;='Working Hours'!$C$8,$F8919&lt;'Working Hours'!$C$9),1,0))</f>
        <v/>
      </c>
    </row>
    <row r="8920">
      <c r="A8920" s="11" t="n"/>
      <c r="B8920" s="11" t="n"/>
      <c r="C8920" s="11" t="n"/>
      <c r="E8920" s="12">
        <f>IF($A8920="","",IF(ISNUMBER($A8920),$A8920,IFERROR(DATEVALUE($A8920),"")))</f>
        <v/>
      </c>
      <c r="F8920" s="12">
        <f>IF($B8920="","",IF(ISNUMBER($B8920),HOUR($B8920)*2+MINUTE($B8920)/30,IFERROR(VALUE(LEFT($B8920,FIND(":",$B8920)-1))*2+VALUE(MID($B8920,FIND(":",$B8920)+1,2))/30,"")))</f>
        <v/>
      </c>
      <c r="G8920" s="12">
        <f>IF($E8920="","",IF(WEEKDAY($E8920,2)&lt;6,1,0))</f>
        <v/>
      </c>
      <c r="H8920" s="12">
        <f>IF(OR($E8920="",$F8920=""),"",IF(AND($G8920=1,$F8920&gt;='Working Hours'!$C$8,$F8920&lt;'Working Hours'!$C$9),1,0))</f>
        <v/>
      </c>
    </row>
    <row r="8921">
      <c r="A8921" s="11" t="n"/>
      <c r="B8921" s="11" t="n"/>
      <c r="C8921" s="11" t="n"/>
      <c r="E8921" s="12">
        <f>IF($A8921="","",IF(ISNUMBER($A8921),$A8921,IFERROR(DATEVALUE($A8921),"")))</f>
        <v/>
      </c>
      <c r="F8921" s="12">
        <f>IF($B8921="","",IF(ISNUMBER($B8921),HOUR($B8921)*2+MINUTE($B8921)/30,IFERROR(VALUE(LEFT($B8921,FIND(":",$B8921)-1))*2+VALUE(MID($B8921,FIND(":",$B8921)+1,2))/30,"")))</f>
        <v/>
      </c>
      <c r="G8921" s="12">
        <f>IF($E8921="","",IF(WEEKDAY($E8921,2)&lt;6,1,0))</f>
        <v/>
      </c>
      <c r="H8921" s="12">
        <f>IF(OR($E8921="",$F8921=""),"",IF(AND($G8921=1,$F8921&gt;='Working Hours'!$C$8,$F8921&lt;'Working Hours'!$C$9),1,0))</f>
        <v/>
      </c>
    </row>
    <row r="8922">
      <c r="A8922" s="11" t="n"/>
      <c r="B8922" s="11" t="n"/>
      <c r="C8922" s="11" t="n"/>
      <c r="E8922" s="12">
        <f>IF($A8922="","",IF(ISNUMBER($A8922),$A8922,IFERROR(DATEVALUE($A8922),"")))</f>
        <v/>
      </c>
      <c r="F8922" s="12">
        <f>IF($B8922="","",IF(ISNUMBER($B8922),HOUR($B8922)*2+MINUTE($B8922)/30,IFERROR(VALUE(LEFT($B8922,FIND(":",$B8922)-1))*2+VALUE(MID($B8922,FIND(":",$B8922)+1,2))/30,"")))</f>
        <v/>
      </c>
      <c r="G8922" s="12">
        <f>IF($E8922="","",IF(WEEKDAY($E8922,2)&lt;6,1,0))</f>
        <v/>
      </c>
      <c r="H8922" s="12">
        <f>IF(OR($E8922="",$F8922=""),"",IF(AND($G8922=1,$F8922&gt;='Working Hours'!$C$8,$F8922&lt;'Working Hours'!$C$9),1,0))</f>
        <v/>
      </c>
    </row>
    <row r="8923">
      <c r="A8923" s="11" t="n"/>
      <c r="B8923" s="11" t="n"/>
      <c r="C8923" s="11" t="n"/>
      <c r="E8923" s="12">
        <f>IF($A8923="","",IF(ISNUMBER($A8923),$A8923,IFERROR(DATEVALUE($A8923),"")))</f>
        <v/>
      </c>
      <c r="F8923" s="12">
        <f>IF($B8923="","",IF(ISNUMBER($B8923),HOUR($B8923)*2+MINUTE($B8923)/30,IFERROR(VALUE(LEFT($B8923,FIND(":",$B8923)-1))*2+VALUE(MID($B8923,FIND(":",$B8923)+1,2))/30,"")))</f>
        <v/>
      </c>
      <c r="G8923" s="12">
        <f>IF($E8923="","",IF(WEEKDAY($E8923,2)&lt;6,1,0))</f>
        <v/>
      </c>
      <c r="H8923" s="12">
        <f>IF(OR($E8923="",$F8923=""),"",IF(AND($G8923=1,$F8923&gt;='Working Hours'!$C$8,$F8923&lt;'Working Hours'!$C$9),1,0))</f>
        <v/>
      </c>
    </row>
    <row r="8924">
      <c r="A8924" s="11" t="n"/>
      <c r="B8924" s="11" t="n"/>
      <c r="C8924" s="11" t="n"/>
      <c r="E8924" s="12">
        <f>IF($A8924="","",IF(ISNUMBER($A8924),$A8924,IFERROR(DATEVALUE($A8924),"")))</f>
        <v/>
      </c>
      <c r="F8924" s="12">
        <f>IF($B8924="","",IF(ISNUMBER($B8924),HOUR($B8924)*2+MINUTE($B8924)/30,IFERROR(VALUE(LEFT($B8924,FIND(":",$B8924)-1))*2+VALUE(MID($B8924,FIND(":",$B8924)+1,2))/30,"")))</f>
        <v/>
      </c>
      <c r="G8924" s="12">
        <f>IF($E8924="","",IF(WEEKDAY($E8924,2)&lt;6,1,0))</f>
        <v/>
      </c>
      <c r="H8924" s="12">
        <f>IF(OR($E8924="",$F8924=""),"",IF(AND($G8924=1,$F8924&gt;='Working Hours'!$C$8,$F8924&lt;'Working Hours'!$C$9),1,0))</f>
        <v/>
      </c>
    </row>
    <row r="8925">
      <c r="A8925" s="11" t="n"/>
      <c r="B8925" s="11" t="n"/>
      <c r="C8925" s="11" t="n"/>
      <c r="E8925" s="12">
        <f>IF($A8925="","",IF(ISNUMBER($A8925),$A8925,IFERROR(DATEVALUE($A8925),"")))</f>
        <v/>
      </c>
      <c r="F8925" s="12">
        <f>IF($B8925="","",IF(ISNUMBER($B8925),HOUR($B8925)*2+MINUTE($B8925)/30,IFERROR(VALUE(LEFT($B8925,FIND(":",$B8925)-1))*2+VALUE(MID($B8925,FIND(":",$B8925)+1,2))/30,"")))</f>
        <v/>
      </c>
      <c r="G8925" s="12">
        <f>IF($E8925="","",IF(WEEKDAY($E8925,2)&lt;6,1,0))</f>
        <v/>
      </c>
      <c r="H8925" s="12">
        <f>IF(OR($E8925="",$F8925=""),"",IF(AND($G8925=1,$F8925&gt;='Working Hours'!$C$8,$F8925&lt;'Working Hours'!$C$9),1,0))</f>
        <v/>
      </c>
    </row>
    <row r="8926">
      <c r="A8926" s="11" t="n"/>
      <c r="B8926" s="11" t="n"/>
      <c r="C8926" s="11" t="n"/>
      <c r="E8926" s="12">
        <f>IF($A8926="","",IF(ISNUMBER($A8926),$A8926,IFERROR(DATEVALUE($A8926),"")))</f>
        <v/>
      </c>
      <c r="F8926" s="12">
        <f>IF($B8926="","",IF(ISNUMBER($B8926),HOUR($B8926)*2+MINUTE($B8926)/30,IFERROR(VALUE(LEFT($B8926,FIND(":",$B8926)-1))*2+VALUE(MID($B8926,FIND(":",$B8926)+1,2))/30,"")))</f>
        <v/>
      </c>
      <c r="G8926" s="12">
        <f>IF($E8926="","",IF(WEEKDAY($E8926,2)&lt;6,1,0))</f>
        <v/>
      </c>
      <c r="H8926" s="12">
        <f>IF(OR($E8926="",$F8926=""),"",IF(AND($G8926=1,$F8926&gt;='Working Hours'!$C$8,$F8926&lt;'Working Hours'!$C$9),1,0))</f>
        <v/>
      </c>
    </row>
    <row r="8927">
      <c r="A8927" s="11" t="n"/>
      <c r="B8927" s="11" t="n"/>
      <c r="C8927" s="11" t="n"/>
      <c r="E8927" s="12">
        <f>IF($A8927="","",IF(ISNUMBER($A8927),$A8927,IFERROR(DATEVALUE($A8927),"")))</f>
        <v/>
      </c>
      <c r="F8927" s="12">
        <f>IF($B8927="","",IF(ISNUMBER($B8927),HOUR($B8927)*2+MINUTE($B8927)/30,IFERROR(VALUE(LEFT($B8927,FIND(":",$B8927)-1))*2+VALUE(MID($B8927,FIND(":",$B8927)+1,2))/30,"")))</f>
        <v/>
      </c>
      <c r="G8927" s="12">
        <f>IF($E8927="","",IF(WEEKDAY($E8927,2)&lt;6,1,0))</f>
        <v/>
      </c>
      <c r="H8927" s="12">
        <f>IF(OR($E8927="",$F8927=""),"",IF(AND($G8927=1,$F8927&gt;='Working Hours'!$C$8,$F8927&lt;'Working Hours'!$C$9),1,0))</f>
        <v/>
      </c>
    </row>
    <row r="8928">
      <c r="A8928" s="11" t="n"/>
      <c r="B8928" s="11" t="n"/>
      <c r="C8928" s="11" t="n"/>
      <c r="E8928" s="12">
        <f>IF($A8928="","",IF(ISNUMBER($A8928),$A8928,IFERROR(DATEVALUE($A8928),"")))</f>
        <v/>
      </c>
      <c r="F8928" s="12">
        <f>IF($B8928="","",IF(ISNUMBER($B8928),HOUR($B8928)*2+MINUTE($B8928)/30,IFERROR(VALUE(LEFT($B8928,FIND(":",$B8928)-1))*2+VALUE(MID($B8928,FIND(":",$B8928)+1,2))/30,"")))</f>
        <v/>
      </c>
      <c r="G8928" s="12">
        <f>IF($E8928="","",IF(WEEKDAY($E8928,2)&lt;6,1,0))</f>
        <v/>
      </c>
      <c r="H8928" s="12">
        <f>IF(OR($E8928="",$F8928=""),"",IF(AND($G8928=1,$F8928&gt;='Working Hours'!$C$8,$F8928&lt;'Working Hours'!$C$9),1,0))</f>
        <v/>
      </c>
    </row>
    <row r="8929">
      <c r="A8929" s="11" t="n"/>
      <c r="B8929" s="11" t="n"/>
      <c r="C8929" s="11" t="n"/>
      <c r="E8929" s="12">
        <f>IF($A8929="","",IF(ISNUMBER($A8929),$A8929,IFERROR(DATEVALUE($A8929),"")))</f>
        <v/>
      </c>
      <c r="F8929" s="12">
        <f>IF($B8929="","",IF(ISNUMBER($B8929),HOUR($B8929)*2+MINUTE($B8929)/30,IFERROR(VALUE(LEFT($B8929,FIND(":",$B8929)-1))*2+VALUE(MID($B8929,FIND(":",$B8929)+1,2))/30,"")))</f>
        <v/>
      </c>
      <c r="G8929" s="12">
        <f>IF($E8929="","",IF(WEEKDAY($E8929,2)&lt;6,1,0))</f>
        <v/>
      </c>
      <c r="H8929" s="12">
        <f>IF(OR($E8929="",$F8929=""),"",IF(AND($G8929=1,$F8929&gt;='Working Hours'!$C$8,$F8929&lt;'Working Hours'!$C$9),1,0))</f>
        <v/>
      </c>
    </row>
    <row r="8930">
      <c r="A8930" s="11" t="n"/>
      <c r="B8930" s="11" t="n"/>
      <c r="C8930" s="11" t="n"/>
      <c r="E8930" s="12">
        <f>IF($A8930="","",IF(ISNUMBER($A8930),$A8930,IFERROR(DATEVALUE($A8930),"")))</f>
        <v/>
      </c>
      <c r="F8930" s="12">
        <f>IF($B8930="","",IF(ISNUMBER($B8930),HOUR($B8930)*2+MINUTE($B8930)/30,IFERROR(VALUE(LEFT($B8930,FIND(":",$B8930)-1))*2+VALUE(MID($B8930,FIND(":",$B8930)+1,2))/30,"")))</f>
        <v/>
      </c>
      <c r="G8930" s="12">
        <f>IF($E8930="","",IF(WEEKDAY($E8930,2)&lt;6,1,0))</f>
        <v/>
      </c>
      <c r="H8930" s="12">
        <f>IF(OR($E8930="",$F8930=""),"",IF(AND($G8930=1,$F8930&gt;='Working Hours'!$C$8,$F8930&lt;'Working Hours'!$C$9),1,0))</f>
        <v/>
      </c>
    </row>
    <row r="8931">
      <c r="A8931" s="11" t="n"/>
      <c r="B8931" s="11" t="n"/>
      <c r="C8931" s="11" t="n"/>
      <c r="E8931" s="12">
        <f>IF($A8931="","",IF(ISNUMBER($A8931),$A8931,IFERROR(DATEVALUE($A8931),"")))</f>
        <v/>
      </c>
      <c r="F8931" s="12">
        <f>IF($B8931="","",IF(ISNUMBER($B8931),HOUR($B8931)*2+MINUTE($B8931)/30,IFERROR(VALUE(LEFT($B8931,FIND(":",$B8931)-1))*2+VALUE(MID($B8931,FIND(":",$B8931)+1,2))/30,"")))</f>
        <v/>
      </c>
      <c r="G8931" s="12">
        <f>IF($E8931="","",IF(WEEKDAY($E8931,2)&lt;6,1,0))</f>
        <v/>
      </c>
      <c r="H8931" s="12">
        <f>IF(OR($E8931="",$F8931=""),"",IF(AND($G8931=1,$F8931&gt;='Working Hours'!$C$8,$F8931&lt;'Working Hours'!$C$9),1,0))</f>
        <v/>
      </c>
    </row>
    <row r="8932">
      <c r="A8932" s="11" t="n"/>
      <c r="B8932" s="11" t="n"/>
      <c r="C8932" s="11" t="n"/>
      <c r="E8932" s="12">
        <f>IF($A8932="","",IF(ISNUMBER($A8932),$A8932,IFERROR(DATEVALUE($A8932),"")))</f>
        <v/>
      </c>
      <c r="F8932" s="12">
        <f>IF($B8932="","",IF(ISNUMBER($B8932),HOUR($B8932)*2+MINUTE($B8932)/30,IFERROR(VALUE(LEFT($B8932,FIND(":",$B8932)-1))*2+VALUE(MID($B8932,FIND(":",$B8932)+1,2))/30,"")))</f>
        <v/>
      </c>
      <c r="G8932" s="12">
        <f>IF($E8932="","",IF(WEEKDAY($E8932,2)&lt;6,1,0))</f>
        <v/>
      </c>
      <c r="H8932" s="12">
        <f>IF(OR($E8932="",$F8932=""),"",IF(AND($G8932=1,$F8932&gt;='Working Hours'!$C$8,$F8932&lt;'Working Hours'!$C$9),1,0))</f>
        <v/>
      </c>
    </row>
    <row r="8933">
      <c r="A8933" s="11" t="n"/>
      <c r="B8933" s="11" t="n"/>
      <c r="C8933" s="11" t="n"/>
      <c r="E8933" s="12">
        <f>IF($A8933="","",IF(ISNUMBER($A8933),$A8933,IFERROR(DATEVALUE($A8933),"")))</f>
        <v/>
      </c>
      <c r="F8933" s="12">
        <f>IF($B8933="","",IF(ISNUMBER($B8933),HOUR($B8933)*2+MINUTE($B8933)/30,IFERROR(VALUE(LEFT($B8933,FIND(":",$B8933)-1))*2+VALUE(MID($B8933,FIND(":",$B8933)+1,2))/30,"")))</f>
        <v/>
      </c>
      <c r="G8933" s="12">
        <f>IF($E8933="","",IF(WEEKDAY($E8933,2)&lt;6,1,0))</f>
        <v/>
      </c>
      <c r="H8933" s="12">
        <f>IF(OR($E8933="",$F8933=""),"",IF(AND($G8933=1,$F8933&gt;='Working Hours'!$C$8,$F8933&lt;'Working Hours'!$C$9),1,0))</f>
        <v/>
      </c>
    </row>
    <row r="8934">
      <c r="A8934" s="11" t="n"/>
      <c r="B8934" s="11" t="n"/>
      <c r="C8934" s="11" t="n"/>
      <c r="E8934" s="12">
        <f>IF($A8934="","",IF(ISNUMBER($A8934),$A8934,IFERROR(DATEVALUE($A8934),"")))</f>
        <v/>
      </c>
      <c r="F8934" s="12">
        <f>IF($B8934="","",IF(ISNUMBER($B8934),HOUR($B8934)*2+MINUTE($B8934)/30,IFERROR(VALUE(LEFT($B8934,FIND(":",$B8934)-1))*2+VALUE(MID($B8934,FIND(":",$B8934)+1,2))/30,"")))</f>
        <v/>
      </c>
      <c r="G8934" s="12">
        <f>IF($E8934="","",IF(WEEKDAY($E8934,2)&lt;6,1,0))</f>
        <v/>
      </c>
      <c r="H8934" s="12">
        <f>IF(OR($E8934="",$F8934=""),"",IF(AND($G8934=1,$F8934&gt;='Working Hours'!$C$8,$F8934&lt;'Working Hours'!$C$9),1,0))</f>
        <v/>
      </c>
    </row>
    <row r="8935">
      <c r="A8935" s="11" t="n"/>
      <c r="B8935" s="11" t="n"/>
      <c r="C8935" s="11" t="n"/>
      <c r="E8935" s="12">
        <f>IF($A8935="","",IF(ISNUMBER($A8935),$A8935,IFERROR(DATEVALUE($A8935),"")))</f>
        <v/>
      </c>
      <c r="F8935" s="12">
        <f>IF($B8935="","",IF(ISNUMBER($B8935),HOUR($B8935)*2+MINUTE($B8935)/30,IFERROR(VALUE(LEFT($B8935,FIND(":",$B8935)-1))*2+VALUE(MID($B8935,FIND(":",$B8935)+1,2))/30,"")))</f>
        <v/>
      </c>
      <c r="G8935" s="12">
        <f>IF($E8935="","",IF(WEEKDAY($E8935,2)&lt;6,1,0))</f>
        <v/>
      </c>
      <c r="H8935" s="12">
        <f>IF(OR($E8935="",$F8935=""),"",IF(AND($G8935=1,$F8935&gt;='Working Hours'!$C$8,$F8935&lt;'Working Hours'!$C$9),1,0))</f>
        <v/>
      </c>
    </row>
    <row r="8936">
      <c r="A8936" s="11" t="n"/>
      <c r="B8936" s="11" t="n"/>
      <c r="C8936" s="11" t="n"/>
      <c r="E8936" s="12">
        <f>IF($A8936="","",IF(ISNUMBER($A8936),$A8936,IFERROR(DATEVALUE($A8936),"")))</f>
        <v/>
      </c>
      <c r="F8936" s="12">
        <f>IF($B8936="","",IF(ISNUMBER($B8936),HOUR($B8936)*2+MINUTE($B8936)/30,IFERROR(VALUE(LEFT($B8936,FIND(":",$B8936)-1))*2+VALUE(MID($B8936,FIND(":",$B8936)+1,2))/30,"")))</f>
        <v/>
      </c>
      <c r="G8936" s="12">
        <f>IF($E8936="","",IF(WEEKDAY($E8936,2)&lt;6,1,0))</f>
        <v/>
      </c>
      <c r="H8936" s="12">
        <f>IF(OR($E8936="",$F8936=""),"",IF(AND($G8936=1,$F8936&gt;='Working Hours'!$C$8,$F8936&lt;'Working Hours'!$C$9),1,0))</f>
        <v/>
      </c>
    </row>
    <row r="8937">
      <c r="A8937" s="11" t="n"/>
      <c r="B8937" s="11" t="n"/>
      <c r="C8937" s="11" t="n"/>
      <c r="E8937" s="12">
        <f>IF($A8937="","",IF(ISNUMBER($A8937),$A8937,IFERROR(DATEVALUE($A8937),"")))</f>
        <v/>
      </c>
      <c r="F8937" s="12">
        <f>IF($B8937="","",IF(ISNUMBER($B8937),HOUR($B8937)*2+MINUTE($B8937)/30,IFERROR(VALUE(LEFT($B8937,FIND(":",$B8937)-1))*2+VALUE(MID($B8937,FIND(":",$B8937)+1,2))/30,"")))</f>
        <v/>
      </c>
      <c r="G8937" s="12">
        <f>IF($E8937="","",IF(WEEKDAY($E8937,2)&lt;6,1,0))</f>
        <v/>
      </c>
      <c r="H8937" s="12">
        <f>IF(OR($E8937="",$F8937=""),"",IF(AND($G8937=1,$F8937&gt;='Working Hours'!$C$8,$F8937&lt;'Working Hours'!$C$9),1,0))</f>
        <v/>
      </c>
    </row>
    <row r="8938">
      <c r="A8938" s="11" t="n"/>
      <c r="B8938" s="11" t="n"/>
      <c r="C8938" s="11" t="n"/>
      <c r="E8938" s="12">
        <f>IF($A8938="","",IF(ISNUMBER($A8938),$A8938,IFERROR(DATEVALUE($A8938),"")))</f>
        <v/>
      </c>
      <c r="F8938" s="12">
        <f>IF($B8938="","",IF(ISNUMBER($B8938),HOUR($B8938)*2+MINUTE($B8938)/30,IFERROR(VALUE(LEFT($B8938,FIND(":",$B8938)-1))*2+VALUE(MID($B8938,FIND(":",$B8938)+1,2))/30,"")))</f>
        <v/>
      </c>
      <c r="G8938" s="12">
        <f>IF($E8938="","",IF(WEEKDAY($E8938,2)&lt;6,1,0))</f>
        <v/>
      </c>
      <c r="H8938" s="12">
        <f>IF(OR($E8938="",$F8938=""),"",IF(AND($G8938=1,$F8938&gt;='Working Hours'!$C$8,$F8938&lt;'Working Hours'!$C$9),1,0))</f>
        <v/>
      </c>
    </row>
    <row r="8939">
      <c r="A8939" s="11" t="n"/>
      <c r="B8939" s="11" t="n"/>
      <c r="C8939" s="11" t="n"/>
      <c r="E8939" s="12">
        <f>IF($A8939="","",IF(ISNUMBER($A8939),$A8939,IFERROR(DATEVALUE($A8939),"")))</f>
        <v/>
      </c>
      <c r="F8939" s="12">
        <f>IF($B8939="","",IF(ISNUMBER($B8939),HOUR($B8939)*2+MINUTE($B8939)/30,IFERROR(VALUE(LEFT($B8939,FIND(":",$B8939)-1))*2+VALUE(MID($B8939,FIND(":",$B8939)+1,2))/30,"")))</f>
        <v/>
      </c>
      <c r="G8939" s="12">
        <f>IF($E8939="","",IF(WEEKDAY($E8939,2)&lt;6,1,0))</f>
        <v/>
      </c>
      <c r="H8939" s="12">
        <f>IF(OR($E8939="",$F8939=""),"",IF(AND($G8939=1,$F8939&gt;='Working Hours'!$C$8,$F8939&lt;'Working Hours'!$C$9),1,0))</f>
        <v/>
      </c>
    </row>
    <row r="8940">
      <c r="A8940" s="11" t="n"/>
      <c r="B8940" s="11" t="n"/>
      <c r="C8940" s="11" t="n"/>
      <c r="E8940" s="12">
        <f>IF($A8940="","",IF(ISNUMBER($A8940),$A8940,IFERROR(DATEVALUE($A8940),"")))</f>
        <v/>
      </c>
      <c r="F8940" s="12">
        <f>IF($B8940="","",IF(ISNUMBER($B8940),HOUR($B8940)*2+MINUTE($B8940)/30,IFERROR(VALUE(LEFT($B8940,FIND(":",$B8940)-1))*2+VALUE(MID($B8940,FIND(":",$B8940)+1,2))/30,"")))</f>
        <v/>
      </c>
      <c r="G8940" s="12">
        <f>IF($E8940="","",IF(WEEKDAY($E8940,2)&lt;6,1,0))</f>
        <v/>
      </c>
      <c r="H8940" s="12">
        <f>IF(OR($E8940="",$F8940=""),"",IF(AND($G8940=1,$F8940&gt;='Working Hours'!$C$8,$F8940&lt;'Working Hours'!$C$9),1,0))</f>
        <v/>
      </c>
    </row>
    <row r="8941">
      <c r="A8941" s="11" t="n"/>
      <c r="B8941" s="11" t="n"/>
      <c r="C8941" s="11" t="n"/>
      <c r="E8941" s="12">
        <f>IF($A8941="","",IF(ISNUMBER($A8941),$A8941,IFERROR(DATEVALUE($A8941),"")))</f>
        <v/>
      </c>
      <c r="F8941" s="12">
        <f>IF($B8941="","",IF(ISNUMBER($B8941),HOUR($B8941)*2+MINUTE($B8941)/30,IFERROR(VALUE(LEFT($B8941,FIND(":",$B8941)-1))*2+VALUE(MID($B8941,FIND(":",$B8941)+1,2))/30,"")))</f>
        <v/>
      </c>
      <c r="G8941" s="12">
        <f>IF($E8941="","",IF(WEEKDAY($E8941,2)&lt;6,1,0))</f>
        <v/>
      </c>
      <c r="H8941" s="12">
        <f>IF(OR($E8941="",$F8941=""),"",IF(AND($G8941=1,$F8941&gt;='Working Hours'!$C$8,$F8941&lt;'Working Hours'!$C$9),1,0))</f>
        <v/>
      </c>
    </row>
    <row r="8942">
      <c r="A8942" s="11" t="n"/>
      <c r="B8942" s="11" t="n"/>
      <c r="C8942" s="11" t="n"/>
      <c r="E8942" s="12">
        <f>IF($A8942="","",IF(ISNUMBER($A8942),$A8942,IFERROR(DATEVALUE($A8942),"")))</f>
        <v/>
      </c>
      <c r="F8942" s="12">
        <f>IF($B8942="","",IF(ISNUMBER($B8942),HOUR($B8942)*2+MINUTE($B8942)/30,IFERROR(VALUE(LEFT($B8942,FIND(":",$B8942)-1))*2+VALUE(MID($B8942,FIND(":",$B8942)+1,2))/30,"")))</f>
        <v/>
      </c>
      <c r="G8942" s="12">
        <f>IF($E8942="","",IF(WEEKDAY($E8942,2)&lt;6,1,0))</f>
        <v/>
      </c>
      <c r="H8942" s="12">
        <f>IF(OR($E8942="",$F8942=""),"",IF(AND($G8942=1,$F8942&gt;='Working Hours'!$C$8,$F8942&lt;'Working Hours'!$C$9),1,0))</f>
        <v/>
      </c>
    </row>
    <row r="8943">
      <c r="A8943" s="11" t="n"/>
      <c r="B8943" s="11" t="n"/>
      <c r="C8943" s="11" t="n"/>
      <c r="E8943" s="12">
        <f>IF($A8943="","",IF(ISNUMBER($A8943),$A8943,IFERROR(DATEVALUE($A8943),"")))</f>
        <v/>
      </c>
      <c r="F8943" s="12">
        <f>IF($B8943="","",IF(ISNUMBER($B8943),HOUR($B8943)*2+MINUTE($B8943)/30,IFERROR(VALUE(LEFT($B8943,FIND(":",$B8943)-1))*2+VALUE(MID($B8943,FIND(":",$B8943)+1,2))/30,"")))</f>
        <v/>
      </c>
      <c r="G8943" s="12">
        <f>IF($E8943="","",IF(WEEKDAY($E8943,2)&lt;6,1,0))</f>
        <v/>
      </c>
      <c r="H8943" s="12">
        <f>IF(OR($E8943="",$F8943=""),"",IF(AND($G8943=1,$F8943&gt;='Working Hours'!$C$8,$F8943&lt;'Working Hours'!$C$9),1,0))</f>
        <v/>
      </c>
    </row>
    <row r="8944">
      <c r="A8944" s="11" t="n"/>
      <c r="B8944" s="11" t="n"/>
      <c r="C8944" s="11" t="n"/>
      <c r="E8944" s="12">
        <f>IF($A8944="","",IF(ISNUMBER($A8944),$A8944,IFERROR(DATEVALUE($A8944),"")))</f>
        <v/>
      </c>
      <c r="F8944" s="12">
        <f>IF($B8944="","",IF(ISNUMBER($B8944),HOUR($B8944)*2+MINUTE($B8944)/30,IFERROR(VALUE(LEFT($B8944,FIND(":",$B8944)-1))*2+VALUE(MID($B8944,FIND(":",$B8944)+1,2))/30,"")))</f>
        <v/>
      </c>
      <c r="G8944" s="12">
        <f>IF($E8944="","",IF(WEEKDAY($E8944,2)&lt;6,1,0))</f>
        <v/>
      </c>
      <c r="H8944" s="12">
        <f>IF(OR($E8944="",$F8944=""),"",IF(AND($G8944=1,$F8944&gt;='Working Hours'!$C$8,$F8944&lt;'Working Hours'!$C$9),1,0))</f>
        <v/>
      </c>
    </row>
    <row r="8945">
      <c r="A8945" s="11" t="n"/>
      <c r="B8945" s="11" t="n"/>
      <c r="C8945" s="11" t="n"/>
      <c r="E8945" s="12">
        <f>IF($A8945="","",IF(ISNUMBER($A8945),$A8945,IFERROR(DATEVALUE($A8945),"")))</f>
        <v/>
      </c>
      <c r="F8945" s="12">
        <f>IF($B8945="","",IF(ISNUMBER($B8945),HOUR($B8945)*2+MINUTE($B8945)/30,IFERROR(VALUE(LEFT($B8945,FIND(":",$B8945)-1))*2+VALUE(MID($B8945,FIND(":",$B8945)+1,2))/30,"")))</f>
        <v/>
      </c>
      <c r="G8945" s="12">
        <f>IF($E8945="","",IF(WEEKDAY($E8945,2)&lt;6,1,0))</f>
        <v/>
      </c>
      <c r="H8945" s="12">
        <f>IF(OR($E8945="",$F8945=""),"",IF(AND($G8945=1,$F8945&gt;='Working Hours'!$C$8,$F8945&lt;'Working Hours'!$C$9),1,0))</f>
        <v/>
      </c>
    </row>
    <row r="8946">
      <c r="A8946" s="11" t="n"/>
      <c r="B8946" s="11" t="n"/>
      <c r="C8946" s="11" t="n"/>
      <c r="E8946" s="12">
        <f>IF($A8946="","",IF(ISNUMBER($A8946),$A8946,IFERROR(DATEVALUE($A8946),"")))</f>
        <v/>
      </c>
      <c r="F8946" s="12">
        <f>IF($B8946="","",IF(ISNUMBER($B8946),HOUR($B8946)*2+MINUTE($B8946)/30,IFERROR(VALUE(LEFT($B8946,FIND(":",$B8946)-1))*2+VALUE(MID($B8946,FIND(":",$B8946)+1,2))/30,"")))</f>
        <v/>
      </c>
      <c r="G8946" s="12">
        <f>IF($E8946="","",IF(WEEKDAY($E8946,2)&lt;6,1,0))</f>
        <v/>
      </c>
      <c r="H8946" s="12">
        <f>IF(OR($E8946="",$F8946=""),"",IF(AND($G8946=1,$F8946&gt;='Working Hours'!$C$8,$F8946&lt;'Working Hours'!$C$9),1,0))</f>
        <v/>
      </c>
    </row>
    <row r="8947">
      <c r="A8947" s="11" t="n"/>
      <c r="B8947" s="11" t="n"/>
      <c r="C8947" s="11" t="n"/>
      <c r="E8947" s="12">
        <f>IF($A8947="","",IF(ISNUMBER($A8947),$A8947,IFERROR(DATEVALUE($A8947),"")))</f>
        <v/>
      </c>
      <c r="F8947" s="12">
        <f>IF($B8947="","",IF(ISNUMBER($B8947),HOUR($B8947)*2+MINUTE($B8947)/30,IFERROR(VALUE(LEFT($B8947,FIND(":",$B8947)-1))*2+VALUE(MID($B8947,FIND(":",$B8947)+1,2))/30,"")))</f>
        <v/>
      </c>
      <c r="G8947" s="12">
        <f>IF($E8947="","",IF(WEEKDAY($E8947,2)&lt;6,1,0))</f>
        <v/>
      </c>
      <c r="H8947" s="12">
        <f>IF(OR($E8947="",$F8947=""),"",IF(AND($G8947=1,$F8947&gt;='Working Hours'!$C$8,$F8947&lt;'Working Hours'!$C$9),1,0))</f>
        <v/>
      </c>
    </row>
    <row r="8948">
      <c r="A8948" s="11" t="n"/>
      <c r="B8948" s="11" t="n"/>
      <c r="C8948" s="11" t="n"/>
      <c r="E8948" s="12">
        <f>IF($A8948="","",IF(ISNUMBER($A8948),$A8948,IFERROR(DATEVALUE($A8948),"")))</f>
        <v/>
      </c>
      <c r="F8948" s="12">
        <f>IF($B8948="","",IF(ISNUMBER($B8948),HOUR($B8948)*2+MINUTE($B8948)/30,IFERROR(VALUE(LEFT($B8948,FIND(":",$B8948)-1))*2+VALUE(MID($B8948,FIND(":",$B8948)+1,2))/30,"")))</f>
        <v/>
      </c>
      <c r="G8948" s="12">
        <f>IF($E8948="","",IF(WEEKDAY($E8948,2)&lt;6,1,0))</f>
        <v/>
      </c>
      <c r="H8948" s="12">
        <f>IF(OR($E8948="",$F8948=""),"",IF(AND($G8948=1,$F8948&gt;='Working Hours'!$C$8,$F8948&lt;'Working Hours'!$C$9),1,0))</f>
        <v/>
      </c>
    </row>
    <row r="8949">
      <c r="A8949" s="11" t="n"/>
      <c r="B8949" s="11" t="n"/>
      <c r="C8949" s="11" t="n"/>
      <c r="E8949" s="12">
        <f>IF($A8949="","",IF(ISNUMBER($A8949),$A8949,IFERROR(DATEVALUE($A8949),"")))</f>
        <v/>
      </c>
      <c r="F8949" s="12">
        <f>IF($B8949="","",IF(ISNUMBER($B8949),HOUR($B8949)*2+MINUTE($B8949)/30,IFERROR(VALUE(LEFT($B8949,FIND(":",$B8949)-1))*2+VALUE(MID($B8949,FIND(":",$B8949)+1,2))/30,"")))</f>
        <v/>
      </c>
      <c r="G8949" s="12">
        <f>IF($E8949="","",IF(WEEKDAY($E8949,2)&lt;6,1,0))</f>
        <v/>
      </c>
      <c r="H8949" s="12">
        <f>IF(OR($E8949="",$F8949=""),"",IF(AND($G8949=1,$F8949&gt;='Working Hours'!$C$8,$F8949&lt;'Working Hours'!$C$9),1,0))</f>
        <v/>
      </c>
    </row>
    <row r="8950">
      <c r="A8950" s="11" t="n"/>
      <c r="B8950" s="11" t="n"/>
      <c r="C8950" s="11" t="n"/>
      <c r="E8950" s="12">
        <f>IF($A8950="","",IF(ISNUMBER($A8950),$A8950,IFERROR(DATEVALUE($A8950),"")))</f>
        <v/>
      </c>
      <c r="F8950" s="12">
        <f>IF($B8950="","",IF(ISNUMBER($B8950),HOUR($B8950)*2+MINUTE($B8950)/30,IFERROR(VALUE(LEFT($B8950,FIND(":",$B8950)-1))*2+VALUE(MID($B8950,FIND(":",$B8950)+1,2))/30,"")))</f>
        <v/>
      </c>
      <c r="G8950" s="12">
        <f>IF($E8950="","",IF(WEEKDAY($E8950,2)&lt;6,1,0))</f>
        <v/>
      </c>
      <c r="H8950" s="12">
        <f>IF(OR($E8950="",$F8950=""),"",IF(AND($G8950=1,$F8950&gt;='Working Hours'!$C$8,$F8950&lt;'Working Hours'!$C$9),1,0))</f>
        <v/>
      </c>
    </row>
    <row r="8951">
      <c r="A8951" s="11" t="n"/>
      <c r="B8951" s="11" t="n"/>
      <c r="C8951" s="11" t="n"/>
      <c r="E8951" s="12">
        <f>IF($A8951="","",IF(ISNUMBER($A8951),$A8951,IFERROR(DATEVALUE($A8951),"")))</f>
        <v/>
      </c>
      <c r="F8951" s="12">
        <f>IF($B8951="","",IF(ISNUMBER($B8951),HOUR($B8951)*2+MINUTE($B8951)/30,IFERROR(VALUE(LEFT($B8951,FIND(":",$B8951)-1))*2+VALUE(MID($B8951,FIND(":",$B8951)+1,2))/30,"")))</f>
        <v/>
      </c>
      <c r="G8951" s="12">
        <f>IF($E8951="","",IF(WEEKDAY($E8951,2)&lt;6,1,0))</f>
        <v/>
      </c>
      <c r="H8951" s="12">
        <f>IF(OR($E8951="",$F8951=""),"",IF(AND($G8951=1,$F8951&gt;='Working Hours'!$C$8,$F8951&lt;'Working Hours'!$C$9),1,0))</f>
        <v/>
      </c>
    </row>
    <row r="8952">
      <c r="A8952" s="11" t="n"/>
      <c r="B8952" s="11" t="n"/>
      <c r="C8952" s="11" t="n"/>
      <c r="E8952" s="12">
        <f>IF($A8952="","",IF(ISNUMBER($A8952),$A8952,IFERROR(DATEVALUE($A8952),"")))</f>
        <v/>
      </c>
      <c r="F8952" s="12">
        <f>IF($B8952="","",IF(ISNUMBER($B8952),HOUR($B8952)*2+MINUTE($B8952)/30,IFERROR(VALUE(LEFT($B8952,FIND(":",$B8952)-1))*2+VALUE(MID($B8952,FIND(":",$B8952)+1,2))/30,"")))</f>
        <v/>
      </c>
      <c r="G8952" s="12">
        <f>IF($E8952="","",IF(WEEKDAY($E8952,2)&lt;6,1,0))</f>
        <v/>
      </c>
      <c r="H8952" s="12">
        <f>IF(OR($E8952="",$F8952=""),"",IF(AND($G8952=1,$F8952&gt;='Working Hours'!$C$8,$F8952&lt;'Working Hours'!$C$9),1,0))</f>
        <v/>
      </c>
    </row>
    <row r="8953">
      <c r="A8953" s="11" t="n"/>
      <c r="B8953" s="11" t="n"/>
      <c r="C8953" s="11" t="n"/>
      <c r="E8953" s="12">
        <f>IF($A8953="","",IF(ISNUMBER($A8953),$A8953,IFERROR(DATEVALUE($A8953),"")))</f>
        <v/>
      </c>
      <c r="F8953" s="12">
        <f>IF($B8953="","",IF(ISNUMBER($B8953),HOUR($B8953)*2+MINUTE($B8953)/30,IFERROR(VALUE(LEFT($B8953,FIND(":",$B8953)-1))*2+VALUE(MID($B8953,FIND(":",$B8953)+1,2))/30,"")))</f>
        <v/>
      </c>
      <c r="G8953" s="12">
        <f>IF($E8953="","",IF(WEEKDAY($E8953,2)&lt;6,1,0))</f>
        <v/>
      </c>
      <c r="H8953" s="12">
        <f>IF(OR($E8953="",$F8953=""),"",IF(AND($G8953=1,$F8953&gt;='Working Hours'!$C$8,$F8953&lt;'Working Hours'!$C$9),1,0))</f>
        <v/>
      </c>
    </row>
    <row r="8954">
      <c r="A8954" s="11" t="n"/>
      <c r="B8954" s="11" t="n"/>
      <c r="C8954" s="11" t="n"/>
      <c r="E8954" s="12">
        <f>IF($A8954="","",IF(ISNUMBER($A8954),$A8954,IFERROR(DATEVALUE($A8954),"")))</f>
        <v/>
      </c>
      <c r="F8954" s="12">
        <f>IF($B8954="","",IF(ISNUMBER($B8954),HOUR($B8954)*2+MINUTE($B8954)/30,IFERROR(VALUE(LEFT($B8954,FIND(":",$B8954)-1))*2+VALUE(MID($B8954,FIND(":",$B8954)+1,2))/30,"")))</f>
        <v/>
      </c>
      <c r="G8954" s="12">
        <f>IF($E8954="","",IF(WEEKDAY($E8954,2)&lt;6,1,0))</f>
        <v/>
      </c>
      <c r="H8954" s="12">
        <f>IF(OR($E8954="",$F8954=""),"",IF(AND($G8954=1,$F8954&gt;='Working Hours'!$C$8,$F8954&lt;'Working Hours'!$C$9),1,0))</f>
        <v/>
      </c>
    </row>
    <row r="8955">
      <c r="A8955" s="11" t="n"/>
      <c r="B8955" s="11" t="n"/>
      <c r="C8955" s="11" t="n"/>
      <c r="E8955" s="12">
        <f>IF($A8955="","",IF(ISNUMBER($A8955),$A8955,IFERROR(DATEVALUE($A8955),"")))</f>
        <v/>
      </c>
      <c r="F8955" s="12">
        <f>IF($B8955="","",IF(ISNUMBER($B8955),HOUR($B8955)*2+MINUTE($B8955)/30,IFERROR(VALUE(LEFT($B8955,FIND(":",$B8955)-1))*2+VALUE(MID($B8955,FIND(":",$B8955)+1,2))/30,"")))</f>
        <v/>
      </c>
      <c r="G8955" s="12">
        <f>IF($E8955="","",IF(WEEKDAY($E8955,2)&lt;6,1,0))</f>
        <v/>
      </c>
      <c r="H8955" s="12">
        <f>IF(OR($E8955="",$F8955=""),"",IF(AND($G8955=1,$F8955&gt;='Working Hours'!$C$8,$F8955&lt;'Working Hours'!$C$9),1,0))</f>
        <v/>
      </c>
    </row>
    <row r="8956">
      <c r="A8956" s="11" t="n"/>
      <c r="B8956" s="11" t="n"/>
      <c r="C8956" s="11" t="n"/>
      <c r="E8956" s="12">
        <f>IF($A8956="","",IF(ISNUMBER($A8956),$A8956,IFERROR(DATEVALUE($A8956),"")))</f>
        <v/>
      </c>
      <c r="F8956" s="12">
        <f>IF($B8956="","",IF(ISNUMBER($B8956),HOUR($B8956)*2+MINUTE($B8956)/30,IFERROR(VALUE(LEFT($B8956,FIND(":",$B8956)-1))*2+VALUE(MID($B8956,FIND(":",$B8956)+1,2))/30,"")))</f>
        <v/>
      </c>
      <c r="G8956" s="12">
        <f>IF($E8956="","",IF(WEEKDAY($E8956,2)&lt;6,1,0))</f>
        <v/>
      </c>
      <c r="H8956" s="12">
        <f>IF(OR($E8956="",$F8956=""),"",IF(AND($G8956=1,$F8956&gt;='Working Hours'!$C$8,$F8956&lt;'Working Hours'!$C$9),1,0))</f>
        <v/>
      </c>
    </row>
    <row r="8957">
      <c r="A8957" s="11" t="n"/>
      <c r="B8957" s="11" t="n"/>
      <c r="C8957" s="11" t="n"/>
      <c r="E8957" s="12">
        <f>IF($A8957="","",IF(ISNUMBER($A8957),$A8957,IFERROR(DATEVALUE($A8957),"")))</f>
        <v/>
      </c>
      <c r="F8957" s="12">
        <f>IF($B8957="","",IF(ISNUMBER($B8957),HOUR($B8957)*2+MINUTE($B8957)/30,IFERROR(VALUE(LEFT($B8957,FIND(":",$B8957)-1))*2+VALUE(MID($B8957,FIND(":",$B8957)+1,2))/30,"")))</f>
        <v/>
      </c>
      <c r="G8957" s="12">
        <f>IF($E8957="","",IF(WEEKDAY($E8957,2)&lt;6,1,0))</f>
        <v/>
      </c>
      <c r="H8957" s="12">
        <f>IF(OR($E8957="",$F8957=""),"",IF(AND($G8957=1,$F8957&gt;='Working Hours'!$C$8,$F8957&lt;'Working Hours'!$C$9),1,0))</f>
        <v/>
      </c>
    </row>
    <row r="8958">
      <c r="A8958" s="11" t="n"/>
      <c r="B8958" s="11" t="n"/>
      <c r="C8958" s="11" t="n"/>
      <c r="E8958" s="12">
        <f>IF($A8958="","",IF(ISNUMBER($A8958),$A8958,IFERROR(DATEVALUE($A8958),"")))</f>
        <v/>
      </c>
      <c r="F8958" s="12">
        <f>IF($B8958="","",IF(ISNUMBER($B8958),HOUR($B8958)*2+MINUTE($B8958)/30,IFERROR(VALUE(LEFT($B8958,FIND(":",$B8958)-1))*2+VALUE(MID($B8958,FIND(":",$B8958)+1,2))/30,"")))</f>
        <v/>
      </c>
      <c r="G8958" s="12">
        <f>IF($E8958="","",IF(WEEKDAY($E8958,2)&lt;6,1,0))</f>
        <v/>
      </c>
      <c r="H8958" s="12">
        <f>IF(OR($E8958="",$F8958=""),"",IF(AND($G8958=1,$F8958&gt;='Working Hours'!$C$8,$F8958&lt;'Working Hours'!$C$9),1,0))</f>
        <v/>
      </c>
    </row>
    <row r="8959">
      <c r="A8959" s="11" t="n"/>
      <c r="B8959" s="11" t="n"/>
      <c r="C8959" s="11" t="n"/>
      <c r="E8959" s="12">
        <f>IF($A8959="","",IF(ISNUMBER($A8959),$A8959,IFERROR(DATEVALUE($A8959),"")))</f>
        <v/>
      </c>
      <c r="F8959" s="12">
        <f>IF($B8959="","",IF(ISNUMBER($B8959),HOUR($B8959)*2+MINUTE($B8959)/30,IFERROR(VALUE(LEFT($B8959,FIND(":",$B8959)-1))*2+VALUE(MID($B8959,FIND(":",$B8959)+1,2))/30,"")))</f>
        <v/>
      </c>
      <c r="G8959" s="12">
        <f>IF($E8959="","",IF(WEEKDAY($E8959,2)&lt;6,1,0))</f>
        <v/>
      </c>
      <c r="H8959" s="12">
        <f>IF(OR($E8959="",$F8959=""),"",IF(AND($G8959=1,$F8959&gt;='Working Hours'!$C$8,$F8959&lt;'Working Hours'!$C$9),1,0))</f>
        <v/>
      </c>
    </row>
    <row r="8960">
      <c r="A8960" s="11" t="n"/>
      <c r="B8960" s="11" t="n"/>
      <c r="C8960" s="11" t="n"/>
      <c r="E8960" s="12">
        <f>IF($A8960="","",IF(ISNUMBER($A8960),$A8960,IFERROR(DATEVALUE($A8960),"")))</f>
        <v/>
      </c>
      <c r="F8960" s="12">
        <f>IF($B8960="","",IF(ISNUMBER($B8960),HOUR($B8960)*2+MINUTE($B8960)/30,IFERROR(VALUE(LEFT($B8960,FIND(":",$B8960)-1))*2+VALUE(MID($B8960,FIND(":",$B8960)+1,2))/30,"")))</f>
        <v/>
      </c>
      <c r="G8960" s="12">
        <f>IF($E8960="","",IF(WEEKDAY($E8960,2)&lt;6,1,0))</f>
        <v/>
      </c>
      <c r="H8960" s="12">
        <f>IF(OR($E8960="",$F8960=""),"",IF(AND($G8960=1,$F8960&gt;='Working Hours'!$C$8,$F8960&lt;'Working Hours'!$C$9),1,0))</f>
        <v/>
      </c>
    </row>
    <row r="8961">
      <c r="A8961" s="11" t="n"/>
      <c r="B8961" s="11" t="n"/>
      <c r="C8961" s="11" t="n"/>
      <c r="E8961" s="12">
        <f>IF($A8961="","",IF(ISNUMBER($A8961),$A8961,IFERROR(DATEVALUE($A8961),"")))</f>
        <v/>
      </c>
      <c r="F8961" s="12">
        <f>IF($B8961="","",IF(ISNUMBER($B8961),HOUR($B8961)*2+MINUTE($B8961)/30,IFERROR(VALUE(LEFT($B8961,FIND(":",$B8961)-1))*2+VALUE(MID($B8961,FIND(":",$B8961)+1,2))/30,"")))</f>
        <v/>
      </c>
      <c r="G8961" s="12">
        <f>IF($E8961="","",IF(WEEKDAY($E8961,2)&lt;6,1,0))</f>
        <v/>
      </c>
      <c r="H8961" s="12">
        <f>IF(OR($E8961="",$F8961=""),"",IF(AND($G8961=1,$F8961&gt;='Working Hours'!$C$8,$F8961&lt;'Working Hours'!$C$9),1,0))</f>
        <v/>
      </c>
    </row>
    <row r="8962">
      <c r="A8962" s="11" t="n"/>
      <c r="B8962" s="11" t="n"/>
      <c r="C8962" s="11" t="n"/>
      <c r="E8962" s="12">
        <f>IF($A8962="","",IF(ISNUMBER($A8962),$A8962,IFERROR(DATEVALUE($A8962),"")))</f>
        <v/>
      </c>
      <c r="F8962" s="12">
        <f>IF($B8962="","",IF(ISNUMBER($B8962),HOUR($B8962)*2+MINUTE($B8962)/30,IFERROR(VALUE(LEFT($B8962,FIND(":",$B8962)-1))*2+VALUE(MID($B8962,FIND(":",$B8962)+1,2))/30,"")))</f>
        <v/>
      </c>
      <c r="G8962" s="12">
        <f>IF($E8962="","",IF(WEEKDAY($E8962,2)&lt;6,1,0))</f>
        <v/>
      </c>
      <c r="H8962" s="12">
        <f>IF(OR($E8962="",$F8962=""),"",IF(AND($G8962=1,$F8962&gt;='Working Hours'!$C$8,$F8962&lt;'Working Hours'!$C$9),1,0))</f>
        <v/>
      </c>
    </row>
    <row r="8963">
      <c r="A8963" s="11" t="n"/>
      <c r="B8963" s="11" t="n"/>
      <c r="C8963" s="11" t="n"/>
      <c r="E8963" s="12">
        <f>IF($A8963="","",IF(ISNUMBER($A8963),$A8963,IFERROR(DATEVALUE($A8963),"")))</f>
        <v/>
      </c>
      <c r="F8963" s="12">
        <f>IF($B8963="","",IF(ISNUMBER($B8963),HOUR($B8963)*2+MINUTE($B8963)/30,IFERROR(VALUE(LEFT($B8963,FIND(":",$B8963)-1))*2+VALUE(MID($B8963,FIND(":",$B8963)+1,2))/30,"")))</f>
        <v/>
      </c>
      <c r="G8963" s="12">
        <f>IF($E8963="","",IF(WEEKDAY($E8963,2)&lt;6,1,0))</f>
        <v/>
      </c>
      <c r="H8963" s="12">
        <f>IF(OR($E8963="",$F8963=""),"",IF(AND($G8963=1,$F8963&gt;='Working Hours'!$C$8,$F8963&lt;'Working Hours'!$C$9),1,0))</f>
        <v/>
      </c>
    </row>
    <row r="8964">
      <c r="A8964" s="11" t="n"/>
      <c r="B8964" s="11" t="n"/>
      <c r="C8964" s="11" t="n"/>
      <c r="E8964" s="12">
        <f>IF($A8964="","",IF(ISNUMBER($A8964),$A8964,IFERROR(DATEVALUE($A8964),"")))</f>
        <v/>
      </c>
      <c r="F8964" s="12">
        <f>IF($B8964="","",IF(ISNUMBER($B8964),HOUR($B8964)*2+MINUTE($B8964)/30,IFERROR(VALUE(LEFT($B8964,FIND(":",$B8964)-1))*2+VALUE(MID($B8964,FIND(":",$B8964)+1,2))/30,"")))</f>
        <v/>
      </c>
      <c r="G8964" s="12">
        <f>IF($E8964="","",IF(WEEKDAY($E8964,2)&lt;6,1,0))</f>
        <v/>
      </c>
      <c r="H8964" s="12">
        <f>IF(OR($E8964="",$F8964=""),"",IF(AND($G8964=1,$F8964&gt;='Working Hours'!$C$8,$F8964&lt;'Working Hours'!$C$9),1,0))</f>
        <v/>
      </c>
    </row>
    <row r="8965">
      <c r="A8965" s="11" t="n"/>
      <c r="B8965" s="11" t="n"/>
      <c r="C8965" s="11" t="n"/>
      <c r="E8965" s="12">
        <f>IF($A8965="","",IF(ISNUMBER($A8965),$A8965,IFERROR(DATEVALUE($A8965),"")))</f>
        <v/>
      </c>
      <c r="F8965" s="12">
        <f>IF($B8965="","",IF(ISNUMBER($B8965),HOUR($B8965)*2+MINUTE($B8965)/30,IFERROR(VALUE(LEFT($B8965,FIND(":",$B8965)-1))*2+VALUE(MID($B8965,FIND(":",$B8965)+1,2))/30,"")))</f>
        <v/>
      </c>
      <c r="G8965" s="12">
        <f>IF($E8965="","",IF(WEEKDAY($E8965,2)&lt;6,1,0))</f>
        <v/>
      </c>
      <c r="H8965" s="12">
        <f>IF(OR($E8965="",$F8965=""),"",IF(AND($G8965=1,$F8965&gt;='Working Hours'!$C$8,$F8965&lt;'Working Hours'!$C$9),1,0))</f>
        <v/>
      </c>
    </row>
    <row r="8966">
      <c r="A8966" s="11" t="n"/>
      <c r="B8966" s="11" t="n"/>
      <c r="C8966" s="11" t="n"/>
      <c r="E8966" s="12">
        <f>IF($A8966="","",IF(ISNUMBER($A8966),$A8966,IFERROR(DATEVALUE($A8966),"")))</f>
        <v/>
      </c>
      <c r="F8966" s="12">
        <f>IF($B8966="","",IF(ISNUMBER($B8966),HOUR($B8966)*2+MINUTE($B8966)/30,IFERROR(VALUE(LEFT($B8966,FIND(":",$B8966)-1))*2+VALUE(MID($B8966,FIND(":",$B8966)+1,2))/30,"")))</f>
        <v/>
      </c>
      <c r="G8966" s="12">
        <f>IF($E8966="","",IF(WEEKDAY($E8966,2)&lt;6,1,0))</f>
        <v/>
      </c>
      <c r="H8966" s="12">
        <f>IF(OR($E8966="",$F8966=""),"",IF(AND($G8966=1,$F8966&gt;='Working Hours'!$C$8,$F8966&lt;'Working Hours'!$C$9),1,0))</f>
        <v/>
      </c>
    </row>
    <row r="8967">
      <c r="A8967" s="11" t="n"/>
      <c r="B8967" s="11" t="n"/>
      <c r="C8967" s="11" t="n"/>
      <c r="E8967" s="12">
        <f>IF($A8967="","",IF(ISNUMBER($A8967),$A8967,IFERROR(DATEVALUE($A8967),"")))</f>
        <v/>
      </c>
      <c r="F8967" s="12">
        <f>IF($B8967="","",IF(ISNUMBER($B8967),HOUR($B8967)*2+MINUTE($B8967)/30,IFERROR(VALUE(LEFT($B8967,FIND(":",$B8967)-1))*2+VALUE(MID($B8967,FIND(":",$B8967)+1,2))/30,"")))</f>
        <v/>
      </c>
      <c r="G8967" s="12">
        <f>IF($E8967="","",IF(WEEKDAY($E8967,2)&lt;6,1,0))</f>
        <v/>
      </c>
      <c r="H8967" s="12">
        <f>IF(OR($E8967="",$F8967=""),"",IF(AND($G8967=1,$F8967&gt;='Working Hours'!$C$8,$F8967&lt;'Working Hours'!$C$9),1,0))</f>
        <v/>
      </c>
    </row>
    <row r="8968">
      <c r="A8968" s="11" t="n"/>
      <c r="B8968" s="11" t="n"/>
      <c r="C8968" s="11" t="n"/>
      <c r="E8968" s="12">
        <f>IF($A8968="","",IF(ISNUMBER($A8968),$A8968,IFERROR(DATEVALUE($A8968),"")))</f>
        <v/>
      </c>
      <c r="F8968" s="12">
        <f>IF($B8968="","",IF(ISNUMBER($B8968),HOUR($B8968)*2+MINUTE($B8968)/30,IFERROR(VALUE(LEFT($B8968,FIND(":",$B8968)-1))*2+VALUE(MID($B8968,FIND(":",$B8968)+1,2))/30,"")))</f>
        <v/>
      </c>
      <c r="G8968" s="12">
        <f>IF($E8968="","",IF(WEEKDAY($E8968,2)&lt;6,1,0))</f>
        <v/>
      </c>
      <c r="H8968" s="12">
        <f>IF(OR($E8968="",$F8968=""),"",IF(AND($G8968=1,$F8968&gt;='Working Hours'!$C$8,$F8968&lt;'Working Hours'!$C$9),1,0))</f>
        <v/>
      </c>
    </row>
    <row r="8969">
      <c r="A8969" s="11" t="n"/>
      <c r="B8969" s="11" t="n"/>
      <c r="C8969" s="11" t="n"/>
      <c r="E8969" s="12">
        <f>IF($A8969="","",IF(ISNUMBER($A8969),$A8969,IFERROR(DATEVALUE($A8969),"")))</f>
        <v/>
      </c>
      <c r="F8969" s="12">
        <f>IF($B8969="","",IF(ISNUMBER($B8969),HOUR($B8969)*2+MINUTE($B8969)/30,IFERROR(VALUE(LEFT($B8969,FIND(":",$B8969)-1))*2+VALUE(MID($B8969,FIND(":",$B8969)+1,2))/30,"")))</f>
        <v/>
      </c>
      <c r="G8969" s="12">
        <f>IF($E8969="","",IF(WEEKDAY($E8969,2)&lt;6,1,0))</f>
        <v/>
      </c>
      <c r="H8969" s="12">
        <f>IF(OR($E8969="",$F8969=""),"",IF(AND($G8969=1,$F8969&gt;='Working Hours'!$C$8,$F8969&lt;'Working Hours'!$C$9),1,0))</f>
        <v/>
      </c>
    </row>
    <row r="8970">
      <c r="A8970" s="11" t="n"/>
      <c r="B8970" s="11" t="n"/>
      <c r="C8970" s="11" t="n"/>
      <c r="E8970" s="12">
        <f>IF($A8970="","",IF(ISNUMBER($A8970),$A8970,IFERROR(DATEVALUE($A8970),"")))</f>
        <v/>
      </c>
      <c r="F8970" s="12">
        <f>IF($B8970="","",IF(ISNUMBER($B8970),HOUR($B8970)*2+MINUTE($B8970)/30,IFERROR(VALUE(LEFT($B8970,FIND(":",$B8970)-1))*2+VALUE(MID($B8970,FIND(":",$B8970)+1,2))/30,"")))</f>
        <v/>
      </c>
      <c r="G8970" s="12">
        <f>IF($E8970="","",IF(WEEKDAY($E8970,2)&lt;6,1,0))</f>
        <v/>
      </c>
      <c r="H8970" s="12">
        <f>IF(OR($E8970="",$F8970=""),"",IF(AND($G8970=1,$F8970&gt;='Working Hours'!$C$8,$F8970&lt;'Working Hours'!$C$9),1,0))</f>
        <v/>
      </c>
    </row>
    <row r="8971">
      <c r="A8971" s="11" t="n"/>
      <c r="B8971" s="11" t="n"/>
      <c r="C8971" s="11" t="n"/>
      <c r="E8971" s="12">
        <f>IF($A8971="","",IF(ISNUMBER($A8971),$A8971,IFERROR(DATEVALUE($A8971),"")))</f>
        <v/>
      </c>
      <c r="F8971" s="12">
        <f>IF($B8971="","",IF(ISNUMBER($B8971),HOUR($B8971)*2+MINUTE($B8971)/30,IFERROR(VALUE(LEFT($B8971,FIND(":",$B8971)-1))*2+VALUE(MID($B8971,FIND(":",$B8971)+1,2))/30,"")))</f>
        <v/>
      </c>
      <c r="G8971" s="12">
        <f>IF($E8971="","",IF(WEEKDAY($E8971,2)&lt;6,1,0))</f>
        <v/>
      </c>
      <c r="H8971" s="12">
        <f>IF(OR($E8971="",$F8971=""),"",IF(AND($G8971=1,$F8971&gt;='Working Hours'!$C$8,$F8971&lt;'Working Hours'!$C$9),1,0))</f>
        <v/>
      </c>
    </row>
    <row r="8972">
      <c r="A8972" s="11" t="n"/>
      <c r="B8972" s="11" t="n"/>
      <c r="C8972" s="11" t="n"/>
      <c r="E8972" s="12">
        <f>IF($A8972="","",IF(ISNUMBER($A8972),$A8972,IFERROR(DATEVALUE($A8972),"")))</f>
        <v/>
      </c>
      <c r="F8972" s="12">
        <f>IF($B8972="","",IF(ISNUMBER($B8972),HOUR($B8972)*2+MINUTE($B8972)/30,IFERROR(VALUE(LEFT($B8972,FIND(":",$B8972)-1))*2+VALUE(MID($B8972,FIND(":",$B8972)+1,2))/30,"")))</f>
        <v/>
      </c>
      <c r="G8972" s="12">
        <f>IF($E8972="","",IF(WEEKDAY($E8972,2)&lt;6,1,0))</f>
        <v/>
      </c>
      <c r="H8972" s="12">
        <f>IF(OR($E8972="",$F8972=""),"",IF(AND($G8972=1,$F8972&gt;='Working Hours'!$C$8,$F8972&lt;'Working Hours'!$C$9),1,0))</f>
        <v/>
      </c>
    </row>
    <row r="8973">
      <c r="A8973" s="11" t="n"/>
      <c r="B8973" s="11" t="n"/>
      <c r="C8973" s="11" t="n"/>
      <c r="E8973" s="12">
        <f>IF($A8973="","",IF(ISNUMBER($A8973),$A8973,IFERROR(DATEVALUE($A8973),"")))</f>
        <v/>
      </c>
      <c r="F8973" s="12">
        <f>IF($B8973="","",IF(ISNUMBER($B8973),HOUR($B8973)*2+MINUTE($B8973)/30,IFERROR(VALUE(LEFT($B8973,FIND(":",$B8973)-1))*2+VALUE(MID($B8973,FIND(":",$B8973)+1,2))/30,"")))</f>
        <v/>
      </c>
      <c r="G8973" s="12">
        <f>IF($E8973="","",IF(WEEKDAY($E8973,2)&lt;6,1,0))</f>
        <v/>
      </c>
      <c r="H8973" s="12">
        <f>IF(OR($E8973="",$F8973=""),"",IF(AND($G8973=1,$F8973&gt;='Working Hours'!$C$8,$F8973&lt;'Working Hours'!$C$9),1,0))</f>
        <v/>
      </c>
    </row>
    <row r="8974">
      <c r="A8974" s="11" t="n"/>
      <c r="B8974" s="11" t="n"/>
      <c r="C8974" s="11" t="n"/>
      <c r="E8974" s="12">
        <f>IF($A8974="","",IF(ISNUMBER($A8974),$A8974,IFERROR(DATEVALUE($A8974),"")))</f>
        <v/>
      </c>
      <c r="F8974" s="12">
        <f>IF($B8974="","",IF(ISNUMBER($B8974),HOUR($B8974)*2+MINUTE($B8974)/30,IFERROR(VALUE(LEFT($B8974,FIND(":",$B8974)-1))*2+VALUE(MID($B8974,FIND(":",$B8974)+1,2))/30,"")))</f>
        <v/>
      </c>
      <c r="G8974" s="12">
        <f>IF($E8974="","",IF(WEEKDAY($E8974,2)&lt;6,1,0))</f>
        <v/>
      </c>
      <c r="H8974" s="12">
        <f>IF(OR($E8974="",$F8974=""),"",IF(AND($G8974=1,$F8974&gt;='Working Hours'!$C$8,$F8974&lt;'Working Hours'!$C$9),1,0))</f>
        <v/>
      </c>
    </row>
    <row r="8975">
      <c r="A8975" s="11" t="n"/>
      <c r="B8975" s="11" t="n"/>
      <c r="C8975" s="11" t="n"/>
      <c r="E8975" s="12">
        <f>IF($A8975="","",IF(ISNUMBER($A8975),$A8975,IFERROR(DATEVALUE($A8975),"")))</f>
        <v/>
      </c>
      <c r="F8975" s="12">
        <f>IF($B8975="","",IF(ISNUMBER($B8975),HOUR($B8975)*2+MINUTE($B8975)/30,IFERROR(VALUE(LEFT($B8975,FIND(":",$B8975)-1))*2+VALUE(MID($B8975,FIND(":",$B8975)+1,2))/30,"")))</f>
        <v/>
      </c>
      <c r="G8975" s="12">
        <f>IF($E8975="","",IF(WEEKDAY($E8975,2)&lt;6,1,0))</f>
        <v/>
      </c>
      <c r="H8975" s="12">
        <f>IF(OR($E8975="",$F8975=""),"",IF(AND($G8975=1,$F8975&gt;='Working Hours'!$C$8,$F8975&lt;'Working Hours'!$C$9),1,0))</f>
        <v/>
      </c>
    </row>
    <row r="8976">
      <c r="A8976" s="11" t="n"/>
      <c r="B8976" s="11" t="n"/>
      <c r="C8976" s="11" t="n"/>
      <c r="E8976" s="12">
        <f>IF($A8976="","",IF(ISNUMBER($A8976),$A8976,IFERROR(DATEVALUE($A8976),"")))</f>
        <v/>
      </c>
      <c r="F8976" s="12">
        <f>IF($B8976="","",IF(ISNUMBER($B8976),HOUR($B8976)*2+MINUTE($B8976)/30,IFERROR(VALUE(LEFT($B8976,FIND(":",$B8976)-1))*2+VALUE(MID($B8976,FIND(":",$B8976)+1,2))/30,"")))</f>
        <v/>
      </c>
      <c r="G8976" s="12">
        <f>IF($E8976="","",IF(WEEKDAY($E8976,2)&lt;6,1,0))</f>
        <v/>
      </c>
      <c r="H8976" s="12">
        <f>IF(OR($E8976="",$F8976=""),"",IF(AND($G8976=1,$F8976&gt;='Working Hours'!$C$8,$F8976&lt;'Working Hours'!$C$9),1,0))</f>
        <v/>
      </c>
    </row>
    <row r="8977">
      <c r="A8977" s="11" t="n"/>
      <c r="B8977" s="11" t="n"/>
      <c r="C8977" s="11" t="n"/>
      <c r="E8977" s="12">
        <f>IF($A8977="","",IF(ISNUMBER($A8977),$A8977,IFERROR(DATEVALUE($A8977),"")))</f>
        <v/>
      </c>
      <c r="F8977" s="12">
        <f>IF($B8977="","",IF(ISNUMBER($B8977),HOUR($B8977)*2+MINUTE($B8977)/30,IFERROR(VALUE(LEFT($B8977,FIND(":",$B8977)-1))*2+VALUE(MID($B8977,FIND(":",$B8977)+1,2))/30,"")))</f>
        <v/>
      </c>
      <c r="G8977" s="12">
        <f>IF($E8977="","",IF(WEEKDAY($E8977,2)&lt;6,1,0))</f>
        <v/>
      </c>
      <c r="H8977" s="12">
        <f>IF(OR($E8977="",$F8977=""),"",IF(AND($G8977=1,$F8977&gt;='Working Hours'!$C$8,$F8977&lt;'Working Hours'!$C$9),1,0))</f>
        <v/>
      </c>
    </row>
    <row r="8978">
      <c r="A8978" s="11" t="n"/>
      <c r="B8978" s="11" t="n"/>
      <c r="C8978" s="11" t="n"/>
      <c r="E8978" s="12">
        <f>IF($A8978="","",IF(ISNUMBER($A8978),$A8978,IFERROR(DATEVALUE($A8978),"")))</f>
        <v/>
      </c>
      <c r="F8978" s="12">
        <f>IF($B8978="","",IF(ISNUMBER($B8978),HOUR($B8978)*2+MINUTE($B8978)/30,IFERROR(VALUE(LEFT($B8978,FIND(":",$B8978)-1))*2+VALUE(MID($B8978,FIND(":",$B8978)+1,2))/30,"")))</f>
        <v/>
      </c>
      <c r="G8978" s="12">
        <f>IF($E8978="","",IF(WEEKDAY($E8978,2)&lt;6,1,0))</f>
        <v/>
      </c>
      <c r="H8978" s="12">
        <f>IF(OR($E8978="",$F8978=""),"",IF(AND($G8978=1,$F8978&gt;='Working Hours'!$C$8,$F8978&lt;'Working Hours'!$C$9),1,0))</f>
        <v/>
      </c>
    </row>
    <row r="8979">
      <c r="A8979" s="11" t="n"/>
      <c r="B8979" s="11" t="n"/>
      <c r="C8979" s="11" t="n"/>
      <c r="E8979" s="12">
        <f>IF($A8979="","",IF(ISNUMBER($A8979),$A8979,IFERROR(DATEVALUE($A8979),"")))</f>
        <v/>
      </c>
      <c r="F8979" s="12">
        <f>IF($B8979="","",IF(ISNUMBER($B8979),HOUR($B8979)*2+MINUTE($B8979)/30,IFERROR(VALUE(LEFT($B8979,FIND(":",$B8979)-1))*2+VALUE(MID($B8979,FIND(":",$B8979)+1,2))/30,"")))</f>
        <v/>
      </c>
      <c r="G8979" s="12">
        <f>IF($E8979="","",IF(WEEKDAY($E8979,2)&lt;6,1,0))</f>
        <v/>
      </c>
      <c r="H8979" s="12">
        <f>IF(OR($E8979="",$F8979=""),"",IF(AND($G8979=1,$F8979&gt;='Working Hours'!$C$8,$F8979&lt;'Working Hours'!$C$9),1,0))</f>
        <v/>
      </c>
    </row>
    <row r="8980">
      <c r="A8980" s="11" t="n"/>
      <c r="B8980" s="11" t="n"/>
      <c r="C8980" s="11" t="n"/>
      <c r="E8980" s="12">
        <f>IF($A8980="","",IF(ISNUMBER($A8980),$A8980,IFERROR(DATEVALUE($A8980),"")))</f>
        <v/>
      </c>
      <c r="F8980" s="12">
        <f>IF($B8980="","",IF(ISNUMBER($B8980),HOUR($B8980)*2+MINUTE($B8980)/30,IFERROR(VALUE(LEFT($B8980,FIND(":",$B8980)-1))*2+VALUE(MID($B8980,FIND(":",$B8980)+1,2))/30,"")))</f>
        <v/>
      </c>
      <c r="G8980" s="12">
        <f>IF($E8980="","",IF(WEEKDAY($E8980,2)&lt;6,1,0))</f>
        <v/>
      </c>
      <c r="H8980" s="12">
        <f>IF(OR($E8980="",$F8980=""),"",IF(AND($G8980=1,$F8980&gt;='Working Hours'!$C$8,$F8980&lt;'Working Hours'!$C$9),1,0))</f>
        <v/>
      </c>
    </row>
    <row r="8981">
      <c r="A8981" s="11" t="n"/>
      <c r="B8981" s="11" t="n"/>
      <c r="C8981" s="11" t="n"/>
      <c r="E8981" s="12">
        <f>IF($A8981="","",IF(ISNUMBER($A8981),$A8981,IFERROR(DATEVALUE($A8981),"")))</f>
        <v/>
      </c>
      <c r="F8981" s="12">
        <f>IF($B8981="","",IF(ISNUMBER($B8981),HOUR($B8981)*2+MINUTE($B8981)/30,IFERROR(VALUE(LEFT($B8981,FIND(":",$B8981)-1))*2+VALUE(MID($B8981,FIND(":",$B8981)+1,2))/30,"")))</f>
        <v/>
      </c>
      <c r="G8981" s="12">
        <f>IF($E8981="","",IF(WEEKDAY($E8981,2)&lt;6,1,0))</f>
        <v/>
      </c>
      <c r="H8981" s="12">
        <f>IF(OR($E8981="",$F8981=""),"",IF(AND($G8981=1,$F8981&gt;='Working Hours'!$C$8,$F8981&lt;'Working Hours'!$C$9),1,0))</f>
        <v/>
      </c>
    </row>
    <row r="8982">
      <c r="A8982" s="11" t="n"/>
      <c r="B8982" s="11" t="n"/>
      <c r="C8982" s="11" t="n"/>
      <c r="E8982" s="12">
        <f>IF($A8982="","",IF(ISNUMBER($A8982),$A8982,IFERROR(DATEVALUE($A8982),"")))</f>
        <v/>
      </c>
      <c r="F8982" s="12">
        <f>IF($B8982="","",IF(ISNUMBER($B8982),HOUR($B8982)*2+MINUTE($B8982)/30,IFERROR(VALUE(LEFT($B8982,FIND(":",$B8982)-1))*2+VALUE(MID($B8982,FIND(":",$B8982)+1,2))/30,"")))</f>
        <v/>
      </c>
      <c r="G8982" s="12">
        <f>IF($E8982="","",IF(WEEKDAY($E8982,2)&lt;6,1,0))</f>
        <v/>
      </c>
      <c r="H8982" s="12">
        <f>IF(OR($E8982="",$F8982=""),"",IF(AND($G8982=1,$F8982&gt;='Working Hours'!$C$8,$F8982&lt;'Working Hours'!$C$9),1,0))</f>
        <v/>
      </c>
    </row>
    <row r="8983">
      <c r="A8983" s="11" t="n"/>
      <c r="B8983" s="11" t="n"/>
      <c r="C8983" s="11" t="n"/>
      <c r="E8983" s="12">
        <f>IF($A8983="","",IF(ISNUMBER($A8983),$A8983,IFERROR(DATEVALUE($A8983),"")))</f>
        <v/>
      </c>
      <c r="F8983" s="12">
        <f>IF($B8983="","",IF(ISNUMBER($B8983),HOUR($B8983)*2+MINUTE($B8983)/30,IFERROR(VALUE(LEFT($B8983,FIND(":",$B8983)-1))*2+VALUE(MID($B8983,FIND(":",$B8983)+1,2))/30,"")))</f>
        <v/>
      </c>
      <c r="G8983" s="12">
        <f>IF($E8983="","",IF(WEEKDAY($E8983,2)&lt;6,1,0))</f>
        <v/>
      </c>
      <c r="H8983" s="12">
        <f>IF(OR($E8983="",$F8983=""),"",IF(AND($G8983=1,$F8983&gt;='Working Hours'!$C$8,$F8983&lt;'Working Hours'!$C$9),1,0))</f>
        <v/>
      </c>
    </row>
    <row r="8984">
      <c r="A8984" s="11" t="n"/>
      <c r="B8984" s="11" t="n"/>
      <c r="C8984" s="11" t="n"/>
      <c r="E8984" s="12">
        <f>IF($A8984="","",IF(ISNUMBER($A8984),$A8984,IFERROR(DATEVALUE($A8984),"")))</f>
        <v/>
      </c>
      <c r="F8984" s="12">
        <f>IF($B8984="","",IF(ISNUMBER($B8984),HOUR($B8984)*2+MINUTE($B8984)/30,IFERROR(VALUE(LEFT($B8984,FIND(":",$B8984)-1))*2+VALUE(MID($B8984,FIND(":",$B8984)+1,2))/30,"")))</f>
        <v/>
      </c>
      <c r="G8984" s="12">
        <f>IF($E8984="","",IF(WEEKDAY($E8984,2)&lt;6,1,0))</f>
        <v/>
      </c>
      <c r="H8984" s="12">
        <f>IF(OR($E8984="",$F8984=""),"",IF(AND($G8984=1,$F8984&gt;='Working Hours'!$C$8,$F8984&lt;'Working Hours'!$C$9),1,0))</f>
        <v/>
      </c>
    </row>
    <row r="8985">
      <c r="A8985" s="11" t="n"/>
      <c r="B8985" s="11" t="n"/>
      <c r="C8985" s="11" t="n"/>
      <c r="E8985" s="12">
        <f>IF($A8985="","",IF(ISNUMBER($A8985),$A8985,IFERROR(DATEVALUE($A8985),"")))</f>
        <v/>
      </c>
      <c r="F8985" s="12">
        <f>IF($B8985="","",IF(ISNUMBER($B8985),HOUR($B8985)*2+MINUTE($B8985)/30,IFERROR(VALUE(LEFT($B8985,FIND(":",$B8985)-1))*2+VALUE(MID($B8985,FIND(":",$B8985)+1,2))/30,"")))</f>
        <v/>
      </c>
      <c r="G8985" s="12">
        <f>IF($E8985="","",IF(WEEKDAY($E8985,2)&lt;6,1,0))</f>
        <v/>
      </c>
      <c r="H8985" s="12">
        <f>IF(OR($E8985="",$F8985=""),"",IF(AND($G8985=1,$F8985&gt;='Working Hours'!$C$8,$F8985&lt;'Working Hours'!$C$9),1,0))</f>
        <v/>
      </c>
    </row>
    <row r="8986">
      <c r="A8986" s="11" t="n"/>
      <c r="B8986" s="11" t="n"/>
      <c r="C8986" s="11" t="n"/>
      <c r="E8986" s="12">
        <f>IF($A8986="","",IF(ISNUMBER($A8986),$A8986,IFERROR(DATEVALUE($A8986),"")))</f>
        <v/>
      </c>
      <c r="F8986" s="12">
        <f>IF($B8986="","",IF(ISNUMBER($B8986),HOUR($B8986)*2+MINUTE($B8986)/30,IFERROR(VALUE(LEFT($B8986,FIND(":",$B8986)-1))*2+VALUE(MID($B8986,FIND(":",$B8986)+1,2))/30,"")))</f>
        <v/>
      </c>
      <c r="G8986" s="12">
        <f>IF($E8986="","",IF(WEEKDAY($E8986,2)&lt;6,1,0))</f>
        <v/>
      </c>
      <c r="H8986" s="12">
        <f>IF(OR($E8986="",$F8986=""),"",IF(AND($G8986=1,$F8986&gt;='Working Hours'!$C$8,$F8986&lt;'Working Hours'!$C$9),1,0))</f>
        <v/>
      </c>
    </row>
    <row r="8987">
      <c r="A8987" s="11" t="n"/>
      <c r="B8987" s="11" t="n"/>
      <c r="C8987" s="11" t="n"/>
      <c r="E8987" s="12">
        <f>IF($A8987="","",IF(ISNUMBER($A8987),$A8987,IFERROR(DATEVALUE($A8987),"")))</f>
        <v/>
      </c>
      <c r="F8987" s="12">
        <f>IF($B8987="","",IF(ISNUMBER($B8987),HOUR($B8987)*2+MINUTE($B8987)/30,IFERROR(VALUE(LEFT($B8987,FIND(":",$B8987)-1))*2+VALUE(MID($B8987,FIND(":",$B8987)+1,2))/30,"")))</f>
        <v/>
      </c>
      <c r="G8987" s="12">
        <f>IF($E8987="","",IF(WEEKDAY($E8987,2)&lt;6,1,0))</f>
        <v/>
      </c>
      <c r="H8987" s="12">
        <f>IF(OR($E8987="",$F8987=""),"",IF(AND($G8987=1,$F8987&gt;='Working Hours'!$C$8,$F8987&lt;'Working Hours'!$C$9),1,0))</f>
        <v/>
      </c>
    </row>
    <row r="8988">
      <c r="A8988" s="11" t="n"/>
      <c r="B8988" s="11" t="n"/>
      <c r="C8988" s="11" t="n"/>
      <c r="E8988" s="12">
        <f>IF($A8988="","",IF(ISNUMBER($A8988),$A8988,IFERROR(DATEVALUE($A8988),"")))</f>
        <v/>
      </c>
      <c r="F8988" s="12">
        <f>IF($B8988="","",IF(ISNUMBER($B8988),HOUR($B8988)*2+MINUTE($B8988)/30,IFERROR(VALUE(LEFT($B8988,FIND(":",$B8988)-1))*2+VALUE(MID($B8988,FIND(":",$B8988)+1,2))/30,"")))</f>
        <v/>
      </c>
      <c r="G8988" s="12">
        <f>IF($E8988="","",IF(WEEKDAY($E8988,2)&lt;6,1,0))</f>
        <v/>
      </c>
      <c r="H8988" s="12">
        <f>IF(OR($E8988="",$F8988=""),"",IF(AND($G8988=1,$F8988&gt;='Working Hours'!$C$8,$F8988&lt;'Working Hours'!$C$9),1,0))</f>
        <v/>
      </c>
    </row>
    <row r="8989">
      <c r="A8989" s="11" t="n"/>
      <c r="B8989" s="11" t="n"/>
      <c r="C8989" s="11" t="n"/>
      <c r="E8989" s="12">
        <f>IF($A8989="","",IF(ISNUMBER($A8989),$A8989,IFERROR(DATEVALUE($A8989),"")))</f>
        <v/>
      </c>
      <c r="F8989" s="12">
        <f>IF($B8989="","",IF(ISNUMBER($B8989),HOUR($B8989)*2+MINUTE($B8989)/30,IFERROR(VALUE(LEFT($B8989,FIND(":",$B8989)-1))*2+VALUE(MID($B8989,FIND(":",$B8989)+1,2))/30,"")))</f>
        <v/>
      </c>
      <c r="G8989" s="12">
        <f>IF($E8989="","",IF(WEEKDAY($E8989,2)&lt;6,1,0))</f>
        <v/>
      </c>
      <c r="H8989" s="12">
        <f>IF(OR($E8989="",$F8989=""),"",IF(AND($G8989=1,$F8989&gt;='Working Hours'!$C$8,$F8989&lt;'Working Hours'!$C$9),1,0))</f>
        <v/>
      </c>
    </row>
    <row r="8990">
      <c r="A8990" s="11" t="n"/>
      <c r="B8990" s="11" t="n"/>
      <c r="C8990" s="11" t="n"/>
      <c r="E8990" s="12">
        <f>IF($A8990="","",IF(ISNUMBER($A8990),$A8990,IFERROR(DATEVALUE($A8990),"")))</f>
        <v/>
      </c>
      <c r="F8990" s="12">
        <f>IF($B8990="","",IF(ISNUMBER($B8990),HOUR($B8990)*2+MINUTE($B8990)/30,IFERROR(VALUE(LEFT($B8990,FIND(":",$B8990)-1))*2+VALUE(MID($B8990,FIND(":",$B8990)+1,2))/30,"")))</f>
        <v/>
      </c>
      <c r="G8990" s="12">
        <f>IF($E8990="","",IF(WEEKDAY($E8990,2)&lt;6,1,0))</f>
        <v/>
      </c>
      <c r="H8990" s="12">
        <f>IF(OR($E8990="",$F8990=""),"",IF(AND($G8990=1,$F8990&gt;='Working Hours'!$C$8,$F8990&lt;'Working Hours'!$C$9),1,0))</f>
        <v/>
      </c>
    </row>
    <row r="8991">
      <c r="A8991" s="11" t="n"/>
      <c r="B8991" s="11" t="n"/>
      <c r="C8991" s="11" t="n"/>
      <c r="E8991" s="12">
        <f>IF($A8991="","",IF(ISNUMBER($A8991),$A8991,IFERROR(DATEVALUE($A8991),"")))</f>
        <v/>
      </c>
      <c r="F8991" s="12">
        <f>IF($B8991="","",IF(ISNUMBER($B8991),HOUR($B8991)*2+MINUTE($B8991)/30,IFERROR(VALUE(LEFT($B8991,FIND(":",$B8991)-1))*2+VALUE(MID($B8991,FIND(":",$B8991)+1,2))/30,"")))</f>
        <v/>
      </c>
      <c r="G8991" s="12">
        <f>IF($E8991="","",IF(WEEKDAY($E8991,2)&lt;6,1,0))</f>
        <v/>
      </c>
      <c r="H8991" s="12">
        <f>IF(OR($E8991="",$F8991=""),"",IF(AND($G8991=1,$F8991&gt;='Working Hours'!$C$8,$F8991&lt;'Working Hours'!$C$9),1,0))</f>
        <v/>
      </c>
    </row>
    <row r="8992">
      <c r="A8992" s="11" t="n"/>
      <c r="B8992" s="11" t="n"/>
      <c r="C8992" s="11" t="n"/>
      <c r="E8992" s="12">
        <f>IF($A8992="","",IF(ISNUMBER($A8992),$A8992,IFERROR(DATEVALUE($A8992),"")))</f>
        <v/>
      </c>
      <c r="F8992" s="12">
        <f>IF($B8992="","",IF(ISNUMBER($B8992),HOUR($B8992)*2+MINUTE($B8992)/30,IFERROR(VALUE(LEFT($B8992,FIND(":",$B8992)-1))*2+VALUE(MID($B8992,FIND(":",$B8992)+1,2))/30,"")))</f>
        <v/>
      </c>
      <c r="G8992" s="12">
        <f>IF($E8992="","",IF(WEEKDAY($E8992,2)&lt;6,1,0))</f>
        <v/>
      </c>
      <c r="H8992" s="12">
        <f>IF(OR($E8992="",$F8992=""),"",IF(AND($G8992=1,$F8992&gt;='Working Hours'!$C$8,$F8992&lt;'Working Hours'!$C$9),1,0))</f>
        <v/>
      </c>
    </row>
    <row r="8993">
      <c r="A8993" s="11" t="n"/>
      <c r="B8993" s="11" t="n"/>
      <c r="C8993" s="11" t="n"/>
      <c r="E8993" s="12">
        <f>IF($A8993="","",IF(ISNUMBER($A8993),$A8993,IFERROR(DATEVALUE($A8993),"")))</f>
        <v/>
      </c>
      <c r="F8993" s="12">
        <f>IF($B8993="","",IF(ISNUMBER($B8993),HOUR($B8993)*2+MINUTE($B8993)/30,IFERROR(VALUE(LEFT($B8993,FIND(":",$B8993)-1))*2+VALUE(MID($B8993,FIND(":",$B8993)+1,2))/30,"")))</f>
        <v/>
      </c>
      <c r="G8993" s="12">
        <f>IF($E8993="","",IF(WEEKDAY($E8993,2)&lt;6,1,0))</f>
        <v/>
      </c>
      <c r="H8993" s="12">
        <f>IF(OR($E8993="",$F8993=""),"",IF(AND($G8993=1,$F8993&gt;='Working Hours'!$C$8,$F8993&lt;'Working Hours'!$C$9),1,0))</f>
        <v/>
      </c>
    </row>
    <row r="8994">
      <c r="A8994" s="11" t="n"/>
      <c r="B8994" s="11" t="n"/>
      <c r="C8994" s="11" t="n"/>
      <c r="E8994" s="12">
        <f>IF($A8994="","",IF(ISNUMBER($A8994),$A8994,IFERROR(DATEVALUE($A8994),"")))</f>
        <v/>
      </c>
      <c r="F8994" s="12">
        <f>IF($B8994="","",IF(ISNUMBER($B8994),HOUR($B8994)*2+MINUTE($B8994)/30,IFERROR(VALUE(LEFT($B8994,FIND(":",$B8994)-1))*2+VALUE(MID($B8994,FIND(":",$B8994)+1,2))/30,"")))</f>
        <v/>
      </c>
      <c r="G8994" s="12">
        <f>IF($E8994="","",IF(WEEKDAY($E8994,2)&lt;6,1,0))</f>
        <v/>
      </c>
      <c r="H8994" s="12">
        <f>IF(OR($E8994="",$F8994=""),"",IF(AND($G8994=1,$F8994&gt;='Working Hours'!$C$8,$F8994&lt;'Working Hours'!$C$9),1,0))</f>
        <v/>
      </c>
    </row>
    <row r="8995">
      <c r="A8995" s="11" t="n"/>
      <c r="B8995" s="11" t="n"/>
      <c r="C8995" s="11" t="n"/>
      <c r="E8995" s="12">
        <f>IF($A8995="","",IF(ISNUMBER($A8995),$A8995,IFERROR(DATEVALUE($A8995),"")))</f>
        <v/>
      </c>
      <c r="F8995" s="12">
        <f>IF($B8995="","",IF(ISNUMBER($B8995),HOUR($B8995)*2+MINUTE($B8995)/30,IFERROR(VALUE(LEFT($B8995,FIND(":",$B8995)-1))*2+VALUE(MID($B8995,FIND(":",$B8995)+1,2))/30,"")))</f>
        <v/>
      </c>
      <c r="G8995" s="12">
        <f>IF($E8995="","",IF(WEEKDAY($E8995,2)&lt;6,1,0))</f>
        <v/>
      </c>
      <c r="H8995" s="12">
        <f>IF(OR($E8995="",$F8995=""),"",IF(AND($G8995=1,$F8995&gt;='Working Hours'!$C$8,$F8995&lt;'Working Hours'!$C$9),1,0))</f>
        <v/>
      </c>
    </row>
    <row r="8996">
      <c r="A8996" s="11" t="n"/>
      <c r="B8996" s="11" t="n"/>
      <c r="C8996" s="11" t="n"/>
      <c r="E8996" s="12">
        <f>IF($A8996="","",IF(ISNUMBER($A8996),$A8996,IFERROR(DATEVALUE($A8996),"")))</f>
        <v/>
      </c>
      <c r="F8996" s="12">
        <f>IF($B8996="","",IF(ISNUMBER($B8996),HOUR($B8996)*2+MINUTE($B8996)/30,IFERROR(VALUE(LEFT($B8996,FIND(":",$B8996)-1))*2+VALUE(MID($B8996,FIND(":",$B8996)+1,2))/30,"")))</f>
        <v/>
      </c>
      <c r="G8996" s="12">
        <f>IF($E8996="","",IF(WEEKDAY($E8996,2)&lt;6,1,0))</f>
        <v/>
      </c>
      <c r="H8996" s="12">
        <f>IF(OR($E8996="",$F8996=""),"",IF(AND($G8996=1,$F8996&gt;='Working Hours'!$C$8,$F8996&lt;'Working Hours'!$C$9),1,0))</f>
        <v/>
      </c>
    </row>
    <row r="8997">
      <c r="A8997" s="11" t="n"/>
      <c r="B8997" s="11" t="n"/>
      <c r="C8997" s="11" t="n"/>
      <c r="E8997" s="12">
        <f>IF($A8997="","",IF(ISNUMBER($A8997),$A8997,IFERROR(DATEVALUE($A8997),"")))</f>
        <v/>
      </c>
      <c r="F8997" s="12">
        <f>IF($B8997="","",IF(ISNUMBER($B8997),HOUR($B8997)*2+MINUTE($B8997)/30,IFERROR(VALUE(LEFT($B8997,FIND(":",$B8997)-1))*2+VALUE(MID($B8997,FIND(":",$B8997)+1,2))/30,"")))</f>
        <v/>
      </c>
      <c r="G8997" s="12">
        <f>IF($E8997="","",IF(WEEKDAY($E8997,2)&lt;6,1,0))</f>
        <v/>
      </c>
      <c r="H8997" s="12">
        <f>IF(OR($E8997="",$F8997=""),"",IF(AND($G8997=1,$F8997&gt;='Working Hours'!$C$8,$F8997&lt;'Working Hours'!$C$9),1,0))</f>
        <v/>
      </c>
    </row>
    <row r="8998">
      <c r="A8998" s="11" t="n"/>
      <c r="B8998" s="11" t="n"/>
      <c r="C8998" s="11" t="n"/>
      <c r="E8998" s="12">
        <f>IF($A8998="","",IF(ISNUMBER($A8998),$A8998,IFERROR(DATEVALUE($A8998),"")))</f>
        <v/>
      </c>
      <c r="F8998" s="12">
        <f>IF($B8998="","",IF(ISNUMBER($B8998),HOUR($B8998)*2+MINUTE($B8998)/30,IFERROR(VALUE(LEFT($B8998,FIND(":",$B8998)-1))*2+VALUE(MID($B8998,FIND(":",$B8998)+1,2))/30,"")))</f>
        <v/>
      </c>
      <c r="G8998" s="12">
        <f>IF($E8998="","",IF(WEEKDAY($E8998,2)&lt;6,1,0))</f>
        <v/>
      </c>
      <c r="H8998" s="12">
        <f>IF(OR($E8998="",$F8998=""),"",IF(AND($G8998=1,$F8998&gt;='Working Hours'!$C$8,$F8998&lt;'Working Hours'!$C$9),1,0))</f>
        <v/>
      </c>
    </row>
    <row r="8999">
      <c r="A8999" s="11" t="n"/>
      <c r="B8999" s="11" t="n"/>
      <c r="C8999" s="11" t="n"/>
      <c r="E8999" s="12">
        <f>IF($A8999="","",IF(ISNUMBER($A8999),$A8999,IFERROR(DATEVALUE($A8999),"")))</f>
        <v/>
      </c>
      <c r="F8999" s="12">
        <f>IF($B8999="","",IF(ISNUMBER($B8999),HOUR($B8999)*2+MINUTE($B8999)/30,IFERROR(VALUE(LEFT($B8999,FIND(":",$B8999)-1))*2+VALUE(MID($B8999,FIND(":",$B8999)+1,2))/30,"")))</f>
        <v/>
      </c>
      <c r="G8999" s="12">
        <f>IF($E8999="","",IF(WEEKDAY($E8999,2)&lt;6,1,0))</f>
        <v/>
      </c>
      <c r="H8999" s="12">
        <f>IF(OR($E8999="",$F8999=""),"",IF(AND($G8999=1,$F8999&gt;='Working Hours'!$C$8,$F8999&lt;'Working Hours'!$C$9),1,0))</f>
        <v/>
      </c>
    </row>
    <row r="9000">
      <c r="A9000" s="11" t="n"/>
      <c r="B9000" s="11" t="n"/>
      <c r="C9000" s="11" t="n"/>
      <c r="E9000" s="12">
        <f>IF($A9000="","",IF(ISNUMBER($A9000),$A9000,IFERROR(DATEVALUE($A9000),"")))</f>
        <v/>
      </c>
      <c r="F9000" s="12">
        <f>IF($B9000="","",IF(ISNUMBER($B9000),HOUR($B9000)*2+MINUTE($B9000)/30,IFERROR(VALUE(LEFT($B9000,FIND(":",$B9000)-1))*2+VALUE(MID($B9000,FIND(":",$B9000)+1,2))/30,"")))</f>
        <v/>
      </c>
      <c r="G9000" s="12">
        <f>IF($E9000="","",IF(WEEKDAY($E9000,2)&lt;6,1,0))</f>
        <v/>
      </c>
      <c r="H9000" s="12">
        <f>IF(OR($E9000="",$F9000=""),"",IF(AND($G9000=1,$F9000&gt;='Working Hours'!$C$8,$F9000&lt;'Working Hours'!$C$9),1,0))</f>
        <v/>
      </c>
    </row>
    <row r="9001">
      <c r="A9001" s="11" t="n"/>
      <c r="B9001" s="11" t="n"/>
      <c r="C9001" s="11" t="n"/>
      <c r="E9001" s="12">
        <f>IF($A9001="","",IF(ISNUMBER($A9001),$A9001,IFERROR(DATEVALUE($A9001),"")))</f>
        <v/>
      </c>
      <c r="F9001" s="12">
        <f>IF($B9001="","",IF(ISNUMBER($B9001),HOUR($B9001)*2+MINUTE($B9001)/30,IFERROR(VALUE(LEFT($B9001,FIND(":",$B9001)-1))*2+VALUE(MID($B9001,FIND(":",$B9001)+1,2))/30,"")))</f>
        <v/>
      </c>
      <c r="G9001" s="12">
        <f>IF($E9001="","",IF(WEEKDAY($E9001,2)&lt;6,1,0))</f>
        <v/>
      </c>
      <c r="H9001" s="12">
        <f>IF(OR($E9001="",$F9001=""),"",IF(AND($G9001=1,$F9001&gt;='Working Hours'!$C$8,$F9001&lt;'Working Hours'!$C$9),1,0))</f>
        <v/>
      </c>
    </row>
    <row r="9002">
      <c r="A9002" s="11" t="n"/>
      <c r="B9002" s="11" t="n"/>
      <c r="C9002" s="11" t="n"/>
      <c r="E9002" s="12">
        <f>IF($A9002="","",IF(ISNUMBER($A9002),$A9002,IFERROR(DATEVALUE($A9002),"")))</f>
        <v/>
      </c>
      <c r="F9002" s="12">
        <f>IF($B9002="","",IF(ISNUMBER($B9002),HOUR($B9002)*2+MINUTE($B9002)/30,IFERROR(VALUE(LEFT($B9002,FIND(":",$B9002)-1))*2+VALUE(MID($B9002,FIND(":",$B9002)+1,2))/30,"")))</f>
        <v/>
      </c>
      <c r="G9002" s="12">
        <f>IF($E9002="","",IF(WEEKDAY($E9002,2)&lt;6,1,0))</f>
        <v/>
      </c>
      <c r="H9002" s="12">
        <f>IF(OR($E9002="",$F9002=""),"",IF(AND($G9002=1,$F9002&gt;='Working Hours'!$C$8,$F9002&lt;'Working Hours'!$C$9),1,0))</f>
        <v/>
      </c>
    </row>
    <row r="9003">
      <c r="A9003" s="11" t="n"/>
      <c r="B9003" s="11" t="n"/>
      <c r="C9003" s="11" t="n"/>
      <c r="E9003" s="12">
        <f>IF($A9003="","",IF(ISNUMBER($A9003),$A9003,IFERROR(DATEVALUE($A9003),"")))</f>
        <v/>
      </c>
      <c r="F9003" s="12">
        <f>IF($B9003="","",IF(ISNUMBER($B9003),HOUR($B9003)*2+MINUTE($B9003)/30,IFERROR(VALUE(LEFT($B9003,FIND(":",$B9003)-1))*2+VALUE(MID($B9003,FIND(":",$B9003)+1,2))/30,"")))</f>
        <v/>
      </c>
      <c r="G9003" s="12">
        <f>IF($E9003="","",IF(WEEKDAY($E9003,2)&lt;6,1,0))</f>
        <v/>
      </c>
      <c r="H9003" s="12">
        <f>IF(OR($E9003="",$F9003=""),"",IF(AND($G9003=1,$F9003&gt;='Working Hours'!$C$8,$F9003&lt;'Working Hours'!$C$9),1,0))</f>
        <v/>
      </c>
    </row>
    <row r="9004">
      <c r="A9004" s="11" t="n"/>
      <c r="B9004" s="11" t="n"/>
      <c r="C9004" s="11" t="n"/>
      <c r="E9004" s="12">
        <f>IF($A9004="","",IF(ISNUMBER($A9004),$A9004,IFERROR(DATEVALUE($A9004),"")))</f>
        <v/>
      </c>
      <c r="F9004" s="12">
        <f>IF($B9004="","",IF(ISNUMBER($B9004),HOUR($B9004)*2+MINUTE($B9004)/30,IFERROR(VALUE(LEFT($B9004,FIND(":",$B9004)-1))*2+VALUE(MID($B9004,FIND(":",$B9004)+1,2))/30,"")))</f>
        <v/>
      </c>
      <c r="G9004" s="12">
        <f>IF($E9004="","",IF(WEEKDAY($E9004,2)&lt;6,1,0))</f>
        <v/>
      </c>
      <c r="H9004" s="12">
        <f>IF(OR($E9004="",$F9004=""),"",IF(AND($G9004=1,$F9004&gt;='Working Hours'!$C$8,$F9004&lt;'Working Hours'!$C$9),1,0))</f>
        <v/>
      </c>
    </row>
    <row r="9005">
      <c r="A9005" s="11" t="n"/>
      <c r="B9005" s="11" t="n"/>
      <c r="C9005" s="11" t="n"/>
      <c r="E9005" s="12">
        <f>IF($A9005="","",IF(ISNUMBER($A9005),$A9005,IFERROR(DATEVALUE($A9005),"")))</f>
        <v/>
      </c>
      <c r="F9005" s="12">
        <f>IF($B9005="","",IF(ISNUMBER($B9005),HOUR($B9005)*2+MINUTE($B9005)/30,IFERROR(VALUE(LEFT($B9005,FIND(":",$B9005)-1))*2+VALUE(MID($B9005,FIND(":",$B9005)+1,2))/30,"")))</f>
        <v/>
      </c>
      <c r="G9005" s="12">
        <f>IF($E9005="","",IF(WEEKDAY($E9005,2)&lt;6,1,0))</f>
        <v/>
      </c>
      <c r="H9005" s="12">
        <f>IF(OR($E9005="",$F9005=""),"",IF(AND($G9005=1,$F9005&gt;='Working Hours'!$C$8,$F9005&lt;'Working Hours'!$C$9),1,0))</f>
        <v/>
      </c>
    </row>
    <row r="9006">
      <c r="A9006" s="11" t="n"/>
      <c r="B9006" s="11" t="n"/>
      <c r="C9006" s="11" t="n"/>
      <c r="E9006" s="12">
        <f>IF($A9006="","",IF(ISNUMBER($A9006),$A9006,IFERROR(DATEVALUE($A9006),"")))</f>
        <v/>
      </c>
      <c r="F9006" s="12">
        <f>IF($B9006="","",IF(ISNUMBER($B9006),HOUR($B9006)*2+MINUTE($B9006)/30,IFERROR(VALUE(LEFT($B9006,FIND(":",$B9006)-1))*2+VALUE(MID($B9006,FIND(":",$B9006)+1,2))/30,"")))</f>
        <v/>
      </c>
      <c r="G9006" s="12">
        <f>IF($E9006="","",IF(WEEKDAY($E9006,2)&lt;6,1,0))</f>
        <v/>
      </c>
      <c r="H9006" s="12">
        <f>IF(OR($E9006="",$F9006=""),"",IF(AND($G9006=1,$F9006&gt;='Working Hours'!$C$8,$F9006&lt;'Working Hours'!$C$9),1,0))</f>
        <v/>
      </c>
    </row>
    <row r="9007">
      <c r="A9007" s="11" t="n"/>
      <c r="B9007" s="11" t="n"/>
      <c r="C9007" s="11" t="n"/>
      <c r="E9007" s="12">
        <f>IF($A9007="","",IF(ISNUMBER($A9007),$A9007,IFERROR(DATEVALUE($A9007),"")))</f>
        <v/>
      </c>
      <c r="F9007" s="12">
        <f>IF($B9007="","",IF(ISNUMBER($B9007),HOUR($B9007)*2+MINUTE($B9007)/30,IFERROR(VALUE(LEFT($B9007,FIND(":",$B9007)-1))*2+VALUE(MID($B9007,FIND(":",$B9007)+1,2))/30,"")))</f>
        <v/>
      </c>
      <c r="G9007" s="12">
        <f>IF($E9007="","",IF(WEEKDAY($E9007,2)&lt;6,1,0))</f>
        <v/>
      </c>
      <c r="H9007" s="12">
        <f>IF(OR($E9007="",$F9007=""),"",IF(AND($G9007=1,$F9007&gt;='Working Hours'!$C$8,$F9007&lt;'Working Hours'!$C$9),1,0))</f>
        <v/>
      </c>
    </row>
    <row r="9008">
      <c r="A9008" s="11" t="n"/>
      <c r="B9008" s="11" t="n"/>
      <c r="C9008" s="11" t="n"/>
      <c r="E9008" s="12">
        <f>IF($A9008="","",IF(ISNUMBER($A9008),$A9008,IFERROR(DATEVALUE($A9008),"")))</f>
        <v/>
      </c>
      <c r="F9008" s="12">
        <f>IF($B9008="","",IF(ISNUMBER($B9008),HOUR($B9008)*2+MINUTE($B9008)/30,IFERROR(VALUE(LEFT($B9008,FIND(":",$B9008)-1))*2+VALUE(MID($B9008,FIND(":",$B9008)+1,2))/30,"")))</f>
        <v/>
      </c>
      <c r="G9008" s="12">
        <f>IF($E9008="","",IF(WEEKDAY($E9008,2)&lt;6,1,0))</f>
        <v/>
      </c>
      <c r="H9008" s="12">
        <f>IF(OR($E9008="",$F9008=""),"",IF(AND($G9008=1,$F9008&gt;='Working Hours'!$C$8,$F9008&lt;'Working Hours'!$C$9),1,0))</f>
        <v/>
      </c>
    </row>
    <row r="9009">
      <c r="A9009" s="11" t="n"/>
      <c r="B9009" s="11" t="n"/>
      <c r="C9009" s="11" t="n"/>
      <c r="E9009" s="12">
        <f>IF($A9009="","",IF(ISNUMBER($A9009),$A9009,IFERROR(DATEVALUE($A9009),"")))</f>
        <v/>
      </c>
      <c r="F9009" s="12">
        <f>IF($B9009="","",IF(ISNUMBER($B9009),HOUR($B9009)*2+MINUTE($B9009)/30,IFERROR(VALUE(LEFT($B9009,FIND(":",$B9009)-1))*2+VALUE(MID($B9009,FIND(":",$B9009)+1,2))/30,"")))</f>
        <v/>
      </c>
      <c r="G9009" s="12">
        <f>IF($E9009="","",IF(WEEKDAY($E9009,2)&lt;6,1,0))</f>
        <v/>
      </c>
      <c r="H9009" s="12">
        <f>IF(OR($E9009="",$F9009=""),"",IF(AND($G9009=1,$F9009&gt;='Working Hours'!$C$8,$F9009&lt;'Working Hours'!$C$9),1,0))</f>
        <v/>
      </c>
    </row>
    <row r="9010">
      <c r="A9010" s="11" t="n"/>
      <c r="B9010" s="11" t="n"/>
      <c r="C9010" s="11" t="n"/>
      <c r="E9010" s="12">
        <f>IF($A9010="","",IF(ISNUMBER($A9010),$A9010,IFERROR(DATEVALUE($A9010),"")))</f>
        <v/>
      </c>
      <c r="F9010" s="12">
        <f>IF($B9010="","",IF(ISNUMBER($B9010),HOUR($B9010)*2+MINUTE($B9010)/30,IFERROR(VALUE(LEFT($B9010,FIND(":",$B9010)-1))*2+VALUE(MID($B9010,FIND(":",$B9010)+1,2))/30,"")))</f>
        <v/>
      </c>
      <c r="G9010" s="12">
        <f>IF($E9010="","",IF(WEEKDAY($E9010,2)&lt;6,1,0))</f>
        <v/>
      </c>
      <c r="H9010" s="12">
        <f>IF(OR($E9010="",$F9010=""),"",IF(AND($G9010=1,$F9010&gt;='Working Hours'!$C$8,$F9010&lt;'Working Hours'!$C$9),1,0))</f>
        <v/>
      </c>
    </row>
    <row r="9011">
      <c r="A9011" s="11" t="n"/>
      <c r="B9011" s="11" t="n"/>
      <c r="C9011" s="11" t="n"/>
      <c r="E9011" s="12">
        <f>IF($A9011="","",IF(ISNUMBER($A9011),$A9011,IFERROR(DATEVALUE($A9011),"")))</f>
        <v/>
      </c>
      <c r="F9011" s="12">
        <f>IF($B9011="","",IF(ISNUMBER($B9011),HOUR($B9011)*2+MINUTE($B9011)/30,IFERROR(VALUE(LEFT($B9011,FIND(":",$B9011)-1))*2+VALUE(MID($B9011,FIND(":",$B9011)+1,2))/30,"")))</f>
        <v/>
      </c>
      <c r="G9011" s="12">
        <f>IF($E9011="","",IF(WEEKDAY($E9011,2)&lt;6,1,0))</f>
        <v/>
      </c>
      <c r="H9011" s="12">
        <f>IF(OR($E9011="",$F9011=""),"",IF(AND($G9011=1,$F9011&gt;='Working Hours'!$C$8,$F9011&lt;'Working Hours'!$C$9),1,0))</f>
        <v/>
      </c>
    </row>
    <row r="9012">
      <c r="A9012" s="11" t="n"/>
      <c r="B9012" s="11" t="n"/>
      <c r="C9012" s="11" t="n"/>
      <c r="E9012" s="12">
        <f>IF($A9012="","",IF(ISNUMBER($A9012),$A9012,IFERROR(DATEVALUE($A9012),"")))</f>
        <v/>
      </c>
      <c r="F9012" s="12">
        <f>IF($B9012="","",IF(ISNUMBER($B9012),HOUR($B9012)*2+MINUTE($B9012)/30,IFERROR(VALUE(LEFT($B9012,FIND(":",$B9012)-1))*2+VALUE(MID($B9012,FIND(":",$B9012)+1,2))/30,"")))</f>
        <v/>
      </c>
      <c r="G9012" s="12">
        <f>IF($E9012="","",IF(WEEKDAY($E9012,2)&lt;6,1,0))</f>
        <v/>
      </c>
      <c r="H9012" s="12">
        <f>IF(OR($E9012="",$F9012=""),"",IF(AND($G9012=1,$F9012&gt;='Working Hours'!$C$8,$F9012&lt;'Working Hours'!$C$9),1,0))</f>
        <v/>
      </c>
    </row>
    <row r="9013">
      <c r="A9013" s="11" t="n"/>
      <c r="B9013" s="11" t="n"/>
      <c r="C9013" s="11" t="n"/>
      <c r="E9013" s="12">
        <f>IF($A9013="","",IF(ISNUMBER($A9013),$A9013,IFERROR(DATEVALUE($A9013),"")))</f>
        <v/>
      </c>
      <c r="F9013" s="12">
        <f>IF($B9013="","",IF(ISNUMBER($B9013),HOUR($B9013)*2+MINUTE($B9013)/30,IFERROR(VALUE(LEFT($B9013,FIND(":",$B9013)-1))*2+VALUE(MID($B9013,FIND(":",$B9013)+1,2))/30,"")))</f>
        <v/>
      </c>
      <c r="G9013" s="12">
        <f>IF($E9013="","",IF(WEEKDAY($E9013,2)&lt;6,1,0))</f>
        <v/>
      </c>
      <c r="H9013" s="12">
        <f>IF(OR($E9013="",$F9013=""),"",IF(AND($G9013=1,$F9013&gt;='Working Hours'!$C$8,$F9013&lt;'Working Hours'!$C$9),1,0))</f>
        <v/>
      </c>
    </row>
    <row r="9014">
      <c r="A9014" s="11" t="n"/>
      <c r="B9014" s="11" t="n"/>
      <c r="C9014" s="11" t="n"/>
      <c r="E9014" s="12">
        <f>IF($A9014="","",IF(ISNUMBER($A9014),$A9014,IFERROR(DATEVALUE($A9014),"")))</f>
        <v/>
      </c>
      <c r="F9014" s="12">
        <f>IF($B9014="","",IF(ISNUMBER($B9014),HOUR($B9014)*2+MINUTE($B9014)/30,IFERROR(VALUE(LEFT($B9014,FIND(":",$B9014)-1))*2+VALUE(MID($B9014,FIND(":",$B9014)+1,2))/30,"")))</f>
        <v/>
      </c>
      <c r="G9014" s="12">
        <f>IF($E9014="","",IF(WEEKDAY($E9014,2)&lt;6,1,0))</f>
        <v/>
      </c>
      <c r="H9014" s="12">
        <f>IF(OR($E9014="",$F9014=""),"",IF(AND($G9014=1,$F9014&gt;='Working Hours'!$C$8,$F9014&lt;'Working Hours'!$C$9),1,0))</f>
        <v/>
      </c>
    </row>
    <row r="9015">
      <c r="A9015" s="11" t="n"/>
      <c r="B9015" s="11" t="n"/>
      <c r="C9015" s="11" t="n"/>
      <c r="E9015" s="12">
        <f>IF($A9015="","",IF(ISNUMBER($A9015),$A9015,IFERROR(DATEVALUE($A9015),"")))</f>
        <v/>
      </c>
      <c r="F9015" s="12">
        <f>IF($B9015="","",IF(ISNUMBER($B9015),HOUR($B9015)*2+MINUTE($B9015)/30,IFERROR(VALUE(LEFT($B9015,FIND(":",$B9015)-1))*2+VALUE(MID($B9015,FIND(":",$B9015)+1,2))/30,"")))</f>
        <v/>
      </c>
      <c r="G9015" s="12">
        <f>IF($E9015="","",IF(WEEKDAY($E9015,2)&lt;6,1,0))</f>
        <v/>
      </c>
      <c r="H9015" s="12">
        <f>IF(OR($E9015="",$F9015=""),"",IF(AND($G9015=1,$F9015&gt;='Working Hours'!$C$8,$F9015&lt;'Working Hours'!$C$9),1,0))</f>
        <v/>
      </c>
    </row>
    <row r="9016">
      <c r="A9016" s="11" t="n"/>
      <c r="B9016" s="11" t="n"/>
      <c r="C9016" s="11" t="n"/>
      <c r="E9016" s="12">
        <f>IF($A9016="","",IF(ISNUMBER($A9016),$A9016,IFERROR(DATEVALUE($A9016),"")))</f>
        <v/>
      </c>
      <c r="F9016" s="12">
        <f>IF($B9016="","",IF(ISNUMBER($B9016),HOUR($B9016)*2+MINUTE($B9016)/30,IFERROR(VALUE(LEFT($B9016,FIND(":",$B9016)-1))*2+VALUE(MID($B9016,FIND(":",$B9016)+1,2))/30,"")))</f>
        <v/>
      </c>
      <c r="G9016" s="12">
        <f>IF($E9016="","",IF(WEEKDAY($E9016,2)&lt;6,1,0))</f>
        <v/>
      </c>
      <c r="H9016" s="12">
        <f>IF(OR($E9016="",$F9016=""),"",IF(AND($G9016=1,$F9016&gt;='Working Hours'!$C$8,$F9016&lt;'Working Hours'!$C$9),1,0))</f>
        <v/>
      </c>
    </row>
    <row r="9017">
      <c r="A9017" s="11" t="n"/>
      <c r="B9017" s="11" t="n"/>
      <c r="C9017" s="11" t="n"/>
      <c r="E9017" s="12">
        <f>IF($A9017="","",IF(ISNUMBER($A9017),$A9017,IFERROR(DATEVALUE($A9017),"")))</f>
        <v/>
      </c>
      <c r="F9017" s="12">
        <f>IF($B9017="","",IF(ISNUMBER($B9017),HOUR($B9017)*2+MINUTE($B9017)/30,IFERROR(VALUE(LEFT($B9017,FIND(":",$B9017)-1))*2+VALUE(MID($B9017,FIND(":",$B9017)+1,2))/30,"")))</f>
        <v/>
      </c>
      <c r="G9017" s="12">
        <f>IF($E9017="","",IF(WEEKDAY($E9017,2)&lt;6,1,0))</f>
        <v/>
      </c>
      <c r="H9017" s="12">
        <f>IF(OR($E9017="",$F9017=""),"",IF(AND($G9017=1,$F9017&gt;='Working Hours'!$C$8,$F9017&lt;'Working Hours'!$C$9),1,0))</f>
        <v/>
      </c>
    </row>
    <row r="9018">
      <c r="A9018" s="11" t="n"/>
      <c r="B9018" s="11" t="n"/>
      <c r="C9018" s="11" t="n"/>
      <c r="E9018" s="12">
        <f>IF($A9018="","",IF(ISNUMBER($A9018),$A9018,IFERROR(DATEVALUE($A9018),"")))</f>
        <v/>
      </c>
      <c r="F9018" s="12">
        <f>IF($B9018="","",IF(ISNUMBER($B9018),HOUR($B9018)*2+MINUTE($B9018)/30,IFERROR(VALUE(LEFT($B9018,FIND(":",$B9018)-1))*2+VALUE(MID($B9018,FIND(":",$B9018)+1,2))/30,"")))</f>
        <v/>
      </c>
      <c r="G9018" s="12">
        <f>IF($E9018="","",IF(WEEKDAY($E9018,2)&lt;6,1,0))</f>
        <v/>
      </c>
      <c r="H9018" s="12">
        <f>IF(OR($E9018="",$F9018=""),"",IF(AND($G9018=1,$F9018&gt;='Working Hours'!$C$8,$F9018&lt;'Working Hours'!$C$9),1,0))</f>
        <v/>
      </c>
    </row>
    <row r="9019">
      <c r="A9019" s="11" t="n"/>
      <c r="B9019" s="11" t="n"/>
      <c r="C9019" s="11" t="n"/>
      <c r="E9019" s="12">
        <f>IF($A9019="","",IF(ISNUMBER($A9019),$A9019,IFERROR(DATEVALUE($A9019),"")))</f>
        <v/>
      </c>
      <c r="F9019" s="12">
        <f>IF($B9019="","",IF(ISNUMBER($B9019),HOUR($B9019)*2+MINUTE($B9019)/30,IFERROR(VALUE(LEFT($B9019,FIND(":",$B9019)-1))*2+VALUE(MID($B9019,FIND(":",$B9019)+1,2))/30,"")))</f>
        <v/>
      </c>
      <c r="G9019" s="12">
        <f>IF($E9019="","",IF(WEEKDAY($E9019,2)&lt;6,1,0))</f>
        <v/>
      </c>
      <c r="H9019" s="12">
        <f>IF(OR($E9019="",$F9019=""),"",IF(AND($G9019=1,$F9019&gt;='Working Hours'!$C$8,$F9019&lt;'Working Hours'!$C$9),1,0))</f>
        <v/>
      </c>
    </row>
    <row r="9020">
      <c r="A9020" s="11" t="n"/>
      <c r="B9020" s="11" t="n"/>
      <c r="C9020" s="11" t="n"/>
      <c r="E9020" s="12">
        <f>IF($A9020="","",IF(ISNUMBER($A9020),$A9020,IFERROR(DATEVALUE($A9020),"")))</f>
        <v/>
      </c>
      <c r="F9020" s="12">
        <f>IF($B9020="","",IF(ISNUMBER($B9020),HOUR($B9020)*2+MINUTE($B9020)/30,IFERROR(VALUE(LEFT($B9020,FIND(":",$B9020)-1))*2+VALUE(MID($B9020,FIND(":",$B9020)+1,2))/30,"")))</f>
        <v/>
      </c>
      <c r="G9020" s="12">
        <f>IF($E9020="","",IF(WEEKDAY($E9020,2)&lt;6,1,0))</f>
        <v/>
      </c>
      <c r="H9020" s="12">
        <f>IF(OR($E9020="",$F9020=""),"",IF(AND($G9020=1,$F9020&gt;='Working Hours'!$C$8,$F9020&lt;'Working Hours'!$C$9),1,0))</f>
        <v/>
      </c>
    </row>
    <row r="9021">
      <c r="A9021" s="11" t="n"/>
      <c r="B9021" s="11" t="n"/>
      <c r="C9021" s="11" t="n"/>
      <c r="E9021" s="12">
        <f>IF($A9021="","",IF(ISNUMBER($A9021),$A9021,IFERROR(DATEVALUE($A9021),"")))</f>
        <v/>
      </c>
      <c r="F9021" s="12">
        <f>IF($B9021="","",IF(ISNUMBER($B9021),HOUR($B9021)*2+MINUTE($B9021)/30,IFERROR(VALUE(LEFT($B9021,FIND(":",$B9021)-1))*2+VALUE(MID($B9021,FIND(":",$B9021)+1,2))/30,"")))</f>
        <v/>
      </c>
      <c r="G9021" s="12">
        <f>IF($E9021="","",IF(WEEKDAY($E9021,2)&lt;6,1,0))</f>
        <v/>
      </c>
      <c r="H9021" s="12">
        <f>IF(OR($E9021="",$F9021=""),"",IF(AND($G9021=1,$F9021&gt;='Working Hours'!$C$8,$F9021&lt;'Working Hours'!$C$9),1,0))</f>
        <v/>
      </c>
    </row>
    <row r="9022">
      <c r="A9022" s="11" t="n"/>
      <c r="B9022" s="11" t="n"/>
      <c r="C9022" s="11" t="n"/>
      <c r="E9022" s="12">
        <f>IF($A9022="","",IF(ISNUMBER($A9022),$A9022,IFERROR(DATEVALUE($A9022),"")))</f>
        <v/>
      </c>
      <c r="F9022" s="12">
        <f>IF($B9022="","",IF(ISNUMBER($B9022),HOUR($B9022)*2+MINUTE($B9022)/30,IFERROR(VALUE(LEFT($B9022,FIND(":",$B9022)-1))*2+VALUE(MID($B9022,FIND(":",$B9022)+1,2))/30,"")))</f>
        <v/>
      </c>
      <c r="G9022" s="12">
        <f>IF($E9022="","",IF(WEEKDAY($E9022,2)&lt;6,1,0))</f>
        <v/>
      </c>
      <c r="H9022" s="12">
        <f>IF(OR($E9022="",$F9022=""),"",IF(AND($G9022=1,$F9022&gt;='Working Hours'!$C$8,$F9022&lt;'Working Hours'!$C$9),1,0))</f>
        <v/>
      </c>
    </row>
    <row r="9023">
      <c r="A9023" s="11" t="n"/>
      <c r="B9023" s="11" t="n"/>
      <c r="C9023" s="11" t="n"/>
      <c r="E9023" s="12">
        <f>IF($A9023="","",IF(ISNUMBER($A9023),$A9023,IFERROR(DATEVALUE($A9023),"")))</f>
        <v/>
      </c>
      <c r="F9023" s="12">
        <f>IF($B9023="","",IF(ISNUMBER($B9023),HOUR($B9023)*2+MINUTE($B9023)/30,IFERROR(VALUE(LEFT($B9023,FIND(":",$B9023)-1))*2+VALUE(MID($B9023,FIND(":",$B9023)+1,2))/30,"")))</f>
        <v/>
      </c>
      <c r="G9023" s="12">
        <f>IF($E9023="","",IF(WEEKDAY($E9023,2)&lt;6,1,0))</f>
        <v/>
      </c>
      <c r="H9023" s="12">
        <f>IF(OR($E9023="",$F9023=""),"",IF(AND($G9023=1,$F9023&gt;='Working Hours'!$C$8,$F9023&lt;'Working Hours'!$C$9),1,0))</f>
        <v/>
      </c>
    </row>
    <row r="9024">
      <c r="A9024" s="11" t="n"/>
      <c r="B9024" s="11" t="n"/>
      <c r="C9024" s="11" t="n"/>
      <c r="E9024" s="12">
        <f>IF($A9024="","",IF(ISNUMBER($A9024),$A9024,IFERROR(DATEVALUE($A9024),"")))</f>
        <v/>
      </c>
      <c r="F9024" s="12">
        <f>IF($B9024="","",IF(ISNUMBER($B9024),HOUR($B9024)*2+MINUTE($B9024)/30,IFERROR(VALUE(LEFT($B9024,FIND(":",$B9024)-1))*2+VALUE(MID($B9024,FIND(":",$B9024)+1,2))/30,"")))</f>
        <v/>
      </c>
      <c r="G9024" s="12">
        <f>IF($E9024="","",IF(WEEKDAY($E9024,2)&lt;6,1,0))</f>
        <v/>
      </c>
      <c r="H9024" s="12">
        <f>IF(OR($E9024="",$F9024=""),"",IF(AND($G9024=1,$F9024&gt;='Working Hours'!$C$8,$F9024&lt;'Working Hours'!$C$9),1,0))</f>
        <v/>
      </c>
    </row>
    <row r="9025">
      <c r="A9025" s="11" t="n"/>
      <c r="B9025" s="11" t="n"/>
      <c r="C9025" s="11" t="n"/>
      <c r="E9025" s="12">
        <f>IF($A9025="","",IF(ISNUMBER($A9025),$A9025,IFERROR(DATEVALUE($A9025),"")))</f>
        <v/>
      </c>
      <c r="F9025" s="12">
        <f>IF($B9025="","",IF(ISNUMBER($B9025),HOUR($B9025)*2+MINUTE($B9025)/30,IFERROR(VALUE(LEFT($B9025,FIND(":",$B9025)-1))*2+VALUE(MID($B9025,FIND(":",$B9025)+1,2))/30,"")))</f>
        <v/>
      </c>
      <c r="G9025" s="12">
        <f>IF($E9025="","",IF(WEEKDAY($E9025,2)&lt;6,1,0))</f>
        <v/>
      </c>
      <c r="H9025" s="12">
        <f>IF(OR($E9025="",$F9025=""),"",IF(AND($G9025=1,$F9025&gt;='Working Hours'!$C$8,$F9025&lt;'Working Hours'!$C$9),1,0))</f>
        <v/>
      </c>
    </row>
    <row r="9026">
      <c r="A9026" s="11" t="n"/>
      <c r="B9026" s="11" t="n"/>
      <c r="C9026" s="11" t="n"/>
      <c r="E9026" s="12">
        <f>IF($A9026="","",IF(ISNUMBER($A9026),$A9026,IFERROR(DATEVALUE($A9026),"")))</f>
        <v/>
      </c>
      <c r="F9026" s="12">
        <f>IF($B9026="","",IF(ISNUMBER($B9026),HOUR($B9026)*2+MINUTE($B9026)/30,IFERROR(VALUE(LEFT($B9026,FIND(":",$B9026)-1))*2+VALUE(MID($B9026,FIND(":",$B9026)+1,2))/30,"")))</f>
        <v/>
      </c>
      <c r="G9026" s="12">
        <f>IF($E9026="","",IF(WEEKDAY($E9026,2)&lt;6,1,0))</f>
        <v/>
      </c>
      <c r="H9026" s="12">
        <f>IF(OR($E9026="",$F9026=""),"",IF(AND($G9026=1,$F9026&gt;='Working Hours'!$C$8,$F9026&lt;'Working Hours'!$C$9),1,0))</f>
        <v/>
      </c>
    </row>
    <row r="9027">
      <c r="A9027" s="11" t="n"/>
      <c r="B9027" s="11" t="n"/>
      <c r="C9027" s="11" t="n"/>
      <c r="E9027" s="12">
        <f>IF($A9027="","",IF(ISNUMBER($A9027),$A9027,IFERROR(DATEVALUE($A9027),"")))</f>
        <v/>
      </c>
      <c r="F9027" s="12">
        <f>IF($B9027="","",IF(ISNUMBER($B9027),HOUR($B9027)*2+MINUTE($B9027)/30,IFERROR(VALUE(LEFT($B9027,FIND(":",$B9027)-1))*2+VALUE(MID($B9027,FIND(":",$B9027)+1,2))/30,"")))</f>
        <v/>
      </c>
      <c r="G9027" s="12">
        <f>IF($E9027="","",IF(WEEKDAY($E9027,2)&lt;6,1,0))</f>
        <v/>
      </c>
      <c r="H9027" s="12">
        <f>IF(OR($E9027="",$F9027=""),"",IF(AND($G9027=1,$F9027&gt;='Working Hours'!$C$8,$F9027&lt;'Working Hours'!$C$9),1,0))</f>
        <v/>
      </c>
    </row>
    <row r="9028">
      <c r="A9028" s="11" t="n"/>
      <c r="B9028" s="11" t="n"/>
      <c r="C9028" s="11" t="n"/>
      <c r="E9028" s="12">
        <f>IF($A9028="","",IF(ISNUMBER($A9028),$A9028,IFERROR(DATEVALUE($A9028),"")))</f>
        <v/>
      </c>
      <c r="F9028" s="12">
        <f>IF($B9028="","",IF(ISNUMBER($B9028),HOUR($B9028)*2+MINUTE($B9028)/30,IFERROR(VALUE(LEFT($B9028,FIND(":",$B9028)-1))*2+VALUE(MID($B9028,FIND(":",$B9028)+1,2))/30,"")))</f>
        <v/>
      </c>
      <c r="G9028" s="12">
        <f>IF($E9028="","",IF(WEEKDAY($E9028,2)&lt;6,1,0))</f>
        <v/>
      </c>
      <c r="H9028" s="12">
        <f>IF(OR($E9028="",$F9028=""),"",IF(AND($G9028=1,$F9028&gt;='Working Hours'!$C$8,$F9028&lt;'Working Hours'!$C$9),1,0))</f>
        <v/>
      </c>
    </row>
    <row r="9029">
      <c r="A9029" s="11" t="n"/>
      <c r="B9029" s="11" t="n"/>
      <c r="C9029" s="11" t="n"/>
      <c r="E9029" s="12">
        <f>IF($A9029="","",IF(ISNUMBER($A9029),$A9029,IFERROR(DATEVALUE($A9029),"")))</f>
        <v/>
      </c>
      <c r="F9029" s="12">
        <f>IF($B9029="","",IF(ISNUMBER($B9029),HOUR($B9029)*2+MINUTE($B9029)/30,IFERROR(VALUE(LEFT($B9029,FIND(":",$B9029)-1))*2+VALUE(MID($B9029,FIND(":",$B9029)+1,2))/30,"")))</f>
        <v/>
      </c>
      <c r="G9029" s="12">
        <f>IF($E9029="","",IF(WEEKDAY($E9029,2)&lt;6,1,0))</f>
        <v/>
      </c>
      <c r="H9029" s="12">
        <f>IF(OR($E9029="",$F9029=""),"",IF(AND($G9029=1,$F9029&gt;='Working Hours'!$C$8,$F9029&lt;'Working Hours'!$C$9),1,0))</f>
        <v/>
      </c>
    </row>
    <row r="9030">
      <c r="A9030" s="11" t="n"/>
      <c r="B9030" s="11" t="n"/>
      <c r="C9030" s="11" t="n"/>
      <c r="E9030" s="12">
        <f>IF($A9030="","",IF(ISNUMBER($A9030),$A9030,IFERROR(DATEVALUE($A9030),"")))</f>
        <v/>
      </c>
      <c r="F9030" s="12">
        <f>IF($B9030="","",IF(ISNUMBER($B9030),HOUR($B9030)*2+MINUTE($B9030)/30,IFERROR(VALUE(LEFT($B9030,FIND(":",$B9030)-1))*2+VALUE(MID($B9030,FIND(":",$B9030)+1,2))/30,"")))</f>
        <v/>
      </c>
      <c r="G9030" s="12">
        <f>IF($E9030="","",IF(WEEKDAY($E9030,2)&lt;6,1,0))</f>
        <v/>
      </c>
      <c r="H9030" s="12">
        <f>IF(OR($E9030="",$F9030=""),"",IF(AND($G9030=1,$F9030&gt;='Working Hours'!$C$8,$F9030&lt;'Working Hours'!$C$9),1,0))</f>
        <v/>
      </c>
    </row>
    <row r="9031">
      <c r="A9031" s="11" t="n"/>
      <c r="B9031" s="11" t="n"/>
      <c r="C9031" s="11" t="n"/>
      <c r="E9031" s="12">
        <f>IF($A9031="","",IF(ISNUMBER($A9031),$A9031,IFERROR(DATEVALUE($A9031),"")))</f>
        <v/>
      </c>
      <c r="F9031" s="12">
        <f>IF($B9031="","",IF(ISNUMBER($B9031),HOUR($B9031)*2+MINUTE($B9031)/30,IFERROR(VALUE(LEFT($B9031,FIND(":",$B9031)-1))*2+VALUE(MID($B9031,FIND(":",$B9031)+1,2))/30,"")))</f>
        <v/>
      </c>
      <c r="G9031" s="12">
        <f>IF($E9031="","",IF(WEEKDAY($E9031,2)&lt;6,1,0))</f>
        <v/>
      </c>
      <c r="H9031" s="12">
        <f>IF(OR($E9031="",$F9031=""),"",IF(AND($G9031=1,$F9031&gt;='Working Hours'!$C$8,$F9031&lt;'Working Hours'!$C$9),1,0))</f>
        <v/>
      </c>
    </row>
    <row r="9032">
      <c r="A9032" s="11" t="n"/>
      <c r="B9032" s="11" t="n"/>
      <c r="C9032" s="11" t="n"/>
      <c r="E9032" s="12">
        <f>IF($A9032="","",IF(ISNUMBER($A9032),$A9032,IFERROR(DATEVALUE($A9032),"")))</f>
        <v/>
      </c>
      <c r="F9032" s="12">
        <f>IF($B9032="","",IF(ISNUMBER($B9032),HOUR($B9032)*2+MINUTE($B9032)/30,IFERROR(VALUE(LEFT($B9032,FIND(":",$B9032)-1))*2+VALUE(MID($B9032,FIND(":",$B9032)+1,2))/30,"")))</f>
        <v/>
      </c>
      <c r="G9032" s="12">
        <f>IF($E9032="","",IF(WEEKDAY($E9032,2)&lt;6,1,0))</f>
        <v/>
      </c>
      <c r="H9032" s="12">
        <f>IF(OR($E9032="",$F9032=""),"",IF(AND($G9032=1,$F9032&gt;='Working Hours'!$C$8,$F9032&lt;'Working Hours'!$C$9),1,0))</f>
        <v/>
      </c>
    </row>
    <row r="9033">
      <c r="A9033" s="11" t="n"/>
      <c r="B9033" s="11" t="n"/>
      <c r="C9033" s="11" t="n"/>
      <c r="E9033" s="12">
        <f>IF($A9033="","",IF(ISNUMBER($A9033),$A9033,IFERROR(DATEVALUE($A9033),"")))</f>
        <v/>
      </c>
      <c r="F9033" s="12">
        <f>IF($B9033="","",IF(ISNUMBER($B9033),HOUR($B9033)*2+MINUTE($B9033)/30,IFERROR(VALUE(LEFT($B9033,FIND(":",$B9033)-1))*2+VALUE(MID($B9033,FIND(":",$B9033)+1,2))/30,"")))</f>
        <v/>
      </c>
      <c r="G9033" s="12">
        <f>IF($E9033="","",IF(WEEKDAY($E9033,2)&lt;6,1,0))</f>
        <v/>
      </c>
      <c r="H9033" s="12">
        <f>IF(OR($E9033="",$F9033=""),"",IF(AND($G9033=1,$F9033&gt;='Working Hours'!$C$8,$F9033&lt;'Working Hours'!$C$9),1,0))</f>
        <v/>
      </c>
    </row>
    <row r="9034">
      <c r="A9034" s="11" t="n"/>
      <c r="B9034" s="11" t="n"/>
      <c r="C9034" s="11" t="n"/>
      <c r="E9034" s="12">
        <f>IF($A9034="","",IF(ISNUMBER($A9034),$A9034,IFERROR(DATEVALUE($A9034),"")))</f>
        <v/>
      </c>
      <c r="F9034" s="12">
        <f>IF($B9034="","",IF(ISNUMBER($B9034),HOUR($B9034)*2+MINUTE($B9034)/30,IFERROR(VALUE(LEFT($B9034,FIND(":",$B9034)-1))*2+VALUE(MID($B9034,FIND(":",$B9034)+1,2))/30,"")))</f>
        <v/>
      </c>
      <c r="G9034" s="12">
        <f>IF($E9034="","",IF(WEEKDAY($E9034,2)&lt;6,1,0))</f>
        <v/>
      </c>
      <c r="H9034" s="12">
        <f>IF(OR($E9034="",$F9034=""),"",IF(AND($G9034=1,$F9034&gt;='Working Hours'!$C$8,$F9034&lt;'Working Hours'!$C$9),1,0))</f>
        <v/>
      </c>
    </row>
    <row r="9035">
      <c r="A9035" s="11" t="n"/>
      <c r="B9035" s="11" t="n"/>
      <c r="C9035" s="11" t="n"/>
      <c r="E9035" s="12">
        <f>IF($A9035="","",IF(ISNUMBER($A9035),$A9035,IFERROR(DATEVALUE($A9035),"")))</f>
        <v/>
      </c>
      <c r="F9035" s="12">
        <f>IF($B9035="","",IF(ISNUMBER($B9035),HOUR($B9035)*2+MINUTE($B9035)/30,IFERROR(VALUE(LEFT($B9035,FIND(":",$B9035)-1))*2+VALUE(MID($B9035,FIND(":",$B9035)+1,2))/30,"")))</f>
        <v/>
      </c>
      <c r="G9035" s="12">
        <f>IF($E9035="","",IF(WEEKDAY($E9035,2)&lt;6,1,0))</f>
        <v/>
      </c>
      <c r="H9035" s="12">
        <f>IF(OR($E9035="",$F9035=""),"",IF(AND($G9035=1,$F9035&gt;='Working Hours'!$C$8,$F9035&lt;'Working Hours'!$C$9),1,0))</f>
        <v/>
      </c>
    </row>
    <row r="9036">
      <c r="A9036" s="11" t="n"/>
      <c r="B9036" s="11" t="n"/>
      <c r="C9036" s="11" t="n"/>
      <c r="E9036" s="12">
        <f>IF($A9036="","",IF(ISNUMBER($A9036),$A9036,IFERROR(DATEVALUE($A9036),"")))</f>
        <v/>
      </c>
      <c r="F9036" s="12">
        <f>IF($B9036="","",IF(ISNUMBER($B9036),HOUR($B9036)*2+MINUTE($B9036)/30,IFERROR(VALUE(LEFT($B9036,FIND(":",$B9036)-1))*2+VALUE(MID($B9036,FIND(":",$B9036)+1,2))/30,"")))</f>
        <v/>
      </c>
      <c r="G9036" s="12">
        <f>IF($E9036="","",IF(WEEKDAY($E9036,2)&lt;6,1,0))</f>
        <v/>
      </c>
      <c r="H9036" s="12">
        <f>IF(OR($E9036="",$F9036=""),"",IF(AND($G9036=1,$F9036&gt;='Working Hours'!$C$8,$F9036&lt;'Working Hours'!$C$9),1,0))</f>
        <v/>
      </c>
    </row>
    <row r="9037">
      <c r="A9037" s="11" t="n"/>
      <c r="B9037" s="11" t="n"/>
      <c r="C9037" s="11" t="n"/>
      <c r="E9037" s="12">
        <f>IF($A9037="","",IF(ISNUMBER($A9037),$A9037,IFERROR(DATEVALUE($A9037),"")))</f>
        <v/>
      </c>
      <c r="F9037" s="12">
        <f>IF($B9037="","",IF(ISNUMBER($B9037),HOUR($B9037)*2+MINUTE($B9037)/30,IFERROR(VALUE(LEFT($B9037,FIND(":",$B9037)-1))*2+VALUE(MID($B9037,FIND(":",$B9037)+1,2))/30,"")))</f>
        <v/>
      </c>
      <c r="G9037" s="12">
        <f>IF($E9037="","",IF(WEEKDAY($E9037,2)&lt;6,1,0))</f>
        <v/>
      </c>
      <c r="H9037" s="12">
        <f>IF(OR($E9037="",$F9037=""),"",IF(AND($G9037=1,$F9037&gt;='Working Hours'!$C$8,$F9037&lt;'Working Hours'!$C$9),1,0))</f>
        <v/>
      </c>
    </row>
    <row r="9038">
      <c r="A9038" s="11" t="n"/>
      <c r="B9038" s="11" t="n"/>
      <c r="C9038" s="11" t="n"/>
      <c r="E9038" s="12">
        <f>IF($A9038="","",IF(ISNUMBER($A9038),$A9038,IFERROR(DATEVALUE($A9038),"")))</f>
        <v/>
      </c>
      <c r="F9038" s="12">
        <f>IF($B9038="","",IF(ISNUMBER($B9038),HOUR($B9038)*2+MINUTE($B9038)/30,IFERROR(VALUE(LEFT($B9038,FIND(":",$B9038)-1))*2+VALUE(MID($B9038,FIND(":",$B9038)+1,2))/30,"")))</f>
        <v/>
      </c>
      <c r="G9038" s="12">
        <f>IF($E9038="","",IF(WEEKDAY($E9038,2)&lt;6,1,0))</f>
        <v/>
      </c>
      <c r="H9038" s="12">
        <f>IF(OR($E9038="",$F9038=""),"",IF(AND($G9038=1,$F9038&gt;='Working Hours'!$C$8,$F9038&lt;'Working Hours'!$C$9),1,0))</f>
        <v/>
      </c>
    </row>
    <row r="9039">
      <c r="A9039" s="11" t="n"/>
      <c r="B9039" s="11" t="n"/>
      <c r="C9039" s="11" t="n"/>
      <c r="E9039" s="12">
        <f>IF($A9039="","",IF(ISNUMBER($A9039),$A9039,IFERROR(DATEVALUE($A9039),"")))</f>
        <v/>
      </c>
      <c r="F9039" s="12">
        <f>IF($B9039="","",IF(ISNUMBER($B9039),HOUR($B9039)*2+MINUTE($B9039)/30,IFERROR(VALUE(LEFT($B9039,FIND(":",$B9039)-1))*2+VALUE(MID($B9039,FIND(":",$B9039)+1,2))/30,"")))</f>
        <v/>
      </c>
      <c r="G9039" s="12">
        <f>IF($E9039="","",IF(WEEKDAY($E9039,2)&lt;6,1,0))</f>
        <v/>
      </c>
      <c r="H9039" s="12">
        <f>IF(OR($E9039="",$F9039=""),"",IF(AND($G9039=1,$F9039&gt;='Working Hours'!$C$8,$F9039&lt;'Working Hours'!$C$9),1,0))</f>
        <v/>
      </c>
    </row>
    <row r="9040">
      <c r="A9040" s="11" t="n"/>
      <c r="B9040" s="11" t="n"/>
      <c r="C9040" s="11" t="n"/>
      <c r="E9040" s="12">
        <f>IF($A9040="","",IF(ISNUMBER($A9040),$A9040,IFERROR(DATEVALUE($A9040),"")))</f>
        <v/>
      </c>
      <c r="F9040" s="12">
        <f>IF($B9040="","",IF(ISNUMBER($B9040),HOUR($B9040)*2+MINUTE($B9040)/30,IFERROR(VALUE(LEFT($B9040,FIND(":",$B9040)-1))*2+VALUE(MID($B9040,FIND(":",$B9040)+1,2))/30,"")))</f>
        <v/>
      </c>
      <c r="G9040" s="12">
        <f>IF($E9040="","",IF(WEEKDAY($E9040,2)&lt;6,1,0))</f>
        <v/>
      </c>
      <c r="H9040" s="12">
        <f>IF(OR($E9040="",$F9040=""),"",IF(AND($G9040=1,$F9040&gt;='Working Hours'!$C$8,$F9040&lt;'Working Hours'!$C$9),1,0))</f>
        <v/>
      </c>
    </row>
    <row r="9041">
      <c r="A9041" s="11" t="n"/>
      <c r="B9041" s="11" t="n"/>
      <c r="C9041" s="11" t="n"/>
      <c r="E9041" s="12">
        <f>IF($A9041="","",IF(ISNUMBER($A9041),$A9041,IFERROR(DATEVALUE($A9041),"")))</f>
        <v/>
      </c>
      <c r="F9041" s="12">
        <f>IF($B9041="","",IF(ISNUMBER($B9041),HOUR($B9041)*2+MINUTE($B9041)/30,IFERROR(VALUE(LEFT($B9041,FIND(":",$B9041)-1))*2+VALUE(MID($B9041,FIND(":",$B9041)+1,2))/30,"")))</f>
        <v/>
      </c>
      <c r="G9041" s="12">
        <f>IF($E9041="","",IF(WEEKDAY($E9041,2)&lt;6,1,0))</f>
        <v/>
      </c>
      <c r="H9041" s="12">
        <f>IF(OR($E9041="",$F9041=""),"",IF(AND($G9041=1,$F9041&gt;='Working Hours'!$C$8,$F9041&lt;'Working Hours'!$C$9),1,0))</f>
        <v/>
      </c>
    </row>
    <row r="9042">
      <c r="A9042" s="11" t="n"/>
      <c r="B9042" s="11" t="n"/>
      <c r="C9042" s="11" t="n"/>
      <c r="E9042" s="12">
        <f>IF($A9042="","",IF(ISNUMBER($A9042),$A9042,IFERROR(DATEVALUE($A9042),"")))</f>
        <v/>
      </c>
      <c r="F9042" s="12">
        <f>IF($B9042="","",IF(ISNUMBER($B9042),HOUR($B9042)*2+MINUTE($B9042)/30,IFERROR(VALUE(LEFT($B9042,FIND(":",$B9042)-1))*2+VALUE(MID($B9042,FIND(":",$B9042)+1,2))/30,"")))</f>
        <v/>
      </c>
      <c r="G9042" s="12">
        <f>IF($E9042="","",IF(WEEKDAY($E9042,2)&lt;6,1,0))</f>
        <v/>
      </c>
      <c r="H9042" s="12">
        <f>IF(OR($E9042="",$F9042=""),"",IF(AND($G9042=1,$F9042&gt;='Working Hours'!$C$8,$F9042&lt;'Working Hours'!$C$9),1,0))</f>
        <v/>
      </c>
    </row>
    <row r="9043">
      <c r="A9043" s="11" t="n"/>
      <c r="B9043" s="11" t="n"/>
      <c r="C9043" s="11" t="n"/>
      <c r="E9043" s="12">
        <f>IF($A9043="","",IF(ISNUMBER($A9043),$A9043,IFERROR(DATEVALUE($A9043),"")))</f>
        <v/>
      </c>
      <c r="F9043" s="12">
        <f>IF($B9043="","",IF(ISNUMBER($B9043),HOUR($B9043)*2+MINUTE($B9043)/30,IFERROR(VALUE(LEFT($B9043,FIND(":",$B9043)-1))*2+VALUE(MID($B9043,FIND(":",$B9043)+1,2))/30,"")))</f>
        <v/>
      </c>
      <c r="G9043" s="12">
        <f>IF($E9043="","",IF(WEEKDAY($E9043,2)&lt;6,1,0))</f>
        <v/>
      </c>
      <c r="H9043" s="12">
        <f>IF(OR($E9043="",$F9043=""),"",IF(AND($G9043=1,$F9043&gt;='Working Hours'!$C$8,$F9043&lt;'Working Hours'!$C$9),1,0))</f>
        <v/>
      </c>
    </row>
    <row r="9044">
      <c r="A9044" s="11" t="n"/>
      <c r="B9044" s="11" t="n"/>
      <c r="C9044" s="11" t="n"/>
      <c r="E9044" s="12">
        <f>IF($A9044="","",IF(ISNUMBER($A9044),$A9044,IFERROR(DATEVALUE($A9044),"")))</f>
        <v/>
      </c>
      <c r="F9044" s="12">
        <f>IF($B9044="","",IF(ISNUMBER($B9044),HOUR($B9044)*2+MINUTE($B9044)/30,IFERROR(VALUE(LEFT($B9044,FIND(":",$B9044)-1))*2+VALUE(MID($B9044,FIND(":",$B9044)+1,2))/30,"")))</f>
        <v/>
      </c>
      <c r="G9044" s="12">
        <f>IF($E9044="","",IF(WEEKDAY($E9044,2)&lt;6,1,0))</f>
        <v/>
      </c>
      <c r="H9044" s="12">
        <f>IF(OR($E9044="",$F9044=""),"",IF(AND($G9044=1,$F9044&gt;='Working Hours'!$C$8,$F9044&lt;'Working Hours'!$C$9),1,0))</f>
        <v/>
      </c>
    </row>
    <row r="9045">
      <c r="A9045" s="11" t="n"/>
      <c r="B9045" s="11" t="n"/>
      <c r="C9045" s="11" t="n"/>
      <c r="E9045" s="12">
        <f>IF($A9045="","",IF(ISNUMBER($A9045),$A9045,IFERROR(DATEVALUE($A9045),"")))</f>
        <v/>
      </c>
      <c r="F9045" s="12">
        <f>IF($B9045="","",IF(ISNUMBER($B9045),HOUR($B9045)*2+MINUTE($B9045)/30,IFERROR(VALUE(LEFT($B9045,FIND(":",$B9045)-1))*2+VALUE(MID($B9045,FIND(":",$B9045)+1,2))/30,"")))</f>
        <v/>
      </c>
      <c r="G9045" s="12">
        <f>IF($E9045="","",IF(WEEKDAY($E9045,2)&lt;6,1,0))</f>
        <v/>
      </c>
      <c r="H9045" s="12">
        <f>IF(OR($E9045="",$F9045=""),"",IF(AND($G9045=1,$F9045&gt;='Working Hours'!$C$8,$F9045&lt;'Working Hours'!$C$9),1,0))</f>
        <v/>
      </c>
    </row>
    <row r="9046">
      <c r="A9046" s="11" t="n"/>
      <c r="B9046" s="11" t="n"/>
      <c r="C9046" s="11" t="n"/>
      <c r="E9046" s="12">
        <f>IF($A9046="","",IF(ISNUMBER($A9046),$A9046,IFERROR(DATEVALUE($A9046),"")))</f>
        <v/>
      </c>
      <c r="F9046" s="12">
        <f>IF($B9046="","",IF(ISNUMBER($B9046),HOUR($B9046)*2+MINUTE($B9046)/30,IFERROR(VALUE(LEFT($B9046,FIND(":",$B9046)-1))*2+VALUE(MID($B9046,FIND(":",$B9046)+1,2))/30,"")))</f>
        <v/>
      </c>
      <c r="G9046" s="12">
        <f>IF($E9046="","",IF(WEEKDAY($E9046,2)&lt;6,1,0))</f>
        <v/>
      </c>
      <c r="H9046" s="12">
        <f>IF(OR($E9046="",$F9046=""),"",IF(AND($G9046=1,$F9046&gt;='Working Hours'!$C$8,$F9046&lt;'Working Hours'!$C$9),1,0))</f>
        <v/>
      </c>
    </row>
    <row r="9047">
      <c r="A9047" s="11" t="n"/>
      <c r="B9047" s="11" t="n"/>
      <c r="C9047" s="11" t="n"/>
      <c r="E9047" s="12">
        <f>IF($A9047="","",IF(ISNUMBER($A9047),$A9047,IFERROR(DATEVALUE($A9047),"")))</f>
        <v/>
      </c>
      <c r="F9047" s="12">
        <f>IF($B9047="","",IF(ISNUMBER($B9047),HOUR($B9047)*2+MINUTE($B9047)/30,IFERROR(VALUE(LEFT($B9047,FIND(":",$B9047)-1))*2+VALUE(MID($B9047,FIND(":",$B9047)+1,2))/30,"")))</f>
        <v/>
      </c>
      <c r="G9047" s="12">
        <f>IF($E9047="","",IF(WEEKDAY($E9047,2)&lt;6,1,0))</f>
        <v/>
      </c>
      <c r="H9047" s="12">
        <f>IF(OR($E9047="",$F9047=""),"",IF(AND($G9047=1,$F9047&gt;='Working Hours'!$C$8,$F9047&lt;'Working Hours'!$C$9),1,0))</f>
        <v/>
      </c>
    </row>
    <row r="9048">
      <c r="A9048" s="11" t="n"/>
      <c r="B9048" s="11" t="n"/>
      <c r="C9048" s="11" t="n"/>
      <c r="E9048" s="12">
        <f>IF($A9048="","",IF(ISNUMBER($A9048),$A9048,IFERROR(DATEVALUE($A9048),"")))</f>
        <v/>
      </c>
      <c r="F9048" s="12">
        <f>IF($B9048="","",IF(ISNUMBER($B9048),HOUR($B9048)*2+MINUTE($B9048)/30,IFERROR(VALUE(LEFT($B9048,FIND(":",$B9048)-1))*2+VALUE(MID($B9048,FIND(":",$B9048)+1,2))/30,"")))</f>
        <v/>
      </c>
      <c r="G9048" s="12">
        <f>IF($E9048="","",IF(WEEKDAY($E9048,2)&lt;6,1,0))</f>
        <v/>
      </c>
      <c r="H9048" s="12">
        <f>IF(OR($E9048="",$F9048=""),"",IF(AND($G9048=1,$F9048&gt;='Working Hours'!$C$8,$F9048&lt;'Working Hours'!$C$9),1,0))</f>
        <v/>
      </c>
    </row>
    <row r="9049">
      <c r="A9049" s="11" t="n"/>
      <c r="B9049" s="11" t="n"/>
      <c r="C9049" s="11" t="n"/>
      <c r="E9049" s="12">
        <f>IF($A9049="","",IF(ISNUMBER($A9049),$A9049,IFERROR(DATEVALUE($A9049),"")))</f>
        <v/>
      </c>
      <c r="F9049" s="12">
        <f>IF($B9049="","",IF(ISNUMBER($B9049),HOUR($B9049)*2+MINUTE($B9049)/30,IFERROR(VALUE(LEFT($B9049,FIND(":",$B9049)-1))*2+VALUE(MID($B9049,FIND(":",$B9049)+1,2))/30,"")))</f>
        <v/>
      </c>
      <c r="G9049" s="12">
        <f>IF($E9049="","",IF(WEEKDAY($E9049,2)&lt;6,1,0))</f>
        <v/>
      </c>
      <c r="H9049" s="12">
        <f>IF(OR($E9049="",$F9049=""),"",IF(AND($G9049=1,$F9049&gt;='Working Hours'!$C$8,$F9049&lt;'Working Hours'!$C$9),1,0))</f>
        <v/>
      </c>
    </row>
    <row r="9050">
      <c r="A9050" s="11" t="n"/>
      <c r="B9050" s="11" t="n"/>
      <c r="C9050" s="11" t="n"/>
      <c r="E9050" s="12">
        <f>IF($A9050="","",IF(ISNUMBER($A9050),$A9050,IFERROR(DATEVALUE($A9050),"")))</f>
        <v/>
      </c>
      <c r="F9050" s="12">
        <f>IF($B9050="","",IF(ISNUMBER($B9050),HOUR($B9050)*2+MINUTE($B9050)/30,IFERROR(VALUE(LEFT($B9050,FIND(":",$B9050)-1))*2+VALUE(MID($B9050,FIND(":",$B9050)+1,2))/30,"")))</f>
        <v/>
      </c>
      <c r="G9050" s="12">
        <f>IF($E9050="","",IF(WEEKDAY($E9050,2)&lt;6,1,0))</f>
        <v/>
      </c>
      <c r="H9050" s="12">
        <f>IF(OR($E9050="",$F9050=""),"",IF(AND($G9050=1,$F9050&gt;='Working Hours'!$C$8,$F9050&lt;'Working Hours'!$C$9),1,0))</f>
        <v/>
      </c>
    </row>
    <row r="9051">
      <c r="A9051" s="11" t="n"/>
      <c r="B9051" s="11" t="n"/>
      <c r="C9051" s="11" t="n"/>
      <c r="E9051" s="12">
        <f>IF($A9051="","",IF(ISNUMBER($A9051),$A9051,IFERROR(DATEVALUE($A9051),"")))</f>
        <v/>
      </c>
      <c r="F9051" s="12">
        <f>IF($B9051="","",IF(ISNUMBER($B9051),HOUR($B9051)*2+MINUTE($B9051)/30,IFERROR(VALUE(LEFT($B9051,FIND(":",$B9051)-1))*2+VALUE(MID($B9051,FIND(":",$B9051)+1,2))/30,"")))</f>
        <v/>
      </c>
      <c r="G9051" s="12">
        <f>IF($E9051="","",IF(WEEKDAY($E9051,2)&lt;6,1,0))</f>
        <v/>
      </c>
      <c r="H9051" s="12">
        <f>IF(OR($E9051="",$F9051=""),"",IF(AND($G9051=1,$F9051&gt;='Working Hours'!$C$8,$F9051&lt;'Working Hours'!$C$9),1,0))</f>
        <v/>
      </c>
    </row>
    <row r="9052">
      <c r="A9052" s="11" t="n"/>
      <c r="B9052" s="11" t="n"/>
      <c r="C9052" s="11" t="n"/>
      <c r="E9052" s="12">
        <f>IF($A9052="","",IF(ISNUMBER($A9052),$A9052,IFERROR(DATEVALUE($A9052),"")))</f>
        <v/>
      </c>
      <c r="F9052" s="12">
        <f>IF($B9052="","",IF(ISNUMBER($B9052),HOUR($B9052)*2+MINUTE($B9052)/30,IFERROR(VALUE(LEFT($B9052,FIND(":",$B9052)-1))*2+VALUE(MID($B9052,FIND(":",$B9052)+1,2))/30,"")))</f>
        <v/>
      </c>
      <c r="G9052" s="12">
        <f>IF($E9052="","",IF(WEEKDAY($E9052,2)&lt;6,1,0))</f>
        <v/>
      </c>
      <c r="H9052" s="12">
        <f>IF(OR($E9052="",$F9052=""),"",IF(AND($G9052=1,$F9052&gt;='Working Hours'!$C$8,$F9052&lt;'Working Hours'!$C$9),1,0))</f>
        <v/>
      </c>
    </row>
    <row r="9053">
      <c r="A9053" s="11" t="n"/>
      <c r="B9053" s="11" t="n"/>
      <c r="C9053" s="11" t="n"/>
      <c r="E9053" s="12">
        <f>IF($A9053="","",IF(ISNUMBER($A9053),$A9053,IFERROR(DATEVALUE($A9053),"")))</f>
        <v/>
      </c>
      <c r="F9053" s="12">
        <f>IF($B9053="","",IF(ISNUMBER($B9053),HOUR($B9053)*2+MINUTE($B9053)/30,IFERROR(VALUE(LEFT($B9053,FIND(":",$B9053)-1))*2+VALUE(MID($B9053,FIND(":",$B9053)+1,2))/30,"")))</f>
        <v/>
      </c>
      <c r="G9053" s="12">
        <f>IF($E9053="","",IF(WEEKDAY($E9053,2)&lt;6,1,0))</f>
        <v/>
      </c>
      <c r="H9053" s="12">
        <f>IF(OR($E9053="",$F9053=""),"",IF(AND($G9053=1,$F9053&gt;='Working Hours'!$C$8,$F9053&lt;'Working Hours'!$C$9),1,0))</f>
        <v/>
      </c>
    </row>
    <row r="9054">
      <c r="A9054" s="11" t="n"/>
      <c r="B9054" s="11" t="n"/>
      <c r="C9054" s="11" t="n"/>
      <c r="E9054" s="12">
        <f>IF($A9054="","",IF(ISNUMBER($A9054),$A9054,IFERROR(DATEVALUE($A9054),"")))</f>
        <v/>
      </c>
      <c r="F9054" s="12">
        <f>IF($B9054="","",IF(ISNUMBER($B9054),HOUR($B9054)*2+MINUTE($B9054)/30,IFERROR(VALUE(LEFT($B9054,FIND(":",$B9054)-1))*2+VALUE(MID($B9054,FIND(":",$B9054)+1,2))/30,"")))</f>
        <v/>
      </c>
      <c r="G9054" s="12">
        <f>IF($E9054="","",IF(WEEKDAY($E9054,2)&lt;6,1,0))</f>
        <v/>
      </c>
      <c r="H9054" s="12">
        <f>IF(OR($E9054="",$F9054=""),"",IF(AND($G9054=1,$F9054&gt;='Working Hours'!$C$8,$F9054&lt;'Working Hours'!$C$9),1,0))</f>
        <v/>
      </c>
    </row>
    <row r="9055">
      <c r="A9055" s="11" t="n"/>
      <c r="B9055" s="11" t="n"/>
      <c r="C9055" s="11" t="n"/>
      <c r="E9055" s="12">
        <f>IF($A9055="","",IF(ISNUMBER($A9055),$A9055,IFERROR(DATEVALUE($A9055),"")))</f>
        <v/>
      </c>
      <c r="F9055" s="12">
        <f>IF($B9055="","",IF(ISNUMBER($B9055),HOUR($B9055)*2+MINUTE($B9055)/30,IFERROR(VALUE(LEFT($B9055,FIND(":",$B9055)-1))*2+VALUE(MID($B9055,FIND(":",$B9055)+1,2))/30,"")))</f>
        <v/>
      </c>
      <c r="G9055" s="12">
        <f>IF($E9055="","",IF(WEEKDAY($E9055,2)&lt;6,1,0))</f>
        <v/>
      </c>
      <c r="H9055" s="12">
        <f>IF(OR($E9055="",$F9055=""),"",IF(AND($G9055=1,$F9055&gt;='Working Hours'!$C$8,$F9055&lt;'Working Hours'!$C$9),1,0))</f>
        <v/>
      </c>
    </row>
    <row r="9056">
      <c r="A9056" s="11" t="n"/>
      <c r="B9056" s="11" t="n"/>
      <c r="C9056" s="11" t="n"/>
      <c r="E9056" s="12">
        <f>IF($A9056="","",IF(ISNUMBER($A9056),$A9056,IFERROR(DATEVALUE($A9056),"")))</f>
        <v/>
      </c>
      <c r="F9056" s="12">
        <f>IF($B9056="","",IF(ISNUMBER($B9056),HOUR($B9056)*2+MINUTE($B9056)/30,IFERROR(VALUE(LEFT($B9056,FIND(":",$B9056)-1))*2+VALUE(MID($B9056,FIND(":",$B9056)+1,2))/30,"")))</f>
        <v/>
      </c>
      <c r="G9056" s="12">
        <f>IF($E9056="","",IF(WEEKDAY($E9056,2)&lt;6,1,0))</f>
        <v/>
      </c>
      <c r="H9056" s="12">
        <f>IF(OR($E9056="",$F9056=""),"",IF(AND($G9056=1,$F9056&gt;='Working Hours'!$C$8,$F9056&lt;'Working Hours'!$C$9),1,0))</f>
        <v/>
      </c>
    </row>
    <row r="9057">
      <c r="A9057" s="11" t="n"/>
      <c r="B9057" s="11" t="n"/>
      <c r="C9057" s="11" t="n"/>
      <c r="E9057" s="12">
        <f>IF($A9057="","",IF(ISNUMBER($A9057),$A9057,IFERROR(DATEVALUE($A9057),"")))</f>
        <v/>
      </c>
      <c r="F9057" s="12">
        <f>IF($B9057="","",IF(ISNUMBER($B9057),HOUR($B9057)*2+MINUTE($B9057)/30,IFERROR(VALUE(LEFT($B9057,FIND(":",$B9057)-1))*2+VALUE(MID($B9057,FIND(":",$B9057)+1,2))/30,"")))</f>
        <v/>
      </c>
      <c r="G9057" s="12">
        <f>IF($E9057="","",IF(WEEKDAY($E9057,2)&lt;6,1,0))</f>
        <v/>
      </c>
      <c r="H9057" s="12">
        <f>IF(OR($E9057="",$F9057=""),"",IF(AND($G9057=1,$F9057&gt;='Working Hours'!$C$8,$F9057&lt;'Working Hours'!$C$9),1,0))</f>
        <v/>
      </c>
    </row>
    <row r="9058">
      <c r="A9058" s="11" t="n"/>
      <c r="B9058" s="11" t="n"/>
      <c r="C9058" s="11" t="n"/>
      <c r="E9058" s="12">
        <f>IF($A9058="","",IF(ISNUMBER($A9058),$A9058,IFERROR(DATEVALUE($A9058),"")))</f>
        <v/>
      </c>
      <c r="F9058" s="12">
        <f>IF($B9058="","",IF(ISNUMBER($B9058),HOUR($B9058)*2+MINUTE($B9058)/30,IFERROR(VALUE(LEFT($B9058,FIND(":",$B9058)-1))*2+VALUE(MID($B9058,FIND(":",$B9058)+1,2))/30,"")))</f>
        <v/>
      </c>
      <c r="G9058" s="12">
        <f>IF($E9058="","",IF(WEEKDAY($E9058,2)&lt;6,1,0))</f>
        <v/>
      </c>
      <c r="H9058" s="12">
        <f>IF(OR($E9058="",$F9058=""),"",IF(AND($G9058=1,$F9058&gt;='Working Hours'!$C$8,$F9058&lt;'Working Hours'!$C$9),1,0))</f>
        <v/>
      </c>
    </row>
    <row r="9059">
      <c r="A9059" s="11" t="n"/>
      <c r="B9059" s="11" t="n"/>
      <c r="C9059" s="11" t="n"/>
      <c r="E9059" s="12">
        <f>IF($A9059="","",IF(ISNUMBER($A9059),$A9059,IFERROR(DATEVALUE($A9059),"")))</f>
        <v/>
      </c>
      <c r="F9059" s="12">
        <f>IF($B9059="","",IF(ISNUMBER($B9059),HOUR($B9059)*2+MINUTE($B9059)/30,IFERROR(VALUE(LEFT($B9059,FIND(":",$B9059)-1))*2+VALUE(MID($B9059,FIND(":",$B9059)+1,2))/30,"")))</f>
        <v/>
      </c>
      <c r="G9059" s="12">
        <f>IF($E9059="","",IF(WEEKDAY($E9059,2)&lt;6,1,0))</f>
        <v/>
      </c>
      <c r="H9059" s="12">
        <f>IF(OR($E9059="",$F9059=""),"",IF(AND($G9059=1,$F9059&gt;='Working Hours'!$C$8,$F9059&lt;'Working Hours'!$C$9),1,0))</f>
        <v/>
      </c>
    </row>
    <row r="9060">
      <c r="A9060" s="11" t="n"/>
      <c r="B9060" s="11" t="n"/>
      <c r="C9060" s="11" t="n"/>
      <c r="E9060" s="12">
        <f>IF($A9060="","",IF(ISNUMBER($A9060),$A9060,IFERROR(DATEVALUE($A9060),"")))</f>
        <v/>
      </c>
      <c r="F9060" s="12">
        <f>IF($B9060="","",IF(ISNUMBER($B9060),HOUR($B9060)*2+MINUTE($B9060)/30,IFERROR(VALUE(LEFT($B9060,FIND(":",$B9060)-1))*2+VALUE(MID($B9060,FIND(":",$B9060)+1,2))/30,"")))</f>
        <v/>
      </c>
      <c r="G9060" s="12">
        <f>IF($E9060="","",IF(WEEKDAY($E9060,2)&lt;6,1,0))</f>
        <v/>
      </c>
      <c r="H9060" s="12">
        <f>IF(OR($E9060="",$F9060=""),"",IF(AND($G9060=1,$F9060&gt;='Working Hours'!$C$8,$F9060&lt;'Working Hours'!$C$9),1,0))</f>
        <v/>
      </c>
    </row>
    <row r="9061">
      <c r="A9061" s="11" t="n"/>
      <c r="B9061" s="11" t="n"/>
      <c r="C9061" s="11" t="n"/>
      <c r="E9061" s="12">
        <f>IF($A9061="","",IF(ISNUMBER($A9061),$A9061,IFERROR(DATEVALUE($A9061),"")))</f>
        <v/>
      </c>
      <c r="F9061" s="12">
        <f>IF($B9061="","",IF(ISNUMBER($B9061),HOUR($B9061)*2+MINUTE($B9061)/30,IFERROR(VALUE(LEFT($B9061,FIND(":",$B9061)-1))*2+VALUE(MID($B9061,FIND(":",$B9061)+1,2))/30,"")))</f>
        <v/>
      </c>
      <c r="G9061" s="12">
        <f>IF($E9061="","",IF(WEEKDAY($E9061,2)&lt;6,1,0))</f>
        <v/>
      </c>
      <c r="H9061" s="12">
        <f>IF(OR($E9061="",$F9061=""),"",IF(AND($G9061=1,$F9061&gt;='Working Hours'!$C$8,$F9061&lt;'Working Hours'!$C$9),1,0))</f>
        <v/>
      </c>
    </row>
    <row r="9062">
      <c r="A9062" s="11" t="n"/>
      <c r="B9062" s="11" t="n"/>
      <c r="C9062" s="11" t="n"/>
      <c r="E9062" s="12">
        <f>IF($A9062="","",IF(ISNUMBER($A9062),$A9062,IFERROR(DATEVALUE($A9062),"")))</f>
        <v/>
      </c>
      <c r="F9062" s="12">
        <f>IF($B9062="","",IF(ISNUMBER($B9062),HOUR($B9062)*2+MINUTE($B9062)/30,IFERROR(VALUE(LEFT($B9062,FIND(":",$B9062)-1))*2+VALUE(MID($B9062,FIND(":",$B9062)+1,2))/30,"")))</f>
        <v/>
      </c>
      <c r="G9062" s="12">
        <f>IF($E9062="","",IF(WEEKDAY($E9062,2)&lt;6,1,0))</f>
        <v/>
      </c>
      <c r="H9062" s="12">
        <f>IF(OR($E9062="",$F9062=""),"",IF(AND($G9062=1,$F9062&gt;='Working Hours'!$C$8,$F9062&lt;'Working Hours'!$C$9),1,0))</f>
        <v/>
      </c>
    </row>
    <row r="9063">
      <c r="A9063" s="11" t="n"/>
      <c r="B9063" s="11" t="n"/>
      <c r="C9063" s="11" t="n"/>
      <c r="E9063" s="12">
        <f>IF($A9063="","",IF(ISNUMBER($A9063),$A9063,IFERROR(DATEVALUE($A9063),"")))</f>
        <v/>
      </c>
      <c r="F9063" s="12">
        <f>IF($B9063="","",IF(ISNUMBER($B9063),HOUR($B9063)*2+MINUTE($B9063)/30,IFERROR(VALUE(LEFT($B9063,FIND(":",$B9063)-1))*2+VALUE(MID($B9063,FIND(":",$B9063)+1,2))/30,"")))</f>
        <v/>
      </c>
      <c r="G9063" s="12">
        <f>IF($E9063="","",IF(WEEKDAY($E9063,2)&lt;6,1,0))</f>
        <v/>
      </c>
      <c r="H9063" s="12">
        <f>IF(OR($E9063="",$F9063=""),"",IF(AND($G9063=1,$F9063&gt;='Working Hours'!$C$8,$F9063&lt;'Working Hours'!$C$9),1,0))</f>
        <v/>
      </c>
    </row>
    <row r="9064">
      <c r="A9064" s="11" t="n"/>
      <c r="B9064" s="11" t="n"/>
      <c r="C9064" s="11" t="n"/>
      <c r="E9064" s="12">
        <f>IF($A9064="","",IF(ISNUMBER($A9064),$A9064,IFERROR(DATEVALUE($A9064),"")))</f>
        <v/>
      </c>
      <c r="F9064" s="12">
        <f>IF($B9064="","",IF(ISNUMBER($B9064),HOUR($B9064)*2+MINUTE($B9064)/30,IFERROR(VALUE(LEFT($B9064,FIND(":",$B9064)-1))*2+VALUE(MID($B9064,FIND(":",$B9064)+1,2))/30,"")))</f>
        <v/>
      </c>
      <c r="G9064" s="12">
        <f>IF($E9064="","",IF(WEEKDAY($E9064,2)&lt;6,1,0))</f>
        <v/>
      </c>
      <c r="H9064" s="12">
        <f>IF(OR($E9064="",$F9064=""),"",IF(AND($G9064=1,$F9064&gt;='Working Hours'!$C$8,$F9064&lt;'Working Hours'!$C$9),1,0))</f>
        <v/>
      </c>
    </row>
    <row r="9065">
      <c r="A9065" s="11" t="n"/>
      <c r="B9065" s="11" t="n"/>
      <c r="C9065" s="11" t="n"/>
      <c r="E9065" s="12">
        <f>IF($A9065="","",IF(ISNUMBER($A9065),$A9065,IFERROR(DATEVALUE($A9065),"")))</f>
        <v/>
      </c>
      <c r="F9065" s="12">
        <f>IF($B9065="","",IF(ISNUMBER($B9065),HOUR($B9065)*2+MINUTE($B9065)/30,IFERROR(VALUE(LEFT($B9065,FIND(":",$B9065)-1))*2+VALUE(MID($B9065,FIND(":",$B9065)+1,2))/30,"")))</f>
        <v/>
      </c>
      <c r="G9065" s="12">
        <f>IF($E9065="","",IF(WEEKDAY($E9065,2)&lt;6,1,0))</f>
        <v/>
      </c>
      <c r="H9065" s="12">
        <f>IF(OR($E9065="",$F9065=""),"",IF(AND($G9065=1,$F9065&gt;='Working Hours'!$C$8,$F9065&lt;'Working Hours'!$C$9),1,0))</f>
        <v/>
      </c>
    </row>
    <row r="9066">
      <c r="A9066" s="11" t="n"/>
      <c r="B9066" s="11" t="n"/>
      <c r="C9066" s="11" t="n"/>
      <c r="E9066" s="12">
        <f>IF($A9066="","",IF(ISNUMBER($A9066),$A9066,IFERROR(DATEVALUE($A9066),"")))</f>
        <v/>
      </c>
      <c r="F9066" s="12">
        <f>IF($B9066="","",IF(ISNUMBER($B9066),HOUR($B9066)*2+MINUTE($B9066)/30,IFERROR(VALUE(LEFT($B9066,FIND(":",$B9066)-1))*2+VALUE(MID($B9066,FIND(":",$B9066)+1,2))/30,"")))</f>
        <v/>
      </c>
      <c r="G9066" s="12">
        <f>IF($E9066="","",IF(WEEKDAY($E9066,2)&lt;6,1,0))</f>
        <v/>
      </c>
      <c r="H9066" s="12">
        <f>IF(OR($E9066="",$F9066=""),"",IF(AND($G9066=1,$F9066&gt;='Working Hours'!$C$8,$F9066&lt;'Working Hours'!$C$9),1,0))</f>
        <v/>
      </c>
    </row>
    <row r="9067">
      <c r="A9067" s="11" t="n"/>
      <c r="B9067" s="11" t="n"/>
      <c r="C9067" s="11" t="n"/>
      <c r="E9067" s="12">
        <f>IF($A9067="","",IF(ISNUMBER($A9067),$A9067,IFERROR(DATEVALUE($A9067),"")))</f>
        <v/>
      </c>
      <c r="F9067" s="12">
        <f>IF($B9067="","",IF(ISNUMBER($B9067),HOUR($B9067)*2+MINUTE($B9067)/30,IFERROR(VALUE(LEFT($B9067,FIND(":",$B9067)-1))*2+VALUE(MID($B9067,FIND(":",$B9067)+1,2))/30,"")))</f>
        <v/>
      </c>
      <c r="G9067" s="12">
        <f>IF($E9067="","",IF(WEEKDAY($E9067,2)&lt;6,1,0))</f>
        <v/>
      </c>
      <c r="H9067" s="12">
        <f>IF(OR($E9067="",$F9067=""),"",IF(AND($G9067=1,$F9067&gt;='Working Hours'!$C$8,$F9067&lt;'Working Hours'!$C$9),1,0))</f>
        <v/>
      </c>
    </row>
    <row r="9068">
      <c r="A9068" s="11" t="n"/>
      <c r="B9068" s="11" t="n"/>
      <c r="C9068" s="11" t="n"/>
      <c r="E9068" s="12">
        <f>IF($A9068="","",IF(ISNUMBER($A9068),$A9068,IFERROR(DATEVALUE($A9068),"")))</f>
        <v/>
      </c>
      <c r="F9068" s="12">
        <f>IF($B9068="","",IF(ISNUMBER($B9068),HOUR($B9068)*2+MINUTE($B9068)/30,IFERROR(VALUE(LEFT($B9068,FIND(":",$B9068)-1))*2+VALUE(MID($B9068,FIND(":",$B9068)+1,2))/30,"")))</f>
        <v/>
      </c>
      <c r="G9068" s="12">
        <f>IF($E9068="","",IF(WEEKDAY($E9068,2)&lt;6,1,0))</f>
        <v/>
      </c>
      <c r="H9068" s="12">
        <f>IF(OR($E9068="",$F9068=""),"",IF(AND($G9068=1,$F9068&gt;='Working Hours'!$C$8,$F9068&lt;'Working Hours'!$C$9),1,0))</f>
        <v/>
      </c>
    </row>
    <row r="9069">
      <c r="A9069" s="11" t="n"/>
      <c r="B9069" s="11" t="n"/>
      <c r="C9069" s="11" t="n"/>
      <c r="E9069" s="12">
        <f>IF($A9069="","",IF(ISNUMBER($A9069),$A9069,IFERROR(DATEVALUE($A9069),"")))</f>
        <v/>
      </c>
      <c r="F9069" s="12">
        <f>IF($B9069="","",IF(ISNUMBER($B9069),HOUR($B9069)*2+MINUTE($B9069)/30,IFERROR(VALUE(LEFT($B9069,FIND(":",$B9069)-1))*2+VALUE(MID($B9069,FIND(":",$B9069)+1,2))/30,"")))</f>
        <v/>
      </c>
      <c r="G9069" s="12">
        <f>IF($E9069="","",IF(WEEKDAY($E9069,2)&lt;6,1,0))</f>
        <v/>
      </c>
      <c r="H9069" s="12">
        <f>IF(OR($E9069="",$F9069=""),"",IF(AND($G9069=1,$F9069&gt;='Working Hours'!$C$8,$F9069&lt;'Working Hours'!$C$9),1,0))</f>
        <v/>
      </c>
    </row>
    <row r="9070">
      <c r="A9070" s="11" t="n"/>
      <c r="B9070" s="11" t="n"/>
      <c r="C9070" s="11" t="n"/>
      <c r="E9070" s="12">
        <f>IF($A9070="","",IF(ISNUMBER($A9070),$A9070,IFERROR(DATEVALUE($A9070),"")))</f>
        <v/>
      </c>
      <c r="F9070" s="12">
        <f>IF($B9070="","",IF(ISNUMBER($B9070),HOUR($B9070)*2+MINUTE($B9070)/30,IFERROR(VALUE(LEFT($B9070,FIND(":",$B9070)-1))*2+VALUE(MID($B9070,FIND(":",$B9070)+1,2))/30,"")))</f>
        <v/>
      </c>
      <c r="G9070" s="12">
        <f>IF($E9070="","",IF(WEEKDAY($E9070,2)&lt;6,1,0))</f>
        <v/>
      </c>
      <c r="H9070" s="12">
        <f>IF(OR($E9070="",$F9070=""),"",IF(AND($G9070=1,$F9070&gt;='Working Hours'!$C$8,$F9070&lt;'Working Hours'!$C$9),1,0))</f>
        <v/>
      </c>
    </row>
    <row r="9071">
      <c r="A9071" s="11" t="n"/>
      <c r="B9071" s="11" t="n"/>
      <c r="C9071" s="11" t="n"/>
      <c r="E9071" s="12">
        <f>IF($A9071="","",IF(ISNUMBER($A9071),$A9071,IFERROR(DATEVALUE($A9071),"")))</f>
        <v/>
      </c>
      <c r="F9071" s="12">
        <f>IF($B9071="","",IF(ISNUMBER($B9071),HOUR($B9071)*2+MINUTE($B9071)/30,IFERROR(VALUE(LEFT($B9071,FIND(":",$B9071)-1))*2+VALUE(MID($B9071,FIND(":",$B9071)+1,2))/30,"")))</f>
        <v/>
      </c>
      <c r="G9071" s="12">
        <f>IF($E9071="","",IF(WEEKDAY($E9071,2)&lt;6,1,0))</f>
        <v/>
      </c>
      <c r="H9071" s="12">
        <f>IF(OR($E9071="",$F9071=""),"",IF(AND($G9071=1,$F9071&gt;='Working Hours'!$C$8,$F9071&lt;'Working Hours'!$C$9),1,0))</f>
        <v/>
      </c>
    </row>
    <row r="9072">
      <c r="A9072" s="11" t="n"/>
      <c r="B9072" s="11" t="n"/>
      <c r="C9072" s="11" t="n"/>
      <c r="E9072" s="12">
        <f>IF($A9072="","",IF(ISNUMBER($A9072),$A9072,IFERROR(DATEVALUE($A9072),"")))</f>
        <v/>
      </c>
      <c r="F9072" s="12">
        <f>IF($B9072="","",IF(ISNUMBER($B9072),HOUR($B9072)*2+MINUTE($B9072)/30,IFERROR(VALUE(LEFT($B9072,FIND(":",$B9072)-1))*2+VALUE(MID($B9072,FIND(":",$B9072)+1,2))/30,"")))</f>
        <v/>
      </c>
      <c r="G9072" s="12">
        <f>IF($E9072="","",IF(WEEKDAY($E9072,2)&lt;6,1,0))</f>
        <v/>
      </c>
      <c r="H9072" s="12">
        <f>IF(OR($E9072="",$F9072=""),"",IF(AND($G9072=1,$F9072&gt;='Working Hours'!$C$8,$F9072&lt;'Working Hours'!$C$9),1,0))</f>
        <v/>
      </c>
    </row>
    <row r="9073">
      <c r="A9073" s="11" t="n"/>
      <c r="B9073" s="11" t="n"/>
      <c r="C9073" s="11" t="n"/>
      <c r="E9073" s="12">
        <f>IF($A9073="","",IF(ISNUMBER($A9073),$A9073,IFERROR(DATEVALUE($A9073),"")))</f>
        <v/>
      </c>
      <c r="F9073" s="12">
        <f>IF($B9073="","",IF(ISNUMBER($B9073),HOUR($B9073)*2+MINUTE($B9073)/30,IFERROR(VALUE(LEFT($B9073,FIND(":",$B9073)-1))*2+VALUE(MID($B9073,FIND(":",$B9073)+1,2))/30,"")))</f>
        <v/>
      </c>
      <c r="G9073" s="12">
        <f>IF($E9073="","",IF(WEEKDAY($E9073,2)&lt;6,1,0))</f>
        <v/>
      </c>
      <c r="H9073" s="12">
        <f>IF(OR($E9073="",$F9073=""),"",IF(AND($G9073=1,$F9073&gt;='Working Hours'!$C$8,$F9073&lt;'Working Hours'!$C$9),1,0))</f>
        <v/>
      </c>
    </row>
    <row r="9074">
      <c r="A9074" s="11" t="n"/>
      <c r="B9074" s="11" t="n"/>
      <c r="C9074" s="11" t="n"/>
      <c r="E9074" s="12">
        <f>IF($A9074="","",IF(ISNUMBER($A9074),$A9074,IFERROR(DATEVALUE($A9074),"")))</f>
        <v/>
      </c>
      <c r="F9074" s="12">
        <f>IF($B9074="","",IF(ISNUMBER($B9074),HOUR($B9074)*2+MINUTE($B9074)/30,IFERROR(VALUE(LEFT($B9074,FIND(":",$B9074)-1))*2+VALUE(MID($B9074,FIND(":",$B9074)+1,2))/30,"")))</f>
        <v/>
      </c>
      <c r="G9074" s="12">
        <f>IF($E9074="","",IF(WEEKDAY($E9074,2)&lt;6,1,0))</f>
        <v/>
      </c>
      <c r="H9074" s="12">
        <f>IF(OR($E9074="",$F9074=""),"",IF(AND($G9074=1,$F9074&gt;='Working Hours'!$C$8,$F9074&lt;'Working Hours'!$C$9),1,0))</f>
        <v/>
      </c>
    </row>
    <row r="9075">
      <c r="A9075" s="11" t="n"/>
      <c r="B9075" s="11" t="n"/>
      <c r="C9075" s="11" t="n"/>
      <c r="E9075" s="12">
        <f>IF($A9075="","",IF(ISNUMBER($A9075),$A9075,IFERROR(DATEVALUE($A9075),"")))</f>
        <v/>
      </c>
      <c r="F9075" s="12">
        <f>IF($B9075="","",IF(ISNUMBER($B9075),HOUR($B9075)*2+MINUTE($B9075)/30,IFERROR(VALUE(LEFT($B9075,FIND(":",$B9075)-1))*2+VALUE(MID($B9075,FIND(":",$B9075)+1,2))/30,"")))</f>
        <v/>
      </c>
      <c r="G9075" s="12">
        <f>IF($E9075="","",IF(WEEKDAY($E9075,2)&lt;6,1,0))</f>
        <v/>
      </c>
      <c r="H9075" s="12">
        <f>IF(OR($E9075="",$F9075=""),"",IF(AND($G9075=1,$F9075&gt;='Working Hours'!$C$8,$F9075&lt;'Working Hours'!$C$9),1,0))</f>
        <v/>
      </c>
    </row>
    <row r="9076">
      <c r="A9076" s="11" t="n"/>
      <c r="B9076" s="11" t="n"/>
      <c r="C9076" s="11" t="n"/>
      <c r="E9076" s="12">
        <f>IF($A9076="","",IF(ISNUMBER($A9076),$A9076,IFERROR(DATEVALUE($A9076),"")))</f>
        <v/>
      </c>
      <c r="F9076" s="12">
        <f>IF($B9076="","",IF(ISNUMBER($B9076),HOUR($B9076)*2+MINUTE($B9076)/30,IFERROR(VALUE(LEFT($B9076,FIND(":",$B9076)-1))*2+VALUE(MID($B9076,FIND(":",$B9076)+1,2))/30,"")))</f>
        <v/>
      </c>
      <c r="G9076" s="12">
        <f>IF($E9076="","",IF(WEEKDAY($E9076,2)&lt;6,1,0))</f>
        <v/>
      </c>
      <c r="H9076" s="12">
        <f>IF(OR($E9076="",$F9076=""),"",IF(AND($G9076=1,$F9076&gt;='Working Hours'!$C$8,$F9076&lt;'Working Hours'!$C$9),1,0))</f>
        <v/>
      </c>
    </row>
    <row r="9077">
      <c r="A9077" s="11" t="n"/>
      <c r="B9077" s="11" t="n"/>
      <c r="C9077" s="11" t="n"/>
      <c r="E9077" s="12">
        <f>IF($A9077="","",IF(ISNUMBER($A9077),$A9077,IFERROR(DATEVALUE($A9077),"")))</f>
        <v/>
      </c>
      <c r="F9077" s="12">
        <f>IF($B9077="","",IF(ISNUMBER($B9077),HOUR($B9077)*2+MINUTE($B9077)/30,IFERROR(VALUE(LEFT($B9077,FIND(":",$B9077)-1))*2+VALUE(MID($B9077,FIND(":",$B9077)+1,2))/30,"")))</f>
        <v/>
      </c>
      <c r="G9077" s="12">
        <f>IF($E9077="","",IF(WEEKDAY($E9077,2)&lt;6,1,0))</f>
        <v/>
      </c>
      <c r="H9077" s="12">
        <f>IF(OR($E9077="",$F9077=""),"",IF(AND($G9077=1,$F9077&gt;='Working Hours'!$C$8,$F9077&lt;'Working Hours'!$C$9),1,0))</f>
        <v/>
      </c>
    </row>
    <row r="9078">
      <c r="A9078" s="11" t="n"/>
      <c r="B9078" s="11" t="n"/>
      <c r="C9078" s="11" t="n"/>
      <c r="E9078" s="12">
        <f>IF($A9078="","",IF(ISNUMBER($A9078),$A9078,IFERROR(DATEVALUE($A9078),"")))</f>
        <v/>
      </c>
      <c r="F9078" s="12">
        <f>IF($B9078="","",IF(ISNUMBER($B9078),HOUR($B9078)*2+MINUTE($B9078)/30,IFERROR(VALUE(LEFT($B9078,FIND(":",$B9078)-1))*2+VALUE(MID($B9078,FIND(":",$B9078)+1,2))/30,"")))</f>
        <v/>
      </c>
      <c r="G9078" s="12">
        <f>IF($E9078="","",IF(WEEKDAY($E9078,2)&lt;6,1,0))</f>
        <v/>
      </c>
      <c r="H9078" s="12">
        <f>IF(OR($E9078="",$F9078=""),"",IF(AND($G9078=1,$F9078&gt;='Working Hours'!$C$8,$F9078&lt;'Working Hours'!$C$9),1,0))</f>
        <v/>
      </c>
    </row>
    <row r="9079">
      <c r="A9079" s="11" t="n"/>
      <c r="B9079" s="11" t="n"/>
      <c r="C9079" s="11" t="n"/>
      <c r="E9079" s="12">
        <f>IF($A9079="","",IF(ISNUMBER($A9079),$A9079,IFERROR(DATEVALUE($A9079),"")))</f>
        <v/>
      </c>
      <c r="F9079" s="12">
        <f>IF($B9079="","",IF(ISNUMBER($B9079),HOUR($B9079)*2+MINUTE($B9079)/30,IFERROR(VALUE(LEFT($B9079,FIND(":",$B9079)-1))*2+VALUE(MID($B9079,FIND(":",$B9079)+1,2))/30,"")))</f>
        <v/>
      </c>
      <c r="G9079" s="12">
        <f>IF($E9079="","",IF(WEEKDAY($E9079,2)&lt;6,1,0))</f>
        <v/>
      </c>
      <c r="H9079" s="12">
        <f>IF(OR($E9079="",$F9079=""),"",IF(AND($G9079=1,$F9079&gt;='Working Hours'!$C$8,$F9079&lt;'Working Hours'!$C$9),1,0))</f>
        <v/>
      </c>
    </row>
    <row r="9080">
      <c r="A9080" s="11" t="n"/>
      <c r="B9080" s="11" t="n"/>
      <c r="C9080" s="11" t="n"/>
      <c r="E9080" s="12">
        <f>IF($A9080="","",IF(ISNUMBER($A9080),$A9080,IFERROR(DATEVALUE($A9080),"")))</f>
        <v/>
      </c>
      <c r="F9080" s="12">
        <f>IF($B9080="","",IF(ISNUMBER($B9080),HOUR($B9080)*2+MINUTE($B9080)/30,IFERROR(VALUE(LEFT($B9080,FIND(":",$B9080)-1))*2+VALUE(MID($B9080,FIND(":",$B9080)+1,2))/30,"")))</f>
        <v/>
      </c>
      <c r="G9080" s="12">
        <f>IF($E9080="","",IF(WEEKDAY($E9080,2)&lt;6,1,0))</f>
        <v/>
      </c>
      <c r="H9080" s="12">
        <f>IF(OR($E9080="",$F9080=""),"",IF(AND($G9080=1,$F9080&gt;='Working Hours'!$C$8,$F9080&lt;'Working Hours'!$C$9),1,0))</f>
        <v/>
      </c>
    </row>
    <row r="9081">
      <c r="A9081" s="11" t="n"/>
      <c r="B9081" s="11" t="n"/>
      <c r="C9081" s="11" t="n"/>
      <c r="E9081" s="12">
        <f>IF($A9081="","",IF(ISNUMBER($A9081),$A9081,IFERROR(DATEVALUE($A9081),"")))</f>
        <v/>
      </c>
      <c r="F9081" s="12">
        <f>IF($B9081="","",IF(ISNUMBER($B9081),HOUR($B9081)*2+MINUTE($B9081)/30,IFERROR(VALUE(LEFT($B9081,FIND(":",$B9081)-1))*2+VALUE(MID($B9081,FIND(":",$B9081)+1,2))/30,"")))</f>
        <v/>
      </c>
      <c r="G9081" s="12">
        <f>IF($E9081="","",IF(WEEKDAY($E9081,2)&lt;6,1,0))</f>
        <v/>
      </c>
      <c r="H9081" s="12">
        <f>IF(OR($E9081="",$F9081=""),"",IF(AND($G9081=1,$F9081&gt;='Working Hours'!$C$8,$F9081&lt;'Working Hours'!$C$9),1,0))</f>
        <v/>
      </c>
    </row>
    <row r="9082">
      <c r="A9082" s="11" t="n"/>
      <c r="B9082" s="11" t="n"/>
      <c r="C9082" s="11" t="n"/>
      <c r="E9082" s="12">
        <f>IF($A9082="","",IF(ISNUMBER($A9082),$A9082,IFERROR(DATEVALUE($A9082),"")))</f>
        <v/>
      </c>
      <c r="F9082" s="12">
        <f>IF($B9082="","",IF(ISNUMBER($B9082),HOUR($B9082)*2+MINUTE($B9082)/30,IFERROR(VALUE(LEFT($B9082,FIND(":",$B9082)-1))*2+VALUE(MID($B9082,FIND(":",$B9082)+1,2))/30,"")))</f>
        <v/>
      </c>
      <c r="G9082" s="12">
        <f>IF($E9082="","",IF(WEEKDAY($E9082,2)&lt;6,1,0))</f>
        <v/>
      </c>
      <c r="H9082" s="12">
        <f>IF(OR($E9082="",$F9082=""),"",IF(AND($G9082=1,$F9082&gt;='Working Hours'!$C$8,$F9082&lt;'Working Hours'!$C$9),1,0))</f>
        <v/>
      </c>
    </row>
    <row r="9083">
      <c r="A9083" s="11" t="n"/>
      <c r="B9083" s="11" t="n"/>
      <c r="C9083" s="11" t="n"/>
      <c r="E9083" s="12">
        <f>IF($A9083="","",IF(ISNUMBER($A9083),$A9083,IFERROR(DATEVALUE($A9083),"")))</f>
        <v/>
      </c>
      <c r="F9083" s="12">
        <f>IF($B9083="","",IF(ISNUMBER($B9083),HOUR($B9083)*2+MINUTE($B9083)/30,IFERROR(VALUE(LEFT($B9083,FIND(":",$B9083)-1))*2+VALUE(MID($B9083,FIND(":",$B9083)+1,2))/30,"")))</f>
        <v/>
      </c>
      <c r="G9083" s="12">
        <f>IF($E9083="","",IF(WEEKDAY($E9083,2)&lt;6,1,0))</f>
        <v/>
      </c>
      <c r="H9083" s="12">
        <f>IF(OR($E9083="",$F9083=""),"",IF(AND($G9083=1,$F9083&gt;='Working Hours'!$C$8,$F9083&lt;'Working Hours'!$C$9),1,0))</f>
        <v/>
      </c>
    </row>
    <row r="9084">
      <c r="A9084" s="11" t="n"/>
      <c r="B9084" s="11" t="n"/>
      <c r="C9084" s="11" t="n"/>
      <c r="E9084" s="12">
        <f>IF($A9084="","",IF(ISNUMBER($A9084),$A9084,IFERROR(DATEVALUE($A9084),"")))</f>
        <v/>
      </c>
      <c r="F9084" s="12">
        <f>IF($B9084="","",IF(ISNUMBER($B9084),HOUR($B9084)*2+MINUTE($B9084)/30,IFERROR(VALUE(LEFT($B9084,FIND(":",$B9084)-1))*2+VALUE(MID($B9084,FIND(":",$B9084)+1,2))/30,"")))</f>
        <v/>
      </c>
      <c r="G9084" s="12">
        <f>IF($E9084="","",IF(WEEKDAY($E9084,2)&lt;6,1,0))</f>
        <v/>
      </c>
      <c r="H9084" s="12">
        <f>IF(OR($E9084="",$F9084=""),"",IF(AND($G9084=1,$F9084&gt;='Working Hours'!$C$8,$F9084&lt;'Working Hours'!$C$9),1,0))</f>
        <v/>
      </c>
    </row>
    <row r="9085">
      <c r="A9085" s="11" t="n"/>
      <c r="B9085" s="11" t="n"/>
      <c r="C9085" s="11" t="n"/>
      <c r="E9085" s="12">
        <f>IF($A9085="","",IF(ISNUMBER($A9085),$A9085,IFERROR(DATEVALUE($A9085),"")))</f>
        <v/>
      </c>
      <c r="F9085" s="12">
        <f>IF($B9085="","",IF(ISNUMBER($B9085),HOUR($B9085)*2+MINUTE($B9085)/30,IFERROR(VALUE(LEFT($B9085,FIND(":",$B9085)-1))*2+VALUE(MID($B9085,FIND(":",$B9085)+1,2))/30,"")))</f>
        <v/>
      </c>
      <c r="G9085" s="12">
        <f>IF($E9085="","",IF(WEEKDAY($E9085,2)&lt;6,1,0))</f>
        <v/>
      </c>
      <c r="H9085" s="12">
        <f>IF(OR($E9085="",$F9085=""),"",IF(AND($G9085=1,$F9085&gt;='Working Hours'!$C$8,$F9085&lt;'Working Hours'!$C$9),1,0))</f>
        <v/>
      </c>
    </row>
    <row r="9086">
      <c r="A9086" s="11" t="n"/>
      <c r="B9086" s="11" t="n"/>
      <c r="C9086" s="11" t="n"/>
      <c r="E9086" s="12">
        <f>IF($A9086="","",IF(ISNUMBER($A9086),$A9086,IFERROR(DATEVALUE($A9086),"")))</f>
        <v/>
      </c>
      <c r="F9086" s="12">
        <f>IF($B9086="","",IF(ISNUMBER($B9086),HOUR($B9086)*2+MINUTE($B9086)/30,IFERROR(VALUE(LEFT($B9086,FIND(":",$B9086)-1))*2+VALUE(MID($B9086,FIND(":",$B9086)+1,2))/30,"")))</f>
        <v/>
      </c>
      <c r="G9086" s="12">
        <f>IF($E9086="","",IF(WEEKDAY($E9086,2)&lt;6,1,0))</f>
        <v/>
      </c>
      <c r="H9086" s="12">
        <f>IF(OR($E9086="",$F9086=""),"",IF(AND($G9086=1,$F9086&gt;='Working Hours'!$C$8,$F9086&lt;'Working Hours'!$C$9),1,0))</f>
        <v/>
      </c>
    </row>
    <row r="9087">
      <c r="A9087" s="11" t="n"/>
      <c r="B9087" s="11" t="n"/>
      <c r="C9087" s="11" t="n"/>
      <c r="E9087" s="12">
        <f>IF($A9087="","",IF(ISNUMBER($A9087),$A9087,IFERROR(DATEVALUE($A9087),"")))</f>
        <v/>
      </c>
      <c r="F9087" s="12">
        <f>IF($B9087="","",IF(ISNUMBER($B9087),HOUR($B9087)*2+MINUTE($B9087)/30,IFERROR(VALUE(LEFT($B9087,FIND(":",$B9087)-1))*2+VALUE(MID($B9087,FIND(":",$B9087)+1,2))/30,"")))</f>
        <v/>
      </c>
      <c r="G9087" s="12">
        <f>IF($E9087="","",IF(WEEKDAY($E9087,2)&lt;6,1,0))</f>
        <v/>
      </c>
      <c r="H9087" s="12">
        <f>IF(OR($E9087="",$F9087=""),"",IF(AND($G9087=1,$F9087&gt;='Working Hours'!$C$8,$F9087&lt;'Working Hours'!$C$9),1,0))</f>
        <v/>
      </c>
    </row>
    <row r="9088">
      <c r="A9088" s="11" t="n"/>
      <c r="B9088" s="11" t="n"/>
      <c r="C9088" s="11" t="n"/>
      <c r="E9088" s="12">
        <f>IF($A9088="","",IF(ISNUMBER($A9088),$A9088,IFERROR(DATEVALUE($A9088),"")))</f>
        <v/>
      </c>
      <c r="F9088" s="12">
        <f>IF($B9088="","",IF(ISNUMBER($B9088),HOUR($B9088)*2+MINUTE($B9088)/30,IFERROR(VALUE(LEFT($B9088,FIND(":",$B9088)-1))*2+VALUE(MID($B9088,FIND(":",$B9088)+1,2))/30,"")))</f>
        <v/>
      </c>
      <c r="G9088" s="12">
        <f>IF($E9088="","",IF(WEEKDAY($E9088,2)&lt;6,1,0))</f>
        <v/>
      </c>
      <c r="H9088" s="12">
        <f>IF(OR($E9088="",$F9088=""),"",IF(AND($G9088=1,$F9088&gt;='Working Hours'!$C$8,$F9088&lt;'Working Hours'!$C$9),1,0))</f>
        <v/>
      </c>
    </row>
    <row r="9089">
      <c r="A9089" s="11" t="n"/>
      <c r="B9089" s="11" t="n"/>
      <c r="C9089" s="11" t="n"/>
      <c r="E9089" s="12">
        <f>IF($A9089="","",IF(ISNUMBER($A9089),$A9089,IFERROR(DATEVALUE($A9089),"")))</f>
        <v/>
      </c>
      <c r="F9089" s="12">
        <f>IF($B9089="","",IF(ISNUMBER($B9089),HOUR($B9089)*2+MINUTE($B9089)/30,IFERROR(VALUE(LEFT($B9089,FIND(":",$B9089)-1))*2+VALUE(MID($B9089,FIND(":",$B9089)+1,2))/30,"")))</f>
        <v/>
      </c>
      <c r="G9089" s="12">
        <f>IF($E9089="","",IF(WEEKDAY($E9089,2)&lt;6,1,0))</f>
        <v/>
      </c>
      <c r="H9089" s="12">
        <f>IF(OR($E9089="",$F9089=""),"",IF(AND($G9089=1,$F9089&gt;='Working Hours'!$C$8,$F9089&lt;'Working Hours'!$C$9),1,0))</f>
        <v/>
      </c>
    </row>
    <row r="9090">
      <c r="A9090" s="11" t="n"/>
      <c r="B9090" s="11" t="n"/>
      <c r="C9090" s="11" t="n"/>
      <c r="E9090" s="12">
        <f>IF($A9090="","",IF(ISNUMBER($A9090),$A9090,IFERROR(DATEVALUE($A9090),"")))</f>
        <v/>
      </c>
      <c r="F9090" s="12">
        <f>IF($B9090="","",IF(ISNUMBER($B9090),HOUR($B9090)*2+MINUTE($B9090)/30,IFERROR(VALUE(LEFT($B9090,FIND(":",$B9090)-1))*2+VALUE(MID($B9090,FIND(":",$B9090)+1,2))/30,"")))</f>
        <v/>
      </c>
      <c r="G9090" s="12">
        <f>IF($E9090="","",IF(WEEKDAY($E9090,2)&lt;6,1,0))</f>
        <v/>
      </c>
      <c r="H9090" s="12">
        <f>IF(OR($E9090="",$F9090=""),"",IF(AND($G9090=1,$F9090&gt;='Working Hours'!$C$8,$F9090&lt;'Working Hours'!$C$9),1,0))</f>
        <v/>
      </c>
    </row>
    <row r="9091">
      <c r="A9091" s="11" t="n"/>
      <c r="B9091" s="11" t="n"/>
      <c r="C9091" s="11" t="n"/>
      <c r="E9091" s="12">
        <f>IF($A9091="","",IF(ISNUMBER($A9091),$A9091,IFERROR(DATEVALUE($A9091),"")))</f>
        <v/>
      </c>
      <c r="F9091" s="12">
        <f>IF($B9091="","",IF(ISNUMBER($B9091),HOUR($B9091)*2+MINUTE($B9091)/30,IFERROR(VALUE(LEFT($B9091,FIND(":",$B9091)-1))*2+VALUE(MID($B9091,FIND(":",$B9091)+1,2))/30,"")))</f>
        <v/>
      </c>
      <c r="G9091" s="12">
        <f>IF($E9091="","",IF(WEEKDAY($E9091,2)&lt;6,1,0))</f>
        <v/>
      </c>
      <c r="H9091" s="12">
        <f>IF(OR($E9091="",$F9091=""),"",IF(AND($G9091=1,$F9091&gt;='Working Hours'!$C$8,$F9091&lt;'Working Hours'!$C$9),1,0))</f>
        <v/>
      </c>
    </row>
    <row r="9092">
      <c r="A9092" s="11" t="n"/>
      <c r="B9092" s="11" t="n"/>
      <c r="C9092" s="11" t="n"/>
      <c r="E9092" s="12">
        <f>IF($A9092="","",IF(ISNUMBER($A9092),$A9092,IFERROR(DATEVALUE($A9092),"")))</f>
        <v/>
      </c>
      <c r="F9092" s="12">
        <f>IF($B9092="","",IF(ISNUMBER($B9092),HOUR($B9092)*2+MINUTE($B9092)/30,IFERROR(VALUE(LEFT($B9092,FIND(":",$B9092)-1))*2+VALUE(MID($B9092,FIND(":",$B9092)+1,2))/30,"")))</f>
        <v/>
      </c>
      <c r="G9092" s="12">
        <f>IF($E9092="","",IF(WEEKDAY($E9092,2)&lt;6,1,0))</f>
        <v/>
      </c>
      <c r="H9092" s="12">
        <f>IF(OR($E9092="",$F9092=""),"",IF(AND($G9092=1,$F9092&gt;='Working Hours'!$C$8,$F9092&lt;'Working Hours'!$C$9),1,0))</f>
        <v/>
      </c>
    </row>
    <row r="9093">
      <c r="A9093" s="11" t="n"/>
      <c r="B9093" s="11" t="n"/>
      <c r="C9093" s="11" t="n"/>
      <c r="E9093" s="12">
        <f>IF($A9093="","",IF(ISNUMBER($A9093),$A9093,IFERROR(DATEVALUE($A9093),"")))</f>
        <v/>
      </c>
      <c r="F9093" s="12">
        <f>IF($B9093="","",IF(ISNUMBER($B9093),HOUR($B9093)*2+MINUTE($B9093)/30,IFERROR(VALUE(LEFT($B9093,FIND(":",$B9093)-1))*2+VALUE(MID($B9093,FIND(":",$B9093)+1,2))/30,"")))</f>
        <v/>
      </c>
      <c r="G9093" s="12">
        <f>IF($E9093="","",IF(WEEKDAY($E9093,2)&lt;6,1,0))</f>
        <v/>
      </c>
      <c r="H9093" s="12">
        <f>IF(OR($E9093="",$F9093=""),"",IF(AND($G9093=1,$F9093&gt;='Working Hours'!$C$8,$F9093&lt;'Working Hours'!$C$9),1,0))</f>
        <v/>
      </c>
    </row>
    <row r="9094">
      <c r="A9094" s="11" t="n"/>
      <c r="B9094" s="11" t="n"/>
      <c r="C9094" s="11" t="n"/>
      <c r="E9094" s="12">
        <f>IF($A9094="","",IF(ISNUMBER($A9094),$A9094,IFERROR(DATEVALUE($A9094),"")))</f>
        <v/>
      </c>
      <c r="F9094" s="12">
        <f>IF($B9094="","",IF(ISNUMBER($B9094),HOUR($B9094)*2+MINUTE($B9094)/30,IFERROR(VALUE(LEFT($B9094,FIND(":",$B9094)-1))*2+VALUE(MID($B9094,FIND(":",$B9094)+1,2))/30,"")))</f>
        <v/>
      </c>
      <c r="G9094" s="12">
        <f>IF($E9094="","",IF(WEEKDAY($E9094,2)&lt;6,1,0))</f>
        <v/>
      </c>
      <c r="H9094" s="12">
        <f>IF(OR($E9094="",$F9094=""),"",IF(AND($G9094=1,$F9094&gt;='Working Hours'!$C$8,$F9094&lt;'Working Hours'!$C$9),1,0))</f>
        <v/>
      </c>
    </row>
    <row r="9095">
      <c r="A9095" s="11" t="n"/>
      <c r="B9095" s="11" t="n"/>
      <c r="C9095" s="11" t="n"/>
      <c r="E9095" s="12">
        <f>IF($A9095="","",IF(ISNUMBER($A9095),$A9095,IFERROR(DATEVALUE($A9095),"")))</f>
        <v/>
      </c>
      <c r="F9095" s="12">
        <f>IF($B9095="","",IF(ISNUMBER($B9095),HOUR($B9095)*2+MINUTE($B9095)/30,IFERROR(VALUE(LEFT($B9095,FIND(":",$B9095)-1))*2+VALUE(MID($B9095,FIND(":",$B9095)+1,2))/30,"")))</f>
        <v/>
      </c>
      <c r="G9095" s="12">
        <f>IF($E9095="","",IF(WEEKDAY($E9095,2)&lt;6,1,0))</f>
        <v/>
      </c>
      <c r="H9095" s="12">
        <f>IF(OR($E9095="",$F9095=""),"",IF(AND($G9095=1,$F9095&gt;='Working Hours'!$C$8,$F9095&lt;'Working Hours'!$C$9),1,0))</f>
        <v/>
      </c>
    </row>
    <row r="9096">
      <c r="A9096" s="11" t="n"/>
      <c r="B9096" s="11" t="n"/>
      <c r="C9096" s="11" t="n"/>
      <c r="E9096" s="12">
        <f>IF($A9096="","",IF(ISNUMBER($A9096),$A9096,IFERROR(DATEVALUE($A9096),"")))</f>
        <v/>
      </c>
      <c r="F9096" s="12">
        <f>IF($B9096="","",IF(ISNUMBER($B9096),HOUR($B9096)*2+MINUTE($B9096)/30,IFERROR(VALUE(LEFT($B9096,FIND(":",$B9096)-1))*2+VALUE(MID($B9096,FIND(":",$B9096)+1,2))/30,"")))</f>
        <v/>
      </c>
      <c r="G9096" s="12">
        <f>IF($E9096="","",IF(WEEKDAY($E9096,2)&lt;6,1,0))</f>
        <v/>
      </c>
      <c r="H9096" s="12">
        <f>IF(OR($E9096="",$F9096=""),"",IF(AND($G9096=1,$F9096&gt;='Working Hours'!$C$8,$F9096&lt;'Working Hours'!$C$9),1,0))</f>
        <v/>
      </c>
    </row>
    <row r="9097">
      <c r="A9097" s="11" t="n"/>
      <c r="B9097" s="11" t="n"/>
      <c r="C9097" s="11" t="n"/>
      <c r="E9097" s="12">
        <f>IF($A9097="","",IF(ISNUMBER($A9097),$A9097,IFERROR(DATEVALUE($A9097),"")))</f>
        <v/>
      </c>
      <c r="F9097" s="12">
        <f>IF($B9097="","",IF(ISNUMBER($B9097),HOUR($B9097)*2+MINUTE($B9097)/30,IFERROR(VALUE(LEFT($B9097,FIND(":",$B9097)-1))*2+VALUE(MID($B9097,FIND(":",$B9097)+1,2))/30,"")))</f>
        <v/>
      </c>
      <c r="G9097" s="12">
        <f>IF($E9097="","",IF(WEEKDAY($E9097,2)&lt;6,1,0))</f>
        <v/>
      </c>
      <c r="H9097" s="12">
        <f>IF(OR($E9097="",$F9097=""),"",IF(AND($G9097=1,$F9097&gt;='Working Hours'!$C$8,$F9097&lt;'Working Hours'!$C$9),1,0))</f>
        <v/>
      </c>
    </row>
    <row r="9098">
      <c r="A9098" s="11" t="n"/>
      <c r="B9098" s="11" t="n"/>
      <c r="C9098" s="11" t="n"/>
      <c r="E9098" s="12">
        <f>IF($A9098="","",IF(ISNUMBER($A9098),$A9098,IFERROR(DATEVALUE($A9098),"")))</f>
        <v/>
      </c>
      <c r="F9098" s="12">
        <f>IF($B9098="","",IF(ISNUMBER($B9098),HOUR($B9098)*2+MINUTE($B9098)/30,IFERROR(VALUE(LEFT($B9098,FIND(":",$B9098)-1))*2+VALUE(MID($B9098,FIND(":",$B9098)+1,2))/30,"")))</f>
        <v/>
      </c>
      <c r="G9098" s="12">
        <f>IF($E9098="","",IF(WEEKDAY($E9098,2)&lt;6,1,0))</f>
        <v/>
      </c>
      <c r="H9098" s="12">
        <f>IF(OR($E9098="",$F9098=""),"",IF(AND($G9098=1,$F9098&gt;='Working Hours'!$C$8,$F9098&lt;'Working Hours'!$C$9),1,0))</f>
        <v/>
      </c>
    </row>
    <row r="9099">
      <c r="A9099" s="11" t="n"/>
      <c r="B9099" s="11" t="n"/>
      <c r="C9099" s="11" t="n"/>
      <c r="E9099" s="12">
        <f>IF($A9099="","",IF(ISNUMBER($A9099),$A9099,IFERROR(DATEVALUE($A9099),"")))</f>
        <v/>
      </c>
      <c r="F9099" s="12">
        <f>IF($B9099="","",IF(ISNUMBER($B9099),HOUR($B9099)*2+MINUTE($B9099)/30,IFERROR(VALUE(LEFT($B9099,FIND(":",$B9099)-1))*2+VALUE(MID($B9099,FIND(":",$B9099)+1,2))/30,"")))</f>
        <v/>
      </c>
      <c r="G9099" s="12">
        <f>IF($E9099="","",IF(WEEKDAY($E9099,2)&lt;6,1,0))</f>
        <v/>
      </c>
      <c r="H9099" s="12">
        <f>IF(OR($E9099="",$F9099=""),"",IF(AND($G9099=1,$F9099&gt;='Working Hours'!$C$8,$F9099&lt;'Working Hours'!$C$9),1,0))</f>
        <v/>
      </c>
    </row>
    <row r="9100">
      <c r="A9100" s="11" t="n"/>
      <c r="B9100" s="11" t="n"/>
      <c r="C9100" s="11" t="n"/>
      <c r="E9100" s="12">
        <f>IF($A9100="","",IF(ISNUMBER($A9100),$A9100,IFERROR(DATEVALUE($A9100),"")))</f>
        <v/>
      </c>
      <c r="F9100" s="12">
        <f>IF($B9100="","",IF(ISNUMBER($B9100),HOUR($B9100)*2+MINUTE($B9100)/30,IFERROR(VALUE(LEFT($B9100,FIND(":",$B9100)-1))*2+VALUE(MID($B9100,FIND(":",$B9100)+1,2))/30,"")))</f>
        <v/>
      </c>
      <c r="G9100" s="12">
        <f>IF($E9100="","",IF(WEEKDAY($E9100,2)&lt;6,1,0))</f>
        <v/>
      </c>
      <c r="H9100" s="12">
        <f>IF(OR($E9100="",$F9100=""),"",IF(AND($G9100=1,$F9100&gt;='Working Hours'!$C$8,$F9100&lt;'Working Hours'!$C$9),1,0))</f>
        <v/>
      </c>
    </row>
    <row r="9101">
      <c r="A9101" s="11" t="n"/>
      <c r="B9101" s="11" t="n"/>
      <c r="C9101" s="11" t="n"/>
      <c r="E9101" s="12">
        <f>IF($A9101="","",IF(ISNUMBER($A9101),$A9101,IFERROR(DATEVALUE($A9101),"")))</f>
        <v/>
      </c>
      <c r="F9101" s="12">
        <f>IF($B9101="","",IF(ISNUMBER($B9101),HOUR($B9101)*2+MINUTE($B9101)/30,IFERROR(VALUE(LEFT($B9101,FIND(":",$B9101)-1))*2+VALUE(MID($B9101,FIND(":",$B9101)+1,2))/30,"")))</f>
        <v/>
      </c>
      <c r="G9101" s="12">
        <f>IF($E9101="","",IF(WEEKDAY($E9101,2)&lt;6,1,0))</f>
        <v/>
      </c>
      <c r="H9101" s="12">
        <f>IF(OR($E9101="",$F9101=""),"",IF(AND($G9101=1,$F9101&gt;='Working Hours'!$C$8,$F9101&lt;'Working Hours'!$C$9),1,0))</f>
        <v/>
      </c>
    </row>
    <row r="9102">
      <c r="A9102" s="11" t="n"/>
      <c r="B9102" s="11" t="n"/>
      <c r="C9102" s="11" t="n"/>
      <c r="E9102" s="12">
        <f>IF($A9102="","",IF(ISNUMBER($A9102),$A9102,IFERROR(DATEVALUE($A9102),"")))</f>
        <v/>
      </c>
      <c r="F9102" s="12">
        <f>IF($B9102="","",IF(ISNUMBER($B9102),HOUR($B9102)*2+MINUTE($B9102)/30,IFERROR(VALUE(LEFT($B9102,FIND(":",$B9102)-1))*2+VALUE(MID($B9102,FIND(":",$B9102)+1,2))/30,"")))</f>
        <v/>
      </c>
      <c r="G9102" s="12">
        <f>IF($E9102="","",IF(WEEKDAY($E9102,2)&lt;6,1,0))</f>
        <v/>
      </c>
      <c r="H9102" s="12">
        <f>IF(OR($E9102="",$F9102=""),"",IF(AND($G9102=1,$F9102&gt;='Working Hours'!$C$8,$F9102&lt;'Working Hours'!$C$9),1,0))</f>
        <v/>
      </c>
    </row>
    <row r="9103">
      <c r="A9103" s="11" t="n"/>
      <c r="B9103" s="11" t="n"/>
      <c r="C9103" s="11" t="n"/>
      <c r="E9103" s="12">
        <f>IF($A9103="","",IF(ISNUMBER($A9103),$A9103,IFERROR(DATEVALUE($A9103),"")))</f>
        <v/>
      </c>
      <c r="F9103" s="12">
        <f>IF($B9103="","",IF(ISNUMBER($B9103),HOUR($B9103)*2+MINUTE($B9103)/30,IFERROR(VALUE(LEFT($B9103,FIND(":",$B9103)-1))*2+VALUE(MID($B9103,FIND(":",$B9103)+1,2))/30,"")))</f>
        <v/>
      </c>
      <c r="G9103" s="12">
        <f>IF($E9103="","",IF(WEEKDAY($E9103,2)&lt;6,1,0))</f>
        <v/>
      </c>
      <c r="H9103" s="12">
        <f>IF(OR($E9103="",$F9103=""),"",IF(AND($G9103=1,$F9103&gt;='Working Hours'!$C$8,$F9103&lt;'Working Hours'!$C$9),1,0))</f>
        <v/>
      </c>
    </row>
    <row r="9104">
      <c r="A9104" s="11" t="n"/>
      <c r="B9104" s="11" t="n"/>
      <c r="C9104" s="11" t="n"/>
      <c r="E9104" s="12">
        <f>IF($A9104="","",IF(ISNUMBER($A9104),$A9104,IFERROR(DATEVALUE($A9104),"")))</f>
        <v/>
      </c>
      <c r="F9104" s="12">
        <f>IF($B9104="","",IF(ISNUMBER($B9104),HOUR($B9104)*2+MINUTE($B9104)/30,IFERROR(VALUE(LEFT($B9104,FIND(":",$B9104)-1))*2+VALUE(MID($B9104,FIND(":",$B9104)+1,2))/30,"")))</f>
        <v/>
      </c>
      <c r="G9104" s="12">
        <f>IF($E9104="","",IF(WEEKDAY($E9104,2)&lt;6,1,0))</f>
        <v/>
      </c>
      <c r="H9104" s="12">
        <f>IF(OR($E9104="",$F9104=""),"",IF(AND($G9104=1,$F9104&gt;='Working Hours'!$C$8,$F9104&lt;'Working Hours'!$C$9),1,0))</f>
        <v/>
      </c>
    </row>
    <row r="9105">
      <c r="A9105" s="11" t="n"/>
      <c r="B9105" s="11" t="n"/>
      <c r="C9105" s="11" t="n"/>
      <c r="E9105" s="12">
        <f>IF($A9105="","",IF(ISNUMBER($A9105),$A9105,IFERROR(DATEVALUE($A9105),"")))</f>
        <v/>
      </c>
      <c r="F9105" s="12">
        <f>IF($B9105="","",IF(ISNUMBER($B9105),HOUR($B9105)*2+MINUTE($B9105)/30,IFERROR(VALUE(LEFT($B9105,FIND(":",$B9105)-1))*2+VALUE(MID($B9105,FIND(":",$B9105)+1,2))/30,"")))</f>
        <v/>
      </c>
      <c r="G9105" s="12">
        <f>IF($E9105="","",IF(WEEKDAY($E9105,2)&lt;6,1,0))</f>
        <v/>
      </c>
      <c r="H9105" s="12">
        <f>IF(OR($E9105="",$F9105=""),"",IF(AND($G9105=1,$F9105&gt;='Working Hours'!$C$8,$F9105&lt;'Working Hours'!$C$9),1,0))</f>
        <v/>
      </c>
    </row>
    <row r="9106">
      <c r="A9106" s="11" t="n"/>
      <c r="B9106" s="11" t="n"/>
      <c r="C9106" s="11" t="n"/>
      <c r="E9106" s="12">
        <f>IF($A9106="","",IF(ISNUMBER($A9106),$A9106,IFERROR(DATEVALUE($A9106),"")))</f>
        <v/>
      </c>
      <c r="F9106" s="12">
        <f>IF($B9106="","",IF(ISNUMBER($B9106),HOUR($B9106)*2+MINUTE($B9106)/30,IFERROR(VALUE(LEFT($B9106,FIND(":",$B9106)-1))*2+VALUE(MID($B9106,FIND(":",$B9106)+1,2))/30,"")))</f>
        <v/>
      </c>
      <c r="G9106" s="12">
        <f>IF($E9106="","",IF(WEEKDAY($E9106,2)&lt;6,1,0))</f>
        <v/>
      </c>
      <c r="H9106" s="12">
        <f>IF(OR($E9106="",$F9106=""),"",IF(AND($G9106=1,$F9106&gt;='Working Hours'!$C$8,$F9106&lt;'Working Hours'!$C$9),1,0))</f>
        <v/>
      </c>
    </row>
    <row r="9107">
      <c r="A9107" s="11" t="n"/>
      <c r="B9107" s="11" t="n"/>
      <c r="C9107" s="11" t="n"/>
      <c r="E9107" s="12">
        <f>IF($A9107="","",IF(ISNUMBER($A9107),$A9107,IFERROR(DATEVALUE($A9107),"")))</f>
        <v/>
      </c>
      <c r="F9107" s="12">
        <f>IF($B9107="","",IF(ISNUMBER($B9107),HOUR($B9107)*2+MINUTE($B9107)/30,IFERROR(VALUE(LEFT($B9107,FIND(":",$B9107)-1))*2+VALUE(MID($B9107,FIND(":",$B9107)+1,2))/30,"")))</f>
        <v/>
      </c>
      <c r="G9107" s="12">
        <f>IF($E9107="","",IF(WEEKDAY($E9107,2)&lt;6,1,0))</f>
        <v/>
      </c>
      <c r="H9107" s="12">
        <f>IF(OR($E9107="",$F9107=""),"",IF(AND($G9107=1,$F9107&gt;='Working Hours'!$C$8,$F9107&lt;'Working Hours'!$C$9),1,0))</f>
        <v/>
      </c>
    </row>
    <row r="9108">
      <c r="A9108" s="11" t="n"/>
      <c r="B9108" s="11" t="n"/>
      <c r="C9108" s="11" t="n"/>
      <c r="E9108" s="12">
        <f>IF($A9108="","",IF(ISNUMBER($A9108),$A9108,IFERROR(DATEVALUE($A9108),"")))</f>
        <v/>
      </c>
      <c r="F9108" s="12">
        <f>IF($B9108="","",IF(ISNUMBER($B9108),HOUR($B9108)*2+MINUTE($B9108)/30,IFERROR(VALUE(LEFT($B9108,FIND(":",$B9108)-1))*2+VALUE(MID($B9108,FIND(":",$B9108)+1,2))/30,"")))</f>
        <v/>
      </c>
      <c r="G9108" s="12">
        <f>IF($E9108="","",IF(WEEKDAY($E9108,2)&lt;6,1,0))</f>
        <v/>
      </c>
      <c r="H9108" s="12">
        <f>IF(OR($E9108="",$F9108=""),"",IF(AND($G9108=1,$F9108&gt;='Working Hours'!$C$8,$F9108&lt;'Working Hours'!$C$9),1,0))</f>
        <v/>
      </c>
    </row>
    <row r="9109">
      <c r="A9109" s="11" t="n"/>
      <c r="B9109" s="11" t="n"/>
      <c r="C9109" s="11" t="n"/>
      <c r="E9109" s="12">
        <f>IF($A9109="","",IF(ISNUMBER($A9109),$A9109,IFERROR(DATEVALUE($A9109),"")))</f>
        <v/>
      </c>
      <c r="F9109" s="12">
        <f>IF($B9109="","",IF(ISNUMBER($B9109),HOUR($B9109)*2+MINUTE($B9109)/30,IFERROR(VALUE(LEFT($B9109,FIND(":",$B9109)-1))*2+VALUE(MID($B9109,FIND(":",$B9109)+1,2))/30,"")))</f>
        <v/>
      </c>
      <c r="G9109" s="12">
        <f>IF($E9109="","",IF(WEEKDAY($E9109,2)&lt;6,1,0))</f>
        <v/>
      </c>
      <c r="H9109" s="12">
        <f>IF(OR($E9109="",$F9109=""),"",IF(AND($G9109=1,$F9109&gt;='Working Hours'!$C$8,$F9109&lt;'Working Hours'!$C$9),1,0))</f>
        <v/>
      </c>
    </row>
    <row r="9110">
      <c r="A9110" s="11" t="n"/>
      <c r="B9110" s="11" t="n"/>
      <c r="C9110" s="11" t="n"/>
      <c r="E9110" s="12">
        <f>IF($A9110="","",IF(ISNUMBER($A9110),$A9110,IFERROR(DATEVALUE($A9110),"")))</f>
        <v/>
      </c>
      <c r="F9110" s="12">
        <f>IF($B9110="","",IF(ISNUMBER($B9110),HOUR($B9110)*2+MINUTE($B9110)/30,IFERROR(VALUE(LEFT($B9110,FIND(":",$B9110)-1))*2+VALUE(MID($B9110,FIND(":",$B9110)+1,2))/30,"")))</f>
        <v/>
      </c>
      <c r="G9110" s="12">
        <f>IF($E9110="","",IF(WEEKDAY($E9110,2)&lt;6,1,0))</f>
        <v/>
      </c>
      <c r="H9110" s="12">
        <f>IF(OR($E9110="",$F9110=""),"",IF(AND($G9110=1,$F9110&gt;='Working Hours'!$C$8,$F9110&lt;'Working Hours'!$C$9),1,0))</f>
        <v/>
      </c>
    </row>
    <row r="9111">
      <c r="A9111" s="11" t="n"/>
      <c r="B9111" s="11" t="n"/>
      <c r="C9111" s="11" t="n"/>
      <c r="E9111" s="12">
        <f>IF($A9111="","",IF(ISNUMBER($A9111),$A9111,IFERROR(DATEVALUE($A9111),"")))</f>
        <v/>
      </c>
      <c r="F9111" s="12">
        <f>IF($B9111="","",IF(ISNUMBER($B9111),HOUR($B9111)*2+MINUTE($B9111)/30,IFERROR(VALUE(LEFT($B9111,FIND(":",$B9111)-1))*2+VALUE(MID($B9111,FIND(":",$B9111)+1,2))/30,"")))</f>
        <v/>
      </c>
      <c r="G9111" s="12">
        <f>IF($E9111="","",IF(WEEKDAY($E9111,2)&lt;6,1,0))</f>
        <v/>
      </c>
      <c r="H9111" s="12">
        <f>IF(OR($E9111="",$F9111=""),"",IF(AND($G9111=1,$F9111&gt;='Working Hours'!$C$8,$F9111&lt;'Working Hours'!$C$9),1,0))</f>
        <v/>
      </c>
    </row>
    <row r="9112">
      <c r="A9112" s="11" t="n"/>
      <c r="B9112" s="11" t="n"/>
      <c r="C9112" s="11" t="n"/>
      <c r="E9112" s="12">
        <f>IF($A9112="","",IF(ISNUMBER($A9112),$A9112,IFERROR(DATEVALUE($A9112),"")))</f>
        <v/>
      </c>
      <c r="F9112" s="12">
        <f>IF($B9112="","",IF(ISNUMBER($B9112),HOUR($B9112)*2+MINUTE($B9112)/30,IFERROR(VALUE(LEFT($B9112,FIND(":",$B9112)-1))*2+VALUE(MID($B9112,FIND(":",$B9112)+1,2))/30,"")))</f>
        <v/>
      </c>
      <c r="G9112" s="12">
        <f>IF($E9112="","",IF(WEEKDAY($E9112,2)&lt;6,1,0))</f>
        <v/>
      </c>
      <c r="H9112" s="12">
        <f>IF(OR($E9112="",$F9112=""),"",IF(AND($G9112=1,$F9112&gt;='Working Hours'!$C$8,$F9112&lt;'Working Hours'!$C$9),1,0))</f>
        <v/>
      </c>
    </row>
    <row r="9113">
      <c r="A9113" s="11" t="n"/>
      <c r="B9113" s="11" t="n"/>
      <c r="C9113" s="11" t="n"/>
      <c r="E9113" s="12">
        <f>IF($A9113="","",IF(ISNUMBER($A9113),$A9113,IFERROR(DATEVALUE($A9113),"")))</f>
        <v/>
      </c>
      <c r="F9113" s="12">
        <f>IF($B9113="","",IF(ISNUMBER($B9113),HOUR($B9113)*2+MINUTE($B9113)/30,IFERROR(VALUE(LEFT($B9113,FIND(":",$B9113)-1))*2+VALUE(MID($B9113,FIND(":",$B9113)+1,2))/30,"")))</f>
        <v/>
      </c>
      <c r="G9113" s="12">
        <f>IF($E9113="","",IF(WEEKDAY($E9113,2)&lt;6,1,0))</f>
        <v/>
      </c>
      <c r="H9113" s="12">
        <f>IF(OR($E9113="",$F9113=""),"",IF(AND($G9113=1,$F9113&gt;='Working Hours'!$C$8,$F9113&lt;'Working Hours'!$C$9),1,0))</f>
        <v/>
      </c>
    </row>
    <row r="9114">
      <c r="A9114" s="11" t="n"/>
      <c r="B9114" s="11" t="n"/>
      <c r="C9114" s="11" t="n"/>
      <c r="E9114" s="12">
        <f>IF($A9114="","",IF(ISNUMBER($A9114),$A9114,IFERROR(DATEVALUE($A9114),"")))</f>
        <v/>
      </c>
      <c r="F9114" s="12">
        <f>IF($B9114="","",IF(ISNUMBER($B9114),HOUR($B9114)*2+MINUTE($B9114)/30,IFERROR(VALUE(LEFT($B9114,FIND(":",$B9114)-1))*2+VALUE(MID($B9114,FIND(":",$B9114)+1,2))/30,"")))</f>
        <v/>
      </c>
      <c r="G9114" s="12">
        <f>IF($E9114="","",IF(WEEKDAY($E9114,2)&lt;6,1,0))</f>
        <v/>
      </c>
      <c r="H9114" s="12">
        <f>IF(OR($E9114="",$F9114=""),"",IF(AND($G9114=1,$F9114&gt;='Working Hours'!$C$8,$F9114&lt;'Working Hours'!$C$9),1,0))</f>
        <v/>
      </c>
    </row>
    <row r="9115">
      <c r="A9115" s="11" t="n"/>
      <c r="B9115" s="11" t="n"/>
      <c r="C9115" s="11" t="n"/>
      <c r="E9115" s="12">
        <f>IF($A9115="","",IF(ISNUMBER($A9115),$A9115,IFERROR(DATEVALUE($A9115),"")))</f>
        <v/>
      </c>
      <c r="F9115" s="12">
        <f>IF($B9115="","",IF(ISNUMBER($B9115),HOUR($B9115)*2+MINUTE($B9115)/30,IFERROR(VALUE(LEFT($B9115,FIND(":",$B9115)-1))*2+VALUE(MID($B9115,FIND(":",$B9115)+1,2))/30,"")))</f>
        <v/>
      </c>
      <c r="G9115" s="12">
        <f>IF($E9115="","",IF(WEEKDAY($E9115,2)&lt;6,1,0))</f>
        <v/>
      </c>
      <c r="H9115" s="12">
        <f>IF(OR($E9115="",$F9115=""),"",IF(AND($G9115=1,$F9115&gt;='Working Hours'!$C$8,$F9115&lt;'Working Hours'!$C$9),1,0))</f>
        <v/>
      </c>
    </row>
    <row r="9116">
      <c r="A9116" s="11" t="n"/>
      <c r="B9116" s="11" t="n"/>
      <c r="C9116" s="11" t="n"/>
      <c r="E9116" s="12">
        <f>IF($A9116="","",IF(ISNUMBER($A9116),$A9116,IFERROR(DATEVALUE($A9116),"")))</f>
        <v/>
      </c>
      <c r="F9116" s="12">
        <f>IF($B9116="","",IF(ISNUMBER($B9116),HOUR($B9116)*2+MINUTE($B9116)/30,IFERROR(VALUE(LEFT($B9116,FIND(":",$B9116)-1))*2+VALUE(MID($B9116,FIND(":",$B9116)+1,2))/30,"")))</f>
        <v/>
      </c>
      <c r="G9116" s="12">
        <f>IF($E9116="","",IF(WEEKDAY($E9116,2)&lt;6,1,0))</f>
        <v/>
      </c>
      <c r="H9116" s="12">
        <f>IF(OR($E9116="",$F9116=""),"",IF(AND($G9116=1,$F9116&gt;='Working Hours'!$C$8,$F9116&lt;'Working Hours'!$C$9),1,0))</f>
        <v/>
      </c>
    </row>
    <row r="9117">
      <c r="A9117" s="11" t="n"/>
      <c r="B9117" s="11" t="n"/>
      <c r="C9117" s="11" t="n"/>
      <c r="E9117" s="12">
        <f>IF($A9117="","",IF(ISNUMBER($A9117),$A9117,IFERROR(DATEVALUE($A9117),"")))</f>
        <v/>
      </c>
      <c r="F9117" s="12">
        <f>IF($B9117="","",IF(ISNUMBER($B9117),HOUR($B9117)*2+MINUTE($B9117)/30,IFERROR(VALUE(LEFT($B9117,FIND(":",$B9117)-1))*2+VALUE(MID($B9117,FIND(":",$B9117)+1,2))/30,"")))</f>
        <v/>
      </c>
      <c r="G9117" s="12">
        <f>IF($E9117="","",IF(WEEKDAY($E9117,2)&lt;6,1,0))</f>
        <v/>
      </c>
      <c r="H9117" s="12">
        <f>IF(OR($E9117="",$F9117=""),"",IF(AND($G9117=1,$F9117&gt;='Working Hours'!$C$8,$F9117&lt;'Working Hours'!$C$9),1,0))</f>
        <v/>
      </c>
    </row>
    <row r="9118">
      <c r="A9118" s="11" t="n"/>
      <c r="B9118" s="11" t="n"/>
      <c r="C9118" s="11" t="n"/>
      <c r="E9118" s="12">
        <f>IF($A9118="","",IF(ISNUMBER($A9118),$A9118,IFERROR(DATEVALUE($A9118),"")))</f>
        <v/>
      </c>
      <c r="F9118" s="12">
        <f>IF($B9118="","",IF(ISNUMBER($B9118),HOUR($B9118)*2+MINUTE($B9118)/30,IFERROR(VALUE(LEFT($B9118,FIND(":",$B9118)-1))*2+VALUE(MID($B9118,FIND(":",$B9118)+1,2))/30,"")))</f>
        <v/>
      </c>
      <c r="G9118" s="12">
        <f>IF($E9118="","",IF(WEEKDAY($E9118,2)&lt;6,1,0))</f>
        <v/>
      </c>
      <c r="H9118" s="12">
        <f>IF(OR($E9118="",$F9118=""),"",IF(AND($G9118=1,$F9118&gt;='Working Hours'!$C$8,$F9118&lt;'Working Hours'!$C$9),1,0))</f>
        <v/>
      </c>
    </row>
    <row r="9119">
      <c r="A9119" s="11" t="n"/>
      <c r="B9119" s="11" t="n"/>
      <c r="C9119" s="11" t="n"/>
      <c r="E9119" s="12">
        <f>IF($A9119="","",IF(ISNUMBER($A9119),$A9119,IFERROR(DATEVALUE($A9119),"")))</f>
        <v/>
      </c>
      <c r="F9119" s="12">
        <f>IF($B9119="","",IF(ISNUMBER($B9119),HOUR($B9119)*2+MINUTE($B9119)/30,IFERROR(VALUE(LEFT($B9119,FIND(":",$B9119)-1))*2+VALUE(MID($B9119,FIND(":",$B9119)+1,2))/30,"")))</f>
        <v/>
      </c>
      <c r="G9119" s="12">
        <f>IF($E9119="","",IF(WEEKDAY($E9119,2)&lt;6,1,0))</f>
        <v/>
      </c>
      <c r="H9119" s="12">
        <f>IF(OR($E9119="",$F9119=""),"",IF(AND($G9119=1,$F9119&gt;='Working Hours'!$C$8,$F9119&lt;'Working Hours'!$C$9),1,0))</f>
        <v/>
      </c>
    </row>
    <row r="9120">
      <c r="A9120" s="11" t="n"/>
      <c r="B9120" s="11" t="n"/>
      <c r="C9120" s="11" t="n"/>
      <c r="E9120" s="12">
        <f>IF($A9120="","",IF(ISNUMBER($A9120),$A9120,IFERROR(DATEVALUE($A9120),"")))</f>
        <v/>
      </c>
      <c r="F9120" s="12">
        <f>IF($B9120="","",IF(ISNUMBER($B9120),HOUR($B9120)*2+MINUTE($B9120)/30,IFERROR(VALUE(LEFT($B9120,FIND(":",$B9120)-1))*2+VALUE(MID($B9120,FIND(":",$B9120)+1,2))/30,"")))</f>
        <v/>
      </c>
      <c r="G9120" s="12">
        <f>IF($E9120="","",IF(WEEKDAY($E9120,2)&lt;6,1,0))</f>
        <v/>
      </c>
      <c r="H9120" s="12">
        <f>IF(OR($E9120="",$F9120=""),"",IF(AND($G9120=1,$F9120&gt;='Working Hours'!$C$8,$F9120&lt;'Working Hours'!$C$9),1,0))</f>
        <v/>
      </c>
    </row>
    <row r="9121">
      <c r="A9121" s="11" t="n"/>
      <c r="B9121" s="11" t="n"/>
      <c r="C9121" s="11" t="n"/>
      <c r="E9121" s="12">
        <f>IF($A9121="","",IF(ISNUMBER($A9121),$A9121,IFERROR(DATEVALUE($A9121),"")))</f>
        <v/>
      </c>
      <c r="F9121" s="12">
        <f>IF($B9121="","",IF(ISNUMBER($B9121),HOUR($B9121)*2+MINUTE($B9121)/30,IFERROR(VALUE(LEFT($B9121,FIND(":",$B9121)-1))*2+VALUE(MID($B9121,FIND(":",$B9121)+1,2))/30,"")))</f>
        <v/>
      </c>
      <c r="G9121" s="12">
        <f>IF($E9121="","",IF(WEEKDAY($E9121,2)&lt;6,1,0))</f>
        <v/>
      </c>
      <c r="H9121" s="12">
        <f>IF(OR($E9121="",$F9121=""),"",IF(AND($G9121=1,$F9121&gt;='Working Hours'!$C$8,$F9121&lt;'Working Hours'!$C$9),1,0))</f>
        <v/>
      </c>
    </row>
    <row r="9122">
      <c r="A9122" s="11" t="n"/>
      <c r="B9122" s="11" t="n"/>
      <c r="C9122" s="11" t="n"/>
      <c r="E9122" s="12">
        <f>IF($A9122="","",IF(ISNUMBER($A9122),$A9122,IFERROR(DATEVALUE($A9122),"")))</f>
        <v/>
      </c>
      <c r="F9122" s="12">
        <f>IF($B9122="","",IF(ISNUMBER($B9122),HOUR($B9122)*2+MINUTE($B9122)/30,IFERROR(VALUE(LEFT($B9122,FIND(":",$B9122)-1))*2+VALUE(MID($B9122,FIND(":",$B9122)+1,2))/30,"")))</f>
        <v/>
      </c>
      <c r="G9122" s="12">
        <f>IF($E9122="","",IF(WEEKDAY($E9122,2)&lt;6,1,0))</f>
        <v/>
      </c>
      <c r="H9122" s="12">
        <f>IF(OR($E9122="",$F9122=""),"",IF(AND($G9122=1,$F9122&gt;='Working Hours'!$C$8,$F9122&lt;'Working Hours'!$C$9),1,0))</f>
        <v/>
      </c>
    </row>
    <row r="9123">
      <c r="A9123" s="11" t="n"/>
      <c r="B9123" s="11" t="n"/>
      <c r="C9123" s="11" t="n"/>
      <c r="E9123" s="12">
        <f>IF($A9123="","",IF(ISNUMBER($A9123),$A9123,IFERROR(DATEVALUE($A9123),"")))</f>
        <v/>
      </c>
      <c r="F9123" s="12">
        <f>IF($B9123="","",IF(ISNUMBER($B9123),HOUR($B9123)*2+MINUTE($B9123)/30,IFERROR(VALUE(LEFT($B9123,FIND(":",$B9123)-1))*2+VALUE(MID($B9123,FIND(":",$B9123)+1,2))/30,"")))</f>
        <v/>
      </c>
      <c r="G9123" s="12">
        <f>IF($E9123="","",IF(WEEKDAY($E9123,2)&lt;6,1,0))</f>
        <v/>
      </c>
      <c r="H9123" s="12">
        <f>IF(OR($E9123="",$F9123=""),"",IF(AND($G9123=1,$F9123&gt;='Working Hours'!$C$8,$F9123&lt;'Working Hours'!$C$9),1,0))</f>
        <v/>
      </c>
    </row>
    <row r="9124">
      <c r="A9124" s="11" t="n"/>
      <c r="B9124" s="11" t="n"/>
      <c r="C9124" s="11" t="n"/>
      <c r="E9124" s="12">
        <f>IF($A9124="","",IF(ISNUMBER($A9124),$A9124,IFERROR(DATEVALUE($A9124),"")))</f>
        <v/>
      </c>
      <c r="F9124" s="12">
        <f>IF($B9124="","",IF(ISNUMBER($B9124),HOUR($B9124)*2+MINUTE($B9124)/30,IFERROR(VALUE(LEFT($B9124,FIND(":",$B9124)-1))*2+VALUE(MID($B9124,FIND(":",$B9124)+1,2))/30,"")))</f>
        <v/>
      </c>
      <c r="G9124" s="12">
        <f>IF($E9124="","",IF(WEEKDAY($E9124,2)&lt;6,1,0))</f>
        <v/>
      </c>
      <c r="H9124" s="12">
        <f>IF(OR($E9124="",$F9124=""),"",IF(AND($G9124=1,$F9124&gt;='Working Hours'!$C$8,$F9124&lt;'Working Hours'!$C$9),1,0))</f>
        <v/>
      </c>
    </row>
    <row r="9125">
      <c r="A9125" s="11" t="n"/>
      <c r="B9125" s="11" t="n"/>
      <c r="C9125" s="11" t="n"/>
      <c r="E9125" s="12">
        <f>IF($A9125="","",IF(ISNUMBER($A9125),$A9125,IFERROR(DATEVALUE($A9125),"")))</f>
        <v/>
      </c>
      <c r="F9125" s="12">
        <f>IF($B9125="","",IF(ISNUMBER($B9125),HOUR($B9125)*2+MINUTE($B9125)/30,IFERROR(VALUE(LEFT($B9125,FIND(":",$B9125)-1))*2+VALUE(MID($B9125,FIND(":",$B9125)+1,2))/30,"")))</f>
        <v/>
      </c>
      <c r="G9125" s="12">
        <f>IF($E9125="","",IF(WEEKDAY($E9125,2)&lt;6,1,0))</f>
        <v/>
      </c>
      <c r="H9125" s="12">
        <f>IF(OR($E9125="",$F9125=""),"",IF(AND($G9125=1,$F9125&gt;='Working Hours'!$C$8,$F9125&lt;'Working Hours'!$C$9),1,0))</f>
        <v/>
      </c>
    </row>
    <row r="9126">
      <c r="A9126" s="11" t="n"/>
      <c r="B9126" s="11" t="n"/>
      <c r="C9126" s="11" t="n"/>
      <c r="E9126" s="12">
        <f>IF($A9126="","",IF(ISNUMBER($A9126),$A9126,IFERROR(DATEVALUE($A9126),"")))</f>
        <v/>
      </c>
      <c r="F9126" s="12">
        <f>IF($B9126="","",IF(ISNUMBER($B9126),HOUR($B9126)*2+MINUTE($B9126)/30,IFERROR(VALUE(LEFT($B9126,FIND(":",$B9126)-1))*2+VALUE(MID($B9126,FIND(":",$B9126)+1,2))/30,"")))</f>
        <v/>
      </c>
      <c r="G9126" s="12">
        <f>IF($E9126="","",IF(WEEKDAY($E9126,2)&lt;6,1,0))</f>
        <v/>
      </c>
      <c r="H9126" s="12">
        <f>IF(OR($E9126="",$F9126=""),"",IF(AND($G9126=1,$F9126&gt;='Working Hours'!$C$8,$F9126&lt;'Working Hours'!$C$9),1,0))</f>
        <v/>
      </c>
    </row>
    <row r="9127">
      <c r="A9127" s="11" t="n"/>
      <c r="B9127" s="11" t="n"/>
      <c r="C9127" s="11" t="n"/>
      <c r="E9127" s="12">
        <f>IF($A9127="","",IF(ISNUMBER($A9127),$A9127,IFERROR(DATEVALUE($A9127),"")))</f>
        <v/>
      </c>
      <c r="F9127" s="12">
        <f>IF($B9127="","",IF(ISNUMBER($B9127),HOUR($B9127)*2+MINUTE($B9127)/30,IFERROR(VALUE(LEFT($B9127,FIND(":",$B9127)-1))*2+VALUE(MID($B9127,FIND(":",$B9127)+1,2))/30,"")))</f>
        <v/>
      </c>
      <c r="G9127" s="12">
        <f>IF($E9127="","",IF(WEEKDAY($E9127,2)&lt;6,1,0))</f>
        <v/>
      </c>
      <c r="H9127" s="12">
        <f>IF(OR($E9127="",$F9127=""),"",IF(AND($G9127=1,$F9127&gt;='Working Hours'!$C$8,$F9127&lt;'Working Hours'!$C$9),1,0))</f>
        <v/>
      </c>
    </row>
    <row r="9128">
      <c r="A9128" s="11" t="n"/>
      <c r="B9128" s="11" t="n"/>
      <c r="C9128" s="11" t="n"/>
      <c r="E9128" s="12">
        <f>IF($A9128="","",IF(ISNUMBER($A9128),$A9128,IFERROR(DATEVALUE($A9128),"")))</f>
        <v/>
      </c>
      <c r="F9128" s="12">
        <f>IF($B9128="","",IF(ISNUMBER($B9128),HOUR($B9128)*2+MINUTE($B9128)/30,IFERROR(VALUE(LEFT($B9128,FIND(":",$B9128)-1))*2+VALUE(MID($B9128,FIND(":",$B9128)+1,2))/30,"")))</f>
        <v/>
      </c>
      <c r="G9128" s="12">
        <f>IF($E9128="","",IF(WEEKDAY($E9128,2)&lt;6,1,0))</f>
        <v/>
      </c>
      <c r="H9128" s="12">
        <f>IF(OR($E9128="",$F9128=""),"",IF(AND($G9128=1,$F9128&gt;='Working Hours'!$C$8,$F9128&lt;'Working Hours'!$C$9),1,0))</f>
        <v/>
      </c>
    </row>
    <row r="9129">
      <c r="A9129" s="11" t="n"/>
      <c r="B9129" s="11" t="n"/>
      <c r="C9129" s="11" t="n"/>
      <c r="E9129" s="12">
        <f>IF($A9129="","",IF(ISNUMBER($A9129),$A9129,IFERROR(DATEVALUE($A9129),"")))</f>
        <v/>
      </c>
      <c r="F9129" s="12">
        <f>IF($B9129="","",IF(ISNUMBER($B9129),HOUR($B9129)*2+MINUTE($B9129)/30,IFERROR(VALUE(LEFT($B9129,FIND(":",$B9129)-1))*2+VALUE(MID($B9129,FIND(":",$B9129)+1,2))/30,"")))</f>
        <v/>
      </c>
      <c r="G9129" s="12">
        <f>IF($E9129="","",IF(WEEKDAY($E9129,2)&lt;6,1,0))</f>
        <v/>
      </c>
      <c r="H9129" s="12">
        <f>IF(OR($E9129="",$F9129=""),"",IF(AND($G9129=1,$F9129&gt;='Working Hours'!$C$8,$F9129&lt;'Working Hours'!$C$9),1,0))</f>
        <v/>
      </c>
    </row>
    <row r="9130">
      <c r="A9130" s="11" t="n"/>
      <c r="B9130" s="11" t="n"/>
      <c r="C9130" s="11" t="n"/>
      <c r="E9130" s="12">
        <f>IF($A9130="","",IF(ISNUMBER($A9130),$A9130,IFERROR(DATEVALUE($A9130),"")))</f>
        <v/>
      </c>
      <c r="F9130" s="12">
        <f>IF($B9130="","",IF(ISNUMBER($B9130),HOUR($B9130)*2+MINUTE($B9130)/30,IFERROR(VALUE(LEFT($B9130,FIND(":",$B9130)-1))*2+VALUE(MID($B9130,FIND(":",$B9130)+1,2))/30,"")))</f>
        <v/>
      </c>
      <c r="G9130" s="12">
        <f>IF($E9130="","",IF(WEEKDAY($E9130,2)&lt;6,1,0))</f>
        <v/>
      </c>
      <c r="H9130" s="12">
        <f>IF(OR($E9130="",$F9130=""),"",IF(AND($G9130=1,$F9130&gt;='Working Hours'!$C$8,$F9130&lt;'Working Hours'!$C$9),1,0))</f>
        <v/>
      </c>
    </row>
    <row r="9131">
      <c r="A9131" s="11" t="n"/>
      <c r="B9131" s="11" t="n"/>
      <c r="C9131" s="11" t="n"/>
      <c r="E9131" s="12">
        <f>IF($A9131="","",IF(ISNUMBER($A9131),$A9131,IFERROR(DATEVALUE($A9131),"")))</f>
        <v/>
      </c>
      <c r="F9131" s="12">
        <f>IF($B9131="","",IF(ISNUMBER($B9131),HOUR($B9131)*2+MINUTE($B9131)/30,IFERROR(VALUE(LEFT($B9131,FIND(":",$B9131)-1))*2+VALUE(MID($B9131,FIND(":",$B9131)+1,2))/30,"")))</f>
        <v/>
      </c>
      <c r="G9131" s="12">
        <f>IF($E9131="","",IF(WEEKDAY($E9131,2)&lt;6,1,0))</f>
        <v/>
      </c>
      <c r="H9131" s="12">
        <f>IF(OR($E9131="",$F9131=""),"",IF(AND($G9131=1,$F9131&gt;='Working Hours'!$C$8,$F9131&lt;'Working Hours'!$C$9),1,0))</f>
        <v/>
      </c>
    </row>
    <row r="9132">
      <c r="A9132" s="11" t="n"/>
      <c r="B9132" s="11" t="n"/>
      <c r="C9132" s="11" t="n"/>
      <c r="E9132" s="12">
        <f>IF($A9132="","",IF(ISNUMBER($A9132),$A9132,IFERROR(DATEVALUE($A9132),"")))</f>
        <v/>
      </c>
      <c r="F9132" s="12">
        <f>IF($B9132="","",IF(ISNUMBER($B9132),HOUR($B9132)*2+MINUTE($B9132)/30,IFERROR(VALUE(LEFT($B9132,FIND(":",$B9132)-1))*2+VALUE(MID($B9132,FIND(":",$B9132)+1,2))/30,"")))</f>
        <v/>
      </c>
      <c r="G9132" s="12">
        <f>IF($E9132="","",IF(WEEKDAY($E9132,2)&lt;6,1,0))</f>
        <v/>
      </c>
      <c r="H9132" s="12">
        <f>IF(OR($E9132="",$F9132=""),"",IF(AND($G9132=1,$F9132&gt;='Working Hours'!$C$8,$F9132&lt;'Working Hours'!$C$9),1,0))</f>
        <v/>
      </c>
    </row>
    <row r="9133">
      <c r="A9133" s="11" t="n"/>
      <c r="B9133" s="11" t="n"/>
      <c r="C9133" s="11" t="n"/>
      <c r="E9133" s="12">
        <f>IF($A9133="","",IF(ISNUMBER($A9133),$A9133,IFERROR(DATEVALUE($A9133),"")))</f>
        <v/>
      </c>
      <c r="F9133" s="12">
        <f>IF($B9133="","",IF(ISNUMBER($B9133),HOUR($B9133)*2+MINUTE($B9133)/30,IFERROR(VALUE(LEFT($B9133,FIND(":",$B9133)-1))*2+VALUE(MID($B9133,FIND(":",$B9133)+1,2))/30,"")))</f>
        <v/>
      </c>
      <c r="G9133" s="12">
        <f>IF($E9133="","",IF(WEEKDAY($E9133,2)&lt;6,1,0))</f>
        <v/>
      </c>
      <c r="H9133" s="12">
        <f>IF(OR($E9133="",$F9133=""),"",IF(AND($G9133=1,$F9133&gt;='Working Hours'!$C$8,$F9133&lt;'Working Hours'!$C$9),1,0))</f>
        <v/>
      </c>
    </row>
    <row r="9134">
      <c r="A9134" s="11" t="n"/>
      <c r="B9134" s="11" t="n"/>
      <c r="C9134" s="11" t="n"/>
      <c r="E9134" s="12">
        <f>IF($A9134="","",IF(ISNUMBER($A9134),$A9134,IFERROR(DATEVALUE($A9134),"")))</f>
        <v/>
      </c>
      <c r="F9134" s="12">
        <f>IF($B9134="","",IF(ISNUMBER($B9134),HOUR($B9134)*2+MINUTE($B9134)/30,IFERROR(VALUE(LEFT($B9134,FIND(":",$B9134)-1))*2+VALUE(MID($B9134,FIND(":",$B9134)+1,2))/30,"")))</f>
        <v/>
      </c>
      <c r="G9134" s="12">
        <f>IF($E9134="","",IF(WEEKDAY($E9134,2)&lt;6,1,0))</f>
        <v/>
      </c>
      <c r="H9134" s="12">
        <f>IF(OR($E9134="",$F9134=""),"",IF(AND($G9134=1,$F9134&gt;='Working Hours'!$C$8,$F9134&lt;'Working Hours'!$C$9),1,0))</f>
        <v/>
      </c>
    </row>
    <row r="9135">
      <c r="A9135" s="11" t="n"/>
      <c r="B9135" s="11" t="n"/>
      <c r="C9135" s="11" t="n"/>
      <c r="E9135" s="12">
        <f>IF($A9135="","",IF(ISNUMBER($A9135),$A9135,IFERROR(DATEVALUE($A9135),"")))</f>
        <v/>
      </c>
      <c r="F9135" s="12">
        <f>IF($B9135="","",IF(ISNUMBER($B9135),HOUR($B9135)*2+MINUTE($B9135)/30,IFERROR(VALUE(LEFT($B9135,FIND(":",$B9135)-1))*2+VALUE(MID($B9135,FIND(":",$B9135)+1,2))/30,"")))</f>
        <v/>
      </c>
      <c r="G9135" s="12">
        <f>IF($E9135="","",IF(WEEKDAY($E9135,2)&lt;6,1,0))</f>
        <v/>
      </c>
      <c r="H9135" s="12">
        <f>IF(OR($E9135="",$F9135=""),"",IF(AND($G9135=1,$F9135&gt;='Working Hours'!$C$8,$F9135&lt;'Working Hours'!$C$9),1,0))</f>
        <v/>
      </c>
    </row>
    <row r="9136">
      <c r="A9136" s="11" t="n"/>
      <c r="B9136" s="11" t="n"/>
      <c r="C9136" s="11" t="n"/>
      <c r="E9136" s="12">
        <f>IF($A9136="","",IF(ISNUMBER($A9136),$A9136,IFERROR(DATEVALUE($A9136),"")))</f>
        <v/>
      </c>
      <c r="F9136" s="12">
        <f>IF($B9136="","",IF(ISNUMBER($B9136),HOUR($B9136)*2+MINUTE($B9136)/30,IFERROR(VALUE(LEFT($B9136,FIND(":",$B9136)-1))*2+VALUE(MID($B9136,FIND(":",$B9136)+1,2))/30,"")))</f>
        <v/>
      </c>
      <c r="G9136" s="12">
        <f>IF($E9136="","",IF(WEEKDAY($E9136,2)&lt;6,1,0))</f>
        <v/>
      </c>
      <c r="H9136" s="12">
        <f>IF(OR($E9136="",$F9136=""),"",IF(AND($G9136=1,$F9136&gt;='Working Hours'!$C$8,$F9136&lt;'Working Hours'!$C$9),1,0))</f>
        <v/>
      </c>
    </row>
    <row r="9137">
      <c r="A9137" s="11" t="n"/>
      <c r="B9137" s="11" t="n"/>
      <c r="C9137" s="11" t="n"/>
      <c r="E9137" s="12">
        <f>IF($A9137="","",IF(ISNUMBER($A9137),$A9137,IFERROR(DATEVALUE($A9137),"")))</f>
        <v/>
      </c>
      <c r="F9137" s="12">
        <f>IF($B9137="","",IF(ISNUMBER($B9137),HOUR($B9137)*2+MINUTE($B9137)/30,IFERROR(VALUE(LEFT($B9137,FIND(":",$B9137)-1))*2+VALUE(MID($B9137,FIND(":",$B9137)+1,2))/30,"")))</f>
        <v/>
      </c>
      <c r="G9137" s="12">
        <f>IF($E9137="","",IF(WEEKDAY($E9137,2)&lt;6,1,0))</f>
        <v/>
      </c>
      <c r="H9137" s="12">
        <f>IF(OR($E9137="",$F9137=""),"",IF(AND($G9137=1,$F9137&gt;='Working Hours'!$C$8,$F9137&lt;'Working Hours'!$C$9),1,0))</f>
        <v/>
      </c>
    </row>
    <row r="9138">
      <c r="A9138" s="11" t="n"/>
      <c r="B9138" s="11" t="n"/>
      <c r="C9138" s="11" t="n"/>
      <c r="E9138" s="12">
        <f>IF($A9138="","",IF(ISNUMBER($A9138),$A9138,IFERROR(DATEVALUE($A9138),"")))</f>
        <v/>
      </c>
      <c r="F9138" s="12">
        <f>IF($B9138="","",IF(ISNUMBER($B9138),HOUR($B9138)*2+MINUTE($B9138)/30,IFERROR(VALUE(LEFT($B9138,FIND(":",$B9138)-1))*2+VALUE(MID($B9138,FIND(":",$B9138)+1,2))/30,"")))</f>
        <v/>
      </c>
      <c r="G9138" s="12">
        <f>IF($E9138="","",IF(WEEKDAY($E9138,2)&lt;6,1,0))</f>
        <v/>
      </c>
      <c r="H9138" s="12">
        <f>IF(OR($E9138="",$F9138=""),"",IF(AND($G9138=1,$F9138&gt;='Working Hours'!$C$8,$F9138&lt;'Working Hours'!$C$9),1,0))</f>
        <v/>
      </c>
    </row>
    <row r="9139">
      <c r="A9139" s="11" t="n"/>
      <c r="B9139" s="11" t="n"/>
      <c r="C9139" s="11" t="n"/>
      <c r="E9139" s="12">
        <f>IF($A9139="","",IF(ISNUMBER($A9139),$A9139,IFERROR(DATEVALUE($A9139),"")))</f>
        <v/>
      </c>
      <c r="F9139" s="12">
        <f>IF($B9139="","",IF(ISNUMBER($B9139),HOUR($B9139)*2+MINUTE($B9139)/30,IFERROR(VALUE(LEFT($B9139,FIND(":",$B9139)-1))*2+VALUE(MID($B9139,FIND(":",$B9139)+1,2))/30,"")))</f>
        <v/>
      </c>
      <c r="G9139" s="12">
        <f>IF($E9139="","",IF(WEEKDAY($E9139,2)&lt;6,1,0))</f>
        <v/>
      </c>
      <c r="H9139" s="12">
        <f>IF(OR($E9139="",$F9139=""),"",IF(AND($G9139=1,$F9139&gt;='Working Hours'!$C$8,$F9139&lt;'Working Hours'!$C$9),1,0))</f>
        <v/>
      </c>
    </row>
    <row r="9140">
      <c r="A9140" s="11" t="n"/>
      <c r="B9140" s="11" t="n"/>
      <c r="C9140" s="11" t="n"/>
      <c r="E9140" s="12">
        <f>IF($A9140="","",IF(ISNUMBER($A9140),$A9140,IFERROR(DATEVALUE($A9140),"")))</f>
        <v/>
      </c>
      <c r="F9140" s="12">
        <f>IF($B9140="","",IF(ISNUMBER($B9140),HOUR($B9140)*2+MINUTE($B9140)/30,IFERROR(VALUE(LEFT($B9140,FIND(":",$B9140)-1))*2+VALUE(MID($B9140,FIND(":",$B9140)+1,2))/30,"")))</f>
        <v/>
      </c>
      <c r="G9140" s="12">
        <f>IF($E9140="","",IF(WEEKDAY($E9140,2)&lt;6,1,0))</f>
        <v/>
      </c>
      <c r="H9140" s="12">
        <f>IF(OR($E9140="",$F9140=""),"",IF(AND($G9140=1,$F9140&gt;='Working Hours'!$C$8,$F9140&lt;'Working Hours'!$C$9),1,0))</f>
        <v/>
      </c>
    </row>
    <row r="9141">
      <c r="A9141" s="11" t="n"/>
      <c r="B9141" s="11" t="n"/>
      <c r="C9141" s="11" t="n"/>
      <c r="E9141" s="12">
        <f>IF($A9141="","",IF(ISNUMBER($A9141),$A9141,IFERROR(DATEVALUE($A9141),"")))</f>
        <v/>
      </c>
      <c r="F9141" s="12">
        <f>IF($B9141="","",IF(ISNUMBER($B9141),HOUR($B9141)*2+MINUTE($B9141)/30,IFERROR(VALUE(LEFT($B9141,FIND(":",$B9141)-1))*2+VALUE(MID($B9141,FIND(":",$B9141)+1,2))/30,"")))</f>
        <v/>
      </c>
      <c r="G9141" s="12">
        <f>IF($E9141="","",IF(WEEKDAY($E9141,2)&lt;6,1,0))</f>
        <v/>
      </c>
      <c r="H9141" s="12">
        <f>IF(OR($E9141="",$F9141=""),"",IF(AND($G9141=1,$F9141&gt;='Working Hours'!$C$8,$F9141&lt;'Working Hours'!$C$9),1,0))</f>
        <v/>
      </c>
    </row>
    <row r="9142">
      <c r="A9142" s="11" t="n"/>
      <c r="B9142" s="11" t="n"/>
      <c r="C9142" s="11" t="n"/>
      <c r="E9142" s="12">
        <f>IF($A9142="","",IF(ISNUMBER($A9142),$A9142,IFERROR(DATEVALUE($A9142),"")))</f>
        <v/>
      </c>
      <c r="F9142" s="12">
        <f>IF($B9142="","",IF(ISNUMBER($B9142),HOUR($B9142)*2+MINUTE($B9142)/30,IFERROR(VALUE(LEFT($B9142,FIND(":",$B9142)-1))*2+VALUE(MID($B9142,FIND(":",$B9142)+1,2))/30,"")))</f>
        <v/>
      </c>
      <c r="G9142" s="12">
        <f>IF($E9142="","",IF(WEEKDAY($E9142,2)&lt;6,1,0))</f>
        <v/>
      </c>
      <c r="H9142" s="12">
        <f>IF(OR($E9142="",$F9142=""),"",IF(AND($G9142=1,$F9142&gt;='Working Hours'!$C$8,$F9142&lt;'Working Hours'!$C$9),1,0))</f>
        <v/>
      </c>
    </row>
    <row r="9143">
      <c r="A9143" s="11" t="n"/>
      <c r="B9143" s="11" t="n"/>
      <c r="C9143" s="11" t="n"/>
      <c r="E9143" s="12">
        <f>IF($A9143="","",IF(ISNUMBER($A9143),$A9143,IFERROR(DATEVALUE($A9143),"")))</f>
        <v/>
      </c>
      <c r="F9143" s="12">
        <f>IF($B9143="","",IF(ISNUMBER($B9143),HOUR($B9143)*2+MINUTE($B9143)/30,IFERROR(VALUE(LEFT($B9143,FIND(":",$B9143)-1))*2+VALUE(MID($B9143,FIND(":",$B9143)+1,2))/30,"")))</f>
        <v/>
      </c>
      <c r="G9143" s="12">
        <f>IF($E9143="","",IF(WEEKDAY($E9143,2)&lt;6,1,0))</f>
        <v/>
      </c>
      <c r="H9143" s="12">
        <f>IF(OR($E9143="",$F9143=""),"",IF(AND($G9143=1,$F9143&gt;='Working Hours'!$C$8,$F9143&lt;'Working Hours'!$C$9),1,0))</f>
        <v/>
      </c>
    </row>
    <row r="9144">
      <c r="A9144" s="11" t="n"/>
      <c r="B9144" s="11" t="n"/>
      <c r="C9144" s="11" t="n"/>
      <c r="E9144" s="12">
        <f>IF($A9144="","",IF(ISNUMBER($A9144),$A9144,IFERROR(DATEVALUE($A9144),"")))</f>
        <v/>
      </c>
      <c r="F9144" s="12">
        <f>IF($B9144="","",IF(ISNUMBER($B9144),HOUR($B9144)*2+MINUTE($B9144)/30,IFERROR(VALUE(LEFT($B9144,FIND(":",$B9144)-1))*2+VALUE(MID($B9144,FIND(":",$B9144)+1,2))/30,"")))</f>
        <v/>
      </c>
      <c r="G9144" s="12">
        <f>IF($E9144="","",IF(WEEKDAY($E9144,2)&lt;6,1,0))</f>
        <v/>
      </c>
      <c r="H9144" s="12">
        <f>IF(OR($E9144="",$F9144=""),"",IF(AND($G9144=1,$F9144&gt;='Working Hours'!$C$8,$F9144&lt;'Working Hours'!$C$9),1,0))</f>
        <v/>
      </c>
    </row>
    <row r="9145">
      <c r="A9145" s="11" t="n"/>
      <c r="B9145" s="11" t="n"/>
      <c r="C9145" s="11" t="n"/>
      <c r="E9145" s="12">
        <f>IF($A9145="","",IF(ISNUMBER($A9145),$A9145,IFERROR(DATEVALUE($A9145),"")))</f>
        <v/>
      </c>
      <c r="F9145" s="12">
        <f>IF($B9145="","",IF(ISNUMBER($B9145),HOUR($B9145)*2+MINUTE($B9145)/30,IFERROR(VALUE(LEFT($B9145,FIND(":",$B9145)-1))*2+VALUE(MID($B9145,FIND(":",$B9145)+1,2))/30,"")))</f>
        <v/>
      </c>
      <c r="G9145" s="12">
        <f>IF($E9145="","",IF(WEEKDAY($E9145,2)&lt;6,1,0))</f>
        <v/>
      </c>
      <c r="H9145" s="12">
        <f>IF(OR($E9145="",$F9145=""),"",IF(AND($G9145=1,$F9145&gt;='Working Hours'!$C$8,$F9145&lt;'Working Hours'!$C$9),1,0))</f>
        <v/>
      </c>
    </row>
    <row r="9146">
      <c r="A9146" s="11" t="n"/>
      <c r="B9146" s="11" t="n"/>
      <c r="C9146" s="11" t="n"/>
      <c r="E9146" s="12">
        <f>IF($A9146="","",IF(ISNUMBER($A9146),$A9146,IFERROR(DATEVALUE($A9146),"")))</f>
        <v/>
      </c>
      <c r="F9146" s="12">
        <f>IF($B9146="","",IF(ISNUMBER($B9146),HOUR($B9146)*2+MINUTE($B9146)/30,IFERROR(VALUE(LEFT($B9146,FIND(":",$B9146)-1))*2+VALUE(MID($B9146,FIND(":",$B9146)+1,2))/30,"")))</f>
        <v/>
      </c>
      <c r="G9146" s="12">
        <f>IF($E9146="","",IF(WEEKDAY($E9146,2)&lt;6,1,0))</f>
        <v/>
      </c>
      <c r="H9146" s="12">
        <f>IF(OR($E9146="",$F9146=""),"",IF(AND($G9146=1,$F9146&gt;='Working Hours'!$C$8,$F9146&lt;'Working Hours'!$C$9),1,0))</f>
        <v/>
      </c>
    </row>
    <row r="9147">
      <c r="A9147" s="11" t="n"/>
      <c r="B9147" s="11" t="n"/>
      <c r="C9147" s="11" t="n"/>
      <c r="E9147" s="12">
        <f>IF($A9147="","",IF(ISNUMBER($A9147),$A9147,IFERROR(DATEVALUE($A9147),"")))</f>
        <v/>
      </c>
      <c r="F9147" s="12">
        <f>IF($B9147="","",IF(ISNUMBER($B9147),HOUR($B9147)*2+MINUTE($B9147)/30,IFERROR(VALUE(LEFT($B9147,FIND(":",$B9147)-1))*2+VALUE(MID($B9147,FIND(":",$B9147)+1,2))/30,"")))</f>
        <v/>
      </c>
      <c r="G9147" s="12">
        <f>IF($E9147="","",IF(WEEKDAY($E9147,2)&lt;6,1,0))</f>
        <v/>
      </c>
      <c r="H9147" s="12">
        <f>IF(OR($E9147="",$F9147=""),"",IF(AND($G9147=1,$F9147&gt;='Working Hours'!$C$8,$F9147&lt;'Working Hours'!$C$9),1,0))</f>
        <v/>
      </c>
    </row>
    <row r="9148">
      <c r="A9148" s="11" t="n"/>
      <c r="B9148" s="11" t="n"/>
      <c r="C9148" s="11" t="n"/>
      <c r="E9148" s="12">
        <f>IF($A9148="","",IF(ISNUMBER($A9148),$A9148,IFERROR(DATEVALUE($A9148),"")))</f>
        <v/>
      </c>
      <c r="F9148" s="12">
        <f>IF($B9148="","",IF(ISNUMBER($B9148),HOUR($B9148)*2+MINUTE($B9148)/30,IFERROR(VALUE(LEFT($B9148,FIND(":",$B9148)-1))*2+VALUE(MID($B9148,FIND(":",$B9148)+1,2))/30,"")))</f>
        <v/>
      </c>
      <c r="G9148" s="12">
        <f>IF($E9148="","",IF(WEEKDAY($E9148,2)&lt;6,1,0))</f>
        <v/>
      </c>
      <c r="H9148" s="12">
        <f>IF(OR($E9148="",$F9148=""),"",IF(AND($G9148=1,$F9148&gt;='Working Hours'!$C$8,$F9148&lt;'Working Hours'!$C$9),1,0))</f>
        <v/>
      </c>
    </row>
    <row r="9149">
      <c r="A9149" s="11" t="n"/>
      <c r="B9149" s="11" t="n"/>
      <c r="C9149" s="11" t="n"/>
      <c r="E9149" s="12">
        <f>IF($A9149="","",IF(ISNUMBER($A9149),$A9149,IFERROR(DATEVALUE($A9149),"")))</f>
        <v/>
      </c>
      <c r="F9149" s="12">
        <f>IF($B9149="","",IF(ISNUMBER($B9149),HOUR($B9149)*2+MINUTE($B9149)/30,IFERROR(VALUE(LEFT($B9149,FIND(":",$B9149)-1))*2+VALUE(MID($B9149,FIND(":",$B9149)+1,2))/30,"")))</f>
        <v/>
      </c>
      <c r="G9149" s="12">
        <f>IF($E9149="","",IF(WEEKDAY($E9149,2)&lt;6,1,0))</f>
        <v/>
      </c>
      <c r="H9149" s="12">
        <f>IF(OR($E9149="",$F9149=""),"",IF(AND($G9149=1,$F9149&gt;='Working Hours'!$C$8,$F9149&lt;'Working Hours'!$C$9),1,0))</f>
        <v/>
      </c>
    </row>
    <row r="9150">
      <c r="A9150" s="11" t="n"/>
      <c r="B9150" s="11" t="n"/>
      <c r="C9150" s="11" t="n"/>
      <c r="E9150" s="12">
        <f>IF($A9150="","",IF(ISNUMBER($A9150),$A9150,IFERROR(DATEVALUE($A9150),"")))</f>
        <v/>
      </c>
      <c r="F9150" s="12">
        <f>IF($B9150="","",IF(ISNUMBER($B9150),HOUR($B9150)*2+MINUTE($B9150)/30,IFERROR(VALUE(LEFT($B9150,FIND(":",$B9150)-1))*2+VALUE(MID($B9150,FIND(":",$B9150)+1,2))/30,"")))</f>
        <v/>
      </c>
      <c r="G9150" s="12">
        <f>IF($E9150="","",IF(WEEKDAY($E9150,2)&lt;6,1,0))</f>
        <v/>
      </c>
      <c r="H9150" s="12">
        <f>IF(OR($E9150="",$F9150=""),"",IF(AND($G9150=1,$F9150&gt;='Working Hours'!$C$8,$F9150&lt;'Working Hours'!$C$9),1,0))</f>
        <v/>
      </c>
    </row>
    <row r="9151">
      <c r="A9151" s="11" t="n"/>
      <c r="B9151" s="11" t="n"/>
      <c r="C9151" s="11" t="n"/>
      <c r="E9151" s="12">
        <f>IF($A9151="","",IF(ISNUMBER($A9151),$A9151,IFERROR(DATEVALUE($A9151),"")))</f>
        <v/>
      </c>
      <c r="F9151" s="12">
        <f>IF($B9151="","",IF(ISNUMBER($B9151),HOUR($B9151)*2+MINUTE($B9151)/30,IFERROR(VALUE(LEFT($B9151,FIND(":",$B9151)-1))*2+VALUE(MID($B9151,FIND(":",$B9151)+1,2))/30,"")))</f>
        <v/>
      </c>
      <c r="G9151" s="12">
        <f>IF($E9151="","",IF(WEEKDAY($E9151,2)&lt;6,1,0))</f>
        <v/>
      </c>
      <c r="H9151" s="12">
        <f>IF(OR($E9151="",$F9151=""),"",IF(AND($G9151=1,$F9151&gt;='Working Hours'!$C$8,$F9151&lt;'Working Hours'!$C$9),1,0))</f>
        <v/>
      </c>
    </row>
    <row r="9152">
      <c r="A9152" s="11" t="n"/>
      <c r="B9152" s="11" t="n"/>
      <c r="C9152" s="11" t="n"/>
      <c r="E9152" s="12">
        <f>IF($A9152="","",IF(ISNUMBER($A9152),$A9152,IFERROR(DATEVALUE($A9152),"")))</f>
        <v/>
      </c>
      <c r="F9152" s="12">
        <f>IF($B9152="","",IF(ISNUMBER($B9152),HOUR($B9152)*2+MINUTE($B9152)/30,IFERROR(VALUE(LEFT($B9152,FIND(":",$B9152)-1))*2+VALUE(MID($B9152,FIND(":",$B9152)+1,2))/30,"")))</f>
        <v/>
      </c>
      <c r="G9152" s="12">
        <f>IF($E9152="","",IF(WEEKDAY($E9152,2)&lt;6,1,0))</f>
        <v/>
      </c>
      <c r="H9152" s="12">
        <f>IF(OR($E9152="",$F9152=""),"",IF(AND($G9152=1,$F9152&gt;='Working Hours'!$C$8,$F9152&lt;'Working Hours'!$C$9),1,0))</f>
        <v/>
      </c>
    </row>
    <row r="9153">
      <c r="A9153" s="11" t="n"/>
      <c r="B9153" s="11" t="n"/>
      <c r="C9153" s="11" t="n"/>
      <c r="E9153" s="12">
        <f>IF($A9153="","",IF(ISNUMBER($A9153),$A9153,IFERROR(DATEVALUE($A9153),"")))</f>
        <v/>
      </c>
      <c r="F9153" s="12">
        <f>IF($B9153="","",IF(ISNUMBER($B9153),HOUR($B9153)*2+MINUTE($B9153)/30,IFERROR(VALUE(LEFT($B9153,FIND(":",$B9153)-1))*2+VALUE(MID($B9153,FIND(":",$B9153)+1,2))/30,"")))</f>
        <v/>
      </c>
      <c r="G9153" s="12">
        <f>IF($E9153="","",IF(WEEKDAY($E9153,2)&lt;6,1,0))</f>
        <v/>
      </c>
      <c r="H9153" s="12">
        <f>IF(OR($E9153="",$F9153=""),"",IF(AND($G9153=1,$F9153&gt;='Working Hours'!$C$8,$F9153&lt;'Working Hours'!$C$9),1,0))</f>
        <v/>
      </c>
    </row>
    <row r="9154">
      <c r="A9154" s="11" t="n"/>
      <c r="B9154" s="11" t="n"/>
      <c r="C9154" s="11" t="n"/>
      <c r="E9154" s="12">
        <f>IF($A9154="","",IF(ISNUMBER($A9154),$A9154,IFERROR(DATEVALUE($A9154),"")))</f>
        <v/>
      </c>
      <c r="F9154" s="12">
        <f>IF($B9154="","",IF(ISNUMBER($B9154),HOUR($B9154)*2+MINUTE($B9154)/30,IFERROR(VALUE(LEFT($B9154,FIND(":",$B9154)-1))*2+VALUE(MID($B9154,FIND(":",$B9154)+1,2))/30,"")))</f>
        <v/>
      </c>
      <c r="G9154" s="12">
        <f>IF($E9154="","",IF(WEEKDAY($E9154,2)&lt;6,1,0))</f>
        <v/>
      </c>
      <c r="H9154" s="12">
        <f>IF(OR($E9154="",$F9154=""),"",IF(AND($G9154=1,$F9154&gt;='Working Hours'!$C$8,$F9154&lt;'Working Hours'!$C$9),1,0))</f>
        <v/>
      </c>
    </row>
    <row r="9155">
      <c r="A9155" s="11" t="n"/>
      <c r="B9155" s="11" t="n"/>
      <c r="C9155" s="11" t="n"/>
      <c r="E9155" s="12">
        <f>IF($A9155="","",IF(ISNUMBER($A9155),$A9155,IFERROR(DATEVALUE($A9155),"")))</f>
        <v/>
      </c>
      <c r="F9155" s="12">
        <f>IF($B9155="","",IF(ISNUMBER($B9155),HOUR($B9155)*2+MINUTE($B9155)/30,IFERROR(VALUE(LEFT($B9155,FIND(":",$B9155)-1))*2+VALUE(MID($B9155,FIND(":",$B9155)+1,2))/30,"")))</f>
        <v/>
      </c>
      <c r="G9155" s="12">
        <f>IF($E9155="","",IF(WEEKDAY($E9155,2)&lt;6,1,0))</f>
        <v/>
      </c>
      <c r="H9155" s="12">
        <f>IF(OR($E9155="",$F9155=""),"",IF(AND($G9155=1,$F9155&gt;='Working Hours'!$C$8,$F9155&lt;'Working Hours'!$C$9),1,0))</f>
        <v/>
      </c>
    </row>
    <row r="9156">
      <c r="A9156" s="11" t="n"/>
      <c r="B9156" s="11" t="n"/>
      <c r="C9156" s="11" t="n"/>
      <c r="E9156" s="12">
        <f>IF($A9156="","",IF(ISNUMBER($A9156),$A9156,IFERROR(DATEVALUE($A9156),"")))</f>
        <v/>
      </c>
      <c r="F9156" s="12">
        <f>IF($B9156="","",IF(ISNUMBER($B9156),HOUR($B9156)*2+MINUTE($B9156)/30,IFERROR(VALUE(LEFT($B9156,FIND(":",$B9156)-1))*2+VALUE(MID($B9156,FIND(":",$B9156)+1,2))/30,"")))</f>
        <v/>
      </c>
      <c r="G9156" s="12">
        <f>IF($E9156="","",IF(WEEKDAY($E9156,2)&lt;6,1,0))</f>
        <v/>
      </c>
      <c r="H9156" s="12">
        <f>IF(OR($E9156="",$F9156=""),"",IF(AND($G9156=1,$F9156&gt;='Working Hours'!$C$8,$F9156&lt;'Working Hours'!$C$9),1,0))</f>
        <v/>
      </c>
    </row>
    <row r="9157">
      <c r="A9157" s="11" t="n"/>
      <c r="B9157" s="11" t="n"/>
      <c r="C9157" s="11" t="n"/>
      <c r="E9157" s="12">
        <f>IF($A9157="","",IF(ISNUMBER($A9157),$A9157,IFERROR(DATEVALUE($A9157),"")))</f>
        <v/>
      </c>
      <c r="F9157" s="12">
        <f>IF($B9157="","",IF(ISNUMBER($B9157),HOUR($B9157)*2+MINUTE($B9157)/30,IFERROR(VALUE(LEFT($B9157,FIND(":",$B9157)-1))*2+VALUE(MID($B9157,FIND(":",$B9157)+1,2))/30,"")))</f>
        <v/>
      </c>
      <c r="G9157" s="12">
        <f>IF($E9157="","",IF(WEEKDAY($E9157,2)&lt;6,1,0))</f>
        <v/>
      </c>
      <c r="H9157" s="12">
        <f>IF(OR($E9157="",$F9157=""),"",IF(AND($G9157=1,$F9157&gt;='Working Hours'!$C$8,$F9157&lt;'Working Hours'!$C$9),1,0))</f>
        <v/>
      </c>
    </row>
    <row r="9158">
      <c r="A9158" s="11" t="n"/>
      <c r="B9158" s="11" t="n"/>
      <c r="C9158" s="11" t="n"/>
      <c r="E9158" s="12">
        <f>IF($A9158="","",IF(ISNUMBER($A9158),$A9158,IFERROR(DATEVALUE($A9158),"")))</f>
        <v/>
      </c>
      <c r="F9158" s="12">
        <f>IF($B9158="","",IF(ISNUMBER($B9158),HOUR($B9158)*2+MINUTE($B9158)/30,IFERROR(VALUE(LEFT($B9158,FIND(":",$B9158)-1))*2+VALUE(MID($B9158,FIND(":",$B9158)+1,2))/30,"")))</f>
        <v/>
      </c>
      <c r="G9158" s="12">
        <f>IF($E9158="","",IF(WEEKDAY($E9158,2)&lt;6,1,0))</f>
        <v/>
      </c>
      <c r="H9158" s="12">
        <f>IF(OR($E9158="",$F9158=""),"",IF(AND($G9158=1,$F9158&gt;='Working Hours'!$C$8,$F9158&lt;'Working Hours'!$C$9),1,0))</f>
        <v/>
      </c>
    </row>
    <row r="9159">
      <c r="A9159" s="11" t="n"/>
      <c r="B9159" s="11" t="n"/>
      <c r="C9159" s="11" t="n"/>
      <c r="E9159" s="12">
        <f>IF($A9159="","",IF(ISNUMBER($A9159),$A9159,IFERROR(DATEVALUE($A9159),"")))</f>
        <v/>
      </c>
      <c r="F9159" s="12">
        <f>IF($B9159="","",IF(ISNUMBER($B9159),HOUR($B9159)*2+MINUTE($B9159)/30,IFERROR(VALUE(LEFT($B9159,FIND(":",$B9159)-1))*2+VALUE(MID($B9159,FIND(":",$B9159)+1,2))/30,"")))</f>
        <v/>
      </c>
      <c r="G9159" s="12">
        <f>IF($E9159="","",IF(WEEKDAY($E9159,2)&lt;6,1,0))</f>
        <v/>
      </c>
      <c r="H9159" s="12">
        <f>IF(OR($E9159="",$F9159=""),"",IF(AND($G9159=1,$F9159&gt;='Working Hours'!$C$8,$F9159&lt;'Working Hours'!$C$9),1,0))</f>
        <v/>
      </c>
    </row>
    <row r="9160">
      <c r="A9160" s="11" t="n"/>
      <c r="B9160" s="11" t="n"/>
      <c r="C9160" s="11" t="n"/>
      <c r="E9160" s="12">
        <f>IF($A9160="","",IF(ISNUMBER($A9160),$A9160,IFERROR(DATEVALUE($A9160),"")))</f>
        <v/>
      </c>
      <c r="F9160" s="12">
        <f>IF($B9160="","",IF(ISNUMBER($B9160),HOUR($B9160)*2+MINUTE($B9160)/30,IFERROR(VALUE(LEFT($B9160,FIND(":",$B9160)-1))*2+VALUE(MID($B9160,FIND(":",$B9160)+1,2))/30,"")))</f>
        <v/>
      </c>
      <c r="G9160" s="12">
        <f>IF($E9160="","",IF(WEEKDAY($E9160,2)&lt;6,1,0))</f>
        <v/>
      </c>
      <c r="H9160" s="12">
        <f>IF(OR($E9160="",$F9160=""),"",IF(AND($G9160=1,$F9160&gt;='Working Hours'!$C$8,$F9160&lt;'Working Hours'!$C$9),1,0))</f>
        <v/>
      </c>
    </row>
    <row r="9161">
      <c r="A9161" s="11" t="n"/>
      <c r="B9161" s="11" t="n"/>
      <c r="C9161" s="11" t="n"/>
      <c r="E9161" s="12">
        <f>IF($A9161="","",IF(ISNUMBER($A9161),$A9161,IFERROR(DATEVALUE($A9161),"")))</f>
        <v/>
      </c>
      <c r="F9161" s="12">
        <f>IF($B9161="","",IF(ISNUMBER($B9161),HOUR($B9161)*2+MINUTE($B9161)/30,IFERROR(VALUE(LEFT($B9161,FIND(":",$B9161)-1))*2+VALUE(MID($B9161,FIND(":",$B9161)+1,2))/30,"")))</f>
        <v/>
      </c>
      <c r="G9161" s="12">
        <f>IF($E9161="","",IF(WEEKDAY($E9161,2)&lt;6,1,0))</f>
        <v/>
      </c>
      <c r="H9161" s="12">
        <f>IF(OR($E9161="",$F9161=""),"",IF(AND($G9161=1,$F9161&gt;='Working Hours'!$C$8,$F9161&lt;'Working Hours'!$C$9),1,0))</f>
        <v/>
      </c>
    </row>
    <row r="9162">
      <c r="A9162" s="11" t="n"/>
      <c r="B9162" s="11" t="n"/>
      <c r="C9162" s="11" t="n"/>
      <c r="E9162" s="12">
        <f>IF($A9162="","",IF(ISNUMBER($A9162),$A9162,IFERROR(DATEVALUE($A9162),"")))</f>
        <v/>
      </c>
      <c r="F9162" s="12">
        <f>IF($B9162="","",IF(ISNUMBER($B9162),HOUR($B9162)*2+MINUTE($B9162)/30,IFERROR(VALUE(LEFT($B9162,FIND(":",$B9162)-1))*2+VALUE(MID($B9162,FIND(":",$B9162)+1,2))/30,"")))</f>
        <v/>
      </c>
      <c r="G9162" s="12">
        <f>IF($E9162="","",IF(WEEKDAY($E9162,2)&lt;6,1,0))</f>
        <v/>
      </c>
      <c r="H9162" s="12">
        <f>IF(OR($E9162="",$F9162=""),"",IF(AND($G9162=1,$F9162&gt;='Working Hours'!$C$8,$F9162&lt;'Working Hours'!$C$9),1,0))</f>
        <v/>
      </c>
    </row>
    <row r="9163">
      <c r="A9163" s="11" t="n"/>
      <c r="B9163" s="11" t="n"/>
      <c r="C9163" s="11" t="n"/>
      <c r="E9163" s="12">
        <f>IF($A9163="","",IF(ISNUMBER($A9163),$A9163,IFERROR(DATEVALUE($A9163),"")))</f>
        <v/>
      </c>
      <c r="F9163" s="12">
        <f>IF($B9163="","",IF(ISNUMBER($B9163),HOUR($B9163)*2+MINUTE($B9163)/30,IFERROR(VALUE(LEFT($B9163,FIND(":",$B9163)-1))*2+VALUE(MID($B9163,FIND(":",$B9163)+1,2))/30,"")))</f>
        <v/>
      </c>
      <c r="G9163" s="12">
        <f>IF($E9163="","",IF(WEEKDAY($E9163,2)&lt;6,1,0))</f>
        <v/>
      </c>
      <c r="H9163" s="12">
        <f>IF(OR($E9163="",$F9163=""),"",IF(AND($G9163=1,$F9163&gt;='Working Hours'!$C$8,$F9163&lt;'Working Hours'!$C$9),1,0))</f>
        <v/>
      </c>
    </row>
    <row r="9164">
      <c r="A9164" s="11" t="n"/>
      <c r="B9164" s="11" t="n"/>
      <c r="C9164" s="11" t="n"/>
      <c r="E9164" s="12">
        <f>IF($A9164="","",IF(ISNUMBER($A9164),$A9164,IFERROR(DATEVALUE($A9164),"")))</f>
        <v/>
      </c>
      <c r="F9164" s="12">
        <f>IF($B9164="","",IF(ISNUMBER($B9164),HOUR($B9164)*2+MINUTE($B9164)/30,IFERROR(VALUE(LEFT($B9164,FIND(":",$B9164)-1))*2+VALUE(MID($B9164,FIND(":",$B9164)+1,2))/30,"")))</f>
        <v/>
      </c>
      <c r="G9164" s="12">
        <f>IF($E9164="","",IF(WEEKDAY($E9164,2)&lt;6,1,0))</f>
        <v/>
      </c>
      <c r="H9164" s="12">
        <f>IF(OR($E9164="",$F9164=""),"",IF(AND($G9164=1,$F9164&gt;='Working Hours'!$C$8,$F9164&lt;'Working Hours'!$C$9),1,0))</f>
        <v/>
      </c>
    </row>
    <row r="9165">
      <c r="A9165" s="11" t="n"/>
      <c r="B9165" s="11" t="n"/>
      <c r="C9165" s="11" t="n"/>
      <c r="E9165" s="12">
        <f>IF($A9165="","",IF(ISNUMBER($A9165),$A9165,IFERROR(DATEVALUE($A9165),"")))</f>
        <v/>
      </c>
      <c r="F9165" s="12">
        <f>IF($B9165="","",IF(ISNUMBER($B9165),HOUR($B9165)*2+MINUTE($B9165)/30,IFERROR(VALUE(LEFT($B9165,FIND(":",$B9165)-1))*2+VALUE(MID($B9165,FIND(":",$B9165)+1,2))/30,"")))</f>
        <v/>
      </c>
      <c r="G9165" s="12">
        <f>IF($E9165="","",IF(WEEKDAY($E9165,2)&lt;6,1,0))</f>
        <v/>
      </c>
      <c r="H9165" s="12">
        <f>IF(OR($E9165="",$F9165=""),"",IF(AND($G9165=1,$F9165&gt;='Working Hours'!$C$8,$F9165&lt;'Working Hours'!$C$9),1,0))</f>
        <v/>
      </c>
    </row>
    <row r="9166">
      <c r="A9166" s="11" t="n"/>
      <c r="B9166" s="11" t="n"/>
      <c r="C9166" s="11" t="n"/>
      <c r="E9166" s="12">
        <f>IF($A9166="","",IF(ISNUMBER($A9166),$A9166,IFERROR(DATEVALUE($A9166),"")))</f>
        <v/>
      </c>
      <c r="F9166" s="12">
        <f>IF($B9166="","",IF(ISNUMBER($B9166),HOUR($B9166)*2+MINUTE($B9166)/30,IFERROR(VALUE(LEFT($B9166,FIND(":",$B9166)-1))*2+VALUE(MID($B9166,FIND(":",$B9166)+1,2))/30,"")))</f>
        <v/>
      </c>
      <c r="G9166" s="12">
        <f>IF($E9166="","",IF(WEEKDAY($E9166,2)&lt;6,1,0))</f>
        <v/>
      </c>
      <c r="H9166" s="12">
        <f>IF(OR($E9166="",$F9166=""),"",IF(AND($G9166=1,$F9166&gt;='Working Hours'!$C$8,$F9166&lt;'Working Hours'!$C$9),1,0))</f>
        <v/>
      </c>
    </row>
    <row r="9167">
      <c r="A9167" s="11" t="n"/>
      <c r="B9167" s="11" t="n"/>
      <c r="C9167" s="11" t="n"/>
      <c r="E9167" s="12">
        <f>IF($A9167="","",IF(ISNUMBER($A9167),$A9167,IFERROR(DATEVALUE($A9167),"")))</f>
        <v/>
      </c>
      <c r="F9167" s="12">
        <f>IF($B9167="","",IF(ISNUMBER($B9167),HOUR($B9167)*2+MINUTE($B9167)/30,IFERROR(VALUE(LEFT($B9167,FIND(":",$B9167)-1))*2+VALUE(MID($B9167,FIND(":",$B9167)+1,2))/30,"")))</f>
        <v/>
      </c>
      <c r="G9167" s="12">
        <f>IF($E9167="","",IF(WEEKDAY($E9167,2)&lt;6,1,0))</f>
        <v/>
      </c>
      <c r="H9167" s="12">
        <f>IF(OR($E9167="",$F9167=""),"",IF(AND($G9167=1,$F9167&gt;='Working Hours'!$C$8,$F9167&lt;'Working Hours'!$C$9),1,0))</f>
        <v/>
      </c>
    </row>
    <row r="9168">
      <c r="A9168" s="11" t="n"/>
      <c r="B9168" s="11" t="n"/>
      <c r="C9168" s="11" t="n"/>
      <c r="E9168" s="12">
        <f>IF($A9168="","",IF(ISNUMBER($A9168),$A9168,IFERROR(DATEVALUE($A9168),"")))</f>
        <v/>
      </c>
      <c r="F9168" s="12">
        <f>IF($B9168="","",IF(ISNUMBER($B9168),HOUR($B9168)*2+MINUTE($B9168)/30,IFERROR(VALUE(LEFT($B9168,FIND(":",$B9168)-1))*2+VALUE(MID($B9168,FIND(":",$B9168)+1,2))/30,"")))</f>
        <v/>
      </c>
      <c r="G9168" s="12">
        <f>IF($E9168="","",IF(WEEKDAY($E9168,2)&lt;6,1,0))</f>
        <v/>
      </c>
      <c r="H9168" s="12">
        <f>IF(OR($E9168="",$F9168=""),"",IF(AND($G9168=1,$F9168&gt;='Working Hours'!$C$8,$F9168&lt;'Working Hours'!$C$9),1,0))</f>
        <v/>
      </c>
    </row>
    <row r="9169">
      <c r="A9169" s="11" t="n"/>
      <c r="B9169" s="11" t="n"/>
      <c r="C9169" s="11" t="n"/>
      <c r="E9169" s="12">
        <f>IF($A9169="","",IF(ISNUMBER($A9169),$A9169,IFERROR(DATEVALUE($A9169),"")))</f>
        <v/>
      </c>
      <c r="F9169" s="12">
        <f>IF($B9169="","",IF(ISNUMBER($B9169),HOUR($B9169)*2+MINUTE($B9169)/30,IFERROR(VALUE(LEFT($B9169,FIND(":",$B9169)-1))*2+VALUE(MID($B9169,FIND(":",$B9169)+1,2))/30,"")))</f>
        <v/>
      </c>
      <c r="G9169" s="12">
        <f>IF($E9169="","",IF(WEEKDAY($E9169,2)&lt;6,1,0))</f>
        <v/>
      </c>
      <c r="H9169" s="12">
        <f>IF(OR($E9169="",$F9169=""),"",IF(AND($G9169=1,$F9169&gt;='Working Hours'!$C$8,$F9169&lt;'Working Hours'!$C$9),1,0))</f>
        <v/>
      </c>
    </row>
    <row r="9170">
      <c r="A9170" s="11" t="n"/>
      <c r="B9170" s="11" t="n"/>
      <c r="C9170" s="11" t="n"/>
      <c r="E9170" s="12">
        <f>IF($A9170="","",IF(ISNUMBER($A9170),$A9170,IFERROR(DATEVALUE($A9170),"")))</f>
        <v/>
      </c>
      <c r="F9170" s="12">
        <f>IF($B9170="","",IF(ISNUMBER($B9170),HOUR($B9170)*2+MINUTE($B9170)/30,IFERROR(VALUE(LEFT($B9170,FIND(":",$B9170)-1))*2+VALUE(MID($B9170,FIND(":",$B9170)+1,2))/30,"")))</f>
        <v/>
      </c>
      <c r="G9170" s="12">
        <f>IF($E9170="","",IF(WEEKDAY($E9170,2)&lt;6,1,0))</f>
        <v/>
      </c>
      <c r="H9170" s="12">
        <f>IF(OR($E9170="",$F9170=""),"",IF(AND($G9170=1,$F9170&gt;='Working Hours'!$C$8,$F9170&lt;'Working Hours'!$C$9),1,0))</f>
        <v/>
      </c>
    </row>
    <row r="9171">
      <c r="A9171" s="11" t="n"/>
      <c r="B9171" s="11" t="n"/>
      <c r="C9171" s="11" t="n"/>
      <c r="E9171" s="12">
        <f>IF($A9171="","",IF(ISNUMBER($A9171),$A9171,IFERROR(DATEVALUE($A9171),"")))</f>
        <v/>
      </c>
      <c r="F9171" s="12">
        <f>IF($B9171="","",IF(ISNUMBER($B9171),HOUR($B9171)*2+MINUTE($B9171)/30,IFERROR(VALUE(LEFT($B9171,FIND(":",$B9171)-1))*2+VALUE(MID($B9171,FIND(":",$B9171)+1,2))/30,"")))</f>
        <v/>
      </c>
      <c r="G9171" s="12">
        <f>IF($E9171="","",IF(WEEKDAY($E9171,2)&lt;6,1,0))</f>
        <v/>
      </c>
      <c r="H9171" s="12">
        <f>IF(OR($E9171="",$F9171=""),"",IF(AND($G9171=1,$F9171&gt;='Working Hours'!$C$8,$F9171&lt;'Working Hours'!$C$9),1,0))</f>
        <v/>
      </c>
    </row>
    <row r="9172">
      <c r="A9172" s="11" t="n"/>
      <c r="B9172" s="11" t="n"/>
      <c r="C9172" s="11" t="n"/>
      <c r="E9172" s="12">
        <f>IF($A9172="","",IF(ISNUMBER($A9172),$A9172,IFERROR(DATEVALUE($A9172),"")))</f>
        <v/>
      </c>
      <c r="F9172" s="12">
        <f>IF($B9172="","",IF(ISNUMBER($B9172),HOUR($B9172)*2+MINUTE($B9172)/30,IFERROR(VALUE(LEFT($B9172,FIND(":",$B9172)-1))*2+VALUE(MID($B9172,FIND(":",$B9172)+1,2))/30,"")))</f>
        <v/>
      </c>
      <c r="G9172" s="12">
        <f>IF($E9172="","",IF(WEEKDAY($E9172,2)&lt;6,1,0))</f>
        <v/>
      </c>
      <c r="H9172" s="12">
        <f>IF(OR($E9172="",$F9172=""),"",IF(AND($G9172=1,$F9172&gt;='Working Hours'!$C$8,$F9172&lt;'Working Hours'!$C$9),1,0))</f>
        <v/>
      </c>
    </row>
    <row r="9173">
      <c r="A9173" s="11" t="n"/>
      <c r="B9173" s="11" t="n"/>
      <c r="C9173" s="11" t="n"/>
      <c r="E9173" s="12">
        <f>IF($A9173="","",IF(ISNUMBER($A9173),$A9173,IFERROR(DATEVALUE($A9173),"")))</f>
        <v/>
      </c>
      <c r="F9173" s="12">
        <f>IF($B9173="","",IF(ISNUMBER($B9173),HOUR($B9173)*2+MINUTE($B9173)/30,IFERROR(VALUE(LEFT($B9173,FIND(":",$B9173)-1))*2+VALUE(MID($B9173,FIND(":",$B9173)+1,2))/30,"")))</f>
        <v/>
      </c>
      <c r="G9173" s="12">
        <f>IF($E9173="","",IF(WEEKDAY($E9173,2)&lt;6,1,0))</f>
        <v/>
      </c>
      <c r="H9173" s="12">
        <f>IF(OR($E9173="",$F9173=""),"",IF(AND($G9173=1,$F9173&gt;='Working Hours'!$C$8,$F9173&lt;'Working Hours'!$C$9),1,0))</f>
        <v/>
      </c>
    </row>
    <row r="9174">
      <c r="A9174" s="11" t="n"/>
      <c r="B9174" s="11" t="n"/>
      <c r="C9174" s="11" t="n"/>
      <c r="E9174" s="12">
        <f>IF($A9174="","",IF(ISNUMBER($A9174),$A9174,IFERROR(DATEVALUE($A9174),"")))</f>
        <v/>
      </c>
      <c r="F9174" s="12">
        <f>IF($B9174="","",IF(ISNUMBER($B9174),HOUR($B9174)*2+MINUTE($B9174)/30,IFERROR(VALUE(LEFT($B9174,FIND(":",$B9174)-1))*2+VALUE(MID($B9174,FIND(":",$B9174)+1,2))/30,"")))</f>
        <v/>
      </c>
      <c r="G9174" s="12">
        <f>IF($E9174="","",IF(WEEKDAY($E9174,2)&lt;6,1,0))</f>
        <v/>
      </c>
      <c r="H9174" s="12">
        <f>IF(OR($E9174="",$F9174=""),"",IF(AND($G9174=1,$F9174&gt;='Working Hours'!$C$8,$F9174&lt;'Working Hours'!$C$9),1,0))</f>
        <v/>
      </c>
    </row>
    <row r="9175">
      <c r="A9175" s="11" t="n"/>
      <c r="B9175" s="11" t="n"/>
      <c r="C9175" s="11" t="n"/>
      <c r="E9175" s="12">
        <f>IF($A9175="","",IF(ISNUMBER($A9175),$A9175,IFERROR(DATEVALUE($A9175),"")))</f>
        <v/>
      </c>
      <c r="F9175" s="12">
        <f>IF($B9175="","",IF(ISNUMBER($B9175),HOUR($B9175)*2+MINUTE($B9175)/30,IFERROR(VALUE(LEFT($B9175,FIND(":",$B9175)-1))*2+VALUE(MID($B9175,FIND(":",$B9175)+1,2))/30,"")))</f>
        <v/>
      </c>
      <c r="G9175" s="12">
        <f>IF($E9175="","",IF(WEEKDAY($E9175,2)&lt;6,1,0))</f>
        <v/>
      </c>
      <c r="H9175" s="12">
        <f>IF(OR($E9175="",$F9175=""),"",IF(AND($G9175=1,$F9175&gt;='Working Hours'!$C$8,$F9175&lt;'Working Hours'!$C$9),1,0))</f>
        <v/>
      </c>
    </row>
    <row r="9176">
      <c r="A9176" s="11" t="n"/>
      <c r="B9176" s="11" t="n"/>
      <c r="C9176" s="11" t="n"/>
      <c r="E9176" s="12">
        <f>IF($A9176="","",IF(ISNUMBER($A9176),$A9176,IFERROR(DATEVALUE($A9176),"")))</f>
        <v/>
      </c>
      <c r="F9176" s="12">
        <f>IF($B9176="","",IF(ISNUMBER($B9176),HOUR($B9176)*2+MINUTE($B9176)/30,IFERROR(VALUE(LEFT($B9176,FIND(":",$B9176)-1))*2+VALUE(MID($B9176,FIND(":",$B9176)+1,2))/30,"")))</f>
        <v/>
      </c>
      <c r="G9176" s="12">
        <f>IF($E9176="","",IF(WEEKDAY($E9176,2)&lt;6,1,0))</f>
        <v/>
      </c>
      <c r="H9176" s="12">
        <f>IF(OR($E9176="",$F9176=""),"",IF(AND($G9176=1,$F9176&gt;='Working Hours'!$C$8,$F9176&lt;'Working Hours'!$C$9),1,0))</f>
        <v/>
      </c>
    </row>
    <row r="9177">
      <c r="A9177" s="11" t="n"/>
      <c r="B9177" s="11" t="n"/>
      <c r="C9177" s="11" t="n"/>
      <c r="E9177" s="12">
        <f>IF($A9177="","",IF(ISNUMBER($A9177),$A9177,IFERROR(DATEVALUE($A9177),"")))</f>
        <v/>
      </c>
      <c r="F9177" s="12">
        <f>IF($B9177="","",IF(ISNUMBER($B9177),HOUR($B9177)*2+MINUTE($B9177)/30,IFERROR(VALUE(LEFT($B9177,FIND(":",$B9177)-1))*2+VALUE(MID($B9177,FIND(":",$B9177)+1,2))/30,"")))</f>
        <v/>
      </c>
      <c r="G9177" s="12">
        <f>IF($E9177="","",IF(WEEKDAY($E9177,2)&lt;6,1,0))</f>
        <v/>
      </c>
      <c r="H9177" s="12">
        <f>IF(OR($E9177="",$F9177=""),"",IF(AND($G9177=1,$F9177&gt;='Working Hours'!$C$8,$F9177&lt;'Working Hours'!$C$9),1,0))</f>
        <v/>
      </c>
    </row>
    <row r="9178">
      <c r="A9178" s="11" t="n"/>
      <c r="B9178" s="11" t="n"/>
      <c r="C9178" s="11" t="n"/>
      <c r="E9178" s="12">
        <f>IF($A9178="","",IF(ISNUMBER($A9178),$A9178,IFERROR(DATEVALUE($A9178),"")))</f>
        <v/>
      </c>
      <c r="F9178" s="12">
        <f>IF($B9178="","",IF(ISNUMBER($B9178),HOUR($B9178)*2+MINUTE($B9178)/30,IFERROR(VALUE(LEFT($B9178,FIND(":",$B9178)-1))*2+VALUE(MID($B9178,FIND(":",$B9178)+1,2))/30,"")))</f>
        <v/>
      </c>
      <c r="G9178" s="12">
        <f>IF($E9178="","",IF(WEEKDAY($E9178,2)&lt;6,1,0))</f>
        <v/>
      </c>
      <c r="H9178" s="12">
        <f>IF(OR($E9178="",$F9178=""),"",IF(AND($G9178=1,$F9178&gt;='Working Hours'!$C$8,$F9178&lt;'Working Hours'!$C$9),1,0))</f>
        <v/>
      </c>
    </row>
    <row r="9179">
      <c r="A9179" s="11" t="n"/>
      <c r="B9179" s="11" t="n"/>
      <c r="C9179" s="11" t="n"/>
      <c r="E9179" s="12">
        <f>IF($A9179="","",IF(ISNUMBER($A9179),$A9179,IFERROR(DATEVALUE($A9179),"")))</f>
        <v/>
      </c>
      <c r="F9179" s="12">
        <f>IF($B9179="","",IF(ISNUMBER($B9179),HOUR($B9179)*2+MINUTE($B9179)/30,IFERROR(VALUE(LEFT($B9179,FIND(":",$B9179)-1))*2+VALUE(MID($B9179,FIND(":",$B9179)+1,2))/30,"")))</f>
        <v/>
      </c>
      <c r="G9179" s="12">
        <f>IF($E9179="","",IF(WEEKDAY($E9179,2)&lt;6,1,0))</f>
        <v/>
      </c>
      <c r="H9179" s="12">
        <f>IF(OR($E9179="",$F9179=""),"",IF(AND($G9179=1,$F9179&gt;='Working Hours'!$C$8,$F9179&lt;'Working Hours'!$C$9),1,0))</f>
        <v/>
      </c>
    </row>
    <row r="9180">
      <c r="A9180" s="11" t="n"/>
      <c r="B9180" s="11" t="n"/>
      <c r="C9180" s="11" t="n"/>
      <c r="E9180" s="12">
        <f>IF($A9180="","",IF(ISNUMBER($A9180),$A9180,IFERROR(DATEVALUE($A9180),"")))</f>
        <v/>
      </c>
      <c r="F9180" s="12">
        <f>IF($B9180="","",IF(ISNUMBER($B9180),HOUR($B9180)*2+MINUTE($B9180)/30,IFERROR(VALUE(LEFT($B9180,FIND(":",$B9180)-1))*2+VALUE(MID($B9180,FIND(":",$B9180)+1,2))/30,"")))</f>
        <v/>
      </c>
      <c r="G9180" s="12">
        <f>IF($E9180="","",IF(WEEKDAY($E9180,2)&lt;6,1,0))</f>
        <v/>
      </c>
      <c r="H9180" s="12">
        <f>IF(OR($E9180="",$F9180=""),"",IF(AND($G9180=1,$F9180&gt;='Working Hours'!$C$8,$F9180&lt;'Working Hours'!$C$9),1,0))</f>
        <v/>
      </c>
    </row>
    <row r="9181">
      <c r="A9181" s="11" t="n"/>
      <c r="B9181" s="11" t="n"/>
      <c r="C9181" s="11" t="n"/>
      <c r="E9181" s="12">
        <f>IF($A9181="","",IF(ISNUMBER($A9181),$A9181,IFERROR(DATEVALUE($A9181),"")))</f>
        <v/>
      </c>
      <c r="F9181" s="12">
        <f>IF($B9181="","",IF(ISNUMBER($B9181),HOUR($B9181)*2+MINUTE($B9181)/30,IFERROR(VALUE(LEFT($B9181,FIND(":",$B9181)-1))*2+VALUE(MID($B9181,FIND(":",$B9181)+1,2))/30,"")))</f>
        <v/>
      </c>
      <c r="G9181" s="12">
        <f>IF($E9181="","",IF(WEEKDAY($E9181,2)&lt;6,1,0))</f>
        <v/>
      </c>
      <c r="H9181" s="12">
        <f>IF(OR($E9181="",$F9181=""),"",IF(AND($G9181=1,$F9181&gt;='Working Hours'!$C$8,$F9181&lt;'Working Hours'!$C$9),1,0))</f>
        <v/>
      </c>
    </row>
    <row r="9182">
      <c r="A9182" s="11" t="n"/>
      <c r="B9182" s="11" t="n"/>
      <c r="C9182" s="11" t="n"/>
      <c r="E9182" s="12">
        <f>IF($A9182="","",IF(ISNUMBER($A9182),$A9182,IFERROR(DATEVALUE($A9182),"")))</f>
        <v/>
      </c>
      <c r="F9182" s="12">
        <f>IF($B9182="","",IF(ISNUMBER($B9182),HOUR($B9182)*2+MINUTE($B9182)/30,IFERROR(VALUE(LEFT($B9182,FIND(":",$B9182)-1))*2+VALUE(MID($B9182,FIND(":",$B9182)+1,2))/30,"")))</f>
        <v/>
      </c>
      <c r="G9182" s="12">
        <f>IF($E9182="","",IF(WEEKDAY($E9182,2)&lt;6,1,0))</f>
        <v/>
      </c>
      <c r="H9182" s="12">
        <f>IF(OR($E9182="",$F9182=""),"",IF(AND($G9182=1,$F9182&gt;='Working Hours'!$C$8,$F9182&lt;'Working Hours'!$C$9),1,0))</f>
        <v/>
      </c>
    </row>
    <row r="9183">
      <c r="A9183" s="11" t="n"/>
      <c r="B9183" s="11" t="n"/>
      <c r="C9183" s="11" t="n"/>
      <c r="E9183" s="12">
        <f>IF($A9183="","",IF(ISNUMBER($A9183),$A9183,IFERROR(DATEVALUE($A9183),"")))</f>
        <v/>
      </c>
      <c r="F9183" s="12">
        <f>IF($B9183="","",IF(ISNUMBER($B9183),HOUR($B9183)*2+MINUTE($B9183)/30,IFERROR(VALUE(LEFT($B9183,FIND(":",$B9183)-1))*2+VALUE(MID($B9183,FIND(":",$B9183)+1,2))/30,"")))</f>
        <v/>
      </c>
      <c r="G9183" s="12">
        <f>IF($E9183="","",IF(WEEKDAY($E9183,2)&lt;6,1,0))</f>
        <v/>
      </c>
      <c r="H9183" s="12">
        <f>IF(OR($E9183="",$F9183=""),"",IF(AND($G9183=1,$F9183&gt;='Working Hours'!$C$8,$F9183&lt;'Working Hours'!$C$9),1,0))</f>
        <v/>
      </c>
    </row>
    <row r="9184">
      <c r="A9184" s="11" t="n"/>
      <c r="B9184" s="11" t="n"/>
      <c r="C9184" s="11" t="n"/>
      <c r="E9184" s="12">
        <f>IF($A9184="","",IF(ISNUMBER($A9184),$A9184,IFERROR(DATEVALUE($A9184),"")))</f>
        <v/>
      </c>
      <c r="F9184" s="12">
        <f>IF($B9184="","",IF(ISNUMBER($B9184),HOUR($B9184)*2+MINUTE($B9184)/30,IFERROR(VALUE(LEFT($B9184,FIND(":",$B9184)-1))*2+VALUE(MID($B9184,FIND(":",$B9184)+1,2))/30,"")))</f>
        <v/>
      </c>
      <c r="G9184" s="12">
        <f>IF($E9184="","",IF(WEEKDAY($E9184,2)&lt;6,1,0))</f>
        <v/>
      </c>
      <c r="H9184" s="12">
        <f>IF(OR($E9184="",$F9184=""),"",IF(AND($G9184=1,$F9184&gt;='Working Hours'!$C$8,$F9184&lt;'Working Hours'!$C$9),1,0))</f>
        <v/>
      </c>
    </row>
    <row r="9185">
      <c r="A9185" s="11" t="n"/>
      <c r="B9185" s="11" t="n"/>
      <c r="C9185" s="11" t="n"/>
      <c r="E9185" s="12">
        <f>IF($A9185="","",IF(ISNUMBER($A9185),$A9185,IFERROR(DATEVALUE($A9185),"")))</f>
        <v/>
      </c>
      <c r="F9185" s="12">
        <f>IF($B9185="","",IF(ISNUMBER($B9185),HOUR($B9185)*2+MINUTE($B9185)/30,IFERROR(VALUE(LEFT($B9185,FIND(":",$B9185)-1))*2+VALUE(MID($B9185,FIND(":",$B9185)+1,2))/30,"")))</f>
        <v/>
      </c>
      <c r="G9185" s="12">
        <f>IF($E9185="","",IF(WEEKDAY($E9185,2)&lt;6,1,0))</f>
        <v/>
      </c>
      <c r="H9185" s="12">
        <f>IF(OR($E9185="",$F9185=""),"",IF(AND($G9185=1,$F9185&gt;='Working Hours'!$C$8,$F9185&lt;'Working Hours'!$C$9),1,0))</f>
        <v/>
      </c>
    </row>
    <row r="9186">
      <c r="A9186" s="11" t="n"/>
      <c r="B9186" s="11" t="n"/>
      <c r="C9186" s="11" t="n"/>
      <c r="E9186" s="12">
        <f>IF($A9186="","",IF(ISNUMBER($A9186),$A9186,IFERROR(DATEVALUE($A9186),"")))</f>
        <v/>
      </c>
      <c r="F9186" s="12">
        <f>IF($B9186="","",IF(ISNUMBER($B9186),HOUR($B9186)*2+MINUTE($B9186)/30,IFERROR(VALUE(LEFT($B9186,FIND(":",$B9186)-1))*2+VALUE(MID($B9186,FIND(":",$B9186)+1,2))/30,"")))</f>
        <v/>
      </c>
      <c r="G9186" s="12">
        <f>IF($E9186="","",IF(WEEKDAY($E9186,2)&lt;6,1,0))</f>
        <v/>
      </c>
      <c r="H9186" s="12">
        <f>IF(OR($E9186="",$F9186=""),"",IF(AND($G9186=1,$F9186&gt;='Working Hours'!$C$8,$F9186&lt;'Working Hours'!$C$9),1,0))</f>
        <v/>
      </c>
    </row>
    <row r="9187">
      <c r="A9187" s="11" t="n"/>
      <c r="B9187" s="11" t="n"/>
      <c r="C9187" s="11" t="n"/>
      <c r="E9187" s="12">
        <f>IF($A9187="","",IF(ISNUMBER($A9187),$A9187,IFERROR(DATEVALUE($A9187),"")))</f>
        <v/>
      </c>
      <c r="F9187" s="12">
        <f>IF($B9187="","",IF(ISNUMBER($B9187),HOUR($B9187)*2+MINUTE($B9187)/30,IFERROR(VALUE(LEFT($B9187,FIND(":",$B9187)-1))*2+VALUE(MID($B9187,FIND(":",$B9187)+1,2))/30,"")))</f>
        <v/>
      </c>
      <c r="G9187" s="12">
        <f>IF($E9187="","",IF(WEEKDAY($E9187,2)&lt;6,1,0))</f>
        <v/>
      </c>
      <c r="H9187" s="12">
        <f>IF(OR($E9187="",$F9187=""),"",IF(AND($G9187=1,$F9187&gt;='Working Hours'!$C$8,$F9187&lt;'Working Hours'!$C$9),1,0))</f>
        <v/>
      </c>
    </row>
    <row r="9188">
      <c r="A9188" s="11" t="n"/>
      <c r="B9188" s="11" t="n"/>
      <c r="C9188" s="11" t="n"/>
      <c r="E9188" s="12">
        <f>IF($A9188="","",IF(ISNUMBER($A9188),$A9188,IFERROR(DATEVALUE($A9188),"")))</f>
        <v/>
      </c>
      <c r="F9188" s="12">
        <f>IF($B9188="","",IF(ISNUMBER($B9188),HOUR($B9188)*2+MINUTE($B9188)/30,IFERROR(VALUE(LEFT($B9188,FIND(":",$B9188)-1))*2+VALUE(MID($B9188,FIND(":",$B9188)+1,2))/30,"")))</f>
        <v/>
      </c>
      <c r="G9188" s="12">
        <f>IF($E9188="","",IF(WEEKDAY($E9188,2)&lt;6,1,0))</f>
        <v/>
      </c>
      <c r="H9188" s="12">
        <f>IF(OR($E9188="",$F9188=""),"",IF(AND($G9188=1,$F9188&gt;='Working Hours'!$C$8,$F9188&lt;'Working Hours'!$C$9),1,0))</f>
        <v/>
      </c>
    </row>
    <row r="9189">
      <c r="A9189" s="11" t="n"/>
      <c r="B9189" s="11" t="n"/>
      <c r="C9189" s="11" t="n"/>
      <c r="E9189" s="12">
        <f>IF($A9189="","",IF(ISNUMBER($A9189),$A9189,IFERROR(DATEVALUE($A9189),"")))</f>
        <v/>
      </c>
      <c r="F9189" s="12">
        <f>IF($B9189="","",IF(ISNUMBER($B9189),HOUR($B9189)*2+MINUTE($B9189)/30,IFERROR(VALUE(LEFT($B9189,FIND(":",$B9189)-1))*2+VALUE(MID($B9189,FIND(":",$B9189)+1,2))/30,"")))</f>
        <v/>
      </c>
      <c r="G9189" s="12">
        <f>IF($E9189="","",IF(WEEKDAY($E9189,2)&lt;6,1,0))</f>
        <v/>
      </c>
      <c r="H9189" s="12">
        <f>IF(OR($E9189="",$F9189=""),"",IF(AND($G9189=1,$F9189&gt;='Working Hours'!$C$8,$F9189&lt;'Working Hours'!$C$9),1,0))</f>
        <v/>
      </c>
    </row>
    <row r="9190">
      <c r="A9190" s="11" t="n"/>
      <c r="B9190" s="11" t="n"/>
      <c r="C9190" s="11" t="n"/>
      <c r="E9190" s="12">
        <f>IF($A9190="","",IF(ISNUMBER($A9190),$A9190,IFERROR(DATEVALUE($A9190),"")))</f>
        <v/>
      </c>
      <c r="F9190" s="12">
        <f>IF($B9190="","",IF(ISNUMBER($B9190),HOUR($B9190)*2+MINUTE($B9190)/30,IFERROR(VALUE(LEFT($B9190,FIND(":",$B9190)-1))*2+VALUE(MID($B9190,FIND(":",$B9190)+1,2))/30,"")))</f>
        <v/>
      </c>
      <c r="G9190" s="12">
        <f>IF($E9190="","",IF(WEEKDAY($E9190,2)&lt;6,1,0))</f>
        <v/>
      </c>
      <c r="H9190" s="12">
        <f>IF(OR($E9190="",$F9190=""),"",IF(AND($G9190=1,$F9190&gt;='Working Hours'!$C$8,$F9190&lt;'Working Hours'!$C$9),1,0))</f>
        <v/>
      </c>
    </row>
    <row r="9191">
      <c r="A9191" s="11" t="n"/>
      <c r="B9191" s="11" t="n"/>
      <c r="C9191" s="11" t="n"/>
      <c r="E9191" s="12">
        <f>IF($A9191="","",IF(ISNUMBER($A9191),$A9191,IFERROR(DATEVALUE($A9191),"")))</f>
        <v/>
      </c>
      <c r="F9191" s="12">
        <f>IF($B9191="","",IF(ISNUMBER($B9191),HOUR($B9191)*2+MINUTE($B9191)/30,IFERROR(VALUE(LEFT($B9191,FIND(":",$B9191)-1))*2+VALUE(MID($B9191,FIND(":",$B9191)+1,2))/30,"")))</f>
        <v/>
      </c>
      <c r="G9191" s="12">
        <f>IF($E9191="","",IF(WEEKDAY($E9191,2)&lt;6,1,0))</f>
        <v/>
      </c>
      <c r="H9191" s="12">
        <f>IF(OR($E9191="",$F9191=""),"",IF(AND($G9191=1,$F9191&gt;='Working Hours'!$C$8,$F9191&lt;'Working Hours'!$C$9),1,0))</f>
        <v/>
      </c>
    </row>
    <row r="9192">
      <c r="A9192" s="11" t="n"/>
      <c r="B9192" s="11" t="n"/>
      <c r="C9192" s="11" t="n"/>
      <c r="E9192" s="12">
        <f>IF($A9192="","",IF(ISNUMBER($A9192),$A9192,IFERROR(DATEVALUE($A9192),"")))</f>
        <v/>
      </c>
      <c r="F9192" s="12">
        <f>IF($B9192="","",IF(ISNUMBER($B9192),HOUR($B9192)*2+MINUTE($B9192)/30,IFERROR(VALUE(LEFT($B9192,FIND(":",$B9192)-1))*2+VALUE(MID($B9192,FIND(":",$B9192)+1,2))/30,"")))</f>
        <v/>
      </c>
      <c r="G9192" s="12">
        <f>IF($E9192="","",IF(WEEKDAY($E9192,2)&lt;6,1,0))</f>
        <v/>
      </c>
      <c r="H9192" s="12">
        <f>IF(OR($E9192="",$F9192=""),"",IF(AND($G9192=1,$F9192&gt;='Working Hours'!$C$8,$F9192&lt;'Working Hours'!$C$9),1,0))</f>
        <v/>
      </c>
    </row>
    <row r="9193">
      <c r="A9193" s="11" t="n"/>
      <c r="B9193" s="11" t="n"/>
      <c r="C9193" s="11" t="n"/>
      <c r="E9193" s="12">
        <f>IF($A9193="","",IF(ISNUMBER($A9193),$A9193,IFERROR(DATEVALUE($A9193),"")))</f>
        <v/>
      </c>
      <c r="F9193" s="12">
        <f>IF($B9193="","",IF(ISNUMBER($B9193),HOUR($B9193)*2+MINUTE($B9193)/30,IFERROR(VALUE(LEFT($B9193,FIND(":",$B9193)-1))*2+VALUE(MID($B9193,FIND(":",$B9193)+1,2))/30,"")))</f>
        <v/>
      </c>
      <c r="G9193" s="12">
        <f>IF($E9193="","",IF(WEEKDAY($E9193,2)&lt;6,1,0))</f>
        <v/>
      </c>
      <c r="H9193" s="12">
        <f>IF(OR($E9193="",$F9193=""),"",IF(AND($G9193=1,$F9193&gt;='Working Hours'!$C$8,$F9193&lt;'Working Hours'!$C$9),1,0))</f>
        <v/>
      </c>
    </row>
    <row r="9194">
      <c r="A9194" s="11" t="n"/>
      <c r="B9194" s="11" t="n"/>
      <c r="C9194" s="11" t="n"/>
      <c r="E9194" s="12">
        <f>IF($A9194="","",IF(ISNUMBER($A9194),$A9194,IFERROR(DATEVALUE($A9194),"")))</f>
        <v/>
      </c>
      <c r="F9194" s="12">
        <f>IF($B9194="","",IF(ISNUMBER($B9194),HOUR($B9194)*2+MINUTE($B9194)/30,IFERROR(VALUE(LEFT($B9194,FIND(":",$B9194)-1))*2+VALUE(MID($B9194,FIND(":",$B9194)+1,2))/30,"")))</f>
        <v/>
      </c>
      <c r="G9194" s="12">
        <f>IF($E9194="","",IF(WEEKDAY($E9194,2)&lt;6,1,0))</f>
        <v/>
      </c>
      <c r="H9194" s="12">
        <f>IF(OR($E9194="",$F9194=""),"",IF(AND($G9194=1,$F9194&gt;='Working Hours'!$C$8,$F9194&lt;'Working Hours'!$C$9),1,0))</f>
        <v/>
      </c>
    </row>
    <row r="9195">
      <c r="A9195" s="11" t="n"/>
      <c r="B9195" s="11" t="n"/>
      <c r="C9195" s="11" t="n"/>
      <c r="E9195" s="12">
        <f>IF($A9195="","",IF(ISNUMBER($A9195),$A9195,IFERROR(DATEVALUE($A9195),"")))</f>
        <v/>
      </c>
      <c r="F9195" s="12">
        <f>IF($B9195="","",IF(ISNUMBER($B9195),HOUR($B9195)*2+MINUTE($B9195)/30,IFERROR(VALUE(LEFT($B9195,FIND(":",$B9195)-1))*2+VALUE(MID($B9195,FIND(":",$B9195)+1,2))/30,"")))</f>
        <v/>
      </c>
      <c r="G9195" s="12">
        <f>IF($E9195="","",IF(WEEKDAY($E9195,2)&lt;6,1,0))</f>
        <v/>
      </c>
      <c r="H9195" s="12">
        <f>IF(OR($E9195="",$F9195=""),"",IF(AND($G9195=1,$F9195&gt;='Working Hours'!$C$8,$F9195&lt;'Working Hours'!$C$9),1,0))</f>
        <v/>
      </c>
    </row>
    <row r="9196">
      <c r="A9196" s="11" t="n"/>
      <c r="B9196" s="11" t="n"/>
      <c r="C9196" s="11" t="n"/>
      <c r="E9196" s="12">
        <f>IF($A9196="","",IF(ISNUMBER($A9196),$A9196,IFERROR(DATEVALUE($A9196),"")))</f>
        <v/>
      </c>
      <c r="F9196" s="12">
        <f>IF($B9196="","",IF(ISNUMBER($B9196),HOUR($B9196)*2+MINUTE($B9196)/30,IFERROR(VALUE(LEFT($B9196,FIND(":",$B9196)-1))*2+VALUE(MID($B9196,FIND(":",$B9196)+1,2))/30,"")))</f>
        <v/>
      </c>
      <c r="G9196" s="12">
        <f>IF($E9196="","",IF(WEEKDAY($E9196,2)&lt;6,1,0))</f>
        <v/>
      </c>
      <c r="H9196" s="12">
        <f>IF(OR($E9196="",$F9196=""),"",IF(AND($G9196=1,$F9196&gt;='Working Hours'!$C$8,$F9196&lt;'Working Hours'!$C$9),1,0))</f>
        <v/>
      </c>
    </row>
    <row r="9197">
      <c r="A9197" s="11" t="n"/>
      <c r="B9197" s="11" t="n"/>
      <c r="C9197" s="11" t="n"/>
      <c r="E9197" s="12">
        <f>IF($A9197="","",IF(ISNUMBER($A9197),$A9197,IFERROR(DATEVALUE($A9197),"")))</f>
        <v/>
      </c>
      <c r="F9197" s="12">
        <f>IF($B9197="","",IF(ISNUMBER($B9197),HOUR($B9197)*2+MINUTE($B9197)/30,IFERROR(VALUE(LEFT($B9197,FIND(":",$B9197)-1))*2+VALUE(MID($B9197,FIND(":",$B9197)+1,2))/30,"")))</f>
        <v/>
      </c>
      <c r="G9197" s="12">
        <f>IF($E9197="","",IF(WEEKDAY($E9197,2)&lt;6,1,0))</f>
        <v/>
      </c>
      <c r="H9197" s="12">
        <f>IF(OR($E9197="",$F9197=""),"",IF(AND($G9197=1,$F9197&gt;='Working Hours'!$C$8,$F9197&lt;'Working Hours'!$C$9),1,0))</f>
        <v/>
      </c>
    </row>
    <row r="9198">
      <c r="A9198" s="11" t="n"/>
      <c r="B9198" s="11" t="n"/>
      <c r="C9198" s="11" t="n"/>
      <c r="E9198" s="12">
        <f>IF($A9198="","",IF(ISNUMBER($A9198),$A9198,IFERROR(DATEVALUE($A9198),"")))</f>
        <v/>
      </c>
      <c r="F9198" s="12">
        <f>IF($B9198="","",IF(ISNUMBER($B9198),HOUR($B9198)*2+MINUTE($B9198)/30,IFERROR(VALUE(LEFT($B9198,FIND(":",$B9198)-1))*2+VALUE(MID($B9198,FIND(":",$B9198)+1,2))/30,"")))</f>
        <v/>
      </c>
      <c r="G9198" s="12">
        <f>IF($E9198="","",IF(WEEKDAY($E9198,2)&lt;6,1,0))</f>
        <v/>
      </c>
      <c r="H9198" s="12">
        <f>IF(OR($E9198="",$F9198=""),"",IF(AND($G9198=1,$F9198&gt;='Working Hours'!$C$8,$F9198&lt;'Working Hours'!$C$9),1,0))</f>
        <v/>
      </c>
    </row>
    <row r="9199">
      <c r="A9199" s="11" t="n"/>
      <c r="B9199" s="11" t="n"/>
      <c r="C9199" s="11" t="n"/>
      <c r="E9199" s="12">
        <f>IF($A9199="","",IF(ISNUMBER($A9199),$A9199,IFERROR(DATEVALUE($A9199),"")))</f>
        <v/>
      </c>
      <c r="F9199" s="12">
        <f>IF($B9199="","",IF(ISNUMBER($B9199),HOUR($B9199)*2+MINUTE($B9199)/30,IFERROR(VALUE(LEFT($B9199,FIND(":",$B9199)-1))*2+VALUE(MID($B9199,FIND(":",$B9199)+1,2))/30,"")))</f>
        <v/>
      </c>
      <c r="G9199" s="12">
        <f>IF($E9199="","",IF(WEEKDAY($E9199,2)&lt;6,1,0))</f>
        <v/>
      </c>
      <c r="H9199" s="12">
        <f>IF(OR($E9199="",$F9199=""),"",IF(AND($G9199=1,$F9199&gt;='Working Hours'!$C$8,$F9199&lt;'Working Hours'!$C$9),1,0))</f>
        <v/>
      </c>
    </row>
    <row r="9200">
      <c r="A9200" s="11" t="n"/>
      <c r="B9200" s="11" t="n"/>
      <c r="C9200" s="11" t="n"/>
      <c r="E9200" s="12">
        <f>IF($A9200="","",IF(ISNUMBER($A9200),$A9200,IFERROR(DATEVALUE($A9200),"")))</f>
        <v/>
      </c>
      <c r="F9200" s="12">
        <f>IF($B9200="","",IF(ISNUMBER($B9200),HOUR($B9200)*2+MINUTE($B9200)/30,IFERROR(VALUE(LEFT($B9200,FIND(":",$B9200)-1))*2+VALUE(MID($B9200,FIND(":",$B9200)+1,2))/30,"")))</f>
        <v/>
      </c>
      <c r="G9200" s="12">
        <f>IF($E9200="","",IF(WEEKDAY($E9200,2)&lt;6,1,0))</f>
        <v/>
      </c>
      <c r="H9200" s="12">
        <f>IF(OR($E9200="",$F9200=""),"",IF(AND($G9200=1,$F9200&gt;='Working Hours'!$C$8,$F9200&lt;'Working Hours'!$C$9),1,0))</f>
        <v/>
      </c>
    </row>
    <row r="9201">
      <c r="A9201" s="11" t="n"/>
      <c r="B9201" s="11" t="n"/>
      <c r="C9201" s="11" t="n"/>
      <c r="E9201" s="12">
        <f>IF($A9201="","",IF(ISNUMBER($A9201),$A9201,IFERROR(DATEVALUE($A9201),"")))</f>
        <v/>
      </c>
      <c r="F9201" s="12">
        <f>IF($B9201="","",IF(ISNUMBER($B9201),HOUR($B9201)*2+MINUTE($B9201)/30,IFERROR(VALUE(LEFT($B9201,FIND(":",$B9201)-1))*2+VALUE(MID($B9201,FIND(":",$B9201)+1,2))/30,"")))</f>
        <v/>
      </c>
      <c r="G9201" s="12">
        <f>IF($E9201="","",IF(WEEKDAY($E9201,2)&lt;6,1,0))</f>
        <v/>
      </c>
      <c r="H9201" s="12">
        <f>IF(OR($E9201="",$F9201=""),"",IF(AND($G9201=1,$F9201&gt;='Working Hours'!$C$8,$F9201&lt;'Working Hours'!$C$9),1,0))</f>
        <v/>
      </c>
    </row>
    <row r="9202">
      <c r="A9202" s="11" t="n"/>
      <c r="B9202" s="11" t="n"/>
      <c r="C9202" s="11" t="n"/>
      <c r="E9202" s="12">
        <f>IF($A9202="","",IF(ISNUMBER($A9202),$A9202,IFERROR(DATEVALUE($A9202),"")))</f>
        <v/>
      </c>
      <c r="F9202" s="12">
        <f>IF($B9202="","",IF(ISNUMBER($B9202),HOUR($B9202)*2+MINUTE($B9202)/30,IFERROR(VALUE(LEFT($B9202,FIND(":",$B9202)-1))*2+VALUE(MID($B9202,FIND(":",$B9202)+1,2))/30,"")))</f>
        <v/>
      </c>
      <c r="G9202" s="12">
        <f>IF($E9202="","",IF(WEEKDAY($E9202,2)&lt;6,1,0))</f>
        <v/>
      </c>
      <c r="H9202" s="12">
        <f>IF(OR($E9202="",$F9202=""),"",IF(AND($G9202=1,$F9202&gt;='Working Hours'!$C$8,$F9202&lt;'Working Hours'!$C$9),1,0))</f>
        <v/>
      </c>
    </row>
    <row r="9203">
      <c r="A9203" s="11" t="n"/>
      <c r="B9203" s="11" t="n"/>
      <c r="C9203" s="11" t="n"/>
      <c r="E9203" s="12">
        <f>IF($A9203="","",IF(ISNUMBER($A9203),$A9203,IFERROR(DATEVALUE($A9203),"")))</f>
        <v/>
      </c>
      <c r="F9203" s="12">
        <f>IF($B9203="","",IF(ISNUMBER($B9203),HOUR($B9203)*2+MINUTE($B9203)/30,IFERROR(VALUE(LEFT($B9203,FIND(":",$B9203)-1))*2+VALUE(MID($B9203,FIND(":",$B9203)+1,2))/30,"")))</f>
        <v/>
      </c>
      <c r="G9203" s="12">
        <f>IF($E9203="","",IF(WEEKDAY($E9203,2)&lt;6,1,0))</f>
        <v/>
      </c>
      <c r="H9203" s="12">
        <f>IF(OR($E9203="",$F9203=""),"",IF(AND($G9203=1,$F9203&gt;='Working Hours'!$C$8,$F9203&lt;'Working Hours'!$C$9),1,0))</f>
        <v/>
      </c>
    </row>
    <row r="9204">
      <c r="A9204" s="11" t="n"/>
      <c r="B9204" s="11" t="n"/>
      <c r="C9204" s="11" t="n"/>
      <c r="E9204" s="12">
        <f>IF($A9204="","",IF(ISNUMBER($A9204),$A9204,IFERROR(DATEVALUE($A9204),"")))</f>
        <v/>
      </c>
      <c r="F9204" s="12">
        <f>IF($B9204="","",IF(ISNUMBER($B9204),HOUR($B9204)*2+MINUTE($B9204)/30,IFERROR(VALUE(LEFT($B9204,FIND(":",$B9204)-1))*2+VALUE(MID($B9204,FIND(":",$B9204)+1,2))/30,"")))</f>
        <v/>
      </c>
      <c r="G9204" s="12">
        <f>IF($E9204="","",IF(WEEKDAY($E9204,2)&lt;6,1,0))</f>
        <v/>
      </c>
      <c r="H9204" s="12">
        <f>IF(OR($E9204="",$F9204=""),"",IF(AND($G9204=1,$F9204&gt;='Working Hours'!$C$8,$F9204&lt;'Working Hours'!$C$9),1,0))</f>
        <v/>
      </c>
    </row>
    <row r="9205">
      <c r="A9205" s="11" t="n"/>
      <c r="B9205" s="11" t="n"/>
      <c r="C9205" s="11" t="n"/>
      <c r="E9205" s="12">
        <f>IF($A9205="","",IF(ISNUMBER($A9205),$A9205,IFERROR(DATEVALUE($A9205),"")))</f>
        <v/>
      </c>
      <c r="F9205" s="12">
        <f>IF($B9205="","",IF(ISNUMBER($B9205),HOUR($B9205)*2+MINUTE($B9205)/30,IFERROR(VALUE(LEFT($B9205,FIND(":",$B9205)-1))*2+VALUE(MID($B9205,FIND(":",$B9205)+1,2))/30,"")))</f>
        <v/>
      </c>
      <c r="G9205" s="12">
        <f>IF($E9205="","",IF(WEEKDAY($E9205,2)&lt;6,1,0))</f>
        <v/>
      </c>
      <c r="H9205" s="12">
        <f>IF(OR($E9205="",$F9205=""),"",IF(AND($G9205=1,$F9205&gt;='Working Hours'!$C$8,$F9205&lt;'Working Hours'!$C$9),1,0))</f>
        <v/>
      </c>
    </row>
    <row r="9206">
      <c r="A9206" s="11" t="n"/>
      <c r="B9206" s="11" t="n"/>
      <c r="C9206" s="11" t="n"/>
      <c r="E9206" s="12">
        <f>IF($A9206="","",IF(ISNUMBER($A9206),$A9206,IFERROR(DATEVALUE($A9206),"")))</f>
        <v/>
      </c>
      <c r="F9206" s="12">
        <f>IF($B9206="","",IF(ISNUMBER($B9206),HOUR($B9206)*2+MINUTE($B9206)/30,IFERROR(VALUE(LEFT($B9206,FIND(":",$B9206)-1))*2+VALUE(MID($B9206,FIND(":",$B9206)+1,2))/30,"")))</f>
        <v/>
      </c>
      <c r="G9206" s="12">
        <f>IF($E9206="","",IF(WEEKDAY($E9206,2)&lt;6,1,0))</f>
        <v/>
      </c>
      <c r="H9206" s="12">
        <f>IF(OR($E9206="",$F9206=""),"",IF(AND($G9206=1,$F9206&gt;='Working Hours'!$C$8,$F9206&lt;'Working Hours'!$C$9),1,0))</f>
        <v/>
      </c>
    </row>
    <row r="9207">
      <c r="A9207" s="11" t="n"/>
      <c r="B9207" s="11" t="n"/>
      <c r="C9207" s="11" t="n"/>
      <c r="E9207" s="12">
        <f>IF($A9207="","",IF(ISNUMBER($A9207),$A9207,IFERROR(DATEVALUE($A9207),"")))</f>
        <v/>
      </c>
      <c r="F9207" s="12">
        <f>IF($B9207="","",IF(ISNUMBER($B9207),HOUR($B9207)*2+MINUTE($B9207)/30,IFERROR(VALUE(LEFT($B9207,FIND(":",$B9207)-1))*2+VALUE(MID($B9207,FIND(":",$B9207)+1,2))/30,"")))</f>
        <v/>
      </c>
      <c r="G9207" s="12">
        <f>IF($E9207="","",IF(WEEKDAY($E9207,2)&lt;6,1,0))</f>
        <v/>
      </c>
      <c r="H9207" s="12">
        <f>IF(OR($E9207="",$F9207=""),"",IF(AND($G9207=1,$F9207&gt;='Working Hours'!$C$8,$F9207&lt;'Working Hours'!$C$9),1,0))</f>
        <v/>
      </c>
    </row>
    <row r="9208">
      <c r="A9208" s="11" t="n"/>
      <c r="B9208" s="11" t="n"/>
      <c r="C9208" s="11" t="n"/>
      <c r="E9208" s="12">
        <f>IF($A9208="","",IF(ISNUMBER($A9208),$A9208,IFERROR(DATEVALUE($A9208),"")))</f>
        <v/>
      </c>
      <c r="F9208" s="12">
        <f>IF($B9208="","",IF(ISNUMBER($B9208),HOUR($B9208)*2+MINUTE($B9208)/30,IFERROR(VALUE(LEFT($B9208,FIND(":",$B9208)-1))*2+VALUE(MID($B9208,FIND(":",$B9208)+1,2))/30,"")))</f>
        <v/>
      </c>
      <c r="G9208" s="12">
        <f>IF($E9208="","",IF(WEEKDAY($E9208,2)&lt;6,1,0))</f>
        <v/>
      </c>
      <c r="H9208" s="12">
        <f>IF(OR($E9208="",$F9208=""),"",IF(AND($G9208=1,$F9208&gt;='Working Hours'!$C$8,$F9208&lt;'Working Hours'!$C$9),1,0))</f>
        <v/>
      </c>
    </row>
    <row r="9209">
      <c r="A9209" s="11" t="n"/>
      <c r="B9209" s="11" t="n"/>
      <c r="C9209" s="11" t="n"/>
      <c r="E9209" s="12">
        <f>IF($A9209="","",IF(ISNUMBER($A9209),$A9209,IFERROR(DATEVALUE($A9209),"")))</f>
        <v/>
      </c>
      <c r="F9209" s="12">
        <f>IF($B9209="","",IF(ISNUMBER($B9209),HOUR($B9209)*2+MINUTE($B9209)/30,IFERROR(VALUE(LEFT($B9209,FIND(":",$B9209)-1))*2+VALUE(MID($B9209,FIND(":",$B9209)+1,2))/30,"")))</f>
        <v/>
      </c>
      <c r="G9209" s="12">
        <f>IF($E9209="","",IF(WEEKDAY($E9209,2)&lt;6,1,0))</f>
        <v/>
      </c>
      <c r="H9209" s="12">
        <f>IF(OR($E9209="",$F9209=""),"",IF(AND($G9209=1,$F9209&gt;='Working Hours'!$C$8,$F9209&lt;'Working Hours'!$C$9),1,0))</f>
        <v/>
      </c>
    </row>
    <row r="9210">
      <c r="A9210" s="11" t="n"/>
      <c r="B9210" s="11" t="n"/>
      <c r="C9210" s="11" t="n"/>
      <c r="E9210" s="12">
        <f>IF($A9210="","",IF(ISNUMBER($A9210),$A9210,IFERROR(DATEVALUE($A9210),"")))</f>
        <v/>
      </c>
      <c r="F9210" s="12">
        <f>IF($B9210="","",IF(ISNUMBER($B9210),HOUR($B9210)*2+MINUTE($B9210)/30,IFERROR(VALUE(LEFT($B9210,FIND(":",$B9210)-1))*2+VALUE(MID($B9210,FIND(":",$B9210)+1,2))/30,"")))</f>
        <v/>
      </c>
      <c r="G9210" s="12">
        <f>IF($E9210="","",IF(WEEKDAY($E9210,2)&lt;6,1,0))</f>
        <v/>
      </c>
      <c r="H9210" s="12">
        <f>IF(OR($E9210="",$F9210=""),"",IF(AND($G9210=1,$F9210&gt;='Working Hours'!$C$8,$F9210&lt;'Working Hours'!$C$9),1,0))</f>
        <v/>
      </c>
    </row>
    <row r="9211">
      <c r="A9211" s="11" t="n"/>
      <c r="B9211" s="11" t="n"/>
      <c r="C9211" s="11" t="n"/>
      <c r="E9211" s="12">
        <f>IF($A9211="","",IF(ISNUMBER($A9211),$A9211,IFERROR(DATEVALUE($A9211),"")))</f>
        <v/>
      </c>
      <c r="F9211" s="12">
        <f>IF($B9211="","",IF(ISNUMBER($B9211),HOUR($B9211)*2+MINUTE($B9211)/30,IFERROR(VALUE(LEFT($B9211,FIND(":",$B9211)-1))*2+VALUE(MID($B9211,FIND(":",$B9211)+1,2))/30,"")))</f>
        <v/>
      </c>
      <c r="G9211" s="12">
        <f>IF($E9211="","",IF(WEEKDAY($E9211,2)&lt;6,1,0))</f>
        <v/>
      </c>
      <c r="H9211" s="12">
        <f>IF(OR($E9211="",$F9211=""),"",IF(AND($G9211=1,$F9211&gt;='Working Hours'!$C$8,$F9211&lt;'Working Hours'!$C$9),1,0))</f>
        <v/>
      </c>
    </row>
    <row r="9212">
      <c r="A9212" s="11" t="n"/>
      <c r="B9212" s="11" t="n"/>
      <c r="C9212" s="11" t="n"/>
      <c r="E9212" s="12">
        <f>IF($A9212="","",IF(ISNUMBER($A9212),$A9212,IFERROR(DATEVALUE($A9212),"")))</f>
        <v/>
      </c>
      <c r="F9212" s="12">
        <f>IF($B9212="","",IF(ISNUMBER($B9212),HOUR($B9212)*2+MINUTE($B9212)/30,IFERROR(VALUE(LEFT($B9212,FIND(":",$B9212)-1))*2+VALUE(MID($B9212,FIND(":",$B9212)+1,2))/30,"")))</f>
        <v/>
      </c>
      <c r="G9212" s="12">
        <f>IF($E9212="","",IF(WEEKDAY($E9212,2)&lt;6,1,0))</f>
        <v/>
      </c>
      <c r="H9212" s="12">
        <f>IF(OR($E9212="",$F9212=""),"",IF(AND($G9212=1,$F9212&gt;='Working Hours'!$C$8,$F9212&lt;'Working Hours'!$C$9),1,0))</f>
        <v/>
      </c>
    </row>
    <row r="9213">
      <c r="A9213" s="11" t="n"/>
      <c r="B9213" s="11" t="n"/>
      <c r="C9213" s="11" t="n"/>
      <c r="E9213" s="12">
        <f>IF($A9213="","",IF(ISNUMBER($A9213),$A9213,IFERROR(DATEVALUE($A9213),"")))</f>
        <v/>
      </c>
      <c r="F9213" s="12">
        <f>IF($B9213="","",IF(ISNUMBER($B9213),HOUR($B9213)*2+MINUTE($B9213)/30,IFERROR(VALUE(LEFT($B9213,FIND(":",$B9213)-1))*2+VALUE(MID($B9213,FIND(":",$B9213)+1,2))/30,"")))</f>
        <v/>
      </c>
      <c r="G9213" s="12">
        <f>IF($E9213="","",IF(WEEKDAY($E9213,2)&lt;6,1,0))</f>
        <v/>
      </c>
      <c r="H9213" s="12">
        <f>IF(OR($E9213="",$F9213=""),"",IF(AND($G9213=1,$F9213&gt;='Working Hours'!$C$8,$F9213&lt;'Working Hours'!$C$9),1,0))</f>
        <v/>
      </c>
    </row>
    <row r="9214">
      <c r="A9214" s="11" t="n"/>
      <c r="B9214" s="11" t="n"/>
      <c r="C9214" s="11" t="n"/>
      <c r="E9214" s="12">
        <f>IF($A9214="","",IF(ISNUMBER($A9214),$A9214,IFERROR(DATEVALUE($A9214),"")))</f>
        <v/>
      </c>
      <c r="F9214" s="12">
        <f>IF($B9214="","",IF(ISNUMBER($B9214),HOUR($B9214)*2+MINUTE($B9214)/30,IFERROR(VALUE(LEFT($B9214,FIND(":",$B9214)-1))*2+VALUE(MID($B9214,FIND(":",$B9214)+1,2))/30,"")))</f>
        <v/>
      </c>
      <c r="G9214" s="12">
        <f>IF($E9214="","",IF(WEEKDAY($E9214,2)&lt;6,1,0))</f>
        <v/>
      </c>
      <c r="H9214" s="12">
        <f>IF(OR($E9214="",$F9214=""),"",IF(AND($G9214=1,$F9214&gt;='Working Hours'!$C$8,$F9214&lt;'Working Hours'!$C$9),1,0))</f>
        <v/>
      </c>
    </row>
    <row r="9215">
      <c r="A9215" s="11" t="n"/>
      <c r="B9215" s="11" t="n"/>
      <c r="C9215" s="11" t="n"/>
      <c r="E9215" s="12">
        <f>IF($A9215="","",IF(ISNUMBER($A9215),$A9215,IFERROR(DATEVALUE($A9215),"")))</f>
        <v/>
      </c>
      <c r="F9215" s="12">
        <f>IF($B9215="","",IF(ISNUMBER($B9215),HOUR($B9215)*2+MINUTE($B9215)/30,IFERROR(VALUE(LEFT($B9215,FIND(":",$B9215)-1))*2+VALUE(MID($B9215,FIND(":",$B9215)+1,2))/30,"")))</f>
        <v/>
      </c>
      <c r="G9215" s="12">
        <f>IF($E9215="","",IF(WEEKDAY($E9215,2)&lt;6,1,0))</f>
        <v/>
      </c>
      <c r="H9215" s="12">
        <f>IF(OR($E9215="",$F9215=""),"",IF(AND($G9215=1,$F9215&gt;='Working Hours'!$C$8,$F9215&lt;'Working Hours'!$C$9),1,0))</f>
        <v/>
      </c>
    </row>
    <row r="9216">
      <c r="A9216" s="11" t="n"/>
      <c r="B9216" s="11" t="n"/>
      <c r="C9216" s="11" t="n"/>
      <c r="E9216" s="12">
        <f>IF($A9216="","",IF(ISNUMBER($A9216),$A9216,IFERROR(DATEVALUE($A9216),"")))</f>
        <v/>
      </c>
      <c r="F9216" s="12">
        <f>IF($B9216="","",IF(ISNUMBER($B9216),HOUR($B9216)*2+MINUTE($B9216)/30,IFERROR(VALUE(LEFT($B9216,FIND(":",$B9216)-1))*2+VALUE(MID($B9216,FIND(":",$B9216)+1,2))/30,"")))</f>
        <v/>
      </c>
      <c r="G9216" s="12">
        <f>IF($E9216="","",IF(WEEKDAY($E9216,2)&lt;6,1,0))</f>
        <v/>
      </c>
      <c r="H9216" s="12">
        <f>IF(OR($E9216="",$F9216=""),"",IF(AND($G9216=1,$F9216&gt;='Working Hours'!$C$8,$F9216&lt;'Working Hours'!$C$9),1,0))</f>
        <v/>
      </c>
    </row>
    <row r="9217">
      <c r="A9217" s="11" t="n"/>
      <c r="B9217" s="11" t="n"/>
      <c r="C9217" s="11" t="n"/>
      <c r="E9217" s="12">
        <f>IF($A9217="","",IF(ISNUMBER($A9217),$A9217,IFERROR(DATEVALUE($A9217),"")))</f>
        <v/>
      </c>
      <c r="F9217" s="12">
        <f>IF($B9217="","",IF(ISNUMBER($B9217),HOUR($B9217)*2+MINUTE($B9217)/30,IFERROR(VALUE(LEFT($B9217,FIND(":",$B9217)-1))*2+VALUE(MID($B9217,FIND(":",$B9217)+1,2))/30,"")))</f>
        <v/>
      </c>
      <c r="G9217" s="12">
        <f>IF($E9217="","",IF(WEEKDAY($E9217,2)&lt;6,1,0))</f>
        <v/>
      </c>
      <c r="H9217" s="12">
        <f>IF(OR($E9217="",$F9217=""),"",IF(AND($G9217=1,$F9217&gt;='Working Hours'!$C$8,$F9217&lt;'Working Hours'!$C$9),1,0))</f>
        <v/>
      </c>
    </row>
    <row r="9218">
      <c r="A9218" s="11" t="n"/>
      <c r="B9218" s="11" t="n"/>
      <c r="C9218" s="11" t="n"/>
      <c r="E9218" s="12">
        <f>IF($A9218="","",IF(ISNUMBER($A9218),$A9218,IFERROR(DATEVALUE($A9218),"")))</f>
        <v/>
      </c>
      <c r="F9218" s="12">
        <f>IF($B9218="","",IF(ISNUMBER($B9218),HOUR($B9218)*2+MINUTE($B9218)/30,IFERROR(VALUE(LEFT($B9218,FIND(":",$B9218)-1))*2+VALUE(MID($B9218,FIND(":",$B9218)+1,2))/30,"")))</f>
        <v/>
      </c>
      <c r="G9218" s="12">
        <f>IF($E9218="","",IF(WEEKDAY($E9218,2)&lt;6,1,0))</f>
        <v/>
      </c>
      <c r="H9218" s="12">
        <f>IF(OR($E9218="",$F9218=""),"",IF(AND($G9218=1,$F9218&gt;='Working Hours'!$C$8,$F9218&lt;'Working Hours'!$C$9),1,0))</f>
        <v/>
      </c>
    </row>
    <row r="9219">
      <c r="A9219" s="11" t="n"/>
      <c r="B9219" s="11" t="n"/>
      <c r="C9219" s="11" t="n"/>
      <c r="E9219" s="12">
        <f>IF($A9219="","",IF(ISNUMBER($A9219),$A9219,IFERROR(DATEVALUE($A9219),"")))</f>
        <v/>
      </c>
      <c r="F9219" s="12">
        <f>IF($B9219="","",IF(ISNUMBER($B9219),HOUR($B9219)*2+MINUTE($B9219)/30,IFERROR(VALUE(LEFT($B9219,FIND(":",$B9219)-1))*2+VALUE(MID($B9219,FIND(":",$B9219)+1,2))/30,"")))</f>
        <v/>
      </c>
      <c r="G9219" s="12">
        <f>IF($E9219="","",IF(WEEKDAY($E9219,2)&lt;6,1,0))</f>
        <v/>
      </c>
      <c r="H9219" s="12">
        <f>IF(OR($E9219="",$F9219=""),"",IF(AND($G9219=1,$F9219&gt;='Working Hours'!$C$8,$F9219&lt;'Working Hours'!$C$9),1,0))</f>
        <v/>
      </c>
    </row>
    <row r="9220">
      <c r="A9220" s="11" t="n"/>
      <c r="B9220" s="11" t="n"/>
      <c r="C9220" s="11" t="n"/>
      <c r="E9220" s="12">
        <f>IF($A9220="","",IF(ISNUMBER($A9220),$A9220,IFERROR(DATEVALUE($A9220),"")))</f>
        <v/>
      </c>
      <c r="F9220" s="12">
        <f>IF($B9220="","",IF(ISNUMBER($B9220),HOUR($B9220)*2+MINUTE($B9220)/30,IFERROR(VALUE(LEFT($B9220,FIND(":",$B9220)-1))*2+VALUE(MID($B9220,FIND(":",$B9220)+1,2))/30,"")))</f>
        <v/>
      </c>
      <c r="G9220" s="12">
        <f>IF($E9220="","",IF(WEEKDAY($E9220,2)&lt;6,1,0))</f>
        <v/>
      </c>
      <c r="H9220" s="12">
        <f>IF(OR($E9220="",$F9220=""),"",IF(AND($G9220=1,$F9220&gt;='Working Hours'!$C$8,$F9220&lt;'Working Hours'!$C$9),1,0))</f>
        <v/>
      </c>
    </row>
    <row r="9221">
      <c r="A9221" s="11" t="n"/>
      <c r="B9221" s="11" t="n"/>
      <c r="C9221" s="11" t="n"/>
      <c r="E9221" s="12">
        <f>IF($A9221="","",IF(ISNUMBER($A9221),$A9221,IFERROR(DATEVALUE($A9221),"")))</f>
        <v/>
      </c>
      <c r="F9221" s="12">
        <f>IF($B9221="","",IF(ISNUMBER($B9221),HOUR($B9221)*2+MINUTE($B9221)/30,IFERROR(VALUE(LEFT($B9221,FIND(":",$B9221)-1))*2+VALUE(MID($B9221,FIND(":",$B9221)+1,2))/30,"")))</f>
        <v/>
      </c>
      <c r="G9221" s="12">
        <f>IF($E9221="","",IF(WEEKDAY($E9221,2)&lt;6,1,0))</f>
        <v/>
      </c>
      <c r="H9221" s="12">
        <f>IF(OR($E9221="",$F9221=""),"",IF(AND($G9221=1,$F9221&gt;='Working Hours'!$C$8,$F9221&lt;'Working Hours'!$C$9),1,0))</f>
        <v/>
      </c>
    </row>
    <row r="9222">
      <c r="A9222" s="11" t="n"/>
      <c r="B9222" s="11" t="n"/>
      <c r="C9222" s="11" t="n"/>
      <c r="E9222" s="12">
        <f>IF($A9222="","",IF(ISNUMBER($A9222),$A9222,IFERROR(DATEVALUE($A9222),"")))</f>
        <v/>
      </c>
      <c r="F9222" s="12">
        <f>IF($B9222="","",IF(ISNUMBER($B9222),HOUR($B9222)*2+MINUTE($B9222)/30,IFERROR(VALUE(LEFT($B9222,FIND(":",$B9222)-1))*2+VALUE(MID($B9222,FIND(":",$B9222)+1,2))/30,"")))</f>
        <v/>
      </c>
      <c r="G9222" s="12">
        <f>IF($E9222="","",IF(WEEKDAY($E9222,2)&lt;6,1,0))</f>
        <v/>
      </c>
      <c r="H9222" s="12">
        <f>IF(OR($E9222="",$F9222=""),"",IF(AND($G9222=1,$F9222&gt;='Working Hours'!$C$8,$F9222&lt;'Working Hours'!$C$9),1,0))</f>
        <v/>
      </c>
    </row>
    <row r="9223">
      <c r="A9223" s="11" t="n"/>
      <c r="B9223" s="11" t="n"/>
      <c r="C9223" s="11" t="n"/>
      <c r="E9223" s="12">
        <f>IF($A9223="","",IF(ISNUMBER($A9223),$A9223,IFERROR(DATEVALUE($A9223),"")))</f>
        <v/>
      </c>
      <c r="F9223" s="12">
        <f>IF($B9223="","",IF(ISNUMBER($B9223),HOUR($B9223)*2+MINUTE($B9223)/30,IFERROR(VALUE(LEFT($B9223,FIND(":",$B9223)-1))*2+VALUE(MID($B9223,FIND(":",$B9223)+1,2))/30,"")))</f>
        <v/>
      </c>
      <c r="G9223" s="12">
        <f>IF($E9223="","",IF(WEEKDAY($E9223,2)&lt;6,1,0))</f>
        <v/>
      </c>
      <c r="H9223" s="12">
        <f>IF(OR($E9223="",$F9223=""),"",IF(AND($G9223=1,$F9223&gt;='Working Hours'!$C$8,$F9223&lt;'Working Hours'!$C$9),1,0))</f>
        <v/>
      </c>
    </row>
    <row r="9224">
      <c r="A9224" s="11" t="n"/>
      <c r="B9224" s="11" t="n"/>
      <c r="C9224" s="11" t="n"/>
      <c r="E9224" s="12">
        <f>IF($A9224="","",IF(ISNUMBER($A9224),$A9224,IFERROR(DATEVALUE($A9224),"")))</f>
        <v/>
      </c>
      <c r="F9224" s="12">
        <f>IF($B9224="","",IF(ISNUMBER($B9224),HOUR($B9224)*2+MINUTE($B9224)/30,IFERROR(VALUE(LEFT($B9224,FIND(":",$B9224)-1))*2+VALUE(MID($B9224,FIND(":",$B9224)+1,2))/30,"")))</f>
        <v/>
      </c>
      <c r="G9224" s="12">
        <f>IF($E9224="","",IF(WEEKDAY($E9224,2)&lt;6,1,0))</f>
        <v/>
      </c>
      <c r="H9224" s="12">
        <f>IF(OR($E9224="",$F9224=""),"",IF(AND($G9224=1,$F9224&gt;='Working Hours'!$C$8,$F9224&lt;'Working Hours'!$C$9),1,0))</f>
        <v/>
      </c>
    </row>
    <row r="9225">
      <c r="A9225" s="11" t="n"/>
      <c r="B9225" s="11" t="n"/>
      <c r="C9225" s="11" t="n"/>
      <c r="E9225" s="12">
        <f>IF($A9225="","",IF(ISNUMBER($A9225),$A9225,IFERROR(DATEVALUE($A9225),"")))</f>
        <v/>
      </c>
      <c r="F9225" s="12">
        <f>IF($B9225="","",IF(ISNUMBER($B9225),HOUR($B9225)*2+MINUTE($B9225)/30,IFERROR(VALUE(LEFT($B9225,FIND(":",$B9225)-1))*2+VALUE(MID($B9225,FIND(":",$B9225)+1,2))/30,"")))</f>
        <v/>
      </c>
      <c r="G9225" s="12">
        <f>IF($E9225="","",IF(WEEKDAY($E9225,2)&lt;6,1,0))</f>
        <v/>
      </c>
      <c r="H9225" s="12">
        <f>IF(OR($E9225="",$F9225=""),"",IF(AND($G9225=1,$F9225&gt;='Working Hours'!$C$8,$F9225&lt;'Working Hours'!$C$9),1,0))</f>
        <v/>
      </c>
    </row>
    <row r="9226">
      <c r="A9226" s="11" t="n"/>
      <c r="B9226" s="11" t="n"/>
      <c r="C9226" s="11" t="n"/>
      <c r="E9226" s="12">
        <f>IF($A9226="","",IF(ISNUMBER($A9226),$A9226,IFERROR(DATEVALUE($A9226),"")))</f>
        <v/>
      </c>
      <c r="F9226" s="12">
        <f>IF($B9226="","",IF(ISNUMBER($B9226),HOUR($B9226)*2+MINUTE($B9226)/30,IFERROR(VALUE(LEFT($B9226,FIND(":",$B9226)-1))*2+VALUE(MID($B9226,FIND(":",$B9226)+1,2))/30,"")))</f>
        <v/>
      </c>
      <c r="G9226" s="12">
        <f>IF($E9226="","",IF(WEEKDAY($E9226,2)&lt;6,1,0))</f>
        <v/>
      </c>
      <c r="H9226" s="12">
        <f>IF(OR($E9226="",$F9226=""),"",IF(AND($G9226=1,$F9226&gt;='Working Hours'!$C$8,$F9226&lt;'Working Hours'!$C$9),1,0))</f>
        <v/>
      </c>
    </row>
    <row r="9227">
      <c r="A9227" s="11" t="n"/>
      <c r="B9227" s="11" t="n"/>
      <c r="C9227" s="11" t="n"/>
      <c r="E9227" s="12">
        <f>IF($A9227="","",IF(ISNUMBER($A9227),$A9227,IFERROR(DATEVALUE($A9227),"")))</f>
        <v/>
      </c>
      <c r="F9227" s="12">
        <f>IF($B9227="","",IF(ISNUMBER($B9227),HOUR($B9227)*2+MINUTE($B9227)/30,IFERROR(VALUE(LEFT($B9227,FIND(":",$B9227)-1))*2+VALUE(MID($B9227,FIND(":",$B9227)+1,2))/30,"")))</f>
        <v/>
      </c>
      <c r="G9227" s="12">
        <f>IF($E9227="","",IF(WEEKDAY($E9227,2)&lt;6,1,0))</f>
        <v/>
      </c>
      <c r="H9227" s="12">
        <f>IF(OR($E9227="",$F9227=""),"",IF(AND($G9227=1,$F9227&gt;='Working Hours'!$C$8,$F9227&lt;'Working Hours'!$C$9),1,0))</f>
        <v/>
      </c>
    </row>
    <row r="9228">
      <c r="A9228" s="11" t="n"/>
      <c r="B9228" s="11" t="n"/>
      <c r="C9228" s="11" t="n"/>
      <c r="E9228" s="12">
        <f>IF($A9228="","",IF(ISNUMBER($A9228),$A9228,IFERROR(DATEVALUE($A9228),"")))</f>
        <v/>
      </c>
      <c r="F9228" s="12">
        <f>IF($B9228="","",IF(ISNUMBER($B9228),HOUR($B9228)*2+MINUTE($B9228)/30,IFERROR(VALUE(LEFT($B9228,FIND(":",$B9228)-1))*2+VALUE(MID($B9228,FIND(":",$B9228)+1,2))/30,"")))</f>
        <v/>
      </c>
      <c r="G9228" s="12">
        <f>IF($E9228="","",IF(WEEKDAY($E9228,2)&lt;6,1,0))</f>
        <v/>
      </c>
      <c r="H9228" s="12">
        <f>IF(OR($E9228="",$F9228=""),"",IF(AND($G9228=1,$F9228&gt;='Working Hours'!$C$8,$F9228&lt;'Working Hours'!$C$9),1,0))</f>
        <v/>
      </c>
    </row>
    <row r="9229">
      <c r="A9229" s="11" t="n"/>
      <c r="B9229" s="11" t="n"/>
      <c r="C9229" s="11" t="n"/>
      <c r="E9229" s="12">
        <f>IF($A9229="","",IF(ISNUMBER($A9229),$A9229,IFERROR(DATEVALUE($A9229),"")))</f>
        <v/>
      </c>
      <c r="F9229" s="12">
        <f>IF($B9229="","",IF(ISNUMBER($B9229),HOUR($B9229)*2+MINUTE($B9229)/30,IFERROR(VALUE(LEFT($B9229,FIND(":",$B9229)-1))*2+VALUE(MID($B9229,FIND(":",$B9229)+1,2))/30,"")))</f>
        <v/>
      </c>
      <c r="G9229" s="12">
        <f>IF($E9229="","",IF(WEEKDAY($E9229,2)&lt;6,1,0))</f>
        <v/>
      </c>
      <c r="H9229" s="12">
        <f>IF(OR($E9229="",$F9229=""),"",IF(AND($G9229=1,$F9229&gt;='Working Hours'!$C$8,$F9229&lt;'Working Hours'!$C$9),1,0))</f>
        <v/>
      </c>
    </row>
    <row r="9230">
      <c r="A9230" s="11" t="n"/>
      <c r="B9230" s="11" t="n"/>
      <c r="C9230" s="11" t="n"/>
      <c r="E9230" s="12">
        <f>IF($A9230="","",IF(ISNUMBER($A9230),$A9230,IFERROR(DATEVALUE($A9230),"")))</f>
        <v/>
      </c>
      <c r="F9230" s="12">
        <f>IF($B9230="","",IF(ISNUMBER($B9230),HOUR($B9230)*2+MINUTE($B9230)/30,IFERROR(VALUE(LEFT($B9230,FIND(":",$B9230)-1))*2+VALUE(MID($B9230,FIND(":",$B9230)+1,2))/30,"")))</f>
        <v/>
      </c>
      <c r="G9230" s="12">
        <f>IF($E9230="","",IF(WEEKDAY($E9230,2)&lt;6,1,0))</f>
        <v/>
      </c>
      <c r="H9230" s="12">
        <f>IF(OR($E9230="",$F9230=""),"",IF(AND($G9230=1,$F9230&gt;='Working Hours'!$C$8,$F9230&lt;'Working Hours'!$C$9),1,0))</f>
        <v/>
      </c>
    </row>
    <row r="9231">
      <c r="A9231" s="11" t="n"/>
      <c r="B9231" s="11" t="n"/>
      <c r="C9231" s="11" t="n"/>
      <c r="E9231" s="12">
        <f>IF($A9231="","",IF(ISNUMBER($A9231),$A9231,IFERROR(DATEVALUE($A9231),"")))</f>
        <v/>
      </c>
      <c r="F9231" s="12">
        <f>IF($B9231="","",IF(ISNUMBER($B9231),HOUR($B9231)*2+MINUTE($B9231)/30,IFERROR(VALUE(LEFT($B9231,FIND(":",$B9231)-1))*2+VALUE(MID($B9231,FIND(":",$B9231)+1,2))/30,"")))</f>
        <v/>
      </c>
      <c r="G9231" s="12">
        <f>IF($E9231="","",IF(WEEKDAY($E9231,2)&lt;6,1,0))</f>
        <v/>
      </c>
      <c r="H9231" s="12">
        <f>IF(OR($E9231="",$F9231=""),"",IF(AND($G9231=1,$F9231&gt;='Working Hours'!$C$8,$F9231&lt;'Working Hours'!$C$9),1,0))</f>
        <v/>
      </c>
    </row>
    <row r="9232">
      <c r="A9232" s="11" t="n"/>
      <c r="B9232" s="11" t="n"/>
      <c r="C9232" s="11" t="n"/>
      <c r="E9232" s="12">
        <f>IF($A9232="","",IF(ISNUMBER($A9232),$A9232,IFERROR(DATEVALUE($A9232),"")))</f>
        <v/>
      </c>
      <c r="F9232" s="12">
        <f>IF($B9232="","",IF(ISNUMBER($B9232),HOUR($B9232)*2+MINUTE($B9232)/30,IFERROR(VALUE(LEFT($B9232,FIND(":",$B9232)-1))*2+VALUE(MID($B9232,FIND(":",$B9232)+1,2))/30,"")))</f>
        <v/>
      </c>
      <c r="G9232" s="12">
        <f>IF($E9232="","",IF(WEEKDAY($E9232,2)&lt;6,1,0))</f>
        <v/>
      </c>
      <c r="H9232" s="12">
        <f>IF(OR($E9232="",$F9232=""),"",IF(AND($G9232=1,$F9232&gt;='Working Hours'!$C$8,$F9232&lt;'Working Hours'!$C$9),1,0))</f>
        <v/>
      </c>
    </row>
    <row r="9233">
      <c r="A9233" s="11" t="n"/>
      <c r="B9233" s="11" t="n"/>
      <c r="C9233" s="11" t="n"/>
      <c r="E9233" s="12">
        <f>IF($A9233="","",IF(ISNUMBER($A9233),$A9233,IFERROR(DATEVALUE($A9233),"")))</f>
        <v/>
      </c>
      <c r="F9233" s="12">
        <f>IF($B9233="","",IF(ISNUMBER($B9233),HOUR($B9233)*2+MINUTE($B9233)/30,IFERROR(VALUE(LEFT($B9233,FIND(":",$B9233)-1))*2+VALUE(MID($B9233,FIND(":",$B9233)+1,2))/30,"")))</f>
        <v/>
      </c>
      <c r="G9233" s="12">
        <f>IF($E9233="","",IF(WEEKDAY($E9233,2)&lt;6,1,0))</f>
        <v/>
      </c>
      <c r="H9233" s="12">
        <f>IF(OR($E9233="",$F9233=""),"",IF(AND($G9233=1,$F9233&gt;='Working Hours'!$C$8,$F9233&lt;'Working Hours'!$C$9),1,0))</f>
        <v/>
      </c>
    </row>
    <row r="9234">
      <c r="A9234" s="11" t="n"/>
      <c r="B9234" s="11" t="n"/>
      <c r="C9234" s="11" t="n"/>
      <c r="E9234" s="12">
        <f>IF($A9234="","",IF(ISNUMBER($A9234),$A9234,IFERROR(DATEVALUE($A9234),"")))</f>
        <v/>
      </c>
      <c r="F9234" s="12">
        <f>IF($B9234="","",IF(ISNUMBER($B9234),HOUR($B9234)*2+MINUTE($B9234)/30,IFERROR(VALUE(LEFT($B9234,FIND(":",$B9234)-1))*2+VALUE(MID($B9234,FIND(":",$B9234)+1,2))/30,"")))</f>
        <v/>
      </c>
      <c r="G9234" s="12">
        <f>IF($E9234="","",IF(WEEKDAY($E9234,2)&lt;6,1,0))</f>
        <v/>
      </c>
      <c r="H9234" s="12">
        <f>IF(OR($E9234="",$F9234=""),"",IF(AND($G9234=1,$F9234&gt;='Working Hours'!$C$8,$F9234&lt;'Working Hours'!$C$9),1,0))</f>
        <v/>
      </c>
    </row>
    <row r="9235">
      <c r="A9235" s="11" t="n"/>
      <c r="B9235" s="11" t="n"/>
      <c r="C9235" s="11" t="n"/>
      <c r="E9235" s="12">
        <f>IF($A9235="","",IF(ISNUMBER($A9235),$A9235,IFERROR(DATEVALUE($A9235),"")))</f>
        <v/>
      </c>
      <c r="F9235" s="12">
        <f>IF($B9235="","",IF(ISNUMBER($B9235),HOUR($B9235)*2+MINUTE($B9235)/30,IFERROR(VALUE(LEFT($B9235,FIND(":",$B9235)-1))*2+VALUE(MID($B9235,FIND(":",$B9235)+1,2))/30,"")))</f>
        <v/>
      </c>
      <c r="G9235" s="12">
        <f>IF($E9235="","",IF(WEEKDAY($E9235,2)&lt;6,1,0))</f>
        <v/>
      </c>
      <c r="H9235" s="12">
        <f>IF(OR($E9235="",$F9235=""),"",IF(AND($G9235=1,$F9235&gt;='Working Hours'!$C$8,$F9235&lt;'Working Hours'!$C$9),1,0))</f>
        <v/>
      </c>
    </row>
    <row r="9236">
      <c r="A9236" s="11" t="n"/>
      <c r="B9236" s="11" t="n"/>
      <c r="C9236" s="11" t="n"/>
      <c r="E9236" s="12">
        <f>IF($A9236="","",IF(ISNUMBER($A9236),$A9236,IFERROR(DATEVALUE($A9236),"")))</f>
        <v/>
      </c>
      <c r="F9236" s="12">
        <f>IF($B9236="","",IF(ISNUMBER($B9236),HOUR($B9236)*2+MINUTE($B9236)/30,IFERROR(VALUE(LEFT($B9236,FIND(":",$B9236)-1))*2+VALUE(MID($B9236,FIND(":",$B9236)+1,2))/30,"")))</f>
        <v/>
      </c>
      <c r="G9236" s="12">
        <f>IF($E9236="","",IF(WEEKDAY($E9236,2)&lt;6,1,0))</f>
        <v/>
      </c>
      <c r="H9236" s="12">
        <f>IF(OR($E9236="",$F9236=""),"",IF(AND($G9236=1,$F9236&gt;='Working Hours'!$C$8,$F9236&lt;'Working Hours'!$C$9),1,0))</f>
        <v/>
      </c>
    </row>
    <row r="9237">
      <c r="A9237" s="11" t="n"/>
      <c r="B9237" s="11" t="n"/>
      <c r="C9237" s="11" t="n"/>
      <c r="E9237" s="12">
        <f>IF($A9237="","",IF(ISNUMBER($A9237),$A9237,IFERROR(DATEVALUE($A9237),"")))</f>
        <v/>
      </c>
      <c r="F9237" s="12">
        <f>IF($B9237="","",IF(ISNUMBER($B9237),HOUR($B9237)*2+MINUTE($B9237)/30,IFERROR(VALUE(LEFT($B9237,FIND(":",$B9237)-1))*2+VALUE(MID($B9237,FIND(":",$B9237)+1,2))/30,"")))</f>
        <v/>
      </c>
      <c r="G9237" s="12">
        <f>IF($E9237="","",IF(WEEKDAY($E9237,2)&lt;6,1,0))</f>
        <v/>
      </c>
      <c r="H9237" s="12">
        <f>IF(OR($E9237="",$F9237=""),"",IF(AND($G9237=1,$F9237&gt;='Working Hours'!$C$8,$F9237&lt;'Working Hours'!$C$9),1,0))</f>
        <v/>
      </c>
    </row>
    <row r="9238">
      <c r="A9238" s="11" t="n"/>
      <c r="B9238" s="11" t="n"/>
      <c r="C9238" s="11" t="n"/>
      <c r="E9238" s="12">
        <f>IF($A9238="","",IF(ISNUMBER($A9238),$A9238,IFERROR(DATEVALUE($A9238),"")))</f>
        <v/>
      </c>
      <c r="F9238" s="12">
        <f>IF($B9238="","",IF(ISNUMBER($B9238),HOUR($B9238)*2+MINUTE($B9238)/30,IFERROR(VALUE(LEFT($B9238,FIND(":",$B9238)-1))*2+VALUE(MID($B9238,FIND(":",$B9238)+1,2))/30,"")))</f>
        <v/>
      </c>
      <c r="G9238" s="12">
        <f>IF($E9238="","",IF(WEEKDAY($E9238,2)&lt;6,1,0))</f>
        <v/>
      </c>
      <c r="H9238" s="12">
        <f>IF(OR($E9238="",$F9238=""),"",IF(AND($G9238=1,$F9238&gt;='Working Hours'!$C$8,$F9238&lt;'Working Hours'!$C$9),1,0))</f>
        <v/>
      </c>
    </row>
    <row r="9239">
      <c r="A9239" s="11" t="n"/>
      <c r="B9239" s="11" t="n"/>
      <c r="C9239" s="11" t="n"/>
      <c r="E9239" s="12">
        <f>IF($A9239="","",IF(ISNUMBER($A9239),$A9239,IFERROR(DATEVALUE($A9239),"")))</f>
        <v/>
      </c>
      <c r="F9239" s="12">
        <f>IF($B9239="","",IF(ISNUMBER($B9239),HOUR($B9239)*2+MINUTE($B9239)/30,IFERROR(VALUE(LEFT($B9239,FIND(":",$B9239)-1))*2+VALUE(MID($B9239,FIND(":",$B9239)+1,2))/30,"")))</f>
        <v/>
      </c>
      <c r="G9239" s="12">
        <f>IF($E9239="","",IF(WEEKDAY($E9239,2)&lt;6,1,0))</f>
        <v/>
      </c>
      <c r="H9239" s="12">
        <f>IF(OR($E9239="",$F9239=""),"",IF(AND($G9239=1,$F9239&gt;='Working Hours'!$C$8,$F9239&lt;'Working Hours'!$C$9),1,0))</f>
        <v/>
      </c>
    </row>
    <row r="9240">
      <c r="A9240" s="11" t="n"/>
      <c r="B9240" s="11" t="n"/>
      <c r="C9240" s="11" t="n"/>
      <c r="E9240" s="12">
        <f>IF($A9240="","",IF(ISNUMBER($A9240),$A9240,IFERROR(DATEVALUE($A9240),"")))</f>
        <v/>
      </c>
      <c r="F9240" s="12">
        <f>IF($B9240="","",IF(ISNUMBER($B9240),HOUR($B9240)*2+MINUTE($B9240)/30,IFERROR(VALUE(LEFT($B9240,FIND(":",$B9240)-1))*2+VALUE(MID($B9240,FIND(":",$B9240)+1,2))/30,"")))</f>
        <v/>
      </c>
      <c r="G9240" s="12">
        <f>IF($E9240="","",IF(WEEKDAY($E9240,2)&lt;6,1,0))</f>
        <v/>
      </c>
      <c r="H9240" s="12">
        <f>IF(OR($E9240="",$F9240=""),"",IF(AND($G9240=1,$F9240&gt;='Working Hours'!$C$8,$F9240&lt;'Working Hours'!$C$9),1,0))</f>
        <v/>
      </c>
    </row>
    <row r="9241">
      <c r="A9241" s="11" t="n"/>
      <c r="B9241" s="11" t="n"/>
      <c r="C9241" s="11" t="n"/>
      <c r="E9241" s="12">
        <f>IF($A9241="","",IF(ISNUMBER($A9241),$A9241,IFERROR(DATEVALUE($A9241),"")))</f>
        <v/>
      </c>
      <c r="F9241" s="12">
        <f>IF($B9241="","",IF(ISNUMBER($B9241),HOUR($B9241)*2+MINUTE($B9241)/30,IFERROR(VALUE(LEFT($B9241,FIND(":",$B9241)-1))*2+VALUE(MID($B9241,FIND(":",$B9241)+1,2))/30,"")))</f>
        <v/>
      </c>
      <c r="G9241" s="12">
        <f>IF($E9241="","",IF(WEEKDAY($E9241,2)&lt;6,1,0))</f>
        <v/>
      </c>
      <c r="H9241" s="12">
        <f>IF(OR($E9241="",$F9241=""),"",IF(AND($G9241=1,$F9241&gt;='Working Hours'!$C$8,$F9241&lt;'Working Hours'!$C$9),1,0))</f>
        <v/>
      </c>
    </row>
    <row r="9242">
      <c r="A9242" s="11" t="n"/>
      <c r="B9242" s="11" t="n"/>
      <c r="C9242" s="11" t="n"/>
      <c r="E9242" s="12">
        <f>IF($A9242="","",IF(ISNUMBER($A9242),$A9242,IFERROR(DATEVALUE($A9242),"")))</f>
        <v/>
      </c>
      <c r="F9242" s="12">
        <f>IF($B9242="","",IF(ISNUMBER($B9242),HOUR($B9242)*2+MINUTE($B9242)/30,IFERROR(VALUE(LEFT($B9242,FIND(":",$B9242)-1))*2+VALUE(MID($B9242,FIND(":",$B9242)+1,2))/30,"")))</f>
        <v/>
      </c>
      <c r="G9242" s="12">
        <f>IF($E9242="","",IF(WEEKDAY($E9242,2)&lt;6,1,0))</f>
        <v/>
      </c>
      <c r="H9242" s="12">
        <f>IF(OR($E9242="",$F9242=""),"",IF(AND($G9242=1,$F9242&gt;='Working Hours'!$C$8,$F9242&lt;'Working Hours'!$C$9),1,0))</f>
        <v/>
      </c>
    </row>
    <row r="9243">
      <c r="A9243" s="11" t="n"/>
      <c r="B9243" s="11" t="n"/>
      <c r="C9243" s="11" t="n"/>
      <c r="E9243" s="12">
        <f>IF($A9243="","",IF(ISNUMBER($A9243),$A9243,IFERROR(DATEVALUE($A9243),"")))</f>
        <v/>
      </c>
      <c r="F9243" s="12">
        <f>IF($B9243="","",IF(ISNUMBER($B9243),HOUR($B9243)*2+MINUTE($B9243)/30,IFERROR(VALUE(LEFT($B9243,FIND(":",$B9243)-1))*2+VALUE(MID($B9243,FIND(":",$B9243)+1,2))/30,"")))</f>
        <v/>
      </c>
      <c r="G9243" s="12">
        <f>IF($E9243="","",IF(WEEKDAY($E9243,2)&lt;6,1,0))</f>
        <v/>
      </c>
      <c r="H9243" s="12">
        <f>IF(OR($E9243="",$F9243=""),"",IF(AND($G9243=1,$F9243&gt;='Working Hours'!$C$8,$F9243&lt;'Working Hours'!$C$9),1,0))</f>
        <v/>
      </c>
    </row>
    <row r="9244">
      <c r="A9244" s="11" t="n"/>
      <c r="B9244" s="11" t="n"/>
      <c r="C9244" s="11" t="n"/>
      <c r="E9244" s="12">
        <f>IF($A9244="","",IF(ISNUMBER($A9244),$A9244,IFERROR(DATEVALUE($A9244),"")))</f>
        <v/>
      </c>
      <c r="F9244" s="12">
        <f>IF($B9244="","",IF(ISNUMBER($B9244),HOUR($B9244)*2+MINUTE($B9244)/30,IFERROR(VALUE(LEFT($B9244,FIND(":",$B9244)-1))*2+VALUE(MID($B9244,FIND(":",$B9244)+1,2))/30,"")))</f>
        <v/>
      </c>
      <c r="G9244" s="12">
        <f>IF($E9244="","",IF(WEEKDAY($E9244,2)&lt;6,1,0))</f>
        <v/>
      </c>
      <c r="H9244" s="12">
        <f>IF(OR($E9244="",$F9244=""),"",IF(AND($G9244=1,$F9244&gt;='Working Hours'!$C$8,$F9244&lt;'Working Hours'!$C$9),1,0))</f>
        <v/>
      </c>
    </row>
    <row r="9245">
      <c r="A9245" s="11" t="n"/>
      <c r="B9245" s="11" t="n"/>
      <c r="C9245" s="11" t="n"/>
      <c r="E9245" s="12">
        <f>IF($A9245="","",IF(ISNUMBER($A9245),$A9245,IFERROR(DATEVALUE($A9245),"")))</f>
        <v/>
      </c>
      <c r="F9245" s="12">
        <f>IF($B9245="","",IF(ISNUMBER($B9245),HOUR($B9245)*2+MINUTE($B9245)/30,IFERROR(VALUE(LEFT($B9245,FIND(":",$B9245)-1))*2+VALUE(MID($B9245,FIND(":",$B9245)+1,2))/30,"")))</f>
        <v/>
      </c>
      <c r="G9245" s="12">
        <f>IF($E9245="","",IF(WEEKDAY($E9245,2)&lt;6,1,0))</f>
        <v/>
      </c>
      <c r="H9245" s="12">
        <f>IF(OR($E9245="",$F9245=""),"",IF(AND($G9245=1,$F9245&gt;='Working Hours'!$C$8,$F9245&lt;'Working Hours'!$C$9),1,0))</f>
        <v/>
      </c>
    </row>
    <row r="9246">
      <c r="A9246" s="11" t="n"/>
      <c r="B9246" s="11" t="n"/>
      <c r="C9246" s="11" t="n"/>
      <c r="E9246" s="12">
        <f>IF($A9246="","",IF(ISNUMBER($A9246),$A9246,IFERROR(DATEVALUE($A9246),"")))</f>
        <v/>
      </c>
      <c r="F9246" s="12">
        <f>IF($B9246="","",IF(ISNUMBER($B9246),HOUR($B9246)*2+MINUTE($B9246)/30,IFERROR(VALUE(LEFT($B9246,FIND(":",$B9246)-1))*2+VALUE(MID($B9246,FIND(":",$B9246)+1,2))/30,"")))</f>
        <v/>
      </c>
      <c r="G9246" s="12">
        <f>IF($E9246="","",IF(WEEKDAY($E9246,2)&lt;6,1,0))</f>
        <v/>
      </c>
      <c r="H9246" s="12">
        <f>IF(OR($E9246="",$F9246=""),"",IF(AND($G9246=1,$F9246&gt;='Working Hours'!$C$8,$F9246&lt;'Working Hours'!$C$9),1,0))</f>
        <v/>
      </c>
    </row>
    <row r="9247">
      <c r="A9247" s="11" t="n"/>
      <c r="B9247" s="11" t="n"/>
      <c r="C9247" s="11" t="n"/>
      <c r="E9247" s="12">
        <f>IF($A9247="","",IF(ISNUMBER($A9247),$A9247,IFERROR(DATEVALUE($A9247),"")))</f>
        <v/>
      </c>
      <c r="F9247" s="12">
        <f>IF($B9247="","",IF(ISNUMBER($B9247),HOUR($B9247)*2+MINUTE($B9247)/30,IFERROR(VALUE(LEFT($B9247,FIND(":",$B9247)-1))*2+VALUE(MID($B9247,FIND(":",$B9247)+1,2))/30,"")))</f>
        <v/>
      </c>
      <c r="G9247" s="12">
        <f>IF($E9247="","",IF(WEEKDAY($E9247,2)&lt;6,1,0))</f>
        <v/>
      </c>
      <c r="H9247" s="12">
        <f>IF(OR($E9247="",$F9247=""),"",IF(AND($G9247=1,$F9247&gt;='Working Hours'!$C$8,$F9247&lt;'Working Hours'!$C$9),1,0))</f>
        <v/>
      </c>
    </row>
    <row r="9248">
      <c r="A9248" s="11" t="n"/>
      <c r="B9248" s="11" t="n"/>
      <c r="C9248" s="11" t="n"/>
      <c r="E9248" s="12">
        <f>IF($A9248="","",IF(ISNUMBER($A9248),$A9248,IFERROR(DATEVALUE($A9248),"")))</f>
        <v/>
      </c>
      <c r="F9248" s="12">
        <f>IF($B9248="","",IF(ISNUMBER($B9248),HOUR($B9248)*2+MINUTE($B9248)/30,IFERROR(VALUE(LEFT($B9248,FIND(":",$B9248)-1))*2+VALUE(MID($B9248,FIND(":",$B9248)+1,2))/30,"")))</f>
        <v/>
      </c>
      <c r="G9248" s="12">
        <f>IF($E9248="","",IF(WEEKDAY($E9248,2)&lt;6,1,0))</f>
        <v/>
      </c>
      <c r="H9248" s="12">
        <f>IF(OR($E9248="",$F9248=""),"",IF(AND($G9248=1,$F9248&gt;='Working Hours'!$C$8,$F9248&lt;'Working Hours'!$C$9),1,0))</f>
        <v/>
      </c>
    </row>
    <row r="9249">
      <c r="A9249" s="11" t="n"/>
      <c r="B9249" s="11" t="n"/>
      <c r="C9249" s="11" t="n"/>
      <c r="E9249" s="12">
        <f>IF($A9249="","",IF(ISNUMBER($A9249),$A9249,IFERROR(DATEVALUE($A9249),"")))</f>
        <v/>
      </c>
      <c r="F9249" s="12">
        <f>IF($B9249="","",IF(ISNUMBER($B9249),HOUR($B9249)*2+MINUTE($B9249)/30,IFERROR(VALUE(LEFT($B9249,FIND(":",$B9249)-1))*2+VALUE(MID($B9249,FIND(":",$B9249)+1,2))/30,"")))</f>
        <v/>
      </c>
      <c r="G9249" s="12">
        <f>IF($E9249="","",IF(WEEKDAY($E9249,2)&lt;6,1,0))</f>
        <v/>
      </c>
      <c r="H9249" s="12">
        <f>IF(OR($E9249="",$F9249=""),"",IF(AND($G9249=1,$F9249&gt;='Working Hours'!$C$8,$F9249&lt;'Working Hours'!$C$9),1,0))</f>
        <v/>
      </c>
    </row>
    <row r="9250">
      <c r="A9250" s="11" t="n"/>
      <c r="B9250" s="11" t="n"/>
      <c r="C9250" s="11" t="n"/>
      <c r="E9250" s="12">
        <f>IF($A9250="","",IF(ISNUMBER($A9250),$A9250,IFERROR(DATEVALUE($A9250),"")))</f>
        <v/>
      </c>
      <c r="F9250" s="12">
        <f>IF($B9250="","",IF(ISNUMBER($B9250),HOUR($B9250)*2+MINUTE($B9250)/30,IFERROR(VALUE(LEFT($B9250,FIND(":",$B9250)-1))*2+VALUE(MID($B9250,FIND(":",$B9250)+1,2))/30,"")))</f>
        <v/>
      </c>
      <c r="G9250" s="12">
        <f>IF($E9250="","",IF(WEEKDAY($E9250,2)&lt;6,1,0))</f>
        <v/>
      </c>
      <c r="H9250" s="12">
        <f>IF(OR($E9250="",$F9250=""),"",IF(AND($G9250=1,$F9250&gt;='Working Hours'!$C$8,$F9250&lt;'Working Hours'!$C$9),1,0))</f>
        <v/>
      </c>
    </row>
    <row r="9251">
      <c r="A9251" s="11" t="n"/>
      <c r="B9251" s="11" t="n"/>
      <c r="C9251" s="11" t="n"/>
      <c r="E9251" s="12">
        <f>IF($A9251="","",IF(ISNUMBER($A9251),$A9251,IFERROR(DATEVALUE($A9251),"")))</f>
        <v/>
      </c>
      <c r="F9251" s="12">
        <f>IF($B9251="","",IF(ISNUMBER($B9251),HOUR($B9251)*2+MINUTE($B9251)/30,IFERROR(VALUE(LEFT($B9251,FIND(":",$B9251)-1))*2+VALUE(MID($B9251,FIND(":",$B9251)+1,2))/30,"")))</f>
        <v/>
      </c>
      <c r="G9251" s="12">
        <f>IF($E9251="","",IF(WEEKDAY($E9251,2)&lt;6,1,0))</f>
        <v/>
      </c>
      <c r="H9251" s="12">
        <f>IF(OR($E9251="",$F9251=""),"",IF(AND($G9251=1,$F9251&gt;='Working Hours'!$C$8,$F9251&lt;'Working Hours'!$C$9),1,0))</f>
        <v/>
      </c>
    </row>
    <row r="9252">
      <c r="A9252" s="11" t="n"/>
      <c r="B9252" s="11" t="n"/>
      <c r="C9252" s="11" t="n"/>
      <c r="E9252" s="12">
        <f>IF($A9252="","",IF(ISNUMBER($A9252),$A9252,IFERROR(DATEVALUE($A9252),"")))</f>
        <v/>
      </c>
      <c r="F9252" s="12">
        <f>IF($B9252="","",IF(ISNUMBER($B9252),HOUR($B9252)*2+MINUTE($B9252)/30,IFERROR(VALUE(LEFT($B9252,FIND(":",$B9252)-1))*2+VALUE(MID($B9252,FIND(":",$B9252)+1,2))/30,"")))</f>
        <v/>
      </c>
      <c r="G9252" s="12">
        <f>IF($E9252="","",IF(WEEKDAY($E9252,2)&lt;6,1,0))</f>
        <v/>
      </c>
      <c r="H9252" s="12">
        <f>IF(OR($E9252="",$F9252=""),"",IF(AND($G9252=1,$F9252&gt;='Working Hours'!$C$8,$F9252&lt;'Working Hours'!$C$9),1,0))</f>
        <v/>
      </c>
    </row>
    <row r="9253">
      <c r="A9253" s="11" t="n"/>
      <c r="B9253" s="11" t="n"/>
      <c r="C9253" s="11" t="n"/>
      <c r="E9253" s="12">
        <f>IF($A9253="","",IF(ISNUMBER($A9253),$A9253,IFERROR(DATEVALUE($A9253),"")))</f>
        <v/>
      </c>
      <c r="F9253" s="12">
        <f>IF($B9253="","",IF(ISNUMBER($B9253),HOUR($B9253)*2+MINUTE($B9253)/30,IFERROR(VALUE(LEFT($B9253,FIND(":",$B9253)-1))*2+VALUE(MID($B9253,FIND(":",$B9253)+1,2))/30,"")))</f>
        <v/>
      </c>
      <c r="G9253" s="12">
        <f>IF($E9253="","",IF(WEEKDAY($E9253,2)&lt;6,1,0))</f>
        <v/>
      </c>
      <c r="H9253" s="12">
        <f>IF(OR($E9253="",$F9253=""),"",IF(AND($G9253=1,$F9253&gt;='Working Hours'!$C$8,$F9253&lt;'Working Hours'!$C$9),1,0))</f>
        <v/>
      </c>
    </row>
    <row r="9254">
      <c r="A9254" s="11" t="n"/>
      <c r="B9254" s="11" t="n"/>
      <c r="C9254" s="11" t="n"/>
      <c r="E9254" s="12">
        <f>IF($A9254="","",IF(ISNUMBER($A9254),$A9254,IFERROR(DATEVALUE($A9254),"")))</f>
        <v/>
      </c>
      <c r="F9254" s="12">
        <f>IF($B9254="","",IF(ISNUMBER($B9254),HOUR($B9254)*2+MINUTE($B9254)/30,IFERROR(VALUE(LEFT($B9254,FIND(":",$B9254)-1))*2+VALUE(MID($B9254,FIND(":",$B9254)+1,2))/30,"")))</f>
        <v/>
      </c>
      <c r="G9254" s="12">
        <f>IF($E9254="","",IF(WEEKDAY($E9254,2)&lt;6,1,0))</f>
        <v/>
      </c>
      <c r="H9254" s="12">
        <f>IF(OR($E9254="",$F9254=""),"",IF(AND($G9254=1,$F9254&gt;='Working Hours'!$C$8,$F9254&lt;'Working Hours'!$C$9),1,0))</f>
        <v/>
      </c>
    </row>
    <row r="9255">
      <c r="A9255" s="11" t="n"/>
      <c r="B9255" s="11" t="n"/>
      <c r="C9255" s="11" t="n"/>
      <c r="E9255" s="12">
        <f>IF($A9255="","",IF(ISNUMBER($A9255),$A9255,IFERROR(DATEVALUE($A9255),"")))</f>
        <v/>
      </c>
      <c r="F9255" s="12">
        <f>IF($B9255="","",IF(ISNUMBER($B9255),HOUR($B9255)*2+MINUTE($B9255)/30,IFERROR(VALUE(LEFT($B9255,FIND(":",$B9255)-1))*2+VALUE(MID($B9255,FIND(":",$B9255)+1,2))/30,"")))</f>
        <v/>
      </c>
      <c r="G9255" s="12">
        <f>IF($E9255="","",IF(WEEKDAY($E9255,2)&lt;6,1,0))</f>
        <v/>
      </c>
      <c r="H9255" s="12">
        <f>IF(OR($E9255="",$F9255=""),"",IF(AND($G9255=1,$F9255&gt;='Working Hours'!$C$8,$F9255&lt;'Working Hours'!$C$9),1,0))</f>
        <v/>
      </c>
    </row>
    <row r="9256">
      <c r="A9256" s="11" t="n"/>
      <c r="B9256" s="11" t="n"/>
      <c r="C9256" s="11" t="n"/>
      <c r="E9256" s="12">
        <f>IF($A9256="","",IF(ISNUMBER($A9256),$A9256,IFERROR(DATEVALUE($A9256),"")))</f>
        <v/>
      </c>
      <c r="F9256" s="12">
        <f>IF($B9256="","",IF(ISNUMBER($B9256),HOUR($B9256)*2+MINUTE($B9256)/30,IFERROR(VALUE(LEFT($B9256,FIND(":",$B9256)-1))*2+VALUE(MID($B9256,FIND(":",$B9256)+1,2))/30,"")))</f>
        <v/>
      </c>
      <c r="G9256" s="12">
        <f>IF($E9256="","",IF(WEEKDAY($E9256,2)&lt;6,1,0))</f>
        <v/>
      </c>
      <c r="H9256" s="12">
        <f>IF(OR($E9256="",$F9256=""),"",IF(AND($G9256=1,$F9256&gt;='Working Hours'!$C$8,$F9256&lt;'Working Hours'!$C$9),1,0))</f>
        <v/>
      </c>
    </row>
    <row r="9257">
      <c r="A9257" s="11" t="n"/>
      <c r="B9257" s="11" t="n"/>
      <c r="C9257" s="11" t="n"/>
      <c r="E9257" s="12">
        <f>IF($A9257="","",IF(ISNUMBER($A9257),$A9257,IFERROR(DATEVALUE($A9257),"")))</f>
        <v/>
      </c>
      <c r="F9257" s="12">
        <f>IF($B9257="","",IF(ISNUMBER($B9257),HOUR($B9257)*2+MINUTE($B9257)/30,IFERROR(VALUE(LEFT($B9257,FIND(":",$B9257)-1))*2+VALUE(MID($B9257,FIND(":",$B9257)+1,2))/30,"")))</f>
        <v/>
      </c>
      <c r="G9257" s="12">
        <f>IF($E9257="","",IF(WEEKDAY($E9257,2)&lt;6,1,0))</f>
        <v/>
      </c>
      <c r="H9257" s="12">
        <f>IF(OR($E9257="",$F9257=""),"",IF(AND($G9257=1,$F9257&gt;='Working Hours'!$C$8,$F9257&lt;'Working Hours'!$C$9),1,0))</f>
        <v/>
      </c>
    </row>
    <row r="9258">
      <c r="A9258" s="11" t="n"/>
      <c r="B9258" s="11" t="n"/>
      <c r="C9258" s="11" t="n"/>
      <c r="E9258" s="12">
        <f>IF($A9258="","",IF(ISNUMBER($A9258),$A9258,IFERROR(DATEVALUE($A9258),"")))</f>
        <v/>
      </c>
      <c r="F9258" s="12">
        <f>IF($B9258="","",IF(ISNUMBER($B9258),HOUR($B9258)*2+MINUTE($B9258)/30,IFERROR(VALUE(LEFT($B9258,FIND(":",$B9258)-1))*2+VALUE(MID($B9258,FIND(":",$B9258)+1,2))/30,"")))</f>
        <v/>
      </c>
      <c r="G9258" s="12">
        <f>IF($E9258="","",IF(WEEKDAY($E9258,2)&lt;6,1,0))</f>
        <v/>
      </c>
      <c r="H9258" s="12">
        <f>IF(OR($E9258="",$F9258=""),"",IF(AND($G9258=1,$F9258&gt;='Working Hours'!$C$8,$F9258&lt;'Working Hours'!$C$9),1,0))</f>
        <v/>
      </c>
    </row>
    <row r="9259">
      <c r="A9259" s="11" t="n"/>
      <c r="B9259" s="11" t="n"/>
      <c r="C9259" s="11" t="n"/>
      <c r="E9259" s="12">
        <f>IF($A9259="","",IF(ISNUMBER($A9259),$A9259,IFERROR(DATEVALUE($A9259),"")))</f>
        <v/>
      </c>
      <c r="F9259" s="12">
        <f>IF($B9259="","",IF(ISNUMBER($B9259),HOUR($B9259)*2+MINUTE($B9259)/30,IFERROR(VALUE(LEFT($B9259,FIND(":",$B9259)-1))*2+VALUE(MID($B9259,FIND(":",$B9259)+1,2))/30,"")))</f>
        <v/>
      </c>
      <c r="G9259" s="12">
        <f>IF($E9259="","",IF(WEEKDAY($E9259,2)&lt;6,1,0))</f>
        <v/>
      </c>
      <c r="H9259" s="12">
        <f>IF(OR($E9259="",$F9259=""),"",IF(AND($G9259=1,$F9259&gt;='Working Hours'!$C$8,$F9259&lt;'Working Hours'!$C$9),1,0))</f>
        <v/>
      </c>
    </row>
    <row r="9260">
      <c r="A9260" s="11" t="n"/>
      <c r="B9260" s="11" t="n"/>
      <c r="C9260" s="11" t="n"/>
      <c r="E9260" s="12">
        <f>IF($A9260="","",IF(ISNUMBER($A9260),$A9260,IFERROR(DATEVALUE($A9260),"")))</f>
        <v/>
      </c>
      <c r="F9260" s="12">
        <f>IF($B9260="","",IF(ISNUMBER($B9260),HOUR($B9260)*2+MINUTE($B9260)/30,IFERROR(VALUE(LEFT($B9260,FIND(":",$B9260)-1))*2+VALUE(MID($B9260,FIND(":",$B9260)+1,2))/30,"")))</f>
        <v/>
      </c>
      <c r="G9260" s="12">
        <f>IF($E9260="","",IF(WEEKDAY($E9260,2)&lt;6,1,0))</f>
        <v/>
      </c>
      <c r="H9260" s="12">
        <f>IF(OR($E9260="",$F9260=""),"",IF(AND($G9260=1,$F9260&gt;='Working Hours'!$C$8,$F9260&lt;'Working Hours'!$C$9),1,0))</f>
        <v/>
      </c>
    </row>
    <row r="9261">
      <c r="A9261" s="11" t="n"/>
      <c r="B9261" s="11" t="n"/>
      <c r="C9261" s="11" t="n"/>
      <c r="E9261" s="12">
        <f>IF($A9261="","",IF(ISNUMBER($A9261),$A9261,IFERROR(DATEVALUE($A9261),"")))</f>
        <v/>
      </c>
      <c r="F9261" s="12">
        <f>IF($B9261="","",IF(ISNUMBER($B9261),HOUR($B9261)*2+MINUTE($B9261)/30,IFERROR(VALUE(LEFT($B9261,FIND(":",$B9261)-1))*2+VALUE(MID($B9261,FIND(":",$B9261)+1,2))/30,"")))</f>
        <v/>
      </c>
      <c r="G9261" s="12">
        <f>IF($E9261="","",IF(WEEKDAY($E9261,2)&lt;6,1,0))</f>
        <v/>
      </c>
      <c r="H9261" s="12">
        <f>IF(OR($E9261="",$F9261=""),"",IF(AND($G9261=1,$F9261&gt;='Working Hours'!$C$8,$F9261&lt;'Working Hours'!$C$9),1,0))</f>
        <v/>
      </c>
    </row>
    <row r="9262">
      <c r="A9262" s="11" t="n"/>
      <c r="B9262" s="11" t="n"/>
      <c r="C9262" s="11" t="n"/>
      <c r="E9262" s="12">
        <f>IF($A9262="","",IF(ISNUMBER($A9262),$A9262,IFERROR(DATEVALUE($A9262),"")))</f>
        <v/>
      </c>
      <c r="F9262" s="12">
        <f>IF($B9262="","",IF(ISNUMBER($B9262),HOUR($B9262)*2+MINUTE($B9262)/30,IFERROR(VALUE(LEFT($B9262,FIND(":",$B9262)-1))*2+VALUE(MID($B9262,FIND(":",$B9262)+1,2))/30,"")))</f>
        <v/>
      </c>
      <c r="G9262" s="12">
        <f>IF($E9262="","",IF(WEEKDAY($E9262,2)&lt;6,1,0))</f>
        <v/>
      </c>
      <c r="H9262" s="12">
        <f>IF(OR($E9262="",$F9262=""),"",IF(AND($G9262=1,$F9262&gt;='Working Hours'!$C$8,$F9262&lt;'Working Hours'!$C$9),1,0))</f>
        <v/>
      </c>
    </row>
    <row r="9263">
      <c r="A9263" s="11" t="n"/>
      <c r="B9263" s="11" t="n"/>
      <c r="C9263" s="11" t="n"/>
      <c r="E9263" s="12">
        <f>IF($A9263="","",IF(ISNUMBER($A9263),$A9263,IFERROR(DATEVALUE($A9263),"")))</f>
        <v/>
      </c>
      <c r="F9263" s="12">
        <f>IF($B9263="","",IF(ISNUMBER($B9263),HOUR($B9263)*2+MINUTE($B9263)/30,IFERROR(VALUE(LEFT($B9263,FIND(":",$B9263)-1))*2+VALUE(MID($B9263,FIND(":",$B9263)+1,2))/30,"")))</f>
        <v/>
      </c>
      <c r="G9263" s="12">
        <f>IF($E9263="","",IF(WEEKDAY($E9263,2)&lt;6,1,0))</f>
        <v/>
      </c>
      <c r="H9263" s="12">
        <f>IF(OR($E9263="",$F9263=""),"",IF(AND($G9263=1,$F9263&gt;='Working Hours'!$C$8,$F9263&lt;'Working Hours'!$C$9),1,0))</f>
        <v/>
      </c>
    </row>
    <row r="9264">
      <c r="A9264" s="11" t="n"/>
      <c r="B9264" s="11" t="n"/>
      <c r="C9264" s="11" t="n"/>
      <c r="E9264" s="12">
        <f>IF($A9264="","",IF(ISNUMBER($A9264),$A9264,IFERROR(DATEVALUE($A9264),"")))</f>
        <v/>
      </c>
      <c r="F9264" s="12">
        <f>IF($B9264="","",IF(ISNUMBER($B9264),HOUR($B9264)*2+MINUTE($B9264)/30,IFERROR(VALUE(LEFT($B9264,FIND(":",$B9264)-1))*2+VALUE(MID($B9264,FIND(":",$B9264)+1,2))/30,"")))</f>
        <v/>
      </c>
      <c r="G9264" s="12">
        <f>IF($E9264="","",IF(WEEKDAY($E9264,2)&lt;6,1,0))</f>
        <v/>
      </c>
      <c r="H9264" s="12">
        <f>IF(OR($E9264="",$F9264=""),"",IF(AND($G9264=1,$F9264&gt;='Working Hours'!$C$8,$F9264&lt;'Working Hours'!$C$9),1,0))</f>
        <v/>
      </c>
    </row>
    <row r="9265">
      <c r="A9265" s="11" t="n"/>
      <c r="B9265" s="11" t="n"/>
      <c r="C9265" s="11" t="n"/>
      <c r="E9265" s="12">
        <f>IF($A9265="","",IF(ISNUMBER($A9265),$A9265,IFERROR(DATEVALUE($A9265),"")))</f>
        <v/>
      </c>
      <c r="F9265" s="12">
        <f>IF($B9265="","",IF(ISNUMBER($B9265),HOUR($B9265)*2+MINUTE($B9265)/30,IFERROR(VALUE(LEFT($B9265,FIND(":",$B9265)-1))*2+VALUE(MID($B9265,FIND(":",$B9265)+1,2))/30,"")))</f>
        <v/>
      </c>
      <c r="G9265" s="12">
        <f>IF($E9265="","",IF(WEEKDAY($E9265,2)&lt;6,1,0))</f>
        <v/>
      </c>
      <c r="H9265" s="12">
        <f>IF(OR($E9265="",$F9265=""),"",IF(AND($G9265=1,$F9265&gt;='Working Hours'!$C$8,$F9265&lt;'Working Hours'!$C$9),1,0))</f>
        <v/>
      </c>
    </row>
    <row r="9266">
      <c r="A9266" s="11" t="n"/>
      <c r="B9266" s="11" t="n"/>
      <c r="C9266" s="11" t="n"/>
      <c r="E9266" s="12">
        <f>IF($A9266="","",IF(ISNUMBER($A9266),$A9266,IFERROR(DATEVALUE($A9266),"")))</f>
        <v/>
      </c>
      <c r="F9266" s="12">
        <f>IF($B9266="","",IF(ISNUMBER($B9266),HOUR($B9266)*2+MINUTE($B9266)/30,IFERROR(VALUE(LEFT($B9266,FIND(":",$B9266)-1))*2+VALUE(MID($B9266,FIND(":",$B9266)+1,2))/30,"")))</f>
        <v/>
      </c>
      <c r="G9266" s="12">
        <f>IF($E9266="","",IF(WEEKDAY($E9266,2)&lt;6,1,0))</f>
        <v/>
      </c>
      <c r="H9266" s="12">
        <f>IF(OR($E9266="",$F9266=""),"",IF(AND($G9266=1,$F9266&gt;='Working Hours'!$C$8,$F9266&lt;'Working Hours'!$C$9),1,0))</f>
        <v/>
      </c>
    </row>
    <row r="9267">
      <c r="A9267" s="11" t="n"/>
      <c r="B9267" s="11" t="n"/>
      <c r="C9267" s="11" t="n"/>
      <c r="E9267" s="12">
        <f>IF($A9267="","",IF(ISNUMBER($A9267),$A9267,IFERROR(DATEVALUE($A9267),"")))</f>
        <v/>
      </c>
      <c r="F9267" s="12">
        <f>IF($B9267="","",IF(ISNUMBER($B9267),HOUR($B9267)*2+MINUTE($B9267)/30,IFERROR(VALUE(LEFT($B9267,FIND(":",$B9267)-1))*2+VALUE(MID($B9267,FIND(":",$B9267)+1,2))/30,"")))</f>
        <v/>
      </c>
      <c r="G9267" s="12">
        <f>IF($E9267="","",IF(WEEKDAY($E9267,2)&lt;6,1,0))</f>
        <v/>
      </c>
      <c r="H9267" s="12">
        <f>IF(OR($E9267="",$F9267=""),"",IF(AND($G9267=1,$F9267&gt;='Working Hours'!$C$8,$F9267&lt;'Working Hours'!$C$9),1,0))</f>
        <v/>
      </c>
    </row>
    <row r="9268">
      <c r="A9268" s="11" t="n"/>
      <c r="B9268" s="11" t="n"/>
      <c r="C9268" s="11" t="n"/>
      <c r="E9268" s="12">
        <f>IF($A9268="","",IF(ISNUMBER($A9268),$A9268,IFERROR(DATEVALUE($A9268),"")))</f>
        <v/>
      </c>
      <c r="F9268" s="12">
        <f>IF($B9268="","",IF(ISNUMBER($B9268),HOUR($B9268)*2+MINUTE($B9268)/30,IFERROR(VALUE(LEFT($B9268,FIND(":",$B9268)-1))*2+VALUE(MID($B9268,FIND(":",$B9268)+1,2))/30,"")))</f>
        <v/>
      </c>
      <c r="G9268" s="12">
        <f>IF($E9268="","",IF(WEEKDAY($E9268,2)&lt;6,1,0))</f>
        <v/>
      </c>
      <c r="H9268" s="12">
        <f>IF(OR($E9268="",$F9268=""),"",IF(AND($G9268=1,$F9268&gt;='Working Hours'!$C$8,$F9268&lt;'Working Hours'!$C$9),1,0))</f>
        <v/>
      </c>
    </row>
    <row r="9269">
      <c r="A9269" s="11" t="n"/>
      <c r="B9269" s="11" t="n"/>
      <c r="C9269" s="11" t="n"/>
      <c r="E9269" s="12">
        <f>IF($A9269="","",IF(ISNUMBER($A9269),$A9269,IFERROR(DATEVALUE($A9269),"")))</f>
        <v/>
      </c>
      <c r="F9269" s="12">
        <f>IF($B9269="","",IF(ISNUMBER($B9269),HOUR($B9269)*2+MINUTE($B9269)/30,IFERROR(VALUE(LEFT($B9269,FIND(":",$B9269)-1))*2+VALUE(MID($B9269,FIND(":",$B9269)+1,2))/30,"")))</f>
        <v/>
      </c>
      <c r="G9269" s="12">
        <f>IF($E9269="","",IF(WEEKDAY($E9269,2)&lt;6,1,0))</f>
        <v/>
      </c>
      <c r="H9269" s="12">
        <f>IF(OR($E9269="",$F9269=""),"",IF(AND($G9269=1,$F9269&gt;='Working Hours'!$C$8,$F9269&lt;'Working Hours'!$C$9),1,0))</f>
        <v/>
      </c>
    </row>
    <row r="9270">
      <c r="A9270" s="11" t="n"/>
      <c r="B9270" s="11" t="n"/>
      <c r="C9270" s="11" t="n"/>
      <c r="E9270" s="12">
        <f>IF($A9270="","",IF(ISNUMBER($A9270),$A9270,IFERROR(DATEVALUE($A9270),"")))</f>
        <v/>
      </c>
      <c r="F9270" s="12">
        <f>IF($B9270="","",IF(ISNUMBER($B9270),HOUR($B9270)*2+MINUTE($B9270)/30,IFERROR(VALUE(LEFT($B9270,FIND(":",$B9270)-1))*2+VALUE(MID($B9270,FIND(":",$B9270)+1,2))/30,"")))</f>
        <v/>
      </c>
      <c r="G9270" s="12">
        <f>IF($E9270="","",IF(WEEKDAY($E9270,2)&lt;6,1,0))</f>
        <v/>
      </c>
      <c r="H9270" s="12">
        <f>IF(OR($E9270="",$F9270=""),"",IF(AND($G9270=1,$F9270&gt;='Working Hours'!$C$8,$F9270&lt;'Working Hours'!$C$9),1,0))</f>
        <v/>
      </c>
    </row>
    <row r="9271">
      <c r="A9271" s="11" t="n"/>
      <c r="B9271" s="11" t="n"/>
      <c r="C9271" s="11" t="n"/>
      <c r="E9271" s="12">
        <f>IF($A9271="","",IF(ISNUMBER($A9271),$A9271,IFERROR(DATEVALUE($A9271),"")))</f>
        <v/>
      </c>
      <c r="F9271" s="12">
        <f>IF($B9271="","",IF(ISNUMBER($B9271),HOUR($B9271)*2+MINUTE($B9271)/30,IFERROR(VALUE(LEFT($B9271,FIND(":",$B9271)-1))*2+VALUE(MID($B9271,FIND(":",$B9271)+1,2))/30,"")))</f>
        <v/>
      </c>
      <c r="G9271" s="12">
        <f>IF($E9271="","",IF(WEEKDAY($E9271,2)&lt;6,1,0))</f>
        <v/>
      </c>
      <c r="H9271" s="12">
        <f>IF(OR($E9271="",$F9271=""),"",IF(AND($G9271=1,$F9271&gt;='Working Hours'!$C$8,$F9271&lt;'Working Hours'!$C$9),1,0))</f>
        <v/>
      </c>
    </row>
    <row r="9272">
      <c r="A9272" s="11" t="n"/>
      <c r="B9272" s="11" t="n"/>
      <c r="C9272" s="11" t="n"/>
      <c r="E9272" s="12">
        <f>IF($A9272="","",IF(ISNUMBER($A9272),$A9272,IFERROR(DATEVALUE($A9272),"")))</f>
        <v/>
      </c>
      <c r="F9272" s="12">
        <f>IF($B9272="","",IF(ISNUMBER($B9272),HOUR($B9272)*2+MINUTE($B9272)/30,IFERROR(VALUE(LEFT($B9272,FIND(":",$B9272)-1))*2+VALUE(MID($B9272,FIND(":",$B9272)+1,2))/30,"")))</f>
        <v/>
      </c>
      <c r="G9272" s="12">
        <f>IF($E9272="","",IF(WEEKDAY($E9272,2)&lt;6,1,0))</f>
        <v/>
      </c>
      <c r="H9272" s="12">
        <f>IF(OR($E9272="",$F9272=""),"",IF(AND($G9272=1,$F9272&gt;='Working Hours'!$C$8,$F9272&lt;'Working Hours'!$C$9),1,0))</f>
        <v/>
      </c>
    </row>
    <row r="9273">
      <c r="A9273" s="11" t="n"/>
      <c r="B9273" s="11" t="n"/>
      <c r="C9273" s="11" t="n"/>
      <c r="E9273" s="12">
        <f>IF($A9273="","",IF(ISNUMBER($A9273),$A9273,IFERROR(DATEVALUE($A9273),"")))</f>
        <v/>
      </c>
      <c r="F9273" s="12">
        <f>IF($B9273="","",IF(ISNUMBER($B9273),HOUR($B9273)*2+MINUTE($B9273)/30,IFERROR(VALUE(LEFT($B9273,FIND(":",$B9273)-1))*2+VALUE(MID($B9273,FIND(":",$B9273)+1,2))/30,"")))</f>
        <v/>
      </c>
      <c r="G9273" s="12">
        <f>IF($E9273="","",IF(WEEKDAY($E9273,2)&lt;6,1,0))</f>
        <v/>
      </c>
      <c r="H9273" s="12">
        <f>IF(OR($E9273="",$F9273=""),"",IF(AND($G9273=1,$F9273&gt;='Working Hours'!$C$8,$F9273&lt;'Working Hours'!$C$9),1,0))</f>
        <v/>
      </c>
    </row>
    <row r="9274">
      <c r="A9274" s="11" t="n"/>
      <c r="B9274" s="11" t="n"/>
      <c r="C9274" s="11" t="n"/>
      <c r="E9274" s="12">
        <f>IF($A9274="","",IF(ISNUMBER($A9274),$A9274,IFERROR(DATEVALUE($A9274),"")))</f>
        <v/>
      </c>
      <c r="F9274" s="12">
        <f>IF($B9274="","",IF(ISNUMBER($B9274),HOUR($B9274)*2+MINUTE($B9274)/30,IFERROR(VALUE(LEFT($B9274,FIND(":",$B9274)-1))*2+VALUE(MID($B9274,FIND(":",$B9274)+1,2))/30,"")))</f>
        <v/>
      </c>
      <c r="G9274" s="12">
        <f>IF($E9274="","",IF(WEEKDAY($E9274,2)&lt;6,1,0))</f>
        <v/>
      </c>
      <c r="H9274" s="12">
        <f>IF(OR($E9274="",$F9274=""),"",IF(AND($G9274=1,$F9274&gt;='Working Hours'!$C$8,$F9274&lt;'Working Hours'!$C$9),1,0))</f>
        <v/>
      </c>
    </row>
    <row r="9275">
      <c r="A9275" s="11" t="n"/>
      <c r="B9275" s="11" t="n"/>
      <c r="C9275" s="11" t="n"/>
      <c r="E9275" s="12">
        <f>IF($A9275="","",IF(ISNUMBER($A9275),$A9275,IFERROR(DATEVALUE($A9275),"")))</f>
        <v/>
      </c>
      <c r="F9275" s="12">
        <f>IF($B9275="","",IF(ISNUMBER($B9275),HOUR($B9275)*2+MINUTE($B9275)/30,IFERROR(VALUE(LEFT($B9275,FIND(":",$B9275)-1))*2+VALUE(MID($B9275,FIND(":",$B9275)+1,2))/30,"")))</f>
        <v/>
      </c>
      <c r="G9275" s="12">
        <f>IF($E9275="","",IF(WEEKDAY($E9275,2)&lt;6,1,0))</f>
        <v/>
      </c>
      <c r="H9275" s="12">
        <f>IF(OR($E9275="",$F9275=""),"",IF(AND($G9275=1,$F9275&gt;='Working Hours'!$C$8,$F9275&lt;'Working Hours'!$C$9),1,0))</f>
        <v/>
      </c>
    </row>
    <row r="9276">
      <c r="A9276" s="11" t="n"/>
      <c r="B9276" s="11" t="n"/>
      <c r="C9276" s="11" t="n"/>
      <c r="E9276" s="12">
        <f>IF($A9276="","",IF(ISNUMBER($A9276),$A9276,IFERROR(DATEVALUE($A9276),"")))</f>
        <v/>
      </c>
      <c r="F9276" s="12">
        <f>IF($B9276="","",IF(ISNUMBER($B9276),HOUR($B9276)*2+MINUTE($B9276)/30,IFERROR(VALUE(LEFT($B9276,FIND(":",$B9276)-1))*2+VALUE(MID($B9276,FIND(":",$B9276)+1,2))/30,"")))</f>
        <v/>
      </c>
      <c r="G9276" s="12">
        <f>IF($E9276="","",IF(WEEKDAY($E9276,2)&lt;6,1,0))</f>
        <v/>
      </c>
      <c r="H9276" s="12">
        <f>IF(OR($E9276="",$F9276=""),"",IF(AND($G9276=1,$F9276&gt;='Working Hours'!$C$8,$F9276&lt;'Working Hours'!$C$9),1,0))</f>
        <v/>
      </c>
    </row>
    <row r="9277">
      <c r="A9277" s="11" t="n"/>
      <c r="B9277" s="11" t="n"/>
      <c r="C9277" s="11" t="n"/>
      <c r="E9277" s="12">
        <f>IF($A9277="","",IF(ISNUMBER($A9277),$A9277,IFERROR(DATEVALUE($A9277),"")))</f>
        <v/>
      </c>
      <c r="F9277" s="12">
        <f>IF($B9277="","",IF(ISNUMBER($B9277),HOUR($B9277)*2+MINUTE($B9277)/30,IFERROR(VALUE(LEFT($B9277,FIND(":",$B9277)-1))*2+VALUE(MID($B9277,FIND(":",$B9277)+1,2))/30,"")))</f>
        <v/>
      </c>
      <c r="G9277" s="12">
        <f>IF($E9277="","",IF(WEEKDAY($E9277,2)&lt;6,1,0))</f>
        <v/>
      </c>
      <c r="H9277" s="12">
        <f>IF(OR($E9277="",$F9277=""),"",IF(AND($G9277=1,$F9277&gt;='Working Hours'!$C$8,$F9277&lt;'Working Hours'!$C$9),1,0))</f>
        <v/>
      </c>
    </row>
    <row r="9278">
      <c r="A9278" s="11" t="n"/>
      <c r="B9278" s="11" t="n"/>
      <c r="C9278" s="11" t="n"/>
      <c r="E9278" s="12">
        <f>IF($A9278="","",IF(ISNUMBER($A9278),$A9278,IFERROR(DATEVALUE($A9278),"")))</f>
        <v/>
      </c>
      <c r="F9278" s="12">
        <f>IF($B9278="","",IF(ISNUMBER($B9278),HOUR($B9278)*2+MINUTE($B9278)/30,IFERROR(VALUE(LEFT($B9278,FIND(":",$B9278)-1))*2+VALUE(MID($B9278,FIND(":",$B9278)+1,2))/30,"")))</f>
        <v/>
      </c>
      <c r="G9278" s="12">
        <f>IF($E9278="","",IF(WEEKDAY($E9278,2)&lt;6,1,0))</f>
        <v/>
      </c>
      <c r="H9278" s="12">
        <f>IF(OR($E9278="",$F9278=""),"",IF(AND($G9278=1,$F9278&gt;='Working Hours'!$C$8,$F9278&lt;'Working Hours'!$C$9),1,0))</f>
        <v/>
      </c>
    </row>
    <row r="9279">
      <c r="A9279" s="11" t="n"/>
      <c r="B9279" s="11" t="n"/>
      <c r="C9279" s="11" t="n"/>
      <c r="E9279" s="12">
        <f>IF($A9279="","",IF(ISNUMBER($A9279),$A9279,IFERROR(DATEVALUE($A9279),"")))</f>
        <v/>
      </c>
      <c r="F9279" s="12">
        <f>IF($B9279="","",IF(ISNUMBER($B9279),HOUR($B9279)*2+MINUTE($B9279)/30,IFERROR(VALUE(LEFT($B9279,FIND(":",$B9279)-1))*2+VALUE(MID($B9279,FIND(":",$B9279)+1,2))/30,"")))</f>
        <v/>
      </c>
      <c r="G9279" s="12">
        <f>IF($E9279="","",IF(WEEKDAY($E9279,2)&lt;6,1,0))</f>
        <v/>
      </c>
      <c r="H9279" s="12">
        <f>IF(OR($E9279="",$F9279=""),"",IF(AND($G9279=1,$F9279&gt;='Working Hours'!$C$8,$F9279&lt;'Working Hours'!$C$9),1,0))</f>
        <v/>
      </c>
    </row>
    <row r="9280">
      <c r="A9280" s="11" t="n"/>
      <c r="B9280" s="11" t="n"/>
      <c r="C9280" s="11" t="n"/>
      <c r="E9280" s="12">
        <f>IF($A9280="","",IF(ISNUMBER($A9280),$A9280,IFERROR(DATEVALUE($A9280),"")))</f>
        <v/>
      </c>
      <c r="F9280" s="12">
        <f>IF($B9280="","",IF(ISNUMBER($B9280),HOUR($B9280)*2+MINUTE($B9280)/30,IFERROR(VALUE(LEFT($B9280,FIND(":",$B9280)-1))*2+VALUE(MID($B9280,FIND(":",$B9280)+1,2))/30,"")))</f>
        <v/>
      </c>
      <c r="G9280" s="12">
        <f>IF($E9280="","",IF(WEEKDAY($E9280,2)&lt;6,1,0))</f>
        <v/>
      </c>
      <c r="H9280" s="12">
        <f>IF(OR($E9280="",$F9280=""),"",IF(AND($G9280=1,$F9280&gt;='Working Hours'!$C$8,$F9280&lt;'Working Hours'!$C$9),1,0))</f>
        <v/>
      </c>
    </row>
    <row r="9281">
      <c r="A9281" s="11" t="n"/>
      <c r="B9281" s="11" t="n"/>
      <c r="C9281" s="11" t="n"/>
      <c r="E9281" s="12">
        <f>IF($A9281="","",IF(ISNUMBER($A9281),$A9281,IFERROR(DATEVALUE($A9281),"")))</f>
        <v/>
      </c>
      <c r="F9281" s="12">
        <f>IF($B9281="","",IF(ISNUMBER($B9281),HOUR($B9281)*2+MINUTE($B9281)/30,IFERROR(VALUE(LEFT($B9281,FIND(":",$B9281)-1))*2+VALUE(MID($B9281,FIND(":",$B9281)+1,2))/30,"")))</f>
        <v/>
      </c>
      <c r="G9281" s="12">
        <f>IF($E9281="","",IF(WEEKDAY($E9281,2)&lt;6,1,0))</f>
        <v/>
      </c>
      <c r="H9281" s="12">
        <f>IF(OR($E9281="",$F9281=""),"",IF(AND($G9281=1,$F9281&gt;='Working Hours'!$C$8,$F9281&lt;'Working Hours'!$C$9),1,0))</f>
        <v/>
      </c>
    </row>
    <row r="9282">
      <c r="A9282" s="11" t="n"/>
      <c r="B9282" s="11" t="n"/>
      <c r="C9282" s="11" t="n"/>
      <c r="E9282" s="12">
        <f>IF($A9282="","",IF(ISNUMBER($A9282),$A9282,IFERROR(DATEVALUE($A9282),"")))</f>
        <v/>
      </c>
      <c r="F9282" s="12">
        <f>IF($B9282="","",IF(ISNUMBER($B9282),HOUR($B9282)*2+MINUTE($B9282)/30,IFERROR(VALUE(LEFT($B9282,FIND(":",$B9282)-1))*2+VALUE(MID($B9282,FIND(":",$B9282)+1,2))/30,"")))</f>
        <v/>
      </c>
      <c r="G9282" s="12">
        <f>IF($E9282="","",IF(WEEKDAY($E9282,2)&lt;6,1,0))</f>
        <v/>
      </c>
      <c r="H9282" s="12">
        <f>IF(OR($E9282="",$F9282=""),"",IF(AND($G9282=1,$F9282&gt;='Working Hours'!$C$8,$F9282&lt;'Working Hours'!$C$9),1,0))</f>
        <v/>
      </c>
    </row>
    <row r="9283">
      <c r="A9283" s="11" t="n"/>
      <c r="B9283" s="11" t="n"/>
      <c r="C9283" s="11" t="n"/>
      <c r="E9283" s="12">
        <f>IF($A9283="","",IF(ISNUMBER($A9283),$A9283,IFERROR(DATEVALUE($A9283),"")))</f>
        <v/>
      </c>
      <c r="F9283" s="12">
        <f>IF($B9283="","",IF(ISNUMBER($B9283),HOUR($B9283)*2+MINUTE($B9283)/30,IFERROR(VALUE(LEFT($B9283,FIND(":",$B9283)-1))*2+VALUE(MID($B9283,FIND(":",$B9283)+1,2))/30,"")))</f>
        <v/>
      </c>
      <c r="G9283" s="12">
        <f>IF($E9283="","",IF(WEEKDAY($E9283,2)&lt;6,1,0))</f>
        <v/>
      </c>
      <c r="H9283" s="12">
        <f>IF(OR($E9283="",$F9283=""),"",IF(AND($G9283=1,$F9283&gt;='Working Hours'!$C$8,$F9283&lt;'Working Hours'!$C$9),1,0))</f>
        <v/>
      </c>
    </row>
    <row r="9284">
      <c r="A9284" s="11" t="n"/>
      <c r="B9284" s="11" t="n"/>
      <c r="C9284" s="11" t="n"/>
      <c r="E9284" s="12">
        <f>IF($A9284="","",IF(ISNUMBER($A9284),$A9284,IFERROR(DATEVALUE($A9284),"")))</f>
        <v/>
      </c>
      <c r="F9284" s="12">
        <f>IF($B9284="","",IF(ISNUMBER($B9284),HOUR($B9284)*2+MINUTE($B9284)/30,IFERROR(VALUE(LEFT($B9284,FIND(":",$B9284)-1))*2+VALUE(MID($B9284,FIND(":",$B9284)+1,2))/30,"")))</f>
        <v/>
      </c>
      <c r="G9284" s="12">
        <f>IF($E9284="","",IF(WEEKDAY($E9284,2)&lt;6,1,0))</f>
        <v/>
      </c>
      <c r="H9284" s="12">
        <f>IF(OR($E9284="",$F9284=""),"",IF(AND($G9284=1,$F9284&gt;='Working Hours'!$C$8,$F9284&lt;'Working Hours'!$C$9),1,0))</f>
        <v/>
      </c>
    </row>
    <row r="9285">
      <c r="A9285" s="11" t="n"/>
      <c r="B9285" s="11" t="n"/>
      <c r="C9285" s="11" t="n"/>
      <c r="E9285" s="12">
        <f>IF($A9285="","",IF(ISNUMBER($A9285),$A9285,IFERROR(DATEVALUE($A9285),"")))</f>
        <v/>
      </c>
      <c r="F9285" s="12">
        <f>IF($B9285="","",IF(ISNUMBER($B9285),HOUR($B9285)*2+MINUTE($B9285)/30,IFERROR(VALUE(LEFT($B9285,FIND(":",$B9285)-1))*2+VALUE(MID($B9285,FIND(":",$B9285)+1,2))/30,"")))</f>
        <v/>
      </c>
      <c r="G9285" s="12">
        <f>IF($E9285="","",IF(WEEKDAY($E9285,2)&lt;6,1,0))</f>
        <v/>
      </c>
      <c r="H9285" s="12">
        <f>IF(OR($E9285="",$F9285=""),"",IF(AND($G9285=1,$F9285&gt;='Working Hours'!$C$8,$F9285&lt;'Working Hours'!$C$9),1,0))</f>
        <v/>
      </c>
    </row>
    <row r="9286">
      <c r="A9286" s="11" t="n"/>
      <c r="B9286" s="11" t="n"/>
      <c r="C9286" s="11" t="n"/>
      <c r="E9286" s="12">
        <f>IF($A9286="","",IF(ISNUMBER($A9286),$A9286,IFERROR(DATEVALUE($A9286),"")))</f>
        <v/>
      </c>
      <c r="F9286" s="12">
        <f>IF($B9286="","",IF(ISNUMBER($B9286),HOUR($B9286)*2+MINUTE($B9286)/30,IFERROR(VALUE(LEFT($B9286,FIND(":",$B9286)-1))*2+VALUE(MID($B9286,FIND(":",$B9286)+1,2))/30,"")))</f>
        <v/>
      </c>
      <c r="G9286" s="12">
        <f>IF($E9286="","",IF(WEEKDAY($E9286,2)&lt;6,1,0))</f>
        <v/>
      </c>
      <c r="H9286" s="12">
        <f>IF(OR($E9286="",$F9286=""),"",IF(AND($G9286=1,$F9286&gt;='Working Hours'!$C$8,$F9286&lt;'Working Hours'!$C$9),1,0))</f>
        <v/>
      </c>
    </row>
    <row r="9287">
      <c r="A9287" s="11" t="n"/>
      <c r="B9287" s="11" t="n"/>
      <c r="C9287" s="11" t="n"/>
      <c r="E9287" s="12">
        <f>IF($A9287="","",IF(ISNUMBER($A9287),$A9287,IFERROR(DATEVALUE($A9287),"")))</f>
        <v/>
      </c>
      <c r="F9287" s="12">
        <f>IF($B9287="","",IF(ISNUMBER($B9287),HOUR($B9287)*2+MINUTE($B9287)/30,IFERROR(VALUE(LEFT($B9287,FIND(":",$B9287)-1))*2+VALUE(MID($B9287,FIND(":",$B9287)+1,2))/30,"")))</f>
        <v/>
      </c>
      <c r="G9287" s="12">
        <f>IF($E9287="","",IF(WEEKDAY($E9287,2)&lt;6,1,0))</f>
        <v/>
      </c>
      <c r="H9287" s="12">
        <f>IF(OR($E9287="",$F9287=""),"",IF(AND($G9287=1,$F9287&gt;='Working Hours'!$C$8,$F9287&lt;'Working Hours'!$C$9),1,0))</f>
        <v/>
      </c>
    </row>
    <row r="9288">
      <c r="A9288" s="11" t="n"/>
      <c r="B9288" s="11" t="n"/>
      <c r="C9288" s="11" t="n"/>
      <c r="E9288" s="12">
        <f>IF($A9288="","",IF(ISNUMBER($A9288),$A9288,IFERROR(DATEVALUE($A9288),"")))</f>
        <v/>
      </c>
      <c r="F9288" s="12">
        <f>IF($B9288="","",IF(ISNUMBER($B9288),HOUR($B9288)*2+MINUTE($B9288)/30,IFERROR(VALUE(LEFT($B9288,FIND(":",$B9288)-1))*2+VALUE(MID($B9288,FIND(":",$B9288)+1,2))/30,"")))</f>
        <v/>
      </c>
      <c r="G9288" s="12">
        <f>IF($E9288="","",IF(WEEKDAY($E9288,2)&lt;6,1,0))</f>
        <v/>
      </c>
      <c r="H9288" s="12">
        <f>IF(OR($E9288="",$F9288=""),"",IF(AND($G9288=1,$F9288&gt;='Working Hours'!$C$8,$F9288&lt;'Working Hours'!$C$9),1,0))</f>
        <v/>
      </c>
    </row>
    <row r="9289">
      <c r="A9289" s="11" t="n"/>
      <c r="B9289" s="11" t="n"/>
      <c r="C9289" s="11" t="n"/>
      <c r="E9289" s="12">
        <f>IF($A9289="","",IF(ISNUMBER($A9289),$A9289,IFERROR(DATEVALUE($A9289),"")))</f>
        <v/>
      </c>
      <c r="F9289" s="12">
        <f>IF($B9289="","",IF(ISNUMBER($B9289),HOUR($B9289)*2+MINUTE($B9289)/30,IFERROR(VALUE(LEFT($B9289,FIND(":",$B9289)-1))*2+VALUE(MID($B9289,FIND(":",$B9289)+1,2))/30,"")))</f>
        <v/>
      </c>
      <c r="G9289" s="12">
        <f>IF($E9289="","",IF(WEEKDAY($E9289,2)&lt;6,1,0))</f>
        <v/>
      </c>
      <c r="H9289" s="12">
        <f>IF(OR($E9289="",$F9289=""),"",IF(AND($G9289=1,$F9289&gt;='Working Hours'!$C$8,$F9289&lt;'Working Hours'!$C$9),1,0))</f>
        <v/>
      </c>
    </row>
    <row r="9290">
      <c r="A9290" s="11" t="n"/>
      <c r="B9290" s="11" t="n"/>
      <c r="C9290" s="11" t="n"/>
      <c r="E9290" s="12">
        <f>IF($A9290="","",IF(ISNUMBER($A9290),$A9290,IFERROR(DATEVALUE($A9290),"")))</f>
        <v/>
      </c>
      <c r="F9290" s="12">
        <f>IF($B9290="","",IF(ISNUMBER($B9290),HOUR($B9290)*2+MINUTE($B9290)/30,IFERROR(VALUE(LEFT($B9290,FIND(":",$B9290)-1))*2+VALUE(MID($B9290,FIND(":",$B9290)+1,2))/30,"")))</f>
        <v/>
      </c>
      <c r="G9290" s="12">
        <f>IF($E9290="","",IF(WEEKDAY($E9290,2)&lt;6,1,0))</f>
        <v/>
      </c>
      <c r="H9290" s="12">
        <f>IF(OR($E9290="",$F9290=""),"",IF(AND($G9290=1,$F9290&gt;='Working Hours'!$C$8,$F9290&lt;'Working Hours'!$C$9),1,0))</f>
        <v/>
      </c>
    </row>
    <row r="9291">
      <c r="A9291" s="11" t="n"/>
      <c r="B9291" s="11" t="n"/>
      <c r="C9291" s="11" t="n"/>
      <c r="E9291" s="12">
        <f>IF($A9291="","",IF(ISNUMBER($A9291),$A9291,IFERROR(DATEVALUE($A9291),"")))</f>
        <v/>
      </c>
      <c r="F9291" s="12">
        <f>IF($B9291="","",IF(ISNUMBER($B9291),HOUR($B9291)*2+MINUTE($B9291)/30,IFERROR(VALUE(LEFT($B9291,FIND(":",$B9291)-1))*2+VALUE(MID($B9291,FIND(":",$B9291)+1,2))/30,"")))</f>
        <v/>
      </c>
      <c r="G9291" s="12">
        <f>IF($E9291="","",IF(WEEKDAY($E9291,2)&lt;6,1,0))</f>
        <v/>
      </c>
      <c r="H9291" s="12">
        <f>IF(OR($E9291="",$F9291=""),"",IF(AND($G9291=1,$F9291&gt;='Working Hours'!$C$8,$F9291&lt;'Working Hours'!$C$9),1,0))</f>
        <v/>
      </c>
    </row>
    <row r="9292">
      <c r="A9292" s="11" t="n"/>
      <c r="B9292" s="11" t="n"/>
      <c r="C9292" s="11" t="n"/>
      <c r="E9292" s="12">
        <f>IF($A9292="","",IF(ISNUMBER($A9292),$A9292,IFERROR(DATEVALUE($A9292),"")))</f>
        <v/>
      </c>
      <c r="F9292" s="12">
        <f>IF($B9292="","",IF(ISNUMBER($B9292),HOUR($B9292)*2+MINUTE($B9292)/30,IFERROR(VALUE(LEFT($B9292,FIND(":",$B9292)-1))*2+VALUE(MID($B9292,FIND(":",$B9292)+1,2))/30,"")))</f>
        <v/>
      </c>
      <c r="G9292" s="12">
        <f>IF($E9292="","",IF(WEEKDAY($E9292,2)&lt;6,1,0))</f>
        <v/>
      </c>
      <c r="H9292" s="12">
        <f>IF(OR($E9292="",$F9292=""),"",IF(AND($G9292=1,$F9292&gt;='Working Hours'!$C$8,$F9292&lt;'Working Hours'!$C$9),1,0))</f>
        <v/>
      </c>
    </row>
    <row r="9293">
      <c r="A9293" s="11" t="n"/>
      <c r="B9293" s="11" t="n"/>
      <c r="C9293" s="11" t="n"/>
      <c r="E9293" s="12">
        <f>IF($A9293="","",IF(ISNUMBER($A9293),$A9293,IFERROR(DATEVALUE($A9293),"")))</f>
        <v/>
      </c>
      <c r="F9293" s="12">
        <f>IF($B9293="","",IF(ISNUMBER($B9293),HOUR($B9293)*2+MINUTE($B9293)/30,IFERROR(VALUE(LEFT($B9293,FIND(":",$B9293)-1))*2+VALUE(MID($B9293,FIND(":",$B9293)+1,2))/30,"")))</f>
        <v/>
      </c>
      <c r="G9293" s="12">
        <f>IF($E9293="","",IF(WEEKDAY($E9293,2)&lt;6,1,0))</f>
        <v/>
      </c>
      <c r="H9293" s="12">
        <f>IF(OR($E9293="",$F9293=""),"",IF(AND($G9293=1,$F9293&gt;='Working Hours'!$C$8,$F9293&lt;'Working Hours'!$C$9),1,0))</f>
        <v/>
      </c>
    </row>
    <row r="9294">
      <c r="A9294" s="11" t="n"/>
      <c r="B9294" s="11" t="n"/>
      <c r="C9294" s="11" t="n"/>
      <c r="E9294" s="12">
        <f>IF($A9294="","",IF(ISNUMBER($A9294),$A9294,IFERROR(DATEVALUE($A9294),"")))</f>
        <v/>
      </c>
      <c r="F9294" s="12">
        <f>IF($B9294="","",IF(ISNUMBER($B9294),HOUR($B9294)*2+MINUTE($B9294)/30,IFERROR(VALUE(LEFT($B9294,FIND(":",$B9294)-1))*2+VALUE(MID($B9294,FIND(":",$B9294)+1,2))/30,"")))</f>
        <v/>
      </c>
      <c r="G9294" s="12">
        <f>IF($E9294="","",IF(WEEKDAY($E9294,2)&lt;6,1,0))</f>
        <v/>
      </c>
      <c r="H9294" s="12">
        <f>IF(OR($E9294="",$F9294=""),"",IF(AND($G9294=1,$F9294&gt;='Working Hours'!$C$8,$F9294&lt;'Working Hours'!$C$9),1,0))</f>
        <v/>
      </c>
    </row>
    <row r="9295">
      <c r="A9295" s="11" t="n"/>
      <c r="B9295" s="11" t="n"/>
      <c r="C9295" s="11" t="n"/>
      <c r="E9295" s="12">
        <f>IF($A9295="","",IF(ISNUMBER($A9295),$A9295,IFERROR(DATEVALUE($A9295),"")))</f>
        <v/>
      </c>
      <c r="F9295" s="12">
        <f>IF($B9295="","",IF(ISNUMBER($B9295),HOUR($B9295)*2+MINUTE($B9295)/30,IFERROR(VALUE(LEFT($B9295,FIND(":",$B9295)-1))*2+VALUE(MID($B9295,FIND(":",$B9295)+1,2))/30,"")))</f>
        <v/>
      </c>
      <c r="G9295" s="12">
        <f>IF($E9295="","",IF(WEEKDAY($E9295,2)&lt;6,1,0))</f>
        <v/>
      </c>
      <c r="H9295" s="12">
        <f>IF(OR($E9295="",$F9295=""),"",IF(AND($G9295=1,$F9295&gt;='Working Hours'!$C$8,$F9295&lt;'Working Hours'!$C$9),1,0))</f>
        <v/>
      </c>
    </row>
    <row r="9296">
      <c r="A9296" s="11" t="n"/>
      <c r="B9296" s="11" t="n"/>
      <c r="C9296" s="11" t="n"/>
      <c r="E9296" s="12">
        <f>IF($A9296="","",IF(ISNUMBER($A9296),$A9296,IFERROR(DATEVALUE($A9296),"")))</f>
        <v/>
      </c>
      <c r="F9296" s="12">
        <f>IF($B9296="","",IF(ISNUMBER($B9296),HOUR($B9296)*2+MINUTE($B9296)/30,IFERROR(VALUE(LEFT($B9296,FIND(":",$B9296)-1))*2+VALUE(MID($B9296,FIND(":",$B9296)+1,2))/30,"")))</f>
        <v/>
      </c>
      <c r="G9296" s="12">
        <f>IF($E9296="","",IF(WEEKDAY($E9296,2)&lt;6,1,0))</f>
        <v/>
      </c>
      <c r="H9296" s="12">
        <f>IF(OR($E9296="",$F9296=""),"",IF(AND($G9296=1,$F9296&gt;='Working Hours'!$C$8,$F9296&lt;'Working Hours'!$C$9),1,0))</f>
        <v/>
      </c>
    </row>
    <row r="9297">
      <c r="A9297" s="11" t="n"/>
      <c r="B9297" s="11" t="n"/>
      <c r="C9297" s="11" t="n"/>
      <c r="E9297" s="12">
        <f>IF($A9297="","",IF(ISNUMBER($A9297),$A9297,IFERROR(DATEVALUE($A9297),"")))</f>
        <v/>
      </c>
      <c r="F9297" s="12">
        <f>IF($B9297="","",IF(ISNUMBER($B9297),HOUR($B9297)*2+MINUTE($B9297)/30,IFERROR(VALUE(LEFT($B9297,FIND(":",$B9297)-1))*2+VALUE(MID($B9297,FIND(":",$B9297)+1,2))/30,"")))</f>
        <v/>
      </c>
      <c r="G9297" s="12">
        <f>IF($E9297="","",IF(WEEKDAY($E9297,2)&lt;6,1,0))</f>
        <v/>
      </c>
      <c r="H9297" s="12">
        <f>IF(OR($E9297="",$F9297=""),"",IF(AND($G9297=1,$F9297&gt;='Working Hours'!$C$8,$F9297&lt;'Working Hours'!$C$9),1,0))</f>
        <v/>
      </c>
    </row>
    <row r="9298">
      <c r="A9298" s="11" t="n"/>
      <c r="B9298" s="11" t="n"/>
      <c r="C9298" s="11" t="n"/>
      <c r="E9298" s="12">
        <f>IF($A9298="","",IF(ISNUMBER($A9298),$A9298,IFERROR(DATEVALUE($A9298),"")))</f>
        <v/>
      </c>
      <c r="F9298" s="12">
        <f>IF($B9298="","",IF(ISNUMBER($B9298),HOUR($B9298)*2+MINUTE($B9298)/30,IFERROR(VALUE(LEFT($B9298,FIND(":",$B9298)-1))*2+VALUE(MID($B9298,FIND(":",$B9298)+1,2))/30,"")))</f>
        <v/>
      </c>
      <c r="G9298" s="12">
        <f>IF($E9298="","",IF(WEEKDAY($E9298,2)&lt;6,1,0))</f>
        <v/>
      </c>
      <c r="H9298" s="12">
        <f>IF(OR($E9298="",$F9298=""),"",IF(AND($G9298=1,$F9298&gt;='Working Hours'!$C$8,$F9298&lt;'Working Hours'!$C$9),1,0))</f>
        <v/>
      </c>
    </row>
    <row r="9299">
      <c r="A9299" s="11" t="n"/>
      <c r="B9299" s="11" t="n"/>
      <c r="C9299" s="11" t="n"/>
      <c r="E9299" s="12">
        <f>IF($A9299="","",IF(ISNUMBER($A9299),$A9299,IFERROR(DATEVALUE($A9299),"")))</f>
        <v/>
      </c>
      <c r="F9299" s="12">
        <f>IF($B9299="","",IF(ISNUMBER($B9299),HOUR($B9299)*2+MINUTE($B9299)/30,IFERROR(VALUE(LEFT($B9299,FIND(":",$B9299)-1))*2+VALUE(MID($B9299,FIND(":",$B9299)+1,2))/30,"")))</f>
        <v/>
      </c>
      <c r="G9299" s="12">
        <f>IF($E9299="","",IF(WEEKDAY($E9299,2)&lt;6,1,0))</f>
        <v/>
      </c>
      <c r="H9299" s="12">
        <f>IF(OR($E9299="",$F9299=""),"",IF(AND($G9299=1,$F9299&gt;='Working Hours'!$C$8,$F9299&lt;'Working Hours'!$C$9),1,0))</f>
        <v/>
      </c>
    </row>
    <row r="9300">
      <c r="A9300" s="11" t="n"/>
      <c r="B9300" s="11" t="n"/>
      <c r="C9300" s="11" t="n"/>
      <c r="E9300" s="12">
        <f>IF($A9300="","",IF(ISNUMBER($A9300),$A9300,IFERROR(DATEVALUE($A9300),"")))</f>
        <v/>
      </c>
      <c r="F9300" s="12">
        <f>IF($B9300="","",IF(ISNUMBER($B9300),HOUR($B9300)*2+MINUTE($B9300)/30,IFERROR(VALUE(LEFT($B9300,FIND(":",$B9300)-1))*2+VALUE(MID($B9300,FIND(":",$B9300)+1,2))/30,"")))</f>
        <v/>
      </c>
      <c r="G9300" s="12">
        <f>IF($E9300="","",IF(WEEKDAY($E9300,2)&lt;6,1,0))</f>
        <v/>
      </c>
      <c r="H9300" s="12">
        <f>IF(OR($E9300="",$F9300=""),"",IF(AND($G9300=1,$F9300&gt;='Working Hours'!$C$8,$F9300&lt;'Working Hours'!$C$9),1,0))</f>
        <v/>
      </c>
    </row>
    <row r="9301">
      <c r="A9301" s="11" t="n"/>
      <c r="B9301" s="11" t="n"/>
      <c r="C9301" s="11" t="n"/>
      <c r="E9301" s="12">
        <f>IF($A9301="","",IF(ISNUMBER($A9301),$A9301,IFERROR(DATEVALUE($A9301),"")))</f>
        <v/>
      </c>
      <c r="F9301" s="12">
        <f>IF($B9301="","",IF(ISNUMBER($B9301),HOUR($B9301)*2+MINUTE($B9301)/30,IFERROR(VALUE(LEFT($B9301,FIND(":",$B9301)-1))*2+VALUE(MID($B9301,FIND(":",$B9301)+1,2))/30,"")))</f>
        <v/>
      </c>
      <c r="G9301" s="12">
        <f>IF($E9301="","",IF(WEEKDAY($E9301,2)&lt;6,1,0))</f>
        <v/>
      </c>
      <c r="H9301" s="12">
        <f>IF(OR($E9301="",$F9301=""),"",IF(AND($G9301=1,$F9301&gt;='Working Hours'!$C$8,$F9301&lt;'Working Hours'!$C$9),1,0))</f>
        <v/>
      </c>
    </row>
    <row r="9302">
      <c r="A9302" s="11" t="n"/>
      <c r="B9302" s="11" t="n"/>
      <c r="C9302" s="11" t="n"/>
      <c r="E9302" s="12">
        <f>IF($A9302="","",IF(ISNUMBER($A9302),$A9302,IFERROR(DATEVALUE($A9302),"")))</f>
        <v/>
      </c>
      <c r="F9302" s="12">
        <f>IF($B9302="","",IF(ISNUMBER($B9302),HOUR($B9302)*2+MINUTE($B9302)/30,IFERROR(VALUE(LEFT($B9302,FIND(":",$B9302)-1))*2+VALUE(MID($B9302,FIND(":",$B9302)+1,2))/30,"")))</f>
        <v/>
      </c>
      <c r="G9302" s="12">
        <f>IF($E9302="","",IF(WEEKDAY($E9302,2)&lt;6,1,0))</f>
        <v/>
      </c>
      <c r="H9302" s="12">
        <f>IF(OR($E9302="",$F9302=""),"",IF(AND($G9302=1,$F9302&gt;='Working Hours'!$C$8,$F9302&lt;'Working Hours'!$C$9),1,0))</f>
        <v/>
      </c>
    </row>
    <row r="9303">
      <c r="A9303" s="11" t="n"/>
      <c r="B9303" s="11" t="n"/>
      <c r="C9303" s="11" t="n"/>
      <c r="E9303" s="12">
        <f>IF($A9303="","",IF(ISNUMBER($A9303),$A9303,IFERROR(DATEVALUE($A9303),"")))</f>
        <v/>
      </c>
      <c r="F9303" s="12">
        <f>IF($B9303="","",IF(ISNUMBER($B9303),HOUR($B9303)*2+MINUTE($B9303)/30,IFERROR(VALUE(LEFT($B9303,FIND(":",$B9303)-1))*2+VALUE(MID($B9303,FIND(":",$B9303)+1,2))/30,"")))</f>
        <v/>
      </c>
      <c r="G9303" s="12">
        <f>IF($E9303="","",IF(WEEKDAY($E9303,2)&lt;6,1,0))</f>
        <v/>
      </c>
      <c r="H9303" s="12">
        <f>IF(OR($E9303="",$F9303=""),"",IF(AND($G9303=1,$F9303&gt;='Working Hours'!$C$8,$F9303&lt;'Working Hours'!$C$9),1,0))</f>
        <v/>
      </c>
    </row>
    <row r="9304">
      <c r="A9304" s="11" t="n"/>
      <c r="B9304" s="11" t="n"/>
      <c r="C9304" s="11" t="n"/>
      <c r="E9304" s="12">
        <f>IF($A9304="","",IF(ISNUMBER($A9304),$A9304,IFERROR(DATEVALUE($A9304),"")))</f>
        <v/>
      </c>
      <c r="F9304" s="12">
        <f>IF($B9304="","",IF(ISNUMBER($B9304),HOUR($B9304)*2+MINUTE($B9304)/30,IFERROR(VALUE(LEFT($B9304,FIND(":",$B9304)-1))*2+VALUE(MID($B9304,FIND(":",$B9304)+1,2))/30,"")))</f>
        <v/>
      </c>
      <c r="G9304" s="12">
        <f>IF($E9304="","",IF(WEEKDAY($E9304,2)&lt;6,1,0))</f>
        <v/>
      </c>
      <c r="H9304" s="12">
        <f>IF(OR($E9304="",$F9304=""),"",IF(AND($G9304=1,$F9304&gt;='Working Hours'!$C$8,$F9304&lt;'Working Hours'!$C$9),1,0))</f>
        <v/>
      </c>
    </row>
    <row r="9305">
      <c r="A9305" s="11" t="n"/>
      <c r="B9305" s="11" t="n"/>
      <c r="C9305" s="11" t="n"/>
      <c r="E9305" s="12">
        <f>IF($A9305="","",IF(ISNUMBER($A9305),$A9305,IFERROR(DATEVALUE($A9305),"")))</f>
        <v/>
      </c>
      <c r="F9305" s="12">
        <f>IF($B9305="","",IF(ISNUMBER($B9305),HOUR($B9305)*2+MINUTE($B9305)/30,IFERROR(VALUE(LEFT($B9305,FIND(":",$B9305)-1))*2+VALUE(MID($B9305,FIND(":",$B9305)+1,2))/30,"")))</f>
        <v/>
      </c>
      <c r="G9305" s="12">
        <f>IF($E9305="","",IF(WEEKDAY($E9305,2)&lt;6,1,0))</f>
        <v/>
      </c>
      <c r="H9305" s="12">
        <f>IF(OR($E9305="",$F9305=""),"",IF(AND($G9305=1,$F9305&gt;='Working Hours'!$C$8,$F9305&lt;'Working Hours'!$C$9),1,0))</f>
        <v/>
      </c>
    </row>
    <row r="9306">
      <c r="A9306" s="11" t="n"/>
      <c r="B9306" s="11" t="n"/>
      <c r="C9306" s="11" t="n"/>
      <c r="E9306" s="12">
        <f>IF($A9306="","",IF(ISNUMBER($A9306),$A9306,IFERROR(DATEVALUE($A9306),"")))</f>
        <v/>
      </c>
      <c r="F9306" s="12">
        <f>IF($B9306="","",IF(ISNUMBER($B9306),HOUR($B9306)*2+MINUTE($B9306)/30,IFERROR(VALUE(LEFT($B9306,FIND(":",$B9306)-1))*2+VALUE(MID($B9306,FIND(":",$B9306)+1,2))/30,"")))</f>
        <v/>
      </c>
      <c r="G9306" s="12">
        <f>IF($E9306="","",IF(WEEKDAY($E9306,2)&lt;6,1,0))</f>
        <v/>
      </c>
      <c r="H9306" s="12">
        <f>IF(OR($E9306="",$F9306=""),"",IF(AND($G9306=1,$F9306&gt;='Working Hours'!$C$8,$F9306&lt;'Working Hours'!$C$9),1,0))</f>
        <v/>
      </c>
    </row>
    <row r="9307">
      <c r="A9307" s="11" t="n"/>
      <c r="B9307" s="11" t="n"/>
      <c r="C9307" s="11" t="n"/>
      <c r="E9307" s="12">
        <f>IF($A9307="","",IF(ISNUMBER($A9307),$A9307,IFERROR(DATEVALUE($A9307),"")))</f>
        <v/>
      </c>
      <c r="F9307" s="12">
        <f>IF($B9307="","",IF(ISNUMBER($B9307),HOUR($B9307)*2+MINUTE($B9307)/30,IFERROR(VALUE(LEFT($B9307,FIND(":",$B9307)-1))*2+VALUE(MID($B9307,FIND(":",$B9307)+1,2))/30,"")))</f>
        <v/>
      </c>
      <c r="G9307" s="12">
        <f>IF($E9307="","",IF(WEEKDAY($E9307,2)&lt;6,1,0))</f>
        <v/>
      </c>
      <c r="H9307" s="12">
        <f>IF(OR($E9307="",$F9307=""),"",IF(AND($G9307=1,$F9307&gt;='Working Hours'!$C$8,$F9307&lt;'Working Hours'!$C$9),1,0))</f>
        <v/>
      </c>
    </row>
    <row r="9308">
      <c r="A9308" s="11" t="n"/>
      <c r="B9308" s="11" t="n"/>
      <c r="C9308" s="11" t="n"/>
      <c r="E9308" s="12">
        <f>IF($A9308="","",IF(ISNUMBER($A9308),$A9308,IFERROR(DATEVALUE($A9308),"")))</f>
        <v/>
      </c>
      <c r="F9308" s="12">
        <f>IF($B9308="","",IF(ISNUMBER($B9308),HOUR($B9308)*2+MINUTE($B9308)/30,IFERROR(VALUE(LEFT($B9308,FIND(":",$B9308)-1))*2+VALUE(MID($B9308,FIND(":",$B9308)+1,2))/30,"")))</f>
        <v/>
      </c>
      <c r="G9308" s="12">
        <f>IF($E9308="","",IF(WEEKDAY($E9308,2)&lt;6,1,0))</f>
        <v/>
      </c>
      <c r="H9308" s="12">
        <f>IF(OR($E9308="",$F9308=""),"",IF(AND($G9308=1,$F9308&gt;='Working Hours'!$C$8,$F9308&lt;'Working Hours'!$C$9),1,0))</f>
        <v/>
      </c>
    </row>
    <row r="9309">
      <c r="A9309" s="11" t="n"/>
      <c r="B9309" s="11" t="n"/>
      <c r="C9309" s="11" t="n"/>
      <c r="E9309" s="12">
        <f>IF($A9309="","",IF(ISNUMBER($A9309),$A9309,IFERROR(DATEVALUE($A9309),"")))</f>
        <v/>
      </c>
      <c r="F9309" s="12">
        <f>IF($B9309="","",IF(ISNUMBER($B9309),HOUR($B9309)*2+MINUTE($B9309)/30,IFERROR(VALUE(LEFT($B9309,FIND(":",$B9309)-1))*2+VALUE(MID($B9309,FIND(":",$B9309)+1,2))/30,"")))</f>
        <v/>
      </c>
      <c r="G9309" s="12">
        <f>IF($E9309="","",IF(WEEKDAY($E9309,2)&lt;6,1,0))</f>
        <v/>
      </c>
      <c r="H9309" s="12">
        <f>IF(OR($E9309="",$F9309=""),"",IF(AND($G9309=1,$F9309&gt;='Working Hours'!$C$8,$F9309&lt;'Working Hours'!$C$9),1,0))</f>
        <v/>
      </c>
    </row>
    <row r="9310">
      <c r="A9310" s="11" t="n"/>
      <c r="B9310" s="11" t="n"/>
      <c r="C9310" s="11" t="n"/>
      <c r="E9310" s="12">
        <f>IF($A9310="","",IF(ISNUMBER($A9310),$A9310,IFERROR(DATEVALUE($A9310),"")))</f>
        <v/>
      </c>
      <c r="F9310" s="12">
        <f>IF($B9310="","",IF(ISNUMBER($B9310),HOUR($B9310)*2+MINUTE($B9310)/30,IFERROR(VALUE(LEFT($B9310,FIND(":",$B9310)-1))*2+VALUE(MID($B9310,FIND(":",$B9310)+1,2))/30,"")))</f>
        <v/>
      </c>
      <c r="G9310" s="12">
        <f>IF($E9310="","",IF(WEEKDAY($E9310,2)&lt;6,1,0))</f>
        <v/>
      </c>
      <c r="H9310" s="12">
        <f>IF(OR($E9310="",$F9310=""),"",IF(AND($G9310=1,$F9310&gt;='Working Hours'!$C$8,$F9310&lt;'Working Hours'!$C$9),1,0))</f>
        <v/>
      </c>
    </row>
    <row r="9311">
      <c r="A9311" s="11" t="n"/>
      <c r="B9311" s="11" t="n"/>
      <c r="C9311" s="11" t="n"/>
      <c r="E9311" s="12">
        <f>IF($A9311="","",IF(ISNUMBER($A9311),$A9311,IFERROR(DATEVALUE($A9311),"")))</f>
        <v/>
      </c>
      <c r="F9311" s="12">
        <f>IF($B9311="","",IF(ISNUMBER($B9311),HOUR($B9311)*2+MINUTE($B9311)/30,IFERROR(VALUE(LEFT($B9311,FIND(":",$B9311)-1))*2+VALUE(MID($B9311,FIND(":",$B9311)+1,2))/30,"")))</f>
        <v/>
      </c>
      <c r="G9311" s="12">
        <f>IF($E9311="","",IF(WEEKDAY($E9311,2)&lt;6,1,0))</f>
        <v/>
      </c>
      <c r="H9311" s="12">
        <f>IF(OR($E9311="",$F9311=""),"",IF(AND($G9311=1,$F9311&gt;='Working Hours'!$C$8,$F9311&lt;'Working Hours'!$C$9),1,0))</f>
        <v/>
      </c>
    </row>
    <row r="9312">
      <c r="A9312" s="11" t="n"/>
      <c r="B9312" s="11" t="n"/>
      <c r="C9312" s="11" t="n"/>
      <c r="E9312" s="12">
        <f>IF($A9312="","",IF(ISNUMBER($A9312),$A9312,IFERROR(DATEVALUE($A9312),"")))</f>
        <v/>
      </c>
      <c r="F9312" s="12">
        <f>IF($B9312="","",IF(ISNUMBER($B9312),HOUR($B9312)*2+MINUTE($B9312)/30,IFERROR(VALUE(LEFT($B9312,FIND(":",$B9312)-1))*2+VALUE(MID($B9312,FIND(":",$B9312)+1,2))/30,"")))</f>
        <v/>
      </c>
      <c r="G9312" s="12">
        <f>IF($E9312="","",IF(WEEKDAY($E9312,2)&lt;6,1,0))</f>
        <v/>
      </c>
      <c r="H9312" s="12">
        <f>IF(OR($E9312="",$F9312=""),"",IF(AND($G9312=1,$F9312&gt;='Working Hours'!$C$8,$F9312&lt;'Working Hours'!$C$9),1,0))</f>
        <v/>
      </c>
    </row>
    <row r="9313">
      <c r="A9313" s="11" t="n"/>
      <c r="B9313" s="11" t="n"/>
      <c r="C9313" s="11" t="n"/>
      <c r="E9313" s="12">
        <f>IF($A9313="","",IF(ISNUMBER($A9313),$A9313,IFERROR(DATEVALUE($A9313),"")))</f>
        <v/>
      </c>
      <c r="F9313" s="12">
        <f>IF($B9313="","",IF(ISNUMBER($B9313),HOUR($B9313)*2+MINUTE($B9313)/30,IFERROR(VALUE(LEFT($B9313,FIND(":",$B9313)-1))*2+VALUE(MID($B9313,FIND(":",$B9313)+1,2))/30,"")))</f>
        <v/>
      </c>
      <c r="G9313" s="12">
        <f>IF($E9313="","",IF(WEEKDAY($E9313,2)&lt;6,1,0))</f>
        <v/>
      </c>
      <c r="H9313" s="12">
        <f>IF(OR($E9313="",$F9313=""),"",IF(AND($G9313=1,$F9313&gt;='Working Hours'!$C$8,$F9313&lt;'Working Hours'!$C$9),1,0))</f>
        <v/>
      </c>
    </row>
    <row r="9314">
      <c r="A9314" s="11" t="n"/>
      <c r="B9314" s="11" t="n"/>
      <c r="C9314" s="11" t="n"/>
      <c r="E9314" s="12">
        <f>IF($A9314="","",IF(ISNUMBER($A9314),$A9314,IFERROR(DATEVALUE($A9314),"")))</f>
        <v/>
      </c>
      <c r="F9314" s="12">
        <f>IF($B9314="","",IF(ISNUMBER($B9314),HOUR($B9314)*2+MINUTE($B9314)/30,IFERROR(VALUE(LEFT($B9314,FIND(":",$B9314)-1))*2+VALUE(MID($B9314,FIND(":",$B9314)+1,2))/30,"")))</f>
        <v/>
      </c>
      <c r="G9314" s="12">
        <f>IF($E9314="","",IF(WEEKDAY($E9314,2)&lt;6,1,0))</f>
        <v/>
      </c>
      <c r="H9314" s="12">
        <f>IF(OR($E9314="",$F9314=""),"",IF(AND($G9314=1,$F9314&gt;='Working Hours'!$C$8,$F9314&lt;'Working Hours'!$C$9),1,0))</f>
        <v/>
      </c>
    </row>
    <row r="9315">
      <c r="A9315" s="11" t="n"/>
      <c r="B9315" s="11" t="n"/>
      <c r="C9315" s="11" t="n"/>
      <c r="E9315" s="12">
        <f>IF($A9315="","",IF(ISNUMBER($A9315),$A9315,IFERROR(DATEVALUE($A9315),"")))</f>
        <v/>
      </c>
      <c r="F9315" s="12">
        <f>IF($B9315="","",IF(ISNUMBER($B9315),HOUR($B9315)*2+MINUTE($B9315)/30,IFERROR(VALUE(LEFT($B9315,FIND(":",$B9315)-1))*2+VALUE(MID($B9315,FIND(":",$B9315)+1,2))/30,"")))</f>
        <v/>
      </c>
      <c r="G9315" s="12">
        <f>IF($E9315="","",IF(WEEKDAY($E9315,2)&lt;6,1,0))</f>
        <v/>
      </c>
      <c r="H9315" s="12">
        <f>IF(OR($E9315="",$F9315=""),"",IF(AND($G9315=1,$F9315&gt;='Working Hours'!$C$8,$F9315&lt;'Working Hours'!$C$9),1,0))</f>
        <v/>
      </c>
    </row>
    <row r="9316">
      <c r="A9316" s="11" t="n"/>
      <c r="B9316" s="11" t="n"/>
      <c r="C9316" s="11" t="n"/>
      <c r="E9316" s="12">
        <f>IF($A9316="","",IF(ISNUMBER($A9316),$A9316,IFERROR(DATEVALUE($A9316),"")))</f>
        <v/>
      </c>
      <c r="F9316" s="12">
        <f>IF($B9316="","",IF(ISNUMBER($B9316),HOUR($B9316)*2+MINUTE($B9316)/30,IFERROR(VALUE(LEFT($B9316,FIND(":",$B9316)-1))*2+VALUE(MID($B9316,FIND(":",$B9316)+1,2))/30,"")))</f>
        <v/>
      </c>
      <c r="G9316" s="12">
        <f>IF($E9316="","",IF(WEEKDAY($E9316,2)&lt;6,1,0))</f>
        <v/>
      </c>
      <c r="H9316" s="12">
        <f>IF(OR($E9316="",$F9316=""),"",IF(AND($G9316=1,$F9316&gt;='Working Hours'!$C$8,$F9316&lt;'Working Hours'!$C$9),1,0))</f>
        <v/>
      </c>
    </row>
    <row r="9317">
      <c r="A9317" s="11" t="n"/>
      <c r="B9317" s="11" t="n"/>
      <c r="C9317" s="11" t="n"/>
      <c r="E9317" s="12">
        <f>IF($A9317="","",IF(ISNUMBER($A9317),$A9317,IFERROR(DATEVALUE($A9317),"")))</f>
        <v/>
      </c>
      <c r="F9317" s="12">
        <f>IF($B9317="","",IF(ISNUMBER($B9317),HOUR($B9317)*2+MINUTE($B9317)/30,IFERROR(VALUE(LEFT($B9317,FIND(":",$B9317)-1))*2+VALUE(MID($B9317,FIND(":",$B9317)+1,2))/30,"")))</f>
        <v/>
      </c>
      <c r="G9317" s="12">
        <f>IF($E9317="","",IF(WEEKDAY($E9317,2)&lt;6,1,0))</f>
        <v/>
      </c>
      <c r="H9317" s="12">
        <f>IF(OR($E9317="",$F9317=""),"",IF(AND($G9317=1,$F9317&gt;='Working Hours'!$C$8,$F9317&lt;'Working Hours'!$C$9),1,0))</f>
        <v/>
      </c>
    </row>
    <row r="9318">
      <c r="A9318" s="11" t="n"/>
      <c r="B9318" s="11" t="n"/>
      <c r="C9318" s="11" t="n"/>
      <c r="E9318" s="12">
        <f>IF($A9318="","",IF(ISNUMBER($A9318),$A9318,IFERROR(DATEVALUE($A9318),"")))</f>
        <v/>
      </c>
      <c r="F9318" s="12">
        <f>IF($B9318="","",IF(ISNUMBER($B9318),HOUR($B9318)*2+MINUTE($B9318)/30,IFERROR(VALUE(LEFT($B9318,FIND(":",$B9318)-1))*2+VALUE(MID($B9318,FIND(":",$B9318)+1,2))/30,"")))</f>
        <v/>
      </c>
      <c r="G9318" s="12">
        <f>IF($E9318="","",IF(WEEKDAY($E9318,2)&lt;6,1,0))</f>
        <v/>
      </c>
      <c r="H9318" s="12">
        <f>IF(OR($E9318="",$F9318=""),"",IF(AND($G9318=1,$F9318&gt;='Working Hours'!$C$8,$F9318&lt;'Working Hours'!$C$9),1,0))</f>
        <v/>
      </c>
    </row>
    <row r="9319">
      <c r="A9319" s="11" t="n"/>
      <c r="B9319" s="11" t="n"/>
      <c r="C9319" s="11" t="n"/>
      <c r="E9319" s="12">
        <f>IF($A9319="","",IF(ISNUMBER($A9319),$A9319,IFERROR(DATEVALUE($A9319),"")))</f>
        <v/>
      </c>
      <c r="F9319" s="12">
        <f>IF($B9319="","",IF(ISNUMBER($B9319),HOUR($B9319)*2+MINUTE($B9319)/30,IFERROR(VALUE(LEFT($B9319,FIND(":",$B9319)-1))*2+VALUE(MID($B9319,FIND(":",$B9319)+1,2))/30,"")))</f>
        <v/>
      </c>
      <c r="G9319" s="12">
        <f>IF($E9319="","",IF(WEEKDAY($E9319,2)&lt;6,1,0))</f>
        <v/>
      </c>
      <c r="H9319" s="12">
        <f>IF(OR($E9319="",$F9319=""),"",IF(AND($G9319=1,$F9319&gt;='Working Hours'!$C$8,$F9319&lt;'Working Hours'!$C$9),1,0))</f>
        <v/>
      </c>
    </row>
    <row r="9320">
      <c r="A9320" s="11" t="n"/>
      <c r="B9320" s="11" t="n"/>
      <c r="C9320" s="11" t="n"/>
      <c r="E9320" s="12">
        <f>IF($A9320="","",IF(ISNUMBER($A9320),$A9320,IFERROR(DATEVALUE($A9320),"")))</f>
        <v/>
      </c>
      <c r="F9320" s="12">
        <f>IF($B9320="","",IF(ISNUMBER($B9320),HOUR($B9320)*2+MINUTE($B9320)/30,IFERROR(VALUE(LEFT($B9320,FIND(":",$B9320)-1))*2+VALUE(MID($B9320,FIND(":",$B9320)+1,2))/30,"")))</f>
        <v/>
      </c>
      <c r="G9320" s="12">
        <f>IF($E9320="","",IF(WEEKDAY($E9320,2)&lt;6,1,0))</f>
        <v/>
      </c>
      <c r="H9320" s="12">
        <f>IF(OR($E9320="",$F9320=""),"",IF(AND($G9320=1,$F9320&gt;='Working Hours'!$C$8,$F9320&lt;'Working Hours'!$C$9),1,0))</f>
        <v/>
      </c>
    </row>
    <row r="9321">
      <c r="A9321" s="11" t="n"/>
      <c r="B9321" s="11" t="n"/>
      <c r="C9321" s="11" t="n"/>
      <c r="E9321" s="12">
        <f>IF($A9321="","",IF(ISNUMBER($A9321),$A9321,IFERROR(DATEVALUE($A9321),"")))</f>
        <v/>
      </c>
      <c r="F9321" s="12">
        <f>IF($B9321="","",IF(ISNUMBER($B9321),HOUR($B9321)*2+MINUTE($B9321)/30,IFERROR(VALUE(LEFT($B9321,FIND(":",$B9321)-1))*2+VALUE(MID($B9321,FIND(":",$B9321)+1,2))/30,"")))</f>
        <v/>
      </c>
      <c r="G9321" s="12">
        <f>IF($E9321="","",IF(WEEKDAY($E9321,2)&lt;6,1,0))</f>
        <v/>
      </c>
      <c r="H9321" s="12">
        <f>IF(OR($E9321="",$F9321=""),"",IF(AND($G9321=1,$F9321&gt;='Working Hours'!$C$8,$F9321&lt;'Working Hours'!$C$9),1,0))</f>
        <v/>
      </c>
    </row>
    <row r="9322">
      <c r="A9322" s="11" t="n"/>
      <c r="B9322" s="11" t="n"/>
      <c r="C9322" s="11" t="n"/>
      <c r="E9322" s="12">
        <f>IF($A9322="","",IF(ISNUMBER($A9322),$A9322,IFERROR(DATEVALUE($A9322),"")))</f>
        <v/>
      </c>
      <c r="F9322" s="12">
        <f>IF($B9322="","",IF(ISNUMBER($B9322),HOUR($B9322)*2+MINUTE($B9322)/30,IFERROR(VALUE(LEFT($B9322,FIND(":",$B9322)-1))*2+VALUE(MID($B9322,FIND(":",$B9322)+1,2))/30,"")))</f>
        <v/>
      </c>
      <c r="G9322" s="12">
        <f>IF($E9322="","",IF(WEEKDAY($E9322,2)&lt;6,1,0))</f>
        <v/>
      </c>
      <c r="H9322" s="12">
        <f>IF(OR($E9322="",$F9322=""),"",IF(AND($G9322=1,$F9322&gt;='Working Hours'!$C$8,$F9322&lt;'Working Hours'!$C$9),1,0))</f>
        <v/>
      </c>
    </row>
    <row r="9323">
      <c r="A9323" s="11" t="n"/>
      <c r="B9323" s="11" t="n"/>
      <c r="C9323" s="11" t="n"/>
      <c r="E9323" s="12">
        <f>IF($A9323="","",IF(ISNUMBER($A9323),$A9323,IFERROR(DATEVALUE($A9323),"")))</f>
        <v/>
      </c>
      <c r="F9323" s="12">
        <f>IF($B9323="","",IF(ISNUMBER($B9323),HOUR($B9323)*2+MINUTE($B9323)/30,IFERROR(VALUE(LEFT($B9323,FIND(":",$B9323)-1))*2+VALUE(MID($B9323,FIND(":",$B9323)+1,2))/30,"")))</f>
        <v/>
      </c>
      <c r="G9323" s="12">
        <f>IF($E9323="","",IF(WEEKDAY($E9323,2)&lt;6,1,0))</f>
        <v/>
      </c>
      <c r="H9323" s="12">
        <f>IF(OR($E9323="",$F9323=""),"",IF(AND($G9323=1,$F9323&gt;='Working Hours'!$C$8,$F9323&lt;'Working Hours'!$C$9),1,0))</f>
        <v/>
      </c>
    </row>
    <row r="9324">
      <c r="A9324" s="11" t="n"/>
      <c r="B9324" s="11" t="n"/>
      <c r="C9324" s="11" t="n"/>
      <c r="E9324" s="12">
        <f>IF($A9324="","",IF(ISNUMBER($A9324),$A9324,IFERROR(DATEVALUE($A9324),"")))</f>
        <v/>
      </c>
      <c r="F9324" s="12">
        <f>IF($B9324="","",IF(ISNUMBER($B9324),HOUR($B9324)*2+MINUTE($B9324)/30,IFERROR(VALUE(LEFT($B9324,FIND(":",$B9324)-1))*2+VALUE(MID($B9324,FIND(":",$B9324)+1,2))/30,"")))</f>
        <v/>
      </c>
      <c r="G9324" s="12">
        <f>IF($E9324="","",IF(WEEKDAY($E9324,2)&lt;6,1,0))</f>
        <v/>
      </c>
      <c r="H9324" s="12">
        <f>IF(OR($E9324="",$F9324=""),"",IF(AND($G9324=1,$F9324&gt;='Working Hours'!$C$8,$F9324&lt;'Working Hours'!$C$9),1,0))</f>
        <v/>
      </c>
    </row>
    <row r="9325">
      <c r="A9325" s="11" t="n"/>
      <c r="B9325" s="11" t="n"/>
      <c r="C9325" s="11" t="n"/>
      <c r="E9325" s="12">
        <f>IF($A9325="","",IF(ISNUMBER($A9325),$A9325,IFERROR(DATEVALUE($A9325),"")))</f>
        <v/>
      </c>
      <c r="F9325" s="12">
        <f>IF($B9325="","",IF(ISNUMBER($B9325),HOUR($B9325)*2+MINUTE($B9325)/30,IFERROR(VALUE(LEFT($B9325,FIND(":",$B9325)-1))*2+VALUE(MID($B9325,FIND(":",$B9325)+1,2))/30,"")))</f>
        <v/>
      </c>
      <c r="G9325" s="12">
        <f>IF($E9325="","",IF(WEEKDAY($E9325,2)&lt;6,1,0))</f>
        <v/>
      </c>
      <c r="H9325" s="12">
        <f>IF(OR($E9325="",$F9325=""),"",IF(AND($G9325=1,$F9325&gt;='Working Hours'!$C$8,$F9325&lt;'Working Hours'!$C$9),1,0))</f>
        <v/>
      </c>
    </row>
    <row r="9326">
      <c r="A9326" s="11" t="n"/>
      <c r="B9326" s="11" t="n"/>
      <c r="C9326" s="11" t="n"/>
      <c r="E9326" s="12">
        <f>IF($A9326="","",IF(ISNUMBER($A9326),$A9326,IFERROR(DATEVALUE($A9326),"")))</f>
        <v/>
      </c>
      <c r="F9326" s="12">
        <f>IF($B9326="","",IF(ISNUMBER($B9326),HOUR($B9326)*2+MINUTE($B9326)/30,IFERROR(VALUE(LEFT($B9326,FIND(":",$B9326)-1))*2+VALUE(MID($B9326,FIND(":",$B9326)+1,2))/30,"")))</f>
        <v/>
      </c>
      <c r="G9326" s="12">
        <f>IF($E9326="","",IF(WEEKDAY($E9326,2)&lt;6,1,0))</f>
        <v/>
      </c>
      <c r="H9326" s="12">
        <f>IF(OR($E9326="",$F9326=""),"",IF(AND($G9326=1,$F9326&gt;='Working Hours'!$C$8,$F9326&lt;'Working Hours'!$C$9),1,0))</f>
        <v/>
      </c>
    </row>
    <row r="9327">
      <c r="A9327" s="11" t="n"/>
      <c r="B9327" s="11" t="n"/>
      <c r="C9327" s="11" t="n"/>
      <c r="E9327" s="12">
        <f>IF($A9327="","",IF(ISNUMBER($A9327),$A9327,IFERROR(DATEVALUE($A9327),"")))</f>
        <v/>
      </c>
      <c r="F9327" s="12">
        <f>IF($B9327="","",IF(ISNUMBER($B9327),HOUR($B9327)*2+MINUTE($B9327)/30,IFERROR(VALUE(LEFT($B9327,FIND(":",$B9327)-1))*2+VALUE(MID($B9327,FIND(":",$B9327)+1,2))/30,"")))</f>
        <v/>
      </c>
      <c r="G9327" s="12">
        <f>IF($E9327="","",IF(WEEKDAY($E9327,2)&lt;6,1,0))</f>
        <v/>
      </c>
      <c r="H9327" s="12">
        <f>IF(OR($E9327="",$F9327=""),"",IF(AND($G9327=1,$F9327&gt;='Working Hours'!$C$8,$F9327&lt;'Working Hours'!$C$9),1,0))</f>
        <v/>
      </c>
    </row>
    <row r="9328">
      <c r="A9328" s="11" t="n"/>
      <c r="B9328" s="11" t="n"/>
      <c r="C9328" s="11" t="n"/>
      <c r="E9328" s="12">
        <f>IF($A9328="","",IF(ISNUMBER($A9328),$A9328,IFERROR(DATEVALUE($A9328),"")))</f>
        <v/>
      </c>
      <c r="F9328" s="12">
        <f>IF($B9328="","",IF(ISNUMBER($B9328),HOUR($B9328)*2+MINUTE($B9328)/30,IFERROR(VALUE(LEFT($B9328,FIND(":",$B9328)-1))*2+VALUE(MID($B9328,FIND(":",$B9328)+1,2))/30,"")))</f>
        <v/>
      </c>
      <c r="G9328" s="12">
        <f>IF($E9328="","",IF(WEEKDAY($E9328,2)&lt;6,1,0))</f>
        <v/>
      </c>
      <c r="H9328" s="12">
        <f>IF(OR($E9328="",$F9328=""),"",IF(AND($G9328=1,$F9328&gt;='Working Hours'!$C$8,$F9328&lt;'Working Hours'!$C$9),1,0))</f>
        <v/>
      </c>
    </row>
    <row r="9329">
      <c r="A9329" s="11" t="n"/>
      <c r="B9329" s="11" t="n"/>
      <c r="C9329" s="11" t="n"/>
      <c r="E9329" s="12">
        <f>IF($A9329="","",IF(ISNUMBER($A9329),$A9329,IFERROR(DATEVALUE($A9329),"")))</f>
        <v/>
      </c>
      <c r="F9329" s="12">
        <f>IF($B9329="","",IF(ISNUMBER($B9329),HOUR($B9329)*2+MINUTE($B9329)/30,IFERROR(VALUE(LEFT($B9329,FIND(":",$B9329)-1))*2+VALUE(MID($B9329,FIND(":",$B9329)+1,2))/30,"")))</f>
        <v/>
      </c>
      <c r="G9329" s="12">
        <f>IF($E9329="","",IF(WEEKDAY($E9329,2)&lt;6,1,0))</f>
        <v/>
      </c>
      <c r="H9329" s="12">
        <f>IF(OR($E9329="",$F9329=""),"",IF(AND($G9329=1,$F9329&gt;='Working Hours'!$C$8,$F9329&lt;'Working Hours'!$C$9),1,0))</f>
        <v/>
      </c>
    </row>
    <row r="9330">
      <c r="A9330" s="11" t="n"/>
      <c r="B9330" s="11" t="n"/>
      <c r="C9330" s="11" t="n"/>
      <c r="E9330" s="12">
        <f>IF($A9330="","",IF(ISNUMBER($A9330),$A9330,IFERROR(DATEVALUE($A9330),"")))</f>
        <v/>
      </c>
      <c r="F9330" s="12">
        <f>IF($B9330="","",IF(ISNUMBER($B9330),HOUR($B9330)*2+MINUTE($B9330)/30,IFERROR(VALUE(LEFT($B9330,FIND(":",$B9330)-1))*2+VALUE(MID($B9330,FIND(":",$B9330)+1,2))/30,"")))</f>
        <v/>
      </c>
      <c r="G9330" s="12">
        <f>IF($E9330="","",IF(WEEKDAY($E9330,2)&lt;6,1,0))</f>
        <v/>
      </c>
      <c r="H9330" s="12">
        <f>IF(OR($E9330="",$F9330=""),"",IF(AND($G9330=1,$F9330&gt;='Working Hours'!$C$8,$F9330&lt;'Working Hours'!$C$9),1,0))</f>
        <v/>
      </c>
    </row>
    <row r="9331">
      <c r="A9331" s="11" t="n"/>
      <c r="B9331" s="11" t="n"/>
      <c r="C9331" s="11" t="n"/>
      <c r="E9331" s="12">
        <f>IF($A9331="","",IF(ISNUMBER($A9331),$A9331,IFERROR(DATEVALUE($A9331),"")))</f>
        <v/>
      </c>
      <c r="F9331" s="12">
        <f>IF($B9331="","",IF(ISNUMBER($B9331),HOUR($B9331)*2+MINUTE($B9331)/30,IFERROR(VALUE(LEFT($B9331,FIND(":",$B9331)-1))*2+VALUE(MID($B9331,FIND(":",$B9331)+1,2))/30,"")))</f>
        <v/>
      </c>
      <c r="G9331" s="12">
        <f>IF($E9331="","",IF(WEEKDAY($E9331,2)&lt;6,1,0))</f>
        <v/>
      </c>
      <c r="H9331" s="12">
        <f>IF(OR($E9331="",$F9331=""),"",IF(AND($G9331=1,$F9331&gt;='Working Hours'!$C$8,$F9331&lt;'Working Hours'!$C$9),1,0))</f>
        <v/>
      </c>
    </row>
    <row r="9332">
      <c r="A9332" s="11" t="n"/>
      <c r="B9332" s="11" t="n"/>
      <c r="C9332" s="11" t="n"/>
      <c r="E9332" s="12">
        <f>IF($A9332="","",IF(ISNUMBER($A9332),$A9332,IFERROR(DATEVALUE($A9332),"")))</f>
        <v/>
      </c>
      <c r="F9332" s="12">
        <f>IF($B9332="","",IF(ISNUMBER($B9332),HOUR($B9332)*2+MINUTE($B9332)/30,IFERROR(VALUE(LEFT($B9332,FIND(":",$B9332)-1))*2+VALUE(MID($B9332,FIND(":",$B9332)+1,2))/30,"")))</f>
        <v/>
      </c>
      <c r="G9332" s="12">
        <f>IF($E9332="","",IF(WEEKDAY($E9332,2)&lt;6,1,0))</f>
        <v/>
      </c>
      <c r="H9332" s="12">
        <f>IF(OR($E9332="",$F9332=""),"",IF(AND($G9332=1,$F9332&gt;='Working Hours'!$C$8,$F9332&lt;'Working Hours'!$C$9),1,0))</f>
        <v/>
      </c>
    </row>
    <row r="9333">
      <c r="A9333" s="11" t="n"/>
      <c r="B9333" s="11" t="n"/>
      <c r="C9333" s="11" t="n"/>
      <c r="E9333" s="12">
        <f>IF($A9333="","",IF(ISNUMBER($A9333),$A9333,IFERROR(DATEVALUE($A9333),"")))</f>
        <v/>
      </c>
      <c r="F9333" s="12">
        <f>IF($B9333="","",IF(ISNUMBER($B9333),HOUR($B9333)*2+MINUTE($B9333)/30,IFERROR(VALUE(LEFT($B9333,FIND(":",$B9333)-1))*2+VALUE(MID($B9333,FIND(":",$B9333)+1,2))/30,"")))</f>
        <v/>
      </c>
      <c r="G9333" s="12">
        <f>IF($E9333="","",IF(WEEKDAY($E9333,2)&lt;6,1,0))</f>
        <v/>
      </c>
      <c r="H9333" s="12">
        <f>IF(OR($E9333="",$F9333=""),"",IF(AND($G9333=1,$F9333&gt;='Working Hours'!$C$8,$F9333&lt;'Working Hours'!$C$9),1,0))</f>
        <v/>
      </c>
    </row>
    <row r="9334">
      <c r="A9334" s="11" t="n"/>
      <c r="B9334" s="11" t="n"/>
      <c r="C9334" s="11" t="n"/>
      <c r="E9334" s="12">
        <f>IF($A9334="","",IF(ISNUMBER($A9334),$A9334,IFERROR(DATEVALUE($A9334),"")))</f>
        <v/>
      </c>
      <c r="F9334" s="12">
        <f>IF($B9334="","",IF(ISNUMBER($B9334),HOUR($B9334)*2+MINUTE($B9334)/30,IFERROR(VALUE(LEFT($B9334,FIND(":",$B9334)-1))*2+VALUE(MID($B9334,FIND(":",$B9334)+1,2))/30,"")))</f>
        <v/>
      </c>
      <c r="G9334" s="12">
        <f>IF($E9334="","",IF(WEEKDAY($E9334,2)&lt;6,1,0))</f>
        <v/>
      </c>
      <c r="H9334" s="12">
        <f>IF(OR($E9334="",$F9334=""),"",IF(AND($G9334=1,$F9334&gt;='Working Hours'!$C$8,$F9334&lt;'Working Hours'!$C$9),1,0))</f>
        <v/>
      </c>
    </row>
    <row r="9335">
      <c r="A9335" s="11" t="n"/>
      <c r="B9335" s="11" t="n"/>
      <c r="C9335" s="11" t="n"/>
      <c r="E9335" s="12">
        <f>IF($A9335="","",IF(ISNUMBER($A9335),$A9335,IFERROR(DATEVALUE($A9335),"")))</f>
        <v/>
      </c>
      <c r="F9335" s="12">
        <f>IF($B9335="","",IF(ISNUMBER($B9335),HOUR($B9335)*2+MINUTE($B9335)/30,IFERROR(VALUE(LEFT($B9335,FIND(":",$B9335)-1))*2+VALUE(MID($B9335,FIND(":",$B9335)+1,2))/30,"")))</f>
        <v/>
      </c>
      <c r="G9335" s="12">
        <f>IF($E9335="","",IF(WEEKDAY($E9335,2)&lt;6,1,0))</f>
        <v/>
      </c>
      <c r="H9335" s="12">
        <f>IF(OR($E9335="",$F9335=""),"",IF(AND($G9335=1,$F9335&gt;='Working Hours'!$C$8,$F9335&lt;'Working Hours'!$C$9),1,0))</f>
        <v/>
      </c>
    </row>
    <row r="9336">
      <c r="A9336" s="11" t="n"/>
      <c r="B9336" s="11" t="n"/>
      <c r="C9336" s="11" t="n"/>
      <c r="E9336" s="12">
        <f>IF($A9336="","",IF(ISNUMBER($A9336),$A9336,IFERROR(DATEVALUE($A9336),"")))</f>
        <v/>
      </c>
      <c r="F9336" s="12">
        <f>IF($B9336="","",IF(ISNUMBER($B9336),HOUR($B9336)*2+MINUTE($B9336)/30,IFERROR(VALUE(LEFT($B9336,FIND(":",$B9336)-1))*2+VALUE(MID($B9336,FIND(":",$B9336)+1,2))/30,"")))</f>
        <v/>
      </c>
      <c r="G9336" s="12">
        <f>IF($E9336="","",IF(WEEKDAY($E9336,2)&lt;6,1,0))</f>
        <v/>
      </c>
      <c r="H9336" s="12">
        <f>IF(OR($E9336="",$F9336=""),"",IF(AND($G9336=1,$F9336&gt;='Working Hours'!$C$8,$F9336&lt;'Working Hours'!$C$9),1,0))</f>
        <v/>
      </c>
    </row>
    <row r="9337">
      <c r="A9337" s="11" t="n"/>
      <c r="B9337" s="11" t="n"/>
      <c r="C9337" s="11" t="n"/>
      <c r="E9337" s="12">
        <f>IF($A9337="","",IF(ISNUMBER($A9337),$A9337,IFERROR(DATEVALUE($A9337),"")))</f>
        <v/>
      </c>
      <c r="F9337" s="12">
        <f>IF($B9337="","",IF(ISNUMBER($B9337),HOUR($B9337)*2+MINUTE($B9337)/30,IFERROR(VALUE(LEFT($B9337,FIND(":",$B9337)-1))*2+VALUE(MID($B9337,FIND(":",$B9337)+1,2))/30,"")))</f>
        <v/>
      </c>
      <c r="G9337" s="12">
        <f>IF($E9337="","",IF(WEEKDAY($E9337,2)&lt;6,1,0))</f>
        <v/>
      </c>
      <c r="H9337" s="12">
        <f>IF(OR($E9337="",$F9337=""),"",IF(AND($G9337=1,$F9337&gt;='Working Hours'!$C$8,$F9337&lt;'Working Hours'!$C$9),1,0))</f>
        <v/>
      </c>
    </row>
    <row r="9338">
      <c r="A9338" s="11" t="n"/>
      <c r="B9338" s="11" t="n"/>
      <c r="C9338" s="11" t="n"/>
      <c r="E9338" s="12">
        <f>IF($A9338="","",IF(ISNUMBER($A9338),$A9338,IFERROR(DATEVALUE($A9338),"")))</f>
        <v/>
      </c>
      <c r="F9338" s="12">
        <f>IF($B9338="","",IF(ISNUMBER($B9338),HOUR($B9338)*2+MINUTE($B9338)/30,IFERROR(VALUE(LEFT($B9338,FIND(":",$B9338)-1))*2+VALUE(MID($B9338,FIND(":",$B9338)+1,2))/30,"")))</f>
        <v/>
      </c>
      <c r="G9338" s="12">
        <f>IF($E9338="","",IF(WEEKDAY($E9338,2)&lt;6,1,0))</f>
        <v/>
      </c>
      <c r="H9338" s="12">
        <f>IF(OR($E9338="",$F9338=""),"",IF(AND($G9338=1,$F9338&gt;='Working Hours'!$C$8,$F9338&lt;'Working Hours'!$C$9),1,0))</f>
        <v/>
      </c>
    </row>
    <row r="9339">
      <c r="A9339" s="11" t="n"/>
      <c r="B9339" s="11" t="n"/>
      <c r="C9339" s="11" t="n"/>
      <c r="E9339" s="12">
        <f>IF($A9339="","",IF(ISNUMBER($A9339),$A9339,IFERROR(DATEVALUE($A9339),"")))</f>
        <v/>
      </c>
      <c r="F9339" s="12">
        <f>IF($B9339="","",IF(ISNUMBER($B9339),HOUR($B9339)*2+MINUTE($B9339)/30,IFERROR(VALUE(LEFT($B9339,FIND(":",$B9339)-1))*2+VALUE(MID($B9339,FIND(":",$B9339)+1,2))/30,"")))</f>
        <v/>
      </c>
      <c r="G9339" s="12">
        <f>IF($E9339="","",IF(WEEKDAY($E9339,2)&lt;6,1,0))</f>
        <v/>
      </c>
      <c r="H9339" s="12">
        <f>IF(OR($E9339="",$F9339=""),"",IF(AND($G9339=1,$F9339&gt;='Working Hours'!$C$8,$F9339&lt;'Working Hours'!$C$9),1,0))</f>
        <v/>
      </c>
    </row>
    <row r="9340">
      <c r="A9340" s="11" t="n"/>
      <c r="B9340" s="11" t="n"/>
      <c r="C9340" s="11" t="n"/>
      <c r="E9340" s="12">
        <f>IF($A9340="","",IF(ISNUMBER($A9340),$A9340,IFERROR(DATEVALUE($A9340),"")))</f>
        <v/>
      </c>
      <c r="F9340" s="12">
        <f>IF($B9340="","",IF(ISNUMBER($B9340),HOUR($B9340)*2+MINUTE($B9340)/30,IFERROR(VALUE(LEFT($B9340,FIND(":",$B9340)-1))*2+VALUE(MID($B9340,FIND(":",$B9340)+1,2))/30,"")))</f>
        <v/>
      </c>
      <c r="G9340" s="12">
        <f>IF($E9340="","",IF(WEEKDAY($E9340,2)&lt;6,1,0))</f>
        <v/>
      </c>
      <c r="H9340" s="12">
        <f>IF(OR($E9340="",$F9340=""),"",IF(AND($G9340=1,$F9340&gt;='Working Hours'!$C$8,$F9340&lt;'Working Hours'!$C$9),1,0))</f>
        <v/>
      </c>
    </row>
    <row r="9341">
      <c r="A9341" s="11" t="n"/>
      <c r="B9341" s="11" t="n"/>
      <c r="C9341" s="11" t="n"/>
      <c r="E9341" s="12">
        <f>IF($A9341="","",IF(ISNUMBER($A9341),$A9341,IFERROR(DATEVALUE($A9341),"")))</f>
        <v/>
      </c>
      <c r="F9341" s="12">
        <f>IF($B9341="","",IF(ISNUMBER($B9341),HOUR($B9341)*2+MINUTE($B9341)/30,IFERROR(VALUE(LEFT($B9341,FIND(":",$B9341)-1))*2+VALUE(MID($B9341,FIND(":",$B9341)+1,2))/30,"")))</f>
        <v/>
      </c>
      <c r="G9341" s="12">
        <f>IF($E9341="","",IF(WEEKDAY($E9341,2)&lt;6,1,0))</f>
        <v/>
      </c>
      <c r="H9341" s="12">
        <f>IF(OR($E9341="",$F9341=""),"",IF(AND($G9341=1,$F9341&gt;='Working Hours'!$C$8,$F9341&lt;'Working Hours'!$C$9),1,0))</f>
        <v/>
      </c>
    </row>
    <row r="9342">
      <c r="A9342" s="11" t="n"/>
      <c r="B9342" s="11" t="n"/>
      <c r="C9342" s="11" t="n"/>
      <c r="E9342" s="12">
        <f>IF($A9342="","",IF(ISNUMBER($A9342),$A9342,IFERROR(DATEVALUE($A9342),"")))</f>
        <v/>
      </c>
      <c r="F9342" s="12">
        <f>IF($B9342="","",IF(ISNUMBER($B9342),HOUR($B9342)*2+MINUTE($B9342)/30,IFERROR(VALUE(LEFT($B9342,FIND(":",$B9342)-1))*2+VALUE(MID($B9342,FIND(":",$B9342)+1,2))/30,"")))</f>
        <v/>
      </c>
      <c r="G9342" s="12">
        <f>IF($E9342="","",IF(WEEKDAY($E9342,2)&lt;6,1,0))</f>
        <v/>
      </c>
      <c r="H9342" s="12">
        <f>IF(OR($E9342="",$F9342=""),"",IF(AND($G9342=1,$F9342&gt;='Working Hours'!$C$8,$F9342&lt;'Working Hours'!$C$9),1,0))</f>
        <v/>
      </c>
    </row>
    <row r="9343">
      <c r="A9343" s="11" t="n"/>
      <c r="B9343" s="11" t="n"/>
      <c r="C9343" s="11" t="n"/>
      <c r="E9343" s="12">
        <f>IF($A9343="","",IF(ISNUMBER($A9343),$A9343,IFERROR(DATEVALUE($A9343),"")))</f>
        <v/>
      </c>
      <c r="F9343" s="12">
        <f>IF($B9343="","",IF(ISNUMBER($B9343),HOUR($B9343)*2+MINUTE($B9343)/30,IFERROR(VALUE(LEFT($B9343,FIND(":",$B9343)-1))*2+VALUE(MID($B9343,FIND(":",$B9343)+1,2))/30,"")))</f>
        <v/>
      </c>
      <c r="G9343" s="12">
        <f>IF($E9343="","",IF(WEEKDAY($E9343,2)&lt;6,1,0))</f>
        <v/>
      </c>
      <c r="H9343" s="12">
        <f>IF(OR($E9343="",$F9343=""),"",IF(AND($G9343=1,$F9343&gt;='Working Hours'!$C$8,$F9343&lt;'Working Hours'!$C$9),1,0))</f>
        <v/>
      </c>
    </row>
    <row r="9344">
      <c r="A9344" s="11" t="n"/>
      <c r="B9344" s="11" t="n"/>
      <c r="C9344" s="11" t="n"/>
      <c r="E9344" s="12">
        <f>IF($A9344="","",IF(ISNUMBER($A9344),$A9344,IFERROR(DATEVALUE($A9344),"")))</f>
        <v/>
      </c>
      <c r="F9344" s="12">
        <f>IF($B9344="","",IF(ISNUMBER($B9344),HOUR($B9344)*2+MINUTE($B9344)/30,IFERROR(VALUE(LEFT($B9344,FIND(":",$B9344)-1))*2+VALUE(MID($B9344,FIND(":",$B9344)+1,2))/30,"")))</f>
        <v/>
      </c>
      <c r="G9344" s="12">
        <f>IF($E9344="","",IF(WEEKDAY($E9344,2)&lt;6,1,0))</f>
        <v/>
      </c>
      <c r="H9344" s="12">
        <f>IF(OR($E9344="",$F9344=""),"",IF(AND($G9344=1,$F9344&gt;='Working Hours'!$C$8,$F9344&lt;'Working Hours'!$C$9),1,0))</f>
        <v/>
      </c>
    </row>
    <row r="9345">
      <c r="A9345" s="11" t="n"/>
      <c r="B9345" s="11" t="n"/>
      <c r="C9345" s="11" t="n"/>
      <c r="E9345" s="12">
        <f>IF($A9345="","",IF(ISNUMBER($A9345),$A9345,IFERROR(DATEVALUE($A9345),"")))</f>
        <v/>
      </c>
      <c r="F9345" s="12">
        <f>IF($B9345="","",IF(ISNUMBER($B9345),HOUR($B9345)*2+MINUTE($B9345)/30,IFERROR(VALUE(LEFT($B9345,FIND(":",$B9345)-1))*2+VALUE(MID($B9345,FIND(":",$B9345)+1,2))/30,"")))</f>
        <v/>
      </c>
      <c r="G9345" s="12">
        <f>IF($E9345="","",IF(WEEKDAY($E9345,2)&lt;6,1,0))</f>
        <v/>
      </c>
      <c r="H9345" s="12">
        <f>IF(OR($E9345="",$F9345=""),"",IF(AND($G9345=1,$F9345&gt;='Working Hours'!$C$8,$F9345&lt;'Working Hours'!$C$9),1,0))</f>
        <v/>
      </c>
    </row>
    <row r="9346">
      <c r="A9346" s="11" t="n"/>
      <c r="B9346" s="11" t="n"/>
      <c r="C9346" s="11" t="n"/>
      <c r="E9346" s="12">
        <f>IF($A9346="","",IF(ISNUMBER($A9346),$A9346,IFERROR(DATEVALUE($A9346),"")))</f>
        <v/>
      </c>
      <c r="F9346" s="12">
        <f>IF($B9346="","",IF(ISNUMBER($B9346),HOUR($B9346)*2+MINUTE($B9346)/30,IFERROR(VALUE(LEFT($B9346,FIND(":",$B9346)-1))*2+VALUE(MID($B9346,FIND(":",$B9346)+1,2))/30,"")))</f>
        <v/>
      </c>
      <c r="G9346" s="12">
        <f>IF($E9346="","",IF(WEEKDAY($E9346,2)&lt;6,1,0))</f>
        <v/>
      </c>
      <c r="H9346" s="12">
        <f>IF(OR($E9346="",$F9346=""),"",IF(AND($G9346=1,$F9346&gt;='Working Hours'!$C$8,$F9346&lt;'Working Hours'!$C$9),1,0))</f>
        <v/>
      </c>
    </row>
    <row r="9347">
      <c r="A9347" s="11" t="n"/>
      <c r="B9347" s="11" t="n"/>
      <c r="C9347" s="11" t="n"/>
      <c r="E9347" s="12">
        <f>IF($A9347="","",IF(ISNUMBER($A9347),$A9347,IFERROR(DATEVALUE($A9347),"")))</f>
        <v/>
      </c>
      <c r="F9347" s="12">
        <f>IF($B9347="","",IF(ISNUMBER($B9347),HOUR($B9347)*2+MINUTE($B9347)/30,IFERROR(VALUE(LEFT($B9347,FIND(":",$B9347)-1))*2+VALUE(MID($B9347,FIND(":",$B9347)+1,2))/30,"")))</f>
        <v/>
      </c>
      <c r="G9347" s="12">
        <f>IF($E9347="","",IF(WEEKDAY($E9347,2)&lt;6,1,0))</f>
        <v/>
      </c>
      <c r="H9347" s="12">
        <f>IF(OR($E9347="",$F9347=""),"",IF(AND($G9347=1,$F9347&gt;='Working Hours'!$C$8,$F9347&lt;'Working Hours'!$C$9),1,0))</f>
        <v/>
      </c>
    </row>
    <row r="9348">
      <c r="A9348" s="11" t="n"/>
      <c r="B9348" s="11" t="n"/>
      <c r="C9348" s="11" t="n"/>
      <c r="E9348" s="12">
        <f>IF($A9348="","",IF(ISNUMBER($A9348),$A9348,IFERROR(DATEVALUE($A9348),"")))</f>
        <v/>
      </c>
      <c r="F9348" s="12">
        <f>IF($B9348="","",IF(ISNUMBER($B9348),HOUR($B9348)*2+MINUTE($B9348)/30,IFERROR(VALUE(LEFT($B9348,FIND(":",$B9348)-1))*2+VALUE(MID($B9348,FIND(":",$B9348)+1,2))/30,"")))</f>
        <v/>
      </c>
      <c r="G9348" s="12">
        <f>IF($E9348="","",IF(WEEKDAY($E9348,2)&lt;6,1,0))</f>
        <v/>
      </c>
      <c r="H9348" s="12">
        <f>IF(OR($E9348="",$F9348=""),"",IF(AND($G9348=1,$F9348&gt;='Working Hours'!$C$8,$F9348&lt;'Working Hours'!$C$9),1,0))</f>
        <v/>
      </c>
    </row>
    <row r="9349">
      <c r="A9349" s="11" t="n"/>
      <c r="B9349" s="11" t="n"/>
      <c r="C9349" s="11" t="n"/>
      <c r="E9349" s="12">
        <f>IF($A9349="","",IF(ISNUMBER($A9349),$A9349,IFERROR(DATEVALUE($A9349),"")))</f>
        <v/>
      </c>
      <c r="F9349" s="12">
        <f>IF($B9349="","",IF(ISNUMBER($B9349),HOUR($B9349)*2+MINUTE($B9349)/30,IFERROR(VALUE(LEFT($B9349,FIND(":",$B9349)-1))*2+VALUE(MID($B9349,FIND(":",$B9349)+1,2))/30,"")))</f>
        <v/>
      </c>
      <c r="G9349" s="12">
        <f>IF($E9349="","",IF(WEEKDAY($E9349,2)&lt;6,1,0))</f>
        <v/>
      </c>
      <c r="H9349" s="12">
        <f>IF(OR($E9349="",$F9349=""),"",IF(AND($G9349=1,$F9349&gt;='Working Hours'!$C$8,$F9349&lt;'Working Hours'!$C$9),1,0))</f>
        <v/>
      </c>
    </row>
    <row r="9350">
      <c r="A9350" s="11" t="n"/>
      <c r="B9350" s="11" t="n"/>
      <c r="C9350" s="11" t="n"/>
      <c r="E9350" s="12">
        <f>IF($A9350="","",IF(ISNUMBER($A9350),$A9350,IFERROR(DATEVALUE($A9350),"")))</f>
        <v/>
      </c>
      <c r="F9350" s="12">
        <f>IF($B9350="","",IF(ISNUMBER($B9350),HOUR($B9350)*2+MINUTE($B9350)/30,IFERROR(VALUE(LEFT($B9350,FIND(":",$B9350)-1))*2+VALUE(MID($B9350,FIND(":",$B9350)+1,2))/30,"")))</f>
        <v/>
      </c>
      <c r="G9350" s="12">
        <f>IF($E9350="","",IF(WEEKDAY($E9350,2)&lt;6,1,0))</f>
        <v/>
      </c>
      <c r="H9350" s="12">
        <f>IF(OR($E9350="",$F9350=""),"",IF(AND($G9350=1,$F9350&gt;='Working Hours'!$C$8,$F9350&lt;'Working Hours'!$C$9),1,0))</f>
        <v/>
      </c>
    </row>
    <row r="9351">
      <c r="A9351" s="11" t="n"/>
      <c r="B9351" s="11" t="n"/>
      <c r="C9351" s="11" t="n"/>
      <c r="E9351" s="12">
        <f>IF($A9351="","",IF(ISNUMBER($A9351),$A9351,IFERROR(DATEVALUE($A9351),"")))</f>
        <v/>
      </c>
      <c r="F9351" s="12">
        <f>IF($B9351="","",IF(ISNUMBER($B9351),HOUR($B9351)*2+MINUTE($B9351)/30,IFERROR(VALUE(LEFT($B9351,FIND(":",$B9351)-1))*2+VALUE(MID($B9351,FIND(":",$B9351)+1,2))/30,"")))</f>
        <v/>
      </c>
      <c r="G9351" s="12">
        <f>IF($E9351="","",IF(WEEKDAY($E9351,2)&lt;6,1,0))</f>
        <v/>
      </c>
      <c r="H9351" s="12">
        <f>IF(OR($E9351="",$F9351=""),"",IF(AND($G9351=1,$F9351&gt;='Working Hours'!$C$8,$F9351&lt;'Working Hours'!$C$9),1,0))</f>
        <v/>
      </c>
    </row>
    <row r="9352">
      <c r="A9352" s="11" t="n"/>
      <c r="B9352" s="11" t="n"/>
      <c r="C9352" s="11" t="n"/>
      <c r="E9352" s="12">
        <f>IF($A9352="","",IF(ISNUMBER($A9352),$A9352,IFERROR(DATEVALUE($A9352),"")))</f>
        <v/>
      </c>
      <c r="F9352" s="12">
        <f>IF($B9352="","",IF(ISNUMBER($B9352),HOUR($B9352)*2+MINUTE($B9352)/30,IFERROR(VALUE(LEFT($B9352,FIND(":",$B9352)-1))*2+VALUE(MID($B9352,FIND(":",$B9352)+1,2))/30,"")))</f>
        <v/>
      </c>
      <c r="G9352" s="12">
        <f>IF($E9352="","",IF(WEEKDAY($E9352,2)&lt;6,1,0))</f>
        <v/>
      </c>
      <c r="H9352" s="12">
        <f>IF(OR($E9352="",$F9352=""),"",IF(AND($G9352=1,$F9352&gt;='Working Hours'!$C$8,$F9352&lt;'Working Hours'!$C$9),1,0))</f>
        <v/>
      </c>
    </row>
    <row r="9353">
      <c r="A9353" s="11" t="n"/>
      <c r="B9353" s="11" t="n"/>
      <c r="C9353" s="11" t="n"/>
      <c r="E9353" s="12">
        <f>IF($A9353="","",IF(ISNUMBER($A9353),$A9353,IFERROR(DATEVALUE($A9353),"")))</f>
        <v/>
      </c>
      <c r="F9353" s="12">
        <f>IF($B9353="","",IF(ISNUMBER($B9353),HOUR($B9353)*2+MINUTE($B9353)/30,IFERROR(VALUE(LEFT($B9353,FIND(":",$B9353)-1))*2+VALUE(MID($B9353,FIND(":",$B9353)+1,2))/30,"")))</f>
        <v/>
      </c>
      <c r="G9353" s="12">
        <f>IF($E9353="","",IF(WEEKDAY($E9353,2)&lt;6,1,0))</f>
        <v/>
      </c>
      <c r="H9353" s="12">
        <f>IF(OR($E9353="",$F9353=""),"",IF(AND($G9353=1,$F9353&gt;='Working Hours'!$C$8,$F9353&lt;'Working Hours'!$C$9),1,0))</f>
        <v/>
      </c>
    </row>
    <row r="9354">
      <c r="A9354" s="11" t="n"/>
      <c r="B9354" s="11" t="n"/>
      <c r="C9354" s="11" t="n"/>
      <c r="E9354" s="12">
        <f>IF($A9354="","",IF(ISNUMBER($A9354),$A9354,IFERROR(DATEVALUE($A9354),"")))</f>
        <v/>
      </c>
      <c r="F9354" s="12">
        <f>IF($B9354="","",IF(ISNUMBER($B9354),HOUR($B9354)*2+MINUTE($B9354)/30,IFERROR(VALUE(LEFT($B9354,FIND(":",$B9354)-1))*2+VALUE(MID($B9354,FIND(":",$B9354)+1,2))/30,"")))</f>
        <v/>
      </c>
      <c r="G9354" s="12">
        <f>IF($E9354="","",IF(WEEKDAY($E9354,2)&lt;6,1,0))</f>
        <v/>
      </c>
      <c r="H9354" s="12">
        <f>IF(OR($E9354="",$F9354=""),"",IF(AND($G9354=1,$F9354&gt;='Working Hours'!$C$8,$F9354&lt;'Working Hours'!$C$9),1,0))</f>
        <v/>
      </c>
    </row>
    <row r="9355">
      <c r="A9355" s="11" t="n"/>
      <c r="B9355" s="11" t="n"/>
      <c r="C9355" s="11" t="n"/>
      <c r="E9355" s="12">
        <f>IF($A9355="","",IF(ISNUMBER($A9355),$A9355,IFERROR(DATEVALUE($A9355),"")))</f>
        <v/>
      </c>
      <c r="F9355" s="12">
        <f>IF($B9355="","",IF(ISNUMBER($B9355),HOUR($B9355)*2+MINUTE($B9355)/30,IFERROR(VALUE(LEFT($B9355,FIND(":",$B9355)-1))*2+VALUE(MID($B9355,FIND(":",$B9355)+1,2))/30,"")))</f>
        <v/>
      </c>
      <c r="G9355" s="12">
        <f>IF($E9355="","",IF(WEEKDAY($E9355,2)&lt;6,1,0))</f>
        <v/>
      </c>
      <c r="H9355" s="12">
        <f>IF(OR($E9355="",$F9355=""),"",IF(AND($G9355=1,$F9355&gt;='Working Hours'!$C$8,$F9355&lt;'Working Hours'!$C$9),1,0))</f>
        <v/>
      </c>
    </row>
    <row r="9356">
      <c r="A9356" s="11" t="n"/>
      <c r="B9356" s="11" t="n"/>
      <c r="C9356" s="11" t="n"/>
      <c r="E9356" s="12">
        <f>IF($A9356="","",IF(ISNUMBER($A9356),$A9356,IFERROR(DATEVALUE($A9356),"")))</f>
        <v/>
      </c>
      <c r="F9356" s="12">
        <f>IF($B9356="","",IF(ISNUMBER($B9356),HOUR($B9356)*2+MINUTE($B9356)/30,IFERROR(VALUE(LEFT($B9356,FIND(":",$B9356)-1))*2+VALUE(MID($B9356,FIND(":",$B9356)+1,2))/30,"")))</f>
        <v/>
      </c>
      <c r="G9356" s="12">
        <f>IF($E9356="","",IF(WEEKDAY($E9356,2)&lt;6,1,0))</f>
        <v/>
      </c>
      <c r="H9356" s="12">
        <f>IF(OR($E9356="",$F9356=""),"",IF(AND($G9356=1,$F9356&gt;='Working Hours'!$C$8,$F9356&lt;'Working Hours'!$C$9),1,0))</f>
        <v/>
      </c>
    </row>
    <row r="9357">
      <c r="A9357" s="11" t="n"/>
      <c r="B9357" s="11" t="n"/>
      <c r="C9357" s="11" t="n"/>
      <c r="E9357" s="12">
        <f>IF($A9357="","",IF(ISNUMBER($A9357),$A9357,IFERROR(DATEVALUE($A9357),"")))</f>
        <v/>
      </c>
      <c r="F9357" s="12">
        <f>IF($B9357="","",IF(ISNUMBER($B9357),HOUR($B9357)*2+MINUTE($B9357)/30,IFERROR(VALUE(LEFT($B9357,FIND(":",$B9357)-1))*2+VALUE(MID($B9357,FIND(":",$B9357)+1,2))/30,"")))</f>
        <v/>
      </c>
      <c r="G9357" s="12">
        <f>IF($E9357="","",IF(WEEKDAY($E9357,2)&lt;6,1,0))</f>
        <v/>
      </c>
      <c r="H9357" s="12">
        <f>IF(OR($E9357="",$F9357=""),"",IF(AND($G9357=1,$F9357&gt;='Working Hours'!$C$8,$F9357&lt;'Working Hours'!$C$9),1,0))</f>
        <v/>
      </c>
    </row>
    <row r="9358">
      <c r="A9358" s="11" t="n"/>
      <c r="B9358" s="11" t="n"/>
      <c r="C9358" s="11" t="n"/>
      <c r="E9358" s="12">
        <f>IF($A9358="","",IF(ISNUMBER($A9358),$A9358,IFERROR(DATEVALUE($A9358),"")))</f>
        <v/>
      </c>
      <c r="F9358" s="12">
        <f>IF($B9358="","",IF(ISNUMBER($B9358),HOUR($B9358)*2+MINUTE($B9358)/30,IFERROR(VALUE(LEFT($B9358,FIND(":",$B9358)-1))*2+VALUE(MID($B9358,FIND(":",$B9358)+1,2))/30,"")))</f>
        <v/>
      </c>
      <c r="G9358" s="12">
        <f>IF($E9358="","",IF(WEEKDAY($E9358,2)&lt;6,1,0))</f>
        <v/>
      </c>
      <c r="H9358" s="12">
        <f>IF(OR($E9358="",$F9358=""),"",IF(AND($G9358=1,$F9358&gt;='Working Hours'!$C$8,$F9358&lt;'Working Hours'!$C$9),1,0))</f>
        <v/>
      </c>
    </row>
    <row r="9359">
      <c r="A9359" s="11" t="n"/>
      <c r="B9359" s="11" t="n"/>
      <c r="C9359" s="11" t="n"/>
      <c r="E9359" s="12">
        <f>IF($A9359="","",IF(ISNUMBER($A9359),$A9359,IFERROR(DATEVALUE($A9359),"")))</f>
        <v/>
      </c>
      <c r="F9359" s="12">
        <f>IF($B9359="","",IF(ISNUMBER($B9359),HOUR($B9359)*2+MINUTE($B9359)/30,IFERROR(VALUE(LEFT($B9359,FIND(":",$B9359)-1))*2+VALUE(MID($B9359,FIND(":",$B9359)+1,2))/30,"")))</f>
        <v/>
      </c>
      <c r="G9359" s="12">
        <f>IF($E9359="","",IF(WEEKDAY($E9359,2)&lt;6,1,0))</f>
        <v/>
      </c>
      <c r="H9359" s="12">
        <f>IF(OR($E9359="",$F9359=""),"",IF(AND($G9359=1,$F9359&gt;='Working Hours'!$C$8,$F9359&lt;'Working Hours'!$C$9),1,0))</f>
        <v/>
      </c>
    </row>
    <row r="9360">
      <c r="A9360" s="11" t="n"/>
      <c r="B9360" s="11" t="n"/>
      <c r="C9360" s="11" t="n"/>
      <c r="E9360" s="12">
        <f>IF($A9360="","",IF(ISNUMBER($A9360),$A9360,IFERROR(DATEVALUE($A9360),"")))</f>
        <v/>
      </c>
      <c r="F9360" s="12">
        <f>IF($B9360="","",IF(ISNUMBER($B9360),HOUR($B9360)*2+MINUTE($B9360)/30,IFERROR(VALUE(LEFT($B9360,FIND(":",$B9360)-1))*2+VALUE(MID($B9360,FIND(":",$B9360)+1,2))/30,"")))</f>
        <v/>
      </c>
      <c r="G9360" s="12">
        <f>IF($E9360="","",IF(WEEKDAY($E9360,2)&lt;6,1,0))</f>
        <v/>
      </c>
      <c r="H9360" s="12">
        <f>IF(OR($E9360="",$F9360=""),"",IF(AND($G9360=1,$F9360&gt;='Working Hours'!$C$8,$F9360&lt;'Working Hours'!$C$9),1,0))</f>
        <v/>
      </c>
    </row>
    <row r="9361">
      <c r="A9361" s="11" t="n"/>
      <c r="B9361" s="11" t="n"/>
      <c r="C9361" s="11" t="n"/>
      <c r="E9361" s="12">
        <f>IF($A9361="","",IF(ISNUMBER($A9361),$A9361,IFERROR(DATEVALUE($A9361),"")))</f>
        <v/>
      </c>
      <c r="F9361" s="12">
        <f>IF($B9361="","",IF(ISNUMBER($B9361),HOUR($B9361)*2+MINUTE($B9361)/30,IFERROR(VALUE(LEFT($B9361,FIND(":",$B9361)-1))*2+VALUE(MID($B9361,FIND(":",$B9361)+1,2))/30,"")))</f>
        <v/>
      </c>
      <c r="G9361" s="12">
        <f>IF($E9361="","",IF(WEEKDAY($E9361,2)&lt;6,1,0))</f>
        <v/>
      </c>
      <c r="H9361" s="12">
        <f>IF(OR($E9361="",$F9361=""),"",IF(AND($G9361=1,$F9361&gt;='Working Hours'!$C$8,$F9361&lt;'Working Hours'!$C$9),1,0))</f>
        <v/>
      </c>
    </row>
    <row r="9362">
      <c r="A9362" s="11" t="n"/>
      <c r="B9362" s="11" t="n"/>
      <c r="C9362" s="11" t="n"/>
      <c r="E9362" s="12">
        <f>IF($A9362="","",IF(ISNUMBER($A9362),$A9362,IFERROR(DATEVALUE($A9362),"")))</f>
        <v/>
      </c>
      <c r="F9362" s="12">
        <f>IF($B9362="","",IF(ISNUMBER($B9362),HOUR($B9362)*2+MINUTE($B9362)/30,IFERROR(VALUE(LEFT($B9362,FIND(":",$B9362)-1))*2+VALUE(MID($B9362,FIND(":",$B9362)+1,2))/30,"")))</f>
        <v/>
      </c>
      <c r="G9362" s="12">
        <f>IF($E9362="","",IF(WEEKDAY($E9362,2)&lt;6,1,0))</f>
        <v/>
      </c>
      <c r="H9362" s="12">
        <f>IF(OR($E9362="",$F9362=""),"",IF(AND($G9362=1,$F9362&gt;='Working Hours'!$C$8,$F9362&lt;'Working Hours'!$C$9),1,0))</f>
        <v/>
      </c>
    </row>
    <row r="9363">
      <c r="A9363" s="11" t="n"/>
      <c r="B9363" s="11" t="n"/>
      <c r="C9363" s="11" t="n"/>
      <c r="E9363" s="12">
        <f>IF($A9363="","",IF(ISNUMBER($A9363),$A9363,IFERROR(DATEVALUE($A9363),"")))</f>
        <v/>
      </c>
      <c r="F9363" s="12">
        <f>IF($B9363="","",IF(ISNUMBER($B9363),HOUR($B9363)*2+MINUTE($B9363)/30,IFERROR(VALUE(LEFT($B9363,FIND(":",$B9363)-1))*2+VALUE(MID($B9363,FIND(":",$B9363)+1,2))/30,"")))</f>
        <v/>
      </c>
      <c r="G9363" s="12">
        <f>IF($E9363="","",IF(WEEKDAY($E9363,2)&lt;6,1,0))</f>
        <v/>
      </c>
      <c r="H9363" s="12">
        <f>IF(OR($E9363="",$F9363=""),"",IF(AND($G9363=1,$F9363&gt;='Working Hours'!$C$8,$F9363&lt;'Working Hours'!$C$9),1,0))</f>
        <v/>
      </c>
    </row>
    <row r="9364">
      <c r="A9364" s="11" t="n"/>
      <c r="B9364" s="11" t="n"/>
      <c r="C9364" s="11" t="n"/>
      <c r="E9364" s="12">
        <f>IF($A9364="","",IF(ISNUMBER($A9364),$A9364,IFERROR(DATEVALUE($A9364),"")))</f>
        <v/>
      </c>
      <c r="F9364" s="12">
        <f>IF($B9364="","",IF(ISNUMBER($B9364),HOUR($B9364)*2+MINUTE($B9364)/30,IFERROR(VALUE(LEFT($B9364,FIND(":",$B9364)-1))*2+VALUE(MID($B9364,FIND(":",$B9364)+1,2))/30,"")))</f>
        <v/>
      </c>
      <c r="G9364" s="12">
        <f>IF($E9364="","",IF(WEEKDAY($E9364,2)&lt;6,1,0))</f>
        <v/>
      </c>
      <c r="H9364" s="12">
        <f>IF(OR($E9364="",$F9364=""),"",IF(AND($G9364=1,$F9364&gt;='Working Hours'!$C$8,$F9364&lt;'Working Hours'!$C$9),1,0))</f>
        <v/>
      </c>
    </row>
    <row r="9365">
      <c r="A9365" s="11" t="n"/>
      <c r="B9365" s="11" t="n"/>
      <c r="C9365" s="11" t="n"/>
      <c r="E9365" s="12">
        <f>IF($A9365="","",IF(ISNUMBER($A9365),$A9365,IFERROR(DATEVALUE($A9365),"")))</f>
        <v/>
      </c>
      <c r="F9365" s="12">
        <f>IF($B9365="","",IF(ISNUMBER($B9365),HOUR($B9365)*2+MINUTE($B9365)/30,IFERROR(VALUE(LEFT($B9365,FIND(":",$B9365)-1))*2+VALUE(MID($B9365,FIND(":",$B9365)+1,2))/30,"")))</f>
        <v/>
      </c>
      <c r="G9365" s="12">
        <f>IF($E9365="","",IF(WEEKDAY($E9365,2)&lt;6,1,0))</f>
        <v/>
      </c>
      <c r="H9365" s="12">
        <f>IF(OR($E9365="",$F9365=""),"",IF(AND($G9365=1,$F9365&gt;='Working Hours'!$C$8,$F9365&lt;'Working Hours'!$C$9),1,0))</f>
        <v/>
      </c>
    </row>
    <row r="9366">
      <c r="A9366" s="11" t="n"/>
      <c r="B9366" s="11" t="n"/>
      <c r="C9366" s="11" t="n"/>
      <c r="E9366" s="12">
        <f>IF($A9366="","",IF(ISNUMBER($A9366),$A9366,IFERROR(DATEVALUE($A9366),"")))</f>
        <v/>
      </c>
      <c r="F9366" s="12">
        <f>IF($B9366="","",IF(ISNUMBER($B9366),HOUR($B9366)*2+MINUTE($B9366)/30,IFERROR(VALUE(LEFT($B9366,FIND(":",$B9366)-1))*2+VALUE(MID($B9366,FIND(":",$B9366)+1,2))/30,"")))</f>
        <v/>
      </c>
      <c r="G9366" s="12">
        <f>IF($E9366="","",IF(WEEKDAY($E9366,2)&lt;6,1,0))</f>
        <v/>
      </c>
      <c r="H9366" s="12">
        <f>IF(OR($E9366="",$F9366=""),"",IF(AND($G9366=1,$F9366&gt;='Working Hours'!$C$8,$F9366&lt;'Working Hours'!$C$9),1,0))</f>
        <v/>
      </c>
    </row>
    <row r="9367">
      <c r="A9367" s="11" t="n"/>
      <c r="B9367" s="11" t="n"/>
      <c r="C9367" s="11" t="n"/>
      <c r="E9367" s="12">
        <f>IF($A9367="","",IF(ISNUMBER($A9367),$A9367,IFERROR(DATEVALUE($A9367),"")))</f>
        <v/>
      </c>
      <c r="F9367" s="12">
        <f>IF($B9367="","",IF(ISNUMBER($B9367),HOUR($B9367)*2+MINUTE($B9367)/30,IFERROR(VALUE(LEFT($B9367,FIND(":",$B9367)-1))*2+VALUE(MID($B9367,FIND(":",$B9367)+1,2))/30,"")))</f>
        <v/>
      </c>
      <c r="G9367" s="12">
        <f>IF($E9367="","",IF(WEEKDAY($E9367,2)&lt;6,1,0))</f>
        <v/>
      </c>
      <c r="H9367" s="12">
        <f>IF(OR($E9367="",$F9367=""),"",IF(AND($G9367=1,$F9367&gt;='Working Hours'!$C$8,$F9367&lt;'Working Hours'!$C$9),1,0))</f>
        <v/>
      </c>
    </row>
    <row r="9368">
      <c r="A9368" s="11" t="n"/>
      <c r="B9368" s="11" t="n"/>
      <c r="C9368" s="11" t="n"/>
      <c r="E9368" s="12">
        <f>IF($A9368="","",IF(ISNUMBER($A9368),$A9368,IFERROR(DATEVALUE($A9368),"")))</f>
        <v/>
      </c>
      <c r="F9368" s="12">
        <f>IF($B9368="","",IF(ISNUMBER($B9368),HOUR($B9368)*2+MINUTE($B9368)/30,IFERROR(VALUE(LEFT($B9368,FIND(":",$B9368)-1))*2+VALUE(MID($B9368,FIND(":",$B9368)+1,2))/30,"")))</f>
        <v/>
      </c>
      <c r="G9368" s="12">
        <f>IF($E9368="","",IF(WEEKDAY($E9368,2)&lt;6,1,0))</f>
        <v/>
      </c>
      <c r="H9368" s="12">
        <f>IF(OR($E9368="",$F9368=""),"",IF(AND($G9368=1,$F9368&gt;='Working Hours'!$C$8,$F9368&lt;'Working Hours'!$C$9),1,0))</f>
        <v/>
      </c>
    </row>
    <row r="9369">
      <c r="A9369" s="11" t="n"/>
      <c r="B9369" s="11" t="n"/>
      <c r="C9369" s="11" t="n"/>
      <c r="E9369" s="12">
        <f>IF($A9369="","",IF(ISNUMBER($A9369),$A9369,IFERROR(DATEVALUE($A9369),"")))</f>
        <v/>
      </c>
      <c r="F9369" s="12">
        <f>IF($B9369="","",IF(ISNUMBER($B9369),HOUR($B9369)*2+MINUTE($B9369)/30,IFERROR(VALUE(LEFT($B9369,FIND(":",$B9369)-1))*2+VALUE(MID($B9369,FIND(":",$B9369)+1,2))/30,"")))</f>
        <v/>
      </c>
      <c r="G9369" s="12">
        <f>IF($E9369="","",IF(WEEKDAY($E9369,2)&lt;6,1,0))</f>
        <v/>
      </c>
      <c r="H9369" s="12">
        <f>IF(OR($E9369="",$F9369=""),"",IF(AND($G9369=1,$F9369&gt;='Working Hours'!$C$8,$F9369&lt;'Working Hours'!$C$9),1,0))</f>
        <v/>
      </c>
    </row>
    <row r="9370">
      <c r="A9370" s="11" t="n"/>
      <c r="B9370" s="11" t="n"/>
      <c r="C9370" s="11" t="n"/>
      <c r="E9370" s="12">
        <f>IF($A9370="","",IF(ISNUMBER($A9370),$A9370,IFERROR(DATEVALUE($A9370),"")))</f>
        <v/>
      </c>
      <c r="F9370" s="12">
        <f>IF($B9370="","",IF(ISNUMBER($B9370),HOUR($B9370)*2+MINUTE($B9370)/30,IFERROR(VALUE(LEFT($B9370,FIND(":",$B9370)-1))*2+VALUE(MID($B9370,FIND(":",$B9370)+1,2))/30,"")))</f>
        <v/>
      </c>
      <c r="G9370" s="12">
        <f>IF($E9370="","",IF(WEEKDAY($E9370,2)&lt;6,1,0))</f>
        <v/>
      </c>
      <c r="H9370" s="12">
        <f>IF(OR($E9370="",$F9370=""),"",IF(AND($G9370=1,$F9370&gt;='Working Hours'!$C$8,$F9370&lt;'Working Hours'!$C$9),1,0))</f>
        <v/>
      </c>
    </row>
    <row r="9371">
      <c r="A9371" s="11" t="n"/>
      <c r="B9371" s="11" t="n"/>
      <c r="C9371" s="11" t="n"/>
      <c r="E9371" s="12">
        <f>IF($A9371="","",IF(ISNUMBER($A9371),$A9371,IFERROR(DATEVALUE($A9371),"")))</f>
        <v/>
      </c>
      <c r="F9371" s="12">
        <f>IF($B9371="","",IF(ISNUMBER($B9371),HOUR($B9371)*2+MINUTE($B9371)/30,IFERROR(VALUE(LEFT($B9371,FIND(":",$B9371)-1))*2+VALUE(MID($B9371,FIND(":",$B9371)+1,2))/30,"")))</f>
        <v/>
      </c>
      <c r="G9371" s="12">
        <f>IF($E9371="","",IF(WEEKDAY($E9371,2)&lt;6,1,0))</f>
        <v/>
      </c>
      <c r="H9371" s="12">
        <f>IF(OR($E9371="",$F9371=""),"",IF(AND($G9371=1,$F9371&gt;='Working Hours'!$C$8,$F9371&lt;'Working Hours'!$C$9),1,0))</f>
        <v/>
      </c>
    </row>
    <row r="9372">
      <c r="A9372" s="11" t="n"/>
      <c r="B9372" s="11" t="n"/>
      <c r="C9372" s="11" t="n"/>
      <c r="E9372" s="12">
        <f>IF($A9372="","",IF(ISNUMBER($A9372),$A9372,IFERROR(DATEVALUE($A9372),"")))</f>
        <v/>
      </c>
      <c r="F9372" s="12">
        <f>IF($B9372="","",IF(ISNUMBER($B9372),HOUR($B9372)*2+MINUTE($B9372)/30,IFERROR(VALUE(LEFT($B9372,FIND(":",$B9372)-1))*2+VALUE(MID($B9372,FIND(":",$B9372)+1,2))/30,"")))</f>
        <v/>
      </c>
      <c r="G9372" s="12">
        <f>IF($E9372="","",IF(WEEKDAY($E9372,2)&lt;6,1,0))</f>
        <v/>
      </c>
      <c r="H9372" s="12">
        <f>IF(OR($E9372="",$F9372=""),"",IF(AND($G9372=1,$F9372&gt;='Working Hours'!$C$8,$F9372&lt;'Working Hours'!$C$9),1,0))</f>
        <v/>
      </c>
    </row>
    <row r="9373">
      <c r="A9373" s="11" t="n"/>
      <c r="B9373" s="11" t="n"/>
      <c r="C9373" s="11" t="n"/>
      <c r="E9373" s="12">
        <f>IF($A9373="","",IF(ISNUMBER($A9373),$A9373,IFERROR(DATEVALUE($A9373),"")))</f>
        <v/>
      </c>
      <c r="F9373" s="12">
        <f>IF($B9373="","",IF(ISNUMBER($B9373),HOUR($B9373)*2+MINUTE($B9373)/30,IFERROR(VALUE(LEFT($B9373,FIND(":",$B9373)-1))*2+VALUE(MID($B9373,FIND(":",$B9373)+1,2))/30,"")))</f>
        <v/>
      </c>
      <c r="G9373" s="12">
        <f>IF($E9373="","",IF(WEEKDAY($E9373,2)&lt;6,1,0))</f>
        <v/>
      </c>
      <c r="H9373" s="12">
        <f>IF(OR($E9373="",$F9373=""),"",IF(AND($G9373=1,$F9373&gt;='Working Hours'!$C$8,$F9373&lt;'Working Hours'!$C$9),1,0))</f>
        <v/>
      </c>
    </row>
    <row r="9374">
      <c r="A9374" s="11" t="n"/>
      <c r="B9374" s="11" t="n"/>
      <c r="C9374" s="11" t="n"/>
      <c r="E9374" s="12">
        <f>IF($A9374="","",IF(ISNUMBER($A9374),$A9374,IFERROR(DATEVALUE($A9374),"")))</f>
        <v/>
      </c>
      <c r="F9374" s="12">
        <f>IF($B9374="","",IF(ISNUMBER($B9374),HOUR($B9374)*2+MINUTE($B9374)/30,IFERROR(VALUE(LEFT($B9374,FIND(":",$B9374)-1))*2+VALUE(MID($B9374,FIND(":",$B9374)+1,2))/30,"")))</f>
        <v/>
      </c>
      <c r="G9374" s="12">
        <f>IF($E9374="","",IF(WEEKDAY($E9374,2)&lt;6,1,0))</f>
        <v/>
      </c>
      <c r="H9374" s="12">
        <f>IF(OR($E9374="",$F9374=""),"",IF(AND($G9374=1,$F9374&gt;='Working Hours'!$C$8,$F9374&lt;'Working Hours'!$C$9),1,0))</f>
        <v/>
      </c>
    </row>
    <row r="9375">
      <c r="A9375" s="11" t="n"/>
      <c r="B9375" s="11" t="n"/>
      <c r="C9375" s="11" t="n"/>
      <c r="E9375" s="12">
        <f>IF($A9375="","",IF(ISNUMBER($A9375),$A9375,IFERROR(DATEVALUE($A9375),"")))</f>
        <v/>
      </c>
      <c r="F9375" s="12">
        <f>IF($B9375="","",IF(ISNUMBER($B9375),HOUR($B9375)*2+MINUTE($B9375)/30,IFERROR(VALUE(LEFT($B9375,FIND(":",$B9375)-1))*2+VALUE(MID($B9375,FIND(":",$B9375)+1,2))/30,"")))</f>
        <v/>
      </c>
      <c r="G9375" s="12">
        <f>IF($E9375="","",IF(WEEKDAY($E9375,2)&lt;6,1,0))</f>
        <v/>
      </c>
      <c r="H9375" s="12">
        <f>IF(OR($E9375="",$F9375=""),"",IF(AND($G9375=1,$F9375&gt;='Working Hours'!$C$8,$F9375&lt;'Working Hours'!$C$9),1,0))</f>
        <v/>
      </c>
    </row>
    <row r="9376">
      <c r="A9376" s="11" t="n"/>
      <c r="B9376" s="11" t="n"/>
      <c r="C9376" s="11" t="n"/>
      <c r="E9376" s="12">
        <f>IF($A9376="","",IF(ISNUMBER($A9376),$A9376,IFERROR(DATEVALUE($A9376),"")))</f>
        <v/>
      </c>
      <c r="F9376" s="12">
        <f>IF($B9376="","",IF(ISNUMBER($B9376),HOUR($B9376)*2+MINUTE($B9376)/30,IFERROR(VALUE(LEFT($B9376,FIND(":",$B9376)-1))*2+VALUE(MID($B9376,FIND(":",$B9376)+1,2))/30,"")))</f>
        <v/>
      </c>
      <c r="G9376" s="12">
        <f>IF($E9376="","",IF(WEEKDAY($E9376,2)&lt;6,1,0))</f>
        <v/>
      </c>
      <c r="H9376" s="12">
        <f>IF(OR($E9376="",$F9376=""),"",IF(AND($G9376=1,$F9376&gt;='Working Hours'!$C$8,$F9376&lt;'Working Hours'!$C$9),1,0))</f>
        <v/>
      </c>
    </row>
    <row r="9377">
      <c r="A9377" s="11" t="n"/>
      <c r="B9377" s="11" t="n"/>
      <c r="C9377" s="11" t="n"/>
      <c r="E9377" s="12">
        <f>IF($A9377="","",IF(ISNUMBER($A9377),$A9377,IFERROR(DATEVALUE($A9377),"")))</f>
        <v/>
      </c>
      <c r="F9377" s="12">
        <f>IF($B9377="","",IF(ISNUMBER($B9377),HOUR($B9377)*2+MINUTE($B9377)/30,IFERROR(VALUE(LEFT($B9377,FIND(":",$B9377)-1))*2+VALUE(MID($B9377,FIND(":",$B9377)+1,2))/30,"")))</f>
        <v/>
      </c>
      <c r="G9377" s="12">
        <f>IF($E9377="","",IF(WEEKDAY($E9377,2)&lt;6,1,0))</f>
        <v/>
      </c>
      <c r="H9377" s="12">
        <f>IF(OR($E9377="",$F9377=""),"",IF(AND($G9377=1,$F9377&gt;='Working Hours'!$C$8,$F9377&lt;'Working Hours'!$C$9),1,0))</f>
        <v/>
      </c>
    </row>
    <row r="9378">
      <c r="A9378" s="11" t="n"/>
      <c r="B9378" s="11" t="n"/>
      <c r="C9378" s="11" t="n"/>
      <c r="E9378" s="12">
        <f>IF($A9378="","",IF(ISNUMBER($A9378),$A9378,IFERROR(DATEVALUE($A9378),"")))</f>
        <v/>
      </c>
      <c r="F9378" s="12">
        <f>IF($B9378="","",IF(ISNUMBER($B9378),HOUR($B9378)*2+MINUTE($B9378)/30,IFERROR(VALUE(LEFT($B9378,FIND(":",$B9378)-1))*2+VALUE(MID($B9378,FIND(":",$B9378)+1,2))/30,"")))</f>
        <v/>
      </c>
      <c r="G9378" s="12">
        <f>IF($E9378="","",IF(WEEKDAY($E9378,2)&lt;6,1,0))</f>
        <v/>
      </c>
      <c r="H9378" s="12">
        <f>IF(OR($E9378="",$F9378=""),"",IF(AND($G9378=1,$F9378&gt;='Working Hours'!$C$8,$F9378&lt;'Working Hours'!$C$9),1,0))</f>
        <v/>
      </c>
    </row>
    <row r="9379">
      <c r="A9379" s="11" t="n"/>
      <c r="B9379" s="11" t="n"/>
      <c r="C9379" s="11" t="n"/>
      <c r="E9379" s="12">
        <f>IF($A9379="","",IF(ISNUMBER($A9379),$A9379,IFERROR(DATEVALUE($A9379),"")))</f>
        <v/>
      </c>
      <c r="F9379" s="12">
        <f>IF($B9379="","",IF(ISNUMBER($B9379),HOUR($B9379)*2+MINUTE($B9379)/30,IFERROR(VALUE(LEFT($B9379,FIND(":",$B9379)-1))*2+VALUE(MID($B9379,FIND(":",$B9379)+1,2))/30,"")))</f>
        <v/>
      </c>
      <c r="G9379" s="12">
        <f>IF($E9379="","",IF(WEEKDAY($E9379,2)&lt;6,1,0))</f>
        <v/>
      </c>
      <c r="H9379" s="12">
        <f>IF(OR($E9379="",$F9379=""),"",IF(AND($G9379=1,$F9379&gt;='Working Hours'!$C$8,$F9379&lt;'Working Hours'!$C$9),1,0))</f>
        <v/>
      </c>
    </row>
    <row r="9380">
      <c r="A9380" s="11" t="n"/>
      <c r="B9380" s="11" t="n"/>
      <c r="C9380" s="11" t="n"/>
      <c r="E9380" s="12">
        <f>IF($A9380="","",IF(ISNUMBER($A9380),$A9380,IFERROR(DATEVALUE($A9380),"")))</f>
        <v/>
      </c>
      <c r="F9380" s="12">
        <f>IF($B9380="","",IF(ISNUMBER($B9380),HOUR($B9380)*2+MINUTE($B9380)/30,IFERROR(VALUE(LEFT($B9380,FIND(":",$B9380)-1))*2+VALUE(MID($B9380,FIND(":",$B9380)+1,2))/30,"")))</f>
        <v/>
      </c>
      <c r="G9380" s="12">
        <f>IF($E9380="","",IF(WEEKDAY($E9380,2)&lt;6,1,0))</f>
        <v/>
      </c>
      <c r="H9380" s="12">
        <f>IF(OR($E9380="",$F9380=""),"",IF(AND($G9380=1,$F9380&gt;='Working Hours'!$C$8,$F9380&lt;'Working Hours'!$C$9),1,0))</f>
        <v/>
      </c>
    </row>
    <row r="9381">
      <c r="A9381" s="11" t="n"/>
      <c r="B9381" s="11" t="n"/>
      <c r="C9381" s="11" t="n"/>
      <c r="E9381" s="12">
        <f>IF($A9381="","",IF(ISNUMBER($A9381),$A9381,IFERROR(DATEVALUE($A9381),"")))</f>
        <v/>
      </c>
      <c r="F9381" s="12">
        <f>IF($B9381="","",IF(ISNUMBER($B9381),HOUR($B9381)*2+MINUTE($B9381)/30,IFERROR(VALUE(LEFT($B9381,FIND(":",$B9381)-1))*2+VALUE(MID($B9381,FIND(":",$B9381)+1,2))/30,"")))</f>
        <v/>
      </c>
      <c r="G9381" s="12">
        <f>IF($E9381="","",IF(WEEKDAY($E9381,2)&lt;6,1,0))</f>
        <v/>
      </c>
      <c r="H9381" s="12">
        <f>IF(OR($E9381="",$F9381=""),"",IF(AND($G9381=1,$F9381&gt;='Working Hours'!$C$8,$F9381&lt;'Working Hours'!$C$9),1,0))</f>
        <v/>
      </c>
    </row>
    <row r="9382">
      <c r="A9382" s="11" t="n"/>
      <c r="B9382" s="11" t="n"/>
      <c r="C9382" s="11" t="n"/>
      <c r="E9382" s="12">
        <f>IF($A9382="","",IF(ISNUMBER($A9382),$A9382,IFERROR(DATEVALUE($A9382),"")))</f>
        <v/>
      </c>
      <c r="F9382" s="12">
        <f>IF($B9382="","",IF(ISNUMBER($B9382),HOUR($B9382)*2+MINUTE($B9382)/30,IFERROR(VALUE(LEFT($B9382,FIND(":",$B9382)-1))*2+VALUE(MID($B9382,FIND(":",$B9382)+1,2))/30,"")))</f>
        <v/>
      </c>
      <c r="G9382" s="12">
        <f>IF($E9382="","",IF(WEEKDAY($E9382,2)&lt;6,1,0))</f>
        <v/>
      </c>
      <c r="H9382" s="12">
        <f>IF(OR($E9382="",$F9382=""),"",IF(AND($G9382=1,$F9382&gt;='Working Hours'!$C$8,$F9382&lt;'Working Hours'!$C$9),1,0))</f>
        <v/>
      </c>
    </row>
    <row r="9383">
      <c r="A9383" s="11" t="n"/>
      <c r="B9383" s="11" t="n"/>
      <c r="C9383" s="11" t="n"/>
      <c r="E9383" s="12">
        <f>IF($A9383="","",IF(ISNUMBER($A9383),$A9383,IFERROR(DATEVALUE($A9383),"")))</f>
        <v/>
      </c>
      <c r="F9383" s="12">
        <f>IF($B9383="","",IF(ISNUMBER($B9383),HOUR($B9383)*2+MINUTE($B9383)/30,IFERROR(VALUE(LEFT($B9383,FIND(":",$B9383)-1))*2+VALUE(MID($B9383,FIND(":",$B9383)+1,2))/30,"")))</f>
        <v/>
      </c>
      <c r="G9383" s="12">
        <f>IF($E9383="","",IF(WEEKDAY($E9383,2)&lt;6,1,0))</f>
        <v/>
      </c>
      <c r="H9383" s="12">
        <f>IF(OR($E9383="",$F9383=""),"",IF(AND($G9383=1,$F9383&gt;='Working Hours'!$C$8,$F9383&lt;'Working Hours'!$C$9),1,0))</f>
        <v/>
      </c>
    </row>
    <row r="9384">
      <c r="A9384" s="11" t="n"/>
      <c r="B9384" s="11" t="n"/>
      <c r="C9384" s="11" t="n"/>
      <c r="E9384" s="12">
        <f>IF($A9384="","",IF(ISNUMBER($A9384),$A9384,IFERROR(DATEVALUE($A9384),"")))</f>
        <v/>
      </c>
      <c r="F9384" s="12">
        <f>IF($B9384="","",IF(ISNUMBER($B9384),HOUR($B9384)*2+MINUTE($B9384)/30,IFERROR(VALUE(LEFT($B9384,FIND(":",$B9384)-1))*2+VALUE(MID($B9384,FIND(":",$B9384)+1,2))/30,"")))</f>
        <v/>
      </c>
      <c r="G9384" s="12">
        <f>IF($E9384="","",IF(WEEKDAY($E9384,2)&lt;6,1,0))</f>
        <v/>
      </c>
      <c r="H9384" s="12">
        <f>IF(OR($E9384="",$F9384=""),"",IF(AND($G9384=1,$F9384&gt;='Working Hours'!$C$8,$F9384&lt;'Working Hours'!$C$9),1,0))</f>
        <v/>
      </c>
    </row>
    <row r="9385">
      <c r="A9385" s="11" t="n"/>
      <c r="B9385" s="11" t="n"/>
      <c r="C9385" s="11" t="n"/>
      <c r="E9385" s="12">
        <f>IF($A9385="","",IF(ISNUMBER($A9385),$A9385,IFERROR(DATEVALUE($A9385),"")))</f>
        <v/>
      </c>
      <c r="F9385" s="12">
        <f>IF($B9385="","",IF(ISNUMBER($B9385),HOUR($B9385)*2+MINUTE($B9385)/30,IFERROR(VALUE(LEFT($B9385,FIND(":",$B9385)-1))*2+VALUE(MID($B9385,FIND(":",$B9385)+1,2))/30,"")))</f>
        <v/>
      </c>
      <c r="G9385" s="12">
        <f>IF($E9385="","",IF(WEEKDAY($E9385,2)&lt;6,1,0))</f>
        <v/>
      </c>
      <c r="H9385" s="12">
        <f>IF(OR($E9385="",$F9385=""),"",IF(AND($G9385=1,$F9385&gt;='Working Hours'!$C$8,$F9385&lt;'Working Hours'!$C$9),1,0))</f>
        <v/>
      </c>
    </row>
    <row r="9386">
      <c r="A9386" s="11" t="n"/>
      <c r="B9386" s="11" t="n"/>
      <c r="C9386" s="11" t="n"/>
      <c r="E9386" s="12">
        <f>IF($A9386="","",IF(ISNUMBER($A9386),$A9386,IFERROR(DATEVALUE($A9386),"")))</f>
        <v/>
      </c>
      <c r="F9386" s="12">
        <f>IF($B9386="","",IF(ISNUMBER($B9386),HOUR($B9386)*2+MINUTE($B9386)/30,IFERROR(VALUE(LEFT($B9386,FIND(":",$B9386)-1))*2+VALUE(MID($B9386,FIND(":",$B9386)+1,2))/30,"")))</f>
        <v/>
      </c>
      <c r="G9386" s="12">
        <f>IF($E9386="","",IF(WEEKDAY($E9386,2)&lt;6,1,0))</f>
        <v/>
      </c>
      <c r="H9386" s="12">
        <f>IF(OR($E9386="",$F9386=""),"",IF(AND($G9386=1,$F9386&gt;='Working Hours'!$C$8,$F9386&lt;'Working Hours'!$C$9),1,0))</f>
        <v/>
      </c>
    </row>
    <row r="9387">
      <c r="A9387" s="11" t="n"/>
      <c r="B9387" s="11" t="n"/>
      <c r="C9387" s="11" t="n"/>
      <c r="E9387" s="12">
        <f>IF($A9387="","",IF(ISNUMBER($A9387),$A9387,IFERROR(DATEVALUE($A9387),"")))</f>
        <v/>
      </c>
      <c r="F9387" s="12">
        <f>IF($B9387="","",IF(ISNUMBER($B9387),HOUR($B9387)*2+MINUTE($B9387)/30,IFERROR(VALUE(LEFT($B9387,FIND(":",$B9387)-1))*2+VALUE(MID($B9387,FIND(":",$B9387)+1,2))/30,"")))</f>
        <v/>
      </c>
      <c r="G9387" s="12">
        <f>IF($E9387="","",IF(WEEKDAY($E9387,2)&lt;6,1,0))</f>
        <v/>
      </c>
      <c r="H9387" s="12">
        <f>IF(OR($E9387="",$F9387=""),"",IF(AND($G9387=1,$F9387&gt;='Working Hours'!$C$8,$F9387&lt;'Working Hours'!$C$9),1,0))</f>
        <v/>
      </c>
    </row>
    <row r="9388">
      <c r="A9388" s="11" t="n"/>
      <c r="B9388" s="11" t="n"/>
      <c r="C9388" s="11" t="n"/>
      <c r="E9388" s="12">
        <f>IF($A9388="","",IF(ISNUMBER($A9388),$A9388,IFERROR(DATEVALUE($A9388),"")))</f>
        <v/>
      </c>
      <c r="F9388" s="12">
        <f>IF($B9388="","",IF(ISNUMBER($B9388),HOUR($B9388)*2+MINUTE($B9388)/30,IFERROR(VALUE(LEFT($B9388,FIND(":",$B9388)-1))*2+VALUE(MID($B9388,FIND(":",$B9388)+1,2))/30,"")))</f>
        <v/>
      </c>
      <c r="G9388" s="12">
        <f>IF($E9388="","",IF(WEEKDAY($E9388,2)&lt;6,1,0))</f>
        <v/>
      </c>
      <c r="H9388" s="12">
        <f>IF(OR($E9388="",$F9388=""),"",IF(AND($G9388=1,$F9388&gt;='Working Hours'!$C$8,$F9388&lt;'Working Hours'!$C$9),1,0))</f>
        <v/>
      </c>
    </row>
    <row r="9389">
      <c r="A9389" s="11" t="n"/>
      <c r="B9389" s="11" t="n"/>
      <c r="C9389" s="11" t="n"/>
      <c r="E9389" s="12">
        <f>IF($A9389="","",IF(ISNUMBER($A9389),$A9389,IFERROR(DATEVALUE($A9389),"")))</f>
        <v/>
      </c>
      <c r="F9389" s="12">
        <f>IF($B9389="","",IF(ISNUMBER($B9389),HOUR($B9389)*2+MINUTE($B9389)/30,IFERROR(VALUE(LEFT($B9389,FIND(":",$B9389)-1))*2+VALUE(MID($B9389,FIND(":",$B9389)+1,2))/30,"")))</f>
        <v/>
      </c>
      <c r="G9389" s="12">
        <f>IF($E9389="","",IF(WEEKDAY($E9389,2)&lt;6,1,0))</f>
        <v/>
      </c>
      <c r="H9389" s="12">
        <f>IF(OR($E9389="",$F9389=""),"",IF(AND($G9389=1,$F9389&gt;='Working Hours'!$C$8,$F9389&lt;'Working Hours'!$C$9),1,0))</f>
        <v/>
      </c>
    </row>
    <row r="9390">
      <c r="A9390" s="11" t="n"/>
      <c r="B9390" s="11" t="n"/>
      <c r="C9390" s="11" t="n"/>
      <c r="E9390" s="12">
        <f>IF($A9390="","",IF(ISNUMBER($A9390),$A9390,IFERROR(DATEVALUE($A9390),"")))</f>
        <v/>
      </c>
      <c r="F9390" s="12">
        <f>IF($B9390="","",IF(ISNUMBER($B9390),HOUR($B9390)*2+MINUTE($B9390)/30,IFERROR(VALUE(LEFT($B9390,FIND(":",$B9390)-1))*2+VALUE(MID($B9390,FIND(":",$B9390)+1,2))/30,"")))</f>
        <v/>
      </c>
      <c r="G9390" s="12">
        <f>IF($E9390="","",IF(WEEKDAY($E9390,2)&lt;6,1,0))</f>
        <v/>
      </c>
      <c r="H9390" s="12">
        <f>IF(OR($E9390="",$F9390=""),"",IF(AND($G9390=1,$F9390&gt;='Working Hours'!$C$8,$F9390&lt;'Working Hours'!$C$9),1,0))</f>
        <v/>
      </c>
    </row>
    <row r="9391">
      <c r="A9391" s="11" t="n"/>
      <c r="B9391" s="11" t="n"/>
      <c r="C9391" s="11" t="n"/>
      <c r="E9391" s="12">
        <f>IF($A9391="","",IF(ISNUMBER($A9391),$A9391,IFERROR(DATEVALUE($A9391),"")))</f>
        <v/>
      </c>
      <c r="F9391" s="12">
        <f>IF($B9391="","",IF(ISNUMBER($B9391),HOUR($B9391)*2+MINUTE($B9391)/30,IFERROR(VALUE(LEFT($B9391,FIND(":",$B9391)-1))*2+VALUE(MID($B9391,FIND(":",$B9391)+1,2))/30,"")))</f>
        <v/>
      </c>
      <c r="G9391" s="12">
        <f>IF($E9391="","",IF(WEEKDAY($E9391,2)&lt;6,1,0))</f>
        <v/>
      </c>
      <c r="H9391" s="12">
        <f>IF(OR($E9391="",$F9391=""),"",IF(AND($G9391=1,$F9391&gt;='Working Hours'!$C$8,$F9391&lt;'Working Hours'!$C$9),1,0))</f>
        <v/>
      </c>
    </row>
    <row r="9392">
      <c r="A9392" s="11" t="n"/>
      <c r="B9392" s="11" t="n"/>
      <c r="C9392" s="11" t="n"/>
      <c r="E9392" s="12">
        <f>IF($A9392="","",IF(ISNUMBER($A9392),$A9392,IFERROR(DATEVALUE($A9392),"")))</f>
        <v/>
      </c>
      <c r="F9392" s="12">
        <f>IF($B9392="","",IF(ISNUMBER($B9392),HOUR($B9392)*2+MINUTE($B9392)/30,IFERROR(VALUE(LEFT($B9392,FIND(":",$B9392)-1))*2+VALUE(MID($B9392,FIND(":",$B9392)+1,2))/30,"")))</f>
        <v/>
      </c>
      <c r="G9392" s="12">
        <f>IF($E9392="","",IF(WEEKDAY($E9392,2)&lt;6,1,0))</f>
        <v/>
      </c>
      <c r="H9392" s="12">
        <f>IF(OR($E9392="",$F9392=""),"",IF(AND($G9392=1,$F9392&gt;='Working Hours'!$C$8,$F9392&lt;'Working Hours'!$C$9),1,0))</f>
        <v/>
      </c>
    </row>
    <row r="9393">
      <c r="A9393" s="11" t="n"/>
      <c r="B9393" s="11" t="n"/>
      <c r="C9393" s="11" t="n"/>
      <c r="E9393" s="12">
        <f>IF($A9393="","",IF(ISNUMBER($A9393),$A9393,IFERROR(DATEVALUE($A9393),"")))</f>
        <v/>
      </c>
      <c r="F9393" s="12">
        <f>IF($B9393="","",IF(ISNUMBER($B9393),HOUR($B9393)*2+MINUTE($B9393)/30,IFERROR(VALUE(LEFT($B9393,FIND(":",$B9393)-1))*2+VALUE(MID($B9393,FIND(":",$B9393)+1,2))/30,"")))</f>
        <v/>
      </c>
      <c r="G9393" s="12">
        <f>IF($E9393="","",IF(WEEKDAY($E9393,2)&lt;6,1,0))</f>
        <v/>
      </c>
      <c r="H9393" s="12">
        <f>IF(OR($E9393="",$F9393=""),"",IF(AND($G9393=1,$F9393&gt;='Working Hours'!$C$8,$F9393&lt;'Working Hours'!$C$9),1,0))</f>
        <v/>
      </c>
    </row>
    <row r="9394">
      <c r="A9394" s="11" t="n"/>
      <c r="B9394" s="11" t="n"/>
      <c r="C9394" s="11" t="n"/>
      <c r="E9394" s="12">
        <f>IF($A9394="","",IF(ISNUMBER($A9394),$A9394,IFERROR(DATEVALUE($A9394),"")))</f>
        <v/>
      </c>
      <c r="F9394" s="12">
        <f>IF($B9394="","",IF(ISNUMBER($B9394),HOUR($B9394)*2+MINUTE($B9394)/30,IFERROR(VALUE(LEFT($B9394,FIND(":",$B9394)-1))*2+VALUE(MID($B9394,FIND(":",$B9394)+1,2))/30,"")))</f>
        <v/>
      </c>
      <c r="G9394" s="12">
        <f>IF($E9394="","",IF(WEEKDAY($E9394,2)&lt;6,1,0))</f>
        <v/>
      </c>
      <c r="H9394" s="12">
        <f>IF(OR($E9394="",$F9394=""),"",IF(AND($G9394=1,$F9394&gt;='Working Hours'!$C$8,$F9394&lt;'Working Hours'!$C$9),1,0))</f>
        <v/>
      </c>
    </row>
    <row r="9395">
      <c r="A9395" s="11" t="n"/>
      <c r="B9395" s="11" t="n"/>
      <c r="C9395" s="11" t="n"/>
      <c r="E9395" s="12">
        <f>IF($A9395="","",IF(ISNUMBER($A9395),$A9395,IFERROR(DATEVALUE($A9395),"")))</f>
        <v/>
      </c>
      <c r="F9395" s="12">
        <f>IF($B9395="","",IF(ISNUMBER($B9395),HOUR($B9395)*2+MINUTE($B9395)/30,IFERROR(VALUE(LEFT($B9395,FIND(":",$B9395)-1))*2+VALUE(MID($B9395,FIND(":",$B9395)+1,2))/30,"")))</f>
        <v/>
      </c>
      <c r="G9395" s="12">
        <f>IF($E9395="","",IF(WEEKDAY($E9395,2)&lt;6,1,0))</f>
        <v/>
      </c>
      <c r="H9395" s="12">
        <f>IF(OR($E9395="",$F9395=""),"",IF(AND($G9395=1,$F9395&gt;='Working Hours'!$C$8,$F9395&lt;'Working Hours'!$C$9),1,0))</f>
        <v/>
      </c>
    </row>
    <row r="9396">
      <c r="A9396" s="11" t="n"/>
      <c r="B9396" s="11" t="n"/>
      <c r="C9396" s="11" t="n"/>
      <c r="E9396" s="12">
        <f>IF($A9396="","",IF(ISNUMBER($A9396),$A9396,IFERROR(DATEVALUE($A9396),"")))</f>
        <v/>
      </c>
      <c r="F9396" s="12">
        <f>IF($B9396="","",IF(ISNUMBER($B9396),HOUR($B9396)*2+MINUTE($B9396)/30,IFERROR(VALUE(LEFT($B9396,FIND(":",$B9396)-1))*2+VALUE(MID($B9396,FIND(":",$B9396)+1,2))/30,"")))</f>
        <v/>
      </c>
      <c r="G9396" s="12">
        <f>IF($E9396="","",IF(WEEKDAY($E9396,2)&lt;6,1,0))</f>
        <v/>
      </c>
      <c r="H9396" s="12">
        <f>IF(OR($E9396="",$F9396=""),"",IF(AND($G9396=1,$F9396&gt;='Working Hours'!$C$8,$F9396&lt;'Working Hours'!$C$9),1,0))</f>
        <v/>
      </c>
    </row>
    <row r="9397">
      <c r="A9397" s="11" t="n"/>
      <c r="B9397" s="11" t="n"/>
      <c r="C9397" s="11" t="n"/>
      <c r="E9397" s="12">
        <f>IF($A9397="","",IF(ISNUMBER($A9397),$A9397,IFERROR(DATEVALUE($A9397),"")))</f>
        <v/>
      </c>
      <c r="F9397" s="12">
        <f>IF($B9397="","",IF(ISNUMBER($B9397),HOUR($B9397)*2+MINUTE($B9397)/30,IFERROR(VALUE(LEFT($B9397,FIND(":",$B9397)-1))*2+VALUE(MID($B9397,FIND(":",$B9397)+1,2))/30,"")))</f>
        <v/>
      </c>
      <c r="G9397" s="12">
        <f>IF($E9397="","",IF(WEEKDAY($E9397,2)&lt;6,1,0))</f>
        <v/>
      </c>
      <c r="H9397" s="12">
        <f>IF(OR($E9397="",$F9397=""),"",IF(AND($G9397=1,$F9397&gt;='Working Hours'!$C$8,$F9397&lt;'Working Hours'!$C$9),1,0))</f>
        <v/>
      </c>
    </row>
    <row r="9398">
      <c r="A9398" s="11" t="n"/>
      <c r="B9398" s="11" t="n"/>
      <c r="C9398" s="11" t="n"/>
      <c r="E9398" s="12">
        <f>IF($A9398="","",IF(ISNUMBER($A9398),$A9398,IFERROR(DATEVALUE($A9398),"")))</f>
        <v/>
      </c>
      <c r="F9398" s="12">
        <f>IF($B9398="","",IF(ISNUMBER($B9398),HOUR($B9398)*2+MINUTE($B9398)/30,IFERROR(VALUE(LEFT($B9398,FIND(":",$B9398)-1))*2+VALUE(MID($B9398,FIND(":",$B9398)+1,2))/30,"")))</f>
        <v/>
      </c>
      <c r="G9398" s="12">
        <f>IF($E9398="","",IF(WEEKDAY($E9398,2)&lt;6,1,0))</f>
        <v/>
      </c>
      <c r="H9398" s="12">
        <f>IF(OR($E9398="",$F9398=""),"",IF(AND($G9398=1,$F9398&gt;='Working Hours'!$C$8,$F9398&lt;'Working Hours'!$C$9),1,0))</f>
        <v/>
      </c>
    </row>
    <row r="9399">
      <c r="A9399" s="11" t="n"/>
      <c r="B9399" s="11" t="n"/>
      <c r="C9399" s="11" t="n"/>
      <c r="E9399" s="12">
        <f>IF($A9399="","",IF(ISNUMBER($A9399),$A9399,IFERROR(DATEVALUE($A9399),"")))</f>
        <v/>
      </c>
      <c r="F9399" s="12">
        <f>IF($B9399="","",IF(ISNUMBER($B9399),HOUR($B9399)*2+MINUTE($B9399)/30,IFERROR(VALUE(LEFT($B9399,FIND(":",$B9399)-1))*2+VALUE(MID($B9399,FIND(":",$B9399)+1,2))/30,"")))</f>
        <v/>
      </c>
      <c r="G9399" s="12">
        <f>IF($E9399="","",IF(WEEKDAY($E9399,2)&lt;6,1,0))</f>
        <v/>
      </c>
      <c r="H9399" s="12">
        <f>IF(OR($E9399="",$F9399=""),"",IF(AND($G9399=1,$F9399&gt;='Working Hours'!$C$8,$F9399&lt;'Working Hours'!$C$9),1,0))</f>
        <v/>
      </c>
    </row>
    <row r="9400">
      <c r="A9400" s="11" t="n"/>
      <c r="B9400" s="11" t="n"/>
      <c r="C9400" s="11" t="n"/>
      <c r="E9400" s="12">
        <f>IF($A9400="","",IF(ISNUMBER($A9400),$A9400,IFERROR(DATEVALUE($A9400),"")))</f>
        <v/>
      </c>
      <c r="F9400" s="12">
        <f>IF($B9400="","",IF(ISNUMBER($B9400),HOUR($B9400)*2+MINUTE($B9400)/30,IFERROR(VALUE(LEFT($B9400,FIND(":",$B9400)-1))*2+VALUE(MID($B9400,FIND(":",$B9400)+1,2))/30,"")))</f>
        <v/>
      </c>
      <c r="G9400" s="12">
        <f>IF($E9400="","",IF(WEEKDAY($E9400,2)&lt;6,1,0))</f>
        <v/>
      </c>
      <c r="H9400" s="12">
        <f>IF(OR($E9400="",$F9400=""),"",IF(AND($G9400=1,$F9400&gt;='Working Hours'!$C$8,$F9400&lt;'Working Hours'!$C$9),1,0))</f>
        <v/>
      </c>
    </row>
    <row r="9401">
      <c r="A9401" s="11" t="n"/>
      <c r="B9401" s="11" t="n"/>
      <c r="C9401" s="11" t="n"/>
      <c r="E9401" s="12">
        <f>IF($A9401="","",IF(ISNUMBER($A9401),$A9401,IFERROR(DATEVALUE($A9401),"")))</f>
        <v/>
      </c>
      <c r="F9401" s="12">
        <f>IF($B9401="","",IF(ISNUMBER($B9401),HOUR($B9401)*2+MINUTE($B9401)/30,IFERROR(VALUE(LEFT($B9401,FIND(":",$B9401)-1))*2+VALUE(MID($B9401,FIND(":",$B9401)+1,2))/30,"")))</f>
        <v/>
      </c>
      <c r="G9401" s="12">
        <f>IF($E9401="","",IF(WEEKDAY($E9401,2)&lt;6,1,0))</f>
        <v/>
      </c>
      <c r="H9401" s="12">
        <f>IF(OR($E9401="",$F9401=""),"",IF(AND($G9401=1,$F9401&gt;='Working Hours'!$C$8,$F9401&lt;'Working Hours'!$C$9),1,0))</f>
        <v/>
      </c>
    </row>
    <row r="9402">
      <c r="A9402" s="11" t="n"/>
      <c r="B9402" s="11" t="n"/>
      <c r="C9402" s="11" t="n"/>
      <c r="E9402" s="12">
        <f>IF($A9402="","",IF(ISNUMBER($A9402),$A9402,IFERROR(DATEVALUE($A9402),"")))</f>
        <v/>
      </c>
      <c r="F9402" s="12">
        <f>IF($B9402="","",IF(ISNUMBER($B9402),HOUR($B9402)*2+MINUTE($B9402)/30,IFERROR(VALUE(LEFT($B9402,FIND(":",$B9402)-1))*2+VALUE(MID($B9402,FIND(":",$B9402)+1,2))/30,"")))</f>
        <v/>
      </c>
      <c r="G9402" s="12">
        <f>IF($E9402="","",IF(WEEKDAY($E9402,2)&lt;6,1,0))</f>
        <v/>
      </c>
      <c r="H9402" s="12">
        <f>IF(OR($E9402="",$F9402=""),"",IF(AND($G9402=1,$F9402&gt;='Working Hours'!$C$8,$F9402&lt;'Working Hours'!$C$9),1,0))</f>
        <v/>
      </c>
    </row>
    <row r="9403">
      <c r="A9403" s="11" t="n"/>
      <c r="B9403" s="11" t="n"/>
      <c r="C9403" s="11" t="n"/>
      <c r="E9403" s="12">
        <f>IF($A9403="","",IF(ISNUMBER($A9403),$A9403,IFERROR(DATEVALUE($A9403),"")))</f>
        <v/>
      </c>
      <c r="F9403" s="12">
        <f>IF($B9403="","",IF(ISNUMBER($B9403),HOUR($B9403)*2+MINUTE($B9403)/30,IFERROR(VALUE(LEFT($B9403,FIND(":",$B9403)-1))*2+VALUE(MID($B9403,FIND(":",$B9403)+1,2))/30,"")))</f>
        <v/>
      </c>
      <c r="G9403" s="12">
        <f>IF($E9403="","",IF(WEEKDAY($E9403,2)&lt;6,1,0))</f>
        <v/>
      </c>
      <c r="H9403" s="12">
        <f>IF(OR($E9403="",$F9403=""),"",IF(AND($G9403=1,$F9403&gt;='Working Hours'!$C$8,$F9403&lt;'Working Hours'!$C$9),1,0))</f>
        <v/>
      </c>
    </row>
    <row r="9404">
      <c r="A9404" s="11" t="n"/>
      <c r="B9404" s="11" t="n"/>
      <c r="C9404" s="11" t="n"/>
      <c r="E9404" s="12">
        <f>IF($A9404="","",IF(ISNUMBER($A9404),$A9404,IFERROR(DATEVALUE($A9404),"")))</f>
        <v/>
      </c>
      <c r="F9404" s="12">
        <f>IF($B9404="","",IF(ISNUMBER($B9404),HOUR($B9404)*2+MINUTE($B9404)/30,IFERROR(VALUE(LEFT($B9404,FIND(":",$B9404)-1))*2+VALUE(MID($B9404,FIND(":",$B9404)+1,2))/30,"")))</f>
        <v/>
      </c>
      <c r="G9404" s="12">
        <f>IF($E9404="","",IF(WEEKDAY($E9404,2)&lt;6,1,0))</f>
        <v/>
      </c>
      <c r="H9404" s="12">
        <f>IF(OR($E9404="",$F9404=""),"",IF(AND($G9404=1,$F9404&gt;='Working Hours'!$C$8,$F9404&lt;'Working Hours'!$C$9),1,0))</f>
        <v/>
      </c>
    </row>
    <row r="9405">
      <c r="A9405" s="11" t="n"/>
      <c r="B9405" s="11" t="n"/>
      <c r="C9405" s="11" t="n"/>
      <c r="E9405" s="12">
        <f>IF($A9405="","",IF(ISNUMBER($A9405),$A9405,IFERROR(DATEVALUE($A9405),"")))</f>
        <v/>
      </c>
      <c r="F9405" s="12">
        <f>IF($B9405="","",IF(ISNUMBER($B9405),HOUR($B9405)*2+MINUTE($B9405)/30,IFERROR(VALUE(LEFT($B9405,FIND(":",$B9405)-1))*2+VALUE(MID($B9405,FIND(":",$B9405)+1,2))/30,"")))</f>
        <v/>
      </c>
      <c r="G9405" s="12">
        <f>IF($E9405="","",IF(WEEKDAY($E9405,2)&lt;6,1,0))</f>
        <v/>
      </c>
      <c r="H9405" s="12">
        <f>IF(OR($E9405="",$F9405=""),"",IF(AND($G9405=1,$F9405&gt;='Working Hours'!$C$8,$F9405&lt;'Working Hours'!$C$9),1,0))</f>
        <v/>
      </c>
    </row>
    <row r="9406">
      <c r="A9406" s="11" t="n"/>
      <c r="B9406" s="11" t="n"/>
      <c r="C9406" s="11" t="n"/>
      <c r="E9406" s="12">
        <f>IF($A9406="","",IF(ISNUMBER($A9406),$A9406,IFERROR(DATEVALUE($A9406),"")))</f>
        <v/>
      </c>
      <c r="F9406" s="12">
        <f>IF($B9406="","",IF(ISNUMBER($B9406),HOUR($B9406)*2+MINUTE($B9406)/30,IFERROR(VALUE(LEFT($B9406,FIND(":",$B9406)-1))*2+VALUE(MID($B9406,FIND(":",$B9406)+1,2))/30,"")))</f>
        <v/>
      </c>
      <c r="G9406" s="12">
        <f>IF($E9406="","",IF(WEEKDAY($E9406,2)&lt;6,1,0))</f>
        <v/>
      </c>
      <c r="H9406" s="12">
        <f>IF(OR($E9406="",$F9406=""),"",IF(AND($G9406=1,$F9406&gt;='Working Hours'!$C$8,$F9406&lt;'Working Hours'!$C$9),1,0))</f>
        <v/>
      </c>
    </row>
    <row r="9407">
      <c r="A9407" s="11" t="n"/>
      <c r="B9407" s="11" t="n"/>
      <c r="C9407" s="11" t="n"/>
      <c r="E9407" s="12">
        <f>IF($A9407="","",IF(ISNUMBER($A9407),$A9407,IFERROR(DATEVALUE($A9407),"")))</f>
        <v/>
      </c>
      <c r="F9407" s="12">
        <f>IF($B9407="","",IF(ISNUMBER($B9407),HOUR($B9407)*2+MINUTE($B9407)/30,IFERROR(VALUE(LEFT($B9407,FIND(":",$B9407)-1))*2+VALUE(MID($B9407,FIND(":",$B9407)+1,2))/30,"")))</f>
        <v/>
      </c>
      <c r="G9407" s="12">
        <f>IF($E9407="","",IF(WEEKDAY($E9407,2)&lt;6,1,0))</f>
        <v/>
      </c>
      <c r="H9407" s="12">
        <f>IF(OR($E9407="",$F9407=""),"",IF(AND($G9407=1,$F9407&gt;='Working Hours'!$C$8,$F9407&lt;'Working Hours'!$C$9),1,0))</f>
        <v/>
      </c>
    </row>
    <row r="9408">
      <c r="A9408" s="11" t="n"/>
      <c r="B9408" s="11" t="n"/>
      <c r="C9408" s="11" t="n"/>
      <c r="E9408" s="12">
        <f>IF($A9408="","",IF(ISNUMBER($A9408),$A9408,IFERROR(DATEVALUE($A9408),"")))</f>
        <v/>
      </c>
      <c r="F9408" s="12">
        <f>IF($B9408="","",IF(ISNUMBER($B9408),HOUR($B9408)*2+MINUTE($B9408)/30,IFERROR(VALUE(LEFT($B9408,FIND(":",$B9408)-1))*2+VALUE(MID($B9408,FIND(":",$B9408)+1,2))/30,"")))</f>
        <v/>
      </c>
      <c r="G9408" s="12">
        <f>IF($E9408="","",IF(WEEKDAY($E9408,2)&lt;6,1,0))</f>
        <v/>
      </c>
      <c r="H9408" s="12">
        <f>IF(OR($E9408="",$F9408=""),"",IF(AND($G9408=1,$F9408&gt;='Working Hours'!$C$8,$F9408&lt;'Working Hours'!$C$9),1,0))</f>
        <v/>
      </c>
    </row>
    <row r="9409">
      <c r="A9409" s="11" t="n"/>
      <c r="B9409" s="11" t="n"/>
      <c r="C9409" s="11" t="n"/>
      <c r="E9409" s="12">
        <f>IF($A9409="","",IF(ISNUMBER($A9409),$A9409,IFERROR(DATEVALUE($A9409),"")))</f>
        <v/>
      </c>
      <c r="F9409" s="12">
        <f>IF($B9409="","",IF(ISNUMBER($B9409),HOUR($B9409)*2+MINUTE($B9409)/30,IFERROR(VALUE(LEFT($B9409,FIND(":",$B9409)-1))*2+VALUE(MID($B9409,FIND(":",$B9409)+1,2))/30,"")))</f>
        <v/>
      </c>
      <c r="G9409" s="12">
        <f>IF($E9409="","",IF(WEEKDAY($E9409,2)&lt;6,1,0))</f>
        <v/>
      </c>
      <c r="H9409" s="12">
        <f>IF(OR($E9409="",$F9409=""),"",IF(AND($G9409=1,$F9409&gt;='Working Hours'!$C$8,$F9409&lt;'Working Hours'!$C$9),1,0))</f>
        <v/>
      </c>
    </row>
    <row r="9410">
      <c r="A9410" s="11" t="n"/>
      <c r="B9410" s="11" t="n"/>
      <c r="C9410" s="11" t="n"/>
      <c r="E9410" s="12">
        <f>IF($A9410="","",IF(ISNUMBER($A9410),$A9410,IFERROR(DATEVALUE($A9410),"")))</f>
        <v/>
      </c>
      <c r="F9410" s="12">
        <f>IF($B9410="","",IF(ISNUMBER($B9410),HOUR($B9410)*2+MINUTE($B9410)/30,IFERROR(VALUE(LEFT($B9410,FIND(":",$B9410)-1))*2+VALUE(MID($B9410,FIND(":",$B9410)+1,2))/30,"")))</f>
        <v/>
      </c>
      <c r="G9410" s="12">
        <f>IF($E9410="","",IF(WEEKDAY($E9410,2)&lt;6,1,0))</f>
        <v/>
      </c>
      <c r="H9410" s="12">
        <f>IF(OR($E9410="",$F9410=""),"",IF(AND($G9410=1,$F9410&gt;='Working Hours'!$C$8,$F9410&lt;'Working Hours'!$C$9),1,0))</f>
        <v/>
      </c>
    </row>
    <row r="9411">
      <c r="A9411" s="11" t="n"/>
      <c r="B9411" s="11" t="n"/>
      <c r="C9411" s="11" t="n"/>
      <c r="E9411" s="12">
        <f>IF($A9411="","",IF(ISNUMBER($A9411),$A9411,IFERROR(DATEVALUE($A9411),"")))</f>
        <v/>
      </c>
      <c r="F9411" s="12">
        <f>IF($B9411="","",IF(ISNUMBER($B9411),HOUR($B9411)*2+MINUTE($B9411)/30,IFERROR(VALUE(LEFT($B9411,FIND(":",$B9411)-1))*2+VALUE(MID($B9411,FIND(":",$B9411)+1,2))/30,"")))</f>
        <v/>
      </c>
      <c r="G9411" s="12">
        <f>IF($E9411="","",IF(WEEKDAY($E9411,2)&lt;6,1,0))</f>
        <v/>
      </c>
      <c r="H9411" s="12">
        <f>IF(OR($E9411="",$F9411=""),"",IF(AND($G9411=1,$F9411&gt;='Working Hours'!$C$8,$F9411&lt;'Working Hours'!$C$9),1,0))</f>
        <v/>
      </c>
    </row>
    <row r="9412">
      <c r="A9412" s="11" t="n"/>
      <c r="B9412" s="11" t="n"/>
      <c r="C9412" s="11" t="n"/>
      <c r="E9412" s="12">
        <f>IF($A9412="","",IF(ISNUMBER($A9412),$A9412,IFERROR(DATEVALUE($A9412),"")))</f>
        <v/>
      </c>
      <c r="F9412" s="12">
        <f>IF($B9412="","",IF(ISNUMBER($B9412),HOUR($B9412)*2+MINUTE($B9412)/30,IFERROR(VALUE(LEFT($B9412,FIND(":",$B9412)-1))*2+VALUE(MID($B9412,FIND(":",$B9412)+1,2))/30,"")))</f>
        <v/>
      </c>
      <c r="G9412" s="12">
        <f>IF($E9412="","",IF(WEEKDAY($E9412,2)&lt;6,1,0))</f>
        <v/>
      </c>
      <c r="H9412" s="12">
        <f>IF(OR($E9412="",$F9412=""),"",IF(AND($G9412=1,$F9412&gt;='Working Hours'!$C$8,$F9412&lt;'Working Hours'!$C$9),1,0))</f>
        <v/>
      </c>
    </row>
    <row r="9413">
      <c r="A9413" s="11" t="n"/>
      <c r="B9413" s="11" t="n"/>
      <c r="C9413" s="11" t="n"/>
      <c r="E9413" s="12">
        <f>IF($A9413="","",IF(ISNUMBER($A9413),$A9413,IFERROR(DATEVALUE($A9413),"")))</f>
        <v/>
      </c>
      <c r="F9413" s="12">
        <f>IF($B9413="","",IF(ISNUMBER($B9413),HOUR($B9413)*2+MINUTE($B9413)/30,IFERROR(VALUE(LEFT($B9413,FIND(":",$B9413)-1))*2+VALUE(MID($B9413,FIND(":",$B9413)+1,2))/30,"")))</f>
        <v/>
      </c>
      <c r="G9413" s="12">
        <f>IF($E9413="","",IF(WEEKDAY($E9413,2)&lt;6,1,0))</f>
        <v/>
      </c>
      <c r="H9413" s="12">
        <f>IF(OR($E9413="",$F9413=""),"",IF(AND($G9413=1,$F9413&gt;='Working Hours'!$C$8,$F9413&lt;'Working Hours'!$C$9),1,0))</f>
        <v/>
      </c>
    </row>
    <row r="9414">
      <c r="A9414" s="11" t="n"/>
      <c r="B9414" s="11" t="n"/>
      <c r="C9414" s="11" t="n"/>
      <c r="E9414" s="12">
        <f>IF($A9414="","",IF(ISNUMBER($A9414),$A9414,IFERROR(DATEVALUE($A9414),"")))</f>
        <v/>
      </c>
      <c r="F9414" s="12">
        <f>IF($B9414="","",IF(ISNUMBER($B9414),HOUR($B9414)*2+MINUTE($B9414)/30,IFERROR(VALUE(LEFT($B9414,FIND(":",$B9414)-1))*2+VALUE(MID($B9414,FIND(":",$B9414)+1,2))/30,"")))</f>
        <v/>
      </c>
      <c r="G9414" s="12">
        <f>IF($E9414="","",IF(WEEKDAY($E9414,2)&lt;6,1,0))</f>
        <v/>
      </c>
      <c r="H9414" s="12">
        <f>IF(OR($E9414="",$F9414=""),"",IF(AND($G9414=1,$F9414&gt;='Working Hours'!$C$8,$F9414&lt;'Working Hours'!$C$9),1,0))</f>
        <v/>
      </c>
    </row>
    <row r="9415">
      <c r="A9415" s="11" t="n"/>
      <c r="B9415" s="11" t="n"/>
      <c r="C9415" s="11" t="n"/>
      <c r="E9415" s="12">
        <f>IF($A9415="","",IF(ISNUMBER($A9415),$A9415,IFERROR(DATEVALUE($A9415),"")))</f>
        <v/>
      </c>
      <c r="F9415" s="12">
        <f>IF($B9415="","",IF(ISNUMBER($B9415),HOUR($B9415)*2+MINUTE($B9415)/30,IFERROR(VALUE(LEFT($B9415,FIND(":",$B9415)-1))*2+VALUE(MID($B9415,FIND(":",$B9415)+1,2))/30,"")))</f>
        <v/>
      </c>
      <c r="G9415" s="12">
        <f>IF($E9415="","",IF(WEEKDAY($E9415,2)&lt;6,1,0))</f>
        <v/>
      </c>
      <c r="H9415" s="12">
        <f>IF(OR($E9415="",$F9415=""),"",IF(AND($G9415=1,$F9415&gt;='Working Hours'!$C$8,$F9415&lt;'Working Hours'!$C$9),1,0))</f>
        <v/>
      </c>
    </row>
    <row r="9416">
      <c r="A9416" s="11" t="n"/>
      <c r="B9416" s="11" t="n"/>
      <c r="C9416" s="11" t="n"/>
      <c r="E9416" s="12">
        <f>IF($A9416="","",IF(ISNUMBER($A9416),$A9416,IFERROR(DATEVALUE($A9416),"")))</f>
        <v/>
      </c>
      <c r="F9416" s="12">
        <f>IF($B9416="","",IF(ISNUMBER($B9416),HOUR($B9416)*2+MINUTE($B9416)/30,IFERROR(VALUE(LEFT($B9416,FIND(":",$B9416)-1))*2+VALUE(MID($B9416,FIND(":",$B9416)+1,2))/30,"")))</f>
        <v/>
      </c>
      <c r="G9416" s="12">
        <f>IF($E9416="","",IF(WEEKDAY($E9416,2)&lt;6,1,0))</f>
        <v/>
      </c>
      <c r="H9416" s="12">
        <f>IF(OR($E9416="",$F9416=""),"",IF(AND($G9416=1,$F9416&gt;='Working Hours'!$C$8,$F9416&lt;'Working Hours'!$C$9),1,0))</f>
        <v/>
      </c>
    </row>
    <row r="9417">
      <c r="A9417" s="11" t="n"/>
      <c r="B9417" s="11" t="n"/>
      <c r="C9417" s="11" t="n"/>
      <c r="E9417" s="12">
        <f>IF($A9417="","",IF(ISNUMBER($A9417),$A9417,IFERROR(DATEVALUE($A9417),"")))</f>
        <v/>
      </c>
      <c r="F9417" s="12">
        <f>IF($B9417="","",IF(ISNUMBER($B9417),HOUR($B9417)*2+MINUTE($B9417)/30,IFERROR(VALUE(LEFT($B9417,FIND(":",$B9417)-1))*2+VALUE(MID($B9417,FIND(":",$B9417)+1,2))/30,"")))</f>
        <v/>
      </c>
      <c r="G9417" s="12">
        <f>IF($E9417="","",IF(WEEKDAY($E9417,2)&lt;6,1,0))</f>
        <v/>
      </c>
      <c r="H9417" s="12">
        <f>IF(OR($E9417="",$F9417=""),"",IF(AND($G9417=1,$F9417&gt;='Working Hours'!$C$8,$F9417&lt;'Working Hours'!$C$9),1,0))</f>
        <v/>
      </c>
    </row>
    <row r="9418">
      <c r="A9418" s="11" t="n"/>
      <c r="B9418" s="11" t="n"/>
      <c r="C9418" s="11" t="n"/>
      <c r="E9418" s="12">
        <f>IF($A9418="","",IF(ISNUMBER($A9418),$A9418,IFERROR(DATEVALUE($A9418),"")))</f>
        <v/>
      </c>
      <c r="F9418" s="12">
        <f>IF($B9418="","",IF(ISNUMBER($B9418),HOUR($B9418)*2+MINUTE($B9418)/30,IFERROR(VALUE(LEFT($B9418,FIND(":",$B9418)-1))*2+VALUE(MID($B9418,FIND(":",$B9418)+1,2))/30,"")))</f>
        <v/>
      </c>
      <c r="G9418" s="12">
        <f>IF($E9418="","",IF(WEEKDAY($E9418,2)&lt;6,1,0))</f>
        <v/>
      </c>
      <c r="H9418" s="12">
        <f>IF(OR($E9418="",$F9418=""),"",IF(AND($G9418=1,$F9418&gt;='Working Hours'!$C$8,$F9418&lt;'Working Hours'!$C$9),1,0))</f>
        <v/>
      </c>
    </row>
    <row r="9419">
      <c r="A9419" s="11" t="n"/>
      <c r="B9419" s="11" t="n"/>
      <c r="C9419" s="11" t="n"/>
      <c r="E9419" s="12">
        <f>IF($A9419="","",IF(ISNUMBER($A9419),$A9419,IFERROR(DATEVALUE($A9419),"")))</f>
        <v/>
      </c>
      <c r="F9419" s="12">
        <f>IF($B9419="","",IF(ISNUMBER($B9419),HOUR($B9419)*2+MINUTE($B9419)/30,IFERROR(VALUE(LEFT($B9419,FIND(":",$B9419)-1))*2+VALUE(MID($B9419,FIND(":",$B9419)+1,2))/30,"")))</f>
        <v/>
      </c>
      <c r="G9419" s="12">
        <f>IF($E9419="","",IF(WEEKDAY($E9419,2)&lt;6,1,0))</f>
        <v/>
      </c>
      <c r="H9419" s="12">
        <f>IF(OR($E9419="",$F9419=""),"",IF(AND($G9419=1,$F9419&gt;='Working Hours'!$C$8,$F9419&lt;'Working Hours'!$C$9),1,0))</f>
        <v/>
      </c>
    </row>
    <row r="9420">
      <c r="A9420" s="11" t="n"/>
      <c r="B9420" s="11" t="n"/>
      <c r="C9420" s="11" t="n"/>
      <c r="E9420" s="12">
        <f>IF($A9420="","",IF(ISNUMBER($A9420),$A9420,IFERROR(DATEVALUE($A9420),"")))</f>
        <v/>
      </c>
      <c r="F9420" s="12">
        <f>IF($B9420="","",IF(ISNUMBER($B9420),HOUR($B9420)*2+MINUTE($B9420)/30,IFERROR(VALUE(LEFT($B9420,FIND(":",$B9420)-1))*2+VALUE(MID($B9420,FIND(":",$B9420)+1,2))/30,"")))</f>
        <v/>
      </c>
      <c r="G9420" s="12">
        <f>IF($E9420="","",IF(WEEKDAY($E9420,2)&lt;6,1,0))</f>
        <v/>
      </c>
      <c r="H9420" s="12">
        <f>IF(OR($E9420="",$F9420=""),"",IF(AND($G9420=1,$F9420&gt;='Working Hours'!$C$8,$F9420&lt;'Working Hours'!$C$9),1,0))</f>
        <v/>
      </c>
    </row>
    <row r="9421">
      <c r="A9421" s="11" t="n"/>
      <c r="B9421" s="11" t="n"/>
      <c r="C9421" s="11" t="n"/>
      <c r="E9421" s="12">
        <f>IF($A9421="","",IF(ISNUMBER($A9421),$A9421,IFERROR(DATEVALUE($A9421),"")))</f>
        <v/>
      </c>
      <c r="F9421" s="12">
        <f>IF($B9421="","",IF(ISNUMBER($B9421),HOUR($B9421)*2+MINUTE($B9421)/30,IFERROR(VALUE(LEFT($B9421,FIND(":",$B9421)-1))*2+VALUE(MID($B9421,FIND(":",$B9421)+1,2))/30,"")))</f>
        <v/>
      </c>
      <c r="G9421" s="12">
        <f>IF($E9421="","",IF(WEEKDAY($E9421,2)&lt;6,1,0))</f>
        <v/>
      </c>
      <c r="H9421" s="12">
        <f>IF(OR($E9421="",$F9421=""),"",IF(AND($G9421=1,$F9421&gt;='Working Hours'!$C$8,$F9421&lt;'Working Hours'!$C$9),1,0))</f>
        <v/>
      </c>
    </row>
    <row r="9422">
      <c r="A9422" s="11" t="n"/>
      <c r="B9422" s="11" t="n"/>
      <c r="C9422" s="11" t="n"/>
      <c r="E9422" s="12">
        <f>IF($A9422="","",IF(ISNUMBER($A9422),$A9422,IFERROR(DATEVALUE($A9422),"")))</f>
        <v/>
      </c>
      <c r="F9422" s="12">
        <f>IF($B9422="","",IF(ISNUMBER($B9422),HOUR($B9422)*2+MINUTE($B9422)/30,IFERROR(VALUE(LEFT($B9422,FIND(":",$B9422)-1))*2+VALUE(MID($B9422,FIND(":",$B9422)+1,2))/30,"")))</f>
        <v/>
      </c>
      <c r="G9422" s="12">
        <f>IF($E9422="","",IF(WEEKDAY($E9422,2)&lt;6,1,0))</f>
        <v/>
      </c>
      <c r="H9422" s="12">
        <f>IF(OR($E9422="",$F9422=""),"",IF(AND($G9422=1,$F9422&gt;='Working Hours'!$C$8,$F9422&lt;'Working Hours'!$C$9),1,0))</f>
        <v/>
      </c>
    </row>
    <row r="9423">
      <c r="A9423" s="11" t="n"/>
      <c r="B9423" s="11" t="n"/>
      <c r="C9423" s="11" t="n"/>
      <c r="E9423" s="12">
        <f>IF($A9423="","",IF(ISNUMBER($A9423),$A9423,IFERROR(DATEVALUE($A9423),"")))</f>
        <v/>
      </c>
      <c r="F9423" s="12">
        <f>IF($B9423="","",IF(ISNUMBER($B9423),HOUR($B9423)*2+MINUTE($B9423)/30,IFERROR(VALUE(LEFT($B9423,FIND(":",$B9423)-1))*2+VALUE(MID($B9423,FIND(":",$B9423)+1,2))/30,"")))</f>
        <v/>
      </c>
      <c r="G9423" s="12">
        <f>IF($E9423="","",IF(WEEKDAY($E9423,2)&lt;6,1,0))</f>
        <v/>
      </c>
      <c r="H9423" s="12">
        <f>IF(OR($E9423="",$F9423=""),"",IF(AND($G9423=1,$F9423&gt;='Working Hours'!$C$8,$F9423&lt;'Working Hours'!$C$9),1,0))</f>
        <v/>
      </c>
    </row>
    <row r="9424">
      <c r="A9424" s="11" t="n"/>
      <c r="B9424" s="11" t="n"/>
      <c r="C9424" s="11" t="n"/>
      <c r="E9424" s="12">
        <f>IF($A9424="","",IF(ISNUMBER($A9424),$A9424,IFERROR(DATEVALUE($A9424),"")))</f>
        <v/>
      </c>
      <c r="F9424" s="12">
        <f>IF($B9424="","",IF(ISNUMBER($B9424),HOUR($B9424)*2+MINUTE($B9424)/30,IFERROR(VALUE(LEFT($B9424,FIND(":",$B9424)-1))*2+VALUE(MID($B9424,FIND(":",$B9424)+1,2))/30,"")))</f>
        <v/>
      </c>
      <c r="G9424" s="12">
        <f>IF($E9424="","",IF(WEEKDAY($E9424,2)&lt;6,1,0))</f>
        <v/>
      </c>
      <c r="H9424" s="12">
        <f>IF(OR($E9424="",$F9424=""),"",IF(AND($G9424=1,$F9424&gt;='Working Hours'!$C$8,$F9424&lt;'Working Hours'!$C$9),1,0))</f>
        <v/>
      </c>
    </row>
    <row r="9425">
      <c r="A9425" s="11" t="n"/>
      <c r="B9425" s="11" t="n"/>
      <c r="C9425" s="11" t="n"/>
      <c r="E9425" s="12">
        <f>IF($A9425="","",IF(ISNUMBER($A9425),$A9425,IFERROR(DATEVALUE($A9425),"")))</f>
        <v/>
      </c>
      <c r="F9425" s="12">
        <f>IF($B9425="","",IF(ISNUMBER($B9425),HOUR($B9425)*2+MINUTE($B9425)/30,IFERROR(VALUE(LEFT($B9425,FIND(":",$B9425)-1))*2+VALUE(MID($B9425,FIND(":",$B9425)+1,2))/30,"")))</f>
        <v/>
      </c>
      <c r="G9425" s="12">
        <f>IF($E9425="","",IF(WEEKDAY($E9425,2)&lt;6,1,0))</f>
        <v/>
      </c>
      <c r="H9425" s="12">
        <f>IF(OR($E9425="",$F9425=""),"",IF(AND($G9425=1,$F9425&gt;='Working Hours'!$C$8,$F9425&lt;'Working Hours'!$C$9),1,0))</f>
        <v/>
      </c>
    </row>
    <row r="9426">
      <c r="A9426" s="11" t="n"/>
      <c r="B9426" s="11" t="n"/>
      <c r="C9426" s="11" t="n"/>
      <c r="E9426" s="12">
        <f>IF($A9426="","",IF(ISNUMBER($A9426),$A9426,IFERROR(DATEVALUE($A9426),"")))</f>
        <v/>
      </c>
      <c r="F9426" s="12">
        <f>IF($B9426="","",IF(ISNUMBER($B9426),HOUR($B9426)*2+MINUTE($B9426)/30,IFERROR(VALUE(LEFT($B9426,FIND(":",$B9426)-1))*2+VALUE(MID($B9426,FIND(":",$B9426)+1,2))/30,"")))</f>
        <v/>
      </c>
      <c r="G9426" s="12">
        <f>IF($E9426="","",IF(WEEKDAY($E9426,2)&lt;6,1,0))</f>
        <v/>
      </c>
      <c r="H9426" s="12">
        <f>IF(OR($E9426="",$F9426=""),"",IF(AND($G9426=1,$F9426&gt;='Working Hours'!$C$8,$F9426&lt;'Working Hours'!$C$9),1,0))</f>
        <v/>
      </c>
    </row>
    <row r="9427">
      <c r="A9427" s="11" t="n"/>
      <c r="B9427" s="11" t="n"/>
      <c r="C9427" s="11" t="n"/>
      <c r="E9427" s="12">
        <f>IF($A9427="","",IF(ISNUMBER($A9427),$A9427,IFERROR(DATEVALUE($A9427),"")))</f>
        <v/>
      </c>
      <c r="F9427" s="12">
        <f>IF($B9427="","",IF(ISNUMBER($B9427),HOUR($B9427)*2+MINUTE($B9427)/30,IFERROR(VALUE(LEFT($B9427,FIND(":",$B9427)-1))*2+VALUE(MID($B9427,FIND(":",$B9427)+1,2))/30,"")))</f>
        <v/>
      </c>
      <c r="G9427" s="12">
        <f>IF($E9427="","",IF(WEEKDAY($E9427,2)&lt;6,1,0))</f>
        <v/>
      </c>
      <c r="H9427" s="12">
        <f>IF(OR($E9427="",$F9427=""),"",IF(AND($G9427=1,$F9427&gt;='Working Hours'!$C$8,$F9427&lt;'Working Hours'!$C$9),1,0))</f>
        <v/>
      </c>
    </row>
    <row r="9428">
      <c r="A9428" s="11" t="n"/>
      <c r="B9428" s="11" t="n"/>
      <c r="C9428" s="11" t="n"/>
      <c r="E9428" s="12">
        <f>IF($A9428="","",IF(ISNUMBER($A9428),$A9428,IFERROR(DATEVALUE($A9428),"")))</f>
        <v/>
      </c>
      <c r="F9428" s="12">
        <f>IF($B9428="","",IF(ISNUMBER($B9428),HOUR($B9428)*2+MINUTE($B9428)/30,IFERROR(VALUE(LEFT($B9428,FIND(":",$B9428)-1))*2+VALUE(MID($B9428,FIND(":",$B9428)+1,2))/30,"")))</f>
        <v/>
      </c>
      <c r="G9428" s="12">
        <f>IF($E9428="","",IF(WEEKDAY($E9428,2)&lt;6,1,0))</f>
        <v/>
      </c>
      <c r="H9428" s="12">
        <f>IF(OR($E9428="",$F9428=""),"",IF(AND($G9428=1,$F9428&gt;='Working Hours'!$C$8,$F9428&lt;'Working Hours'!$C$9),1,0))</f>
        <v/>
      </c>
    </row>
    <row r="9429">
      <c r="A9429" s="11" t="n"/>
      <c r="B9429" s="11" t="n"/>
      <c r="C9429" s="11" t="n"/>
      <c r="E9429" s="12">
        <f>IF($A9429="","",IF(ISNUMBER($A9429),$A9429,IFERROR(DATEVALUE($A9429),"")))</f>
        <v/>
      </c>
      <c r="F9429" s="12">
        <f>IF($B9429="","",IF(ISNUMBER($B9429),HOUR($B9429)*2+MINUTE($B9429)/30,IFERROR(VALUE(LEFT($B9429,FIND(":",$B9429)-1))*2+VALUE(MID($B9429,FIND(":",$B9429)+1,2))/30,"")))</f>
        <v/>
      </c>
      <c r="G9429" s="12">
        <f>IF($E9429="","",IF(WEEKDAY($E9429,2)&lt;6,1,0))</f>
        <v/>
      </c>
      <c r="H9429" s="12">
        <f>IF(OR($E9429="",$F9429=""),"",IF(AND($G9429=1,$F9429&gt;='Working Hours'!$C$8,$F9429&lt;'Working Hours'!$C$9),1,0))</f>
        <v/>
      </c>
    </row>
    <row r="9430">
      <c r="A9430" s="11" t="n"/>
      <c r="B9430" s="11" t="n"/>
      <c r="C9430" s="11" t="n"/>
      <c r="E9430" s="12">
        <f>IF($A9430="","",IF(ISNUMBER($A9430),$A9430,IFERROR(DATEVALUE($A9430),"")))</f>
        <v/>
      </c>
      <c r="F9430" s="12">
        <f>IF($B9430="","",IF(ISNUMBER($B9430),HOUR($B9430)*2+MINUTE($B9430)/30,IFERROR(VALUE(LEFT($B9430,FIND(":",$B9430)-1))*2+VALUE(MID($B9430,FIND(":",$B9430)+1,2))/30,"")))</f>
        <v/>
      </c>
      <c r="G9430" s="12">
        <f>IF($E9430="","",IF(WEEKDAY($E9430,2)&lt;6,1,0))</f>
        <v/>
      </c>
      <c r="H9430" s="12">
        <f>IF(OR($E9430="",$F9430=""),"",IF(AND($G9430=1,$F9430&gt;='Working Hours'!$C$8,$F9430&lt;'Working Hours'!$C$9),1,0))</f>
        <v/>
      </c>
    </row>
    <row r="9431">
      <c r="A9431" s="11" t="n"/>
      <c r="B9431" s="11" t="n"/>
      <c r="C9431" s="11" t="n"/>
      <c r="E9431" s="12">
        <f>IF($A9431="","",IF(ISNUMBER($A9431),$A9431,IFERROR(DATEVALUE($A9431),"")))</f>
        <v/>
      </c>
      <c r="F9431" s="12">
        <f>IF($B9431="","",IF(ISNUMBER($B9431),HOUR($B9431)*2+MINUTE($B9431)/30,IFERROR(VALUE(LEFT($B9431,FIND(":",$B9431)-1))*2+VALUE(MID($B9431,FIND(":",$B9431)+1,2))/30,"")))</f>
        <v/>
      </c>
      <c r="G9431" s="12">
        <f>IF($E9431="","",IF(WEEKDAY($E9431,2)&lt;6,1,0))</f>
        <v/>
      </c>
      <c r="H9431" s="12">
        <f>IF(OR($E9431="",$F9431=""),"",IF(AND($G9431=1,$F9431&gt;='Working Hours'!$C$8,$F9431&lt;'Working Hours'!$C$9),1,0))</f>
        <v/>
      </c>
    </row>
    <row r="9432">
      <c r="A9432" s="11" t="n"/>
      <c r="B9432" s="11" t="n"/>
      <c r="C9432" s="11" t="n"/>
      <c r="E9432" s="12">
        <f>IF($A9432="","",IF(ISNUMBER($A9432),$A9432,IFERROR(DATEVALUE($A9432),"")))</f>
        <v/>
      </c>
      <c r="F9432" s="12">
        <f>IF($B9432="","",IF(ISNUMBER($B9432),HOUR($B9432)*2+MINUTE($B9432)/30,IFERROR(VALUE(LEFT($B9432,FIND(":",$B9432)-1))*2+VALUE(MID($B9432,FIND(":",$B9432)+1,2))/30,"")))</f>
        <v/>
      </c>
      <c r="G9432" s="12">
        <f>IF($E9432="","",IF(WEEKDAY($E9432,2)&lt;6,1,0))</f>
        <v/>
      </c>
      <c r="H9432" s="12">
        <f>IF(OR($E9432="",$F9432=""),"",IF(AND($G9432=1,$F9432&gt;='Working Hours'!$C$8,$F9432&lt;'Working Hours'!$C$9),1,0))</f>
        <v/>
      </c>
    </row>
    <row r="9433">
      <c r="A9433" s="11" t="n"/>
      <c r="B9433" s="11" t="n"/>
      <c r="C9433" s="11" t="n"/>
      <c r="E9433" s="12">
        <f>IF($A9433="","",IF(ISNUMBER($A9433),$A9433,IFERROR(DATEVALUE($A9433),"")))</f>
        <v/>
      </c>
      <c r="F9433" s="12">
        <f>IF($B9433="","",IF(ISNUMBER($B9433),HOUR($B9433)*2+MINUTE($B9433)/30,IFERROR(VALUE(LEFT($B9433,FIND(":",$B9433)-1))*2+VALUE(MID($B9433,FIND(":",$B9433)+1,2))/30,"")))</f>
        <v/>
      </c>
      <c r="G9433" s="12">
        <f>IF($E9433="","",IF(WEEKDAY($E9433,2)&lt;6,1,0))</f>
        <v/>
      </c>
      <c r="H9433" s="12">
        <f>IF(OR($E9433="",$F9433=""),"",IF(AND($G9433=1,$F9433&gt;='Working Hours'!$C$8,$F9433&lt;'Working Hours'!$C$9),1,0))</f>
        <v/>
      </c>
    </row>
    <row r="9434">
      <c r="A9434" s="11" t="n"/>
      <c r="B9434" s="11" t="n"/>
      <c r="C9434" s="11" t="n"/>
      <c r="E9434" s="12">
        <f>IF($A9434="","",IF(ISNUMBER($A9434),$A9434,IFERROR(DATEVALUE($A9434),"")))</f>
        <v/>
      </c>
      <c r="F9434" s="12">
        <f>IF($B9434="","",IF(ISNUMBER($B9434),HOUR($B9434)*2+MINUTE($B9434)/30,IFERROR(VALUE(LEFT($B9434,FIND(":",$B9434)-1))*2+VALUE(MID($B9434,FIND(":",$B9434)+1,2))/30,"")))</f>
        <v/>
      </c>
      <c r="G9434" s="12">
        <f>IF($E9434="","",IF(WEEKDAY($E9434,2)&lt;6,1,0))</f>
        <v/>
      </c>
      <c r="H9434" s="12">
        <f>IF(OR($E9434="",$F9434=""),"",IF(AND($G9434=1,$F9434&gt;='Working Hours'!$C$8,$F9434&lt;'Working Hours'!$C$9),1,0))</f>
        <v/>
      </c>
    </row>
    <row r="9435">
      <c r="A9435" s="11" t="n"/>
      <c r="B9435" s="11" t="n"/>
      <c r="C9435" s="11" t="n"/>
      <c r="E9435" s="12">
        <f>IF($A9435="","",IF(ISNUMBER($A9435),$A9435,IFERROR(DATEVALUE($A9435),"")))</f>
        <v/>
      </c>
      <c r="F9435" s="12">
        <f>IF($B9435="","",IF(ISNUMBER($B9435),HOUR($B9435)*2+MINUTE($B9435)/30,IFERROR(VALUE(LEFT($B9435,FIND(":",$B9435)-1))*2+VALUE(MID($B9435,FIND(":",$B9435)+1,2))/30,"")))</f>
        <v/>
      </c>
      <c r="G9435" s="12">
        <f>IF($E9435="","",IF(WEEKDAY($E9435,2)&lt;6,1,0))</f>
        <v/>
      </c>
      <c r="H9435" s="12">
        <f>IF(OR($E9435="",$F9435=""),"",IF(AND($G9435=1,$F9435&gt;='Working Hours'!$C$8,$F9435&lt;'Working Hours'!$C$9),1,0))</f>
        <v/>
      </c>
    </row>
    <row r="9436">
      <c r="A9436" s="11" t="n"/>
      <c r="B9436" s="11" t="n"/>
      <c r="C9436" s="11" t="n"/>
      <c r="E9436" s="12">
        <f>IF($A9436="","",IF(ISNUMBER($A9436),$A9436,IFERROR(DATEVALUE($A9436),"")))</f>
        <v/>
      </c>
      <c r="F9436" s="12">
        <f>IF($B9436="","",IF(ISNUMBER($B9436),HOUR($B9436)*2+MINUTE($B9436)/30,IFERROR(VALUE(LEFT($B9436,FIND(":",$B9436)-1))*2+VALUE(MID($B9436,FIND(":",$B9436)+1,2))/30,"")))</f>
        <v/>
      </c>
      <c r="G9436" s="12">
        <f>IF($E9436="","",IF(WEEKDAY($E9436,2)&lt;6,1,0))</f>
        <v/>
      </c>
      <c r="H9436" s="12">
        <f>IF(OR($E9436="",$F9436=""),"",IF(AND($G9436=1,$F9436&gt;='Working Hours'!$C$8,$F9436&lt;'Working Hours'!$C$9),1,0))</f>
        <v/>
      </c>
    </row>
    <row r="9437">
      <c r="A9437" s="11" t="n"/>
      <c r="B9437" s="11" t="n"/>
      <c r="C9437" s="11" t="n"/>
      <c r="E9437" s="12">
        <f>IF($A9437="","",IF(ISNUMBER($A9437),$A9437,IFERROR(DATEVALUE($A9437),"")))</f>
        <v/>
      </c>
      <c r="F9437" s="12">
        <f>IF($B9437="","",IF(ISNUMBER($B9437),HOUR($B9437)*2+MINUTE($B9437)/30,IFERROR(VALUE(LEFT($B9437,FIND(":",$B9437)-1))*2+VALUE(MID($B9437,FIND(":",$B9437)+1,2))/30,"")))</f>
        <v/>
      </c>
      <c r="G9437" s="12">
        <f>IF($E9437="","",IF(WEEKDAY($E9437,2)&lt;6,1,0))</f>
        <v/>
      </c>
      <c r="H9437" s="12">
        <f>IF(OR($E9437="",$F9437=""),"",IF(AND($G9437=1,$F9437&gt;='Working Hours'!$C$8,$F9437&lt;'Working Hours'!$C$9),1,0))</f>
        <v/>
      </c>
    </row>
    <row r="9438">
      <c r="A9438" s="11" t="n"/>
      <c r="B9438" s="11" t="n"/>
      <c r="C9438" s="11" t="n"/>
      <c r="E9438" s="12">
        <f>IF($A9438="","",IF(ISNUMBER($A9438),$A9438,IFERROR(DATEVALUE($A9438),"")))</f>
        <v/>
      </c>
      <c r="F9438" s="12">
        <f>IF($B9438="","",IF(ISNUMBER($B9438),HOUR($B9438)*2+MINUTE($B9438)/30,IFERROR(VALUE(LEFT($B9438,FIND(":",$B9438)-1))*2+VALUE(MID($B9438,FIND(":",$B9438)+1,2))/30,"")))</f>
        <v/>
      </c>
      <c r="G9438" s="12">
        <f>IF($E9438="","",IF(WEEKDAY($E9438,2)&lt;6,1,0))</f>
        <v/>
      </c>
      <c r="H9438" s="12">
        <f>IF(OR($E9438="",$F9438=""),"",IF(AND($G9438=1,$F9438&gt;='Working Hours'!$C$8,$F9438&lt;'Working Hours'!$C$9),1,0))</f>
        <v/>
      </c>
    </row>
    <row r="9439">
      <c r="A9439" s="11" t="n"/>
      <c r="B9439" s="11" t="n"/>
      <c r="C9439" s="11" t="n"/>
      <c r="E9439" s="12">
        <f>IF($A9439="","",IF(ISNUMBER($A9439),$A9439,IFERROR(DATEVALUE($A9439),"")))</f>
        <v/>
      </c>
      <c r="F9439" s="12">
        <f>IF($B9439="","",IF(ISNUMBER($B9439),HOUR($B9439)*2+MINUTE($B9439)/30,IFERROR(VALUE(LEFT($B9439,FIND(":",$B9439)-1))*2+VALUE(MID($B9439,FIND(":",$B9439)+1,2))/30,"")))</f>
        <v/>
      </c>
      <c r="G9439" s="12">
        <f>IF($E9439="","",IF(WEEKDAY($E9439,2)&lt;6,1,0))</f>
        <v/>
      </c>
      <c r="H9439" s="12">
        <f>IF(OR($E9439="",$F9439=""),"",IF(AND($G9439=1,$F9439&gt;='Working Hours'!$C$8,$F9439&lt;'Working Hours'!$C$9),1,0))</f>
        <v/>
      </c>
    </row>
    <row r="9440">
      <c r="A9440" s="11" t="n"/>
      <c r="B9440" s="11" t="n"/>
      <c r="C9440" s="11" t="n"/>
      <c r="E9440" s="12">
        <f>IF($A9440="","",IF(ISNUMBER($A9440),$A9440,IFERROR(DATEVALUE($A9440),"")))</f>
        <v/>
      </c>
      <c r="F9440" s="12">
        <f>IF($B9440="","",IF(ISNUMBER($B9440),HOUR($B9440)*2+MINUTE($B9440)/30,IFERROR(VALUE(LEFT($B9440,FIND(":",$B9440)-1))*2+VALUE(MID($B9440,FIND(":",$B9440)+1,2))/30,"")))</f>
        <v/>
      </c>
      <c r="G9440" s="12">
        <f>IF($E9440="","",IF(WEEKDAY($E9440,2)&lt;6,1,0))</f>
        <v/>
      </c>
      <c r="H9440" s="12">
        <f>IF(OR($E9440="",$F9440=""),"",IF(AND($G9440=1,$F9440&gt;='Working Hours'!$C$8,$F9440&lt;'Working Hours'!$C$9),1,0))</f>
        <v/>
      </c>
    </row>
    <row r="9441">
      <c r="A9441" s="11" t="n"/>
      <c r="B9441" s="11" t="n"/>
      <c r="C9441" s="11" t="n"/>
      <c r="E9441" s="12">
        <f>IF($A9441="","",IF(ISNUMBER($A9441),$A9441,IFERROR(DATEVALUE($A9441),"")))</f>
        <v/>
      </c>
      <c r="F9441" s="12">
        <f>IF($B9441="","",IF(ISNUMBER($B9441),HOUR($B9441)*2+MINUTE($B9441)/30,IFERROR(VALUE(LEFT($B9441,FIND(":",$B9441)-1))*2+VALUE(MID($B9441,FIND(":",$B9441)+1,2))/30,"")))</f>
        <v/>
      </c>
      <c r="G9441" s="12">
        <f>IF($E9441="","",IF(WEEKDAY($E9441,2)&lt;6,1,0))</f>
        <v/>
      </c>
      <c r="H9441" s="12">
        <f>IF(OR($E9441="",$F9441=""),"",IF(AND($G9441=1,$F9441&gt;='Working Hours'!$C$8,$F9441&lt;'Working Hours'!$C$9),1,0))</f>
        <v/>
      </c>
    </row>
    <row r="9442">
      <c r="A9442" s="11" t="n"/>
      <c r="B9442" s="11" t="n"/>
      <c r="C9442" s="11" t="n"/>
      <c r="E9442" s="12">
        <f>IF($A9442="","",IF(ISNUMBER($A9442),$A9442,IFERROR(DATEVALUE($A9442),"")))</f>
        <v/>
      </c>
      <c r="F9442" s="12">
        <f>IF($B9442="","",IF(ISNUMBER($B9442),HOUR($B9442)*2+MINUTE($B9442)/30,IFERROR(VALUE(LEFT($B9442,FIND(":",$B9442)-1))*2+VALUE(MID($B9442,FIND(":",$B9442)+1,2))/30,"")))</f>
        <v/>
      </c>
      <c r="G9442" s="12">
        <f>IF($E9442="","",IF(WEEKDAY($E9442,2)&lt;6,1,0))</f>
        <v/>
      </c>
      <c r="H9442" s="12">
        <f>IF(OR($E9442="",$F9442=""),"",IF(AND($G9442=1,$F9442&gt;='Working Hours'!$C$8,$F9442&lt;'Working Hours'!$C$9),1,0))</f>
        <v/>
      </c>
    </row>
    <row r="9443">
      <c r="A9443" s="11" t="n"/>
      <c r="B9443" s="11" t="n"/>
      <c r="C9443" s="11" t="n"/>
      <c r="E9443" s="12">
        <f>IF($A9443="","",IF(ISNUMBER($A9443),$A9443,IFERROR(DATEVALUE($A9443),"")))</f>
        <v/>
      </c>
      <c r="F9443" s="12">
        <f>IF($B9443="","",IF(ISNUMBER($B9443),HOUR($B9443)*2+MINUTE($B9443)/30,IFERROR(VALUE(LEFT($B9443,FIND(":",$B9443)-1))*2+VALUE(MID($B9443,FIND(":",$B9443)+1,2))/30,"")))</f>
        <v/>
      </c>
      <c r="G9443" s="12">
        <f>IF($E9443="","",IF(WEEKDAY($E9443,2)&lt;6,1,0))</f>
        <v/>
      </c>
      <c r="H9443" s="12">
        <f>IF(OR($E9443="",$F9443=""),"",IF(AND($G9443=1,$F9443&gt;='Working Hours'!$C$8,$F9443&lt;'Working Hours'!$C$9),1,0))</f>
        <v/>
      </c>
    </row>
    <row r="9444">
      <c r="A9444" s="11" t="n"/>
      <c r="B9444" s="11" t="n"/>
      <c r="C9444" s="11" t="n"/>
      <c r="E9444" s="12">
        <f>IF($A9444="","",IF(ISNUMBER($A9444),$A9444,IFERROR(DATEVALUE($A9444),"")))</f>
        <v/>
      </c>
      <c r="F9444" s="12">
        <f>IF($B9444="","",IF(ISNUMBER($B9444),HOUR($B9444)*2+MINUTE($B9444)/30,IFERROR(VALUE(LEFT($B9444,FIND(":",$B9444)-1))*2+VALUE(MID($B9444,FIND(":",$B9444)+1,2))/30,"")))</f>
        <v/>
      </c>
      <c r="G9444" s="12">
        <f>IF($E9444="","",IF(WEEKDAY($E9444,2)&lt;6,1,0))</f>
        <v/>
      </c>
      <c r="H9444" s="12">
        <f>IF(OR($E9444="",$F9444=""),"",IF(AND($G9444=1,$F9444&gt;='Working Hours'!$C$8,$F9444&lt;'Working Hours'!$C$9),1,0))</f>
        <v/>
      </c>
    </row>
    <row r="9445">
      <c r="A9445" s="11" t="n"/>
      <c r="B9445" s="11" t="n"/>
      <c r="C9445" s="11" t="n"/>
      <c r="E9445" s="12">
        <f>IF($A9445="","",IF(ISNUMBER($A9445),$A9445,IFERROR(DATEVALUE($A9445),"")))</f>
        <v/>
      </c>
      <c r="F9445" s="12">
        <f>IF($B9445="","",IF(ISNUMBER($B9445),HOUR($B9445)*2+MINUTE($B9445)/30,IFERROR(VALUE(LEFT($B9445,FIND(":",$B9445)-1))*2+VALUE(MID($B9445,FIND(":",$B9445)+1,2))/30,"")))</f>
        <v/>
      </c>
      <c r="G9445" s="12">
        <f>IF($E9445="","",IF(WEEKDAY($E9445,2)&lt;6,1,0))</f>
        <v/>
      </c>
      <c r="H9445" s="12">
        <f>IF(OR($E9445="",$F9445=""),"",IF(AND($G9445=1,$F9445&gt;='Working Hours'!$C$8,$F9445&lt;'Working Hours'!$C$9),1,0))</f>
        <v/>
      </c>
    </row>
    <row r="9446">
      <c r="A9446" s="11" t="n"/>
      <c r="B9446" s="11" t="n"/>
      <c r="C9446" s="11" t="n"/>
      <c r="E9446" s="12">
        <f>IF($A9446="","",IF(ISNUMBER($A9446),$A9446,IFERROR(DATEVALUE($A9446),"")))</f>
        <v/>
      </c>
      <c r="F9446" s="12">
        <f>IF($B9446="","",IF(ISNUMBER($B9446),HOUR($B9446)*2+MINUTE($B9446)/30,IFERROR(VALUE(LEFT($B9446,FIND(":",$B9446)-1))*2+VALUE(MID($B9446,FIND(":",$B9446)+1,2))/30,"")))</f>
        <v/>
      </c>
      <c r="G9446" s="12">
        <f>IF($E9446="","",IF(WEEKDAY($E9446,2)&lt;6,1,0))</f>
        <v/>
      </c>
      <c r="H9446" s="12">
        <f>IF(OR($E9446="",$F9446=""),"",IF(AND($G9446=1,$F9446&gt;='Working Hours'!$C$8,$F9446&lt;'Working Hours'!$C$9),1,0))</f>
        <v/>
      </c>
    </row>
    <row r="9447">
      <c r="A9447" s="11" t="n"/>
      <c r="B9447" s="11" t="n"/>
      <c r="C9447" s="11" t="n"/>
      <c r="E9447" s="12">
        <f>IF($A9447="","",IF(ISNUMBER($A9447),$A9447,IFERROR(DATEVALUE($A9447),"")))</f>
        <v/>
      </c>
      <c r="F9447" s="12">
        <f>IF($B9447="","",IF(ISNUMBER($B9447),HOUR($B9447)*2+MINUTE($B9447)/30,IFERROR(VALUE(LEFT($B9447,FIND(":",$B9447)-1))*2+VALUE(MID($B9447,FIND(":",$B9447)+1,2))/30,"")))</f>
        <v/>
      </c>
      <c r="G9447" s="12">
        <f>IF($E9447="","",IF(WEEKDAY($E9447,2)&lt;6,1,0))</f>
        <v/>
      </c>
      <c r="H9447" s="12">
        <f>IF(OR($E9447="",$F9447=""),"",IF(AND($G9447=1,$F9447&gt;='Working Hours'!$C$8,$F9447&lt;'Working Hours'!$C$9),1,0))</f>
        <v/>
      </c>
    </row>
    <row r="9448">
      <c r="A9448" s="11" t="n"/>
      <c r="B9448" s="11" t="n"/>
      <c r="C9448" s="11" t="n"/>
      <c r="E9448" s="12">
        <f>IF($A9448="","",IF(ISNUMBER($A9448),$A9448,IFERROR(DATEVALUE($A9448),"")))</f>
        <v/>
      </c>
      <c r="F9448" s="12">
        <f>IF($B9448="","",IF(ISNUMBER($B9448),HOUR($B9448)*2+MINUTE($B9448)/30,IFERROR(VALUE(LEFT($B9448,FIND(":",$B9448)-1))*2+VALUE(MID($B9448,FIND(":",$B9448)+1,2))/30,"")))</f>
        <v/>
      </c>
      <c r="G9448" s="12">
        <f>IF($E9448="","",IF(WEEKDAY($E9448,2)&lt;6,1,0))</f>
        <v/>
      </c>
      <c r="H9448" s="12">
        <f>IF(OR($E9448="",$F9448=""),"",IF(AND($G9448=1,$F9448&gt;='Working Hours'!$C$8,$F9448&lt;'Working Hours'!$C$9),1,0))</f>
        <v/>
      </c>
    </row>
    <row r="9449">
      <c r="A9449" s="11" t="n"/>
      <c r="B9449" s="11" t="n"/>
      <c r="C9449" s="11" t="n"/>
      <c r="E9449" s="12">
        <f>IF($A9449="","",IF(ISNUMBER($A9449),$A9449,IFERROR(DATEVALUE($A9449),"")))</f>
        <v/>
      </c>
      <c r="F9449" s="12">
        <f>IF($B9449="","",IF(ISNUMBER($B9449),HOUR($B9449)*2+MINUTE($B9449)/30,IFERROR(VALUE(LEFT($B9449,FIND(":",$B9449)-1))*2+VALUE(MID($B9449,FIND(":",$B9449)+1,2))/30,"")))</f>
        <v/>
      </c>
      <c r="G9449" s="12">
        <f>IF($E9449="","",IF(WEEKDAY($E9449,2)&lt;6,1,0))</f>
        <v/>
      </c>
      <c r="H9449" s="12">
        <f>IF(OR($E9449="",$F9449=""),"",IF(AND($G9449=1,$F9449&gt;='Working Hours'!$C$8,$F9449&lt;'Working Hours'!$C$9),1,0))</f>
        <v/>
      </c>
    </row>
    <row r="9450">
      <c r="A9450" s="11" t="n"/>
      <c r="B9450" s="11" t="n"/>
      <c r="C9450" s="11" t="n"/>
      <c r="E9450" s="12">
        <f>IF($A9450="","",IF(ISNUMBER($A9450),$A9450,IFERROR(DATEVALUE($A9450),"")))</f>
        <v/>
      </c>
      <c r="F9450" s="12">
        <f>IF($B9450="","",IF(ISNUMBER($B9450),HOUR($B9450)*2+MINUTE($B9450)/30,IFERROR(VALUE(LEFT($B9450,FIND(":",$B9450)-1))*2+VALUE(MID($B9450,FIND(":",$B9450)+1,2))/30,"")))</f>
        <v/>
      </c>
      <c r="G9450" s="12">
        <f>IF($E9450="","",IF(WEEKDAY($E9450,2)&lt;6,1,0))</f>
        <v/>
      </c>
      <c r="H9450" s="12">
        <f>IF(OR($E9450="",$F9450=""),"",IF(AND($G9450=1,$F9450&gt;='Working Hours'!$C$8,$F9450&lt;'Working Hours'!$C$9),1,0))</f>
        <v/>
      </c>
    </row>
    <row r="9451">
      <c r="A9451" s="11" t="n"/>
      <c r="B9451" s="11" t="n"/>
      <c r="C9451" s="11" t="n"/>
      <c r="E9451" s="12">
        <f>IF($A9451="","",IF(ISNUMBER($A9451),$A9451,IFERROR(DATEVALUE($A9451),"")))</f>
        <v/>
      </c>
      <c r="F9451" s="12">
        <f>IF($B9451="","",IF(ISNUMBER($B9451),HOUR($B9451)*2+MINUTE($B9451)/30,IFERROR(VALUE(LEFT($B9451,FIND(":",$B9451)-1))*2+VALUE(MID($B9451,FIND(":",$B9451)+1,2))/30,"")))</f>
        <v/>
      </c>
      <c r="G9451" s="12">
        <f>IF($E9451="","",IF(WEEKDAY($E9451,2)&lt;6,1,0))</f>
        <v/>
      </c>
      <c r="H9451" s="12">
        <f>IF(OR($E9451="",$F9451=""),"",IF(AND($G9451=1,$F9451&gt;='Working Hours'!$C$8,$F9451&lt;'Working Hours'!$C$9),1,0))</f>
        <v/>
      </c>
    </row>
    <row r="9452">
      <c r="A9452" s="11" t="n"/>
      <c r="B9452" s="11" t="n"/>
      <c r="C9452" s="11" t="n"/>
      <c r="E9452" s="12">
        <f>IF($A9452="","",IF(ISNUMBER($A9452),$A9452,IFERROR(DATEVALUE($A9452),"")))</f>
        <v/>
      </c>
      <c r="F9452" s="12">
        <f>IF($B9452="","",IF(ISNUMBER($B9452),HOUR($B9452)*2+MINUTE($B9452)/30,IFERROR(VALUE(LEFT($B9452,FIND(":",$B9452)-1))*2+VALUE(MID($B9452,FIND(":",$B9452)+1,2))/30,"")))</f>
        <v/>
      </c>
      <c r="G9452" s="12">
        <f>IF($E9452="","",IF(WEEKDAY($E9452,2)&lt;6,1,0))</f>
        <v/>
      </c>
      <c r="H9452" s="12">
        <f>IF(OR($E9452="",$F9452=""),"",IF(AND($G9452=1,$F9452&gt;='Working Hours'!$C$8,$F9452&lt;'Working Hours'!$C$9),1,0))</f>
        <v/>
      </c>
    </row>
    <row r="9453">
      <c r="A9453" s="11" t="n"/>
      <c r="B9453" s="11" t="n"/>
      <c r="C9453" s="11" t="n"/>
      <c r="E9453" s="12">
        <f>IF($A9453="","",IF(ISNUMBER($A9453),$A9453,IFERROR(DATEVALUE($A9453),"")))</f>
        <v/>
      </c>
      <c r="F9453" s="12">
        <f>IF($B9453="","",IF(ISNUMBER($B9453),HOUR($B9453)*2+MINUTE($B9453)/30,IFERROR(VALUE(LEFT($B9453,FIND(":",$B9453)-1))*2+VALUE(MID($B9453,FIND(":",$B9453)+1,2))/30,"")))</f>
        <v/>
      </c>
      <c r="G9453" s="12">
        <f>IF($E9453="","",IF(WEEKDAY($E9453,2)&lt;6,1,0))</f>
        <v/>
      </c>
      <c r="H9453" s="12">
        <f>IF(OR($E9453="",$F9453=""),"",IF(AND($G9453=1,$F9453&gt;='Working Hours'!$C$8,$F9453&lt;'Working Hours'!$C$9),1,0))</f>
        <v/>
      </c>
    </row>
    <row r="9454">
      <c r="A9454" s="11" t="n"/>
      <c r="B9454" s="11" t="n"/>
      <c r="C9454" s="11" t="n"/>
      <c r="E9454" s="12">
        <f>IF($A9454="","",IF(ISNUMBER($A9454),$A9454,IFERROR(DATEVALUE($A9454),"")))</f>
        <v/>
      </c>
      <c r="F9454" s="12">
        <f>IF($B9454="","",IF(ISNUMBER($B9454),HOUR($B9454)*2+MINUTE($B9454)/30,IFERROR(VALUE(LEFT($B9454,FIND(":",$B9454)-1))*2+VALUE(MID($B9454,FIND(":",$B9454)+1,2))/30,"")))</f>
        <v/>
      </c>
      <c r="G9454" s="12">
        <f>IF($E9454="","",IF(WEEKDAY($E9454,2)&lt;6,1,0))</f>
        <v/>
      </c>
      <c r="H9454" s="12">
        <f>IF(OR($E9454="",$F9454=""),"",IF(AND($G9454=1,$F9454&gt;='Working Hours'!$C$8,$F9454&lt;'Working Hours'!$C$9),1,0))</f>
        <v/>
      </c>
    </row>
    <row r="9455">
      <c r="A9455" s="11" t="n"/>
      <c r="B9455" s="11" t="n"/>
      <c r="C9455" s="11" t="n"/>
      <c r="E9455" s="12">
        <f>IF($A9455="","",IF(ISNUMBER($A9455),$A9455,IFERROR(DATEVALUE($A9455),"")))</f>
        <v/>
      </c>
      <c r="F9455" s="12">
        <f>IF($B9455="","",IF(ISNUMBER($B9455),HOUR($B9455)*2+MINUTE($B9455)/30,IFERROR(VALUE(LEFT($B9455,FIND(":",$B9455)-1))*2+VALUE(MID($B9455,FIND(":",$B9455)+1,2))/30,"")))</f>
        <v/>
      </c>
      <c r="G9455" s="12">
        <f>IF($E9455="","",IF(WEEKDAY($E9455,2)&lt;6,1,0))</f>
        <v/>
      </c>
      <c r="H9455" s="12">
        <f>IF(OR($E9455="",$F9455=""),"",IF(AND($G9455=1,$F9455&gt;='Working Hours'!$C$8,$F9455&lt;'Working Hours'!$C$9),1,0))</f>
        <v/>
      </c>
    </row>
    <row r="9456">
      <c r="A9456" s="11" t="n"/>
      <c r="B9456" s="11" t="n"/>
      <c r="C9456" s="11" t="n"/>
      <c r="E9456" s="12">
        <f>IF($A9456="","",IF(ISNUMBER($A9456),$A9456,IFERROR(DATEVALUE($A9456),"")))</f>
        <v/>
      </c>
      <c r="F9456" s="12">
        <f>IF($B9456="","",IF(ISNUMBER($B9456),HOUR($B9456)*2+MINUTE($B9456)/30,IFERROR(VALUE(LEFT($B9456,FIND(":",$B9456)-1))*2+VALUE(MID($B9456,FIND(":",$B9456)+1,2))/30,"")))</f>
        <v/>
      </c>
      <c r="G9456" s="12">
        <f>IF($E9456="","",IF(WEEKDAY($E9456,2)&lt;6,1,0))</f>
        <v/>
      </c>
      <c r="H9456" s="12">
        <f>IF(OR($E9456="",$F9456=""),"",IF(AND($G9456=1,$F9456&gt;='Working Hours'!$C$8,$F9456&lt;'Working Hours'!$C$9),1,0))</f>
        <v/>
      </c>
    </row>
    <row r="9457">
      <c r="A9457" s="11" t="n"/>
      <c r="B9457" s="11" t="n"/>
      <c r="C9457" s="11" t="n"/>
      <c r="E9457" s="12">
        <f>IF($A9457="","",IF(ISNUMBER($A9457),$A9457,IFERROR(DATEVALUE($A9457),"")))</f>
        <v/>
      </c>
      <c r="F9457" s="12">
        <f>IF($B9457="","",IF(ISNUMBER($B9457),HOUR($B9457)*2+MINUTE($B9457)/30,IFERROR(VALUE(LEFT($B9457,FIND(":",$B9457)-1))*2+VALUE(MID($B9457,FIND(":",$B9457)+1,2))/30,"")))</f>
        <v/>
      </c>
      <c r="G9457" s="12">
        <f>IF($E9457="","",IF(WEEKDAY($E9457,2)&lt;6,1,0))</f>
        <v/>
      </c>
      <c r="H9457" s="12">
        <f>IF(OR($E9457="",$F9457=""),"",IF(AND($G9457=1,$F9457&gt;='Working Hours'!$C$8,$F9457&lt;'Working Hours'!$C$9),1,0))</f>
        <v/>
      </c>
    </row>
    <row r="9458">
      <c r="A9458" s="11" t="n"/>
      <c r="B9458" s="11" t="n"/>
      <c r="C9458" s="11" t="n"/>
      <c r="E9458" s="12">
        <f>IF($A9458="","",IF(ISNUMBER($A9458),$A9458,IFERROR(DATEVALUE($A9458),"")))</f>
        <v/>
      </c>
      <c r="F9458" s="12">
        <f>IF($B9458="","",IF(ISNUMBER($B9458),HOUR($B9458)*2+MINUTE($B9458)/30,IFERROR(VALUE(LEFT($B9458,FIND(":",$B9458)-1))*2+VALUE(MID($B9458,FIND(":",$B9458)+1,2))/30,"")))</f>
        <v/>
      </c>
      <c r="G9458" s="12">
        <f>IF($E9458="","",IF(WEEKDAY($E9458,2)&lt;6,1,0))</f>
        <v/>
      </c>
      <c r="H9458" s="12">
        <f>IF(OR($E9458="",$F9458=""),"",IF(AND($G9458=1,$F9458&gt;='Working Hours'!$C$8,$F9458&lt;'Working Hours'!$C$9),1,0))</f>
        <v/>
      </c>
    </row>
    <row r="9459">
      <c r="A9459" s="11" t="n"/>
      <c r="B9459" s="11" t="n"/>
      <c r="C9459" s="11" t="n"/>
      <c r="E9459" s="12">
        <f>IF($A9459="","",IF(ISNUMBER($A9459),$A9459,IFERROR(DATEVALUE($A9459),"")))</f>
        <v/>
      </c>
      <c r="F9459" s="12">
        <f>IF($B9459="","",IF(ISNUMBER($B9459),HOUR($B9459)*2+MINUTE($B9459)/30,IFERROR(VALUE(LEFT($B9459,FIND(":",$B9459)-1))*2+VALUE(MID($B9459,FIND(":",$B9459)+1,2))/30,"")))</f>
        <v/>
      </c>
      <c r="G9459" s="12">
        <f>IF($E9459="","",IF(WEEKDAY($E9459,2)&lt;6,1,0))</f>
        <v/>
      </c>
      <c r="H9459" s="12">
        <f>IF(OR($E9459="",$F9459=""),"",IF(AND($G9459=1,$F9459&gt;='Working Hours'!$C$8,$F9459&lt;'Working Hours'!$C$9),1,0))</f>
        <v/>
      </c>
    </row>
    <row r="9460">
      <c r="A9460" s="11" t="n"/>
      <c r="B9460" s="11" t="n"/>
      <c r="C9460" s="11" t="n"/>
      <c r="E9460" s="12">
        <f>IF($A9460="","",IF(ISNUMBER($A9460),$A9460,IFERROR(DATEVALUE($A9460),"")))</f>
        <v/>
      </c>
      <c r="F9460" s="12">
        <f>IF($B9460="","",IF(ISNUMBER($B9460),HOUR($B9460)*2+MINUTE($B9460)/30,IFERROR(VALUE(LEFT($B9460,FIND(":",$B9460)-1))*2+VALUE(MID($B9460,FIND(":",$B9460)+1,2))/30,"")))</f>
        <v/>
      </c>
      <c r="G9460" s="12">
        <f>IF($E9460="","",IF(WEEKDAY($E9460,2)&lt;6,1,0))</f>
        <v/>
      </c>
      <c r="H9460" s="12">
        <f>IF(OR($E9460="",$F9460=""),"",IF(AND($G9460=1,$F9460&gt;='Working Hours'!$C$8,$F9460&lt;'Working Hours'!$C$9),1,0))</f>
        <v/>
      </c>
    </row>
    <row r="9461">
      <c r="A9461" s="11" t="n"/>
      <c r="B9461" s="11" t="n"/>
      <c r="C9461" s="11" t="n"/>
      <c r="E9461" s="12">
        <f>IF($A9461="","",IF(ISNUMBER($A9461),$A9461,IFERROR(DATEVALUE($A9461),"")))</f>
        <v/>
      </c>
      <c r="F9461" s="12">
        <f>IF($B9461="","",IF(ISNUMBER($B9461),HOUR($B9461)*2+MINUTE($B9461)/30,IFERROR(VALUE(LEFT($B9461,FIND(":",$B9461)-1))*2+VALUE(MID($B9461,FIND(":",$B9461)+1,2))/30,"")))</f>
        <v/>
      </c>
      <c r="G9461" s="12">
        <f>IF($E9461="","",IF(WEEKDAY($E9461,2)&lt;6,1,0))</f>
        <v/>
      </c>
      <c r="H9461" s="12">
        <f>IF(OR($E9461="",$F9461=""),"",IF(AND($G9461=1,$F9461&gt;='Working Hours'!$C$8,$F9461&lt;'Working Hours'!$C$9),1,0))</f>
        <v/>
      </c>
    </row>
    <row r="9462">
      <c r="A9462" s="11" t="n"/>
      <c r="B9462" s="11" t="n"/>
      <c r="C9462" s="11" t="n"/>
      <c r="E9462" s="12">
        <f>IF($A9462="","",IF(ISNUMBER($A9462),$A9462,IFERROR(DATEVALUE($A9462),"")))</f>
        <v/>
      </c>
      <c r="F9462" s="12">
        <f>IF($B9462="","",IF(ISNUMBER($B9462),HOUR($B9462)*2+MINUTE($B9462)/30,IFERROR(VALUE(LEFT($B9462,FIND(":",$B9462)-1))*2+VALUE(MID($B9462,FIND(":",$B9462)+1,2))/30,"")))</f>
        <v/>
      </c>
      <c r="G9462" s="12">
        <f>IF($E9462="","",IF(WEEKDAY($E9462,2)&lt;6,1,0))</f>
        <v/>
      </c>
      <c r="H9462" s="12">
        <f>IF(OR($E9462="",$F9462=""),"",IF(AND($G9462=1,$F9462&gt;='Working Hours'!$C$8,$F9462&lt;'Working Hours'!$C$9),1,0))</f>
        <v/>
      </c>
    </row>
    <row r="9463">
      <c r="A9463" s="11" t="n"/>
      <c r="B9463" s="11" t="n"/>
      <c r="C9463" s="11" t="n"/>
      <c r="E9463" s="12">
        <f>IF($A9463="","",IF(ISNUMBER($A9463),$A9463,IFERROR(DATEVALUE($A9463),"")))</f>
        <v/>
      </c>
      <c r="F9463" s="12">
        <f>IF($B9463="","",IF(ISNUMBER($B9463),HOUR($B9463)*2+MINUTE($B9463)/30,IFERROR(VALUE(LEFT($B9463,FIND(":",$B9463)-1))*2+VALUE(MID($B9463,FIND(":",$B9463)+1,2))/30,"")))</f>
        <v/>
      </c>
      <c r="G9463" s="12">
        <f>IF($E9463="","",IF(WEEKDAY($E9463,2)&lt;6,1,0))</f>
        <v/>
      </c>
      <c r="H9463" s="12">
        <f>IF(OR($E9463="",$F9463=""),"",IF(AND($G9463=1,$F9463&gt;='Working Hours'!$C$8,$F9463&lt;'Working Hours'!$C$9),1,0))</f>
        <v/>
      </c>
    </row>
    <row r="9464">
      <c r="A9464" s="11" t="n"/>
      <c r="B9464" s="11" t="n"/>
      <c r="C9464" s="11" t="n"/>
      <c r="E9464" s="12">
        <f>IF($A9464="","",IF(ISNUMBER($A9464),$A9464,IFERROR(DATEVALUE($A9464),"")))</f>
        <v/>
      </c>
      <c r="F9464" s="12">
        <f>IF($B9464="","",IF(ISNUMBER($B9464),HOUR($B9464)*2+MINUTE($B9464)/30,IFERROR(VALUE(LEFT($B9464,FIND(":",$B9464)-1))*2+VALUE(MID($B9464,FIND(":",$B9464)+1,2))/30,"")))</f>
        <v/>
      </c>
      <c r="G9464" s="12">
        <f>IF($E9464="","",IF(WEEKDAY($E9464,2)&lt;6,1,0))</f>
        <v/>
      </c>
      <c r="H9464" s="12">
        <f>IF(OR($E9464="",$F9464=""),"",IF(AND($G9464=1,$F9464&gt;='Working Hours'!$C$8,$F9464&lt;'Working Hours'!$C$9),1,0))</f>
        <v/>
      </c>
    </row>
    <row r="9465">
      <c r="A9465" s="11" t="n"/>
      <c r="B9465" s="11" t="n"/>
      <c r="C9465" s="11" t="n"/>
      <c r="E9465" s="12">
        <f>IF($A9465="","",IF(ISNUMBER($A9465),$A9465,IFERROR(DATEVALUE($A9465),"")))</f>
        <v/>
      </c>
      <c r="F9465" s="12">
        <f>IF($B9465="","",IF(ISNUMBER($B9465),HOUR($B9465)*2+MINUTE($B9465)/30,IFERROR(VALUE(LEFT($B9465,FIND(":",$B9465)-1))*2+VALUE(MID($B9465,FIND(":",$B9465)+1,2))/30,"")))</f>
        <v/>
      </c>
      <c r="G9465" s="12">
        <f>IF($E9465="","",IF(WEEKDAY($E9465,2)&lt;6,1,0))</f>
        <v/>
      </c>
      <c r="H9465" s="12">
        <f>IF(OR($E9465="",$F9465=""),"",IF(AND($G9465=1,$F9465&gt;='Working Hours'!$C$8,$F9465&lt;'Working Hours'!$C$9),1,0))</f>
        <v/>
      </c>
    </row>
    <row r="9466">
      <c r="A9466" s="11" t="n"/>
      <c r="B9466" s="11" t="n"/>
      <c r="C9466" s="11" t="n"/>
      <c r="E9466" s="12">
        <f>IF($A9466="","",IF(ISNUMBER($A9466),$A9466,IFERROR(DATEVALUE($A9466),"")))</f>
        <v/>
      </c>
      <c r="F9466" s="12">
        <f>IF($B9466="","",IF(ISNUMBER($B9466),HOUR($B9466)*2+MINUTE($B9466)/30,IFERROR(VALUE(LEFT($B9466,FIND(":",$B9466)-1))*2+VALUE(MID($B9466,FIND(":",$B9466)+1,2))/30,"")))</f>
        <v/>
      </c>
      <c r="G9466" s="12">
        <f>IF($E9466="","",IF(WEEKDAY($E9466,2)&lt;6,1,0))</f>
        <v/>
      </c>
      <c r="H9466" s="12">
        <f>IF(OR($E9466="",$F9466=""),"",IF(AND($G9466=1,$F9466&gt;='Working Hours'!$C$8,$F9466&lt;'Working Hours'!$C$9),1,0))</f>
        <v/>
      </c>
    </row>
    <row r="9467">
      <c r="A9467" s="11" t="n"/>
      <c r="B9467" s="11" t="n"/>
      <c r="C9467" s="11" t="n"/>
      <c r="E9467" s="12">
        <f>IF($A9467="","",IF(ISNUMBER($A9467),$A9467,IFERROR(DATEVALUE($A9467),"")))</f>
        <v/>
      </c>
      <c r="F9467" s="12">
        <f>IF($B9467="","",IF(ISNUMBER($B9467),HOUR($B9467)*2+MINUTE($B9467)/30,IFERROR(VALUE(LEFT($B9467,FIND(":",$B9467)-1))*2+VALUE(MID($B9467,FIND(":",$B9467)+1,2))/30,"")))</f>
        <v/>
      </c>
      <c r="G9467" s="12">
        <f>IF($E9467="","",IF(WEEKDAY($E9467,2)&lt;6,1,0))</f>
        <v/>
      </c>
      <c r="H9467" s="12">
        <f>IF(OR($E9467="",$F9467=""),"",IF(AND($G9467=1,$F9467&gt;='Working Hours'!$C$8,$F9467&lt;'Working Hours'!$C$9),1,0))</f>
        <v/>
      </c>
    </row>
    <row r="9468">
      <c r="A9468" s="11" t="n"/>
      <c r="B9468" s="11" t="n"/>
      <c r="C9468" s="11" t="n"/>
      <c r="E9468" s="12">
        <f>IF($A9468="","",IF(ISNUMBER($A9468),$A9468,IFERROR(DATEVALUE($A9468),"")))</f>
        <v/>
      </c>
      <c r="F9468" s="12">
        <f>IF($B9468="","",IF(ISNUMBER($B9468),HOUR($B9468)*2+MINUTE($B9468)/30,IFERROR(VALUE(LEFT($B9468,FIND(":",$B9468)-1))*2+VALUE(MID($B9468,FIND(":",$B9468)+1,2))/30,"")))</f>
        <v/>
      </c>
      <c r="G9468" s="12">
        <f>IF($E9468="","",IF(WEEKDAY($E9468,2)&lt;6,1,0))</f>
        <v/>
      </c>
      <c r="H9468" s="12">
        <f>IF(OR($E9468="",$F9468=""),"",IF(AND($G9468=1,$F9468&gt;='Working Hours'!$C$8,$F9468&lt;'Working Hours'!$C$9),1,0))</f>
        <v/>
      </c>
    </row>
    <row r="9469">
      <c r="A9469" s="11" t="n"/>
      <c r="B9469" s="11" t="n"/>
      <c r="C9469" s="11" t="n"/>
      <c r="E9469" s="12">
        <f>IF($A9469="","",IF(ISNUMBER($A9469),$A9469,IFERROR(DATEVALUE($A9469),"")))</f>
        <v/>
      </c>
      <c r="F9469" s="12">
        <f>IF($B9469="","",IF(ISNUMBER($B9469),HOUR($B9469)*2+MINUTE($B9469)/30,IFERROR(VALUE(LEFT($B9469,FIND(":",$B9469)-1))*2+VALUE(MID($B9469,FIND(":",$B9469)+1,2))/30,"")))</f>
        <v/>
      </c>
      <c r="G9469" s="12">
        <f>IF($E9469="","",IF(WEEKDAY($E9469,2)&lt;6,1,0))</f>
        <v/>
      </c>
      <c r="H9469" s="12">
        <f>IF(OR($E9469="",$F9469=""),"",IF(AND($G9469=1,$F9469&gt;='Working Hours'!$C$8,$F9469&lt;'Working Hours'!$C$9),1,0))</f>
        <v/>
      </c>
    </row>
    <row r="9470">
      <c r="A9470" s="11" t="n"/>
      <c r="B9470" s="11" t="n"/>
      <c r="C9470" s="11" t="n"/>
      <c r="E9470" s="12">
        <f>IF($A9470="","",IF(ISNUMBER($A9470),$A9470,IFERROR(DATEVALUE($A9470),"")))</f>
        <v/>
      </c>
      <c r="F9470" s="12">
        <f>IF($B9470="","",IF(ISNUMBER($B9470),HOUR($B9470)*2+MINUTE($B9470)/30,IFERROR(VALUE(LEFT($B9470,FIND(":",$B9470)-1))*2+VALUE(MID($B9470,FIND(":",$B9470)+1,2))/30,"")))</f>
        <v/>
      </c>
      <c r="G9470" s="12">
        <f>IF($E9470="","",IF(WEEKDAY($E9470,2)&lt;6,1,0))</f>
        <v/>
      </c>
      <c r="H9470" s="12">
        <f>IF(OR($E9470="",$F9470=""),"",IF(AND($G9470=1,$F9470&gt;='Working Hours'!$C$8,$F9470&lt;'Working Hours'!$C$9),1,0))</f>
        <v/>
      </c>
    </row>
    <row r="9471">
      <c r="A9471" s="11" t="n"/>
      <c r="B9471" s="11" t="n"/>
      <c r="C9471" s="11" t="n"/>
      <c r="E9471" s="12">
        <f>IF($A9471="","",IF(ISNUMBER($A9471),$A9471,IFERROR(DATEVALUE($A9471),"")))</f>
        <v/>
      </c>
      <c r="F9471" s="12">
        <f>IF($B9471="","",IF(ISNUMBER($B9471),HOUR($B9471)*2+MINUTE($B9471)/30,IFERROR(VALUE(LEFT($B9471,FIND(":",$B9471)-1))*2+VALUE(MID($B9471,FIND(":",$B9471)+1,2))/30,"")))</f>
        <v/>
      </c>
      <c r="G9471" s="12">
        <f>IF($E9471="","",IF(WEEKDAY($E9471,2)&lt;6,1,0))</f>
        <v/>
      </c>
      <c r="H9471" s="12">
        <f>IF(OR($E9471="",$F9471=""),"",IF(AND($G9471=1,$F9471&gt;='Working Hours'!$C$8,$F9471&lt;'Working Hours'!$C$9),1,0))</f>
        <v/>
      </c>
    </row>
    <row r="9472">
      <c r="A9472" s="11" t="n"/>
      <c r="B9472" s="11" t="n"/>
      <c r="C9472" s="11" t="n"/>
      <c r="E9472" s="12">
        <f>IF($A9472="","",IF(ISNUMBER($A9472),$A9472,IFERROR(DATEVALUE($A9472),"")))</f>
        <v/>
      </c>
      <c r="F9472" s="12">
        <f>IF($B9472="","",IF(ISNUMBER($B9472),HOUR($B9472)*2+MINUTE($B9472)/30,IFERROR(VALUE(LEFT($B9472,FIND(":",$B9472)-1))*2+VALUE(MID($B9472,FIND(":",$B9472)+1,2))/30,"")))</f>
        <v/>
      </c>
      <c r="G9472" s="12">
        <f>IF($E9472="","",IF(WEEKDAY($E9472,2)&lt;6,1,0))</f>
        <v/>
      </c>
      <c r="H9472" s="12">
        <f>IF(OR($E9472="",$F9472=""),"",IF(AND($G9472=1,$F9472&gt;='Working Hours'!$C$8,$F9472&lt;'Working Hours'!$C$9),1,0))</f>
        <v/>
      </c>
    </row>
    <row r="9473">
      <c r="A9473" s="11" t="n"/>
      <c r="B9473" s="11" t="n"/>
      <c r="C9473" s="11" t="n"/>
      <c r="E9473" s="12">
        <f>IF($A9473="","",IF(ISNUMBER($A9473),$A9473,IFERROR(DATEVALUE($A9473),"")))</f>
        <v/>
      </c>
      <c r="F9473" s="12">
        <f>IF($B9473="","",IF(ISNUMBER($B9473),HOUR($B9473)*2+MINUTE($B9473)/30,IFERROR(VALUE(LEFT($B9473,FIND(":",$B9473)-1))*2+VALUE(MID($B9473,FIND(":",$B9473)+1,2))/30,"")))</f>
        <v/>
      </c>
      <c r="G9473" s="12">
        <f>IF($E9473="","",IF(WEEKDAY($E9473,2)&lt;6,1,0))</f>
        <v/>
      </c>
      <c r="H9473" s="12">
        <f>IF(OR($E9473="",$F9473=""),"",IF(AND($G9473=1,$F9473&gt;='Working Hours'!$C$8,$F9473&lt;'Working Hours'!$C$9),1,0))</f>
        <v/>
      </c>
    </row>
    <row r="9474">
      <c r="A9474" s="11" t="n"/>
      <c r="B9474" s="11" t="n"/>
      <c r="C9474" s="11" t="n"/>
      <c r="E9474" s="12">
        <f>IF($A9474="","",IF(ISNUMBER($A9474),$A9474,IFERROR(DATEVALUE($A9474),"")))</f>
        <v/>
      </c>
      <c r="F9474" s="12">
        <f>IF($B9474="","",IF(ISNUMBER($B9474),HOUR($B9474)*2+MINUTE($B9474)/30,IFERROR(VALUE(LEFT($B9474,FIND(":",$B9474)-1))*2+VALUE(MID($B9474,FIND(":",$B9474)+1,2))/30,"")))</f>
        <v/>
      </c>
      <c r="G9474" s="12">
        <f>IF($E9474="","",IF(WEEKDAY($E9474,2)&lt;6,1,0))</f>
        <v/>
      </c>
      <c r="H9474" s="12">
        <f>IF(OR($E9474="",$F9474=""),"",IF(AND($G9474=1,$F9474&gt;='Working Hours'!$C$8,$F9474&lt;'Working Hours'!$C$9),1,0))</f>
        <v/>
      </c>
    </row>
    <row r="9475">
      <c r="A9475" s="11" t="n"/>
      <c r="B9475" s="11" t="n"/>
      <c r="C9475" s="11" t="n"/>
      <c r="E9475" s="12">
        <f>IF($A9475="","",IF(ISNUMBER($A9475),$A9475,IFERROR(DATEVALUE($A9475),"")))</f>
        <v/>
      </c>
      <c r="F9475" s="12">
        <f>IF($B9475="","",IF(ISNUMBER($B9475),HOUR($B9475)*2+MINUTE($B9475)/30,IFERROR(VALUE(LEFT($B9475,FIND(":",$B9475)-1))*2+VALUE(MID($B9475,FIND(":",$B9475)+1,2))/30,"")))</f>
        <v/>
      </c>
      <c r="G9475" s="12">
        <f>IF($E9475="","",IF(WEEKDAY($E9475,2)&lt;6,1,0))</f>
        <v/>
      </c>
      <c r="H9475" s="12">
        <f>IF(OR($E9475="",$F9475=""),"",IF(AND($G9475=1,$F9475&gt;='Working Hours'!$C$8,$F9475&lt;'Working Hours'!$C$9),1,0))</f>
        <v/>
      </c>
    </row>
    <row r="9476">
      <c r="A9476" s="11" t="n"/>
      <c r="B9476" s="11" t="n"/>
      <c r="C9476" s="11" t="n"/>
      <c r="E9476" s="12">
        <f>IF($A9476="","",IF(ISNUMBER($A9476),$A9476,IFERROR(DATEVALUE($A9476),"")))</f>
        <v/>
      </c>
      <c r="F9476" s="12">
        <f>IF($B9476="","",IF(ISNUMBER($B9476),HOUR($B9476)*2+MINUTE($B9476)/30,IFERROR(VALUE(LEFT($B9476,FIND(":",$B9476)-1))*2+VALUE(MID($B9476,FIND(":",$B9476)+1,2))/30,"")))</f>
        <v/>
      </c>
      <c r="G9476" s="12">
        <f>IF($E9476="","",IF(WEEKDAY($E9476,2)&lt;6,1,0))</f>
        <v/>
      </c>
      <c r="H9476" s="12">
        <f>IF(OR($E9476="",$F9476=""),"",IF(AND($G9476=1,$F9476&gt;='Working Hours'!$C$8,$F9476&lt;'Working Hours'!$C$9),1,0))</f>
        <v/>
      </c>
    </row>
    <row r="9477">
      <c r="A9477" s="11" t="n"/>
      <c r="B9477" s="11" t="n"/>
      <c r="C9477" s="11" t="n"/>
      <c r="E9477" s="12">
        <f>IF($A9477="","",IF(ISNUMBER($A9477),$A9477,IFERROR(DATEVALUE($A9477),"")))</f>
        <v/>
      </c>
      <c r="F9477" s="12">
        <f>IF($B9477="","",IF(ISNUMBER($B9477),HOUR($B9477)*2+MINUTE($B9477)/30,IFERROR(VALUE(LEFT($B9477,FIND(":",$B9477)-1))*2+VALUE(MID($B9477,FIND(":",$B9477)+1,2))/30,"")))</f>
        <v/>
      </c>
      <c r="G9477" s="12">
        <f>IF($E9477="","",IF(WEEKDAY($E9477,2)&lt;6,1,0))</f>
        <v/>
      </c>
      <c r="H9477" s="12">
        <f>IF(OR($E9477="",$F9477=""),"",IF(AND($G9477=1,$F9477&gt;='Working Hours'!$C$8,$F9477&lt;'Working Hours'!$C$9),1,0))</f>
        <v/>
      </c>
    </row>
    <row r="9478">
      <c r="A9478" s="11" t="n"/>
      <c r="B9478" s="11" t="n"/>
      <c r="C9478" s="11" t="n"/>
      <c r="E9478" s="12">
        <f>IF($A9478="","",IF(ISNUMBER($A9478),$A9478,IFERROR(DATEVALUE($A9478),"")))</f>
        <v/>
      </c>
      <c r="F9478" s="12">
        <f>IF($B9478="","",IF(ISNUMBER($B9478),HOUR($B9478)*2+MINUTE($B9478)/30,IFERROR(VALUE(LEFT($B9478,FIND(":",$B9478)-1))*2+VALUE(MID($B9478,FIND(":",$B9478)+1,2))/30,"")))</f>
        <v/>
      </c>
      <c r="G9478" s="12">
        <f>IF($E9478="","",IF(WEEKDAY($E9478,2)&lt;6,1,0))</f>
        <v/>
      </c>
      <c r="H9478" s="12">
        <f>IF(OR($E9478="",$F9478=""),"",IF(AND($G9478=1,$F9478&gt;='Working Hours'!$C$8,$F9478&lt;'Working Hours'!$C$9),1,0))</f>
        <v/>
      </c>
    </row>
    <row r="9479">
      <c r="A9479" s="11" t="n"/>
      <c r="B9479" s="11" t="n"/>
      <c r="C9479" s="11" t="n"/>
      <c r="E9479" s="12">
        <f>IF($A9479="","",IF(ISNUMBER($A9479),$A9479,IFERROR(DATEVALUE($A9479),"")))</f>
        <v/>
      </c>
      <c r="F9479" s="12">
        <f>IF($B9479="","",IF(ISNUMBER($B9479),HOUR($B9479)*2+MINUTE($B9479)/30,IFERROR(VALUE(LEFT($B9479,FIND(":",$B9479)-1))*2+VALUE(MID($B9479,FIND(":",$B9479)+1,2))/30,"")))</f>
        <v/>
      </c>
      <c r="G9479" s="12">
        <f>IF($E9479="","",IF(WEEKDAY($E9479,2)&lt;6,1,0))</f>
        <v/>
      </c>
      <c r="H9479" s="12">
        <f>IF(OR($E9479="",$F9479=""),"",IF(AND($G9479=1,$F9479&gt;='Working Hours'!$C$8,$F9479&lt;'Working Hours'!$C$9),1,0))</f>
        <v/>
      </c>
    </row>
    <row r="9480">
      <c r="A9480" s="11" t="n"/>
      <c r="B9480" s="11" t="n"/>
      <c r="C9480" s="11" t="n"/>
      <c r="E9480" s="12">
        <f>IF($A9480="","",IF(ISNUMBER($A9480),$A9480,IFERROR(DATEVALUE($A9480),"")))</f>
        <v/>
      </c>
      <c r="F9480" s="12">
        <f>IF($B9480="","",IF(ISNUMBER($B9480),HOUR($B9480)*2+MINUTE($B9480)/30,IFERROR(VALUE(LEFT($B9480,FIND(":",$B9480)-1))*2+VALUE(MID($B9480,FIND(":",$B9480)+1,2))/30,"")))</f>
        <v/>
      </c>
      <c r="G9480" s="12">
        <f>IF($E9480="","",IF(WEEKDAY($E9480,2)&lt;6,1,0))</f>
        <v/>
      </c>
      <c r="H9480" s="12">
        <f>IF(OR($E9480="",$F9480=""),"",IF(AND($G9480=1,$F9480&gt;='Working Hours'!$C$8,$F9480&lt;'Working Hours'!$C$9),1,0))</f>
        <v/>
      </c>
    </row>
    <row r="9481">
      <c r="A9481" s="11" t="n"/>
      <c r="B9481" s="11" t="n"/>
      <c r="C9481" s="11" t="n"/>
      <c r="E9481" s="12">
        <f>IF($A9481="","",IF(ISNUMBER($A9481),$A9481,IFERROR(DATEVALUE($A9481),"")))</f>
        <v/>
      </c>
      <c r="F9481" s="12">
        <f>IF($B9481="","",IF(ISNUMBER($B9481),HOUR($B9481)*2+MINUTE($B9481)/30,IFERROR(VALUE(LEFT($B9481,FIND(":",$B9481)-1))*2+VALUE(MID($B9481,FIND(":",$B9481)+1,2))/30,"")))</f>
        <v/>
      </c>
      <c r="G9481" s="12">
        <f>IF($E9481="","",IF(WEEKDAY($E9481,2)&lt;6,1,0))</f>
        <v/>
      </c>
      <c r="H9481" s="12">
        <f>IF(OR($E9481="",$F9481=""),"",IF(AND($G9481=1,$F9481&gt;='Working Hours'!$C$8,$F9481&lt;'Working Hours'!$C$9),1,0))</f>
        <v/>
      </c>
    </row>
    <row r="9482">
      <c r="A9482" s="11" t="n"/>
      <c r="B9482" s="11" t="n"/>
      <c r="C9482" s="11" t="n"/>
      <c r="E9482" s="12">
        <f>IF($A9482="","",IF(ISNUMBER($A9482),$A9482,IFERROR(DATEVALUE($A9482),"")))</f>
        <v/>
      </c>
      <c r="F9482" s="12">
        <f>IF($B9482="","",IF(ISNUMBER($B9482),HOUR($B9482)*2+MINUTE($B9482)/30,IFERROR(VALUE(LEFT($B9482,FIND(":",$B9482)-1))*2+VALUE(MID($B9482,FIND(":",$B9482)+1,2))/30,"")))</f>
        <v/>
      </c>
      <c r="G9482" s="12">
        <f>IF($E9482="","",IF(WEEKDAY($E9482,2)&lt;6,1,0))</f>
        <v/>
      </c>
      <c r="H9482" s="12">
        <f>IF(OR($E9482="",$F9482=""),"",IF(AND($G9482=1,$F9482&gt;='Working Hours'!$C$8,$F9482&lt;'Working Hours'!$C$9),1,0))</f>
        <v/>
      </c>
    </row>
    <row r="9483">
      <c r="A9483" s="11" t="n"/>
      <c r="B9483" s="11" t="n"/>
      <c r="C9483" s="11" t="n"/>
      <c r="E9483" s="12">
        <f>IF($A9483="","",IF(ISNUMBER($A9483),$A9483,IFERROR(DATEVALUE($A9483),"")))</f>
        <v/>
      </c>
      <c r="F9483" s="12">
        <f>IF($B9483="","",IF(ISNUMBER($B9483),HOUR($B9483)*2+MINUTE($B9483)/30,IFERROR(VALUE(LEFT($B9483,FIND(":",$B9483)-1))*2+VALUE(MID($B9483,FIND(":",$B9483)+1,2))/30,"")))</f>
        <v/>
      </c>
      <c r="G9483" s="12">
        <f>IF($E9483="","",IF(WEEKDAY($E9483,2)&lt;6,1,0))</f>
        <v/>
      </c>
      <c r="H9483" s="12">
        <f>IF(OR($E9483="",$F9483=""),"",IF(AND($G9483=1,$F9483&gt;='Working Hours'!$C$8,$F9483&lt;'Working Hours'!$C$9),1,0))</f>
        <v/>
      </c>
    </row>
    <row r="9484">
      <c r="A9484" s="11" t="n"/>
      <c r="B9484" s="11" t="n"/>
      <c r="C9484" s="11" t="n"/>
      <c r="E9484" s="12">
        <f>IF($A9484="","",IF(ISNUMBER($A9484),$A9484,IFERROR(DATEVALUE($A9484),"")))</f>
        <v/>
      </c>
      <c r="F9484" s="12">
        <f>IF($B9484="","",IF(ISNUMBER($B9484),HOUR($B9484)*2+MINUTE($B9484)/30,IFERROR(VALUE(LEFT($B9484,FIND(":",$B9484)-1))*2+VALUE(MID($B9484,FIND(":",$B9484)+1,2))/30,"")))</f>
        <v/>
      </c>
      <c r="G9484" s="12">
        <f>IF($E9484="","",IF(WEEKDAY($E9484,2)&lt;6,1,0))</f>
        <v/>
      </c>
      <c r="H9484" s="12">
        <f>IF(OR($E9484="",$F9484=""),"",IF(AND($G9484=1,$F9484&gt;='Working Hours'!$C$8,$F9484&lt;'Working Hours'!$C$9),1,0))</f>
        <v/>
      </c>
    </row>
    <row r="9485">
      <c r="A9485" s="11" t="n"/>
      <c r="B9485" s="11" t="n"/>
      <c r="C9485" s="11" t="n"/>
      <c r="E9485" s="12">
        <f>IF($A9485="","",IF(ISNUMBER($A9485),$A9485,IFERROR(DATEVALUE($A9485),"")))</f>
        <v/>
      </c>
      <c r="F9485" s="12">
        <f>IF($B9485="","",IF(ISNUMBER($B9485),HOUR($B9485)*2+MINUTE($B9485)/30,IFERROR(VALUE(LEFT($B9485,FIND(":",$B9485)-1))*2+VALUE(MID($B9485,FIND(":",$B9485)+1,2))/30,"")))</f>
        <v/>
      </c>
      <c r="G9485" s="12">
        <f>IF($E9485="","",IF(WEEKDAY($E9485,2)&lt;6,1,0))</f>
        <v/>
      </c>
      <c r="H9485" s="12">
        <f>IF(OR($E9485="",$F9485=""),"",IF(AND($G9485=1,$F9485&gt;='Working Hours'!$C$8,$F9485&lt;'Working Hours'!$C$9),1,0))</f>
        <v/>
      </c>
    </row>
    <row r="9486">
      <c r="A9486" s="11" t="n"/>
      <c r="B9486" s="11" t="n"/>
      <c r="C9486" s="11" t="n"/>
      <c r="E9486" s="12">
        <f>IF($A9486="","",IF(ISNUMBER($A9486),$A9486,IFERROR(DATEVALUE($A9486),"")))</f>
        <v/>
      </c>
      <c r="F9486" s="12">
        <f>IF($B9486="","",IF(ISNUMBER($B9486),HOUR($B9486)*2+MINUTE($B9486)/30,IFERROR(VALUE(LEFT($B9486,FIND(":",$B9486)-1))*2+VALUE(MID($B9486,FIND(":",$B9486)+1,2))/30,"")))</f>
        <v/>
      </c>
      <c r="G9486" s="12">
        <f>IF($E9486="","",IF(WEEKDAY($E9486,2)&lt;6,1,0))</f>
        <v/>
      </c>
      <c r="H9486" s="12">
        <f>IF(OR($E9486="",$F9486=""),"",IF(AND($G9486=1,$F9486&gt;='Working Hours'!$C$8,$F9486&lt;'Working Hours'!$C$9),1,0))</f>
        <v/>
      </c>
    </row>
    <row r="9487">
      <c r="A9487" s="11" t="n"/>
      <c r="B9487" s="11" t="n"/>
      <c r="C9487" s="11" t="n"/>
      <c r="E9487" s="12">
        <f>IF($A9487="","",IF(ISNUMBER($A9487),$A9487,IFERROR(DATEVALUE($A9487),"")))</f>
        <v/>
      </c>
      <c r="F9487" s="12">
        <f>IF($B9487="","",IF(ISNUMBER($B9487),HOUR($B9487)*2+MINUTE($B9487)/30,IFERROR(VALUE(LEFT($B9487,FIND(":",$B9487)-1))*2+VALUE(MID($B9487,FIND(":",$B9487)+1,2))/30,"")))</f>
        <v/>
      </c>
      <c r="G9487" s="12">
        <f>IF($E9487="","",IF(WEEKDAY($E9487,2)&lt;6,1,0))</f>
        <v/>
      </c>
      <c r="H9487" s="12">
        <f>IF(OR($E9487="",$F9487=""),"",IF(AND($G9487=1,$F9487&gt;='Working Hours'!$C$8,$F9487&lt;'Working Hours'!$C$9),1,0))</f>
        <v/>
      </c>
    </row>
    <row r="9488">
      <c r="A9488" s="11" t="n"/>
      <c r="B9488" s="11" t="n"/>
      <c r="C9488" s="11" t="n"/>
      <c r="E9488" s="12">
        <f>IF($A9488="","",IF(ISNUMBER($A9488),$A9488,IFERROR(DATEVALUE($A9488),"")))</f>
        <v/>
      </c>
      <c r="F9488" s="12">
        <f>IF($B9488="","",IF(ISNUMBER($B9488),HOUR($B9488)*2+MINUTE($B9488)/30,IFERROR(VALUE(LEFT($B9488,FIND(":",$B9488)-1))*2+VALUE(MID($B9488,FIND(":",$B9488)+1,2))/30,"")))</f>
        <v/>
      </c>
      <c r="G9488" s="12">
        <f>IF($E9488="","",IF(WEEKDAY($E9488,2)&lt;6,1,0))</f>
        <v/>
      </c>
      <c r="H9488" s="12">
        <f>IF(OR($E9488="",$F9488=""),"",IF(AND($G9488=1,$F9488&gt;='Working Hours'!$C$8,$F9488&lt;'Working Hours'!$C$9),1,0))</f>
        <v/>
      </c>
    </row>
    <row r="9489">
      <c r="A9489" s="11" t="n"/>
      <c r="B9489" s="11" t="n"/>
      <c r="C9489" s="11" t="n"/>
      <c r="E9489" s="12">
        <f>IF($A9489="","",IF(ISNUMBER($A9489),$A9489,IFERROR(DATEVALUE($A9489),"")))</f>
        <v/>
      </c>
      <c r="F9489" s="12">
        <f>IF($B9489="","",IF(ISNUMBER($B9489),HOUR($B9489)*2+MINUTE($B9489)/30,IFERROR(VALUE(LEFT($B9489,FIND(":",$B9489)-1))*2+VALUE(MID($B9489,FIND(":",$B9489)+1,2))/30,"")))</f>
        <v/>
      </c>
      <c r="G9489" s="12">
        <f>IF($E9489="","",IF(WEEKDAY($E9489,2)&lt;6,1,0))</f>
        <v/>
      </c>
      <c r="H9489" s="12">
        <f>IF(OR($E9489="",$F9489=""),"",IF(AND($G9489=1,$F9489&gt;='Working Hours'!$C$8,$F9489&lt;'Working Hours'!$C$9),1,0))</f>
        <v/>
      </c>
    </row>
    <row r="9490">
      <c r="A9490" s="11" t="n"/>
      <c r="B9490" s="11" t="n"/>
      <c r="C9490" s="11" t="n"/>
      <c r="E9490" s="12">
        <f>IF($A9490="","",IF(ISNUMBER($A9490),$A9490,IFERROR(DATEVALUE($A9490),"")))</f>
        <v/>
      </c>
      <c r="F9490" s="12">
        <f>IF($B9490="","",IF(ISNUMBER($B9490),HOUR($B9490)*2+MINUTE($B9490)/30,IFERROR(VALUE(LEFT($B9490,FIND(":",$B9490)-1))*2+VALUE(MID($B9490,FIND(":",$B9490)+1,2))/30,"")))</f>
        <v/>
      </c>
      <c r="G9490" s="12">
        <f>IF($E9490="","",IF(WEEKDAY($E9490,2)&lt;6,1,0))</f>
        <v/>
      </c>
      <c r="H9490" s="12">
        <f>IF(OR($E9490="",$F9490=""),"",IF(AND($G9490=1,$F9490&gt;='Working Hours'!$C$8,$F9490&lt;'Working Hours'!$C$9),1,0))</f>
        <v/>
      </c>
    </row>
    <row r="9491">
      <c r="A9491" s="11" t="n"/>
      <c r="B9491" s="11" t="n"/>
      <c r="C9491" s="11" t="n"/>
      <c r="E9491" s="12">
        <f>IF($A9491="","",IF(ISNUMBER($A9491),$A9491,IFERROR(DATEVALUE($A9491),"")))</f>
        <v/>
      </c>
      <c r="F9491" s="12">
        <f>IF($B9491="","",IF(ISNUMBER($B9491),HOUR($B9491)*2+MINUTE($B9491)/30,IFERROR(VALUE(LEFT($B9491,FIND(":",$B9491)-1))*2+VALUE(MID($B9491,FIND(":",$B9491)+1,2))/30,"")))</f>
        <v/>
      </c>
      <c r="G9491" s="12">
        <f>IF($E9491="","",IF(WEEKDAY($E9491,2)&lt;6,1,0))</f>
        <v/>
      </c>
      <c r="H9491" s="12">
        <f>IF(OR($E9491="",$F9491=""),"",IF(AND($G9491=1,$F9491&gt;='Working Hours'!$C$8,$F9491&lt;'Working Hours'!$C$9),1,0))</f>
        <v/>
      </c>
    </row>
    <row r="9492">
      <c r="A9492" s="11" t="n"/>
      <c r="B9492" s="11" t="n"/>
      <c r="C9492" s="11" t="n"/>
      <c r="E9492" s="12">
        <f>IF($A9492="","",IF(ISNUMBER($A9492),$A9492,IFERROR(DATEVALUE($A9492),"")))</f>
        <v/>
      </c>
      <c r="F9492" s="12">
        <f>IF($B9492="","",IF(ISNUMBER($B9492),HOUR($B9492)*2+MINUTE($B9492)/30,IFERROR(VALUE(LEFT($B9492,FIND(":",$B9492)-1))*2+VALUE(MID($B9492,FIND(":",$B9492)+1,2))/30,"")))</f>
        <v/>
      </c>
      <c r="G9492" s="12">
        <f>IF($E9492="","",IF(WEEKDAY($E9492,2)&lt;6,1,0))</f>
        <v/>
      </c>
      <c r="H9492" s="12">
        <f>IF(OR($E9492="",$F9492=""),"",IF(AND($G9492=1,$F9492&gt;='Working Hours'!$C$8,$F9492&lt;'Working Hours'!$C$9),1,0))</f>
        <v/>
      </c>
    </row>
    <row r="9493">
      <c r="A9493" s="11" t="n"/>
      <c r="B9493" s="11" t="n"/>
      <c r="C9493" s="11" t="n"/>
      <c r="E9493" s="12">
        <f>IF($A9493="","",IF(ISNUMBER($A9493),$A9493,IFERROR(DATEVALUE($A9493),"")))</f>
        <v/>
      </c>
      <c r="F9493" s="12">
        <f>IF($B9493="","",IF(ISNUMBER($B9493),HOUR($B9493)*2+MINUTE($B9493)/30,IFERROR(VALUE(LEFT($B9493,FIND(":",$B9493)-1))*2+VALUE(MID($B9493,FIND(":",$B9493)+1,2))/30,"")))</f>
        <v/>
      </c>
      <c r="G9493" s="12">
        <f>IF($E9493="","",IF(WEEKDAY($E9493,2)&lt;6,1,0))</f>
        <v/>
      </c>
      <c r="H9493" s="12">
        <f>IF(OR($E9493="",$F9493=""),"",IF(AND($G9493=1,$F9493&gt;='Working Hours'!$C$8,$F9493&lt;'Working Hours'!$C$9),1,0))</f>
        <v/>
      </c>
    </row>
    <row r="9494">
      <c r="A9494" s="11" t="n"/>
      <c r="B9494" s="11" t="n"/>
      <c r="C9494" s="11" t="n"/>
      <c r="E9494" s="12">
        <f>IF($A9494="","",IF(ISNUMBER($A9494),$A9494,IFERROR(DATEVALUE($A9494),"")))</f>
        <v/>
      </c>
      <c r="F9494" s="12">
        <f>IF($B9494="","",IF(ISNUMBER($B9494),HOUR($B9494)*2+MINUTE($B9494)/30,IFERROR(VALUE(LEFT($B9494,FIND(":",$B9494)-1))*2+VALUE(MID($B9494,FIND(":",$B9494)+1,2))/30,"")))</f>
        <v/>
      </c>
      <c r="G9494" s="12">
        <f>IF($E9494="","",IF(WEEKDAY($E9494,2)&lt;6,1,0))</f>
        <v/>
      </c>
      <c r="H9494" s="12">
        <f>IF(OR($E9494="",$F9494=""),"",IF(AND($G9494=1,$F9494&gt;='Working Hours'!$C$8,$F9494&lt;'Working Hours'!$C$9),1,0))</f>
        <v/>
      </c>
    </row>
    <row r="9495">
      <c r="A9495" s="11" t="n"/>
      <c r="B9495" s="11" t="n"/>
      <c r="C9495" s="11" t="n"/>
      <c r="E9495" s="12">
        <f>IF($A9495="","",IF(ISNUMBER($A9495),$A9495,IFERROR(DATEVALUE($A9495),"")))</f>
        <v/>
      </c>
      <c r="F9495" s="12">
        <f>IF($B9495="","",IF(ISNUMBER($B9495),HOUR($B9495)*2+MINUTE($B9495)/30,IFERROR(VALUE(LEFT($B9495,FIND(":",$B9495)-1))*2+VALUE(MID($B9495,FIND(":",$B9495)+1,2))/30,"")))</f>
        <v/>
      </c>
      <c r="G9495" s="12">
        <f>IF($E9495="","",IF(WEEKDAY($E9495,2)&lt;6,1,0))</f>
        <v/>
      </c>
      <c r="H9495" s="12">
        <f>IF(OR($E9495="",$F9495=""),"",IF(AND($G9495=1,$F9495&gt;='Working Hours'!$C$8,$F9495&lt;'Working Hours'!$C$9),1,0))</f>
        <v/>
      </c>
    </row>
    <row r="9496">
      <c r="A9496" s="11" t="n"/>
      <c r="B9496" s="11" t="n"/>
      <c r="C9496" s="11" t="n"/>
      <c r="E9496" s="12">
        <f>IF($A9496="","",IF(ISNUMBER($A9496),$A9496,IFERROR(DATEVALUE($A9496),"")))</f>
        <v/>
      </c>
      <c r="F9496" s="12">
        <f>IF($B9496="","",IF(ISNUMBER($B9496),HOUR($B9496)*2+MINUTE($B9496)/30,IFERROR(VALUE(LEFT($B9496,FIND(":",$B9496)-1))*2+VALUE(MID($B9496,FIND(":",$B9496)+1,2))/30,"")))</f>
        <v/>
      </c>
      <c r="G9496" s="12">
        <f>IF($E9496="","",IF(WEEKDAY($E9496,2)&lt;6,1,0))</f>
        <v/>
      </c>
      <c r="H9496" s="12">
        <f>IF(OR($E9496="",$F9496=""),"",IF(AND($G9496=1,$F9496&gt;='Working Hours'!$C$8,$F9496&lt;'Working Hours'!$C$9),1,0))</f>
        <v/>
      </c>
    </row>
    <row r="9497">
      <c r="A9497" s="11" t="n"/>
      <c r="B9497" s="11" t="n"/>
      <c r="C9497" s="11" t="n"/>
      <c r="E9497" s="12">
        <f>IF($A9497="","",IF(ISNUMBER($A9497),$A9497,IFERROR(DATEVALUE($A9497),"")))</f>
        <v/>
      </c>
      <c r="F9497" s="12">
        <f>IF($B9497="","",IF(ISNUMBER($B9497),HOUR($B9497)*2+MINUTE($B9497)/30,IFERROR(VALUE(LEFT($B9497,FIND(":",$B9497)-1))*2+VALUE(MID($B9497,FIND(":",$B9497)+1,2))/30,"")))</f>
        <v/>
      </c>
      <c r="G9497" s="12">
        <f>IF($E9497="","",IF(WEEKDAY($E9497,2)&lt;6,1,0))</f>
        <v/>
      </c>
      <c r="H9497" s="12">
        <f>IF(OR($E9497="",$F9497=""),"",IF(AND($G9497=1,$F9497&gt;='Working Hours'!$C$8,$F9497&lt;'Working Hours'!$C$9),1,0))</f>
        <v/>
      </c>
    </row>
    <row r="9498">
      <c r="A9498" s="11" t="n"/>
      <c r="B9498" s="11" t="n"/>
      <c r="C9498" s="11" t="n"/>
      <c r="E9498" s="12">
        <f>IF($A9498="","",IF(ISNUMBER($A9498),$A9498,IFERROR(DATEVALUE($A9498),"")))</f>
        <v/>
      </c>
      <c r="F9498" s="12">
        <f>IF($B9498="","",IF(ISNUMBER($B9498),HOUR($B9498)*2+MINUTE($B9498)/30,IFERROR(VALUE(LEFT($B9498,FIND(":",$B9498)-1))*2+VALUE(MID($B9498,FIND(":",$B9498)+1,2))/30,"")))</f>
        <v/>
      </c>
      <c r="G9498" s="12">
        <f>IF($E9498="","",IF(WEEKDAY($E9498,2)&lt;6,1,0))</f>
        <v/>
      </c>
      <c r="H9498" s="12">
        <f>IF(OR($E9498="",$F9498=""),"",IF(AND($G9498=1,$F9498&gt;='Working Hours'!$C$8,$F9498&lt;'Working Hours'!$C$9),1,0))</f>
        <v/>
      </c>
    </row>
    <row r="9499">
      <c r="A9499" s="11" t="n"/>
      <c r="B9499" s="11" t="n"/>
      <c r="C9499" s="11" t="n"/>
      <c r="E9499" s="12">
        <f>IF($A9499="","",IF(ISNUMBER($A9499),$A9499,IFERROR(DATEVALUE($A9499),"")))</f>
        <v/>
      </c>
      <c r="F9499" s="12">
        <f>IF($B9499="","",IF(ISNUMBER($B9499),HOUR($B9499)*2+MINUTE($B9499)/30,IFERROR(VALUE(LEFT($B9499,FIND(":",$B9499)-1))*2+VALUE(MID($B9499,FIND(":",$B9499)+1,2))/30,"")))</f>
        <v/>
      </c>
      <c r="G9499" s="12">
        <f>IF($E9499="","",IF(WEEKDAY($E9499,2)&lt;6,1,0))</f>
        <v/>
      </c>
      <c r="H9499" s="12">
        <f>IF(OR($E9499="",$F9499=""),"",IF(AND($G9499=1,$F9499&gt;='Working Hours'!$C$8,$F9499&lt;'Working Hours'!$C$9),1,0))</f>
        <v/>
      </c>
    </row>
    <row r="9500">
      <c r="A9500" s="11" t="n"/>
      <c r="B9500" s="11" t="n"/>
      <c r="C9500" s="11" t="n"/>
      <c r="E9500" s="12">
        <f>IF($A9500="","",IF(ISNUMBER($A9500),$A9500,IFERROR(DATEVALUE($A9500),"")))</f>
        <v/>
      </c>
      <c r="F9500" s="12">
        <f>IF($B9500="","",IF(ISNUMBER($B9500),HOUR($B9500)*2+MINUTE($B9500)/30,IFERROR(VALUE(LEFT($B9500,FIND(":",$B9500)-1))*2+VALUE(MID($B9500,FIND(":",$B9500)+1,2))/30,"")))</f>
        <v/>
      </c>
      <c r="G9500" s="12">
        <f>IF($E9500="","",IF(WEEKDAY($E9500,2)&lt;6,1,0))</f>
        <v/>
      </c>
      <c r="H9500" s="12">
        <f>IF(OR($E9500="",$F9500=""),"",IF(AND($G9500=1,$F9500&gt;='Working Hours'!$C$8,$F9500&lt;'Working Hours'!$C$9),1,0))</f>
        <v/>
      </c>
    </row>
    <row r="9501">
      <c r="A9501" s="11" t="n"/>
      <c r="B9501" s="11" t="n"/>
      <c r="C9501" s="11" t="n"/>
      <c r="E9501" s="12">
        <f>IF($A9501="","",IF(ISNUMBER($A9501),$A9501,IFERROR(DATEVALUE($A9501),"")))</f>
        <v/>
      </c>
      <c r="F9501" s="12">
        <f>IF($B9501="","",IF(ISNUMBER($B9501),HOUR($B9501)*2+MINUTE($B9501)/30,IFERROR(VALUE(LEFT($B9501,FIND(":",$B9501)-1))*2+VALUE(MID($B9501,FIND(":",$B9501)+1,2))/30,"")))</f>
        <v/>
      </c>
      <c r="G9501" s="12">
        <f>IF($E9501="","",IF(WEEKDAY($E9501,2)&lt;6,1,0))</f>
        <v/>
      </c>
      <c r="H9501" s="12">
        <f>IF(OR($E9501="",$F9501=""),"",IF(AND($G9501=1,$F9501&gt;='Working Hours'!$C$8,$F9501&lt;'Working Hours'!$C$9),1,0))</f>
        <v/>
      </c>
    </row>
    <row r="9502">
      <c r="A9502" s="11" t="n"/>
      <c r="B9502" s="11" t="n"/>
      <c r="C9502" s="11" t="n"/>
      <c r="E9502" s="12">
        <f>IF($A9502="","",IF(ISNUMBER($A9502),$A9502,IFERROR(DATEVALUE($A9502),"")))</f>
        <v/>
      </c>
      <c r="F9502" s="12">
        <f>IF($B9502="","",IF(ISNUMBER($B9502),HOUR($B9502)*2+MINUTE($B9502)/30,IFERROR(VALUE(LEFT($B9502,FIND(":",$B9502)-1))*2+VALUE(MID($B9502,FIND(":",$B9502)+1,2))/30,"")))</f>
        <v/>
      </c>
      <c r="G9502" s="12">
        <f>IF($E9502="","",IF(WEEKDAY($E9502,2)&lt;6,1,0))</f>
        <v/>
      </c>
      <c r="H9502" s="12">
        <f>IF(OR($E9502="",$F9502=""),"",IF(AND($G9502=1,$F9502&gt;='Working Hours'!$C$8,$F9502&lt;'Working Hours'!$C$9),1,0))</f>
        <v/>
      </c>
    </row>
    <row r="9503">
      <c r="A9503" s="11" t="n"/>
      <c r="B9503" s="11" t="n"/>
      <c r="C9503" s="11" t="n"/>
      <c r="E9503" s="12">
        <f>IF($A9503="","",IF(ISNUMBER($A9503),$A9503,IFERROR(DATEVALUE($A9503),"")))</f>
        <v/>
      </c>
      <c r="F9503" s="12">
        <f>IF($B9503="","",IF(ISNUMBER($B9503),HOUR($B9503)*2+MINUTE($B9503)/30,IFERROR(VALUE(LEFT($B9503,FIND(":",$B9503)-1))*2+VALUE(MID($B9503,FIND(":",$B9503)+1,2))/30,"")))</f>
        <v/>
      </c>
      <c r="G9503" s="12">
        <f>IF($E9503="","",IF(WEEKDAY($E9503,2)&lt;6,1,0))</f>
        <v/>
      </c>
      <c r="H9503" s="12">
        <f>IF(OR($E9503="",$F9503=""),"",IF(AND($G9503=1,$F9503&gt;='Working Hours'!$C$8,$F9503&lt;'Working Hours'!$C$9),1,0))</f>
        <v/>
      </c>
    </row>
    <row r="9504">
      <c r="A9504" s="11" t="n"/>
      <c r="B9504" s="11" t="n"/>
      <c r="C9504" s="11" t="n"/>
      <c r="E9504" s="12">
        <f>IF($A9504="","",IF(ISNUMBER($A9504),$A9504,IFERROR(DATEVALUE($A9504),"")))</f>
        <v/>
      </c>
      <c r="F9504" s="12">
        <f>IF($B9504="","",IF(ISNUMBER($B9504),HOUR($B9504)*2+MINUTE($B9504)/30,IFERROR(VALUE(LEFT($B9504,FIND(":",$B9504)-1))*2+VALUE(MID($B9504,FIND(":",$B9504)+1,2))/30,"")))</f>
        <v/>
      </c>
      <c r="G9504" s="12">
        <f>IF($E9504="","",IF(WEEKDAY($E9504,2)&lt;6,1,0))</f>
        <v/>
      </c>
      <c r="H9504" s="12">
        <f>IF(OR($E9504="",$F9504=""),"",IF(AND($G9504=1,$F9504&gt;='Working Hours'!$C$8,$F9504&lt;'Working Hours'!$C$9),1,0))</f>
        <v/>
      </c>
    </row>
    <row r="9505">
      <c r="A9505" s="11" t="n"/>
      <c r="B9505" s="11" t="n"/>
      <c r="C9505" s="11" t="n"/>
      <c r="E9505" s="12">
        <f>IF($A9505="","",IF(ISNUMBER($A9505),$A9505,IFERROR(DATEVALUE($A9505),"")))</f>
        <v/>
      </c>
      <c r="F9505" s="12">
        <f>IF($B9505="","",IF(ISNUMBER($B9505),HOUR($B9505)*2+MINUTE($B9505)/30,IFERROR(VALUE(LEFT($B9505,FIND(":",$B9505)-1))*2+VALUE(MID($B9505,FIND(":",$B9505)+1,2))/30,"")))</f>
        <v/>
      </c>
      <c r="G9505" s="12">
        <f>IF($E9505="","",IF(WEEKDAY($E9505,2)&lt;6,1,0))</f>
        <v/>
      </c>
      <c r="H9505" s="12">
        <f>IF(OR($E9505="",$F9505=""),"",IF(AND($G9505=1,$F9505&gt;='Working Hours'!$C$8,$F9505&lt;'Working Hours'!$C$9),1,0))</f>
        <v/>
      </c>
    </row>
    <row r="9506">
      <c r="A9506" s="11" t="n"/>
      <c r="B9506" s="11" t="n"/>
      <c r="C9506" s="11" t="n"/>
      <c r="E9506" s="12">
        <f>IF($A9506="","",IF(ISNUMBER($A9506),$A9506,IFERROR(DATEVALUE($A9506),"")))</f>
        <v/>
      </c>
      <c r="F9506" s="12">
        <f>IF($B9506="","",IF(ISNUMBER($B9506),HOUR($B9506)*2+MINUTE($B9506)/30,IFERROR(VALUE(LEFT($B9506,FIND(":",$B9506)-1))*2+VALUE(MID($B9506,FIND(":",$B9506)+1,2))/30,"")))</f>
        <v/>
      </c>
      <c r="G9506" s="12">
        <f>IF($E9506="","",IF(WEEKDAY($E9506,2)&lt;6,1,0))</f>
        <v/>
      </c>
      <c r="H9506" s="12">
        <f>IF(OR($E9506="",$F9506=""),"",IF(AND($G9506=1,$F9506&gt;='Working Hours'!$C$8,$F9506&lt;'Working Hours'!$C$9),1,0))</f>
        <v/>
      </c>
    </row>
    <row r="9507">
      <c r="A9507" s="11" t="n"/>
      <c r="B9507" s="11" t="n"/>
      <c r="C9507" s="11" t="n"/>
      <c r="E9507" s="12">
        <f>IF($A9507="","",IF(ISNUMBER($A9507),$A9507,IFERROR(DATEVALUE($A9507),"")))</f>
        <v/>
      </c>
      <c r="F9507" s="12">
        <f>IF($B9507="","",IF(ISNUMBER($B9507),HOUR($B9507)*2+MINUTE($B9507)/30,IFERROR(VALUE(LEFT($B9507,FIND(":",$B9507)-1))*2+VALUE(MID($B9507,FIND(":",$B9507)+1,2))/30,"")))</f>
        <v/>
      </c>
      <c r="G9507" s="12">
        <f>IF($E9507="","",IF(WEEKDAY($E9507,2)&lt;6,1,0))</f>
        <v/>
      </c>
      <c r="H9507" s="12">
        <f>IF(OR($E9507="",$F9507=""),"",IF(AND($G9507=1,$F9507&gt;='Working Hours'!$C$8,$F9507&lt;'Working Hours'!$C$9),1,0))</f>
        <v/>
      </c>
    </row>
    <row r="9508">
      <c r="A9508" s="11" t="n"/>
      <c r="B9508" s="11" t="n"/>
      <c r="C9508" s="11" t="n"/>
      <c r="E9508" s="12">
        <f>IF($A9508="","",IF(ISNUMBER($A9508),$A9508,IFERROR(DATEVALUE($A9508),"")))</f>
        <v/>
      </c>
      <c r="F9508" s="12">
        <f>IF($B9508="","",IF(ISNUMBER($B9508),HOUR($B9508)*2+MINUTE($B9508)/30,IFERROR(VALUE(LEFT($B9508,FIND(":",$B9508)-1))*2+VALUE(MID($B9508,FIND(":",$B9508)+1,2))/30,"")))</f>
        <v/>
      </c>
      <c r="G9508" s="12">
        <f>IF($E9508="","",IF(WEEKDAY($E9508,2)&lt;6,1,0))</f>
        <v/>
      </c>
      <c r="H9508" s="12">
        <f>IF(OR($E9508="",$F9508=""),"",IF(AND($G9508=1,$F9508&gt;='Working Hours'!$C$8,$F9508&lt;'Working Hours'!$C$9),1,0))</f>
        <v/>
      </c>
    </row>
    <row r="9509">
      <c r="A9509" s="11" t="n"/>
      <c r="B9509" s="11" t="n"/>
      <c r="C9509" s="11" t="n"/>
      <c r="E9509" s="12">
        <f>IF($A9509="","",IF(ISNUMBER($A9509),$A9509,IFERROR(DATEVALUE($A9509),"")))</f>
        <v/>
      </c>
      <c r="F9509" s="12">
        <f>IF($B9509="","",IF(ISNUMBER($B9509),HOUR($B9509)*2+MINUTE($B9509)/30,IFERROR(VALUE(LEFT($B9509,FIND(":",$B9509)-1))*2+VALUE(MID($B9509,FIND(":",$B9509)+1,2))/30,"")))</f>
        <v/>
      </c>
      <c r="G9509" s="12">
        <f>IF($E9509="","",IF(WEEKDAY($E9509,2)&lt;6,1,0))</f>
        <v/>
      </c>
      <c r="H9509" s="12">
        <f>IF(OR($E9509="",$F9509=""),"",IF(AND($G9509=1,$F9509&gt;='Working Hours'!$C$8,$F9509&lt;'Working Hours'!$C$9),1,0))</f>
        <v/>
      </c>
    </row>
    <row r="9510">
      <c r="A9510" s="11" t="n"/>
      <c r="B9510" s="11" t="n"/>
      <c r="C9510" s="11" t="n"/>
      <c r="E9510" s="12">
        <f>IF($A9510="","",IF(ISNUMBER($A9510),$A9510,IFERROR(DATEVALUE($A9510),"")))</f>
        <v/>
      </c>
      <c r="F9510" s="12">
        <f>IF($B9510="","",IF(ISNUMBER($B9510),HOUR($B9510)*2+MINUTE($B9510)/30,IFERROR(VALUE(LEFT($B9510,FIND(":",$B9510)-1))*2+VALUE(MID($B9510,FIND(":",$B9510)+1,2))/30,"")))</f>
        <v/>
      </c>
      <c r="G9510" s="12">
        <f>IF($E9510="","",IF(WEEKDAY($E9510,2)&lt;6,1,0))</f>
        <v/>
      </c>
      <c r="H9510" s="12">
        <f>IF(OR($E9510="",$F9510=""),"",IF(AND($G9510=1,$F9510&gt;='Working Hours'!$C$8,$F9510&lt;'Working Hours'!$C$9),1,0))</f>
        <v/>
      </c>
    </row>
    <row r="9511">
      <c r="A9511" s="11" t="n"/>
      <c r="B9511" s="11" t="n"/>
      <c r="C9511" s="11" t="n"/>
      <c r="E9511" s="12">
        <f>IF($A9511="","",IF(ISNUMBER($A9511),$A9511,IFERROR(DATEVALUE($A9511),"")))</f>
        <v/>
      </c>
      <c r="F9511" s="12">
        <f>IF($B9511="","",IF(ISNUMBER($B9511),HOUR($B9511)*2+MINUTE($B9511)/30,IFERROR(VALUE(LEFT($B9511,FIND(":",$B9511)-1))*2+VALUE(MID($B9511,FIND(":",$B9511)+1,2))/30,"")))</f>
        <v/>
      </c>
      <c r="G9511" s="12">
        <f>IF($E9511="","",IF(WEEKDAY($E9511,2)&lt;6,1,0))</f>
        <v/>
      </c>
      <c r="H9511" s="12">
        <f>IF(OR($E9511="",$F9511=""),"",IF(AND($G9511=1,$F9511&gt;='Working Hours'!$C$8,$F9511&lt;'Working Hours'!$C$9),1,0))</f>
        <v/>
      </c>
    </row>
    <row r="9512">
      <c r="A9512" s="11" t="n"/>
      <c r="B9512" s="11" t="n"/>
      <c r="C9512" s="11" t="n"/>
      <c r="E9512" s="12">
        <f>IF($A9512="","",IF(ISNUMBER($A9512),$A9512,IFERROR(DATEVALUE($A9512),"")))</f>
        <v/>
      </c>
      <c r="F9512" s="12">
        <f>IF($B9512="","",IF(ISNUMBER($B9512),HOUR($B9512)*2+MINUTE($B9512)/30,IFERROR(VALUE(LEFT($B9512,FIND(":",$B9512)-1))*2+VALUE(MID($B9512,FIND(":",$B9512)+1,2))/30,"")))</f>
        <v/>
      </c>
      <c r="G9512" s="12">
        <f>IF($E9512="","",IF(WEEKDAY($E9512,2)&lt;6,1,0))</f>
        <v/>
      </c>
      <c r="H9512" s="12">
        <f>IF(OR($E9512="",$F9512=""),"",IF(AND($G9512=1,$F9512&gt;='Working Hours'!$C$8,$F9512&lt;'Working Hours'!$C$9),1,0))</f>
        <v/>
      </c>
    </row>
    <row r="9513">
      <c r="A9513" s="11" t="n"/>
      <c r="B9513" s="11" t="n"/>
      <c r="C9513" s="11" t="n"/>
      <c r="E9513" s="12">
        <f>IF($A9513="","",IF(ISNUMBER($A9513),$A9513,IFERROR(DATEVALUE($A9513),"")))</f>
        <v/>
      </c>
      <c r="F9513" s="12">
        <f>IF($B9513="","",IF(ISNUMBER($B9513),HOUR($B9513)*2+MINUTE($B9513)/30,IFERROR(VALUE(LEFT($B9513,FIND(":",$B9513)-1))*2+VALUE(MID($B9513,FIND(":",$B9513)+1,2))/30,"")))</f>
        <v/>
      </c>
      <c r="G9513" s="12">
        <f>IF($E9513="","",IF(WEEKDAY($E9513,2)&lt;6,1,0))</f>
        <v/>
      </c>
      <c r="H9513" s="12">
        <f>IF(OR($E9513="",$F9513=""),"",IF(AND($G9513=1,$F9513&gt;='Working Hours'!$C$8,$F9513&lt;'Working Hours'!$C$9),1,0))</f>
        <v/>
      </c>
    </row>
    <row r="9514">
      <c r="A9514" s="11" t="n"/>
      <c r="B9514" s="11" t="n"/>
      <c r="C9514" s="11" t="n"/>
      <c r="E9514" s="12">
        <f>IF($A9514="","",IF(ISNUMBER($A9514),$A9514,IFERROR(DATEVALUE($A9514),"")))</f>
        <v/>
      </c>
      <c r="F9514" s="12">
        <f>IF($B9514="","",IF(ISNUMBER($B9514),HOUR($B9514)*2+MINUTE($B9514)/30,IFERROR(VALUE(LEFT($B9514,FIND(":",$B9514)-1))*2+VALUE(MID($B9514,FIND(":",$B9514)+1,2))/30,"")))</f>
        <v/>
      </c>
      <c r="G9514" s="12">
        <f>IF($E9514="","",IF(WEEKDAY($E9514,2)&lt;6,1,0))</f>
        <v/>
      </c>
      <c r="H9514" s="12">
        <f>IF(OR($E9514="",$F9514=""),"",IF(AND($G9514=1,$F9514&gt;='Working Hours'!$C$8,$F9514&lt;'Working Hours'!$C$9),1,0))</f>
        <v/>
      </c>
    </row>
    <row r="9515">
      <c r="A9515" s="11" t="n"/>
      <c r="B9515" s="11" t="n"/>
      <c r="C9515" s="11" t="n"/>
      <c r="E9515" s="12">
        <f>IF($A9515="","",IF(ISNUMBER($A9515),$A9515,IFERROR(DATEVALUE($A9515),"")))</f>
        <v/>
      </c>
      <c r="F9515" s="12">
        <f>IF($B9515="","",IF(ISNUMBER($B9515),HOUR($B9515)*2+MINUTE($B9515)/30,IFERROR(VALUE(LEFT($B9515,FIND(":",$B9515)-1))*2+VALUE(MID($B9515,FIND(":",$B9515)+1,2))/30,"")))</f>
        <v/>
      </c>
      <c r="G9515" s="12">
        <f>IF($E9515="","",IF(WEEKDAY($E9515,2)&lt;6,1,0))</f>
        <v/>
      </c>
      <c r="H9515" s="12">
        <f>IF(OR($E9515="",$F9515=""),"",IF(AND($G9515=1,$F9515&gt;='Working Hours'!$C$8,$F9515&lt;'Working Hours'!$C$9),1,0))</f>
        <v/>
      </c>
    </row>
    <row r="9516">
      <c r="A9516" s="11" t="n"/>
      <c r="B9516" s="11" t="n"/>
      <c r="C9516" s="11" t="n"/>
      <c r="E9516" s="12">
        <f>IF($A9516="","",IF(ISNUMBER($A9516),$A9516,IFERROR(DATEVALUE($A9516),"")))</f>
        <v/>
      </c>
      <c r="F9516" s="12">
        <f>IF($B9516="","",IF(ISNUMBER($B9516),HOUR($B9516)*2+MINUTE($B9516)/30,IFERROR(VALUE(LEFT($B9516,FIND(":",$B9516)-1))*2+VALUE(MID($B9516,FIND(":",$B9516)+1,2))/30,"")))</f>
        <v/>
      </c>
      <c r="G9516" s="12">
        <f>IF($E9516="","",IF(WEEKDAY($E9516,2)&lt;6,1,0))</f>
        <v/>
      </c>
      <c r="H9516" s="12">
        <f>IF(OR($E9516="",$F9516=""),"",IF(AND($G9516=1,$F9516&gt;='Working Hours'!$C$8,$F9516&lt;'Working Hours'!$C$9),1,0))</f>
        <v/>
      </c>
    </row>
    <row r="9517">
      <c r="A9517" s="11" t="n"/>
      <c r="B9517" s="11" t="n"/>
      <c r="C9517" s="11" t="n"/>
      <c r="E9517" s="12">
        <f>IF($A9517="","",IF(ISNUMBER($A9517),$A9517,IFERROR(DATEVALUE($A9517),"")))</f>
        <v/>
      </c>
      <c r="F9517" s="12">
        <f>IF($B9517="","",IF(ISNUMBER($B9517),HOUR($B9517)*2+MINUTE($B9517)/30,IFERROR(VALUE(LEFT($B9517,FIND(":",$B9517)-1))*2+VALUE(MID($B9517,FIND(":",$B9517)+1,2))/30,"")))</f>
        <v/>
      </c>
      <c r="G9517" s="12">
        <f>IF($E9517="","",IF(WEEKDAY($E9517,2)&lt;6,1,0))</f>
        <v/>
      </c>
      <c r="H9517" s="12">
        <f>IF(OR($E9517="",$F9517=""),"",IF(AND($G9517=1,$F9517&gt;='Working Hours'!$C$8,$F9517&lt;'Working Hours'!$C$9),1,0))</f>
        <v/>
      </c>
    </row>
    <row r="9518">
      <c r="A9518" s="11" t="n"/>
      <c r="B9518" s="11" t="n"/>
      <c r="C9518" s="11" t="n"/>
      <c r="E9518" s="12">
        <f>IF($A9518="","",IF(ISNUMBER($A9518),$A9518,IFERROR(DATEVALUE($A9518),"")))</f>
        <v/>
      </c>
      <c r="F9518" s="12">
        <f>IF($B9518="","",IF(ISNUMBER($B9518),HOUR($B9518)*2+MINUTE($B9518)/30,IFERROR(VALUE(LEFT($B9518,FIND(":",$B9518)-1))*2+VALUE(MID($B9518,FIND(":",$B9518)+1,2))/30,"")))</f>
        <v/>
      </c>
      <c r="G9518" s="12">
        <f>IF($E9518="","",IF(WEEKDAY($E9518,2)&lt;6,1,0))</f>
        <v/>
      </c>
      <c r="H9518" s="12">
        <f>IF(OR($E9518="",$F9518=""),"",IF(AND($G9518=1,$F9518&gt;='Working Hours'!$C$8,$F9518&lt;'Working Hours'!$C$9),1,0))</f>
        <v/>
      </c>
    </row>
    <row r="9519">
      <c r="A9519" s="11" t="n"/>
      <c r="B9519" s="11" t="n"/>
      <c r="C9519" s="11" t="n"/>
      <c r="E9519" s="12">
        <f>IF($A9519="","",IF(ISNUMBER($A9519),$A9519,IFERROR(DATEVALUE($A9519),"")))</f>
        <v/>
      </c>
      <c r="F9519" s="12">
        <f>IF($B9519="","",IF(ISNUMBER($B9519),HOUR($B9519)*2+MINUTE($B9519)/30,IFERROR(VALUE(LEFT($B9519,FIND(":",$B9519)-1))*2+VALUE(MID($B9519,FIND(":",$B9519)+1,2))/30,"")))</f>
        <v/>
      </c>
      <c r="G9519" s="12">
        <f>IF($E9519="","",IF(WEEKDAY($E9519,2)&lt;6,1,0))</f>
        <v/>
      </c>
      <c r="H9519" s="12">
        <f>IF(OR($E9519="",$F9519=""),"",IF(AND($G9519=1,$F9519&gt;='Working Hours'!$C$8,$F9519&lt;'Working Hours'!$C$9),1,0))</f>
        <v/>
      </c>
    </row>
    <row r="9520">
      <c r="A9520" s="11" t="n"/>
      <c r="B9520" s="11" t="n"/>
      <c r="C9520" s="11" t="n"/>
      <c r="E9520" s="12">
        <f>IF($A9520="","",IF(ISNUMBER($A9520),$A9520,IFERROR(DATEVALUE($A9520),"")))</f>
        <v/>
      </c>
      <c r="F9520" s="12">
        <f>IF($B9520="","",IF(ISNUMBER($B9520),HOUR($B9520)*2+MINUTE($B9520)/30,IFERROR(VALUE(LEFT($B9520,FIND(":",$B9520)-1))*2+VALUE(MID($B9520,FIND(":",$B9520)+1,2))/30,"")))</f>
        <v/>
      </c>
      <c r="G9520" s="12">
        <f>IF($E9520="","",IF(WEEKDAY($E9520,2)&lt;6,1,0))</f>
        <v/>
      </c>
      <c r="H9520" s="12">
        <f>IF(OR($E9520="",$F9520=""),"",IF(AND($G9520=1,$F9520&gt;='Working Hours'!$C$8,$F9520&lt;'Working Hours'!$C$9),1,0))</f>
        <v/>
      </c>
    </row>
    <row r="9521">
      <c r="A9521" s="11" t="n"/>
      <c r="B9521" s="11" t="n"/>
      <c r="C9521" s="11" t="n"/>
      <c r="E9521" s="12">
        <f>IF($A9521="","",IF(ISNUMBER($A9521),$A9521,IFERROR(DATEVALUE($A9521),"")))</f>
        <v/>
      </c>
      <c r="F9521" s="12">
        <f>IF($B9521="","",IF(ISNUMBER($B9521),HOUR($B9521)*2+MINUTE($B9521)/30,IFERROR(VALUE(LEFT($B9521,FIND(":",$B9521)-1))*2+VALUE(MID($B9521,FIND(":",$B9521)+1,2))/30,"")))</f>
        <v/>
      </c>
      <c r="G9521" s="12">
        <f>IF($E9521="","",IF(WEEKDAY($E9521,2)&lt;6,1,0))</f>
        <v/>
      </c>
      <c r="H9521" s="12">
        <f>IF(OR($E9521="",$F9521=""),"",IF(AND($G9521=1,$F9521&gt;='Working Hours'!$C$8,$F9521&lt;'Working Hours'!$C$9),1,0))</f>
        <v/>
      </c>
    </row>
    <row r="9522">
      <c r="A9522" s="11" t="n"/>
      <c r="B9522" s="11" t="n"/>
      <c r="C9522" s="11" t="n"/>
      <c r="E9522" s="12">
        <f>IF($A9522="","",IF(ISNUMBER($A9522),$A9522,IFERROR(DATEVALUE($A9522),"")))</f>
        <v/>
      </c>
      <c r="F9522" s="12">
        <f>IF($B9522="","",IF(ISNUMBER($B9522),HOUR($B9522)*2+MINUTE($B9522)/30,IFERROR(VALUE(LEFT($B9522,FIND(":",$B9522)-1))*2+VALUE(MID($B9522,FIND(":",$B9522)+1,2))/30,"")))</f>
        <v/>
      </c>
      <c r="G9522" s="12">
        <f>IF($E9522="","",IF(WEEKDAY($E9522,2)&lt;6,1,0))</f>
        <v/>
      </c>
      <c r="H9522" s="12">
        <f>IF(OR($E9522="",$F9522=""),"",IF(AND($G9522=1,$F9522&gt;='Working Hours'!$C$8,$F9522&lt;'Working Hours'!$C$9),1,0))</f>
        <v/>
      </c>
    </row>
    <row r="9523">
      <c r="A9523" s="11" t="n"/>
      <c r="B9523" s="11" t="n"/>
      <c r="C9523" s="11" t="n"/>
      <c r="E9523" s="12">
        <f>IF($A9523="","",IF(ISNUMBER($A9523),$A9523,IFERROR(DATEVALUE($A9523),"")))</f>
        <v/>
      </c>
      <c r="F9523" s="12">
        <f>IF($B9523="","",IF(ISNUMBER($B9523),HOUR($B9523)*2+MINUTE($B9523)/30,IFERROR(VALUE(LEFT($B9523,FIND(":",$B9523)-1))*2+VALUE(MID($B9523,FIND(":",$B9523)+1,2))/30,"")))</f>
        <v/>
      </c>
      <c r="G9523" s="12">
        <f>IF($E9523="","",IF(WEEKDAY($E9523,2)&lt;6,1,0))</f>
        <v/>
      </c>
      <c r="H9523" s="12">
        <f>IF(OR($E9523="",$F9523=""),"",IF(AND($G9523=1,$F9523&gt;='Working Hours'!$C$8,$F9523&lt;'Working Hours'!$C$9),1,0))</f>
        <v/>
      </c>
    </row>
    <row r="9524">
      <c r="A9524" s="11" t="n"/>
      <c r="B9524" s="11" t="n"/>
      <c r="C9524" s="11" t="n"/>
      <c r="E9524" s="12">
        <f>IF($A9524="","",IF(ISNUMBER($A9524),$A9524,IFERROR(DATEVALUE($A9524),"")))</f>
        <v/>
      </c>
      <c r="F9524" s="12">
        <f>IF($B9524="","",IF(ISNUMBER($B9524),HOUR($B9524)*2+MINUTE($B9524)/30,IFERROR(VALUE(LEFT($B9524,FIND(":",$B9524)-1))*2+VALUE(MID($B9524,FIND(":",$B9524)+1,2))/30,"")))</f>
        <v/>
      </c>
      <c r="G9524" s="12">
        <f>IF($E9524="","",IF(WEEKDAY($E9524,2)&lt;6,1,0))</f>
        <v/>
      </c>
      <c r="H9524" s="12">
        <f>IF(OR($E9524="",$F9524=""),"",IF(AND($G9524=1,$F9524&gt;='Working Hours'!$C$8,$F9524&lt;'Working Hours'!$C$9),1,0))</f>
        <v/>
      </c>
    </row>
    <row r="9525">
      <c r="A9525" s="11" t="n"/>
      <c r="B9525" s="11" t="n"/>
      <c r="C9525" s="11" t="n"/>
      <c r="E9525" s="12">
        <f>IF($A9525="","",IF(ISNUMBER($A9525),$A9525,IFERROR(DATEVALUE($A9525),"")))</f>
        <v/>
      </c>
      <c r="F9525" s="12">
        <f>IF($B9525="","",IF(ISNUMBER($B9525),HOUR($B9525)*2+MINUTE($B9525)/30,IFERROR(VALUE(LEFT($B9525,FIND(":",$B9525)-1))*2+VALUE(MID($B9525,FIND(":",$B9525)+1,2))/30,"")))</f>
        <v/>
      </c>
      <c r="G9525" s="12">
        <f>IF($E9525="","",IF(WEEKDAY($E9525,2)&lt;6,1,0))</f>
        <v/>
      </c>
      <c r="H9525" s="12">
        <f>IF(OR($E9525="",$F9525=""),"",IF(AND($G9525=1,$F9525&gt;='Working Hours'!$C$8,$F9525&lt;'Working Hours'!$C$9),1,0))</f>
        <v/>
      </c>
    </row>
    <row r="9526">
      <c r="A9526" s="11" t="n"/>
      <c r="B9526" s="11" t="n"/>
      <c r="C9526" s="11" t="n"/>
      <c r="E9526" s="12">
        <f>IF($A9526="","",IF(ISNUMBER($A9526),$A9526,IFERROR(DATEVALUE($A9526),"")))</f>
        <v/>
      </c>
      <c r="F9526" s="12">
        <f>IF($B9526="","",IF(ISNUMBER($B9526),HOUR($B9526)*2+MINUTE($B9526)/30,IFERROR(VALUE(LEFT($B9526,FIND(":",$B9526)-1))*2+VALUE(MID($B9526,FIND(":",$B9526)+1,2))/30,"")))</f>
        <v/>
      </c>
      <c r="G9526" s="12">
        <f>IF($E9526="","",IF(WEEKDAY($E9526,2)&lt;6,1,0))</f>
        <v/>
      </c>
      <c r="H9526" s="12">
        <f>IF(OR($E9526="",$F9526=""),"",IF(AND($G9526=1,$F9526&gt;='Working Hours'!$C$8,$F9526&lt;'Working Hours'!$C$9),1,0))</f>
        <v/>
      </c>
    </row>
    <row r="9527">
      <c r="A9527" s="11" t="n"/>
      <c r="B9527" s="11" t="n"/>
      <c r="C9527" s="11" t="n"/>
      <c r="E9527" s="12">
        <f>IF($A9527="","",IF(ISNUMBER($A9527),$A9527,IFERROR(DATEVALUE($A9527),"")))</f>
        <v/>
      </c>
      <c r="F9527" s="12">
        <f>IF($B9527="","",IF(ISNUMBER($B9527),HOUR($B9527)*2+MINUTE($B9527)/30,IFERROR(VALUE(LEFT($B9527,FIND(":",$B9527)-1))*2+VALUE(MID($B9527,FIND(":",$B9527)+1,2))/30,"")))</f>
        <v/>
      </c>
      <c r="G9527" s="12">
        <f>IF($E9527="","",IF(WEEKDAY($E9527,2)&lt;6,1,0))</f>
        <v/>
      </c>
      <c r="H9527" s="12">
        <f>IF(OR($E9527="",$F9527=""),"",IF(AND($G9527=1,$F9527&gt;='Working Hours'!$C$8,$F9527&lt;'Working Hours'!$C$9),1,0))</f>
        <v/>
      </c>
    </row>
    <row r="9528">
      <c r="A9528" s="11" t="n"/>
      <c r="B9528" s="11" t="n"/>
      <c r="C9528" s="11" t="n"/>
      <c r="E9528" s="12">
        <f>IF($A9528="","",IF(ISNUMBER($A9528),$A9528,IFERROR(DATEVALUE($A9528),"")))</f>
        <v/>
      </c>
      <c r="F9528" s="12">
        <f>IF($B9528="","",IF(ISNUMBER($B9528),HOUR($B9528)*2+MINUTE($B9528)/30,IFERROR(VALUE(LEFT($B9528,FIND(":",$B9528)-1))*2+VALUE(MID($B9528,FIND(":",$B9528)+1,2))/30,"")))</f>
        <v/>
      </c>
      <c r="G9528" s="12">
        <f>IF($E9528="","",IF(WEEKDAY($E9528,2)&lt;6,1,0))</f>
        <v/>
      </c>
      <c r="H9528" s="12">
        <f>IF(OR($E9528="",$F9528=""),"",IF(AND($G9528=1,$F9528&gt;='Working Hours'!$C$8,$F9528&lt;'Working Hours'!$C$9),1,0))</f>
        <v/>
      </c>
    </row>
    <row r="9529">
      <c r="A9529" s="11" t="n"/>
      <c r="B9529" s="11" t="n"/>
      <c r="C9529" s="11" t="n"/>
      <c r="E9529" s="12">
        <f>IF($A9529="","",IF(ISNUMBER($A9529),$A9529,IFERROR(DATEVALUE($A9529),"")))</f>
        <v/>
      </c>
      <c r="F9529" s="12">
        <f>IF($B9529="","",IF(ISNUMBER($B9529),HOUR($B9529)*2+MINUTE($B9529)/30,IFERROR(VALUE(LEFT($B9529,FIND(":",$B9529)-1))*2+VALUE(MID($B9529,FIND(":",$B9529)+1,2))/30,"")))</f>
        <v/>
      </c>
      <c r="G9529" s="12">
        <f>IF($E9529="","",IF(WEEKDAY($E9529,2)&lt;6,1,0))</f>
        <v/>
      </c>
      <c r="H9529" s="12">
        <f>IF(OR($E9529="",$F9529=""),"",IF(AND($G9529=1,$F9529&gt;='Working Hours'!$C$8,$F9529&lt;'Working Hours'!$C$9),1,0))</f>
        <v/>
      </c>
    </row>
    <row r="9530">
      <c r="A9530" s="11" t="n"/>
      <c r="B9530" s="11" t="n"/>
      <c r="C9530" s="11" t="n"/>
      <c r="E9530" s="12">
        <f>IF($A9530="","",IF(ISNUMBER($A9530),$A9530,IFERROR(DATEVALUE($A9530),"")))</f>
        <v/>
      </c>
      <c r="F9530" s="12">
        <f>IF($B9530="","",IF(ISNUMBER($B9530),HOUR($B9530)*2+MINUTE($B9530)/30,IFERROR(VALUE(LEFT($B9530,FIND(":",$B9530)-1))*2+VALUE(MID($B9530,FIND(":",$B9530)+1,2))/30,"")))</f>
        <v/>
      </c>
      <c r="G9530" s="12">
        <f>IF($E9530="","",IF(WEEKDAY($E9530,2)&lt;6,1,0))</f>
        <v/>
      </c>
      <c r="H9530" s="12">
        <f>IF(OR($E9530="",$F9530=""),"",IF(AND($G9530=1,$F9530&gt;='Working Hours'!$C$8,$F9530&lt;'Working Hours'!$C$9),1,0))</f>
        <v/>
      </c>
    </row>
    <row r="9531">
      <c r="A9531" s="11" t="n"/>
      <c r="B9531" s="11" t="n"/>
      <c r="C9531" s="11" t="n"/>
      <c r="E9531" s="12">
        <f>IF($A9531="","",IF(ISNUMBER($A9531),$A9531,IFERROR(DATEVALUE($A9531),"")))</f>
        <v/>
      </c>
      <c r="F9531" s="12">
        <f>IF($B9531="","",IF(ISNUMBER($B9531),HOUR($B9531)*2+MINUTE($B9531)/30,IFERROR(VALUE(LEFT($B9531,FIND(":",$B9531)-1))*2+VALUE(MID($B9531,FIND(":",$B9531)+1,2))/30,"")))</f>
        <v/>
      </c>
      <c r="G9531" s="12">
        <f>IF($E9531="","",IF(WEEKDAY($E9531,2)&lt;6,1,0))</f>
        <v/>
      </c>
      <c r="H9531" s="12">
        <f>IF(OR($E9531="",$F9531=""),"",IF(AND($G9531=1,$F9531&gt;='Working Hours'!$C$8,$F9531&lt;'Working Hours'!$C$9),1,0))</f>
        <v/>
      </c>
    </row>
    <row r="9532">
      <c r="A9532" s="11" t="n"/>
      <c r="B9532" s="11" t="n"/>
      <c r="C9532" s="11" t="n"/>
      <c r="E9532" s="12">
        <f>IF($A9532="","",IF(ISNUMBER($A9532),$A9532,IFERROR(DATEVALUE($A9532),"")))</f>
        <v/>
      </c>
      <c r="F9532" s="12">
        <f>IF($B9532="","",IF(ISNUMBER($B9532),HOUR($B9532)*2+MINUTE($B9532)/30,IFERROR(VALUE(LEFT($B9532,FIND(":",$B9532)-1))*2+VALUE(MID($B9532,FIND(":",$B9532)+1,2))/30,"")))</f>
        <v/>
      </c>
      <c r="G9532" s="12">
        <f>IF($E9532="","",IF(WEEKDAY($E9532,2)&lt;6,1,0))</f>
        <v/>
      </c>
      <c r="H9532" s="12">
        <f>IF(OR($E9532="",$F9532=""),"",IF(AND($G9532=1,$F9532&gt;='Working Hours'!$C$8,$F9532&lt;'Working Hours'!$C$9),1,0))</f>
        <v/>
      </c>
    </row>
    <row r="9533">
      <c r="A9533" s="11" t="n"/>
      <c r="B9533" s="11" t="n"/>
      <c r="C9533" s="11" t="n"/>
      <c r="E9533" s="12">
        <f>IF($A9533="","",IF(ISNUMBER($A9533),$A9533,IFERROR(DATEVALUE($A9533),"")))</f>
        <v/>
      </c>
      <c r="F9533" s="12">
        <f>IF($B9533="","",IF(ISNUMBER($B9533),HOUR($B9533)*2+MINUTE($B9533)/30,IFERROR(VALUE(LEFT($B9533,FIND(":",$B9533)-1))*2+VALUE(MID($B9533,FIND(":",$B9533)+1,2))/30,"")))</f>
        <v/>
      </c>
      <c r="G9533" s="12">
        <f>IF($E9533="","",IF(WEEKDAY($E9533,2)&lt;6,1,0))</f>
        <v/>
      </c>
      <c r="H9533" s="12">
        <f>IF(OR($E9533="",$F9533=""),"",IF(AND($G9533=1,$F9533&gt;='Working Hours'!$C$8,$F9533&lt;'Working Hours'!$C$9),1,0))</f>
        <v/>
      </c>
    </row>
    <row r="9534">
      <c r="A9534" s="11" t="n"/>
      <c r="B9534" s="11" t="n"/>
      <c r="C9534" s="11" t="n"/>
      <c r="E9534" s="12">
        <f>IF($A9534="","",IF(ISNUMBER($A9534),$A9534,IFERROR(DATEVALUE($A9534),"")))</f>
        <v/>
      </c>
      <c r="F9534" s="12">
        <f>IF($B9534="","",IF(ISNUMBER($B9534),HOUR($B9534)*2+MINUTE($B9534)/30,IFERROR(VALUE(LEFT($B9534,FIND(":",$B9534)-1))*2+VALUE(MID($B9534,FIND(":",$B9534)+1,2))/30,"")))</f>
        <v/>
      </c>
      <c r="G9534" s="12">
        <f>IF($E9534="","",IF(WEEKDAY($E9534,2)&lt;6,1,0))</f>
        <v/>
      </c>
      <c r="H9534" s="12">
        <f>IF(OR($E9534="",$F9534=""),"",IF(AND($G9534=1,$F9534&gt;='Working Hours'!$C$8,$F9534&lt;'Working Hours'!$C$9),1,0))</f>
        <v/>
      </c>
    </row>
    <row r="9535">
      <c r="A9535" s="11" t="n"/>
      <c r="B9535" s="11" t="n"/>
      <c r="C9535" s="11" t="n"/>
      <c r="E9535" s="12">
        <f>IF($A9535="","",IF(ISNUMBER($A9535),$A9535,IFERROR(DATEVALUE($A9535),"")))</f>
        <v/>
      </c>
      <c r="F9535" s="12">
        <f>IF($B9535="","",IF(ISNUMBER($B9535),HOUR($B9535)*2+MINUTE($B9535)/30,IFERROR(VALUE(LEFT($B9535,FIND(":",$B9535)-1))*2+VALUE(MID($B9535,FIND(":",$B9535)+1,2))/30,"")))</f>
        <v/>
      </c>
      <c r="G9535" s="12">
        <f>IF($E9535="","",IF(WEEKDAY($E9535,2)&lt;6,1,0))</f>
        <v/>
      </c>
      <c r="H9535" s="12">
        <f>IF(OR($E9535="",$F9535=""),"",IF(AND($G9535=1,$F9535&gt;='Working Hours'!$C$8,$F9535&lt;'Working Hours'!$C$9),1,0))</f>
        <v/>
      </c>
    </row>
    <row r="9536">
      <c r="A9536" s="11" t="n"/>
      <c r="B9536" s="11" t="n"/>
      <c r="C9536" s="11" t="n"/>
      <c r="E9536" s="12">
        <f>IF($A9536="","",IF(ISNUMBER($A9536),$A9536,IFERROR(DATEVALUE($A9536),"")))</f>
        <v/>
      </c>
      <c r="F9536" s="12">
        <f>IF($B9536="","",IF(ISNUMBER($B9536),HOUR($B9536)*2+MINUTE($B9536)/30,IFERROR(VALUE(LEFT($B9536,FIND(":",$B9536)-1))*2+VALUE(MID($B9536,FIND(":",$B9536)+1,2))/30,"")))</f>
        <v/>
      </c>
      <c r="G9536" s="12">
        <f>IF($E9536="","",IF(WEEKDAY($E9536,2)&lt;6,1,0))</f>
        <v/>
      </c>
      <c r="H9536" s="12">
        <f>IF(OR($E9536="",$F9536=""),"",IF(AND($G9536=1,$F9536&gt;='Working Hours'!$C$8,$F9536&lt;'Working Hours'!$C$9),1,0))</f>
        <v/>
      </c>
    </row>
    <row r="9537">
      <c r="A9537" s="11" t="n"/>
      <c r="B9537" s="11" t="n"/>
      <c r="C9537" s="11" t="n"/>
      <c r="E9537" s="12">
        <f>IF($A9537="","",IF(ISNUMBER($A9537),$A9537,IFERROR(DATEVALUE($A9537),"")))</f>
        <v/>
      </c>
      <c r="F9537" s="12">
        <f>IF($B9537="","",IF(ISNUMBER($B9537),HOUR($B9537)*2+MINUTE($B9537)/30,IFERROR(VALUE(LEFT($B9537,FIND(":",$B9537)-1))*2+VALUE(MID($B9537,FIND(":",$B9537)+1,2))/30,"")))</f>
        <v/>
      </c>
      <c r="G9537" s="12">
        <f>IF($E9537="","",IF(WEEKDAY($E9537,2)&lt;6,1,0))</f>
        <v/>
      </c>
      <c r="H9537" s="12">
        <f>IF(OR($E9537="",$F9537=""),"",IF(AND($G9537=1,$F9537&gt;='Working Hours'!$C$8,$F9537&lt;'Working Hours'!$C$9),1,0))</f>
        <v/>
      </c>
    </row>
    <row r="9538">
      <c r="A9538" s="11" t="n"/>
      <c r="B9538" s="11" t="n"/>
      <c r="C9538" s="11" t="n"/>
      <c r="E9538" s="12">
        <f>IF($A9538="","",IF(ISNUMBER($A9538),$A9538,IFERROR(DATEVALUE($A9538),"")))</f>
        <v/>
      </c>
      <c r="F9538" s="12">
        <f>IF($B9538="","",IF(ISNUMBER($B9538),HOUR($B9538)*2+MINUTE($B9538)/30,IFERROR(VALUE(LEFT($B9538,FIND(":",$B9538)-1))*2+VALUE(MID($B9538,FIND(":",$B9538)+1,2))/30,"")))</f>
        <v/>
      </c>
      <c r="G9538" s="12">
        <f>IF($E9538="","",IF(WEEKDAY($E9538,2)&lt;6,1,0))</f>
        <v/>
      </c>
      <c r="H9538" s="12">
        <f>IF(OR($E9538="",$F9538=""),"",IF(AND($G9538=1,$F9538&gt;='Working Hours'!$C$8,$F9538&lt;'Working Hours'!$C$9),1,0))</f>
        <v/>
      </c>
    </row>
    <row r="9539">
      <c r="A9539" s="11" t="n"/>
      <c r="B9539" s="11" t="n"/>
      <c r="C9539" s="11" t="n"/>
      <c r="E9539" s="12">
        <f>IF($A9539="","",IF(ISNUMBER($A9539),$A9539,IFERROR(DATEVALUE($A9539),"")))</f>
        <v/>
      </c>
      <c r="F9539" s="12">
        <f>IF($B9539="","",IF(ISNUMBER($B9539),HOUR($B9539)*2+MINUTE($B9539)/30,IFERROR(VALUE(LEFT($B9539,FIND(":",$B9539)-1))*2+VALUE(MID($B9539,FIND(":",$B9539)+1,2))/30,"")))</f>
        <v/>
      </c>
      <c r="G9539" s="12">
        <f>IF($E9539="","",IF(WEEKDAY($E9539,2)&lt;6,1,0))</f>
        <v/>
      </c>
      <c r="H9539" s="12">
        <f>IF(OR($E9539="",$F9539=""),"",IF(AND($G9539=1,$F9539&gt;='Working Hours'!$C$8,$F9539&lt;'Working Hours'!$C$9),1,0))</f>
        <v/>
      </c>
    </row>
    <row r="9540">
      <c r="A9540" s="11" t="n"/>
      <c r="B9540" s="11" t="n"/>
      <c r="C9540" s="11" t="n"/>
      <c r="E9540" s="12">
        <f>IF($A9540="","",IF(ISNUMBER($A9540),$A9540,IFERROR(DATEVALUE($A9540),"")))</f>
        <v/>
      </c>
      <c r="F9540" s="12">
        <f>IF($B9540="","",IF(ISNUMBER($B9540),HOUR($B9540)*2+MINUTE($B9540)/30,IFERROR(VALUE(LEFT($B9540,FIND(":",$B9540)-1))*2+VALUE(MID($B9540,FIND(":",$B9540)+1,2))/30,"")))</f>
        <v/>
      </c>
      <c r="G9540" s="12">
        <f>IF($E9540="","",IF(WEEKDAY($E9540,2)&lt;6,1,0))</f>
        <v/>
      </c>
      <c r="H9540" s="12">
        <f>IF(OR($E9540="",$F9540=""),"",IF(AND($G9540=1,$F9540&gt;='Working Hours'!$C$8,$F9540&lt;'Working Hours'!$C$9),1,0))</f>
        <v/>
      </c>
    </row>
    <row r="9541">
      <c r="A9541" s="11" t="n"/>
      <c r="B9541" s="11" t="n"/>
      <c r="C9541" s="11" t="n"/>
      <c r="E9541" s="12">
        <f>IF($A9541="","",IF(ISNUMBER($A9541),$A9541,IFERROR(DATEVALUE($A9541),"")))</f>
        <v/>
      </c>
      <c r="F9541" s="12">
        <f>IF($B9541="","",IF(ISNUMBER($B9541),HOUR($B9541)*2+MINUTE($B9541)/30,IFERROR(VALUE(LEFT($B9541,FIND(":",$B9541)-1))*2+VALUE(MID($B9541,FIND(":",$B9541)+1,2))/30,"")))</f>
        <v/>
      </c>
      <c r="G9541" s="12">
        <f>IF($E9541="","",IF(WEEKDAY($E9541,2)&lt;6,1,0))</f>
        <v/>
      </c>
      <c r="H9541" s="12">
        <f>IF(OR($E9541="",$F9541=""),"",IF(AND($G9541=1,$F9541&gt;='Working Hours'!$C$8,$F9541&lt;'Working Hours'!$C$9),1,0))</f>
        <v/>
      </c>
    </row>
    <row r="9542">
      <c r="A9542" s="11" t="n"/>
      <c r="B9542" s="11" t="n"/>
      <c r="C9542" s="11" t="n"/>
      <c r="E9542" s="12">
        <f>IF($A9542="","",IF(ISNUMBER($A9542),$A9542,IFERROR(DATEVALUE($A9542),"")))</f>
        <v/>
      </c>
      <c r="F9542" s="12">
        <f>IF($B9542="","",IF(ISNUMBER($B9542),HOUR($B9542)*2+MINUTE($B9542)/30,IFERROR(VALUE(LEFT($B9542,FIND(":",$B9542)-1))*2+VALUE(MID($B9542,FIND(":",$B9542)+1,2))/30,"")))</f>
        <v/>
      </c>
      <c r="G9542" s="12">
        <f>IF($E9542="","",IF(WEEKDAY($E9542,2)&lt;6,1,0))</f>
        <v/>
      </c>
      <c r="H9542" s="12">
        <f>IF(OR($E9542="",$F9542=""),"",IF(AND($G9542=1,$F9542&gt;='Working Hours'!$C$8,$F9542&lt;'Working Hours'!$C$9),1,0))</f>
        <v/>
      </c>
    </row>
    <row r="9543">
      <c r="A9543" s="11" t="n"/>
      <c r="B9543" s="11" t="n"/>
      <c r="C9543" s="11" t="n"/>
      <c r="E9543" s="12">
        <f>IF($A9543="","",IF(ISNUMBER($A9543),$A9543,IFERROR(DATEVALUE($A9543),"")))</f>
        <v/>
      </c>
      <c r="F9543" s="12">
        <f>IF($B9543="","",IF(ISNUMBER($B9543),HOUR($B9543)*2+MINUTE($B9543)/30,IFERROR(VALUE(LEFT($B9543,FIND(":",$B9543)-1))*2+VALUE(MID($B9543,FIND(":",$B9543)+1,2))/30,"")))</f>
        <v/>
      </c>
      <c r="G9543" s="12">
        <f>IF($E9543="","",IF(WEEKDAY($E9543,2)&lt;6,1,0))</f>
        <v/>
      </c>
      <c r="H9543" s="12">
        <f>IF(OR($E9543="",$F9543=""),"",IF(AND($G9543=1,$F9543&gt;='Working Hours'!$C$8,$F9543&lt;'Working Hours'!$C$9),1,0))</f>
        <v/>
      </c>
    </row>
    <row r="9544">
      <c r="A9544" s="11" t="n"/>
      <c r="B9544" s="11" t="n"/>
      <c r="C9544" s="11" t="n"/>
      <c r="E9544" s="12">
        <f>IF($A9544="","",IF(ISNUMBER($A9544),$A9544,IFERROR(DATEVALUE($A9544),"")))</f>
        <v/>
      </c>
      <c r="F9544" s="12">
        <f>IF($B9544="","",IF(ISNUMBER($B9544),HOUR($B9544)*2+MINUTE($B9544)/30,IFERROR(VALUE(LEFT($B9544,FIND(":",$B9544)-1))*2+VALUE(MID($B9544,FIND(":",$B9544)+1,2))/30,"")))</f>
        <v/>
      </c>
      <c r="G9544" s="12">
        <f>IF($E9544="","",IF(WEEKDAY($E9544,2)&lt;6,1,0))</f>
        <v/>
      </c>
      <c r="H9544" s="12">
        <f>IF(OR($E9544="",$F9544=""),"",IF(AND($G9544=1,$F9544&gt;='Working Hours'!$C$8,$F9544&lt;'Working Hours'!$C$9),1,0))</f>
        <v/>
      </c>
    </row>
    <row r="9545">
      <c r="A9545" s="11" t="n"/>
      <c r="B9545" s="11" t="n"/>
      <c r="C9545" s="11" t="n"/>
      <c r="E9545" s="12">
        <f>IF($A9545="","",IF(ISNUMBER($A9545),$A9545,IFERROR(DATEVALUE($A9545),"")))</f>
        <v/>
      </c>
      <c r="F9545" s="12">
        <f>IF($B9545="","",IF(ISNUMBER($B9545),HOUR($B9545)*2+MINUTE($B9545)/30,IFERROR(VALUE(LEFT($B9545,FIND(":",$B9545)-1))*2+VALUE(MID($B9545,FIND(":",$B9545)+1,2))/30,"")))</f>
        <v/>
      </c>
      <c r="G9545" s="12">
        <f>IF($E9545="","",IF(WEEKDAY($E9545,2)&lt;6,1,0))</f>
        <v/>
      </c>
      <c r="H9545" s="12">
        <f>IF(OR($E9545="",$F9545=""),"",IF(AND($G9545=1,$F9545&gt;='Working Hours'!$C$8,$F9545&lt;'Working Hours'!$C$9),1,0))</f>
        <v/>
      </c>
    </row>
    <row r="9546">
      <c r="A9546" s="11" t="n"/>
      <c r="B9546" s="11" t="n"/>
      <c r="C9546" s="11" t="n"/>
      <c r="E9546" s="12">
        <f>IF($A9546="","",IF(ISNUMBER($A9546),$A9546,IFERROR(DATEVALUE($A9546),"")))</f>
        <v/>
      </c>
      <c r="F9546" s="12">
        <f>IF($B9546="","",IF(ISNUMBER($B9546),HOUR($B9546)*2+MINUTE($B9546)/30,IFERROR(VALUE(LEFT($B9546,FIND(":",$B9546)-1))*2+VALUE(MID($B9546,FIND(":",$B9546)+1,2))/30,"")))</f>
        <v/>
      </c>
      <c r="G9546" s="12">
        <f>IF($E9546="","",IF(WEEKDAY($E9546,2)&lt;6,1,0))</f>
        <v/>
      </c>
      <c r="H9546" s="12">
        <f>IF(OR($E9546="",$F9546=""),"",IF(AND($G9546=1,$F9546&gt;='Working Hours'!$C$8,$F9546&lt;'Working Hours'!$C$9),1,0))</f>
        <v/>
      </c>
    </row>
    <row r="9547">
      <c r="A9547" s="11" t="n"/>
      <c r="B9547" s="11" t="n"/>
      <c r="C9547" s="11" t="n"/>
      <c r="E9547" s="12">
        <f>IF($A9547="","",IF(ISNUMBER($A9547),$A9547,IFERROR(DATEVALUE($A9547),"")))</f>
        <v/>
      </c>
      <c r="F9547" s="12">
        <f>IF($B9547="","",IF(ISNUMBER($B9547),HOUR($B9547)*2+MINUTE($B9547)/30,IFERROR(VALUE(LEFT($B9547,FIND(":",$B9547)-1))*2+VALUE(MID($B9547,FIND(":",$B9547)+1,2))/30,"")))</f>
        <v/>
      </c>
      <c r="G9547" s="12">
        <f>IF($E9547="","",IF(WEEKDAY($E9547,2)&lt;6,1,0))</f>
        <v/>
      </c>
      <c r="H9547" s="12">
        <f>IF(OR($E9547="",$F9547=""),"",IF(AND($G9547=1,$F9547&gt;='Working Hours'!$C$8,$F9547&lt;'Working Hours'!$C$9),1,0))</f>
        <v/>
      </c>
    </row>
    <row r="9548">
      <c r="A9548" s="11" t="n"/>
      <c r="B9548" s="11" t="n"/>
      <c r="C9548" s="11" t="n"/>
      <c r="E9548" s="12">
        <f>IF($A9548="","",IF(ISNUMBER($A9548),$A9548,IFERROR(DATEVALUE($A9548),"")))</f>
        <v/>
      </c>
      <c r="F9548" s="12">
        <f>IF($B9548="","",IF(ISNUMBER($B9548),HOUR($B9548)*2+MINUTE($B9548)/30,IFERROR(VALUE(LEFT($B9548,FIND(":",$B9548)-1))*2+VALUE(MID($B9548,FIND(":",$B9548)+1,2))/30,"")))</f>
        <v/>
      </c>
      <c r="G9548" s="12">
        <f>IF($E9548="","",IF(WEEKDAY($E9548,2)&lt;6,1,0))</f>
        <v/>
      </c>
      <c r="H9548" s="12">
        <f>IF(OR($E9548="",$F9548=""),"",IF(AND($G9548=1,$F9548&gt;='Working Hours'!$C$8,$F9548&lt;'Working Hours'!$C$9),1,0))</f>
        <v/>
      </c>
    </row>
    <row r="9549">
      <c r="A9549" s="11" t="n"/>
      <c r="B9549" s="11" t="n"/>
      <c r="C9549" s="11" t="n"/>
      <c r="E9549" s="12">
        <f>IF($A9549="","",IF(ISNUMBER($A9549),$A9549,IFERROR(DATEVALUE($A9549),"")))</f>
        <v/>
      </c>
      <c r="F9549" s="12">
        <f>IF($B9549="","",IF(ISNUMBER($B9549),HOUR($B9549)*2+MINUTE($B9549)/30,IFERROR(VALUE(LEFT($B9549,FIND(":",$B9549)-1))*2+VALUE(MID($B9549,FIND(":",$B9549)+1,2))/30,"")))</f>
        <v/>
      </c>
      <c r="G9549" s="12">
        <f>IF($E9549="","",IF(WEEKDAY($E9549,2)&lt;6,1,0))</f>
        <v/>
      </c>
      <c r="H9549" s="12">
        <f>IF(OR($E9549="",$F9549=""),"",IF(AND($G9549=1,$F9549&gt;='Working Hours'!$C$8,$F9549&lt;'Working Hours'!$C$9),1,0))</f>
        <v/>
      </c>
    </row>
    <row r="9550">
      <c r="A9550" s="11" t="n"/>
      <c r="B9550" s="11" t="n"/>
      <c r="C9550" s="11" t="n"/>
      <c r="E9550" s="12">
        <f>IF($A9550="","",IF(ISNUMBER($A9550),$A9550,IFERROR(DATEVALUE($A9550),"")))</f>
        <v/>
      </c>
      <c r="F9550" s="12">
        <f>IF($B9550="","",IF(ISNUMBER($B9550),HOUR($B9550)*2+MINUTE($B9550)/30,IFERROR(VALUE(LEFT($B9550,FIND(":",$B9550)-1))*2+VALUE(MID($B9550,FIND(":",$B9550)+1,2))/30,"")))</f>
        <v/>
      </c>
      <c r="G9550" s="12">
        <f>IF($E9550="","",IF(WEEKDAY($E9550,2)&lt;6,1,0))</f>
        <v/>
      </c>
      <c r="H9550" s="12">
        <f>IF(OR($E9550="",$F9550=""),"",IF(AND($G9550=1,$F9550&gt;='Working Hours'!$C$8,$F9550&lt;'Working Hours'!$C$9),1,0))</f>
        <v/>
      </c>
    </row>
    <row r="9551">
      <c r="A9551" s="11" t="n"/>
      <c r="B9551" s="11" t="n"/>
      <c r="C9551" s="11" t="n"/>
      <c r="E9551" s="12">
        <f>IF($A9551="","",IF(ISNUMBER($A9551),$A9551,IFERROR(DATEVALUE($A9551),"")))</f>
        <v/>
      </c>
      <c r="F9551" s="12">
        <f>IF($B9551="","",IF(ISNUMBER($B9551),HOUR($B9551)*2+MINUTE($B9551)/30,IFERROR(VALUE(LEFT($B9551,FIND(":",$B9551)-1))*2+VALUE(MID($B9551,FIND(":",$B9551)+1,2))/30,"")))</f>
        <v/>
      </c>
      <c r="G9551" s="12">
        <f>IF($E9551="","",IF(WEEKDAY($E9551,2)&lt;6,1,0))</f>
        <v/>
      </c>
      <c r="H9551" s="12">
        <f>IF(OR($E9551="",$F9551=""),"",IF(AND($G9551=1,$F9551&gt;='Working Hours'!$C$8,$F9551&lt;'Working Hours'!$C$9),1,0))</f>
        <v/>
      </c>
    </row>
    <row r="9552">
      <c r="A9552" s="11" t="n"/>
      <c r="B9552" s="11" t="n"/>
      <c r="C9552" s="11" t="n"/>
      <c r="E9552" s="12">
        <f>IF($A9552="","",IF(ISNUMBER($A9552),$A9552,IFERROR(DATEVALUE($A9552),"")))</f>
        <v/>
      </c>
      <c r="F9552" s="12">
        <f>IF($B9552="","",IF(ISNUMBER($B9552),HOUR($B9552)*2+MINUTE($B9552)/30,IFERROR(VALUE(LEFT($B9552,FIND(":",$B9552)-1))*2+VALUE(MID($B9552,FIND(":",$B9552)+1,2))/30,"")))</f>
        <v/>
      </c>
      <c r="G9552" s="12">
        <f>IF($E9552="","",IF(WEEKDAY($E9552,2)&lt;6,1,0))</f>
        <v/>
      </c>
      <c r="H9552" s="12">
        <f>IF(OR($E9552="",$F9552=""),"",IF(AND($G9552=1,$F9552&gt;='Working Hours'!$C$8,$F9552&lt;'Working Hours'!$C$9),1,0))</f>
        <v/>
      </c>
    </row>
    <row r="9553">
      <c r="A9553" s="11" t="n"/>
      <c r="B9553" s="11" t="n"/>
      <c r="C9553" s="11" t="n"/>
      <c r="E9553" s="12">
        <f>IF($A9553="","",IF(ISNUMBER($A9553),$A9553,IFERROR(DATEVALUE($A9553),"")))</f>
        <v/>
      </c>
      <c r="F9553" s="12">
        <f>IF($B9553="","",IF(ISNUMBER($B9553),HOUR($B9553)*2+MINUTE($B9553)/30,IFERROR(VALUE(LEFT($B9553,FIND(":",$B9553)-1))*2+VALUE(MID($B9553,FIND(":",$B9553)+1,2))/30,"")))</f>
        <v/>
      </c>
      <c r="G9553" s="12">
        <f>IF($E9553="","",IF(WEEKDAY($E9553,2)&lt;6,1,0))</f>
        <v/>
      </c>
      <c r="H9553" s="12">
        <f>IF(OR($E9553="",$F9553=""),"",IF(AND($G9553=1,$F9553&gt;='Working Hours'!$C$8,$F9553&lt;'Working Hours'!$C$9),1,0))</f>
        <v/>
      </c>
    </row>
    <row r="9554">
      <c r="A9554" s="11" t="n"/>
      <c r="B9554" s="11" t="n"/>
      <c r="C9554" s="11" t="n"/>
      <c r="E9554" s="12">
        <f>IF($A9554="","",IF(ISNUMBER($A9554),$A9554,IFERROR(DATEVALUE($A9554),"")))</f>
        <v/>
      </c>
      <c r="F9554" s="12">
        <f>IF($B9554="","",IF(ISNUMBER($B9554),HOUR($B9554)*2+MINUTE($B9554)/30,IFERROR(VALUE(LEFT($B9554,FIND(":",$B9554)-1))*2+VALUE(MID($B9554,FIND(":",$B9554)+1,2))/30,"")))</f>
        <v/>
      </c>
      <c r="G9554" s="12">
        <f>IF($E9554="","",IF(WEEKDAY($E9554,2)&lt;6,1,0))</f>
        <v/>
      </c>
      <c r="H9554" s="12">
        <f>IF(OR($E9554="",$F9554=""),"",IF(AND($G9554=1,$F9554&gt;='Working Hours'!$C$8,$F9554&lt;'Working Hours'!$C$9),1,0))</f>
        <v/>
      </c>
    </row>
    <row r="9555">
      <c r="A9555" s="11" t="n"/>
      <c r="B9555" s="11" t="n"/>
      <c r="C9555" s="11" t="n"/>
      <c r="E9555" s="12">
        <f>IF($A9555="","",IF(ISNUMBER($A9555),$A9555,IFERROR(DATEVALUE($A9555),"")))</f>
        <v/>
      </c>
      <c r="F9555" s="12">
        <f>IF($B9555="","",IF(ISNUMBER($B9555),HOUR($B9555)*2+MINUTE($B9555)/30,IFERROR(VALUE(LEFT($B9555,FIND(":",$B9555)-1))*2+VALUE(MID($B9555,FIND(":",$B9555)+1,2))/30,"")))</f>
        <v/>
      </c>
      <c r="G9555" s="12">
        <f>IF($E9555="","",IF(WEEKDAY($E9555,2)&lt;6,1,0))</f>
        <v/>
      </c>
      <c r="H9555" s="12">
        <f>IF(OR($E9555="",$F9555=""),"",IF(AND($G9555=1,$F9555&gt;='Working Hours'!$C$8,$F9555&lt;'Working Hours'!$C$9),1,0))</f>
        <v/>
      </c>
    </row>
    <row r="9556">
      <c r="A9556" s="11" t="n"/>
      <c r="B9556" s="11" t="n"/>
      <c r="C9556" s="11" t="n"/>
      <c r="E9556" s="12">
        <f>IF($A9556="","",IF(ISNUMBER($A9556),$A9556,IFERROR(DATEVALUE($A9556),"")))</f>
        <v/>
      </c>
      <c r="F9556" s="12">
        <f>IF($B9556="","",IF(ISNUMBER($B9556),HOUR($B9556)*2+MINUTE($B9556)/30,IFERROR(VALUE(LEFT($B9556,FIND(":",$B9556)-1))*2+VALUE(MID($B9556,FIND(":",$B9556)+1,2))/30,"")))</f>
        <v/>
      </c>
      <c r="G9556" s="12">
        <f>IF($E9556="","",IF(WEEKDAY($E9556,2)&lt;6,1,0))</f>
        <v/>
      </c>
      <c r="H9556" s="12">
        <f>IF(OR($E9556="",$F9556=""),"",IF(AND($G9556=1,$F9556&gt;='Working Hours'!$C$8,$F9556&lt;'Working Hours'!$C$9),1,0))</f>
        <v/>
      </c>
    </row>
    <row r="9557">
      <c r="A9557" s="11" t="n"/>
      <c r="B9557" s="11" t="n"/>
      <c r="C9557" s="11" t="n"/>
      <c r="E9557" s="12">
        <f>IF($A9557="","",IF(ISNUMBER($A9557),$A9557,IFERROR(DATEVALUE($A9557),"")))</f>
        <v/>
      </c>
      <c r="F9557" s="12">
        <f>IF($B9557="","",IF(ISNUMBER($B9557),HOUR($B9557)*2+MINUTE($B9557)/30,IFERROR(VALUE(LEFT($B9557,FIND(":",$B9557)-1))*2+VALUE(MID($B9557,FIND(":",$B9557)+1,2))/30,"")))</f>
        <v/>
      </c>
      <c r="G9557" s="12">
        <f>IF($E9557="","",IF(WEEKDAY($E9557,2)&lt;6,1,0))</f>
        <v/>
      </c>
      <c r="H9557" s="12">
        <f>IF(OR($E9557="",$F9557=""),"",IF(AND($G9557=1,$F9557&gt;='Working Hours'!$C$8,$F9557&lt;'Working Hours'!$C$9),1,0))</f>
        <v/>
      </c>
    </row>
    <row r="9558">
      <c r="A9558" s="11" t="n"/>
      <c r="B9558" s="11" t="n"/>
      <c r="C9558" s="11" t="n"/>
      <c r="E9558" s="12">
        <f>IF($A9558="","",IF(ISNUMBER($A9558),$A9558,IFERROR(DATEVALUE($A9558),"")))</f>
        <v/>
      </c>
      <c r="F9558" s="12">
        <f>IF($B9558="","",IF(ISNUMBER($B9558),HOUR($B9558)*2+MINUTE($B9558)/30,IFERROR(VALUE(LEFT($B9558,FIND(":",$B9558)-1))*2+VALUE(MID($B9558,FIND(":",$B9558)+1,2))/30,"")))</f>
        <v/>
      </c>
      <c r="G9558" s="12">
        <f>IF($E9558="","",IF(WEEKDAY($E9558,2)&lt;6,1,0))</f>
        <v/>
      </c>
      <c r="H9558" s="12">
        <f>IF(OR($E9558="",$F9558=""),"",IF(AND($G9558=1,$F9558&gt;='Working Hours'!$C$8,$F9558&lt;'Working Hours'!$C$9),1,0))</f>
        <v/>
      </c>
    </row>
    <row r="9559">
      <c r="A9559" s="11" t="n"/>
      <c r="B9559" s="11" t="n"/>
      <c r="C9559" s="11" t="n"/>
      <c r="E9559" s="12">
        <f>IF($A9559="","",IF(ISNUMBER($A9559),$A9559,IFERROR(DATEVALUE($A9559),"")))</f>
        <v/>
      </c>
      <c r="F9559" s="12">
        <f>IF($B9559="","",IF(ISNUMBER($B9559),HOUR($B9559)*2+MINUTE($B9559)/30,IFERROR(VALUE(LEFT($B9559,FIND(":",$B9559)-1))*2+VALUE(MID($B9559,FIND(":",$B9559)+1,2))/30,"")))</f>
        <v/>
      </c>
      <c r="G9559" s="12">
        <f>IF($E9559="","",IF(WEEKDAY($E9559,2)&lt;6,1,0))</f>
        <v/>
      </c>
      <c r="H9559" s="12">
        <f>IF(OR($E9559="",$F9559=""),"",IF(AND($G9559=1,$F9559&gt;='Working Hours'!$C$8,$F9559&lt;'Working Hours'!$C$9),1,0))</f>
        <v/>
      </c>
    </row>
    <row r="9560">
      <c r="A9560" s="11" t="n"/>
      <c r="B9560" s="11" t="n"/>
      <c r="C9560" s="11" t="n"/>
      <c r="E9560" s="12">
        <f>IF($A9560="","",IF(ISNUMBER($A9560),$A9560,IFERROR(DATEVALUE($A9560),"")))</f>
        <v/>
      </c>
      <c r="F9560" s="12">
        <f>IF($B9560="","",IF(ISNUMBER($B9560),HOUR($B9560)*2+MINUTE($B9560)/30,IFERROR(VALUE(LEFT($B9560,FIND(":",$B9560)-1))*2+VALUE(MID($B9560,FIND(":",$B9560)+1,2))/30,"")))</f>
        <v/>
      </c>
      <c r="G9560" s="12">
        <f>IF($E9560="","",IF(WEEKDAY($E9560,2)&lt;6,1,0))</f>
        <v/>
      </c>
      <c r="H9560" s="12">
        <f>IF(OR($E9560="",$F9560=""),"",IF(AND($G9560=1,$F9560&gt;='Working Hours'!$C$8,$F9560&lt;'Working Hours'!$C$9),1,0))</f>
        <v/>
      </c>
    </row>
    <row r="9561">
      <c r="A9561" s="11" t="n"/>
      <c r="B9561" s="11" t="n"/>
      <c r="C9561" s="11" t="n"/>
      <c r="E9561" s="12">
        <f>IF($A9561="","",IF(ISNUMBER($A9561),$A9561,IFERROR(DATEVALUE($A9561),"")))</f>
        <v/>
      </c>
      <c r="F9561" s="12">
        <f>IF($B9561="","",IF(ISNUMBER($B9561),HOUR($B9561)*2+MINUTE($B9561)/30,IFERROR(VALUE(LEFT($B9561,FIND(":",$B9561)-1))*2+VALUE(MID($B9561,FIND(":",$B9561)+1,2))/30,"")))</f>
        <v/>
      </c>
      <c r="G9561" s="12">
        <f>IF($E9561="","",IF(WEEKDAY($E9561,2)&lt;6,1,0))</f>
        <v/>
      </c>
      <c r="H9561" s="12">
        <f>IF(OR($E9561="",$F9561=""),"",IF(AND($G9561=1,$F9561&gt;='Working Hours'!$C$8,$F9561&lt;'Working Hours'!$C$9),1,0))</f>
        <v/>
      </c>
    </row>
    <row r="9562">
      <c r="A9562" s="11" t="n"/>
      <c r="B9562" s="11" t="n"/>
      <c r="C9562" s="11" t="n"/>
      <c r="E9562" s="12">
        <f>IF($A9562="","",IF(ISNUMBER($A9562),$A9562,IFERROR(DATEVALUE($A9562),"")))</f>
        <v/>
      </c>
      <c r="F9562" s="12">
        <f>IF($B9562="","",IF(ISNUMBER($B9562),HOUR($B9562)*2+MINUTE($B9562)/30,IFERROR(VALUE(LEFT($B9562,FIND(":",$B9562)-1))*2+VALUE(MID($B9562,FIND(":",$B9562)+1,2))/30,"")))</f>
        <v/>
      </c>
      <c r="G9562" s="12">
        <f>IF($E9562="","",IF(WEEKDAY($E9562,2)&lt;6,1,0))</f>
        <v/>
      </c>
      <c r="H9562" s="12">
        <f>IF(OR($E9562="",$F9562=""),"",IF(AND($G9562=1,$F9562&gt;='Working Hours'!$C$8,$F9562&lt;'Working Hours'!$C$9),1,0))</f>
        <v/>
      </c>
    </row>
    <row r="9563">
      <c r="A9563" s="11" t="n"/>
      <c r="B9563" s="11" t="n"/>
      <c r="C9563" s="11" t="n"/>
      <c r="E9563" s="12">
        <f>IF($A9563="","",IF(ISNUMBER($A9563),$A9563,IFERROR(DATEVALUE($A9563),"")))</f>
        <v/>
      </c>
      <c r="F9563" s="12">
        <f>IF($B9563="","",IF(ISNUMBER($B9563),HOUR($B9563)*2+MINUTE($B9563)/30,IFERROR(VALUE(LEFT($B9563,FIND(":",$B9563)-1))*2+VALUE(MID($B9563,FIND(":",$B9563)+1,2))/30,"")))</f>
        <v/>
      </c>
      <c r="G9563" s="12">
        <f>IF($E9563="","",IF(WEEKDAY($E9563,2)&lt;6,1,0))</f>
        <v/>
      </c>
      <c r="H9563" s="12">
        <f>IF(OR($E9563="",$F9563=""),"",IF(AND($G9563=1,$F9563&gt;='Working Hours'!$C$8,$F9563&lt;'Working Hours'!$C$9),1,0))</f>
        <v/>
      </c>
    </row>
    <row r="9564">
      <c r="A9564" s="11" t="n"/>
      <c r="B9564" s="11" t="n"/>
      <c r="C9564" s="11" t="n"/>
      <c r="E9564" s="12">
        <f>IF($A9564="","",IF(ISNUMBER($A9564),$A9564,IFERROR(DATEVALUE($A9564),"")))</f>
        <v/>
      </c>
      <c r="F9564" s="12">
        <f>IF($B9564="","",IF(ISNUMBER($B9564),HOUR($B9564)*2+MINUTE($B9564)/30,IFERROR(VALUE(LEFT($B9564,FIND(":",$B9564)-1))*2+VALUE(MID($B9564,FIND(":",$B9564)+1,2))/30,"")))</f>
        <v/>
      </c>
      <c r="G9564" s="12">
        <f>IF($E9564="","",IF(WEEKDAY($E9564,2)&lt;6,1,0))</f>
        <v/>
      </c>
      <c r="H9564" s="12">
        <f>IF(OR($E9564="",$F9564=""),"",IF(AND($G9564=1,$F9564&gt;='Working Hours'!$C$8,$F9564&lt;'Working Hours'!$C$9),1,0))</f>
        <v/>
      </c>
    </row>
    <row r="9565">
      <c r="A9565" s="11" t="n"/>
      <c r="B9565" s="11" t="n"/>
      <c r="C9565" s="11" t="n"/>
      <c r="E9565" s="12">
        <f>IF($A9565="","",IF(ISNUMBER($A9565),$A9565,IFERROR(DATEVALUE($A9565),"")))</f>
        <v/>
      </c>
      <c r="F9565" s="12">
        <f>IF($B9565="","",IF(ISNUMBER($B9565),HOUR($B9565)*2+MINUTE($B9565)/30,IFERROR(VALUE(LEFT($B9565,FIND(":",$B9565)-1))*2+VALUE(MID($B9565,FIND(":",$B9565)+1,2))/30,"")))</f>
        <v/>
      </c>
      <c r="G9565" s="12">
        <f>IF($E9565="","",IF(WEEKDAY($E9565,2)&lt;6,1,0))</f>
        <v/>
      </c>
      <c r="H9565" s="12">
        <f>IF(OR($E9565="",$F9565=""),"",IF(AND($G9565=1,$F9565&gt;='Working Hours'!$C$8,$F9565&lt;'Working Hours'!$C$9),1,0))</f>
        <v/>
      </c>
    </row>
    <row r="9566">
      <c r="A9566" s="11" t="n"/>
      <c r="B9566" s="11" t="n"/>
      <c r="C9566" s="11" t="n"/>
      <c r="E9566" s="12">
        <f>IF($A9566="","",IF(ISNUMBER($A9566),$A9566,IFERROR(DATEVALUE($A9566),"")))</f>
        <v/>
      </c>
      <c r="F9566" s="12">
        <f>IF($B9566="","",IF(ISNUMBER($B9566),HOUR($B9566)*2+MINUTE($B9566)/30,IFERROR(VALUE(LEFT($B9566,FIND(":",$B9566)-1))*2+VALUE(MID($B9566,FIND(":",$B9566)+1,2))/30,"")))</f>
        <v/>
      </c>
      <c r="G9566" s="12">
        <f>IF($E9566="","",IF(WEEKDAY($E9566,2)&lt;6,1,0))</f>
        <v/>
      </c>
      <c r="H9566" s="12">
        <f>IF(OR($E9566="",$F9566=""),"",IF(AND($G9566=1,$F9566&gt;='Working Hours'!$C$8,$F9566&lt;'Working Hours'!$C$9),1,0))</f>
        <v/>
      </c>
    </row>
    <row r="9567">
      <c r="A9567" s="11" t="n"/>
      <c r="B9567" s="11" t="n"/>
      <c r="C9567" s="11" t="n"/>
      <c r="E9567" s="12">
        <f>IF($A9567="","",IF(ISNUMBER($A9567),$A9567,IFERROR(DATEVALUE($A9567),"")))</f>
        <v/>
      </c>
      <c r="F9567" s="12">
        <f>IF($B9567="","",IF(ISNUMBER($B9567),HOUR($B9567)*2+MINUTE($B9567)/30,IFERROR(VALUE(LEFT($B9567,FIND(":",$B9567)-1))*2+VALUE(MID($B9567,FIND(":",$B9567)+1,2))/30,"")))</f>
        <v/>
      </c>
      <c r="G9567" s="12">
        <f>IF($E9567="","",IF(WEEKDAY($E9567,2)&lt;6,1,0))</f>
        <v/>
      </c>
      <c r="H9567" s="12">
        <f>IF(OR($E9567="",$F9567=""),"",IF(AND($G9567=1,$F9567&gt;='Working Hours'!$C$8,$F9567&lt;'Working Hours'!$C$9),1,0))</f>
        <v/>
      </c>
    </row>
    <row r="9568">
      <c r="A9568" s="11" t="n"/>
      <c r="B9568" s="11" t="n"/>
      <c r="C9568" s="11" t="n"/>
      <c r="E9568" s="12">
        <f>IF($A9568="","",IF(ISNUMBER($A9568),$A9568,IFERROR(DATEVALUE($A9568),"")))</f>
        <v/>
      </c>
      <c r="F9568" s="12">
        <f>IF($B9568="","",IF(ISNUMBER($B9568),HOUR($B9568)*2+MINUTE($B9568)/30,IFERROR(VALUE(LEFT($B9568,FIND(":",$B9568)-1))*2+VALUE(MID($B9568,FIND(":",$B9568)+1,2))/30,"")))</f>
        <v/>
      </c>
      <c r="G9568" s="12">
        <f>IF($E9568="","",IF(WEEKDAY($E9568,2)&lt;6,1,0))</f>
        <v/>
      </c>
      <c r="H9568" s="12">
        <f>IF(OR($E9568="",$F9568=""),"",IF(AND($G9568=1,$F9568&gt;='Working Hours'!$C$8,$F9568&lt;'Working Hours'!$C$9),1,0))</f>
        <v/>
      </c>
    </row>
    <row r="9569">
      <c r="A9569" s="11" t="n"/>
      <c r="B9569" s="11" t="n"/>
      <c r="C9569" s="11" t="n"/>
      <c r="E9569" s="12">
        <f>IF($A9569="","",IF(ISNUMBER($A9569),$A9569,IFERROR(DATEVALUE($A9569),"")))</f>
        <v/>
      </c>
      <c r="F9569" s="12">
        <f>IF($B9569="","",IF(ISNUMBER($B9569),HOUR($B9569)*2+MINUTE($B9569)/30,IFERROR(VALUE(LEFT($B9569,FIND(":",$B9569)-1))*2+VALUE(MID($B9569,FIND(":",$B9569)+1,2))/30,"")))</f>
        <v/>
      </c>
      <c r="G9569" s="12">
        <f>IF($E9569="","",IF(WEEKDAY($E9569,2)&lt;6,1,0))</f>
        <v/>
      </c>
      <c r="H9569" s="12">
        <f>IF(OR($E9569="",$F9569=""),"",IF(AND($G9569=1,$F9569&gt;='Working Hours'!$C$8,$F9569&lt;'Working Hours'!$C$9),1,0))</f>
        <v/>
      </c>
    </row>
    <row r="9570">
      <c r="A9570" s="11" t="n"/>
      <c r="B9570" s="11" t="n"/>
      <c r="C9570" s="11" t="n"/>
      <c r="E9570" s="12">
        <f>IF($A9570="","",IF(ISNUMBER($A9570),$A9570,IFERROR(DATEVALUE($A9570),"")))</f>
        <v/>
      </c>
      <c r="F9570" s="12">
        <f>IF($B9570="","",IF(ISNUMBER($B9570),HOUR($B9570)*2+MINUTE($B9570)/30,IFERROR(VALUE(LEFT($B9570,FIND(":",$B9570)-1))*2+VALUE(MID($B9570,FIND(":",$B9570)+1,2))/30,"")))</f>
        <v/>
      </c>
      <c r="G9570" s="12">
        <f>IF($E9570="","",IF(WEEKDAY($E9570,2)&lt;6,1,0))</f>
        <v/>
      </c>
      <c r="H9570" s="12">
        <f>IF(OR($E9570="",$F9570=""),"",IF(AND($G9570=1,$F9570&gt;='Working Hours'!$C$8,$F9570&lt;'Working Hours'!$C$9),1,0))</f>
        <v/>
      </c>
    </row>
    <row r="9571">
      <c r="A9571" s="11" t="n"/>
      <c r="B9571" s="11" t="n"/>
      <c r="C9571" s="11" t="n"/>
      <c r="E9571" s="12">
        <f>IF($A9571="","",IF(ISNUMBER($A9571),$A9571,IFERROR(DATEVALUE($A9571),"")))</f>
        <v/>
      </c>
      <c r="F9571" s="12">
        <f>IF($B9571="","",IF(ISNUMBER($B9571),HOUR($B9571)*2+MINUTE($B9571)/30,IFERROR(VALUE(LEFT($B9571,FIND(":",$B9571)-1))*2+VALUE(MID($B9571,FIND(":",$B9571)+1,2))/30,"")))</f>
        <v/>
      </c>
      <c r="G9571" s="12">
        <f>IF($E9571="","",IF(WEEKDAY($E9571,2)&lt;6,1,0))</f>
        <v/>
      </c>
      <c r="H9571" s="12">
        <f>IF(OR($E9571="",$F9571=""),"",IF(AND($G9571=1,$F9571&gt;='Working Hours'!$C$8,$F9571&lt;'Working Hours'!$C$9),1,0))</f>
        <v/>
      </c>
    </row>
    <row r="9572">
      <c r="A9572" s="11" t="n"/>
      <c r="B9572" s="11" t="n"/>
      <c r="C9572" s="11" t="n"/>
      <c r="E9572" s="12">
        <f>IF($A9572="","",IF(ISNUMBER($A9572),$A9572,IFERROR(DATEVALUE($A9572),"")))</f>
        <v/>
      </c>
      <c r="F9572" s="12">
        <f>IF($B9572="","",IF(ISNUMBER($B9572),HOUR($B9572)*2+MINUTE($B9572)/30,IFERROR(VALUE(LEFT($B9572,FIND(":",$B9572)-1))*2+VALUE(MID($B9572,FIND(":",$B9572)+1,2))/30,"")))</f>
        <v/>
      </c>
      <c r="G9572" s="12">
        <f>IF($E9572="","",IF(WEEKDAY($E9572,2)&lt;6,1,0))</f>
        <v/>
      </c>
      <c r="H9572" s="12">
        <f>IF(OR($E9572="",$F9572=""),"",IF(AND($G9572=1,$F9572&gt;='Working Hours'!$C$8,$F9572&lt;'Working Hours'!$C$9),1,0))</f>
        <v/>
      </c>
    </row>
    <row r="9573">
      <c r="A9573" s="11" t="n"/>
      <c r="B9573" s="11" t="n"/>
      <c r="C9573" s="11" t="n"/>
      <c r="E9573" s="12">
        <f>IF($A9573="","",IF(ISNUMBER($A9573),$A9573,IFERROR(DATEVALUE($A9573),"")))</f>
        <v/>
      </c>
      <c r="F9573" s="12">
        <f>IF($B9573="","",IF(ISNUMBER($B9573),HOUR($B9573)*2+MINUTE($B9573)/30,IFERROR(VALUE(LEFT($B9573,FIND(":",$B9573)-1))*2+VALUE(MID($B9573,FIND(":",$B9573)+1,2))/30,"")))</f>
        <v/>
      </c>
      <c r="G9573" s="12">
        <f>IF($E9573="","",IF(WEEKDAY($E9573,2)&lt;6,1,0))</f>
        <v/>
      </c>
      <c r="H9573" s="12">
        <f>IF(OR($E9573="",$F9573=""),"",IF(AND($G9573=1,$F9573&gt;='Working Hours'!$C$8,$F9573&lt;'Working Hours'!$C$9),1,0))</f>
        <v/>
      </c>
    </row>
    <row r="9574">
      <c r="A9574" s="11" t="n"/>
      <c r="B9574" s="11" t="n"/>
      <c r="C9574" s="11" t="n"/>
      <c r="E9574" s="12">
        <f>IF($A9574="","",IF(ISNUMBER($A9574),$A9574,IFERROR(DATEVALUE($A9574),"")))</f>
        <v/>
      </c>
      <c r="F9574" s="12">
        <f>IF($B9574="","",IF(ISNUMBER($B9574),HOUR($B9574)*2+MINUTE($B9574)/30,IFERROR(VALUE(LEFT($B9574,FIND(":",$B9574)-1))*2+VALUE(MID($B9574,FIND(":",$B9574)+1,2))/30,"")))</f>
        <v/>
      </c>
      <c r="G9574" s="12">
        <f>IF($E9574="","",IF(WEEKDAY($E9574,2)&lt;6,1,0))</f>
        <v/>
      </c>
      <c r="H9574" s="12">
        <f>IF(OR($E9574="",$F9574=""),"",IF(AND($G9574=1,$F9574&gt;='Working Hours'!$C$8,$F9574&lt;'Working Hours'!$C$9),1,0))</f>
        <v/>
      </c>
    </row>
    <row r="9575">
      <c r="A9575" s="11" t="n"/>
      <c r="B9575" s="11" t="n"/>
      <c r="C9575" s="11" t="n"/>
      <c r="E9575" s="12">
        <f>IF($A9575="","",IF(ISNUMBER($A9575),$A9575,IFERROR(DATEVALUE($A9575),"")))</f>
        <v/>
      </c>
      <c r="F9575" s="12">
        <f>IF($B9575="","",IF(ISNUMBER($B9575),HOUR($B9575)*2+MINUTE($B9575)/30,IFERROR(VALUE(LEFT($B9575,FIND(":",$B9575)-1))*2+VALUE(MID($B9575,FIND(":",$B9575)+1,2))/30,"")))</f>
        <v/>
      </c>
      <c r="G9575" s="12">
        <f>IF($E9575="","",IF(WEEKDAY($E9575,2)&lt;6,1,0))</f>
        <v/>
      </c>
      <c r="H9575" s="12">
        <f>IF(OR($E9575="",$F9575=""),"",IF(AND($G9575=1,$F9575&gt;='Working Hours'!$C$8,$F9575&lt;'Working Hours'!$C$9),1,0))</f>
        <v/>
      </c>
    </row>
    <row r="9576">
      <c r="A9576" s="11" t="n"/>
      <c r="B9576" s="11" t="n"/>
      <c r="C9576" s="11" t="n"/>
      <c r="E9576" s="12">
        <f>IF($A9576="","",IF(ISNUMBER($A9576),$A9576,IFERROR(DATEVALUE($A9576),"")))</f>
        <v/>
      </c>
      <c r="F9576" s="12">
        <f>IF($B9576="","",IF(ISNUMBER($B9576),HOUR($B9576)*2+MINUTE($B9576)/30,IFERROR(VALUE(LEFT($B9576,FIND(":",$B9576)-1))*2+VALUE(MID($B9576,FIND(":",$B9576)+1,2))/30,"")))</f>
        <v/>
      </c>
      <c r="G9576" s="12">
        <f>IF($E9576="","",IF(WEEKDAY($E9576,2)&lt;6,1,0))</f>
        <v/>
      </c>
      <c r="H9576" s="12">
        <f>IF(OR($E9576="",$F9576=""),"",IF(AND($G9576=1,$F9576&gt;='Working Hours'!$C$8,$F9576&lt;'Working Hours'!$C$9),1,0))</f>
        <v/>
      </c>
    </row>
    <row r="9577">
      <c r="A9577" s="11" t="n"/>
      <c r="B9577" s="11" t="n"/>
      <c r="C9577" s="11" t="n"/>
      <c r="E9577" s="12">
        <f>IF($A9577="","",IF(ISNUMBER($A9577),$A9577,IFERROR(DATEVALUE($A9577),"")))</f>
        <v/>
      </c>
      <c r="F9577" s="12">
        <f>IF($B9577="","",IF(ISNUMBER($B9577),HOUR($B9577)*2+MINUTE($B9577)/30,IFERROR(VALUE(LEFT($B9577,FIND(":",$B9577)-1))*2+VALUE(MID($B9577,FIND(":",$B9577)+1,2))/30,"")))</f>
        <v/>
      </c>
      <c r="G9577" s="12">
        <f>IF($E9577="","",IF(WEEKDAY($E9577,2)&lt;6,1,0))</f>
        <v/>
      </c>
      <c r="H9577" s="12">
        <f>IF(OR($E9577="",$F9577=""),"",IF(AND($G9577=1,$F9577&gt;='Working Hours'!$C$8,$F9577&lt;'Working Hours'!$C$9),1,0))</f>
        <v/>
      </c>
    </row>
    <row r="9578">
      <c r="A9578" s="11" t="n"/>
      <c r="B9578" s="11" t="n"/>
      <c r="C9578" s="11" t="n"/>
      <c r="E9578" s="12">
        <f>IF($A9578="","",IF(ISNUMBER($A9578),$A9578,IFERROR(DATEVALUE($A9578),"")))</f>
        <v/>
      </c>
      <c r="F9578" s="12">
        <f>IF($B9578="","",IF(ISNUMBER($B9578),HOUR($B9578)*2+MINUTE($B9578)/30,IFERROR(VALUE(LEFT($B9578,FIND(":",$B9578)-1))*2+VALUE(MID($B9578,FIND(":",$B9578)+1,2))/30,"")))</f>
        <v/>
      </c>
      <c r="G9578" s="12">
        <f>IF($E9578="","",IF(WEEKDAY($E9578,2)&lt;6,1,0))</f>
        <v/>
      </c>
      <c r="H9578" s="12">
        <f>IF(OR($E9578="",$F9578=""),"",IF(AND($G9578=1,$F9578&gt;='Working Hours'!$C$8,$F9578&lt;'Working Hours'!$C$9),1,0))</f>
        <v/>
      </c>
    </row>
    <row r="9579">
      <c r="A9579" s="11" t="n"/>
      <c r="B9579" s="11" t="n"/>
      <c r="C9579" s="11" t="n"/>
      <c r="E9579" s="12">
        <f>IF($A9579="","",IF(ISNUMBER($A9579),$A9579,IFERROR(DATEVALUE($A9579),"")))</f>
        <v/>
      </c>
      <c r="F9579" s="12">
        <f>IF($B9579="","",IF(ISNUMBER($B9579),HOUR($B9579)*2+MINUTE($B9579)/30,IFERROR(VALUE(LEFT($B9579,FIND(":",$B9579)-1))*2+VALUE(MID($B9579,FIND(":",$B9579)+1,2))/30,"")))</f>
        <v/>
      </c>
      <c r="G9579" s="12">
        <f>IF($E9579="","",IF(WEEKDAY($E9579,2)&lt;6,1,0))</f>
        <v/>
      </c>
      <c r="H9579" s="12">
        <f>IF(OR($E9579="",$F9579=""),"",IF(AND($G9579=1,$F9579&gt;='Working Hours'!$C$8,$F9579&lt;'Working Hours'!$C$9),1,0))</f>
        <v/>
      </c>
    </row>
    <row r="9580">
      <c r="A9580" s="11" t="n"/>
      <c r="B9580" s="11" t="n"/>
      <c r="C9580" s="11" t="n"/>
      <c r="E9580" s="12">
        <f>IF($A9580="","",IF(ISNUMBER($A9580),$A9580,IFERROR(DATEVALUE($A9580),"")))</f>
        <v/>
      </c>
      <c r="F9580" s="12">
        <f>IF($B9580="","",IF(ISNUMBER($B9580),HOUR($B9580)*2+MINUTE($B9580)/30,IFERROR(VALUE(LEFT($B9580,FIND(":",$B9580)-1))*2+VALUE(MID($B9580,FIND(":",$B9580)+1,2))/30,"")))</f>
        <v/>
      </c>
      <c r="G9580" s="12">
        <f>IF($E9580="","",IF(WEEKDAY($E9580,2)&lt;6,1,0))</f>
        <v/>
      </c>
      <c r="H9580" s="12">
        <f>IF(OR($E9580="",$F9580=""),"",IF(AND($G9580=1,$F9580&gt;='Working Hours'!$C$8,$F9580&lt;'Working Hours'!$C$9),1,0))</f>
        <v/>
      </c>
    </row>
    <row r="9581">
      <c r="A9581" s="11" t="n"/>
      <c r="B9581" s="11" t="n"/>
      <c r="C9581" s="11" t="n"/>
      <c r="E9581" s="12">
        <f>IF($A9581="","",IF(ISNUMBER($A9581),$A9581,IFERROR(DATEVALUE($A9581),"")))</f>
        <v/>
      </c>
      <c r="F9581" s="12">
        <f>IF($B9581="","",IF(ISNUMBER($B9581),HOUR($B9581)*2+MINUTE($B9581)/30,IFERROR(VALUE(LEFT($B9581,FIND(":",$B9581)-1))*2+VALUE(MID($B9581,FIND(":",$B9581)+1,2))/30,"")))</f>
        <v/>
      </c>
      <c r="G9581" s="12">
        <f>IF($E9581="","",IF(WEEKDAY($E9581,2)&lt;6,1,0))</f>
        <v/>
      </c>
      <c r="H9581" s="12">
        <f>IF(OR($E9581="",$F9581=""),"",IF(AND($G9581=1,$F9581&gt;='Working Hours'!$C$8,$F9581&lt;'Working Hours'!$C$9),1,0))</f>
        <v/>
      </c>
    </row>
    <row r="9582">
      <c r="A9582" s="11" t="n"/>
      <c r="B9582" s="11" t="n"/>
      <c r="C9582" s="11" t="n"/>
      <c r="E9582" s="12">
        <f>IF($A9582="","",IF(ISNUMBER($A9582),$A9582,IFERROR(DATEVALUE($A9582),"")))</f>
        <v/>
      </c>
      <c r="F9582" s="12">
        <f>IF($B9582="","",IF(ISNUMBER($B9582),HOUR($B9582)*2+MINUTE($B9582)/30,IFERROR(VALUE(LEFT($B9582,FIND(":",$B9582)-1))*2+VALUE(MID($B9582,FIND(":",$B9582)+1,2))/30,"")))</f>
        <v/>
      </c>
      <c r="G9582" s="12">
        <f>IF($E9582="","",IF(WEEKDAY($E9582,2)&lt;6,1,0))</f>
        <v/>
      </c>
      <c r="H9582" s="12">
        <f>IF(OR($E9582="",$F9582=""),"",IF(AND($G9582=1,$F9582&gt;='Working Hours'!$C$8,$F9582&lt;'Working Hours'!$C$9),1,0))</f>
        <v/>
      </c>
    </row>
    <row r="9583">
      <c r="A9583" s="11" t="n"/>
      <c r="B9583" s="11" t="n"/>
      <c r="C9583" s="11" t="n"/>
      <c r="E9583" s="12">
        <f>IF($A9583="","",IF(ISNUMBER($A9583),$A9583,IFERROR(DATEVALUE($A9583),"")))</f>
        <v/>
      </c>
      <c r="F9583" s="12">
        <f>IF($B9583="","",IF(ISNUMBER($B9583),HOUR($B9583)*2+MINUTE($B9583)/30,IFERROR(VALUE(LEFT($B9583,FIND(":",$B9583)-1))*2+VALUE(MID($B9583,FIND(":",$B9583)+1,2))/30,"")))</f>
        <v/>
      </c>
      <c r="G9583" s="12">
        <f>IF($E9583="","",IF(WEEKDAY($E9583,2)&lt;6,1,0))</f>
        <v/>
      </c>
      <c r="H9583" s="12">
        <f>IF(OR($E9583="",$F9583=""),"",IF(AND($G9583=1,$F9583&gt;='Working Hours'!$C$8,$F9583&lt;'Working Hours'!$C$9),1,0))</f>
        <v/>
      </c>
    </row>
    <row r="9584">
      <c r="A9584" s="11" t="n"/>
      <c r="B9584" s="11" t="n"/>
      <c r="C9584" s="11" t="n"/>
      <c r="E9584" s="12">
        <f>IF($A9584="","",IF(ISNUMBER($A9584),$A9584,IFERROR(DATEVALUE($A9584),"")))</f>
        <v/>
      </c>
      <c r="F9584" s="12">
        <f>IF($B9584="","",IF(ISNUMBER($B9584),HOUR($B9584)*2+MINUTE($B9584)/30,IFERROR(VALUE(LEFT($B9584,FIND(":",$B9584)-1))*2+VALUE(MID($B9584,FIND(":",$B9584)+1,2))/30,"")))</f>
        <v/>
      </c>
      <c r="G9584" s="12">
        <f>IF($E9584="","",IF(WEEKDAY($E9584,2)&lt;6,1,0))</f>
        <v/>
      </c>
      <c r="H9584" s="12">
        <f>IF(OR($E9584="",$F9584=""),"",IF(AND($G9584=1,$F9584&gt;='Working Hours'!$C$8,$F9584&lt;'Working Hours'!$C$9),1,0))</f>
        <v/>
      </c>
    </row>
    <row r="9585">
      <c r="A9585" s="11" t="n"/>
      <c r="B9585" s="11" t="n"/>
      <c r="C9585" s="11" t="n"/>
      <c r="E9585" s="12">
        <f>IF($A9585="","",IF(ISNUMBER($A9585),$A9585,IFERROR(DATEVALUE($A9585),"")))</f>
        <v/>
      </c>
      <c r="F9585" s="12">
        <f>IF($B9585="","",IF(ISNUMBER($B9585),HOUR($B9585)*2+MINUTE($B9585)/30,IFERROR(VALUE(LEFT($B9585,FIND(":",$B9585)-1))*2+VALUE(MID($B9585,FIND(":",$B9585)+1,2))/30,"")))</f>
        <v/>
      </c>
      <c r="G9585" s="12">
        <f>IF($E9585="","",IF(WEEKDAY($E9585,2)&lt;6,1,0))</f>
        <v/>
      </c>
      <c r="H9585" s="12">
        <f>IF(OR($E9585="",$F9585=""),"",IF(AND($G9585=1,$F9585&gt;='Working Hours'!$C$8,$F9585&lt;'Working Hours'!$C$9),1,0))</f>
        <v/>
      </c>
    </row>
    <row r="9586">
      <c r="A9586" s="11" t="n"/>
      <c r="B9586" s="11" t="n"/>
      <c r="C9586" s="11" t="n"/>
      <c r="E9586" s="12">
        <f>IF($A9586="","",IF(ISNUMBER($A9586),$A9586,IFERROR(DATEVALUE($A9586),"")))</f>
        <v/>
      </c>
      <c r="F9586" s="12">
        <f>IF($B9586="","",IF(ISNUMBER($B9586),HOUR($B9586)*2+MINUTE($B9586)/30,IFERROR(VALUE(LEFT($B9586,FIND(":",$B9586)-1))*2+VALUE(MID($B9586,FIND(":",$B9586)+1,2))/30,"")))</f>
        <v/>
      </c>
      <c r="G9586" s="12">
        <f>IF($E9586="","",IF(WEEKDAY($E9586,2)&lt;6,1,0))</f>
        <v/>
      </c>
      <c r="H9586" s="12">
        <f>IF(OR($E9586="",$F9586=""),"",IF(AND($G9586=1,$F9586&gt;='Working Hours'!$C$8,$F9586&lt;'Working Hours'!$C$9),1,0))</f>
        <v/>
      </c>
    </row>
    <row r="9587">
      <c r="A9587" s="11" t="n"/>
      <c r="B9587" s="11" t="n"/>
      <c r="C9587" s="11" t="n"/>
      <c r="E9587" s="12">
        <f>IF($A9587="","",IF(ISNUMBER($A9587),$A9587,IFERROR(DATEVALUE($A9587),"")))</f>
        <v/>
      </c>
      <c r="F9587" s="12">
        <f>IF($B9587="","",IF(ISNUMBER($B9587),HOUR($B9587)*2+MINUTE($B9587)/30,IFERROR(VALUE(LEFT($B9587,FIND(":",$B9587)-1))*2+VALUE(MID($B9587,FIND(":",$B9587)+1,2))/30,"")))</f>
        <v/>
      </c>
      <c r="G9587" s="12">
        <f>IF($E9587="","",IF(WEEKDAY($E9587,2)&lt;6,1,0))</f>
        <v/>
      </c>
      <c r="H9587" s="12">
        <f>IF(OR($E9587="",$F9587=""),"",IF(AND($G9587=1,$F9587&gt;='Working Hours'!$C$8,$F9587&lt;'Working Hours'!$C$9),1,0))</f>
        <v/>
      </c>
    </row>
    <row r="9588">
      <c r="A9588" s="11" t="n"/>
      <c r="B9588" s="11" t="n"/>
      <c r="C9588" s="11" t="n"/>
      <c r="E9588" s="12">
        <f>IF($A9588="","",IF(ISNUMBER($A9588),$A9588,IFERROR(DATEVALUE($A9588),"")))</f>
        <v/>
      </c>
      <c r="F9588" s="12">
        <f>IF($B9588="","",IF(ISNUMBER($B9588),HOUR($B9588)*2+MINUTE($B9588)/30,IFERROR(VALUE(LEFT($B9588,FIND(":",$B9588)-1))*2+VALUE(MID($B9588,FIND(":",$B9588)+1,2))/30,"")))</f>
        <v/>
      </c>
      <c r="G9588" s="12">
        <f>IF($E9588="","",IF(WEEKDAY($E9588,2)&lt;6,1,0))</f>
        <v/>
      </c>
      <c r="H9588" s="12">
        <f>IF(OR($E9588="",$F9588=""),"",IF(AND($G9588=1,$F9588&gt;='Working Hours'!$C$8,$F9588&lt;'Working Hours'!$C$9),1,0))</f>
        <v/>
      </c>
    </row>
    <row r="9589">
      <c r="A9589" s="11" t="n"/>
      <c r="B9589" s="11" t="n"/>
      <c r="C9589" s="11" t="n"/>
      <c r="E9589" s="12">
        <f>IF($A9589="","",IF(ISNUMBER($A9589),$A9589,IFERROR(DATEVALUE($A9589),"")))</f>
        <v/>
      </c>
      <c r="F9589" s="12">
        <f>IF($B9589="","",IF(ISNUMBER($B9589),HOUR($B9589)*2+MINUTE($B9589)/30,IFERROR(VALUE(LEFT($B9589,FIND(":",$B9589)-1))*2+VALUE(MID($B9589,FIND(":",$B9589)+1,2))/30,"")))</f>
        <v/>
      </c>
      <c r="G9589" s="12">
        <f>IF($E9589="","",IF(WEEKDAY($E9589,2)&lt;6,1,0))</f>
        <v/>
      </c>
      <c r="H9589" s="12">
        <f>IF(OR($E9589="",$F9589=""),"",IF(AND($G9589=1,$F9589&gt;='Working Hours'!$C$8,$F9589&lt;'Working Hours'!$C$9),1,0))</f>
        <v/>
      </c>
    </row>
    <row r="9590">
      <c r="A9590" s="11" t="n"/>
      <c r="B9590" s="11" t="n"/>
      <c r="C9590" s="11" t="n"/>
      <c r="E9590" s="12">
        <f>IF($A9590="","",IF(ISNUMBER($A9590),$A9590,IFERROR(DATEVALUE($A9590),"")))</f>
        <v/>
      </c>
      <c r="F9590" s="12">
        <f>IF($B9590="","",IF(ISNUMBER($B9590),HOUR($B9590)*2+MINUTE($B9590)/30,IFERROR(VALUE(LEFT($B9590,FIND(":",$B9590)-1))*2+VALUE(MID($B9590,FIND(":",$B9590)+1,2))/30,"")))</f>
        <v/>
      </c>
      <c r="G9590" s="12">
        <f>IF($E9590="","",IF(WEEKDAY($E9590,2)&lt;6,1,0))</f>
        <v/>
      </c>
      <c r="H9590" s="12">
        <f>IF(OR($E9590="",$F9590=""),"",IF(AND($G9590=1,$F9590&gt;='Working Hours'!$C$8,$F9590&lt;'Working Hours'!$C$9),1,0))</f>
        <v/>
      </c>
    </row>
    <row r="9591">
      <c r="A9591" s="11" t="n"/>
      <c r="B9591" s="11" t="n"/>
      <c r="C9591" s="11" t="n"/>
      <c r="E9591" s="12">
        <f>IF($A9591="","",IF(ISNUMBER($A9591),$A9591,IFERROR(DATEVALUE($A9591),"")))</f>
        <v/>
      </c>
      <c r="F9591" s="12">
        <f>IF($B9591="","",IF(ISNUMBER($B9591),HOUR($B9591)*2+MINUTE($B9591)/30,IFERROR(VALUE(LEFT($B9591,FIND(":",$B9591)-1))*2+VALUE(MID($B9591,FIND(":",$B9591)+1,2))/30,"")))</f>
        <v/>
      </c>
      <c r="G9591" s="12">
        <f>IF($E9591="","",IF(WEEKDAY($E9591,2)&lt;6,1,0))</f>
        <v/>
      </c>
      <c r="H9591" s="12">
        <f>IF(OR($E9591="",$F9591=""),"",IF(AND($G9591=1,$F9591&gt;='Working Hours'!$C$8,$F9591&lt;'Working Hours'!$C$9),1,0))</f>
        <v/>
      </c>
    </row>
    <row r="9592">
      <c r="A9592" s="11" t="n"/>
      <c r="B9592" s="11" t="n"/>
      <c r="C9592" s="11" t="n"/>
      <c r="E9592" s="12">
        <f>IF($A9592="","",IF(ISNUMBER($A9592),$A9592,IFERROR(DATEVALUE($A9592),"")))</f>
        <v/>
      </c>
      <c r="F9592" s="12">
        <f>IF($B9592="","",IF(ISNUMBER($B9592),HOUR($B9592)*2+MINUTE($B9592)/30,IFERROR(VALUE(LEFT($B9592,FIND(":",$B9592)-1))*2+VALUE(MID($B9592,FIND(":",$B9592)+1,2))/30,"")))</f>
        <v/>
      </c>
      <c r="G9592" s="12">
        <f>IF($E9592="","",IF(WEEKDAY($E9592,2)&lt;6,1,0))</f>
        <v/>
      </c>
      <c r="H9592" s="12">
        <f>IF(OR($E9592="",$F9592=""),"",IF(AND($G9592=1,$F9592&gt;='Working Hours'!$C$8,$F9592&lt;'Working Hours'!$C$9),1,0))</f>
        <v/>
      </c>
    </row>
    <row r="9593">
      <c r="A9593" s="11" t="n"/>
      <c r="B9593" s="11" t="n"/>
      <c r="C9593" s="11" t="n"/>
      <c r="E9593" s="12">
        <f>IF($A9593="","",IF(ISNUMBER($A9593),$A9593,IFERROR(DATEVALUE($A9593),"")))</f>
        <v/>
      </c>
      <c r="F9593" s="12">
        <f>IF($B9593="","",IF(ISNUMBER($B9593),HOUR($B9593)*2+MINUTE($B9593)/30,IFERROR(VALUE(LEFT($B9593,FIND(":",$B9593)-1))*2+VALUE(MID($B9593,FIND(":",$B9593)+1,2))/30,"")))</f>
        <v/>
      </c>
      <c r="G9593" s="12">
        <f>IF($E9593="","",IF(WEEKDAY($E9593,2)&lt;6,1,0))</f>
        <v/>
      </c>
      <c r="H9593" s="12">
        <f>IF(OR($E9593="",$F9593=""),"",IF(AND($G9593=1,$F9593&gt;='Working Hours'!$C$8,$F9593&lt;'Working Hours'!$C$9),1,0))</f>
        <v/>
      </c>
    </row>
    <row r="9594">
      <c r="A9594" s="11" t="n"/>
      <c r="B9594" s="11" t="n"/>
      <c r="C9594" s="11" t="n"/>
      <c r="E9594" s="12">
        <f>IF($A9594="","",IF(ISNUMBER($A9594),$A9594,IFERROR(DATEVALUE($A9594),"")))</f>
        <v/>
      </c>
      <c r="F9594" s="12">
        <f>IF($B9594="","",IF(ISNUMBER($B9594),HOUR($B9594)*2+MINUTE($B9594)/30,IFERROR(VALUE(LEFT($B9594,FIND(":",$B9594)-1))*2+VALUE(MID($B9594,FIND(":",$B9594)+1,2))/30,"")))</f>
        <v/>
      </c>
      <c r="G9594" s="12">
        <f>IF($E9594="","",IF(WEEKDAY($E9594,2)&lt;6,1,0))</f>
        <v/>
      </c>
      <c r="H9594" s="12">
        <f>IF(OR($E9594="",$F9594=""),"",IF(AND($G9594=1,$F9594&gt;='Working Hours'!$C$8,$F9594&lt;'Working Hours'!$C$9),1,0))</f>
        <v/>
      </c>
    </row>
    <row r="9595">
      <c r="A9595" s="11" t="n"/>
      <c r="B9595" s="11" t="n"/>
      <c r="C9595" s="11" t="n"/>
      <c r="E9595" s="12">
        <f>IF($A9595="","",IF(ISNUMBER($A9595),$A9595,IFERROR(DATEVALUE($A9595),"")))</f>
        <v/>
      </c>
      <c r="F9595" s="12">
        <f>IF($B9595="","",IF(ISNUMBER($B9595),HOUR($B9595)*2+MINUTE($B9595)/30,IFERROR(VALUE(LEFT($B9595,FIND(":",$B9595)-1))*2+VALUE(MID($B9595,FIND(":",$B9595)+1,2))/30,"")))</f>
        <v/>
      </c>
      <c r="G9595" s="12">
        <f>IF($E9595="","",IF(WEEKDAY($E9595,2)&lt;6,1,0))</f>
        <v/>
      </c>
      <c r="H9595" s="12">
        <f>IF(OR($E9595="",$F9595=""),"",IF(AND($G9595=1,$F9595&gt;='Working Hours'!$C$8,$F9595&lt;'Working Hours'!$C$9),1,0))</f>
        <v/>
      </c>
    </row>
    <row r="9596">
      <c r="A9596" s="11" t="n"/>
      <c r="B9596" s="11" t="n"/>
      <c r="C9596" s="11" t="n"/>
      <c r="E9596" s="12">
        <f>IF($A9596="","",IF(ISNUMBER($A9596),$A9596,IFERROR(DATEVALUE($A9596),"")))</f>
        <v/>
      </c>
      <c r="F9596" s="12">
        <f>IF($B9596="","",IF(ISNUMBER($B9596),HOUR($B9596)*2+MINUTE($B9596)/30,IFERROR(VALUE(LEFT($B9596,FIND(":",$B9596)-1))*2+VALUE(MID($B9596,FIND(":",$B9596)+1,2))/30,"")))</f>
        <v/>
      </c>
      <c r="G9596" s="12">
        <f>IF($E9596="","",IF(WEEKDAY($E9596,2)&lt;6,1,0))</f>
        <v/>
      </c>
      <c r="H9596" s="12">
        <f>IF(OR($E9596="",$F9596=""),"",IF(AND($G9596=1,$F9596&gt;='Working Hours'!$C$8,$F9596&lt;'Working Hours'!$C$9),1,0))</f>
        <v/>
      </c>
    </row>
    <row r="9597">
      <c r="A9597" s="11" t="n"/>
      <c r="B9597" s="11" t="n"/>
      <c r="C9597" s="11" t="n"/>
      <c r="E9597" s="12">
        <f>IF($A9597="","",IF(ISNUMBER($A9597),$A9597,IFERROR(DATEVALUE($A9597),"")))</f>
        <v/>
      </c>
      <c r="F9597" s="12">
        <f>IF($B9597="","",IF(ISNUMBER($B9597),HOUR($B9597)*2+MINUTE($B9597)/30,IFERROR(VALUE(LEFT($B9597,FIND(":",$B9597)-1))*2+VALUE(MID($B9597,FIND(":",$B9597)+1,2))/30,"")))</f>
        <v/>
      </c>
      <c r="G9597" s="12">
        <f>IF($E9597="","",IF(WEEKDAY($E9597,2)&lt;6,1,0))</f>
        <v/>
      </c>
      <c r="H9597" s="12">
        <f>IF(OR($E9597="",$F9597=""),"",IF(AND($G9597=1,$F9597&gt;='Working Hours'!$C$8,$F9597&lt;'Working Hours'!$C$9),1,0))</f>
        <v/>
      </c>
    </row>
    <row r="9598">
      <c r="A9598" s="11" t="n"/>
      <c r="B9598" s="11" t="n"/>
      <c r="C9598" s="11" t="n"/>
      <c r="E9598" s="12">
        <f>IF($A9598="","",IF(ISNUMBER($A9598),$A9598,IFERROR(DATEVALUE($A9598),"")))</f>
        <v/>
      </c>
      <c r="F9598" s="12">
        <f>IF($B9598="","",IF(ISNUMBER($B9598),HOUR($B9598)*2+MINUTE($B9598)/30,IFERROR(VALUE(LEFT($B9598,FIND(":",$B9598)-1))*2+VALUE(MID($B9598,FIND(":",$B9598)+1,2))/30,"")))</f>
        <v/>
      </c>
      <c r="G9598" s="12">
        <f>IF($E9598="","",IF(WEEKDAY($E9598,2)&lt;6,1,0))</f>
        <v/>
      </c>
      <c r="H9598" s="12">
        <f>IF(OR($E9598="",$F9598=""),"",IF(AND($G9598=1,$F9598&gt;='Working Hours'!$C$8,$F9598&lt;'Working Hours'!$C$9),1,0))</f>
        <v/>
      </c>
    </row>
    <row r="9599">
      <c r="A9599" s="11" t="n"/>
      <c r="B9599" s="11" t="n"/>
      <c r="C9599" s="11" t="n"/>
      <c r="E9599" s="12">
        <f>IF($A9599="","",IF(ISNUMBER($A9599),$A9599,IFERROR(DATEVALUE($A9599),"")))</f>
        <v/>
      </c>
      <c r="F9599" s="12">
        <f>IF($B9599="","",IF(ISNUMBER($B9599),HOUR($B9599)*2+MINUTE($B9599)/30,IFERROR(VALUE(LEFT($B9599,FIND(":",$B9599)-1))*2+VALUE(MID($B9599,FIND(":",$B9599)+1,2))/30,"")))</f>
        <v/>
      </c>
      <c r="G9599" s="12">
        <f>IF($E9599="","",IF(WEEKDAY($E9599,2)&lt;6,1,0))</f>
        <v/>
      </c>
      <c r="H9599" s="12">
        <f>IF(OR($E9599="",$F9599=""),"",IF(AND($G9599=1,$F9599&gt;='Working Hours'!$C$8,$F9599&lt;'Working Hours'!$C$9),1,0))</f>
        <v/>
      </c>
    </row>
    <row r="9600">
      <c r="A9600" s="11" t="n"/>
      <c r="B9600" s="11" t="n"/>
      <c r="C9600" s="11" t="n"/>
      <c r="E9600" s="12">
        <f>IF($A9600="","",IF(ISNUMBER($A9600),$A9600,IFERROR(DATEVALUE($A9600),"")))</f>
        <v/>
      </c>
      <c r="F9600" s="12">
        <f>IF($B9600="","",IF(ISNUMBER($B9600),HOUR($B9600)*2+MINUTE($B9600)/30,IFERROR(VALUE(LEFT($B9600,FIND(":",$B9600)-1))*2+VALUE(MID($B9600,FIND(":",$B9600)+1,2))/30,"")))</f>
        <v/>
      </c>
      <c r="G9600" s="12">
        <f>IF($E9600="","",IF(WEEKDAY($E9600,2)&lt;6,1,0))</f>
        <v/>
      </c>
      <c r="H9600" s="12">
        <f>IF(OR($E9600="",$F9600=""),"",IF(AND($G9600=1,$F9600&gt;='Working Hours'!$C$8,$F9600&lt;'Working Hours'!$C$9),1,0))</f>
        <v/>
      </c>
    </row>
    <row r="9601">
      <c r="A9601" s="11" t="n"/>
      <c r="B9601" s="11" t="n"/>
      <c r="C9601" s="11" t="n"/>
      <c r="E9601" s="12">
        <f>IF($A9601="","",IF(ISNUMBER($A9601),$A9601,IFERROR(DATEVALUE($A9601),"")))</f>
        <v/>
      </c>
      <c r="F9601" s="12">
        <f>IF($B9601="","",IF(ISNUMBER($B9601),HOUR($B9601)*2+MINUTE($B9601)/30,IFERROR(VALUE(LEFT($B9601,FIND(":",$B9601)-1))*2+VALUE(MID($B9601,FIND(":",$B9601)+1,2))/30,"")))</f>
        <v/>
      </c>
      <c r="G9601" s="12">
        <f>IF($E9601="","",IF(WEEKDAY($E9601,2)&lt;6,1,0))</f>
        <v/>
      </c>
      <c r="H9601" s="12">
        <f>IF(OR($E9601="",$F9601=""),"",IF(AND($G9601=1,$F9601&gt;='Working Hours'!$C$8,$F9601&lt;'Working Hours'!$C$9),1,0))</f>
        <v/>
      </c>
    </row>
    <row r="9602">
      <c r="A9602" s="11" t="n"/>
      <c r="B9602" s="11" t="n"/>
      <c r="C9602" s="11" t="n"/>
      <c r="E9602" s="12">
        <f>IF($A9602="","",IF(ISNUMBER($A9602),$A9602,IFERROR(DATEVALUE($A9602),"")))</f>
        <v/>
      </c>
      <c r="F9602" s="12">
        <f>IF($B9602="","",IF(ISNUMBER($B9602),HOUR($B9602)*2+MINUTE($B9602)/30,IFERROR(VALUE(LEFT($B9602,FIND(":",$B9602)-1))*2+VALUE(MID($B9602,FIND(":",$B9602)+1,2))/30,"")))</f>
        <v/>
      </c>
      <c r="G9602" s="12">
        <f>IF($E9602="","",IF(WEEKDAY($E9602,2)&lt;6,1,0))</f>
        <v/>
      </c>
      <c r="H9602" s="12">
        <f>IF(OR($E9602="",$F9602=""),"",IF(AND($G9602=1,$F9602&gt;='Working Hours'!$C$8,$F9602&lt;'Working Hours'!$C$9),1,0))</f>
        <v/>
      </c>
    </row>
    <row r="9603">
      <c r="A9603" s="11" t="n"/>
      <c r="B9603" s="11" t="n"/>
      <c r="C9603" s="11" t="n"/>
      <c r="E9603" s="12">
        <f>IF($A9603="","",IF(ISNUMBER($A9603),$A9603,IFERROR(DATEVALUE($A9603),"")))</f>
        <v/>
      </c>
      <c r="F9603" s="12">
        <f>IF($B9603="","",IF(ISNUMBER($B9603),HOUR($B9603)*2+MINUTE($B9603)/30,IFERROR(VALUE(LEFT($B9603,FIND(":",$B9603)-1))*2+VALUE(MID($B9603,FIND(":",$B9603)+1,2))/30,"")))</f>
        <v/>
      </c>
      <c r="G9603" s="12">
        <f>IF($E9603="","",IF(WEEKDAY($E9603,2)&lt;6,1,0))</f>
        <v/>
      </c>
      <c r="H9603" s="12">
        <f>IF(OR($E9603="",$F9603=""),"",IF(AND($G9603=1,$F9603&gt;='Working Hours'!$C$8,$F9603&lt;'Working Hours'!$C$9),1,0))</f>
        <v/>
      </c>
    </row>
    <row r="9604">
      <c r="A9604" s="11" t="n"/>
      <c r="B9604" s="11" t="n"/>
      <c r="C9604" s="11" t="n"/>
      <c r="E9604" s="12">
        <f>IF($A9604="","",IF(ISNUMBER($A9604),$A9604,IFERROR(DATEVALUE($A9604),"")))</f>
        <v/>
      </c>
      <c r="F9604" s="12">
        <f>IF($B9604="","",IF(ISNUMBER($B9604),HOUR($B9604)*2+MINUTE($B9604)/30,IFERROR(VALUE(LEFT($B9604,FIND(":",$B9604)-1))*2+VALUE(MID($B9604,FIND(":",$B9604)+1,2))/30,"")))</f>
        <v/>
      </c>
      <c r="G9604" s="12">
        <f>IF($E9604="","",IF(WEEKDAY($E9604,2)&lt;6,1,0))</f>
        <v/>
      </c>
      <c r="H9604" s="12">
        <f>IF(OR($E9604="",$F9604=""),"",IF(AND($G9604=1,$F9604&gt;='Working Hours'!$C$8,$F9604&lt;'Working Hours'!$C$9),1,0))</f>
        <v/>
      </c>
    </row>
    <row r="9605">
      <c r="A9605" s="11" t="n"/>
      <c r="B9605" s="11" t="n"/>
      <c r="C9605" s="11" t="n"/>
      <c r="E9605" s="12">
        <f>IF($A9605="","",IF(ISNUMBER($A9605),$A9605,IFERROR(DATEVALUE($A9605),"")))</f>
        <v/>
      </c>
      <c r="F9605" s="12">
        <f>IF($B9605="","",IF(ISNUMBER($B9605),HOUR($B9605)*2+MINUTE($B9605)/30,IFERROR(VALUE(LEFT($B9605,FIND(":",$B9605)-1))*2+VALUE(MID($B9605,FIND(":",$B9605)+1,2))/30,"")))</f>
        <v/>
      </c>
      <c r="G9605" s="12">
        <f>IF($E9605="","",IF(WEEKDAY($E9605,2)&lt;6,1,0))</f>
        <v/>
      </c>
      <c r="H9605" s="12">
        <f>IF(OR($E9605="",$F9605=""),"",IF(AND($G9605=1,$F9605&gt;='Working Hours'!$C$8,$F9605&lt;'Working Hours'!$C$9),1,0))</f>
        <v/>
      </c>
    </row>
    <row r="9606">
      <c r="A9606" s="11" t="n"/>
      <c r="B9606" s="11" t="n"/>
      <c r="C9606" s="11" t="n"/>
      <c r="E9606" s="12">
        <f>IF($A9606="","",IF(ISNUMBER($A9606),$A9606,IFERROR(DATEVALUE($A9606),"")))</f>
        <v/>
      </c>
      <c r="F9606" s="12">
        <f>IF($B9606="","",IF(ISNUMBER($B9606),HOUR($B9606)*2+MINUTE($B9606)/30,IFERROR(VALUE(LEFT($B9606,FIND(":",$B9606)-1))*2+VALUE(MID($B9606,FIND(":",$B9606)+1,2))/30,"")))</f>
        <v/>
      </c>
      <c r="G9606" s="12">
        <f>IF($E9606="","",IF(WEEKDAY($E9606,2)&lt;6,1,0))</f>
        <v/>
      </c>
      <c r="H9606" s="12">
        <f>IF(OR($E9606="",$F9606=""),"",IF(AND($G9606=1,$F9606&gt;='Working Hours'!$C$8,$F9606&lt;'Working Hours'!$C$9),1,0))</f>
        <v/>
      </c>
    </row>
    <row r="9607">
      <c r="A9607" s="11" t="n"/>
      <c r="B9607" s="11" t="n"/>
      <c r="C9607" s="11" t="n"/>
      <c r="E9607" s="12">
        <f>IF($A9607="","",IF(ISNUMBER($A9607),$A9607,IFERROR(DATEVALUE($A9607),"")))</f>
        <v/>
      </c>
      <c r="F9607" s="12">
        <f>IF($B9607="","",IF(ISNUMBER($B9607),HOUR($B9607)*2+MINUTE($B9607)/30,IFERROR(VALUE(LEFT($B9607,FIND(":",$B9607)-1))*2+VALUE(MID($B9607,FIND(":",$B9607)+1,2))/30,"")))</f>
        <v/>
      </c>
      <c r="G9607" s="12">
        <f>IF($E9607="","",IF(WEEKDAY($E9607,2)&lt;6,1,0))</f>
        <v/>
      </c>
      <c r="H9607" s="12">
        <f>IF(OR($E9607="",$F9607=""),"",IF(AND($G9607=1,$F9607&gt;='Working Hours'!$C$8,$F9607&lt;'Working Hours'!$C$9),1,0))</f>
        <v/>
      </c>
    </row>
    <row r="9608">
      <c r="A9608" s="11" t="n"/>
      <c r="B9608" s="11" t="n"/>
      <c r="C9608" s="11" t="n"/>
      <c r="E9608" s="12">
        <f>IF($A9608="","",IF(ISNUMBER($A9608),$A9608,IFERROR(DATEVALUE($A9608),"")))</f>
        <v/>
      </c>
      <c r="F9608" s="12">
        <f>IF($B9608="","",IF(ISNUMBER($B9608),HOUR($B9608)*2+MINUTE($B9608)/30,IFERROR(VALUE(LEFT($B9608,FIND(":",$B9608)-1))*2+VALUE(MID($B9608,FIND(":",$B9608)+1,2))/30,"")))</f>
        <v/>
      </c>
      <c r="G9608" s="12">
        <f>IF($E9608="","",IF(WEEKDAY($E9608,2)&lt;6,1,0))</f>
        <v/>
      </c>
      <c r="H9608" s="12">
        <f>IF(OR($E9608="",$F9608=""),"",IF(AND($G9608=1,$F9608&gt;='Working Hours'!$C$8,$F9608&lt;'Working Hours'!$C$9),1,0))</f>
        <v/>
      </c>
    </row>
    <row r="9609">
      <c r="A9609" s="11" t="n"/>
      <c r="B9609" s="11" t="n"/>
      <c r="C9609" s="11" t="n"/>
      <c r="E9609" s="12">
        <f>IF($A9609="","",IF(ISNUMBER($A9609),$A9609,IFERROR(DATEVALUE($A9609),"")))</f>
        <v/>
      </c>
      <c r="F9609" s="12">
        <f>IF($B9609="","",IF(ISNUMBER($B9609),HOUR($B9609)*2+MINUTE($B9609)/30,IFERROR(VALUE(LEFT($B9609,FIND(":",$B9609)-1))*2+VALUE(MID($B9609,FIND(":",$B9609)+1,2))/30,"")))</f>
        <v/>
      </c>
      <c r="G9609" s="12">
        <f>IF($E9609="","",IF(WEEKDAY($E9609,2)&lt;6,1,0))</f>
        <v/>
      </c>
      <c r="H9609" s="12">
        <f>IF(OR($E9609="",$F9609=""),"",IF(AND($G9609=1,$F9609&gt;='Working Hours'!$C$8,$F9609&lt;'Working Hours'!$C$9),1,0))</f>
        <v/>
      </c>
    </row>
    <row r="9610">
      <c r="A9610" s="11" t="n"/>
      <c r="B9610" s="11" t="n"/>
      <c r="C9610" s="11" t="n"/>
      <c r="E9610" s="12">
        <f>IF($A9610="","",IF(ISNUMBER($A9610),$A9610,IFERROR(DATEVALUE($A9610),"")))</f>
        <v/>
      </c>
      <c r="F9610" s="12">
        <f>IF($B9610="","",IF(ISNUMBER($B9610),HOUR($B9610)*2+MINUTE($B9610)/30,IFERROR(VALUE(LEFT($B9610,FIND(":",$B9610)-1))*2+VALUE(MID($B9610,FIND(":",$B9610)+1,2))/30,"")))</f>
        <v/>
      </c>
      <c r="G9610" s="12">
        <f>IF($E9610="","",IF(WEEKDAY($E9610,2)&lt;6,1,0))</f>
        <v/>
      </c>
      <c r="H9610" s="12">
        <f>IF(OR($E9610="",$F9610=""),"",IF(AND($G9610=1,$F9610&gt;='Working Hours'!$C$8,$F9610&lt;'Working Hours'!$C$9),1,0))</f>
        <v/>
      </c>
    </row>
    <row r="9611">
      <c r="A9611" s="11" t="n"/>
      <c r="B9611" s="11" t="n"/>
      <c r="C9611" s="11" t="n"/>
      <c r="E9611" s="12">
        <f>IF($A9611="","",IF(ISNUMBER($A9611),$A9611,IFERROR(DATEVALUE($A9611),"")))</f>
        <v/>
      </c>
      <c r="F9611" s="12">
        <f>IF($B9611="","",IF(ISNUMBER($B9611),HOUR($B9611)*2+MINUTE($B9611)/30,IFERROR(VALUE(LEFT($B9611,FIND(":",$B9611)-1))*2+VALUE(MID($B9611,FIND(":",$B9611)+1,2))/30,"")))</f>
        <v/>
      </c>
      <c r="G9611" s="12">
        <f>IF($E9611="","",IF(WEEKDAY($E9611,2)&lt;6,1,0))</f>
        <v/>
      </c>
      <c r="H9611" s="12">
        <f>IF(OR($E9611="",$F9611=""),"",IF(AND($G9611=1,$F9611&gt;='Working Hours'!$C$8,$F9611&lt;'Working Hours'!$C$9),1,0))</f>
        <v/>
      </c>
    </row>
    <row r="9612">
      <c r="A9612" s="11" t="n"/>
      <c r="B9612" s="11" t="n"/>
      <c r="C9612" s="11" t="n"/>
      <c r="E9612" s="12">
        <f>IF($A9612="","",IF(ISNUMBER($A9612),$A9612,IFERROR(DATEVALUE($A9612),"")))</f>
        <v/>
      </c>
      <c r="F9612" s="12">
        <f>IF($B9612="","",IF(ISNUMBER($B9612),HOUR($B9612)*2+MINUTE($B9612)/30,IFERROR(VALUE(LEFT($B9612,FIND(":",$B9612)-1))*2+VALUE(MID($B9612,FIND(":",$B9612)+1,2))/30,"")))</f>
        <v/>
      </c>
      <c r="G9612" s="12">
        <f>IF($E9612="","",IF(WEEKDAY($E9612,2)&lt;6,1,0))</f>
        <v/>
      </c>
      <c r="H9612" s="12">
        <f>IF(OR($E9612="",$F9612=""),"",IF(AND($G9612=1,$F9612&gt;='Working Hours'!$C$8,$F9612&lt;'Working Hours'!$C$9),1,0))</f>
        <v/>
      </c>
    </row>
    <row r="9613">
      <c r="A9613" s="11" t="n"/>
      <c r="B9613" s="11" t="n"/>
      <c r="C9613" s="11" t="n"/>
      <c r="E9613" s="12">
        <f>IF($A9613="","",IF(ISNUMBER($A9613),$A9613,IFERROR(DATEVALUE($A9613),"")))</f>
        <v/>
      </c>
      <c r="F9613" s="12">
        <f>IF($B9613="","",IF(ISNUMBER($B9613),HOUR($B9613)*2+MINUTE($B9613)/30,IFERROR(VALUE(LEFT($B9613,FIND(":",$B9613)-1))*2+VALUE(MID($B9613,FIND(":",$B9613)+1,2))/30,"")))</f>
        <v/>
      </c>
      <c r="G9613" s="12">
        <f>IF($E9613="","",IF(WEEKDAY($E9613,2)&lt;6,1,0))</f>
        <v/>
      </c>
      <c r="H9613" s="12">
        <f>IF(OR($E9613="",$F9613=""),"",IF(AND($G9613=1,$F9613&gt;='Working Hours'!$C$8,$F9613&lt;'Working Hours'!$C$9),1,0))</f>
        <v/>
      </c>
    </row>
    <row r="9614">
      <c r="A9614" s="11" t="n"/>
      <c r="B9614" s="11" t="n"/>
      <c r="C9614" s="11" t="n"/>
      <c r="E9614" s="12">
        <f>IF($A9614="","",IF(ISNUMBER($A9614),$A9614,IFERROR(DATEVALUE($A9614),"")))</f>
        <v/>
      </c>
      <c r="F9614" s="12">
        <f>IF($B9614="","",IF(ISNUMBER($B9614),HOUR($B9614)*2+MINUTE($B9614)/30,IFERROR(VALUE(LEFT($B9614,FIND(":",$B9614)-1))*2+VALUE(MID($B9614,FIND(":",$B9614)+1,2))/30,"")))</f>
        <v/>
      </c>
      <c r="G9614" s="12">
        <f>IF($E9614="","",IF(WEEKDAY($E9614,2)&lt;6,1,0))</f>
        <v/>
      </c>
      <c r="H9614" s="12">
        <f>IF(OR($E9614="",$F9614=""),"",IF(AND($G9614=1,$F9614&gt;='Working Hours'!$C$8,$F9614&lt;'Working Hours'!$C$9),1,0))</f>
        <v/>
      </c>
    </row>
    <row r="9615">
      <c r="A9615" s="11" t="n"/>
      <c r="B9615" s="11" t="n"/>
      <c r="C9615" s="11" t="n"/>
      <c r="E9615" s="12">
        <f>IF($A9615="","",IF(ISNUMBER($A9615),$A9615,IFERROR(DATEVALUE($A9615),"")))</f>
        <v/>
      </c>
      <c r="F9615" s="12">
        <f>IF($B9615="","",IF(ISNUMBER($B9615),HOUR($B9615)*2+MINUTE($B9615)/30,IFERROR(VALUE(LEFT($B9615,FIND(":",$B9615)-1))*2+VALUE(MID($B9615,FIND(":",$B9615)+1,2))/30,"")))</f>
        <v/>
      </c>
      <c r="G9615" s="12">
        <f>IF($E9615="","",IF(WEEKDAY($E9615,2)&lt;6,1,0))</f>
        <v/>
      </c>
      <c r="H9615" s="12">
        <f>IF(OR($E9615="",$F9615=""),"",IF(AND($G9615=1,$F9615&gt;='Working Hours'!$C$8,$F9615&lt;'Working Hours'!$C$9),1,0))</f>
        <v/>
      </c>
    </row>
    <row r="9616">
      <c r="A9616" s="11" t="n"/>
      <c r="B9616" s="11" t="n"/>
      <c r="C9616" s="11" t="n"/>
      <c r="E9616" s="12">
        <f>IF($A9616="","",IF(ISNUMBER($A9616),$A9616,IFERROR(DATEVALUE($A9616),"")))</f>
        <v/>
      </c>
      <c r="F9616" s="12">
        <f>IF($B9616="","",IF(ISNUMBER($B9616),HOUR($B9616)*2+MINUTE($B9616)/30,IFERROR(VALUE(LEFT($B9616,FIND(":",$B9616)-1))*2+VALUE(MID($B9616,FIND(":",$B9616)+1,2))/30,"")))</f>
        <v/>
      </c>
      <c r="G9616" s="12">
        <f>IF($E9616="","",IF(WEEKDAY($E9616,2)&lt;6,1,0))</f>
        <v/>
      </c>
      <c r="H9616" s="12">
        <f>IF(OR($E9616="",$F9616=""),"",IF(AND($G9616=1,$F9616&gt;='Working Hours'!$C$8,$F9616&lt;'Working Hours'!$C$9),1,0))</f>
        <v/>
      </c>
    </row>
    <row r="9617">
      <c r="A9617" s="11" t="n"/>
      <c r="B9617" s="11" t="n"/>
      <c r="C9617" s="11" t="n"/>
      <c r="E9617" s="12">
        <f>IF($A9617="","",IF(ISNUMBER($A9617),$A9617,IFERROR(DATEVALUE($A9617),"")))</f>
        <v/>
      </c>
      <c r="F9617" s="12">
        <f>IF($B9617="","",IF(ISNUMBER($B9617),HOUR($B9617)*2+MINUTE($B9617)/30,IFERROR(VALUE(LEFT($B9617,FIND(":",$B9617)-1))*2+VALUE(MID($B9617,FIND(":",$B9617)+1,2))/30,"")))</f>
        <v/>
      </c>
      <c r="G9617" s="12">
        <f>IF($E9617="","",IF(WEEKDAY($E9617,2)&lt;6,1,0))</f>
        <v/>
      </c>
      <c r="H9617" s="12">
        <f>IF(OR($E9617="",$F9617=""),"",IF(AND($G9617=1,$F9617&gt;='Working Hours'!$C$8,$F9617&lt;'Working Hours'!$C$9),1,0))</f>
        <v/>
      </c>
    </row>
    <row r="9618">
      <c r="A9618" s="11" t="n"/>
      <c r="B9618" s="11" t="n"/>
      <c r="C9618" s="11" t="n"/>
      <c r="E9618" s="12">
        <f>IF($A9618="","",IF(ISNUMBER($A9618),$A9618,IFERROR(DATEVALUE($A9618),"")))</f>
        <v/>
      </c>
      <c r="F9618" s="12">
        <f>IF($B9618="","",IF(ISNUMBER($B9618),HOUR($B9618)*2+MINUTE($B9618)/30,IFERROR(VALUE(LEFT($B9618,FIND(":",$B9618)-1))*2+VALUE(MID($B9618,FIND(":",$B9618)+1,2))/30,"")))</f>
        <v/>
      </c>
      <c r="G9618" s="12">
        <f>IF($E9618="","",IF(WEEKDAY($E9618,2)&lt;6,1,0))</f>
        <v/>
      </c>
      <c r="H9618" s="12">
        <f>IF(OR($E9618="",$F9618=""),"",IF(AND($G9618=1,$F9618&gt;='Working Hours'!$C$8,$F9618&lt;'Working Hours'!$C$9),1,0))</f>
        <v/>
      </c>
    </row>
    <row r="9619">
      <c r="A9619" s="11" t="n"/>
      <c r="B9619" s="11" t="n"/>
      <c r="C9619" s="11" t="n"/>
      <c r="E9619" s="12">
        <f>IF($A9619="","",IF(ISNUMBER($A9619),$A9619,IFERROR(DATEVALUE($A9619),"")))</f>
        <v/>
      </c>
      <c r="F9619" s="12">
        <f>IF($B9619="","",IF(ISNUMBER($B9619),HOUR($B9619)*2+MINUTE($B9619)/30,IFERROR(VALUE(LEFT($B9619,FIND(":",$B9619)-1))*2+VALUE(MID($B9619,FIND(":",$B9619)+1,2))/30,"")))</f>
        <v/>
      </c>
      <c r="G9619" s="12">
        <f>IF($E9619="","",IF(WEEKDAY($E9619,2)&lt;6,1,0))</f>
        <v/>
      </c>
      <c r="H9619" s="12">
        <f>IF(OR($E9619="",$F9619=""),"",IF(AND($G9619=1,$F9619&gt;='Working Hours'!$C$8,$F9619&lt;'Working Hours'!$C$9),1,0))</f>
        <v/>
      </c>
    </row>
    <row r="9620">
      <c r="A9620" s="11" t="n"/>
      <c r="B9620" s="11" t="n"/>
      <c r="C9620" s="11" t="n"/>
      <c r="E9620" s="12">
        <f>IF($A9620="","",IF(ISNUMBER($A9620),$A9620,IFERROR(DATEVALUE($A9620),"")))</f>
        <v/>
      </c>
      <c r="F9620" s="12">
        <f>IF($B9620="","",IF(ISNUMBER($B9620),HOUR($B9620)*2+MINUTE($B9620)/30,IFERROR(VALUE(LEFT($B9620,FIND(":",$B9620)-1))*2+VALUE(MID($B9620,FIND(":",$B9620)+1,2))/30,"")))</f>
        <v/>
      </c>
      <c r="G9620" s="12">
        <f>IF($E9620="","",IF(WEEKDAY($E9620,2)&lt;6,1,0))</f>
        <v/>
      </c>
      <c r="H9620" s="12">
        <f>IF(OR($E9620="",$F9620=""),"",IF(AND($G9620=1,$F9620&gt;='Working Hours'!$C$8,$F9620&lt;'Working Hours'!$C$9),1,0))</f>
        <v/>
      </c>
    </row>
    <row r="9621">
      <c r="A9621" s="11" t="n"/>
      <c r="B9621" s="11" t="n"/>
      <c r="C9621" s="11" t="n"/>
      <c r="E9621" s="12">
        <f>IF($A9621="","",IF(ISNUMBER($A9621),$A9621,IFERROR(DATEVALUE($A9621),"")))</f>
        <v/>
      </c>
      <c r="F9621" s="12">
        <f>IF($B9621="","",IF(ISNUMBER($B9621),HOUR($B9621)*2+MINUTE($B9621)/30,IFERROR(VALUE(LEFT($B9621,FIND(":",$B9621)-1))*2+VALUE(MID($B9621,FIND(":",$B9621)+1,2))/30,"")))</f>
        <v/>
      </c>
      <c r="G9621" s="12">
        <f>IF($E9621="","",IF(WEEKDAY($E9621,2)&lt;6,1,0))</f>
        <v/>
      </c>
      <c r="H9621" s="12">
        <f>IF(OR($E9621="",$F9621=""),"",IF(AND($G9621=1,$F9621&gt;='Working Hours'!$C$8,$F9621&lt;'Working Hours'!$C$9),1,0))</f>
        <v/>
      </c>
    </row>
    <row r="9622">
      <c r="A9622" s="11" t="n"/>
      <c r="B9622" s="11" t="n"/>
      <c r="C9622" s="11" t="n"/>
      <c r="E9622" s="12">
        <f>IF($A9622="","",IF(ISNUMBER($A9622),$A9622,IFERROR(DATEVALUE($A9622),"")))</f>
        <v/>
      </c>
      <c r="F9622" s="12">
        <f>IF($B9622="","",IF(ISNUMBER($B9622),HOUR($B9622)*2+MINUTE($B9622)/30,IFERROR(VALUE(LEFT($B9622,FIND(":",$B9622)-1))*2+VALUE(MID($B9622,FIND(":",$B9622)+1,2))/30,"")))</f>
        <v/>
      </c>
      <c r="G9622" s="12">
        <f>IF($E9622="","",IF(WEEKDAY($E9622,2)&lt;6,1,0))</f>
        <v/>
      </c>
      <c r="H9622" s="12">
        <f>IF(OR($E9622="",$F9622=""),"",IF(AND($G9622=1,$F9622&gt;='Working Hours'!$C$8,$F9622&lt;'Working Hours'!$C$9),1,0))</f>
        <v/>
      </c>
    </row>
    <row r="9623">
      <c r="A9623" s="11" t="n"/>
      <c r="B9623" s="11" t="n"/>
      <c r="C9623" s="11" t="n"/>
      <c r="E9623" s="12">
        <f>IF($A9623="","",IF(ISNUMBER($A9623),$A9623,IFERROR(DATEVALUE($A9623),"")))</f>
        <v/>
      </c>
      <c r="F9623" s="12">
        <f>IF($B9623="","",IF(ISNUMBER($B9623),HOUR($B9623)*2+MINUTE($B9623)/30,IFERROR(VALUE(LEFT($B9623,FIND(":",$B9623)-1))*2+VALUE(MID($B9623,FIND(":",$B9623)+1,2))/30,"")))</f>
        <v/>
      </c>
      <c r="G9623" s="12">
        <f>IF($E9623="","",IF(WEEKDAY($E9623,2)&lt;6,1,0))</f>
        <v/>
      </c>
      <c r="H9623" s="12">
        <f>IF(OR($E9623="",$F9623=""),"",IF(AND($G9623=1,$F9623&gt;='Working Hours'!$C$8,$F9623&lt;'Working Hours'!$C$9),1,0))</f>
        <v/>
      </c>
    </row>
    <row r="9624">
      <c r="A9624" s="11" t="n"/>
      <c r="B9624" s="11" t="n"/>
      <c r="C9624" s="11" t="n"/>
      <c r="E9624" s="12">
        <f>IF($A9624="","",IF(ISNUMBER($A9624),$A9624,IFERROR(DATEVALUE($A9624),"")))</f>
        <v/>
      </c>
      <c r="F9624" s="12">
        <f>IF($B9624="","",IF(ISNUMBER($B9624),HOUR($B9624)*2+MINUTE($B9624)/30,IFERROR(VALUE(LEFT($B9624,FIND(":",$B9624)-1))*2+VALUE(MID($B9624,FIND(":",$B9624)+1,2))/30,"")))</f>
        <v/>
      </c>
      <c r="G9624" s="12">
        <f>IF($E9624="","",IF(WEEKDAY($E9624,2)&lt;6,1,0))</f>
        <v/>
      </c>
      <c r="H9624" s="12">
        <f>IF(OR($E9624="",$F9624=""),"",IF(AND($G9624=1,$F9624&gt;='Working Hours'!$C$8,$F9624&lt;'Working Hours'!$C$9),1,0))</f>
        <v/>
      </c>
    </row>
    <row r="9625">
      <c r="A9625" s="11" t="n"/>
      <c r="B9625" s="11" t="n"/>
      <c r="C9625" s="11" t="n"/>
      <c r="E9625" s="12">
        <f>IF($A9625="","",IF(ISNUMBER($A9625),$A9625,IFERROR(DATEVALUE($A9625),"")))</f>
        <v/>
      </c>
      <c r="F9625" s="12">
        <f>IF($B9625="","",IF(ISNUMBER($B9625),HOUR($B9625)*2+MINUTE($B9625)/30,IFERROR(VALUE(LEFT($B9625,FIND(":",$B9625)-1))*2+VALUE(MID($B9625,FIND(":",$B9625)+1,2))/30,"")))</f>
        <v/>
      </c>
      <c r="G9625" s="12">
        <f>IF($E9625="","",IF(WEEKDAY($E9625,2)&lt;6,1,0))</f>
        <v/>
      </c>
      <c r="H9625" s="12">
        <f>IF(OR($E9625="",$F9625=""),"",IF(AND($G9625=1,$F9625&gt;='Working Hours'!$C$8,$F9625&lt;'Working Hours'!$C$9),1,0))</f>
        <v/>
      </c>
    </row>
    <row r="9626">
      <c r="A9626" s="11" t="n"/>
      <c r="B9626" s="11" t="n"/>
      <c r="C9626" s="11" t="n"/>
      <c r="E9626" s="12">
        <f>IF($A9626="","",IF(ISNUMBER($A9626),$A9626,IFERROR(DATEVALUE($A9626),"")))</f>
        <v/>
      </c>
      <c r="F9626" s="12">
        <f>IF($B9626="","",IF(ISNUMBER($B9626),HOUR($B9626)*2+MINUTE($B9626)/30,IFERROR(VALUE(LEFT($B9626,FIND(":",$B9626)-1))*2+VALUE(MID($B9626,FIND(":",$B9626)+1,2))/30,"")))</f>
        <v/>
      </c>
      <c r="G9626" s="12">
        <f>IF($E9626="","",IF(WEEKDAY($E9626,2)&lt;6,1,0))</f>
        <v/>
      </c>
      <c r="H9626" s="12">
        <f>IF(OR($E9626="",$F9626=""),"",IF(AND($G9626=1,$F9626&gt;='Working Hours'!$C$8,$F9626&lt;'Working Hours'!$C$9),1,0))</f>
        <v/>
      </c>
    </row>
    <row r="9627">
      <c r="A9627" s="11" t="n"/>
      <c r="B9627" s="11" t="n"/>
      <c r="C9627" s="11" t="n"/>
      <c r="E9627" s="12">
        <f>IF($A9627="","",IF(ISNUMBER($A9627),$A9627,IFERROR(DATEVALUE($A9627),"")))</f>
        <v/>
      </c>
      <c r="F9627" s="12">
        <f>IF($B9627="","",IF(ISNUMBER($B9627),HOUR($B9627)*2+MINUTE($B9627)/30,IFERROR(VALUE(LEFT($B9627,FIND(":",$B9627)-1))*2+VALUE(MID($B9627,FIND(":",$B9627)+1,2))/30,"")))</f>
        <v/>
      </c>
      <c r="G9627" s="12">
        <f>IF($E9627="","",IF(WEEKDAY($E9627,2)&lt;6,1,0))</f>
        <v/>
      </c>
      <c r="H9627" s="12">
        <f>IF(OR($E9627="",$F9627=""),"",IF(AND($G9627=1,$F9627&gt;='Working Hours'!$C$8,$F9627&lt;'Working Hours'!$C$9),1,0))</f>
        <v/>
      </c>
    </row>
    <row r="9628">
      <c r="A9628" s="11" t="n"/>
      <c r="B9628" s="11" t="n"/>
      <c r="C9628" s="11" t="n"/>
      <c r="E9628" s="12">
        <f>IF($A9628="","",IF(ISNUMBER($A9628),$A9628,IFERROR(DATEVALUE($A9628),"")))</f>
        <v/>
      </c>
      <c r="F9628" s="12">
        <f>IF($B9628="","",IF(ISNUMBER($B9628),HOUR($B9628)*2+MINUTE($B9628)/30,IFERROR(VALUE(LEFT($B9628,FIND(":",$B9628)-1))*2+VALUE(MID($B9628,FIND(":",$B9628)+1,2))/30,"")))</f>
        <v/>
      </c>
      <c r="G9628" s="12">
        <f>IF($E9628="","",IF(WEEKDAY($E9628,2)&lt;6,1,0))</f>
        <v/>
      </c>
      <c r="H9628" s="12">
        <f>IF(OR($E9628="",$F9628=""),"",IF(AND($G9628=1,$F9628&gt;='Working Hours'!$C$8,$F9628&lt;'Working Hours'!$C$9),1,0))</f>
        <v/>
      </c>
    </row>
    <row r="9629">
      <c r="A9629" s="11" t="n"/>
      <c r="B9629" s="11" t="n"/>
      <c r="C9629" s="11" t="n"/>
      <c r="E9629" s="12">
        <f>IF($A9629="","",IF(ISNUMBER($A9629),$A9629,IFERROR(DATEVALUE($A9629),"")))</f>
        <v/>
      </c>
      <c r="F9629" s="12">
        <f>IF($B9629="","",IF(ISNUMBER($B9629),HOUR($B9629)*2+MINUTE($B9629)/30,IFERROR(VALUE(LEFT($B9629,FIND(":",$B9629)-1))*2+VALUE(MID($B9629,FIND(":",$B9629)+1,2))/30,"")))</f>
        <v/>
      </c>
      <c r="G9629" s="12">
        <f>IF($E9629="","",IF(WEEKDAY($E9629,2)&lt;6,1,0))</f>
        <v/>
      </c>
      <c r="H9629" s="12">
        <f>IF(OR($E9629="",$F9629=""),"",IF(AND($G9629=1,$F9629&gt;='Working Hours'!$C$8,$F9629&lt;'Working Hours'!$C$9),1,0))</f>
        <v/>
      </c>
    </row>
    <row r="9630">
      <c r="A9630" s="11" t="n"/>
      <c r="B9630" s="11" t="n"/>
      <c r="C9630" s="11" t="n"/>
      <c r="E9630" s="12">
        <f>IF($A9630="","",IF(ISNUMBER($A9630),$A9630,IFERROR(DATEVALUE($A9630),"")))</f>
        <v/>
      </c>
      <c r="F9630" s="12">
        <f>IF($B9630="","",IF(ISNUMBER($B9630),HOUR($B9630)*2+MINUTE($B9630)/30,IFERROR(VALUE(LEFT($B9630,FIND(":",$B9630)-1))*2+VALUE(MID($B9630,FIND(":",$B9630)+1,2))/30,"")))</f>
        <v/>
      </c>
      <c r="G9630" s="12">
        <f>IF($E9630="","",IF(WEEKDAY($E9630,2)&lt;6,1,0))</f>
        <v/>
      </c>
      <c r="H9630" s="12">
        <f>IF(OR($E9630="",$F9630=""),"",IF(AND($G9630=1,$F9630&gt;='Working Hours'!$C$8,$F9630&lt;'Working Hours'!$C$9),1,0))</f>
        <v/>
      </c>
    </row>
    <row r="9631">
      <c r="A9631" s="11" t="n"/>
      <c r="B9631" s="11" t="n"/>
      <c r="C9631" s="11" t="n"/>
      <c r="E9631" s="12">
        <f>IF($A9631="","",IF(ISNUMBER($A9631),$A9631,IFERROR(DATEVALUE($A9631),"")))</f>
        <v/>
      </c>
      <c r="F9631" s="12">
        <f>IF($B9631="","",IF(ISNUMBER($B9631),HOUR($B9631)*2+MINUTE($B9631)/30,IFERROR(VALUE(LEFT($B9631,FIND(":",$B9631)-1))*2+VALUE(MID($B9631,FIND(":",$B9631)+1,2))/30,"")))</f>
        <v/>
      </c>
      <c r="G9631" s="12">
        <f>IF($E9631="","",IF(WEEKDAY($E9631,2)&lt;6,1,0))</f>
        <v/>
      </c>
      <c r="H9631" s="12">
        <f>IF(OR($E9631="",$F9631=""),"",IF(AND($G9631=1,$F9631&gt;='Working Hours'!$C$8,$F9631&lt;'Working Hours'!$C$9),1,0))</f>
        <v/>
      </c>
    </row>
    <row r="9632">
      <c r="A9632" s="11" t="n"/>
      <c r="B9632" s="11" t="n"/>
      <c r="C9632" s="11" t="n"/>
      <c r="E9632" s="12">
        <f>IF($A9632="","",IF(ISNUMBER($A9632),$A9632,IFERROR(DATEVALUE($A9632),"")))</f>
        <v/>
      </c>
      <c r="F9632" s="12">
        <f>IF($B9632="","",IF(ISNUMBER($B9632),HOUR($B9632)*2+MINUTE($B9632)/30,IFERROR(VALUE(LEFT($B9632,FIND(":",$B9632)-1))*2+VALUE(MID($B9632,FIND(":",$B9632)+1,2))/30,"")))</f>
        <v/>
      </c>
      <c r="G9632" s="12">
        <f>IF($E9632="","",IF(WEEKDAY($E9632,2)&lt;6,1,0))</f>
        <v/>
      </c>
      <c r="H9632" s="12">
        <f>IF(OR($E9632="",$F9632=""),"",IF(AND($G9632=1,$F9632&gt;='Working Hours'!$C$8,$F9632&lt;'Working Hours'!$C$9),1,0))</f>
        <v/>
      </c>
    </row>
    <row r="9633">
      <c r="A9633" s="11" t="n"/>
      <c r="B9633" s="11" t="n"/>
      <c r="C9633" s="11" t="n"/>
      <c r="E9633" s="12">
        <f>IF($A9633="","",IF(ISNUMBER($A9633),$A9633,IFERROR(DATEVALUE($A9633),"")))</f>
        <v/>
      </c>
      <c r="F9633" s="12">
        <f>IF($B9633="","",IF(ISNUMBER($B9633),HOUR($B9633)*2+MINUTE($B9633)/30,IFERROR(VALUE(LEFT($B9633,FIND(":",$B9633)-1))*2+VALUE(MID($B9633,FIND(":",$B9633)+1,2))/30,"")))</f>
        <v/>
      </c>
      <c r="G9633" s="12">
        <f>IF($E9633="","",IF(WEEKDAY($E9633,2)&lt;6,1,0))</f>
        <v/>
      </c>
      <c r="H9633" s="12">
        <f>IF(OR($E9633="",$F9633=""),"",IF(AND($G9633=1,$F9633&gt;='Working Hours'!$C$8,$F9633&lt;'Working Hours'!$C$9),1,0))</f>
        <v/>
      </c>
    </row>
    <row r="9634">
      <c r="A9634" s="11" t="n"/>
      <c r="B9634" s="11" t="n"/>
      <c r="C9634" s="11" t="n"/>
      <c r="E9634" s="12">
        <f>IF($A9634="","",IF(ISNUMBER($A9634),$A9634,IFERROR(DATEVALUE($A9634),"")))</f>
        <v/>
      </c>
      <c r="F9634" s="12">
        <f>IF($B9634="","",IF(ISNUMBER($B9634),HOUR($B9634)*2+MINUTE($B9634)/30,IFERROR(VALUE(LEFT($B9634,FIND(":",$B9634)-1))*2+VALUE(MID($B9634,FIND(":",$B9634)+1,2))/30,"")))</f>
        <v/>
      </c>
      <c r="G9634" s="12">
        <f>IF($E9634="","",IF(WEEKDAY($E9634,2)&lt;6,1,0))</f>
        <v/>
      </c>
      <c r="H9634" s="12">
        <f>IF(OR($E9634="",$F9634=""),"",IF(AND($G9634=1,$F9634&gt;='Working Hours'!$C$8,$F9634&lt;'Working Hours'!$C$9),1,0))</f>
        <v/>
      </c>
    </row>
    <row r="9635">
      <c r="A9635" s="11" t="n"/>
      <c r="B9635" s="11" t="n"/>
      <c r="C9635" s="11" t="n"/>
      <c r="E9635" s="12">
        <f>IF($A9635="","",IF(ISNUMBER($A9635),$A9635,IFERROR(DATEVALUE($A9635),"")))</f>
        <v/>
      </c>
      <c r="F9635" s="12">
        <f>IF($B9635="","",IF(ISNUMBER($B9635),HOUR($B9635)*2+MINUTE($B9635)/30,IFERROR(VALUE(LEFT($B9635,FIND(":",$B9635)-1))*2+VALUE(MID($B9635,FIND(":",$B9635)+1,2))/30,"")))</f>
        <v/>
      </c>
      <c r="G9635" s="12">
        <f>IF($E9635="","",IF(WEEKDAY($E9635,2)&lt;6,1,0))</f>
        <v/>
      </c>
      <c r="H9635" s="12">
        <f>IF(OR($E9635="",$F9635=""),"",IF(AND($G9635=1,$F9635&gt;='Working Hours'!$C$8,$F9635&lt;'Working Hours'!$C$9),1,0))</f>
        <v/>
      </c>
    </row>
    <row r="9636">
      <c r="A9636" s="11" t="n"/>
      <c r="B9636" s="11" t="n"/>
      <c r="C9636" s="11" t="n"/>
      <c r="E9636" s="12">
        <f>IF($A9636="","",IF(ISNUMBER($A9636),$A9636,IFERROR(DATEVALUE($A9636),"")))</f>
        <v/>
      </c>
      <c r="F9636" s="12">
        <f>IF($B9636="","",IF(ISNUMBER($B9636),HOUR($B9636)*2+MINUTE($B9636)/30,IFERROR(VALUE(LEFT($B9636,FIND(":",$B9636)-1))*2+VALUE(MID($B9636,FIND(":",$B9636)+1,2))/30,"")))</f>
        <v/>
      </c>
      <c r="G9636" s="12">
        <f>IF($E9636="","",IF(WEEKDAY($E9636,2)&lt;6,1,0))</f>
        <v/>
      </c>
      <c r="H9636" s="12">
        <f>IF(OR($E9636="",$F9636=""),"",IF(AND($G9636=1,$F9636&gt;='Working Hours'!$C$8,$F9636&lt;'Working Hours'!$C$9),1,0))</f>
        <v/>
      </c>
    </row>
    <row r="9637">
      <c r="A9637" s="11" t="n"/>
      <c r="B9637" s="11" t="n"/>
      <c r="C9637" s="11" t="n"/>
      <c r="E9637" s="12">
        <f>IF($A9637="","",IF(ISNUMBER($A9637),$A9637,IFERROR(DATEVALUE($A9637),"")))</f>
        <v/>
      </c>
      <c r="F9637" s="12">
        <f>IF($B9637="","",IF(ISNUMBER($B9637),HOUR($B9637)*2+MINUTE($B9637)/30,IFERROR(VALUE(LEFT($B9637,FIND(":",$B9637)-1))*2+VALUE(MID($B9637,FIND(":",$B9637)+1,2))/30,"")))</f>
        <v/>
      </c>
      <c r="G9637" s="12">
        <f>IF($E9637="","",IF(WEEKDAY($E9637,2)&lt;6,1,0))</f>
        <v/>
      </c>
      <c r="H9637" s="12">
        <f>IF(OR($E9637="",$F9637=""),"",IF(AND($G9637=1,$F9637&gt;='Working Hours'!$C$8,$F9637&lt;'Working Hours'!$C$9),1,0))</f>
        <v/>
      </c>
    </row>
    <row r="9638">
      <c r="A9638" s="11" t="n"/>
      <c r="B9638" s="11" t="n"/>
      <c r="C9638" s="11" t="n"/>
      <c r="E9638" s="12">
        <f>IF($A9638="","",IF(ISNUMBER($A9638),$A9638,IFERROR(DATEVALUE($A9638),"")))</f>
        <v/>
      </c>
      <c r="F9638" s="12">
        <f>IF($B9638="","",IF(ISNUMBER($B9638),HOUR($B9638)*2+MINUTE($B9638)/30,IFERROR(VALUE(LEFT($B9638,FIND(":",$B9638)-1))*2+VALUE(MID($B9638,FIND(":",$B9638)+1,2))/30,"")))</f>
        <v/>
      </c>
      <c r="G9638" s="12">
        <f>IF($E9638="","",IF(WEEKDAY($E9638,2)&lt;6,1,0))</f>
        <v/>
      </c>
      <c r="H9638" s="12">
        <f>IF(OR($E9638="",$F9638=""),"",IF(AND($G9638=1,$F9638&gt;='Working Hours'!$C$8,$F9638&lt;'Working Hours'!$C$9),1,0))</f>
        <v/>
      </c>
    </row>
    <row r="9639">
      <c r="A9639" s="11" t="n"/>
      <c r="B9639" s="11" t="n"/>
      <c r="C9639" s="11" t="n"/>
      <c r="E9639" s="12">
        <f>IF($A9639="","",IF(ISNUMBER($A9639),$A9639,IFERROR(DATEVALUE($A9639),"")))</f>
        <v/>
      </c>
      <c r="F9639" s="12">
        <f>IF($B9639="","",IF(ISNUMBER($B9639),HOUR($B9639)*2+MINUTE($B9639)/30,IFERROR(VALUE(LEFT($B9639,FIND(":",$B9639)-1))*2+VALUE(MID($B9639,FIND(":",$B9639)+1,2))/30,"")))</f>
        <v/>
      </c>
      <c r="G9639" s="12">
        <f>IF($E9639="","",IF(WEEKDAY($E9639,2)&lt;6,1,0))</f>
        <v/>
      </c>
      <c r="H9639" s="12">
        <f>IF(OR($E9639="",$F9639=""),"",IF(AND($G9639=1,$F9639&gt;='Working Hours'!$C$8,$F9639&lt;'Working Hours'!$C$9),1,0))</f>
        <v/>
      </c>
    </row>
    <row r="9640">
      <c r="A9640" s="11" t="n"/>
      <c r="B9640" s="11" t="n"/>
      <c r="C9640" s="11" t="n"/>
      <c r="E9640" s="12">
        <f>IF($A9640="","",IF(ISNUMBER($A9640),$A9640,IFERROR(DATEVALUE($A9640),"")))</f>
        <v/>
      </c>
      <c r="F9640" s="12">
        <f>IF($B9640="","",IF(ISNUMBER($B9640),HOUR($B9640)*2+MINUTE($B9640)/30,IFERROR(VALUE(LEFT($B9640,FIND(":",$B9640)-1))*2+VALUE(MID($B9640,FIND(":",$B9640)+1,2))/30,"")))</f>
        <v/>
      </c>
      <c r="G9640" s="12">
        <f>IF($E9640="","",IF(WEEKDAY($E9640,2)&lt;6,1,0))</f>
        <v/>
      </c>
      <c r="H9640" s="12">
        <f>IF(OR($E9640="",$F9640=""),"",IF(AND($G9640=1,$F9640&gt;='Working Hours'!$C$8,$F9640&lt;'Working Hours'!$C$9),1,0))</f>
        <v/>
      </c>
    </row>
    <row r="9641">
      <c r="A9641" s="11" t="n"/>
      <c r="B9641" s="11" t="n"/>
      <c r="C9641" s="11" t="n"/>
      <c r="E9641" s="12">
        <f>IF($A9641="","",IF(ISNUMBER($A9641),$A9641,IFERROR(DATEVALUE($A9641),"")))</f>
        <v/>
      </c>
      <c r="F9641" s="12">
        <f>IF($B9641="","",IF(ISNUMBER($B9641),HOUR($B9641)*2+MINUTE($B9641)/30,IFERROR(VALUE(LEFT($B9641,FIND(":",$B9641)-1))*2+VALUE(MID($B9641,FIND(":",$B9641)+1,2))/30,"")))</f>
        <v/>
      </c>
      <c r="G9641" s="12">
        <f>IF($E9641="","",IF(WEEKDAY($E9641,2)&lt;6,1,0))</f>
        <v/>
      </c>
      <c r="H9641" s="12">
        <f>IF(OR($E9641="",$F9641=""),"",IF(AND($G9641=1,$F9641&gt;='Working Hours'!$C$8,$F9641&lt;'Working Hours'!$C$9),1,0))</f>
        <v/>
      </c>
    </row>
    <row r="9642">
      <c r="A9642" s="11" t="n"/>
      <c r="B9642" s="11" t="n"/>
      <c r="C9642" s="11" t="n"/>
      <c r="E9642" s="12">
        <f>IF($A9642="","",IF(ISNUMBER($A9642),$A9642,IFERROR(DATEVALUE($A9642),"")))</f>
        <v/>
      </c>
      <c r="F9642" s="12">
        <f>IF($B9642="","",IF(ISNUMBER($B9642),HOUR($B9642)*2+MINUTE($B9642)/30,IFERROR(VALUE(LEFT($B9642,FIND(":",$B9642)-1))*2+VALUE(MID($B9642,FIND(":",$B9642)+1,2))/30,"")))</f>
        <v/>
      </c>
      <c r="G9642" s="12">
        <f>IF($E9642="","",IF(WEEKDAY($E9642,2)&lt;6,1,0))</f>
        <v/>
      </c>
      <c r="H9642" s="12">
        <f>IF(OR($E9642="",$F9642=""),"",IF(AND($G9642=1,$F9642&gt;='Working Hours'!$C$8,$F9642&lt;'Working Hours'!$C$9),1,0))</f>
        <v/>
      </c>
    </row>
    <row r="9643">
      <c r="A9643" s="11" t="n"/>
      <c r="B9643" s="11" t="n"/>
      <c r="C9643" s="11" t="n"/>
      <c r="E9643" s="12">
        <f>IF($A9643="","",IF(ISNUMBER($A9643),$A9643,IFERROR(DATEVALUE($A9643),"")))</f>
        <v/>
      </c>
      <c r="F9643" s="12">
        <f>IF($B9643="","",IF(ISNUMBER($B9643),HOUR($B9643)*2+MINUTE($B9643)/30,IFERROR(VALUE(LEFT($B9643,FIND(":",$B9643)-1))*2+VALUE(MID($B9643,FIND(":",$B9643)+1,2))/30,"")))</f>
        <v/>
      </c>
      <c r="G9643" s="12">
        <f>IF($E9643="","",IF(WEEKDAY($E9643,2)&lt;6,1,0))</f>
        <v/>
      </c>
      <c r="H9643" s="12">
        <f>IF(OR($E9643="",$F9643=""),"",IF(AND($G9643=1,$F9643&gt;='Working Hours'!$C$8,$F9643&lt;'Working Hours'!$C$9),1,0))</f>
        <v/>
      </c>
    </row>
    <row r="9644">
      <c r="A9644" s="11" t="n"/>
      <c r="B9644" s="11" t="n"/>
      <c r="C9644" s="11" t="n"/>
      <c r="E9644" s="12">
        <f>IF($A9644="","",IF(ISNUMBER($A9644),$A9644,IFERROR(DATEVALUE($A9644),"")))</f>
        <v/>
      </c>
      <c r="F9644" s="12">
        <f>IF($B9644="","",IF(ISNUMBER($B9644),HOUR($B9644)*2+MINUTE($B9644)/30,IFERROR(VALUE(LEFT($B9644,FIND(":",$B9644)-1))*2+VALUE(MID($B9644,FIND(":",$B9644)+1,2))/30,"")))</f>
        <v/>
      </c>
      <c r="G9644" s="12">
        <f>IF($E9644="","",IF(WEEKDAY($E9644,2)&lt;6,1,0))</f>
        <v/>
      </c>
      <c r="H9644" s="12">
        <f>IF(OR($E9644="",$F9644=""),"",IF(AND($G9644=1,$F9644&gt;='Working Hours'!$C$8,$F9644&lt;'Working Hours'!$C$9),1,0))</f>
        <v/>
      </c>
    </row>
    <row r="9645">
      <c r="A9645" s="11" t="n"/>
      <c r="B9645" s="11" t="n"/>
      <c r="C9645" s="11" t="n"/>
      <c r="E9645" s="12">
        <f>IF($A9645="","",IF(ISNUMBER($A9645),$A9645,IFERROR(DATEVALUE($A9645),"")))</f>
        <v/>
      </c>
      <c r="F9645" s="12">
        <f>IF($B9645="","",IF(ISNUMBER($B9645),HOUR($B9645)*2+MINUTE($B9645)/30,IFERROR(VALUE(LEFT($B9645,FIND(":",$B9645)-1))*2+VALUE(MID($B9645,FIND(":",$B9645)+1,2))/30,"")))</f>
        <v/>
      </c>
      <c r="G9645" s="12">
        <f>IF($E9645="","",IF(WEEKDAY($E9645,2)&lt;6,1,0))</f>
        <v/>
      </c>
      <c r="H9645" s="12">
        <f>IF(OR($E9645="",$F9645=""),"",IF(AND($G9645=1,$F9645&gt;='Working Hours'!$C$8,$F9645&lt;'Working Hours'!$C$9),1,0))</f>
        <v/>
      </c>
    </row>
    <row r="9646">
      <c r="A9646" s="11" t="n"/>
      <c r="B9646" s="11" t="n"/>
      <c r="C9646" s="11" t="n"/>
      <c r="E9646" s="12">
        <f>IF($A9646="","",IF(ISNUMBER($A9646),$A9646,IFERROR(DATEVALUE($A9646),"")))</f>
        <v/>
      </c>
      <c r="F9646" s="12">
        <f>IF($B9646="","",IF(ISNUMBER($B9646),HOUR($B9646)*2+MINUTE($B9646)/30,IFERROR(VALUE(LEFT($B9646,FIND(":",$B9646)-1))*2+VALUE(MID($B9646,FIND(":",$B9646)+1,2))/30,"")))</f>
        <v/>
      </c>
      <c r="G9646" s="12">
        <f>IF($E9646="","",IF(WEEKDAY($E9646,2)&lt;6,1,0))</f>
        <v/>
      </c>
      <c r="H9646" s="12">
        <f>IF(OR($E9646="",$F9646=""),"",IF(AND($G9646=1,$F9646&gt;='Working Hours'!$C$8,$F9646&lt;'Working Hours'!$C$9),1,0))</f>
        <v/>
      </c>
    </row>
    <row r="9647">
      <c r="A9647" s="11" t="n"/>
      <c r="B9647" s="11" t="n"/>
      <c r="C9647" s="11" t="n"/>
      <c r="E9647" s="12">
        <f>IF($A9647="","",IF(ISNUMBER($A9647),$A9647,IFERROR(DATEVALUE($A9647),"")))</f>
        <v/>
      </c>
      <c r="F9647" s="12">
        <f>IF($B9647="","",IF(ISNUMBER($B9647),HOUR($B9647)*2+MINUTE($B9647)/30,IFERROR(VALUE(LEFT($B9647,FIND(":",$B9647)-1))*2+VALUE(MID($B9647,FIND(":",$B9647)+1,2))/30,"")))</f>
        <v/>
      </c>
      <c r="G9647" s="12">
        <f>IF($E9647="","",IF(WEEKDAY($E9647,2)&lt;6,1,0))</f>
        <v/>
      </c>
      <c r="H9647" s="12">
        <f>IF(OR($E9647="",$F9647=""),"",IF(AND($G9647=1,$F9647&gt;='Working Hours'!$C$8,$F9647&lt;'Working Hours'!$C$9),1,0))</f>
        <v/>
      </c>
    </row>
    <row r="9648">
      <c r="A9648" s="11" t="n"/>
      <c r="B9648" s="11" t="n"/>
      <c r="C9648" s="11" t="n"/>
      <c r="E9648" s="12">
        <f>IF($A9648="","",IF(ISNUMBER($A9648),$A9648,IFERROR(DATEVALUE($A9648),"")))</f>
        <v/>
      </c>
      <c r="F9648" s="12">
        <f>IF($B9648="","",IF(ISNUMBER($B9648),HOUR($B9648)*2+MINUTE($B9648)/30,IFERROR(VALUE(LEFT($B9648,FIND(":",$B9648)-1))*2+VALUE(MID($B9648,FIND(":",$B9648)+1,2))/30,"")))</f>
        <v/>
      </c>
      <c r="G9648" s="12">
        <f>IF($E9648="","",IF(WEEKDAY($E9648,2)&lt;6,1,0))</f>
        <v/>
      </c>
      <c r="H9648" s="12">
        <f>IF(OR($E9648="",$F9648=""),"",IF(AND($G9648=1,$F9648&gt;='Working Hours'!$C$8,$F9648&lt;'Working Hours'!$C$9),1,0))</f>
        <v/>
      </c>
    </row>
    <row r="9649">
      <c r="A9649" s="11" t="n"/>
      <c r="B9649" s="11" t="n"/>
      <c r="C9649" s="11" t="n"/>
      <c r="E9649" s="12">
        <f>IF($A9649="","",IF(ISNUMBER($A9649),$A9649,IFERROR(DATEVALUE($A9649),"")))</f>
        <v/>
      </c>
      <c r="F9649" s="12">
        <f>IF($B9649="","",IF(ISNUMBER($B9649),HOUR($B9649)*2+MINUTE($B9649)/30,IFERROR(VALUE(LEFT($B9649,FIND(":",$B9649)-1))*2+VALUE(MID($B9649,FIND(":",$B9649)+1,2))/30,"")))</f>
        <v/>
      </c>
      <c r="G9649" s="12">
        <f>IF($E9649="","",IF(WEEKDAY($E9649,2)&lt;6,1,0))</f>
        <v/>
      </c>
      <c r="H9649" s="12">
        <f>IF(OR($E9649="",$F9649=""),"",IF(AND($G9649=1,$F9649&gt;='Working Hours'!$C$8,$F9649&lt;'Working Hours'!$C$9),1,0))</f>
        <v/>
      </c>
    </row>
    <row r="9650">
      <c r="A9650" s="11" t="n"/>
      <c r="B9650" s="11" t="n"/>
      <c r="C9650" s="11" t="n"/>
      <c r="E9650" s="12">
        <f>IF($A9650="","",IF(ISNUMBER($A9650),$A9650,IFERROR(DATEVALUE($A9650),"")))</f>
        <v/>
      </c>
      <c r="F9650" s="12">
        <f>IF($B9650="","",IF(ISNUMBER($B9650),HOUR($B9650)*2+MINUTE($B9650)/30,IFERROR(VALUE(LEFT($B9650,FIND(":",$B9650)-1))*2+VALUE(MID($B9650,FIND(":",$B9650)+1,2))/30,"")))</f>
        <v/>
      </c>
      <c r="G9650" s="12">
        <f>IF($E9650="","",IF(WEEKDAY($E9650,2)&lt;6,1,0))</f>
        <v/>
      </c>
      <c r="H9650" s="12">
        <f>IF(OR($E9650="",$F9650=""),"",IF(AND($G9650=1,$F9650&gt;='Working Hours'!$C$8,$F9650&lt;'Working Hours'!$C$9),1,0))</f>
        <v/>
      </c>
    </row>
    <row r="9651">
      <c r="A9651" s="11" t="n"/>
      <c r="B9651" s="11" t="n"/>
      <c r="C9651" s="11" t="n"/>
      <c r="E9651" s="12">
        <f>IF($A9651="","",IF(ISNUMBER($A9651),$A9651,IFERROR(DATEVALUE($A9651),"")))</f>
        <v/>
      </c>
      <c r="F9651" s="12">
        <f>IF($B9651="","",IF(ISNUMBER($B9651),HOUR($B9651)*2+MINUTE($B9651)/30,IFERROR(VALUE(LEFT($B9651,FIND(":",$B9651)-1))*2+VALUE(MID($B9651,FIND(":",$B9651)+1,2))/30,"")))</f>
        <v/>
      </c>
      <c r="G9651" s="12">
        <f>IF($E9651="","",IF(WEEKDAY($E9651,2)&lt;6,1,0))</f>
        <v/>
      </c>
      <c r="H9651" s="12">
        <f>IF(OR($E9651="",$F9651=""),"",IF(AND($G9651=1,$F9651&gt;='Working Hours'!$C$8,$F9651&lt;'Working Hours'!$C$9),1,0))</f>
        <v/>
      </c>
    </row>
    <row r="9652">
      <c r="A9652" s="11" t="n"/>
      <c r="B9652" s="11" t="n"/>
      <c r="C9652" s="11" t="n"/>
      <c r="E9652" s="12">
        <f>IF($A9652="","",IF(ISNUMBER($A9652),$A9652,IFERROR(DATEVALUE($A9652),"")))</f>
        <v/>
      </c>
      <c r="F9652" s="12">
        <f>IF($B9652="","",IF(ISNUMBER($B9652),HOUR($B9652)*2+MINUTE($B9652)/30,IFERROR(VALUE(LEFT($B9652,FIND(":",$B9652)-1))*2+VALUE(MID($B9652,FIND(":",$B9652)+1,2))/30,"")))</f>
        <v/>
      </c>
      <c r="G9652" s="12">
        <f>IF($E9652="","",IF(WEEKDAY($E9652,2)&lt;6,1,0))</f>
        <v/>
      </c>
      <c r="H9652" s="12">
        <f>IF(OR($E9652="",$F9652=""),"",IF(AND($G9652=1,$F9652&gt;='Working Hours'!$C$8,$F9652&lt;'Working Hours'!$C$9),1,0))</f>
        <v/>
      </c>
    </row>
    <row r="9653">
      <c r="A9653" s="11" t="n"/>
      <c r="B9653" s="11" t="n"/>
      <c r="C9653" s="11" t="n"/>
      <c r="E9653" s="12">
        <f>IF($A9653="","",IF(ISNUMBER($A9653),$A9653,IFERROR(DATEVALUE($A9653),"")))</f>
        <v/>
      </c>
      <c r="F9653" s="12">
        <f>IF($B9653="","",IF(ISNUMBER($B9653),HOUR($B9653)*2+MINUTE($B9653)/30,IFERROR(VALUE(LEFT($B9653,FIND(":",$B9653)-1))*2+VALUE(MID($B9653,FIND(":",$B9653)+1,2))/30,"")))</f>
        <v/>
      </c>
      <c r="G9653" s="12">
        <f>IF($E9653="","",IF(WEEKDAY($E9653,2)&lt;6,1,0))</f>
        <v/>
      </c>
      <c r="H9653" s="12">
        <f>IF(OR($E9653="",$F9653=""),"",IF(AND($G9653=1,$F9653&gt;='Working Hours'!$C$8,$F9653&lt;'Working Hours'!$C$9),1,0))</f>
        <v/>
      </c>
    </row>
    <row r="9654">
      <c r="A9654" s="11" t="n"/>
      <c r="B9654" s="11" t="n"/>
      <c r="C9654" s="11" t="n"/>
      <c r="E9654" s="12">
        <f>IF($A9654="","",IF(ISNUMBER($A9654),$A9654,IFERROR(DATEVALUE($A9654),"")))</f>
        <v/>
      </c>
      <c r="F9654" s="12">
        <f>IF($B9654="","",IF(ISNUMBER($B9654),HOUR($B9654)*2+MINUTE($B9654)/30,IFERROR(VALUE(LEFT($B9654,FIND(":",$B9654)-1))*2+VALUE(MID($B9654,FIND(":",$B9654)+1,2))/30,"")))</f>
        <v/>
      </c>
      <c r="G9654" s="12">
        <f>IF($E9654="","",IF(WEEKDAY($E9654,2)&lt;6,1,0))</f>
        <v/>
      </c>
      <c r="H9654" s="12">
        <f>IF(OR($E9654="",$F9654=""),"",IF(AND($G9654=1,$F9654&gt;='Working Hours'!$C$8,$F9654&lt;'Working Hours'!$C$9),1,0))</f>
        <v/>
      </c>
    </row>
    <row r="9655">
      <c r="A9655" s="11" t="n"/>
      <c r="B9655" s="11" t="n"/>
      <c r="C9655" s="11" t="n"/>
      <c r="E9655" s="12">
        <f>IF($A9655="","",IF(ISNUMBER($A9655),$A9655,IFERROR(DATEVALUE($A9655),"")))</f>
        <v/>
      </c>
      <c r="F9655" s="12">
        <f>IF($B9655="","",IF(ISNUMBER($B9655),HOUR($B9655)*2+MINUTE($B9655)/30,IFERROR(VALUE(LEFT($B9655,FIND(":",$B9655)-1))*2+VALUE(MID($B9655,FIND(":",$B9655)+1,2))/30,"")))</f>
        <v/>
      </c>
      <c r="G9655" s="12">
        <f>IF($E9655="","",IF(WEEKDAY($E9655,2)&lt;6,1,0))</f>
        <v/>
      </c>
      <c r="H9655" s="12">
        <f>IF(OR($E9655="",$F9655=""),"",IF(AND($G9655=1,$F9655&gt;='Working Hours'!$C$8,$F9655&lt;'Working Hours'!$C$9),1,0))</f>
        <v/>
      </c>
    </row>
    <row r="9656">
      <c r="A9656" s="11" t="n"/>
      <c r="B9656" s="11" t="n"/>
      <c r="C9656" s="11" t="n"/>
      <c r="E9656" s="12">
        <f>IF($A9656="","",IF(ISNUMBER($A9656),$A9656,IFERROR(DATEVALUE($A9656),"")))</f>
        <v/>
      </c>
      <c r="F9656" s="12">
        <f>IF($B9656="","",IF(ISNUMBER($B9656),HOUR($B9656)*2+MINUTE($B9656)/30,IFERROR(VALUE(LEFT($B9656,FIND(":",$B9656)-1))*2+VALUE(MID($B9656,FIND(":",$B9656)+1,2))/30,"")))</f>
        <v/>
      </c>
      <c r="G9656" s="12">
        <f>IF($E9656="","",IF(WEEKDAY($E9656,2)&lt;6,1,0))</f>
        <v/>
      </c>
      <c r="H9656" s="12">
        <f>IF(OR($E9656="",$F9656=""),"",IF(AND($G9656=1,$F9656&gt;='Working Hours'!$C$8,$F9656&lt;'Working Hours'!$C$9),1,0))</f>
        <v/>
      </c>
    </row>
    <row r="9657">
      <c r="A9657" s="11" t="n"/>
      <c r="B9657" s="11" t="n"/>
      <c r="C9657" s="11" t="n"/>
      <c r="E9657" s="12">
        <f>IF($A9657="","",IF(ISNUMBER($A9657),$A9657,IFERROR(DATEVALUE($A9657),"")))</f>
        <v/>
      </c>
      <c r="F9657" s="12">
        <f>IF($B9657="","",IF(ISNUMBER($B9657),HOUR($B9657)*2+MINUTE($B9657)/30,IFERROR(VALUE(LEFT($B9657,FIND(":",$B9657)-1))*2+VALUE(MID($B9657,FIND(":",$B9657)+1,2))/30,"")))</f>
        <v/>
      </c>
      <c r="G9657" s="12">
        <f>IF($E9657="","",IF(WEEKDAY($E9657,2)&lt;6,1,0))</f>
        <v/>
      </c>
      <c r="H9657" s="12">
        <f>IF(OR($E9657="",$F9657=""),"",IF(AND($G9657=1,$F9657&gt;='Working Hours'!$C$8,$F9657&lt;'Working Hours'!$C$9),1,0))</f>
        <v/>
      </c>
    </row>
    <row r="9658">
      <c r="A9658" s="11" t="n"/>
      <c r="B9658" s="11" t="n"/>
      <c r="C9658" s="11" t="n"/>
      <c r="E9658" s="12">
        <f>IF($A9658="","",IF(ISNUMBER($A9658),$A9658,IFERROR(DATEVALUE($A9658),"")))</f>
        <v/>
      </c>
      <c r="F9658" s="12">
        <f>IF($B9658="","",IF(ISNUMBER($B9658),HOUR($B9658)*2+MINUTE($B9658)/30,IFERROR(VALUE(LEFT($B9658,FIND(":",$B9658)-1))*2+VALUE(MID($B9658,FIND(":",$B9658)+1,2))/30,"")))</f>
        <v/>
      </c>
      <c r="G9658" s="12">
        <f>IF($E9658="","",IF(WEEKDAY($E9658,2)&lt;6,1,0))</f>
        <v/>
      </c>
      <c r="H9658" s="12">
        <f>IF(OR($E9658="",$F9658=""),"",IF(AND($G9658=1,$F9658&gt;='Working Hours'!$C$8,$F9658&lt;'Working Hours'!$C$9),1,0))</f>
        <v/>
      </c>
    </row>
    <row r="9659">
      <c r="A9659" s="11" t="n"/>
      <c r="B9659" s="11" t="n"/>
      <c r="C9659" s="11" t="n"/>
      <c r="E9659" s="12">
        <f>IF($A9659="","",IF(ISNUMBER($A9659),$A9659,IFERROR(DATEVALUE($A9659),"")))</f>
        <v/>
      </c>
      <c r="F9659" s="12">
        <f>IF($B9659="","",IF(ISNUMBER($B9659),HOUR($B9659)*2+MINUTE($B9659)/30,IFERROR(VALUE(LEFT($B9659,FIND(":",$B9659)-1))*2+VALUE(MID($B9659,FIND(":",$B9659)+1,2))/30,"")))</f>
        <v/>
      </c>
      <c r="G9659" s="12">
        <f>IF($E9659="","",IF(WEEKDAY($E9659,2)&lt;6,1,0))</f>
        <v/>
      </c>
      <c r="H9659" s="12">
        <f>IF(OR($E9659="",$F9659=""),"",IF(AND($G9659=1,$F9659&gt;='Working Hours'!$C$8,$F9659&lt;'Working Hours'!$C$9),1,0))</f>
        <v/>
      </c>
    </row>
    <row r="9660">
      <c r="A9660" s="11" t="n"/>
      <c r="B9660" s="11" t="n"/>
      <c r="C9660" s="11" t="n"/>
      <c r="E9660" s="12">
        <f>IF($A9660="","",IF(ISNUMBER($A9660),$A9660,IFERROR(DATEVALUE($A9660),"")))</f>
        <v/>
      </c>
      <c r="F9660" s="12">
        <f>IF($B9660="","",IF(ISNUMBER($B9660),HOUR($B9660)*2+MINUTE($B9660)/30,IFERROR(VALUE(LEFT($B9660,FIND(":",$B9660)-1))*2+VALUE(MID($B9660,FIND(":",$B9660)+1,2))/30,"")))</f>
        <v/>
      </c>
      <c r="G9660" s="12">
        <f>IF($E9660="","",IF(WEEKDAY($E9660,2)&lt;6,1,0))</f>
        <v/>
      </c>
      <c r="H9660" s="12">
        <f>IF(OR($E9660="",$F9660=""),"",IF(AND($G9660=1,$F9660&gt;='Working Hours'!$C$8,$F9660&lt;'Working Hours'!$C$9),1,0))</f>
        <v/>
      </c>
    </row>
    <row r="9661">
      <c r="A9661" s="11" t="n"/>
      <c r="B9661" s="11" t="n"/>
      <c r="C9661" s="11" t="n"/>
      <c r="E9661" s="12">
        <f>IF($A9661="","",IF(ISNUMBER($A9661),$A9661,IFERROR(DATEVALUE($A9661),"")))</f>
        <v/>
      </c>
      <c r="F9661" s="12">
        <f>IF($B9661="","",IF(ISNUMBER($B9661),HOUR($B9661)*2+MINUTE($B9661)/30,IFERROR(VALUE(LEFT($B9661,FIND(":",$B9661)-1))*2+VALUE(MID($B9661,FIND(":",$B9661)+1,2))/30,"")))</f>
        <v/>
      </c>
      <c r="G9661" s="12">
        <f>IF($E9661="","",IF(WEEKDAY($E9661,2)&lt;6,1,0))</f>
        <v/>
      </c>
      <c r="H9661" s="12">
        <f>IF(OR($E9661="",$F9661=""),"",IF(AND($G9661=1,$F9661&gt;='Working Hours'!$C$8,$F9661&lt;'Working Hours'!$C$9),1,0))</f>
        <v/>
      </c>
    </row>
    <row r="9662">
      <c r="A9662" s="11" t="n"/>
      <c r="B9662" s="11" t="n"/>
      <c r="C9662" s="11" t="n"/>
      <c r="E9662" s="12">
        <f>IF($A9662="","",IF(ISNUMBER($A9662),$A9662,IFERROR(DATEVALUE($A9662),"")))</f>
        <v/>
      </c>
      <c r="F9662" s="12">
        <f>IF($B9662="","",IF(ISNUMBER($B9662),HOUR($B9662)*2+MINUTE($B9662)/30,IFERROR(VALUE(LEFT($B9662,FIND(":",$B9662)-1))*2+VALUE(MID($B9662,FIND(":",$B9662)+1,2))/30,"")))</f>
        <v/>
      </c>
      <c r="G9662" s="12">
        <f>IF($E9662="","",IF(WEEKDAY($E9662,2)&lt;6,1,0))</f>
        <v/>
      </c>
      <c r="H9662" s="12">
        <f>IF(OR($E9662="",$F9662=""),"",IF(AND($G9662=1,$F9662&gt;='Working Hours'!$C$8,$F9662&lt;'Working Hours'!$C$9),1,0))</f>
        <v/>
      </c>
    </row>
    <row r="9663">
      <c r="A9663" s="11" t="n"/>
      <c r="B9663" s="11" t="n"/>
      <c r="C9663" s="11" t="n"/>
      <c r="E9663" s="12">
        <f>IF($A9663="","",IF(ISNUMBER($A9663),$A9663,IFERROR(DATEVALUE($A9663),"")))</f>
        <v/>
      </c>
      <c r="F9663" s="12">
        <f>IF($B9663="","",IF(ISNUMBER($B9663),HOUR($B9663)*2+MINUTE($B9663)/30,IFERROR(VALUE(LEFT($B9663,FIND(":",$B9663)-1))*2+VALUE(MID($B9663,FIND(":",$B9663)+1,2))/30,"")))</f>
        <v/>
      </c>
      <c r="G9663" s="12">
        <f>IF($E9663="","",IF(WEEKDAY($E9663,2)&lt;6,1,0))</f>
        <v/>
      </c>
      <c r="H9663" s="12">
        <f>IF(OR($E9663="",$F9663=""),"",IF(AND($G9663=1,$F9663&gt;='Working Hours'!$C$8,$F9663&lt;'Working Hours'!$C$9),1,0))</f>
        <v/>
      </c>
    </row>
    <row r="9664">
      <c r="A9664" s="11" t="n"/>
      <c r="B9664" s="11" t="n"/>
      <c r="C9664" s="11" t="n"/>
      <c r="E9664" s="12">
        <f>IF($A9664="","",IF(ISNUMBER($A9664),$A9664,IFERROR(DATEVALUE($A9664),"")))</f>
        <v/>
      </c>
      <c r="F9664" s="12">
        <f>IF($B9664="","",IF(ISNUMBER($B9664),HOUR($B9664)*2+MINUTE($B9664)/30,IFERROR(VALUE(LEFT($B9664,FIND(":",$B9664)-1))*2+VALUE(MID($B9664,FIND(":",$B9664)+1,2))/30,"")))</f>
        <v/>
      </c>
      <c r="G9664" s="12">
        <f>IF($E9664="","",IF(WEEKDAY($E9664,2)&lt;6,1,0))</f>
        <v/>
      </c>
      <c r="H9664" s="12">
        <f>IF(OR($E9664="",$F9664=""),"",IF(AND($G9664=1,$F9664&gt;='Working Hours'!$C$8,$F9664&lt;'Working Hours'!$C$9),1,0))</f>
        <v/>
      </c>
    </row>
    <row r="9665">
      <c r="A9665" s="11" t="n"/>
      <c r="B9665" s="11" t="n"/>
      <c r="C9665" s="11" t="n"/>
      <c r="E9665" s="12">
        <f>IF($A9665="","",IF(ISNUMBER($A9665),$A9665,IFERROR(DATEVALUE($A9665),"")))</f>
        <v/>
      </c>
      <c r="F9665" s="12">
        <f>IF($B9665="","",IF(ISNUMBER($B9665),HOUR($B9665)*2+MINUTE($B9665)/30,IFERROR(VALUE(LEFT($B9665,FIND(":",$B9665)-1))*2+VALUE(MID($B9665,FIND(":",$B9665)+1,2))/30,"")))</f>
        <v/>
      </c>
      <c r="G9665" s="12">
        <f>IF($E9665="","",IF(WEEKDAY($E9665,2)&lt;6,1,0))</f>
        <v/>
      </c>
      <c r="H9665" s="12">
        <f>IF(OR($E9665="",$F9665=""),"",IF(AND($G9665=1,$F9665&gt;='Working Hours'!$C$8,$F9665&lt;'Working Hours'!$C$9),1,0))</f>
        <v/>
      </c>
    </row>
    <row r="9666">
      <c r="A9666" s="11" t="n"/>
      <c r="B9666" s="11" t="n"/>
      <c r="C9666" s="11" t="n"/>
      <c r="E9666" s="12">
        <f>IF($A9666="","",IF(ISNUMBER($A9666),$A9666,IFERROR(DATEVALUE($A9666),"")))</f>
        <v/>
      </c>
      <c r="F9666" s="12">
        <f>IF($B9666="","",IF(ISNUMBER($B9666),HOUR($B9666)*2+MINUTE($B9666)/30,IFERROR(VALUE(LEFT($B9666,FIND(":",$B9666)-1))*2+VALUE(MID($B9666,FIND(":",$B9666)+1,2))/30,"")))</f>
        <v/>
      </c>
      <c r="G9666" s="12">
        <f>IF($E9666="","",IF(WEEKDAY($E9666,2)&lt;6,1,0))</f>
        <v/>
      </c>
      <c r="H9666" s="12">
        <f>IF(OR($E9666="",$F9666=""),"",IF(AND($G9666=1,$F9666&gt;='Working Hours'!$C$8,$F9666&lt;'Working Hours'!$C$9),1,0))</f>
        <v/>
      </c>
    </row>
    <row r="9667">
      <c r="A9667" s="11" t="n"/>
      <c r="B9667" s="11" t="n"/>
      <c r="C9667" s="11" t="n"/>
      <c r="E9667" s="12">
        <f>IF($A9667="","",IF(ISNUMBER($A9667),$A9667,IFERROR(DATEVALUE($A9667),"")))</f>
        <v/>
      </c>
      <c r="F9667" s="12">
        <f>IF($B9667="","",IF(ISNUMBER($B9667),HOUR($B9667)*2+MINUTE($B9667)/30,IFERROR(VALUE(LEFT($B9667,FIND(":",$B9667)-1))*2+VALUE(MID($B9667,FIND(":",$B9667)+1,2))/30,"")))</f>
        <v/>
      </c>
      <c r="G9667" s="12">
        <f>IF($E9667="","",IF(WEEKDAY($E9667,2)&lt;6,1,0))</f>
        <v/>
      </c>
      <c r="H9667" s="12">
        <f>IF(OR($E9667="",$F9667=""),"",IF(AND($G9667=1,$F9667&gt;='Working Hours'!$C$8,$F9667&lt;'Working Hours'!$C$9),1,0))</f>
        <v/>
      </c>
    </row>
    <row r="9668">
      <c r="A9668" s="11" t="n"/>
      <c r="B9668" s="11" t="n"/>
      <c r="C9668" s="11" t="n"/>
      <c r="E9668" s="12">
        <f>IF($A9668="","",IF(ISNUMBER($A9668),$A9668,IFERROR(DATEVALUE($A9668),"")))</f>
        <v/>
      </c>
      <c r="F9668" s="12">
        <f>IF($B9668="","",IF(ISNUMBER($B9668),HOUR($B9668)*2+MINUTE($B9668)/30,IFERROR(VALUE(LEFT($B9668,FIND(":",$B9668)-1))*2+VALUE(MID($B9668,FIND(":",$B9668)+1,2))/30,"")))</f>
        <v/>
      </c>
      <c r="G9668" s="12">
        <f>IF($E9668="","",IF(WEEKDAY($E9668,2)&lt;6,1,0))</f>
        <v/>
      </c>
      <c r="H9668" s="12">
        <f>IF(OR($E9668="",$F9668=""),"",IF(AND($G9668=1,$F9668&gt;='Working Hours'!$C$8,$F9668&lt;'Working Hours'!$C$9),1,0))</f>
        <v/>
      </c>
    </row>
    <row r="9669">
      <c r="A9669" s="11" t="n"/>
      <c r="B9669" s="11" t="n"/>
      <c r="C9669" s="11" t="n"/>
      <c r="E9669" s="12">
        <f>IF($A9669="","",IF(ISNUMBER($A9669),$A9669,IFERROR(DATEVALUE($A9669),"")))</f>
        <v/>
      </c>
      <c r="F9669" s="12">
        <f>IF($B9669="","",IF(ISNUMBER($B9669),HOUR($B9669)*2+MINUTE($B9669)/30,IFERROR(VALUE(LEFT($B9669,FIND(":",$B9669)-1))*2+VALUE(MID($B9669,FIND(":",$B9669)+1,2))/30,"")))</f>
        <v/>
      </c>
      <c r="G9669" s="12">
        <f>IF($E9669="","",IF(WEEKDAY($E9669,2)&lt;6,1,0))</f>
        <v/>
      </c>
      <c r="H9669" s="12">
        <f>IF(OR($E9669="",$F9669=""),"",IF(AND($G9669=1,$F9669&gt;='Working Hours'!$C$8,$F9669&lt;'Working Hours'!$C$9),1,0))</f>
        <v/>
      </c>
    </row>
    <row r="9670">
      <c r="A9670" s="11" t="n"/>
      <c r="B9670" s="11" t="n"/>
      <c r="C9670" s="11" t="n"/>
      <c r="E9670" s="12">
        <f>IF($A9670="","",IF(ISNUMBER($A9670),$A9670,IFERROR(DATEVALUE($A9670),"")))</f>
        <v/>
      </c>
      <c r="F9670" s="12">
        <f>IF($B9670="","",IF(ISNUMBER($B9670),HOUR($B9670)*2+MINUTE($B9670)/30,IFERROR(VALUE(LEFT($B9670,FIND(":",$B9670)-1))*2+VALUE(MID($B9670,FIND(":",$B9670)+1,2))/30,"")))</f>
        <v/>
      </c>
      <c r="G9670" s="12">
        <f>IF($E9670="","",IF(WEEKDAY($E9670,2)&lt;6,1,0))</f>
        <v/>
      </c>
      <c r="H9670" s="12">
        <f>IF(OR($E9670="",$F9670=""),"",IF(AND($G9670=1,$F9670&gt;='Working Hours'!$C$8,$F9670&lt;'Working Hours'!$C$9),1,0))</f>
        <v/>
      </c>
    </row>
    <row r="9671">
      <c r="A9671" s="11" t="n"/>
      <c r="B9671" s="11" t="n"/>
      <c r="C9671" s="11" t="n"/>
      <c r="E9671" s="12">
        <f>IF($A9671="","",IF(ISNUMBER($A9671),$A9671,IFERROR(DATEVALUE($A9671),"")))</f>
        <v/>
      </c>
      <c r="F9671" s="12">
        <f>IF($B9671="","",IF(ISNUMBER($B9671),HOUR($B9671)*2+MINUTE($B9671)/30,IFERROR(VALUE(LEFT($B9671,FIND(":",$B9671)-1))*2+VALUE(MID($B9671,FIND(":",$B9671)+1,2))/30,"")))</f>
        <v/>
      </c>
      <c r="G9671" s="12">
        <f>IF($E9671="","",IF(WEEKDAY($E9671,2)&lt;6,1,0))</f>
        <v/>
      </c>
      <c r="H9671" s="12">
        <f>IF(OR($E9671="",$F9671=""),"",IF(AND($G9671=1,$F9671&gt;='Working Hours'!$C$8,$F9671&lt;'Working Hours'!$C$9),1,0))</f>
        <v/>
      </c>
    </row>
    <row r="9672">
      <c r="A9672" s="11" t="n"/>
      <c r="B9672" s="11" t="n"/>
      <c r="C9672" s="11" t="n"/>
      <c r="E9672" s="12">
        <f>IF($A9672="","",IF(ISNUMBER($A9672),$A9672,IFERROR(DATEVALUE($A9672),"")))</f>
        <v/>
      </c>
      <c r="F9672" s="12">
        <f>IF($B9672="","",IF(ISNUMBER($B9672),HOUR($B9672)*2+MINUTE($B9672)/30,IFERROR(VALUE(LEFT($B9672,FIND(":",$B9672)-1))*2+VALUE(MID($B9672,FIND(":",$B9672)+1,2))/30,"")))</f>
        <v/>
      </c>
      <c r="G9672" s="12">
        <f>IF($E9672="","",IF(WEEKDAY($E9672,2)&lt;6,1,0))</f>
        <v/>
      </c>
      <c r="H9672" s="12">
        <f>IF(OR($E9672="",$F9672=""),"",IF(AND($G9672=1,$F9672&gt;='Working Hours'!$C$8,$F9672&lt;'Working Hours'!$C$9),1,0))</f>
        <v/>
      </c>
    </row>
    <row r="9673">
      <c r="A9673" s="11" t="n"/>
      <c r="B9673" s="11" t="n"/>
      <c r="C9673" s="11" t="n"/>
      <c r="E9673" s="12">
        <f>IF($A9673="","",IF(ISNUMBER($A9673),$A9673,IFERROR(DATEVALUE($A9673),"")))</f>
        <v/>
      </c>
      <c r="F9673" s="12">
        <f>IF($B9673="","",IF(ISNUMBER($B9673),HOUR($B9673)*2+MINUTE($B9673)/30,IFERROR(VALUE(LEFT($B9673,FIND(":",$B9673)-1))*2+VALUE(MID($B9673,FIND(":",$B9673)+1,2))/30,"")))</f>
        <v/>
      </c>
      <c r="G9673" s="12">
        <f>IF($E9673="","",IF(WEEKDAY($E9673,2)&lt;6,1,0))</f>
        <v/>
      </c>
      <c r="H9673" s="12">
        <f>IF(OR($E9673="",$F9673=""),"",IF(AND($G9673=1,$F9673&gt;='Working Hours'!$C$8,$F9673&lt;'Working Hours'!$C$9),1,0))</f>
        <v/>
      </c>
    </row>
    <row r="9674">
      <c r="A9674" s="11" t="n"/>
      <c r="B9674" s="11" t="n"/>
      <c r="C9674" s="11" t="n"/>
      <c r="E9674" s="12">
        <f>IF($A9674="","",IF(ISNUMBER($A9674),$A9674,IFERROR(DATEVALUE($A9674),"")))</f>
        <v/>
      </c>
      <c r="F9674" s="12">
        <f>IF($B9674="","",IF(ISNUMBER($B9674),HOUR($B9674)*2+MINUTE($B9674)/30,IFERROR(VALUE(LEFT($B9674,FIND(":",$B9674)-1))*2+VALUE(MID($B9674,FIND(":",$B9674)+1,2))/30,"")))</f>
        <v/>
      </c>
      <c r="G9674" s="12">
        <f>IF($E9674="","",IF(WEEKDAY($E9674,2)&lt;6,1,0))</f>
        <v/>
      </c>
      <c r="H9674" s="12">
        <f>IF(OR($E9674="",$F9674=""),"",IF(AND($G9674=1,$F9674&gt;='Working Hours'!$C$8,$F9674&lt;'Working Hours'!$C$9),1,0))</f>
        <v/>
      </c>
    </row>
    <row r="9675">
      <c r="A9675" s="11" t="n"/>
      <c r="B9675" s="11" t="n"/>
      <c r="C9675" s="11" t="n"/>
      <c r="E9675" s="12">
        <f>IF($A9675="","",IF(ISNUMBER($A9675),$A9675,IFERROR(DATEVALUE($A9675),"")))</f>
        <v/>
      </c>
      <c r="F9675" s="12">
        <f>IF($B9675="","",IF(ISNUMBER($B9675),HOUR($B9675)*2+MINUTE($B9675)/30,IFERROR(VALUE(LEFT($B9675,FIND(":",$B9675)-1))*2+VALUE(MID($B9675,FIND(":",$B9675)+1,2))/30,"")))</f>
        <v/>
      </c>
      <c r="G9675" s="12">
        <f>IF($E9675="","",IF(WEEKDAY($E9675,2)&lt;6,1,0))</f>
        <v/>
      </c>
      <c r="H9675" s="12">
        <f>IF(OR($E9675="",$F9675=""),"",IF(AND($G9675=1,$F9675&gt;='Working Hours'!$C$8,$F9675&lt;'Working Hours'!$C$9),1,0))</f>
        <v/>
      </c>
    </row>
    <row r="9676">
      <c r="A9676" s="11" t="n"/>
      <c r="B9676" s="11" t="n"/>
      <c r="C9676" s="11" t="n"/>
      <c r="E9676" s="12">
        <f>IF($A9676="","",IF(ISNUMBER($A9676),$A9676,IFERROR(DATEVALUE($A9676),"")))</f>
        <v/>
      </c>
      <c r="F9676" s="12">
        <f>IF($B9676="","",IF(ISNUMBER($B9676),HOUR($B9676)*2+MINUTE($B9676)/30,IFERROR(VALUE(LEFT($B9676,FIND(":",$B9676)-1))*2+VALUE(MID($B9676,FIND(":",$B9676)+1,2))/30,"")))</f>
        <v/>
      </c>
      <c r="G9676" s="12">
        <f>IF($E9676="","",IF(WEEKDAY($E9676,2)&lt;6,1,0))</f>
        <v/>
      </c>
      <c r="H9676" s="12">
        <f>IF(OR($E9676="",$F9676=""),"",IF(AND($G9676=1,$F9676&gt;='Working Hours'!$C$8,$F9676&lt;'Working Hours'!$C$9),1,0))</f>
        <v/>
      </c>
    </row>
    <row r="9677">
      <c r="A9677" s="11" t="n"/>
      <c r="B9677" s="11" t="n"/>
      <c r="C9677" s="11" t="n"/>
      <c r="E9677" s="12">
        <f>IF($A9677="","",IF(ISNUMBER($A9677),$A9677,IFERROR(DATEVALUE($A9677),"")))</f>
        <v/>
      </c>
      <c r="F9677" s="12">
        <f>IF($B9677="","",IF(ISNUMBER($B9677),HOUR($B9677)*2+MINUTE($B9677)/30,IFERROR(VALUE(LEFT($B9677,FIND(":",$B9677)-1))*2+VALUE(MID($B9677,FIND(":",$B9677)+1,2))/30,"")))</f>
        <v/>
      </c>
      <c r="G9677" s="12">
        <f>IF($E9677="","",IF(WEEKDAY($E9677,2)&lt;6,1,0))</f>
        <v/>
      </c>
      <c r="H9677" s="12">
        <f>IF(OR($E9677="",$F9677=""),"",IF(AND($G9677=1,$F9677&gt;='Working Hours'!$C$8,$F9677&lt;'Working Hours'!$C$9),1,0))</f>
        <v/>
      </c>
    </row>
    <row r="9678">
      <c r="A9678" s="11" t="n"/>
      <c r="B9678" s="11" t="n"/>
      <c r="C9678" s="11" t="n"/>
      <c r="E9678" s="12">
        <f>IF($A9678="","",IF(ISNUMBER($A9678),$A9678,IFERROR(DATEVALUE($A9678),"")))</f>
        <v/>
      </c>
      <c r="F9678" s="12">
        <f>IF($B9678="","",IF(ISNUMBER($B9678),HOUR($B9678)*2+MINUTE($B9678)/30,IFERROR(VALUE(LEFT($B9678,FIND(":",$B9678)-1))*2+VALUE(MID($B9678,FIND(":",$B9678)+1,2))/30,"")))</f>
        <v/>
      </c>
      <c r="G9678" s="12">
        <f>IF($E9678="","",IF(WEEKDAY($E9678,2)&lt;6,1,0))</f>
        <v/>
      </c>
      <c r="H9678" s="12">
        <f>IF(OR($E9678="",$F9678=""),"",IF(AND($G9678=1,$F9678&gt;='Working Hours'!$C$8,$F9678&lt;'Working Hours'!$C$9),1,0))</f>
        <v/>
      </c>
    </row>
    <row r="9679">
      <c r="A9679" s="11" t="n"/>
      <c r="B9679" s="11" t="n"/>
      <c r="C9679" s="11" t="n"/>
      <c r="E9679" s="12">
        <f>IF($A9679="","",IF(ISNUMBER($A9679),$A9679,IFERROR(DATEVALUE($A9679),"")))</f>
        <v/>
      </c>
      <c r="F9679" s="12">
        <f>IF($B9679="","",IF(ISNUMBER($B9679),HOUR($B9679)*2+MINUTE($B9679)/30,IFERROR(VALUE(LEFT($B9679,FIND(":",$B9679)-1))*2+VALUE(MID($B9679,FIND(":",$B9679)+1,2))/30,"")))</f>
        <v/>
      </c>
      <c r="G9679" s="12">
        <f>IF($E9679="","",IF(WEEKDAY($E9679,2)&lt;6,1,0))</f>
        <v/>
      </c>
      <c r="H9679" s="12">
        <f>IF(OR($E9679="",$F9679=""),"",IF(AND($G9679=1,$F9679&gt;='Working Hours'!$C$8,$F9679&lt;'Working Hours'!$C$9),1,0))</f>
        <v/>
      </c>
    </row>
    <row r="9680">
      <c r="A9680" s="11" t="n"/>
      <c r="B9680" s="11" t="n"/>
      <c r="C9680" s="11" t="n"/>
      <c r="E9680" s="12">
        <f>IF($A9680="","",IF(ISNUMBER($A9680),$A9680,IFERROR(DATEVALUE($A9680),"")))</f>
        <v/>
      </c>
      <c r="F9680" s="12">
        <f>IF($B9680="","",IF(ISNUMBER($B9680),HOUR($B9680)*2+MINUTE($B9680)/30,IFERROR(VALUE(LEFT($B9680,FIND(":",$B9680)-1))*2+VALUE(MID($B9680,FIND(":",$B9680)+1,2))/30,"")))</f>
        <v/>
      </c>
      <c r="G9680" s="12">
        <f>IF($E9680="","",IF(WEEKDAY($E9680,2)&lt;6,1,0))</f>
        <v/>
      </c>
      <c r="H9680" s="12">
        <f>IF(OR($E9680="",$F9680=""),"",IF(AND($G9680=1,$F9680&gt;='Working Hours'!$C$8,$F9680&lt;'Working Hours'!$C$9),1,0))</f>
        <v/>
      </c>
    </row>
    <row r="9681">
      <c r="A9681" s="11" t="n"/>
      <c r="B9681" s="11" t="n"/>
      <c r="C9681" s="11" t="n"/>
      <c r="E9681" s="12">
        <f>IF($A9681="","",IF(ISNUMBER($A9681),$A9681,IFERROR(DATEVALUE($A9681),"")))</f>
        <v/>
      </c>
      <c r="F9681" s="12">
        <f>IF($B9681="","",IF(ISNUMBER($B9681),HOUR($B9681)*2+MINUTE($B9681)/30,IFERROR(VALUE(LEFT($B9681,FIND(":",$B9681)-1))*2+VALUE(MID($B9681,FIND(":",$B9681)+1,2))/30,"")))</f>
        <v/>
      </c>
      <c r="G9681" s="12">
        <f>IF($E9681="","",IF(WEEKDAY($E9681,2)&lt;6,1,0))</f>
        <v/>
      </c>
      <c r="H9681" s="12">
        <f>IF(OR($E9681="",$F9681=""),"",IF(AND($G9681=1,$F9681&gt;='Working Hours'!$C$8,$F9681&lt;'Working Hours'!$C$9),1,0))</f>
        <v/>
      </c>
    </row>
    <row r="9682">
      <c r="A9682" s="11" t="n"/>
      <c r="B9682" s="11" t="n"/>
      <c r="C9682" s="11" t="n"/>
      <c r="E9682" s="12">
        <f>IF($A9682="","",IF(ISNUMBER($A9682),$A9682,IFERROR(DATEVALUE($A9682),"")))</f>
        <v/>
      </c>
      <c r="F9682" s="12">
        <f>IF($B9682="","",IF(ISNUMBER($B9682),HOUR($B9682)*2+MINUTE($B9682)/30,IFERROR(VALUE(LEFT($B9682,FIND(":",$B9682)-1))*2+VALUE(MID($B9682,FIND(":",$B9682)+1,2))/30,"")))</f>
        <v/>
      </c>
      <c r="G9682" s="12">
        <f>IF($E9682="","",IF(WEEKDAY($E9682,2)&lt;6,1,0))</f>
        <v/>
      </c>
      <c r="H9682" s="12">
        <f>IF(OR($E9682="",$F9682=""),"",IF(AND($G9682=1,$F9682&gt;='Working Hours'!$C$8,$F9682&lt;'Working Hours'!$C$9),1,0))</f>
        <v/>
      </c>
    </row>
    <row r="9683">
      <c r="A9683" s="11" t="n"/>
      <c r="B9683" s="11" t="n"/>
      <c r="C9683" s="11" t="n"/>
      <c r="E9683" s="12">
        <f>IF($A9683="","",IF(ISNUMBER($A9683),$A9683,IFERROR(DATEVALUE($A9683),"")))</f>
        <v/>
      </c>
      <c r="F9683" s="12">
        <f>IF($B9683="","",IF(ISNUMBER($B9683),HOUR($B9683)*2+MINUTE($B9683)/30,IFERROR(VALUE(LEFT($B9683,FIND(":",$B9683)-1))*2+VALUE(MID($B9683,FIND(":",$B9683)+1,2))/30,"")))</f>
        <v/>
      </c>
      <c r="G9683" s="12">
        <f>IF($E9683="","",IF(WEEKDAY($E9683,2)&lt;6,1,0))</f>
        <v/>
      </c>
      <c r="H9683" s="12">
        <f>IF(OR($E9683="",$F9683=""),"",IF(AND($G9683=1,$F9683&gt;='Working Hours'!$C$8,$F9683&lt;'Working Hours'!$C$9),1,0))</f>
        <v/>
      </c>
    </row>
    <row r="9684">
      <c r="A9684" s="11" t="n"/>
      <c r="B9684" s="11" t="n"/>
      <c r="C9684" s="11" t="n"/>
      <c r="E9684" s="12">
        <f>IF($A9684="","",IF(ISNUMBER($A9684),$A9684,IFERROR(DATEVALUE($A9684),"")))</f>
        <v/>
      </c>
      <c r="F9684" s="12">
        <f>IF($B9684="","",IF(ISNUMBER($B9684),HOUR($B9684)*2+MINUTE($B9684)/30,IFERROR(VALUE(LEFT($B9684,FIND(":",$B9684)-1))*2+VALUE(MID($B9684,FIND(":",$B9684)+1,2))/30,"")))</f>
        <v/>
      </c>
      <c r="G9684" s="12">
        <f>IF($E9684="","",IF(WEEKDAY($E9684,2)&lt;6,1,0))</f>
        <v/>
      </c>
      <c r="H9684" s="12">
        <f>IF(OR($E9684="",$F9684=""),"",IF(AND($G9684=1,$F9684&gt;='Working Hours'!$C$8,$F9684&lt;'Working Hours'!$C$9),1,0))</f>
        <v/>
      </c>
    </row>
    <row r="9685">
      <c r="A9685" s="11" t="n"/>
      <c r="B9685" s="11" t="n"/>
      <c r="C9685" s="11" t="n"/>
      <c r="E9685" s="12">
        <f>IF($A9685="","",IF(ISNUMBER($A9685),$A9685,IFERROR(DATEVALUE($A9685),"")))</f>
        <v/>
      </c>
      <c r="F9685" s="12">
        <f>IF($B9685="","",IF(ISNUMBER($B9685),HOUR($B9685)*2+MINUTE($B9685)/30,IFERROR(VALUE(LEFT($B9685,FIND(":",$B9685)-1))*2+VALUE(MID($B9685,FIND(":",$B9685)+1,2))/30,"")))</f>
        <v/>
      </c>
      <c r="G9685" s="12">
        <f>IF($E9685="","",IF(WEEKDAY($E9685,2)&lt;6,1,0))</f>
        <v/>
      </c>
      <c r="H9685" s="12">
        <f>IF(OR($E9685="",$F9685=""),"",IF(AND($G9685=1,$F9685&gt;='Working Hours'!$C$8,$F9685&lt;'Working Hours'!$C$9),1,0))</f>
        <v/>
      </c>
    </row>
    <row r="9686">
      <c r="A9686" s="11" t="n"/>
      <c r="B9686" s="11" t="n"/>
      <c r="C9686" s="11" t="n"/>
      <c r="E9686" s="12">
        <f>IF($A9686="","",IF(ISNUMBER($A9686),$A9686,IFERROR(DATEVALUE($A9686),"")))</f>
        <v/>
      </c>
      <c r="F9686" s="12">
        <f>IF($B9686="","",IF(ISNUMBER($B9686),HOUR($B9686)*2+MINUTE($B9686)/30,IFERROR(VALUE(LEFT($B9686,FIND(":",$B9686)-1))*2+VALUE(MID($B9686,FIND(":",$B9686)+1,2))/30,"")))</f>
        <v/>
      </c>
      <c r="G9686" s="12">
        <f>IF($E9686="","",IF(WEEKDAY($E9686,2)&lt;6,1,0))</f>
        <v/>
      </c>
      <c r="H9686" s="12">
        <f>IF(OR($E9686="",$F9686=""),"",IF(AND($G9686=1,$F9686&gt;='Working Hours'!$C$8,$F9686&lt;'Working Hours'!$C$9),1,0))</f>
        <v/>
      </c>
    </row>
    <row r="9687">
      <c r="A9687" s="11" t="n"/>
      <c r="B9687" s="11" t="n"/>
      <c r="C9687" s="11" t="n"/>
      <c r="E9687" s="12">
        <f>IF($A9687="","",IF(ISNUMBER($A9687),$A9687,IFERROR(DATEVALUE($A9687),"")))</f>
        <v/>
      </c>
      <c r="F9687" s="12">
        <f>IF($B9687="","",IF(ISNUMBER($B9687),HOUR($B9687)*2+MINUTE($B9687)/30,IFERROR(VALUE(LEFT($B9687,FIND(":",$B9687)-1))*2+VALUE(MID($B9687,FIND(":",$B9687)+1,2))/30,"")))</f>
        <v/>
      </c>
      <c r="G9687" s="12">
        <f>IF($E9687="","",IF(WEEKDAY($E9687,2)&lt;6,1,0))</f>
        <v/>
      </c>
      <c r="H9687" s="12">
        <f>IF(OR($E9687="",$F9687=""),"",IF(AND($G9687=1,$F9687&gt;='Working Hours'!$C$8,$F9687&lt;'Working Hours'!$C$9),1,0))</f>
        <v/>
      </c>
    </row>
    <row r="9688">
      <c r="A9688" s="11" t="n"/>
      <c r="B9688" s="11" t="n"/>
      <c r="C9688" s="11" t="n"/>
      <c r="E9688" s="12">
        <f>IF($A9688="","",IF(ISNUMBER($A9688),$A9688,IFERROR(DATEVALUE($A9688),"")))</f>
        <v/>
      </c>
      <c r="F9688" s="12">
        <f>IF($B9688="","",IF(ISNUMBER($B9688),HOUR($B9688)*2+MINUTE($B9688)/30,IFERROR(VALUE(LEFT($B9688,FIND(":",$B9688)-1))*2+VALUE(MID($B9688,FIND(":",$B9688)+1,2))/30,"")))</f>
        <v/>
      </c>
      <c r="G9688" s="12">
        <f>IF($E9688="","",IF(WEEKDAY($E9688,2)&lt;6,1,0))</f>
        <v/>
      </c>
      <c r="H9688" s="12">
        <f>IF(OR($E9688="",$F9688=""),"",IF(AND($G9688=1,$F9688&gt;='Working Hours'!$C$8,$F9688&lt;'Working Hours'!$C$9),1,0))</f>
        <v/>
      </c>
    </row>
    <row r="9689">
      <c r="A9689" s="11" t="n"/>
      <c r="B9689" s="11" t="n"/>
      <c r="C9689" s="11" t="n"/>
      <c r="E9689" s="12">
        <f>IF($A9689="","",IF(ISNUMBER($A9689),$A9689,IFERROR(DATEVALUE($A9689),"")))</f>
        <v/>
      </c>
      <c r="F9689" s="12">
        <f>IF($B9689="","",IF(ISNUMBER($B9689),HOUR($B9689)*2+MINUTE($B9689)/30,IFERROR(VALUE(LEFT($B9689,FIND(":",$B9689)-1))*2+VALUE(MID($B9689,FIND(":",$B9689)+1,2))/30,"")))</f>
        <v/>
      </c>
      <c r="G9689" s="12">
        <f>IF($E9689="","",IF(WEEKDAY($E9689,2)&lt;6,1,0))</f>
        <v/>
      </c>
      <c r="H9689" s="12">
        <f>IF(OR($E9689="",$F9689=""),"",IF(AND($G9689=1,$F9689&gt;='Working Hours'!$C$8,$F9689&lt;'Working Hours'!$C$9),1,0))</f>
        <v/>
      </c>
    </row>
    <row r="9690">
      <c r="A9690" s="11" t="n"/>
      <c r="B9690" s="11" t="n"/>
      <c r="C9690" s="11" t="n"/>
      <c r="E9690" s="12">
        <f>IF($A9690="","",IF(ISNUMBER($A9690),$A9690,IFERROR(DATEVALUE($A9690),"")))</f>
        <v/>
      </c>
      <c r="F9690" s="12">
        <f>IF($B9690="","",IF(ISNUMBER($B9690),HOUR($B9690)*2+MINUTE($B9690)/30,IFERROR(VALUE(LEFT($B9690,FIND(":",$B9690)-1))*2+VALUE(MID($B9690,FIND(":",$B9690)+1,2))/30,"")))</f>
        <v/>
      </c>
      <c r="G9690" s="12">
        <f>IF($E9690="","",IF(WEEKDAY($E9690,2)&lt;6,1,0))</f>
        <v/>
      </c>
      <c r="H9690" s="12">
        <f>IF(OR($E9690="",$F9690=""),"",IF(AND($G9690=1,$F9690&gt;='Working Hours'!$C$8,$F9690&lt;'Working Hours'!$C$9),1,0))</f>
        <v/>
      </c>
    </row>
    <row r="9691">
      <c r="A9691" s="11" t="n"/>
      <c r="B9691" s="11" t="n"/>
      <c r="C9691" s="11" t="n"/>
      <c r="E9691" s="12">
        <f>IF($A9691="","",IF(ISNUMBER($A9691),$A9691,IFERROR(DATEVALUE($A9691),"")))</f>
        <v/>
      </c>
      <c r="F9691" s="12">
        <f>IF($B9691="","",IF(ISNUMBER($B9691),HOUR($B9691)*2+MINUTE($B9691)/30,IFERROR(VALUE(LEFT($B9691,FIND(":",$B9691)-1))*2+VALUE(MID($B9691,FIND(":",$B9691)+1,2))/30,"")))</f>
        <v/>
      </c>
      <c r="G9691" s="12">
        <f>IF($E9691="","",IF(WEEKDAY($E9691,2)&lt;6,1,0))</f>
        <v/>
      </c>
      <c r="H9691" s="12">
        <f>IF(OR($E9691="",$F9691=""),"",IF(AND($G9691=1,$F9691&gt;='Working Hours'!$C$8,$F9691&lt;'Working Hours'!$C$9),1,0))</f>
        <v/>
      </c>
    </row>
    <row r="9692">
      <c r="A9692" s="11" t="n"/>
      <c r="B9692" s="11" t="n"/>
      <c r="C9692" s="11" t="n"/>
      <c r="E9692" s="12">
        <f>IF($A9692="","",IF(ISNUMBER($A9692),$A9692,IFERROR(DATEVALUE($A9692),"")))</f>
        <v/>
      </c>
      <c r="F9692" s="12">
        <f>IF($B9692="","",IF(ISNUMBER($B9692),HOUR($B9692)*2+MINUTE($B9692)/30,IFERROR(VALUE(LEFT($B9692,FIND(":",$B9692)-1))*2+VALUE(MID($B9692,FIND(":",$B9692)+1,2))/30,"")))</f>
        <v/>
      </c>
      <c r="G9692" s="12">
        <f>IF($E9692="","",IF(WEEKDAY($E9692,2)&lt;6,1,0))</f>
        <v/>
      </c>
      <c r="H9692" s="12">
        <f>IF(OR($E9692="",$F9692=""),"",IF(AND($G9692=1,$F9692&gt;='Working Hours'!$C$8,$F9692&lt;'Working Hours'!$C$9),1,0))</f>
        <v/>
      </c>
    </row>
    <row r="9693">
      <c r="A9693" s="11" t="n"/>
      <c r="B9693" s="11" t="n"/>
      <c r="C9693" s="11" t="n"/>
      <c r="E9693" s="12">
        <f>IF($A9693="","",IF(ISNUMBER($A9693),$A9693,IFERROR(DATEVALUE($A9693),"")))</f>
        <v/>
      </c>
      <c r="F9693" s="12">
        <f>IF($B9693="","",IF(ISNUMBER($B9693),HOUR($B9693)*2+MINUTE($B9693)/30,IFERROR(VALUE(LEFT($B9693,FIND(":",$B9693)-1))*2+VALUE(MID($B9693,FIND(":",$B9693)+1,2))/30,"")))</f>
        <v/>
      </c>
      <c r="G9693" s="12">
        <f>IF($E9693="","",IF(WEEKDAY($E9693,2)&lt;6,1,0))</f>
        <v/>
      </c>
      <c r="H9693" s="12">
        <f>IF(OR($E9693="",$F9693=""),"",IF(AND($G9693=1,$F9693&gt;='Working Hours'!$C$8,$F9693&lt;'Working Hours'!$C$9),1,0))</f>
        <v/>
      </c>
    </row>
    <row r="9694">
      <c r="A9694" s="11" t="n"/>
      <c r="B9694" s="11" t="n"/>
      <c r="C9694" s="11" t="n"/>
      <c r="E9694" s="12">
        <f>IF($A9694="","",IF(ISNUMBER($A9694),$A9694,IFERROR(DATEVALUE($A9694),"")))</f>
        <v/>
      </c>
      <c r="F9694" s="12">
        <f>IF($B9694="","",IF(ISNUMBER($B9694),HOUR($B9694)*2+MINUTE($B9694)/30,IFERROR(VALUE(LEFT($B9694,FIND(":",$B9694)-1))*2+VALUE(MID($B9694,FIND(":",$B9694)+1,2))/30,"")))</f>
        <v/>
      </c>
      <c r="G9694" s="12">
        <f>IF($E9694="","",IF(WEEKDAY($E9694,2)&lt;6,1,0))</f>
        <v/>
      </c>
      <c r="H9694" s="12">
        <f>IF(OR($E9694="",$F9694=""),"",IF(AND($G9694=1,$F9694&gt;='Working Hours'!$C$8,$F9694&lt;'Working Hours'!$C$9),1,0))</f>
        <v/>
      </c>
    </row>
    <row r="9695">
      <c r="A9695" s="11" t="n"/>
      <c r="B9695" s="11" t="n"/>
      <c r="C9695" s="11" t="n"/>
      <c r="E9695" s="12">
        <f>IF($A9695="","",IF(ISNUMBER($A9695),$A9695,IFERROR(DATEVALUE($A9695),"")))</f>
        <v/>
      </c>
      <c r="F9695" s="12">
        <f>IF($B9695="","",IF(ISNUMBER($B9695),HOUR($B9695)*2+MINUTE($B9695)/30,IFERROR(VALUE(LEFT($B9695,FIND(":",$B9695)-1))*2+VALUE(MID($B9695,FIND(":",$B9695)+1,2))/30,"")))</f>
        <v/>
      </c>
      <c r="G9695" s="12">
        <f>IF($E9695="","",IF(WEEKDAY($E9695,2)&lt;6,1,0))</f>
        <v/>
      </c>
      <c r="H9695" s="12">
        <f>IF(OR($E9695="",$F9695=""),"",IF(AND($G9695=1,$F9695&gt;='Working Hours'!$C$8,$F9695&lt;'Working Hours'!$C$9),1,0))</f>
        <v/>
      </c>
    </row>
    <row r="9696">
      <c r="A9696" s="11" t="n"/>
      <c r="B9696" s="11" t="n"/>
      <c r="C9696" s="11" t="n"/>
      <c r="E9696" s="12">
        <f>IF($A9696="","",IF(ISNUMBER($A9696),$A9696,IFERROR(DATEVALUE($A9696),"")))</f>
        <v/>
      </c>
      <c r="F9696" s="12">
        <f>IF($B9696="","",IF(ISNUMBER($B9696),HOUR($B9696)*2+MINUTE($B9696)/30,IFERROR(VALUE(LEFT($B9696,FIND(":",$B9696)-1))*2+VALUE(MID($B9696,FIND(":",$B9696)+1,2))/30,"")))</f>
        <v/>
      </c>
      <c r="G9696" s="12">
        <f>IF($E9696="","",IF(WEEKDAY($E9696,2)&lt;6,1,0))</f>
        <v/>
      </c>
      <c r="H9696" s="12">
        <f>IF(OR($E9696="",$F9696=""),"",IF(AND($G9696=1,$F9696&gt;='Working Hours'!$C$8,$F9696&lt;'Working Hours'!$C$9),1,0))</f>
        <v/>
      </c>
    </row>
    <row r="9697">
      <c r="A9697" s="11" t="n"/>
      <c r="B9697" s="11" t="n"/>
      <c r="C9697" s="11" t="n"/>
      <c r="E9697" s="12">
        <f>IF($A9697="","",IF(ISNUMBER($A9697),$A9697,IFERROR(DATEVALUE($A9697),"")))</f>
        <v/>
      </c>
      <c r="F9697" s="12">
        <f>IF($B9697="","",IF(ISNUMBER($B9697),HOUR($B9697)*2+MINUTE($B9697)/30,IFERROR(VALUE(LEFT($B9697,FIND(":",$B9697)-1))*2+VALUE(MID($B9697,FIND(":",$B9697)+1,2))/30,"")))</f>
        <v/>
      </c>
      <c r="G9697" s="12">
        <f>IF($E9697="","",IF(WEEKDAY($E9697,2)&lt;6,1,0))</f>
        <v/>
      </c>
      <c r="H9697" s="12">
        <f>IF(OR($E9697="",$F9697=""),"",IF(AND($G9697=1,$F9697&gt;='Working Hours'!$C$8,$F9697&lt;'Working Hours'!$C$9),1,0))</f>
        <v/>
      </c>
    </row>
    <row r="9698">
      <c r="A9698" s="11" t="n"/>
      <c r="B9698" s="11" t="n"/>
      <c r="C9698" s="11" t="n"/>
      <c r="E9698" s="12">
        <f>IF($A9698="","",IF(ISNUMBER($A9698),$A9698,IFERROR(DATEVALUE($A9698),"")))</f>
        <v/>
      </c>
      <c r="F9698" s="12">
        <f>IF($B9698="","",IF(ISNUMBER($B9698),HOUR($B9698)*2+MINUTE($B9698)/30,IFERROR(VALUE(LEFT($B9698,FIND(":",$B9698)-1))*2+VALUE(MID($B9698,FIND(":",$B9698)+1,2))/30,"")))</f>
        <v/>
      </c>
      <c r="G9698" s="12">
        <f>IF($E9698="","",IF(WEEKDAY($E9698,2)&lt;6,1,0))</f>
        <v/>
      </c>
      <c r="H9698" s="12">
        <f>IF(OR($E9698="",$F9698=""),"",IF(AND($G9698=1,$F9698&gt;='Working Hours'!$C$8,$F9698&lt;'Working Hours'!$C$9),1,0))</f>
        <v/>
      </c>
    </row>
    <row r="9699">
      <c r="A9699" s="11" t="n"/>
      <c r="B9699" s="11" t="n"/>
      <c r="C9699" s="11" t="n"/>
      <c r="E9699" s="12">
        <f>IF($A9699="","",IF(ISNUMBER($A9699),$A9699,IFERROR(DATEVALUE($A9699),"")))</f>
        <v/>
      </c>
      <c r="F9699" s="12">
        <f>IF($B9699="","",IF(ISNUMBER($B9699),HOUR($B9699)*2+MINUTE($B9699)/30,IFERROR(VALUE(LEFT($B9699,FIND(":",$B9699)-1))*2+VALUE(MID($B9699,FIND(":",$B9699)+1,2))/30,"")))</f>
        <v/>
      </c>
      <c r="G9699" s="12">
        <f>IF($E9699="","",IF(WEEKDAY($E9699,2)&lt;6,1,0))</f>
        <v/>
      </c>
      <c r="H9699" s="12">
        <f>IF(OR($E9699="",$F9699=""),"",IF(AND($G9699=1,$F9699&gt;='Working Hours'!$C$8,$F9699&lt;'Working Hours'!$C$9),1,0))</f>
        <v/>
      </c>
    </row>
    <row r="9700">
      <c r="A9700" s="11" t="n"/>
      <c r="B9700" s="11" t="n"/>
      <c r="C9700" s="11" t="n"/>
      <c r="E9700" s="12">
        <f>IF($A9700="","",IF(ISNUMBER($A9700),$A9700,IFERROR(DATEVALUE($A9700),"")))</f>
        <v/>
      </c>
      <c r="F9700" s="12">
        <f>IF($B9700="","",IF(ISNUMBER($B9700),HOUR($B9700)*2+MINUTE($B9700)/30,IFERROR(VALUE(LEFT($B9700,FIND(":",$B9700)-1))*2+VALUE(MID($B9700,FIND(":",$B9700)+1,2))/30,"")))</f>
        <v/>
      </c>
      <c r="G9700" s="12">
        <f>IF($E9700="","",IF(WEEKDAY($E9700,2)&lt;6,1,0))</f>
        <v/>
      </c>
      <c r="H9700" s="12">
        <f>IF(OR($E9700="",$F9700=""),"",IF(AND($G9700=1,$F9700&gt;='Working Hours'!$C$8,$F9700&lt;'Working Hours'!$C$9),1,0))</f>
        <v/>
      </c>
    </row>
    <row r="9701">
      <c r="A9701" s="11" t="n"/>
      <c r="B9701" s="11" t="n"/>
      <c r="C9701" s="11" t="n"/>
      <c r="E9701" s="12">
        <f>IF($A9701="","",IF(ISNUMBER($A9701),$A9701,IFERROR(DATEVALUE($A9701),"")))</f>
        <v/>
      </c>
      <c r="F9701" s="12">
        <f>IF($B9701="","",IF(ISNUMBER($B9701),HOUR($B9701)*2+MINUTE($B9701)/30,IFERROR(VALUE(LEFT($B9701,FIND(":",$B9701)-1))*2+VALUE(MID($B9701,FIND(":",$B9701)+1,2))/30,"")))</f>
        <v/>
      </c>
      <c r="G9701" s="12">
        <f>IF($E9701="","",IF(WEEKDAY($E9701,2)&lt;6,1,0))</f>
        <v/>
      </c>
      <c r="H9701" s="12">
        <f>IF(OR($E9701="",$F9701=""),"",IF(AND($G9701=1,$F9701&gt;='Working Hours'!$C$8,$F9701&lt;'Working Hours'!$C$9),1,0))</f>
        <v/>
      </c>
    </row>
    <row r="9702">
      <c r="A9702" s="11" t="n"/>
      <c r="B9702" s="11" t="n"/>
      <c r="C9702" s="11" t="n"/>
      <c r="E9702" s="12">
        <f>IF($A9702="","",IF(ISNUMBER($A9702),$A9702,IFERROR(DATEVALUE($A9702),"")))</f>
        <v/>
      </c>
      <c r="F9702" s="12">
        <f>IF($B9702="","",IF(ISNUMBER($B9702),HOUR($B9702)*2+MINUTE($B9702)/30,IFERROR(VALUE(LEFT($B9702,FIND(":",$B9702)-1))*2+VALUE(MID($B9702,FIND(":",$B9702)+1,2))/30,"")))</f>
        <v/>
      </c>
      <c r="G9702" s="12">
        <f>IF($E9702="","",IF(WEEKDAY($E9702,2)&lt;6,1,0))</f>
        <v/>
      </c>
      <c r="H9702" s="12">
        <f>IF(OR($E9702="",$F9702=""),"",IF(AND($G9702=1,$F9702&gt;='Working Hours'!$C$8,$F9702&lt;'Working Hours'!$C$9),1,0))</f>
        <v/>
      </c>
    </row>
    <row r="9703">
      <c r="A9703" s="11" t="n"/>
      <c r="B9703" s="11" t="n"/>
      <c r="C9703" s="11" t="n"/>
      <c r="E9703" s="12">
        <f>IF($A9703="","",IF(ISNUMBER($A9703),$A9703,IFERROR(DATEVALUE($A9703),"")))</f>
        <v/>
      </c>
      <c r="F9703" s="12">
        <f>IF($B9703="","",IF(ISNUMBER($B9703),HOUR($B9703)*2+MINUTE($B9703)/30,IFERROR(VALUE(LEFT($B9703,FIND(":",$B9703)-1))*2+VALUE(MID($B9703,FIND(":",$B9703)+1,2))/30,"")))</f>
        <v/>
      </c>
      <c r="G9703" s="12">
        <f>IF($E9703="","",IF(WEEKDAY($E9703,2)&lt;6,1,0))</f>
        <v/>
      </c>
      <c r="H9703" s="12">
        <f>IF(OR($E9703="",$F9703=""),"",IF(AND($G9703=1,$F9703&gt;='Working Hours'!$C$8,$F9703&lt;'Working Hours'!$C$9),1,0))</f>
        <v/>
      </c>
    </row>
    <row r="9704">
      <c r="A9704" s="11" t="n"/>
      <c r="B9704" s="11" t="n"/>
      <c r="C9704" s="11" t="n"/>
      <c r="E9704" s="12">
        <f>IF($A9704="","",IF(ISNUMBER($A9704),$A9704,IFERROR(DATEVALUE($A9704),"")))</f>
        <v/>
      </c>
      <c r="F9704" s="12">
        <f>IF($B9704="","",IF(ISNUMBER($B9704),HOUR($B9704)*2+MINUTE($B9704)/30,IFERROR(VALUE(LEFT($B9704,FIND(":",$B9704)-1))*2+VALUE(MID($B9704,FIND(":",$B9704)+1,2))/30,"")))</f>
        <v/>
      </c>
      <c r="G9704" s="12">
        <f>IF($E9704="","",IF(WEEKDAY($E9704,2)&lt;6,1,0))</f>
        <v/>
      </c>
      <c r="H9704" s="12">
        <f>IF(OR($E9704="",$F9704=""),"",IF(AND($G9704=1,$F9704&gt;='Working Hours'!$C$8,$F9704&lt;'Working Hours'!$C$9),1,0))</f>
        <v/>
      </c>
    </row>
    <row r="9705">
      <c r="A9705" s="11" t="n"/>
      <c r="B9705" s="11" t="n"/>
      <c r="C9705" s="11" t="n"/>
      <c r="E9705" s="12">
        <f>IF($A9705="","",IF(ISNUMBER($A9705),$A9705,IFERROR(DATEVALUE($A9705),"")))</f>
        <v/>
      </c>
      <c r="F9705" s="12">
        <f>IF($B9705="","",IF(ISNUMBER($B9705),HOUR($B9705)*2+MINUTE($B9705)/30,IFERROR(VALUE(LEFT($B9705,FIND(":",$B9705)-1))*2+VALUE(MID($B9705,FIND(":",$B9705)+1,2))/30,"")))</f>
        <v/>
      </c>
      <c r="G9705" s="12">
        <f>IF($E9705="","",IF(WEEKDAY($E9705,2)&lt;6,1,0))</f>
        <v/>
      </c>
      <c r="H9705" s="12">
        <f>IF(OR($E9705="",$F9705=""),"",IF(AND($G9705=1,$F9705&gt;='Working Hours'!$C$8,$F9705&lt;'Working Hours'!$C$9),1,0))</f>
        <v/>
      </c>
    </row>
    <row r="9706">
      <c r="A9706" s="11" t="n"/>
      <c r="B9706" s="11" t="n"/>
      <c r="C9706" s="11" t="n"/>
      <c r="E9706" s="12">
        <f>IF($A9706="","",IF(ISNUMBER($A9706),$A9706,IFERROR(DATEVALUE($A9706),"")))</f>
        <v/>
      </c>
      <c r="F9706" s="12">
        <f>IF($B9706="","",IF(ISNUMBER($B9706),HOUR($B9706)*2+MINUTE($B9706)/30,IFERROR(VALUE(LEFT($B9706,FIND(":",$B9706)-1))*2+VALUE(MID($B9706,FIND(":",$B9706)+1,2))/30,"")))</f>
        <v/>
      </c>
      <c r="G9706" s="12">
        <f>IF($E9706="","",IF(WEEKDAY($E9706,2)&lt;6,1,0))</f>
        <v/>
      </c>
      <c r="H9706" s="12">
        <f>IF(OR($E9706="",$F9706=""),"",IF(AND($G9706=1,$F9706&gt;='Working Hours'!$C$8,$F9706&lt;'Working Hours'!$C$9),1,0))</f>
        <v/>
      </c>
    </row>
    <row r="9707">
      <c r="A9707" s="11" t="n"/>
      <c r="B9707" s="11" t="n"/>
      <c r="C9707" s="11" t="n"/>
      <c r="E9707" s="12">
        <f>IF($A9707="","",IF(ISNUMBER($A9707),$A9707,IFERROR(DATEVALUE($A9707),"")))</f>
        <v/>
      </c>
      <c r="F9707" s="12">
        <f>IF($B9707="","",IF(ISNUMBER($B9707),HOUR($B9707)*2+MINUTE($B9707)/30,IFERROR(VALUE(LEFT($B9707,FIND(":",$B9707)-1))*2+VALUE(MID($B9707,FIND(":",$B9707)+1,2))/30,"")))</f>
        <v/>
      </c>
      <c r="G9707" s="12">
        <f>IF($E9707="","",IF(WEEKDAY($E9707,2)&lt;6,1,0))</f>
        <v/>
      </c>
      <c r="H9707" s="12">
        <f>IF(OR($E9707="",$F9707=""),"",IF(AND($G9707=1,$F9707&gt;='Working Hours'!$C$8,$F9707&lt;'Working Hours'!$C$9),1,0))</f>
        <v/>
      </c>
    </row>
    <row r="9708">
      <c r="A9708" s="11" t="n"/>
      <c r="B9708" s="11" t="n"/>
      <c r="C9708" s="11" t="n"/>
      <c r="E9708" s="12">
        <f>IF($A9708="","",IF(ISNUMBER($A9708),$A9708,IFERROR(DATEVALUE($A9708),"")))</f>
        <v/>
      </c>
      <c r="F9708" s="12">
        <f>IF($B9708="","",IF(ISNUMBER($B9708),HOUR($B9708)*2+MINUTE($B9708)/30,IFERROR(VALUE(LEFT($B9708,FIND(":",$B9708)-1))*2+VALUE(MID($B9708,FIND(":",$B9708)+1,2))/30,"")))</f>
        <v/>
      </c>
      <c r="G9708" s="12">
        <f>IF($E9708="","",IF(WEEKDAY($E9708,2)&lt;6,1,0))</f>
        <v/>
      </c>
      <c r="H9708" s="12">
        <f>IF(OR($E9708="",$F9708=""),"",IF(AND($G9708=1,$F9708&gt;='Working Hours'!$C$8,$F9708&lt;'Working Hours'!$C$9),1,0))</f>
        <v/>
      </c>
    </row>
    <row r="9709">
      <c r="A9709" s="11" t="n"/>
      <c r="B9709" s="11" t="n"/>
      <c r="C9709" s="11" t="n"/>
      <c r="E9709" s="12">
        <f>IF($A9709="","",IF(ISNUMBER($A9709),$A9709,IFERROR(DATEVALUE($A9709),"")))</f>
        <v/>
      </c>
      <c r="F9709" s="12">
        <f>IF($B9709="","",IF(ISNUMBER($B9709),HOUR($B9709)*2+MINUTE($B9709)/30,IFERROR(VALUE(LEFT($B9709,FIND(":",$B9709)-1))*2+VALUE(MID($B9709,FIND(":",$B9709)+1,2))/30,"")))</f>
        <v/>
      </c>
      <c r="G9709" s="12">
        <f>IF($E9709="","",IF(WEEKDAY($E9709,2)&lt;6,1,0))</f>
        <v/>
      </c>
      <c r="H9709" s="12">
        <f>IF(OR($E9709="",$F9709=""),"",IF(AND($G9709=1,$F9709&gt;='Working Hours'!$C$8,$F9709&lt;'Working Hours'!$C$9),1,0))</f>
        <v/>
      </c>
    </row>
    <row r="9710">
      <c r="A9710" s="11" t="n"/>
      <c r="B9710" s="11" t="n"/>
      <c r="C9710" s="11" t="n"/>
      <c r="E9710" s="12">
        <f>IF($A9710="","",IF(ISNUMBER($A9710),$A9710,IFERROR(DATEVALUE($A9710),"")))</f>
        <v/>
      </c>
      <c r="F9710" s="12">
        <f>IF($B9710="","",IF(ISNUMBER($B9710),HOUR($B9710)*2+MINUTE($B9710)/30,IFERROR(VALUE(LEFT($B9710,FIND(":",$B9710)-1))*2+VALUE(MID($B9710,FIND(":",$B9710)+1,2))/30,"")))</f>
        <v/>
      </c>
      <c r="G9710" s="12">
        <f>IF($E9710="","",IF(WEEKDAY($E9710,2)&lt;6,1,0))</f>
        <v/>
      </c>
      <c r="H9710" s="12">
        <f>IF(OR($E9710="",$F9710=""),"",IF(AND($G9710=1,$F9710&gt;='Working Hours'!$C$8,$F9710&lt;'Working Hours'!$C$9),1,0))</f>
        <v/>
      </c>
    </row>
    <row r="9711">
      <c r="A9711" s="11" t="n"/>
      <c r="B9711" s="11" t="n"/>
      <c r="C9711" s="11" t="n"/>
      <c r="E9711" s="12">
        <f>IF($A9711="","",IF(ISNUMBER($A9711),$A9711,IFERROR(DATEVALUE($A9711),"")))</f>
        <v/>
      </c>
      <c r="F9711" s="12">
        <f>IF($B9711="","",IF(ISNUMBER($B9711),HOUR($B9711)*2+MINUTE($B9711)/30,IFERROR(VALUE(LEFT($B9711,FIND(":",$B9711)-1))*2+VALUE(MID($B9711,FIND(":",$B9711)+1,2))/30,"")))</f>
        <v/>
      </c>
      <c r="G9711" s="12">
        <f>IF($E9711="","",IF(WEEKDAY($E9711,2)&lt;6,1,0))</f>
        <v/>
      </c>
      <c r="H9711" s="12">
        <f>IF(OR($E9711="",$F9711=""),"",IF(AND($G9711=1,$F9711&gt;='Working Hours'!$C$8,$F9711&lt;'Working Hours'!$C$9),1,0))</f>
        <v/>
      </c>
    </row>
    <row r="9712">
      <c r="A9712" s="11" t="n"/>
      <c r="B9712" s="11" t="n"/>
      <c r="C9712" s="11" t="n"/>
      <c r="E9712" s="12">
        <f>IF($A9712="","",IF(ISNUMBER($A9712),$A9712,IFERROR(DATEVALUE($A9712),"")))</f>
        <v/>
      </c>
      <c r="F9712" s="12">
        <f>IF($B9712="","",IF(ISNUMBER($B9712),HOUR($B9712)*2+MINUTE($B9712)/30,IFERROR(VALUE(LEFT($B9712,FIND(":",$B9712)-1))*2+VALUE(MID($B9712,FIND(":",$B9712)+1,2))/30,"")))</f>
        <v/>
      </c>
      <c r="G9712" s="12">
        <f>IF($E9712="","",IF(WEEKDAY($E9712,2)&lt;6,1,0))</f>
        <v/>
      </c>
      <c r="H9712" s="12">
        <f>IF(OR($E9712="",$F9712=""),"",IF(AND($G9712=1,$F9712&gt;='Working Hours'!$C$8,$F9712&lt;'Working Hours'!$C$9),1,0))</f>
        <v/>
      </c>
    </row>
    <row r="9713">
      <c r="A9713" s="11" t="n"/>
      <c r="B9713" s="11" t="n"/>
      <c r="C9713" s="11" t="n"/>
      <c r="E9713" s="12">
        <f>IF($A9713="","",IF(ISNUMBER($A9713),$A9713,IFERROR(DATEVALUE($A9713),"")))</f>
        <v/>
      </c>
      <c r="F9713" s="12">
        <f>IF($B9713="","",IF(ISNUMBER($B9713),HOUR($B9713)*2+MINUTE($B9713)/30,IFERROR(VALUE(LEFT($B9713,FIND(":",$B9713)-1))*2+VALUE(MID($B9713,FIND(":",$B9713)+1,2))/30,"")))</f>
        <v/>
      </c>
      <c r="G9713" s="12">
        <f>IF($E9713="","",IF(WEEKDAY($E9713,2)&lt;6,1,0))</f>
        <v/>
      </c>
      <c r="H9713" s="12">
        <f>IF(OR($E9713="",$F9713=""),"",IF(AND($G9713=1,$F9713&gt;='Working Hours'!$C$8,$F9713&lt;'Working Hours'!$C$9),1,0))</f>
        <v/>
      </c>
    </row>
    <row r="9714">
      <c r="A9714" s="11" t="n"/>
      <c r="B9714" s="11" t="n"/>
      <c r="C9714" s="11" t="n"/>
      <c r="E9714" s="12">
        <f>IF($A9714="","",IF(ISNUMBER($A9714),$A9714,IFERROR(DATEVALUE($A9714),"")))</f>
        <v/>
      </c>
      <c r="F9714" s="12">
        <f>IF($B9714="","",IF(ISNUMBER($B9714),HOUR($B9714)*2+MINUTE($B9714)/30,IFERROR(VALUE(LEFT($B9714,FIND(":",$B9714)-1))*2+VALUE(MID($B9714,FIND(":",$B9714)+1,2))/30,"")))</f>
        <v/>
      </c>
      <c r="G9714" s="12">
        <f>IF($E9714="","",IF(WEEKDAY($E9714,2)&lt;6,1,0))</f>
        <v/>
      </c>
      <c r="H9714" s="12">
        <f>IF(OR($E9714="",$F9714=""),"",IF(AND($G9714=1,$F9714&gt;='Working Hours'!$C$8,$F9714&lt;'Working Hours'!$C$9),1,0))</f>
        <v/>
      </c>
    </row>
    <row r="9715">
      <c r="A9715" s="11" t="n"/>
      <c r="B9715" s="11" t="n"/>
      <c r="C9715" s="11" t="n"/>
      <c r="E9715" s="12">
        <f>IF($A9715="","",IF(ISNUMBER($A9715),$A9715,IFERROR(DATEVALUE($A9715),"")))</f>
        <v/>
      </c>
      <c r="F9715" s="12">
        <f>IF($B9715="","",IF(ISNUMBER($B9715),HOUR($B9715)*2+MINUTE($B9715)/30,IFERROR(VALUE(LEFT($B9715,FIND(":",$B9715)-1))*2+VALUE(MID($B9715,FIND(":",$B9715)+1,2))/30,"")))</f>
        <v/>
      </c>
      <c r="G9715" s="12">
        <f>IF($E9715="","",IF(WEEKDAY($E9715,2)&lt;6,1,0))</f>
        <v/>
      </c>
      <c r="H9715" s="12">
        <f>IF(OR($E9715="",$F9715=""),"",IF(AND($G9715=1,$F9715&gt;='Working Hours'!$C$8,$F9715&lt;'Working Hours'!$C$9),1,0))</f>
        <v/>
      </c>
    </row>
    <row r="9716">
      <c r="A9716" s="11" t="n"/>
      <c r="B9716" s="11" t="n"/>
      <c r="C9716" s="11" t="n"/>
      <c r="E9716" s="12">
        <f>IF($A9716="","",IF(ISNUMBER($A9716),$A9716,IFERROR(DATEVALUE($A9716),"")))</f>
        <v/>
      </c>
      <c r="F9716" s="12">
        <f>IF($B9716="","",IF(ISNUMBER($B9716),HOUR($B9716)*2+MINUTE($B9716)/30,IFERROR(VALUE(LEFT($B9716,FIND(":",$B9716)-1))*2+VALUE(MID($B9716,FIND(":",$B9716)+1,2))/30,"")))</f>
        <v/>
      </c>
      <c r="G9716" s="12">
        <f>IF($E9716="","",IF(WEEKDAY($E9716,2)&lt;6,1,0))</f>
        <v/>
      </c>
      <c r="H9716" s="12">
        <f>IF(OR($E9716="",$F9716=""),"",IF(AND($G9716=1,$F9716&gt;='Working Hours'!$C$8,$F9716&lt;'Working Hours'!$C$9),1,0))</f>
        <v/>
      </c>
    </row>
    <row r="9717">
      <c r="A9717" s="11" t="n"/>
      <c r="B9717" s="11" t="n"/>
      <c r="C9717" s="11" t="n"/>
      <c r="E9717" s="12">
        <f>IF($A9717="","",IF(ISNUMBER($A9717),$A9717,IFERROR(DATEVALUE($A9717),"")))</f>
        <v/>
      </c>
      <c r="F9717" s="12">
        <f>IF($B9717="","",IF(ISNUMBER($B9717),HOUR($B9717)*2+MINUTE($B9717)/30,IFERROR(VALUE(LEFT($B9717,FIND(":",$B9717)-1))*2+VALUE(MID($B9717,FIND(":",$B9717)+1,2))/30,"")))</f>
        <v/>
      </c>
      <c r="G9717" s="12">
        <f>IF($E9717="","",IF(WEEKDAY($E9717,2)&lt;6,1,0))</f>
        <v/>
      </c>
      <c r="H9717" s="12">
        <f>IF(OR($E9717="",$F9717=""),"",IF(AND($G9717=1,$F9717&gt;='Working Hours'!$C$8,$F9717&lt;'Working Hours'!$C$9),1,0))</f>
        <v/>
      </c>
    </row>
    <row r="9718">
      <c r="A9718" s="11" t="n"/>
      <c r="B9718" s="11" t="n"/>
      <c r="C9718" s="11" t="n"/>
      <c r="E9718" s="12">
        <f>IF($A9718="","",IF(ISNUMBER($A9718),$A9718,IFERROR(DATEVALUE($A9718),"")))</f>
        <v/>
      </c>
      <c r="F9718" s="12">
        <f>IF($B9718="","",IF(ISNUMBER($B9718),HOUR($B9718)*2+MINUTE($B9718)/30,IFERROR(VALUE(LEFT($B9718,FIND(":",$B9718)-1))*2+VALUE(MID($B9718,FIND(":",$B9718)+1,2))/30,"")))</f>
        <v/>
      </c>
      <c r="G9718" s="12">
        <f>IF($E9718="","",IF(WEEKDAY($E9718,2)&lt;6,1,0))</f>
        <v/>
      </c>
      <c r="H9718" s="12">
        <f>IF(OR($E9718="",$F9718=""),"",IF(AND($G9718=1,$F9718&gt;='Working Hours'!$C$8,$F9718&lt;'Working Hours'!$C$9),1,0))</f>
        <v/>
      </c>
    </row>
    <row r="9719">
      <c r="A9719" s="11" t="n"/>
      <c r="B9719" s="11" t="n"/>
      <c r="C9719" s="11" t="n"/>
      <c r="E9719" s="12">
        <f>IF($A9719="","",IF(ISNUMBER($A9719),$A9719,IFERROR(DATEVALUE($A9719),"")))</f>
        <v/>
      </c>
      <c r="F9719" s="12">
        <f>IF($B9719="","",IF(ISNUMBER($B9719),HOUR($B9719)*2+MINUTE($B9719)/30,IFERROR(VALUE(LEFT($B9719,FIND(":",$B9719)-1))*2+VALUE(MID($B9719,FIND(":",$B9719)+1,2))/30,"")))</f>
        <v/>
      </c>
      <c r="G9719" s="12">
        <f>IF($E9719="","",IF(WEEKDAY($E9719,2)&lt;6,1,0))</f>
        <v/>
      </c>
      <c r="H9719" s="12">
        <f>IF(OR($E9719="",$F9719=""),"",IF(AND($G9719=1,$F9719&gt;='Working Hours'!$C$8,$F9719&lt;'Working Hours'!$C$9),1,0))</f>
        <v/>
      </c>
    </row>
    <row r="9720">
      <c r="A9720" s="11" t="n"/>
      <c r="B9720" s="11" t="n"/>
      <c r="C9720" s="11" t="n"/>
      <c r="E9720" s="12">
        <f>IF($A9720="","",IF(ISNUMBER($A9720),$A9720,IFERROR(DATEVALUE($A9720),"")))</f>
        <v/>
      </c>
      <c r="F9720" s="12">
        <f>IF($B9720="","",IF(ISNUMBER($B9720),HOUR($B9720)*2+MINUTE($B9720)/30,IFERROR(VALUE(LEFT($B9720,FIND(":",$B9720)-1))*2+VALUE(MID($B9720,FIND(":",$B9720)+1,2))/30,"")))</f>
        <v/>
      </c>
      <c r="G9720" s="12">
        <f>IF($E9720="","",IF(WEEKDAY($E9720,2)&lt;6,1,0))</f>
        <v/>
      </c>
      <c r="H9720" s="12">
        <f>IF(OR($E9720="",$F9720=""),"",IF(AND($G9720=1,$F9720&gt;='Working Hours'!$C$8,$F9720&lt;'Working Hours'!$C$9),1,0))</f>
        <v/>
      </c>
    </row>
    <row r="9721">
      <c r="A9721" s="11" t="n"/>
      <c r="B9721" s="11" t="n"/>
      <c r="C9721" s="11" t="n"/>
      <c r="E9721" s="12">
        <f>IF($A9721="","",IF(ISNUMBER($A9721),$A9721,IFERROR(DATEVALUE($A9721),"")))</f>
        <v/>
      </c>
      <c r="F9721" s="12">
        <f>IF($B9721="","",IF(ISNUMBER($B9721),HOUR($B9721)*2+MINUTE($B9721)/30,IFERROR(VALUE(LEFT($B9721,FIND(":",$B9721)-1))*2+VALUE(MID($B9721,FIND(":",$B9721)+1,2))/30,"")))</f>
        <v/>
      </c>
      <c r="G9721" s="12">
        <f>IF($E9721="","",IF(WEEKDAY($E9721,2)&lt;6,1,0))</f>
        <v/>
      </c>
      <c r="H9721" s="12">
        <f>IF(OR($E9721="",$F9721=""),"",IF(AND($G9721=1,$F9721&gt;='Working Hours'!$C$8,$F9721&lt;'Working Hours'!$C$9),1,0))</f>
        <v/>
      </c>
    </row>
    <row r="9722">
      <c r="A9722" s="11" t="n"/>
      <c r="B9722" s="11" t="n"/>
      <c r="C9722" s="11" t="n"/>
      <c r="E9722" s="12">
        <f>IF($A9722="","",IF(ISNUMBER($A9722),$A9722,IFERROR(DATEVALUE($A9722),"")))</f>
        <v/>
      </c>
      <c r="F9722" s="12">
        <f>IF($B9722="","",IF(ISNUMBER($B9722),HOUR($B9722)*2+MINUTE($B9722)/30,IFERROR(VALUE(LEFT($B9722,FIND(":",$B9722)-1))*2+VALUE(MID($B9722,FIND(":",$B9722)+1,2))/30,"")))</f>
        <v/>
      </c>
      <c r="G9722" s="12">
        <f>IF($E9722="","",IF(WEEKDAY($E9722,2)&lt;6,1,0))</f>
        <v/>
      </c>
      <c r="H9722" s="12">
        <f>IF(OR($E9722="",$F9722=""),"",IF(AND($G9722=1,$F9722&gt;='Working Hours'!$C$8,$F9722&lt;'Working Hours'!$C$9),1,0))</f>
        <v/>
      </c>
    </row>
    <row r="9723">
      <c r="A9723" s="11" t="n"/>
      <c r="B9723" s="11" t="n"/>
      <c r="C9723" s="11" t="n"/>
      <c r="E9723" s="12">
        <f>IF($A9723="","",IF(ISNUMBER($A9723),$A9723,IFERROR(DATEVALUE($A9723),"")))</f>
        <v/>
      </c>
      <c r="F9723" s="12">
        <f>IF($B9723="","",IF(ISNUMBER($B9723),HOUR($B9723)*2+MINUTE($B9723)/30,IFERROR(VALUE(LEFT($B9723,FIND(":",$B9723)-1))*2+VALUE(MID($B9723,FIND(":",$B9723)+1,2))/30,"")))</f>
        <v/>
      </c>
      <c r="G9723" s="12">
        <f>IF($E9723="","",IF(WEEKDAY($E9723,2)&lt;6,1,0))</f>
        <v/>
      </c>
      <c r="H9723" s="12">
        <f>IF(OR($E9723="",$F9723=""),"",IF(AND($G9723=1,$F9723&gt;='Working Hours'!$C$8,$F9723&lt;'Working Hours'!$C$9),1,0))</f>
        <v/>
      </c>
    </row>
    <row r="9724">
      <c r="A9724" s="11" t="n"/>
      <c r="B9724" s="11" t="n"/>
      <c r="C9724" s="11" t="n"/>
      <c r="E9724" s="12">
        <f>IF($A9724="","",IF(ISNUMBER($A9724),$A9724,IFERROR(DATEVALUE($A9724),"")))</f>
        <v/>
      </c>
      <c r="F9724" s="12">
        <f>IF($B9724="","",IF(ISNUMBER($B9724),HOUR($B9724)*2+MINUTE($B9724)/30,IFERROR(VALUE(LEFT($B9724,FIND(":",$B9724)-1))*2+VALUE(MID($B9724,FIND(":",$B9724)+1,2))/30,"")))</f>
        <v/>
      </c>
      <c r="G9724" s="12">
        <f>IF($E9724="","",IF(WEEKDAY($E9724,2)&lt;6,1,0))</f>
        <v/>
      </c>
      <c r="H9724" s="12">
        <f>IF(OR($E9724="",$F9724=""),"",IF(AND($G9724=1,$F9724&gt;='Working Hours'!$C$8,$F9724&lt;'Working Hours'!$C$9),1,0))</f>
        <v/>
      </c>
    </row>
    <row r="9725">
      <c r="A9725" s="11" t="n"/>
      <c r="B9725" s="11" t="n"/>
      <c r="C9725" s="11" t="n"/>
      <c r="E9725" s="12">
        <f>IF($A9725="","",IF(ISNUMBER($A9725),$A9725,IFERROR(DATEVALUE($A9725),"")))</f>
        <v/>
      </c>
      <c r="F9725" s="12">
        <f>IF($B9725="","",IF(ISNUMBER($B9725),HOUR($B9725)*2+MINUTE($B9725)/30,IFERROR(VALUE(LEFT($B9725,FIND(":",$B9725)-1))*2+VALUE(MID($B9725,FIND(":",$B9725)+1,2))/30,"")))</f>
        <v/>
      </c>
      <c r="G9725" s="12">
        <f>IF($E9725="","",IF(WEEKDAY($E9725,2)&lt;6,1,0))</f>
        <v/>
      </c>
      <c r="H9725" s="12">
        <f>IF(OR($E9725="",$F9725=""),"",IF(AND($G9725=1,$F9725&gt;='Working Hours'!$C$8,$F9725&lt;'Working Hours'!$C$9),1,0))</f>
        <v/>
      </c>
    </row>
    <row r="9726">
      <c r="A9726" s="11" t="n"/>
      <c r="B9726" s="11" t="n"/>
      <c r="C9726" s="11" t="n"/>
      <c r="E9726" s="12">
        <f>IF($A9726="","",IF(ISNUMBER($A9726),$A9726,IFERROR(DATEVALUE($A9726),"")))</f>
        <v/>
      </c>
      <c r="F9726" s="12">
        <f>IF($B9726="","",IF(ISNUMBER($B9726),HOUR($B9726)*2+MINUTE($B9726)/30,IFERROR(VALUE(LEFT($B9726,FIND(":",$B9726)-1))*2+VALUE(MID($B9726,FIND(":",$B9726)+1,2))/30,"")))</f>
        <v/>
      </c>
      <c r="G9726" s="12">
        <f>IF($E9726="","",IF(WEEKDAY($E9726,2)&lt;6,1,0))</f>
        <v/>
      </c>
      <c r="H9726" s="12">
        <f>IF(OR($E9726="",$F9726=""),"",IF(AND($G9726=1,$F9726&gt;='Working Hours'!$C$8,$F9726&lt;'Working Hours'!$C$9),1,0))</f>
        <v/>
      </c>
    </row>
    <row r="9727">
      <c r="A9727" s="11" t="n"/>
      <c r="B9727" s="11" t="n"/>
      <c r="C9727" s="11" t="n"/>
      <c r="E9727" s="12">
        <f>IF($A9727="","",IF(ISNUMBER($A9727),$A9727,IFERROR(DATEVALUE($A9727),"")))</f>
        <v/>
      </c>
      <c r="F9727" s="12">
        <f>IF($B9727="","",IF(ISNUMBER($B9727),HOUR($B9727)*2+MINUTE($B9727)/30,IFERROR(VALUE(LEFT($B9727,FIND(":",$B9727)-1))*2+VALUE(MID($B9727,FIND(":",$B9727)+1,2))/30,"")))</f>
        <v/>
      </c>
      <c r="G9727" s="12">
        <f>IF($E9727="","",IF(WEEKDAY($E9727,2)&lt;6,1,0))</f>
        <v/>
      </c>
      <c r="H9727" s="12">
        <f>IF(OR($E9727="",$F9727=""),"",IF(AND($G9727=1,$F9727&gt;='Working Hours'!$C$8,$F9727&lt;'Working Hours'!$C$9),1,0))</f>
        <v/>
      </c>
    </row>
    <row r="9728">
      <c r="A9728" s="11" t="n"/>
      <c r="B9728" s="11" t="n"/>
      <c r="C9728" s="11" t="n"/>
      <c r="E9728" s="12">
        <f>IF($A9728="","",IF(ISNUMBER($A9728),$A9728,IFERROR(DATEVALUE($A9728),"")))</f>
        <v/>
      </c>
      <c r="F9728" s="12">
        <f>IF($B9728="","",IF(ISNUMBER($B9728),HOUR($B9728)*2+MINUTE($B9728)/30,IFERROR(VALUE(LEFT($B9728,FIND(":",$B9728)-1))*2+VALUE(MID($B9728,FIND(":",$B9728)+1,2))/30,"")))</f>
        <v/>
      </c>
      <c r="G9728" s="12">
        <f>IF($E9728="","",IF(WEEKDAY($E9728,2)&lt;6,1,0))</f>
        <v/>
      </c>
      <c r="H9728" s="12">
        <f>IF(OR($E9728="",$F9728=""),"",IF(AND($G9728=1,$F9728&gt;='Working Hours'!$C$8,$F9728&lt;'Working Hours'!$C$9),1,0))</f>
        <v/>
      </c>
    </row>
    <row r="9729">
      <c r="A9729" s="11" t="n"/>
      <c r="B9729" s="11" t="n"/>
      <c r="C9729" s="11" t="n"/>
      <c r="E9729" s="12">
        <f>IF($A9729="","",IF(ISNUMBER($A9729),$A9729,IFERROR(DATEVALUE($A9729),"")))</f>
        <v/>
      </c>
      <c r="F9729" s="12">
        <f>IF($B9729="","",IF(ISNUMBER($B9729),HOUR($B9729)*2+MINUTE($B9729)/30,IFERROR(VALUE(LEFT($B9729,FIND(":",$B9729)-1))*2+VALUE(MID($B9729,FIND(":",$B9729)+1,2))/30,"")))</f>
        <v/>
      </c>
      <c r="G9729" s="12">
        <f>IF($E9729="","",IF(WEEKDAY($E9729,2)&lt;6,1,0))</f>
        <v/>
      </c>
      <c r="H9729" s="12">
        <f>IF(OR($E9729="",$F9729=""),"",IF(AND($G9729=1,$F9729&gt;='Working Hours'!$C$8,$F9729&lt;'Working Hours'!$C$9),1,0))</f>
        <v/>
      </c>
    </row>
    <row r="9730">
      <c r="A9730" s="11" t="n"/>
      <c r="B9730" s="11" t="n"/>
      <c r="C9730" s="11" t="n"/>
      <c r="E9730" s="12">
        <f>IF($A9730="","",IF(ISNUMBER($A9730),$A9730,IFERROR(DATEVALUE($A9730),"")))</f>
        <v/>
      </c>
      <c r="F9730" s="12">
        <f>IF($B9730="","",IF(ISNUMBER($B9730),HOUR($B9730)*2+MINUTE($B9730)/30,IFERROR(VALUE(LEFT($B9730,FIND(":",$B9730)-1))*2+VALUE(MID($B9730,FIND(":",$B9730)+1,2))/30,"")))</f>
        <v/>
      </c>
      <c r="G9730" s="12">
        <f>IF($E9730="","",IF(WEEKDAY($E9730,2)&lt;6,1,0))</f>
        <v/>
      </c>
      <c r="H9730" s="12">
        <f>IF(OR($E9730="",$F9730=""),"",IF(AND($G9730=1,$F9730&gt;='Working Hours'!$C$8,$F9730&lt;'Working Hours'!$C$9),1,0))</f>
        <v/>
      </c>
    </row>
    <row r="9731">
      <c r="A9731" s="11" t="n"/>
      <c r="B9731" s="11" t="n"/>
      <c r="C9731" s="11" t="n"/>
      <c r="E9731" s="12">
        <f>IF($A9731="","",IF(ISNUMBER($A9731),$A9731,IFERROR(DATEVALUE($A9731),"")))</f>
        <v/>
      </c>
      <c r="F9731" s="12">
        <f>IF($B9731="","",IF(ISNUMBER($B9731),HOUR($B9731)*2+MINUTE($B9731)/30,IFERROR(VALUE(LEFT($B9731,FIND(":",$B9731)-1))*2+VALUE(MID($B9731,FIND(":",$B9731)+1,2))/30,"")))</f>
        <v/>
      </c>
      <c r="G9731" s="12">
        <f>IF($E9731="","",IF(WEEKDAY($E9731,2)&lt;6,1,0))</f>
        <v/>
      </c>
      <c r="H9731" s="12">
        <f>IF(OR($E9731="",$F9731=""),"",IF(AND($G9731=1,$F9731&gt;='Working Hours'!$C$8,$F9731&lt;'Working Hours'!$C$9),1,0))</f>
        <v/>
      </c>
    </row>
    <row r="9732">
      <c r="A9732" s="11" t="n"/>
      <c r="B9732" s="11" t="n"/>
      <c r="C9732" s="11" t="n"/>
      <c r="E9732" s="12">
        <f>IF($A9732="","",IF(ISNUMBER($A9732),$A9732,IFERROR(DATEVALUE($A9732),"")))</f>
        <v/>
      </c>
      <c r="F9732" s="12">
        <f>IF($B9732="","",IF(ISNUMBER($B9732),HOUR($B9732)*2+MINUTE($B9732)/30,IFERROR(VALUE(LEFT($B9732,FIND(":",$B9732)-1))*2+VALUE(MID($B9732,FIND(":",$B9732)+1,2))/30,"")))</f>
        <v/>
      </c>
      <c r="G9732" s="12">
        <f>IF($E9732="","",IF(WEEKDAY($E9732,2)&lt;6,1,0))</f>
        <v/>
      </c>
      <c r="H9732" s="12">
        <f>IF(OR($E9732="",$F9732=""),"",IF(AND($G9732=1,$F9732&gt;='Working Hours'!$C$8,$F9732&lt;'Working Hours'!$C$9),1,0))</f>
        <v/>
      </c>
    </row>
    <row r="9733">
      <c r="A9733" s="11" t="n"/>
      <c r="B9733" s="11" t="n"/>
      <c r="C9733" s="11" t="n"/>
      <c r="E9733" s="12">
        <f>IF($A9733="","",IF(ISNUMBER($A9733),$A9733,IFERROR(DATEVALUE($A9733),"")))</f>
        <v/>
      </c>
      <c r="F9733" s="12">
        <f>IF($B9733="","",IF(ISNUMBER($B9733),HOUR($B9733)*2+MINUTE($B9733)/30,IFERROR(VALUE(LEFT($B9733,FIND(":",$B9733)-1))*2+VALUE(MID($B9733,FIND(":",$B9733)+1,2))/30,"")))</f>
        <v/>
      </c>
      <c r="G9733" s="12">
        <f>IF($E9733="","",IF(WEEKDAY($E9733,2)&lt;6,1,0))</f>
        <v/>
      </c>
      <c r="H9733" s="12">
        <f>IF(OR($E9733="",$F9733=""),"",IF(AND($G9733=1,$F9733&gt;='Working Hours'!$C$8,$F9733&lt;'Working Hours'!$C$9),1,0))</f>
        <v/>
      </c>
    </row>
    <row r="9734">
      <c r="A9734" s="11" t="n"/>
      <c r="B9734" s="11" t="n"/>
      <c r="C9734" s="11" t="n"/>
      <c r="E9734" s="12">
        <f>IF($A9734="","",IF(ISNUMBER($A9734),$A9734,IFERROR(DATEVALUE($A9734),"")))</f>
        <v/>
      </c>
      <c r="F9734" s="12">
        <f>IF($B9734="","",IF(ISNUMBER($B9734),HOUR($B9734)*2+MINUTE($B9734)/30,IFERROR(VALUE(LEFT($B9734,FIND(":",$B9734)-1))*2+VALUE(MID($B9734,FIND(":",$B9734)+1,2))/30,"")))</f>
        <v/>
      </c>
      <c r="G9734" s="12">
        <f>IF($E9734="","",IF(WEEKDAY($E9734,2)&lt;6,1,0))</f>
        <v/>
      </c>
      <c r="H9734" s="12">
        <f>IF(OR($E9734="",$F9734=""),"",IF(AND($G9734=1,$F9734&gt;='Working Hours'!$C$8,$F9734&lt;'Working Hours'!$C$9),1,0))</f>
        <v/>
      </c>
    </row>
    <row r="9735">
      <c r="A9735" s="11" t="n"/>
      <c r="B9735" s="11" t="n"/>
      <c r="C9735" s="11" t="n"/>
      <c r="E9735" s="12">
        <f>IF($A9735="","",IF(ISNUMBER($A9735),$A9735,IFERROR(DATEVALUE($A9735),"")))</f>
        <v/>
      </c>
      <c r="F9735" s="12">
        <f>IF($B9735="","",IF(ISNUMBER($B9735),HOUR($B9735)*2+MINUTE($B9735)/30,IFERROR(VALUE(LEFT($B9735,FIND(":",$B9735)-1))*2+VALUE(MID($B9735,FIND(":",$B9735)+1,2))/30,"")))</f>
        <v/>
      </c>
      <c r="G9735" s="12">
        <f>IF($E9735="","",IF(WEEKDAY($E9735,2)&lt;6,1,0))</f>
        <v/>
      </c>
      <c r="H9735" s="12">
        <f>IF(OR($E9735="",$F9735=""),"",IF(AND($G9735=1,$F9735&gt;='Working Hours'!$C$8,$F9735&lt;'Working Hours'!$C$9),1,0))</f>
        <v/>
      </c>
    </row>
    <row r="9736">
      <c r="A9736" s="11" t="n"/>
      <c r="B9736" s="11" t="n"/>
      <c r="C9736" s="11" t="n"/>
      <c r="E9736" s="12">
        <f>IF($A9736="","",IF(ISNUMBER($A9736),$A9736,IFERROR(DATEVALUE($A9736),"")))</f>
        <v/>
      </c>
      <c r="F9736" s="12">
        <f>IF($B9736="","",IF(ISNUMBER($B9736),HOUR($B9736)*2+MINUTE($B9736)/30,IFERROR(VALUE(LEFT($B9736,FIND(":",$B9736)-1))*2+VALUE(MID($B9736,FIND(":",$B9736)+1,2))/30,"")))</f>
        <v/>
      </c>
      <c r="G9736" s="12">
        <f>IF($E9736="","",IF(WEEKDAY($E9736,2)&lt;6,1,0))</f>
        <v/>
      </c>
      <c r="H9736" s="12">
        <f>IF(OR($E9736="",$F9736=""),"",IF(AND($G9736=1,$F9736&gt;='Working Hours'!$C$8,$F9736&lt;'Working Hours'!$C$9),1,0))</f>
        <v/>
      </c>
    </row>
    <row r="9737">
      <c r="A9737" s="11" t="n"/>
      <c r="B9737" s="11" t="n"/>
      <c r="C9737" s="11" t="n"/>
      <c r="E9737" s="12">
        <f>IF($A9737="","",IF(ISNUMBER($A9737),$A9737,IFERROR(DATEVALUE($A9737),"")))</f>
        <v/>
      </c>
      <c r="F9737" s="12">
        <f>IF($B9737="","",IF(ISNUMBER($B9737),HOUR($B9737)*2+MINUTE($B9737)/30,IFERROR(VALUE(LEFT($B9737,FIND(":",$B9737)-1))*2+VALUE(MID($B9737,FIND(":",$B9737)+1,2))/30,"")))</f>
        <v/>
      </c>
      <c r="G9737" s="12">
        <f>IF($E9737="","",IF(WEEKDAY($E9737,2)&lt;6,1,0))</f>
        <v/>
      </c>
      <c r="H9737" s="12">
        <f>IF(OR($E9737="",$F9737=""),"",IF(AND($G9737=1,$F9737&gt;='Working Hours'!$C$8,$F9737&lt;'Working Hours'!$C$9),1,0))</f>
        <v/>
      </c>
    </row>
    <row r="9738">
      <c r="A9738" s="11" t="n"/>
      <c r="B9738" s="11" t="n"/>
      <c r="C9738" s="11" t="n"/>
      <c r="E9738" s="12">
        <f>IF($A9738="","",IF(ISNUMBER($A9738),$A9738,IFERROR(DATEVALUE($A9738),"")))</f>
        <v/>
      </c>
      <c r="F9738" s="12">
        <f>IF($B9738="","",IF(ISNUMBER($B9738),HOUR($B9738)*2+MINUTE($B9738)/30,IFERROR(VALUE(LEFT($B9738,FIND(":",$B9738)-1))*2+VALUE(MID($B9738,FIND(":",$B9738)+1,2))/30,"")))</f>
        <v/>
      </c>
      <c r="G9738" s="12">
        <f>IF($E9738="","",IF(WEEKDAY($E9738,2)&lt;6,1,0))</f>
        <v/>
      </c>
      <c r="H9738" s="12">
        <f>IF(OR($E9738="",$F9738=""),"",IF(AND($G9738=1,$F9738&gt;='Working Hours'!$C$8,$F9738&lt;'Working Hours'!$C$9),1,0))</f>
        <v/>
      </c>
    </row>
    <row r="9739">
      <c r="A9739" s="11" t="n"/>
      <c r="B9739" s="11" t="n"/>
      <c r="C9739" s="11" t="n"/>
      <c r="E9739" s="12">
        <f>IF($A9739="","",IF(ISNUMBER($A9739),$A9739,IFERROR(DATEVALUE($A9739),"")))</f>
        <v/>
      </c>
      <c r="F9739" s="12">
        <f>IF($B9739="","",IF(ISNUMBER($B9739),HOUR($B9739)*2+MINUTE($B9739)/30,IFERROR(VALUE(LEFT($B9739,FIND(":",$B9739)-1))*2+VALUE(MID($B9739,FIND(":",$B9739)+1,2))/30,"")))</f>
        <v/>
      </c>
      <c r="G9739" s="12">
        <f>IF($E9739="","",IF(WEEKDAY($E9739,2)&lt;6,1,0))</f>
        <v/>
      </c>
      <c r="H9739" s="12">
        <f>IF(OR($E9739="",$F9739=""),"",IF(AND($G9739=1,$F9739&gt;='Working Hours'!$C$8,$F9739&lt;'Working Hours'!$C$9),1,0))</f>
        <v/>
      </c>
    </row>
    <row r="9740">
      <c r="A9740" s="11" t="n"/>
      <c r="B9740" s="11" t="n"/>
      <c r="C9740" s="11" t="n"/>
      <c r="E9740" s="12">
        <f>IF($A9740="","",IF(ISNUMBER($A9740),$A9740,IFERROR(DATEVALUE($A9740),"")))</f>
        <v/>
      </c>
      <c r="F9740" s="12">
        <f>IF($B9740="","",IF(ISNUMBER($B9740),HOUR($B9740)*2+MINUTE($B9740)/30,IFERROR(VALUE(LEFT($B9740,FIND(":",$B9740)-1))*2+VALUE(MID($B9740,FIND(":",$B9740)+1,2))/30,"")))</f>
        <v/>
      </c>
      <c r="G9740" s="12">
        <f>IF($E9740="","",IF(WEEKDAY($E9740,2)&lt;6,1,0))</f>
        <v/>
      </c>
      <c r="H9740" s="12">
        <f>IF(OR($E9740="",$F9740=""),"",IF(AND($G9740=1,$F9740&gt;='Working Hours'!$C$8,$F9740&lt;'Working Hours'!$C$9),1,0))</f>
        <v/>
      </c>
    </row>
    <row r="9741">
      <c r="A9741" s="11" t="n"/>
      <c r="B9741" s="11" t="n"/>
      <c r="C9741" s="11" t="n"/>
      <c r="E9741" s="12">
        <f>IF($A9741="","",IF(ISNUMBER($A9741),$A9741,IFERROR(DATEVALUE($A9741),"")))</f>
        <v/>
      </c>
      <c r="F9741" s="12">
        <f>IF($B9741="","",IF(ISNUMBER($B9741),HOUR($B9741)*2+MINUTE($B9741)/30,IFERROR(VALUE(LEFT($B9741,FIND(":",$B9741)-1))*2+VALUE(MID($B9741,FIND(":",$B9741)+1,2))/30,"")))</f>
        <v/>
      </c>
      <c r="G9741" s="12">
        <f>IF($E9741="","",IF(WEEKDAY($E9741,2)&lt;6,1,0))</f>
        <v/>
      </c>
      <c r="H9741" s="12">
        <f>IF(OR($E9741="",$F9741=""),"",IF(AND($G9741=1,$F9741&gt;='Working Hours'!$C$8,$F9741&lt;'Working Hours'!$C$9),1,0))</f>
        <v/>
      </c>
    </row>
    <row r="9742">
      <c r="A9742" s="11" t="n"/>
      <c r="B9742" s="11" t="n"/>
      <c r="C9742" s="11" t="n"/>
      <c r="E9742" s="12">
        <f>IF($A9742="","",IF(ISNUMBER($A9742),$A9742,IFERROR(DATEVALUE($A9742),"")))</f>
        <v/>
      </c>
      <c r="F9742" s="12">
        <f>IF($B9742="","",IF(ISNUMBER($B9742),HOUR($B9742)*2+MINUTE($B9742)/30,IFERROR(VALUE(LEFT($B9742,FIND(":",$B9742)-1))*2+VALUE(MID($B9742,FIND(":",$B9742)+1,2))/30,"")))</f>
        <v/>
      </c>
      <c r="G9742" s="12">
        <f>IF($E9742="","",IF(WEEKDAY($E9742,2)&lt;6,1,0))</f>
        <v/>
      </c>
      <c r="H9742" s="12">
        <f>IF(OR($E9742="",$F9742=""),"",IF(AND($G9742=1,$F9742&gt;='Working Hours'!$C$8,$F9742&lt;'Working Hours'!$C$9),1,0))</f>
        <v/>
      </c>
    </row>
    <row r="9743">
      <c r="A9743" s="11" t="n"/>
      <c r="B9743" s="11" t="n"/>
      <c r="C9743" s="11" t="n"/>
      <c r="E9743" s="12">
        <f>IF($A9743="","",IF(ISNUMBER($A9743),$A9743,IFERROR(DATEVALUE($A9743),"")))</f>
        <v/>
      </c>
      <c r="F9743" s="12">
        <f>IF($B9743="","",IF(ISNUMBER($B9743),HOUR($B9743)*2+MINUTE($B9743)/30,IFERROR(VALUE(LEFT($B9743,FIND(":",$B9743)-1))*2+VALUE(MID($B9743,FIND(":",$B9743)+1,2))/30,"")))</f>
        <v/>
      </c>
      <c r="G9743" s="12">
        <f>IF($E9743="","",IF(WEEKDAY($E9743,2)&lt;6,1,0))</f>
        <v/>
      </c>
      <c r="H9743" s="12">
        <f>IF(OR($E9743="",$F9743=""),"",IF(AND($G9743=1,$F9743&gt;='Working Hours'!$C$8,$F9743&lt;'Working Hours'!$C$9),1,0))</f>
        <v/>
      </c>
    </row>
    <row r="9744">
      <c r="A9744" s="11" t="n"/>
      <c r="B9744" s="11" t="n"/>
      <c r="C9744" s="11" t="n"/>
      <c r="E9744" s="12">
        <f>IF($A9744="","",IF(ISNUMBER($A9744),$A9744,IFERROR(DATEVALUE($A9744),"")))</f>
        <v/>
      </c>
      <c r="F9744" s="12">
        <f>IF($B9744="","",IF(ISNUMBER($B9744),HOUR($B9744)*2+MINUTE($B9744)/30,IFERROR(VALUE(LEFT($B9744,FIND(":",$B9744)-1))*2+VALUE(MID($B9744,FIND(":",$B9744)+1,2))/30,"")))</f>
        <v/>
      </c>
      <c r="G9744" s="12">
        <f>IF($E9744="","",IF(WEEKDAY($E9744,2)&lt;6,1,0))</f>
        <v/>
      </c>
      <c r="H9744" s="12">
        <f>IF(OR($E9744="",$F9744=""),"",IF(AND($G9744=1,$F9744&gt;='Working Hours'!$C$8,$F9744&lt;'Working Hours'!$C$9),1,0))</f>
        <v/>
      </c>
    </row>
    <row r="9745">
      <c r="A9745" s="11" t="n"/>
      <c r="B9745" s="11" t="n"/>
      <c r="C9745" s="11" t="n"/>
      <c r="E9745" s="12">
        <f>IF($A9745="","",IF(ISNUMBER($A9745),$A9745,IFERROR(DATEVALUE($A9745),"")))</f>
        <v/>
      </c>
      <c r="F9745" s="12">
        <f>IF($B9745="","",IF(ISNUMBER($B9745),HOUR($B9745)*2+MINUTE($B9745)/30,IFERROR(VALUE(LEFT($B9745,FIND(":",$B9745)-1))*2+VALUE(MID($B9745,FIND(":",$B9745)+1,2))/30,"")))</f>
        <v/>
      </c>
      <c r="G9745" s="12">
        <f>IF($E9745="","",IF(WEEKDAY($E9745,2)&lt;6,1,0))</f>
        <v/>
      </c>
      <c r="H9745" s="12">
        <f>IF(OR($E9745="",$F9745=""),"",IF(AND($G9745=1,$F9745&gt;='Working Hours'!$C$8,$F9745&lt;'Working Hours'!$C$9),1,0))</f>
        <v/>
      </c>
    </row>
    <row r="9746">
      <c r="A9746" s="11" t="n"/>
      <c r="B9746" s="11" t="n"/>
      <c r="C9746" s="11" t="n"/>
      <c r="E9746" s="12">
        <f>IF($A9746="","",IF(ISNUMBER($A9746),$A9746,IFERROR(DATEVALUE($A9746),"")))</f>
        <v/>
      </c>
      <c r="F9746" s="12">
        <f>IF($B9746="","",IF(ISNUMBER($B9746),HOUR($B9746)*2+MINUTE($B9746)/30,IFERROR(VALUE(LEFT($B9746,FIND(":",$B9746)-1))*2+VALUE(MID($B9746,FIND(":",$B9746)+1,2))/30,"")))</f>
        <v/>
      </c>
      <c r="G9746" s="12">
        <f>IF($E9746="","",IF(WEEKDAY($E9746,2)&lt;6,1,0))</f>
        <v/>
      </c>
      <c r="H9746" s="12">
        <f>IF(OR($E9746="",$F9746=""),"",IF(AND($G9746=1,$F9746&gt;='Working Hours'!$C$8,$F9746&lt;'Working Hours'!$C$9),1,0))</f>
        <v/>
      </c>
    </row>
    <row r="9747">
      <c r="A9747" s="11" t="n"/>
      <c r="B9747" s="11" t="n"/>
      <c r="C9747" s="11" t="n"/>
      <c r="E9747" s="12">
        <f>IF($A9747="","",IF(ISNUMBER($A9747),$A9747,IFERROR(DATEVALUE($A9747),"")))</f>
        <v/>
      </c>
      <c r="F9747" s="12">
        <f>IF($B9747="","",IF(ISNUMBER($B9747),HOUR($B9747)*2+MINUTE($B9747)/30,IFERROR(VALUE(LEFT($B9747,FIND(":",$B9747)-1))*2+VALUE(MID($B9747,FIND(":",$B9747)+1,2))/30,"")))</f>
        <v/>
      </c>
      <c r="G9747" s="12">
        <f>IF($E9747="","",IF(WEEKDAY($E9747,2)&lt;6,1,0))</f>
        <v/>
      </c>
      <c r="H9747" s="12">
        <f>IF(OR($E9747="",$F9747=""),"",IF(AND($G9747=1,$F9747&gt;='Working Hours'!$C$8,$F9747&lt;'Working Hours'!$C$9),1,0))</f>
        <v/>
      </c>
    </row>
    <row r="9748">
      <c r="A9748" s="11" t="n"/>
      <c r="B9748" s="11" t="n"/>
      <c r="C9748" s="11" t="n"/>
      <c r="E9748" s="12">
        <f>IF($A9748="","",IF(ISNUMBER($A9748),$A9748,IFERROR(DATEVALUE($A9748),"")))</f>
        <v/>
      </c>
      <c r="F9748" s="12">
        <f>IF($B9748="","",IF(ISNUMBER($B9748),HOUR($B9748)*2+MINUTE($B9748)/30,IFERROR(VALUE(LEFT($B9748,FIND(":",$B9748)-1))*2+VALUE(MID($B9748,FIND(":",$B9748)+1,2))/30,"")))</f>
        <v/>
      </c>
      <c r="G9748" s="12">
        <f>IF($E9748="","",IF(WEEKDAY($E9748,2)&lt;6,1,0))</f>
        <v/>
      </c>
      <c r="H9748" s="12">
        <f>IF(OR($E9748="",$F9748=""),"",IF(AND($G9748=1,$F9748&gt;='Working Hours'!$C$8,$F9748&lt;'Working Hours'!$C$9),1,0))</f>
        <v/>
      </c>
    </row>
    <row r="9749">
      <c r="A9749" s="11" t="n"/>
      <c r="B9749" s="11" t="n"/>
      <c r="C9749" s="11" t="n"/>
      <c r="E9749" s="12">
        <f>IF($A9749="","",IF(ISNUMBER($A9749),$A9749,IFERROR(DATEVALUE($A9749),"")))</f>
        <v/>
      </c>
      <c r="F9749" s="12">
        <f>IF($B9749="","",IF(ISNUMBER($B9749),HOUR($B9749)*2+MINUTE($B9749)/30,IFERROR(VALUE(LEFT($B9749,FIND(":",$B9749)-1))*2+VALUE(MID($B9749,FIND(":",$B9749)+1,2))/30,"")))</f>
        <v/>
      </c>
      <c r="G9749" s="12">
        <f>IF($E9749="","",IF(WEEKDAY($E9749,2)&lt;6,1,0))</f>
        <v/>
      </c>
      <c r="H9749" s="12">
        <f>IF(OR($E9749="",$F9749=""),"",IF(AND($G9749=1,$F9749&gt;='Working Hours'!$C$8,$F9749&lt;'Working Hours'!$C$9),1,0))</f>
        <v/>
      </c>
    </row>
    <row r="9750">
      <c r="A9750" s="11" t="n"/>
      <c r="B9750" s="11" t="n"/>
      <c r="C9750" s="11" t="n"/>
      <c r="E9750" s="12">
        <f>IF($A9750="","",IF(ISNUMBER($A9750),$A9750,IFERROR(DATEVALUE($A9750),"")))</f>
        <v/>
      </c>
      <c r="F9750" s="12">
        <f>IF($B9750="","",IF(ISNUMBER($B9750),HOUR($B9750)*2+MINUTE($B9750)/30,IFERROR(VALUE(LEFT($B9750,FIND(":",$B9750)-1))*2+VALUE(MID($B9750,FIND(":",$B9750)+1,2))/30,"")))</f>
        <v/>
      </c>
      <c r="G9750" s="12">
        <f>IF($E9750="","",IF(WEEKDAY($E9750,2)&lt;6,1,0))</f>
        <v/>
      </c>
      <c r="H9750" s="12">
        <f>IF(OR($E9750="",$F9750=""),"",IF(AND($G9750=1,$F9750&gt;='Working Hours'!$C$8,$F9750&lt;'Working Hours'!$C$9),1,0))</f>
        <v/>
      </c>
    </row>
    <row r="9751">
      <c r="A9751" s="11" t="n"/>
      <c r="B9751" s="11" t="n"/>
      <c r="C9751" s="11" t="n"/>
      <c r="E9751" s="12">
        <f>IF($A9751="","",IF(ISNUMBER($A9751),$A9751,IFERROR(DATEVALUE($A9751),"")))</f>
        <v/>
      </c>
      <c r="F9751" s="12">
        <f>IF($B9751="","",IF(ISNUMBER($B9751),HOUR($B9751)*2+MINUTE($B9751)/30,IFERROR(VALUE(LEFT($B9751,FIND(":",$B9751)-1))*2+VALUE(MID($B9751,FIND(":",$B9751)+1,2))/30,"")))</f>
        <v/>
      </c>
      <c r="G9751" s="12">
        <f>IF($E9751="","",IF(WEEKDAY($E9751,2)&lt;6,1,0))</f>
        <v/>
      </c>
      <c r="H9751" s="12">
        <f>IF(OR($E9751="",$F9751=""),"",IF(AND($G9751=1,$F9751&gt;='Working Hours'!$C$8,$F9751&lt;'Working Hours'!$C$9),1,0))</f>
        <v/>
      </c>
    </row>
    <row r="9752">
      <c r="A9752" s="11" t="n"/>
      <c r="B9752" s="11" t="n"/>
      <c r="C9752" s="11" t="n"/>
      <c r="E9752" s="12">
        <f>IF($A9752="","",IF(ISNUMBER($A9752),$A9752,IFERROR(DATEVALUE($A9752),"")))</f>
        <v/>
      </c>
      <c r="F9752" s="12">
        <f>IF($B9752="","",IF(ISNUMBER($B9752),HOUR($B9752)*2+MINUTE($B9752)/30,IFERROR(VALUE(LEFT($B9752,FIND(":",$B9752)-1))*2+VALUE(MID($B9752,FIND(":",$B9752)+1,2))/30,"")))</f>
        <v/>
      </c>
      <c r="G9752" s="12">
        <f>IF($E9752="","",IF(WEEKDAY($E9752,2)&lt;6,1,0))</f>
        <v/>
      </c>
      <c r="H9752" s="12">
        <f>IF(OR($E9752="",$F9752=""),"",IF(AND($G9752=1,$F9752&gt;='Working Hours'!$C$8,$F9752&lt;'Working Hours'!$C$9),1,0))</f>
        <v/>
      </c>
    </row>
    <row r="9753">
      <c r="A9753" s="11" t="n"/>
      <c r="B9753" s="11" t="n"/>
      <c r="C9753" s="11" t="n"/>
      <c r="E9753" s="12">
        <f>IF($A9753="","",IF(ISNUMBER($A9753),$A9753,IFERROR(DATEVALUE($A9753),"")))</f>
        <v/>
      </c>
      <c r="F9753" s="12">
        <f>IF($B9753="","",IF(ISNUMBER($B9753),HOUR($B9753)*2+MINUTE($B9753)/30,IFERROR(VALUE(LEFT($B9753,FIND(":",$B9753)-1))*2+VALUE(MID($B9753,FIND(":",$B9753)+1,2))/30,"")))</f>
        <v/>
      </c>
      <c r="G9753" s="12">
        <f>IF($E9753="","",IF(WEEKDAY($E9753,2)&lt;6,1,0))</f>
        <v/>
      </c>
      <c r="H9753" s="12">
        <f>IF(OR($E9753="",$F9753=""),"",IF(AND($G9753=1,$F9753&gt;='Working Hours'!$C$8,$F9753&lt;'Working Hours'!$C$9),1,0))</f>
        <v/>
      </c>
    </row>
    <row r="9754">
      <c r="A9754" s="11" t="n"/>
      <c r="B9754" s="11" t="n"/>
      <c r="C9754" s="11" t="n"/>
      <c r="E9754" s="12">
        <f>IF($A9754="","",IF(ISNUMBER($A9754),$A9754,IFERROR(DATEVALUE($A9754),"")))</f>
        <v/>
      </c>
      <c r="F9754" s="12">
        <f>IF($B9754="","",IF(ISNUMBER($B9754),HOUR($B9754)*2+MINUTE($B9754)/30,IFERROR(VALUE(LEFT($B9754,FIND(":",$B9754)-1))*2+VALUE(MID($B9754,FIND(":",$B9754)+1,2))/30,"")))</f>
        <v/>
      </c>
      <c r="G9754" s="12">
        <f>IF($E9754="","",IF(WEEKDAY($E9754,2)&lt;6,1,0))</f>
        <v/>
      </c>
      <c r="H9754" s="12">
        <f>IF(OR($E9754="",$F9754=""),"",IF(AND($G9754=1,$F9754&gt;='Working Hours'!$C$8,$F9754&lt;'Working Hours'!$C$9),1,0))</f>
        <v/>
      </c>
    </row>
    <row r="9755">
      <c r="A9755" s="11" t="n"/>
      <c r="B9755" s="11" t="n"/>
      <c r="C9755" s="11" t="n"/>
      <c r="E9755" s="12">
        <f>IF($A9755="","",IF(ISNUMBER($A9755),$A9755,IFERROR(DATEVALUE($A9755),"")))</f>
        <v/>
      </c>
      <c r="F9755" s="12">
        <f>IF($B9755="","",IF(ISNUMBER($B9755),HOUR($B9755)*2+MINUTE($B9755)/30,IFERROR(VALUE(LEFT($B9755,FIND(":",$B9755)-1))*2+VALUE(MID($B9755,FIND(":",$B9755)+1,2))/30,"")))</f>
        <v/>
      </c>
      <c r="G9755" s="12">
        <f>IF($E9755="","",IF(WEEKDAY($E9755,2)&lt;6,1,0))</f>
        <v/>
      </c>
      <c r="H9755" s="12">
        <f>IF(OR($E9755="",$F9755=""),"",IF(AND($G9755=1,$F9755&gt;='Working Hours'!$C$8,$F9755&lt;'Working Hours'!$C$9),1,0))</f>
        <v/>
      </c>
    </row>
    <row r="9756">
      <c r="A9756" s="11" t="n"/>
      <c r="B9756" s="11" t="n"/>
      <c r="C9756" s="11" t="n"/>
      <c r="E9756" s="12">
        <f>IF($A9756="","",IF(ISNUMBER($A9756),$A9756,IFERROR(DATEVALUE($A9756),"")))</f>
        <v/>
      </c>
      <c r="F9756" s="12">
        <f>IF($B9756="","",IF(ISNUMBER($B9756),HOUR($B9756)*2+MINUTE($B9756)/30,IFERROR(VALUE(LEFT($B9756,FIND(":",$B9756)-1))*2+VALUE(MID($B9756,FIND(":",$B9756)+1,2))/30,"")))</f>
        <v/>
      </c>
      <c r="G9756" s="12">
        <f>IF($E9756="","",IF(WEEKDAY($E9756,2)&lt;6,1,0))</f>
        <v/>
      </c>
      <c r="H9756" s="12">
        <f>IF(OR($E9756="",$F9756=""),"",IF(AND($G9756=1,$F9756&gt;='Working Hours'!$C$8,$F9756&lt;'Working Hours'!$C$9),1,0))</f>
        <v/>
      </c>
    </row>
    <row r="9757">
      <c r="A9757" s="11" t="n"/>
      <c r="B9757" s="11" t="n"/>
      <c r="C9757" s="11" t="n"/>
      <c r="E9757" s="12">
        <f>IF($A9757="","",IF(ISNUMBER($A9757),$A9757,IFERROR(DATEVALUE($A9757),"")))</f>
        <v/>
      </c>
      <c r="F9757" s="12">
        <f>IF($B9757="","",IF(ISNUMBER($B9757),HOUR($B9757)*2+MINUTE($B9757)/30,IFERROR(VALUE(LEFT($B9757,FIND(":",$B9757)-1))*2+VALUE(MID($B9757,FIND(":",$B9757)+1,2))/30,"")))</f>
        <v/>
      </c>
      <c r="G9757" s="12">
        <f>IF($E9757="","",IF(WEEKDAY($E9757,2)&lt;6,1,0))</f>
        <v/>
      </c>
      <c r="H9757" s="12">
        <f>IF(OR($E9757="",$F9757=""),"",IF(AND($G9757=1,$F9757&gt;='Working Hours'!$C$8,$F9757&lt;'Working Hours'!$C$9),1,0))</f>
        <v/>
      </c>
    </row>
    <row r="9758">
      <c r="A9758" s="11" t="n"/>
      <c r="B9758" s="11" t="n"/>
      <c r="C9758" s="11" t="n"/>
      <c r="E9758" s="12">
        <f>IF($A9758="","",IF(ISNUMBER($A9758),$A9758,IFERROR(DATEVALUE($A9758),"")))</f>
        <v/>
      </c>
      <c r="F9758" s="12">
        <f>IF($B9758="","",IF(ISNUMBER($B9758),HOUR($B9758)*2+MINUTE($B9758)/30,IFERROR(VALUE(LEFT($B9758,FIND(":",$B9758)-1))*2+VALUE(MID($B9758,FIND(":",$B9758)+1,2))/30,"")))</f>
        <v/>
      </c>
      <c r="G9758" s="12">
        <f>IF($E9758="","",IF(WEEKDAY($E9758,2)&lt;6,1,0))</f>
        <v/>
      </c>
      <c r="H9758" s="12">
        <f>IF(OR($E9758="",$F9758=""),"",IF(AND($G9758=1,$F9758&gt;='Working Hours'!$C$8,$F9758&lt;'Working Hours'!$C$9),1,0))</f>
        <v/>
      </c>
    </row>
    <row r="9759">
      <c r="A9759" s="11" t="n"/>
      <c r="B9759" s="11" t="n"/>
      <c r="C9759" s="11" t="n"/>
      <c r="E9759" s="12">
        <f>IF($A9759="","",IF(ISNUMBER($A9759),$A9759,IFERROR(DATEVALUE($A9759),"")))</f>
        <v/>
      </c>
      <c r="F9759" s="12">
        <f>IF($B9759="","",IF(ISNUMBER($B9759),HOUR($B9759)*2+MINUTE($B9759)/30,IFERROR(VALUE(LEFT($B9759,FIND(":",$B9759)-1))*2+VALUE(MID($B9759,FIND(":",$B9759)+1,2))/30,"")))</f>
        <v/>
      </c>
      <c r="G9759" s="12">
        <f>IF($E9759="","",IF(WEEKDAY($E9759,2)&lt;6,1,0))</f>
        <v/>
      </c>
      <c r="H9759" s="12">
        <f>IF(OR($E9759="",$F9759=""),"",IF(AND($G9759=1,$F9759&gt;='Working Hours'!$C$8,$F9759&lt;'Working Hours'!$C$9),1,0))</f>
        <v/>
      </c>
    </row>
    <row r="9760">
      <c r="A9760" s="11" t="n"/>
      <c r="B9760" s="11" t="n"/>
      <c r="C9760" s="11" t="n"/>
      <c r="E9760" s="12">
        <f>IF($A9760="","",IF(ISNUMBER($A9760),$A9760,IFERROR(DATEVALUE($A9760),"")))</f>
        <v/>
      </c>
      <c r="F9760" s="12">
        <f>IF($B9760="","",IF(ISNUMBER($B9760),HOUR($B9760)*2+MINUTE($B9760)/30,IFERROR(VALUE(LEFT($B9760,FIND(":",$B9760)-1))*2+VALUE(MID($B9760,FIND(":",$B9760)+1,2))/30,"")))</f>
        <v/>
      </c>
      <c r="G9760" s="12">
        <f>IF($E9760="","",IF(WEEKDAY($E9760,2)&lt;6,1,0))</f>
        <v/>
      </c>
      <c r="H9760" s="12">
        <f>IF(OR($E9760="",$F9760=""),"",IF(AND($G9760=1,$F9760&gt;='Working Hours'!$C$8,$F9760&lt;'Working Hours'!$C$9),1,0))</f>
        <v/>
      </c>
    </row>
    <row r="9761">
      <c r="A9761" s="11" t="n"/>
      <c r="B9761" s="11" t="n"/>
      <c r="C9761" s="11" t="n"/>
      <c r="E9761" s="12">
        <f>IF($A9761="","",IF(ISNUMBER($A9761),$A9761,IFERROR(DATEVALUE($A9761),"")))</f>
        <v/>
      </c>
      <c r="F9761" s="12">
        <f>IF($B9761="","",IF(ISNUMBER($B9761),HOUR($B9761)*2+MINUTE($B9761)/30,IFERROR(VALUE(LEFT($B9761,FIND(":",$B9761)-1))*2+VALUE(MID($B9761,FIND(":",$B9761)+1,2))/30,"")))</f>
        <v/>
      </c>
      <c r="G9761" s="12">
        <f>IF($E9761="","",IF(WEEKDAY($E9761,2)&lt;6,1,0))</f>
        <v/>
      </c>
      <c r="H9761" s="12">
        <f>IF(OR($E9761="",$F9761=""),"",IF(AND($G9761=1,$F9761&gt;='Working Hours'!$C$8,$F9761&lt;'Working Hours'!$C$9),1,0))</f>
        <v/>
      </c>
    </row>
    <row r="9762">
      <c r="A9762" s="11" t="n"/>
      <c r="B9762" s="11" t="n"/>
      <c r="C9762" s="11" t="n"/>
      <c r="E9762" s="12">
        <f>IF($A9762="","",IF(ISNUMBER($A9762),$A9762,IFERROR(DATEVALUE($A9762),"")))</f>
        <v/>
      </c>
      <c r="F9762" s="12">
        <f>IF($B9762="","",IF(ISNUMBER($B9762),HOUR($B9762)*2+MINUTE($B9762)/30,IFERROR(VALUE(LEFT($B9762,FIND(":",$B9762)-1))*2+VALUE(MID($B9762,FIND(":",$B9762)+1,2))/30,"")))</f>
        <v/>
      </c>
      <c r="G9762" s="12">
        <f>IF($E9762="","",IF(WEEKDAY($E9762,2)&lt;6,1,0))</f>
        <v/>
      </c>
      <c r="H9762" s="12">
        <f>IF(OR($E9762="",$F9762=""),"",IF(AND($G9762=1,$F9762&gt;='Working Hours'!$C$8,$F9762&lt;'Working Hours'!$C$9),1,0))</f>
        <v/>
      </c>
    </row>
    <row r="9763">
      <c r="A9763" s="11" t="n"/>
      <c r="B9763" s="11" t="n"/>
      <c r="C9763" s="11" t="n"/>
      <c r="E9763" s="12">
        <f>IF($A9763="","",IF(ISNUMBER($A9763),$A9763,IFERROR(DATEVALUE($A9763),"")))</f>
        <v/>
      </c>
      <c r="F9763" s="12">
        <f>IF($B9763="","",IF(ISNUMBER($B9763),HOUR($B9763)*2+MINUTE($B9763)/30,IFERROR(VALUE(LEFT($B9763,FIND(":",$B9763)-1))*2+VALUE(MID($B9763,FIND(":",$B9763)+1,2))/30,"")))</f>
        <v/>
      </c>
      <c r="G9763" s="12">
        <f>IF($E9763="","",IF(WEEKDAY($E9763,2)&lt;6,1,0))</f>
        <v/>
      </c>
      <c r="H9763" s="12">
        <f>IF(OR($E9763="",$F9763=""),"",IF(AND($G9763=1,$F9763&gt;='Working Hours'!$C$8,$F9763&lt;'Working Hours'!$C$9),1,0))</f>
        <v/>
      </c>
    </row>
    <row r="9764">
      <c r="A9764" s="11" t="n"/>
      <c r="B9764" s="11" t="n"/>
      <c r="C9764" s="11" t="n"/>
      <c r="E9764" s="12">
        <f>IF($A9764="","",IF(ISNUMBER($A9764),$A9764,IFERROR(DATEVALUE($A9764),"")))</f>
        <v/>
      </c>
      <c r="F9764" s="12">
        <f>IF($B9764="","",IF(ISNUMBER($B9764),HOUR($B9764)*2+MINUTE($B9764)/30,IFERROR(VALUE(LEFT($B9764,FIND(":",$B9764)-1))*2+VALUE(MID($B9764,FIND(":",$B9764)+1,2))/30,"")))</f>
        <v/>
      </c>
      <c r="G9764" s="12">
        <f>IF($E9764="","",IF(WEEKDAY($E9764,2)&lt;6,1,0))</f>
        <v/>
      </c>
      <c r="H9764" s="12">
        <f>IF(OR($E9764="",$F9764=""),"",IF(AND($G9764=1,$F9764&gt;='Working Hours'!$C$8,$F9764&lt;'Working Hours'!$C$9),1,0))</f>
        <v/>
      </c>
    </row>
    <row r="9765">
      <c r="A9765" s="11" t="n"/>
      <c r="B9765" s="11" t="n"/>
      <c r="C9765" s="11" t="n"/>
      <c r="E9765" s="12">
        <f>IF($A9765="","",IF(ISNUMBER($A9765),$A9765,IFERROR(DATEVALUE($A9765),"")))</f>
        <v/>
      </c>
      <c r="F9765" s="12">
        <f>IF($B9765="","",IF(ISNUMBER($B9765),HOUR($B9765)*2+MINUTE($B9765)/30,IFERROR(VALUE(LEFT($B9765,FIND(":",$B9765)-1))*2+VALUE(MID($B9765,FIND(":",$B9765)+1,2))/30,"")))</f>
        <v/>
      </c>
      <c r="G9765" s="12">
        <f>IF($E9765="","",IF(WEEKDAY($E9765,2)&lt;6,1,0))</f>
        <v/>
      </c>
      <c r="H9765" s="12">
        <f>IF(OR($E9765="",$F9765=""),"",IF(AND($G9765=1,$F9765&gt;='Working Hours'!$C$8,$F9765&lt;'Working Hours'!$C$9),1,0))</f>
        <v/>
      </c>
    </row>
    <row r="9766">
      <c r="A9766" s="11" t="n"/>
      <c r="B9766" s="11" t="n"/>
      <c r="C9766" s="11" t="n"/>
      <c r="E9766" s="12">
        <f>IF($A9766="","",IF(ISNUMBER($A9766),$A9766,IFERROR(DATEVALUE($A9766),"")))</f>
        <v/>
      </c>
      <c r="F9766" s="12">
        <f>IF($B9766="","",IF(ISNUMBER($B9766),HOUR($B9766)*2+MINUTE($B9766)/30,IFERROR(VALUE(LEFT($B9766,FIND(":",$B9766)-1))*2+VALUE(MID($B9766,FIND(":",$B9766)+1,2))/30,"")))</f>
        <v/>
      </c>
      <c r="G9766" s="12">
        <f>IF($E9766="","",IF(WEEKDAY($E9766,2)&lt;6,1,0))</f>
        <v/>
      </c>
      <c r="H9766" s="12">
        <f>IF(OR($E9766="",$F9766=""),"",IF(AND($G9766=1,$F9766&gt;='Working Hours'!$C$8,$F9766&lt;'Working Hours'!$C$9),1,0))</f>
        <v/>
      </c>
    </row>
    <row r="9767">
      <c r="A9767" s="11" t="n"/>
      <c r="B9767" s="11" t="n"/>
      <c r="C9767" s="11" t="n"/>
      <c r="E9767" s="12">
        <f>IF($A9767="","",IF(ISNUMBER($A9767),$A9767,IFERROR(DATEVALUE($A9767),"")))</f>
        <v/>
      </c>
      <c r="F9767" s="12">
        <f>IF($B9767="","",IF(ISNUMBER($B9767),HOUR($B9767)*2+MINUTE($B9767)/30,IFERROR(VALUE(LEFT($B9767,FIND(":",$B9767)-1))*2+VALUE(MID($B9767,FIND(":",$B9767)+1,2))/30,"")))</f>
        <v/>
      </c>
      <c r="G9767" s="12">
        <f>IF($E9767="","",IF(WEEKDAY($E9767,2)&lt;6,1,0))</f>
        <v/>
      </c>
      <c r="H9767" s="12">
        <f>IF(OR($E9767="",$F9767=""),"",IF(AND($G9767=1,$F9767&gt;='Working Hours'!$C$8,$F9767&lt;'Working Hours'!$C$9),1,0))</f>
        <v/>
      </c>
    </row>
    <row r="9768">
      <c r="A9768" s="11" t="n"/>
      <c r="B9768" s="11" t="n"/>
      <c r="C9768" s="11" t="n"/>
      <c r="E9768" s="12">
        <f>IF($A9768="","",IF(ISNUMBER($A9768),$A9768,IFERROR(DATEVALUE($A9768),"")))</f>
        <v/>
      </c>
      <c r="F9768" s="12">
        <f>IF($B9768="","",IF(ISNUMBER($B9768),HOUR($B9768)*2+MINUTE($B9768)/30,IFERROR(VALUE(LEFT($B9768,FIND(":",$B9768)-1))*2+VALUE(MID($B9768,FIND(":",$B9768)+1,2))/30,"")))</f>
        <v/>
      </c>
      <c r="G9768" s="12">
        <f>IF($E9768="","",IF(WEEKDAY($E9768,2)&lt;6,1,0))</f>
        <v/>
      </c>
      <c r="H9768" s="12">
        <f>IF(OR($E9768="",$F9768=""),"",IF(AND($G9768=1,$F9768&gt;='Working Hours'!$C$8,$F9768&lt;'Working Hours'!$C$9),1,0))</f>
        <v/>
      </c>
    </row>
    <row r="9769">
      <c r="A9769" s="11" t="n"/>
      <c r="B9769" s="11" t="n"/>
      <c r="C9769" s="11" t="n"/>
      <c r="E9769" s="12">
        <f>IF($A9769="","",IF(ISNUMBER($A9769),$A9769,IFERROR(DATEVALUE($A9769),"")))</f>
        <v/>
      </c>
      <c r="F9769" s="12">
        <f>IF($B9769="","",IF(ISNUMBER($B9769),HOUR($B9769)*2+MINUTE($B9769)/30,IFERROR(VALUE(LEFT($B9769,FIND(":",$B9769)-1))*2+VALUE(MID($B9769,FIND(":",$B9769)+1,2))/30,"")))</f>
        <v/>
      </c>
      <c r="G9769" s="12">
        <f>IF($E9769="","",IF(WEEKDAY($E9769,2)&lt;6,1,0))</f>
        <v/>
      </c>
      <c r="H9769" s="12">
        <f>IF(OR($E9769="",$F9769=""),"",IF(AND($G9769=1,$F9769&gt;='Working Hours'!$C$8,$F9769&lt;'Working Hours'!$C$9),1,0))</f>
        <v/>
      </c>
    </row>
    <row r="9770">
      <c r="A9770" s="11" t="n"/>
      <c r="B9770" s="11" t="n"/>
      <c r="C9770" s="11" t="n"/>
      <c r="E9770" s="12">
        <f>IF($A9770="","",IF(ISNUMBER($A9770),$A9770,IFERROR(DATEVALUE($A9770),"")))</f>
        <v/>
      </c>
      <c r="F9770" s="12">
        <f>IF($B9770="","",IF(ISNUMBER($B9770),HOUR($B9770)*2+MINUTE($B9770)/30,IFERROR(VALUE(LEFT($B9770,FIND(":",$B9770)-1))*2+VALUE(MID($B9770,FIND(":",$B9770)+1,2))/30,"")))</f>
        <v/>
      </c>
      <c r="G9770" s="12">
        <f>IF($E9770="","",IF(WEEKDAY($E9770,2)&lt;6,1,0))</f>
        <v/>
      </c>
      <c r="H9770" s="12">
        <f>IF(OR($E9770="",$F9770=""),"",IF(AND($G9770=1,$F9770&gt;='Working Hours'!$C$8,$F9770&lt;'Working Hours'!$C$9),1,0))</f>
        <v/>
      </c>
    </row>
    <row r="9771">
      <c r="A9771" s="11" t="n"/>
      <c r="B9771" s="11" t="n"/>
      <c r="C9771" s="11" t="n"/>
      <c r="E9771" s="12">
        <f>IF($A9771="","",IF(ISNUMBER($A9771),$A9771,IFERROR(DATEVALUE($A9771),"")))</f>
        <v/>
      </c>
      <c r="F9771" s="12">
        <f>IF($B9771="","",IF(ISNUMBER($B9771),HOUR($B9771)*2+MINUTE($B9771)/30,IFERROR(VALUE(LEFT($B9771,FIND(":",$B9771)-1))*2+VALUE(MID($B9771,FIND(":",$B9771)+1,2))/30,"")))</f>
        <v/>
      </c>
      <c r="G9771" s="12">
        <f>IF($E9771="","",IF(WEEKDAY($E9771,2)&lt;6,1,0))</f>
        <v/>
      </c>
      <c r="H9771" s="12">
        <f>IF(OR($E9771="",$F9771=""),"",IF(AND($G9771=1,$F9771&gt;='Working Hours'!$C$8,$F9771&lt;'Working Hours'!$C$9),1,0))</f>
        <v/>
      </c>
    </row>
    <row r="9772">
      <c r="A9772" s="11" t="n"/>
      <c r="B9772" s="11" t="n"/>
      <c r="C9772" s="11" t="n"/>
      <c r="E9772" s="12">
        <f>IF($A9772="","",IF(ISNUMBER($A9772),$A9772,IFERROR(DATEVALUE($A9772),"")))</f>
        <v/>
      </c>
      <c r="F9772" s="12">
        <f>IF($B9772="","",IF(ISNUMBER($B9772),HOUR($B9772)*2+MINUTE($B9772)/30,IFERROR(VALUE(LEFT($B9772,FIND(":",$B9772)-1))*2+VALUE(MID($B9772,FIND(":",$B9772)+1,2))/30,"")))</f>
        <v/>
      </c>
      <c r="G9772" s="12">
        <f>IF($E9772="","",IF(WEEKDAY($E9772,2)&lt;6,1,0))</f>
        <v/>
      </c>
      <c r="H9772" s="12">
        <f>IF(OR($E9772="",$F9772=""),"",IF(AND($G9772=1,$F9772&gt;='Working Hours'!$C$8,$F9772&lt;'Working Hours'!$C$9),1,0))</f>
        <v/>
      </c>
    </row>
    <row r="9773">
      <c r="A9773" s="11" t="n"/>
      <c r="B9773" s="11" t="n"/>
      <c r="C9773" s="11" t="n"/>
      <c r="E9773" s="12">
        <f>IF($A9773="","",IF(ISNUMBER($A9773),$A9773,IFERROR(DATEVALUE($A9773),"")))</f>
        <v/>
      </c>
      <c r="F9773" s="12">
        <f>IF($B9773="","",IF(ISNUMBER($B9773),HOUR($B9773)*2+MINUTE($B9773)/30,IFERROR(VALUE(LEFT($B9773,FIND(":",$B9773)-1))*2+VALUE(MID($B9773,FIND(":",$B9773)+1,2))/30,"")))</f>
        <v/>
      </c>
      <c r="G9773" s="12">
        <f>IF($E9773="","",IF(WEEKDAY($E9773,2)&lt;6,1,0))</f>
        <v/>
      </c>
      <c r="H9773" s="12">
        <f>IF(OR($E9773="",$F9773=""),"",IF(AND($G9773=1,$F9773&gt;='Working Hours'!$C$8,$F9773&lt;'Working Hours'!$C$9),1,0))</f>
        <v/>
      </c>
    </row>
    <row r="9774">
      <c r="A9774" s="11" t="n"/>
      <c r="B9774" s="11" t="n"/>
      <c r="C9774" s="11" t="n"/>
      <c r="E9774" s="12">
        <f>IF($A9774="","",IF(ISNUMBER($A9774),$A9774,IFERROR(DATEVALUE($A9774),"")))</f>
        <v/>
      </c>
      <c r="F9774" s="12">
        <f>IF($B9774="","",IF(ISNUMBER($B9774),HOUR($B9774)*2+MINUTE($B9774)/30,IFERROR(VALUE(LEFT($B9774,FIND(":",$B9774)-1))*2+VALUE(MID($B9774,FIND(":",$B9774)+1,2))/30,"")))</f>
        <v/>
      </c>
      <c r="G9774" s="12">
        <f>IF($E9774="","",IF(WEEKDAY($E9774,2)&lt;6,1,0))</f>
        <v/>
      </c>
      <c r="H9774" s="12">
        <f>IF(OR($E9774="",$F9774=""),"",IF(AND($G9774=1,$F9774&gt;='Working Hours'!$C$8,$F9774&lt;'Working Hours'!$C$9),1,0))</f>
        <v/>
      </c>
    </row>
    <row r="9775">
      <c r="A9775" s="11" t="n"/>
      <c r="B9775" s="11" t="n"/>
      <c r="C9775" s="11" t="n"/>
      <c r="E9775" s="12">
        <f>IF($A9775="","",IF(ISNUMBER($A9775),$A9775,IFERROR(DATEVALUE($A9775),"")))</f>
        <v/>
      </c>
      <c r="F9775" s="12">
        <f>IF($B9775="","",IF(ISNUMBER($B9775),HOUR($B9775)*2+MINUTE($B9775)/30,IFERROR(VALUE(LEFT($B9775,FIND(":",$B9775)-1))*2+VALUE(MID($B9775,FIND(":",$B9775)+1,2))/30,"")))</f>
        <v/>
      </c>
      <c r="G9775" s="12">
        <f>IF($E9775="","",IF(WEEKDAY($E9775,2)&lt;6,1,0))</f>
        <v/>
      </c>
      <c r="H9775" s="12">
        <f>IF(OR($E9775="",$F9775=""),"",IF(AND($G9775=1,$F9775&gt;='Working Hours'!$C$8,$F9775&lt;'Working Hours'!$C$9),1,0))</f>
        <v/>
      </c>
    </row>
    <row r="9776">
      <c r="A9776" s="11" t="n"/>
      <c r="B9776" s="11" t="n"/>
      <c r="C9776" s="11" t="n"/>
      <c r="E9776" s="12">
        <f>IF($A9776="","",IF(ISNUMBER($A9776),$A9776,IFERROR(DATEVALUE($A9776),"")))</f>
        <v/>
      </c>
      <c r="F9776" s="12">
        <f>IF($B9776="","",IF(ISNUMBER($B9776),HOUR($B9776)*2+MINUTE($B9776)/30,IFERROR(VALUE(LEFT($B9776,FIND(":",$B9776)-1))*2+VALUE(MID($B9776,FIND(":",$B9776)+1,2))/30,"")))</f>
        <v/>
      </c>
      <c r="G9776" s="12">
        <f>IF($E9776="","",IF(WEEKDAY($E9776,2)&lt;6,1,0))</f>
        <v/>
      </c>
      <c r="H9776" s="12">
        <f>IF(OR($E9776="",$F9776=""),"",IF(AND($G9776=1,$F9776&gt;='Working Hours'!$C$8,$F9776&lt;'Working Hours'!$C$9),1,0))</f>
        <v/>
      </c>
    </row>
    <row r="9777">
      <c r="A9777" s="11" t="n"/>
      <c r="B9777" s="11" t="n"/>
      <c r="C9777" s="11" t="n"/>
      <c r="E9777" s="12">
        <f>IF($A9777="","",IF(ISNUMBER($A9777),$A9777,IFERROR(DATEVALUE($A9777),"")))</f>
        <v/>
      </c>
      <c r="F9777" s="12">
        <f>IF($B9777="","",IF(ISNUMBER($B9777),HOUR($B9777)*2+MINUTE($B9777)/30,IFERROR(VALUE(LEFT($B9777,FIND(":",$B9777)-1))*2+VALUE(MID($B9777,FIND(":",$B9777)+1,2))/30,"")))</f>
        <v/>
      </c>
      <c r="G9777" s="12">
        <f>IF($E9777="","",IF(WEEKDAY($E9777,2)&lt;6,1,0))</f>
        <v/>
      </c>
      <c r="H9777" s="12">
        <f>IF(OR($E9777="",$F9777=""),"",IF(AND($G9777=1,$F9777&gt;='Working Hours'!$C$8,$F9777&lt;'Working Hours'!$C$9),1,0))</f>
        <v/>
      </c>
    </row>
    <row r="9778">
      <c r="A9778" s="11" t="n"/>
      <c r="B9778" s="11" t="n"/>
      <c r="C9778" s="11" t="n"/>
      <c r="E9778" s="12">
        <f>IF($A9778="","",IF(ISNUMBER($A9778),$A9778,IFERROR(DATEVALUE($A9778),"")))</f>
        <v/>
      </c>
      <c r="F9778" s="12">
        <f>IF($B9778="","",IF(ISNUMBER($B9778),HOUR($B9778)*2+MINUTE($B9778)/30,IFERROR(VALUE(LEFT($B9778,FIND(":",$B9778)-1))*2+VALUE(MID($B9778,FIND(":",$B9778)+1,2))/30,"")))</f>
        <v/>
      </c>
      <c r="G9778" s="12">
        <f>IF($E9778="","",IF(WEEKDAY($E9778,2)&lt;6,1,0))</f>
        <v/>
      </c>
      <c r="H9778" s="12">
        <f>IF(OR($E9778="",$F9778=""),"",IF(AND($G9778=1,$F9778&gt;='Working Hours'!$C$8,$F9778&lt;'Working Hours'!$C$9),1,0))</f>
        <v/>
      </c>
    </row>
    <row r="9779">
      <c r="A9779" s="11" t="n"/>
      <c r="B9779" s="11" t="n"/>
      <c r="C9779" s="11" t="n"/>
      <c r="E9779" s="12">
        <f>IF($A9779="","",IF(ISNUMBER($A9779),$A9779,IFERROR(DATEVALUE($A9779),"")))</f>
        <v/>
      </c>
      <c r="F9779" s="12">
        <f>IF($B9779="","",IF(ISNUMBER($B9779),HOUR($B9779)*2+MINUTE($B9779)/30,IFERROR(VALUE(LEFT($B9779,FIND(":",$B9779)-1))*2+VALUE(MID($B9779,FIND(":",$B9779)+1,2))/30,"")))</f>
        <v/>
      </c>
      <c r="G9779" s="12">
        <f>IF($E9779="","",IF(WEEKDAY($E9779,2)&lt;6,1,0))</f>
        <v/>
      </c>
      <c r="H9779" s="12">
        <f>IF(OR($E9779="",$F9779=""),"",IF(AND($G9779=1,$F9779&gt;='Working Hours'!$C$8,$F9779&lt;'Working Hours'!$C$9),1,0))</f>
        <v/>
      </c>
    </row>
    <row r="9780">
      <c r="A9780" s="11" t="n"/>
      <c r="B9780" s="11" t="n"/>
      <c r="C9780" s="11" t="n"/>
      <c r="E9780" s="12">
        <f>IF($A9780="","",IF(ISNUMBER($A9780),$A9780,IFERROR(DATEVALUE($A9780),"")))</f>
        <v/>
      </c>
      <c r="F9780" s="12">
        <f>IF($B9780="","",IF(ISNUMBER($B9780),HOUR($B9780)*2+MINUTE($B9780)/30,IFERROR(VALUE(LEFT($B9780,FIND(":",$B9780)-1))*2+VALUE(MID($B9780,FIND(":",$B9780)+1,2))/30,"")))</f>
        <v/>
      </c>
      <c r="G9780" s="12">
        <f>IF($E9780="","",IF(WEEKDAY($E9780,2)&lt;6,1,0))</f>
        <v/>
      </c>
      <c r="H9780" s="12">
        <f>IF(OR($E9780="",$F9780=""),"",IF(AND($G9780=1,$F9780&gt;='Working Hours'!$C$8,$F9780&lt;'Working Hours'!$C$9),1,0))</f>
        <v/>
      </c>
    </row>
    <row r="9781">
      <c r="A9781" s="11" t="n"/>
      <c r="B9781" s="11" t="n"/>
      <c r="C9781" s="11" t="n"/>
      <c r="E9781" s="12">
        <f>IF($A9781="","",IF(ISNUMBER($A9781),$A9781,IFERROR(DATEVALUE($A9781),"")))</f>
        <v/>
      </c>
      <c r="F9781" s="12">
        <f>IF($B9781="","",IF(ISNUMBER($B9781),HOUR($B9781)*2+MINUTE($B9781)/30,IFERROR(VALUE(LEFT($B9781,FIND(":",$B9781)-1))*2+VALUE(MID($B9781,FIND(":",$B9781)+1,2))/30,"")))</f>
        <v/>
      </c>
      <c r="G9781" s="12">
        <f>IF($E9781="","",IF(WEEKDAY($E9781,2)&lt;6,1,0))</f>
        <v/>
      </c>
      <c r="H9781" s="12">
        <f>IF(OR($E9781="",$F9781=""),"",IF(AND($G9781=1,$F9781&gt;='Working Hours'!$C$8,$F9781&lt;'Working Hours'!$C$9),1,0))</f>
        <v/>
      </c>
    </row>
    <row r="9782">
      <c r="A9782" s="11" t="n"/>
      <c r="B9782" s="11" t="n"/>
      <c r="C9782" s="11" t="n"/>
      <c r="E9782" s="12">
        <f>IF($A9782="","",IF(ISNUMBER($A9782),$A9782,IFERROR(DATEVALUE($A9782),"")))</f>
        <v/>
      </c>
      <c r="F9782" s="12">
        <f>IF($B9782="","",IF(ISNUMBER($B9782),HOUR($B9782)*2+MINUTE($B9782)/30,IFERROR(VALUE(LEFT($B9782,FIND(":",$B9782)-1))*2+VALUE(MID($B9782,FIND(":",$B9782)+1,2))/30,"")))</f>
        <v/>
      </c>
      <c r="G9782" s="12">
        <f>IF($E9782="","",IF(WEEKDAY($E9782,2)&lt;6,1,0))</f>
        <v/>
      </c>
      <c r="H9782" s="12">
        <f>IF(OR($E9782="",$F9782=""),"",IF(AND($G9782=1,$F9782&gt;='Working Hours'!$C$8,$F9782&lt;'Working Hours'!$C$9),1,0))</f>
        <v/>
      </c>
    </row>
    <row r="9783">
      <c r="A9783" s="11" t="n"/>
      <c r="B9783" s="11" t="n"/>
      <c r="C9783" s="11" t="n"/>
      <c r="E9783" s="12">
        <f>IF($A9783="","",IF(ISNUMBER($A9783),$A9783,IFERROR(DATEVALUE($A9783),"")))</f>
        <v/>
      </c>
      <c r="F9783" s="12">
        <f>IF($B9783="","",IF(ISNUMBER($B9783),HOUR($B9783)*2+MINUTE($B9783)/30,IFERROR(VALUE(LEFT($B9783,FIND(":",$B9783)-1))*2+VALUE(MID($B9783,FIND(":",$B9783)+1,2))/30,"")))</f>
        <v/>
      </c>
      <c r="G9783" s="12">
        <f>IF($E9783="","",IF(WEEKDAY($E9783,2)&lt;6,1,0))</f>
        <v/>
      </c>
      <c r="H9783" s="12">
        <f>IF(OR($E9783="",$F9783=""),"",IF(AND($G9783=1,$F9783&gt;='Working Hours'!$C$8,$F9783&lt;'Working Hours'!$C$9),1,0))</f>
        <v/>
      </c>
    </row>
    <row r="9784">
      <c r="A9784" s="11" t="n"/>
      <c r="B9784" s="11" t="n"/>
      <c r="C9784" s="11" t="n"/>
      <c r="E9784" s="12">
        <f>IF($A9784="","",IF(ISNUMBER($A9784),$A9784,IFERROR(DATEVALUE($A9784),"")))</f>
        <v/>
      </c>
      <c r="F9784" s="12">
        <f>IF($B9784="","",IF(ISNUMBER($B9784),HOUR($B9784)*2+MINUTE($B9784)/30,IFERROR(VALUE(LEFT($B9784,FIND(":",$B9784)-1))*2+VALUE(MID($B9784,FIND(":",$B9784)+1,2))/30,"")))</f>
        <v/>
      </c>
      <c r="G9784" s="12">
        <f>IF($E9784="","",IF(WEEKDAY($E9784,2)&lt;6,1,0))</f>
        <v/>
      </c>
      <c r="H9784" s="12">
        <f>IF(OR($E9784="",$F9784=""),"",IF(AND($G9784=1,$F9784&gt;='Working Hours'!$C$8,$F9784&lt;'Working Hours'!$C$9),1,0))</f>
        <v/>
      </c>
    </row>
    <row r="9785">
      <c r="A9785" s="11" t="n"/>
      <c r="B9785" s="11" t="n"/>
      <c r="C9785" s="11" t="n"/>
      <c r="E9785" s="12">
        <f>IF($A9785="","",IF(ISNUMBER($A9785),$A9785,IFERROR(DATEVALUE($A9785),"")))</f>
        <v/>
      </c>
      <c r="F9785" s="12">
        <f>IF($B9785="","",IF(ISNUMBER($B9785),HOUR($B9785)*2+MINUTE($B9785)/30,IFERROR(VALUE(LEFT($B9785,FIND(":",$B9785)-1))*2+VALUE(MID($B9785,FIND(":",$B9785)+1,2))/30,"")))</f>
        <v/>
      </c>
      <c r="G9785" s="12">
        <f>IF($E9785="","",IF(WEEKDAY($E9785,2)&lt;6,1,0))</f>
        <v/>
      </c>
      <c r="H9785" s="12">
        <f>IF(OR($E9785="",$F9785=""),"",IF(AND($G9785=1,$F9785&gt;='Working Hours'!$C$8,$F9785&lt;'Working Hours'!$C$9),1,0))</f>
        <v/>
      </c>
    </row>
    <row r="9786">
      <c r="A9786" s="11" t="n"/>
      <c r="B9786" s="11" t="n"/>
      <c r="C9786" s="11" t="n"/>
      <c r="E9786" s="12">
        <f>IF($A9786="","",IF(ISNUMBER($A9786),$A9786,IFERROR(DATEVALUE($A9786),"")))</f>
        <v/>
      </c>
      <c r="F9786" s="12">
        <f>IF($B9786="","",IF(ISNUMBER($B9786),HOUR($B9786)*2+MINUTE($B9786)/30,IFERROR(VALUE(LEFT($B9786,FIND(":",$B9786)-1))*2+VALUE(MID($B9786,FIND(":",$B9786)+1,2))/30,"")))</f>
        <v/>
      </c>
      <c r="G9786" s="12">
        <f>IF($E9786="","",IF(WEEKDAY($E9786,2)&lt;6,1,0))</f>
        <v/>
      </c>
      <c r="H9786" s="12">
        <f>IF(OR($E9786="",$F9786=""),"",IF(AND($G9786=1,$F9786&gt;='Working Hours'!$C$8,$F9786&lt;'Working Hours'!$C$9),1,0))</f>
        <v/>
      </c>
    </row>
    <row r="9787">
      <c r="A9787" s="11" t="n"/>
      <c r="B9787" s="11" t="n"/>
      <c r="C9787" s="11" t="n"/>
      <c r="E9787" s="12">
        <f>IF($A9787="","",IF(ISNUMBER($A9787),$A9787,IFERROR(DATEVALUE($A9787),"")))</f>
        <v/>
      </c>
      <c r="F9787" s="12">
        <f>IF($B9787="","",IF(ISNUMBER($B9787),HOUR($B9787)*2+MINUTE($B9787)/30,IFERROR(VALUE(LEFT($B9787,FIND(":",$B9787)-1))*2+VALUE(MID($B9787,FIND(":",$B9787)+1,2))/30,"")))</f>
        <v/>
      </c>
      <c r="G9787" s="12">
        <f>IF($E9787="","",IF(WEEKDAY($E9787,2)&lt;6,1,0))</f>
        <v/>
      </c>
      <c r="H9787" s="12">
        <f>IF(OR($E9787="",$F9787=""),"",IF(AND($G9787=1,$F9787&gt;='Working Hours'!$C$8,$F9787&lt;'Working Hours'!$C$9),1,0))</f>
        <v/>
      </c>
    </row>
    <row r="9788">
      <c r="A9788" s="11" t="n"/>
      <c r="B9788" s="11" t="n"/>
      <c r="C9788" s="11" t="n"/>
      <c r="E9788" s="12">
        <f>IF($A9788="","",IF(ISNUMBER($A9788),$A9788,IFERROR(DATEVALUE($A9788),"")))</f>
        <v/>
      </c>
      <c r="F9788" s="12">
        <f>IF($B9788="","",IF(ISNUMBER($B9788),HOUR($B9788)*2+MINUTE($B9788)/30,IFERROR(VALUE(LEFT($B9788,FIND(":",$B9788)-1))*2+VALUE(MID($B9788,FIND(":",$B9788)+1,2))/30,"")))</f>
        <v/>
      </c>
      <c r="G9788" s="12">
        <f>IF($E9788="","",IF(WEEKDAY($E9788,2)&lt;6,1,0))</f>
        <v/>
      </c>
      <c r="H9788" s="12">
        <f>IF(OR($E9788="",$F9788=""),"",IF(AND($G9788=1,$F9788&gt;='Working Hours'!$C$8,$F9788&lt;'Working Hours'!$C$9),1,0))</f>
        <v/>
      </c>
    </row>
    <row r="9789">
      <c r="A9789" s="11" t="n"/>
      <c r="B9789" s="11" t="n"/>
      <c r="C9789" s="11" t="n"/>
      <c r="E9789" s="12">
        <f>IF($A9789="","",IF(ISNUMBER($A9789),$A9789,IFERROR(DATEVALUE($A9789),"")))</f>
        <v/>
      </c>
      <c r="F9789" s="12">
        <f>IF($B9789="","",IF(ISNUMBER($B9789),HOUR($B9789)*2+MINUTE($B9789)/30,IFERROR(VALUE(LEFT($B9789,FIND(":",$B9789)-1))*2+VALUE(MID($B9789,FIND(":",$B9789)+1,2))/30,"")))</f>
        <v/>
      </c>
      <c r="G9789" s="12">
        <f>IF($E9789="","",IF(WEEKDAY($E9789,2)&lt;6,1,0))</f>
        <v/>
      </c>
      <c r="H9789" s="12">
        <f>IF(OR($E9789="",$F9789=""),"",IF(AND($G9789=1,$F9789&gt;='Working Hours'!$C$8,$F9789&lt;'Working Hours'!$C$9),1,0))</f>
        <v/>
      </c>
    </row>
    <row r="9790">
      <c r="A9790" s="11" t="n"/>
      <c r="B9790" s="11" t="n"/>
      <c r="C9790" s="11" t="n"/>
      <c r="E9790" s="12">
        <f>IF($A9790="","",IF(ISNUMBER($A9790),$A9790,IFERROR(DATEVALUE($A9790),"")))</f>
        <v/>
      </c>
      <c r="F9790" s="12">
        <f>IF($B9790="","",IF(ISNUMBER($B9790),HOUR($B9790)*2+MINUTE($B9790)/30,IFERROR(VALUE(LEFT($B9790,FIND(":",$B9790)-1))*2+VALUE(MID($B9790,FIND(":",$B9790)+1,2))/30,"")))</f>
        <v/>
      </c>
      <c r="G9790" s="12">
        <f>IF($E9790="","",IF(WEEKDAY($E9790,2)&lt;6,1,0))</f>
        <v/>
      </c>
      <c r="H9790" s="12">
        <f>IF(OR($E9790="",$F9790=""),"",IF(AND($G9790=1,$F9790&gt;='Working Hours'!$C$8,$F9790&lt;'Working Hours'!$C$9),1,0))</f>
        <v/>
      </c>
    </row>
    <row r="9791">
      <c r="A9791" s="11" t="n"/>
      <c r="B9791" s="11" t="n"/>
      <c r="C9791" s="11" t="n"/>
      <c r="E9791" s="12">
        <f>IF($A9791="","",IF(ISNUMBER($A9791),$A9791,IFERROR(DATEVALUE($A9791),"")))</f>
        <v/>
      </c>
      <c r="F9791" s="12">
        <f>IF($B9791="","",IF(ISNUMBER($B9791),HOUR($B9791)*2+MINUTE($B9791)/30,IFERROR(VALUE(LEFT($B9791,FIND(":",$B9791)-1))*2+VALUE(MID($B9791,FIND(":",$B9791)+1,2))/30,"")))</f>
        <v/>
      </c>
      <c r="G9791" s="12">
        <f>IF($E9791="","",IF(WEEKDAY($E9791,2)&lt;6,1,0))</f>
        <v/>
      </c>
      <c r="H9791" s="12">
        <f>IF(OR($E9791="",$F9791=""),"",IF(AND($G9791=1,$F9791&gt;='Working Hours'!$C$8,$F9791&lt;'Working Hours'!$C$9),1,0))</f>
        <v/>
      </c>
    </row>
    <row r="9792">
      <c r="A9792" s="11" t="n"/>
      <c r="B9792" s="11" t="n"/>
      <c r="C9792" s="11" t="n"/>
      <c r="E9792" s="12">
        <f>IF($A9792="","",IF(ISNUMBER($A9792),$A9792,IFERROR(DATEVALUE($A9792),"")))</f>
        <v/>
      </c>
      <c r="F9792" s="12">
        <f>IF($B9792="","",IF(ISNUMBER($B9792),HOUR($B9792)*2+MINUTE($B9792)/30,IFERROR(VALUE(LEFT($B9792,FIND(":",$B9792)-1))*2+VALUE(MID($B9792,FIND(":",$B9792)+1,2))/30,"")))</f>
        <v/>
      </c>
      <c r="G9792" s="12">
        <f>IF($E9792="","",IF(WEEKDAY($E9792,2)&lt;6,1,0))</f>
        <v/>
      </c>
      <c r="H9792" s="12">
        <f>IF(OR($E9792="",$F9792=""),"",IF(AND($G9792=1,$F9792&gt;='Working Hours'!$C$8,$F9792&lt;'Working Hours'!$C$9),1,0))</f>
        <v/>
      </c>
    </row>
    <row r="9793">
      <c r="A9793" s="11" t="n"/>
      <c r="B9793" s="11" t="n"/>
      <c r="C9793" s="11" t="n"/>
      <c r="E9793" s="12">
        <f>IF($A9793="","",IF(ISNUMBER($A9793),$A9793,IFERROR(DATEVALUE($A9793),"")))</f>
        <v/>
      </c>
      <c r="F9793" s="12">
        <f>IF($B9793="","",IF(ISNUMBER($B9793),HOUR($B9793)*2+MINUTE($B9793)/30,IFERROR(VALUE(LEFT($B9793,FIND(":",$B9793)-1))*2+VALUE(MID($B9793,FIND(":",$B9793)+1,2))/30,"")))</f>
        <v/>
      </c>
      <c r="G9793" s="12">
        <f>IF($E9793="","",IF(WEEKDAY($E9793,2)&lt;6,1,0))</f>
        <v/>
      </c>
      <c r="H9793" s="12">
        <f>IF(OR($E9793="",$F9793=""),"",IF(AND($G9793=1,$F9793&gt;='Working Hours'!$C$8,$F9793&lt;'Working Hours'!$C$9),1,0))</f>
        <v/>
      </c>
    </row>
    <row r="9794">
      <c r="A9794" s="11" t="n"/>
      <c r="B9794" s="11" t="n"/>
      <c r="C9794" s="11" t="n"/>
      <c r="E9794" s="12">
        <f>IF($A9794="","",IF(ISNUMBER($A9794),$A9794,IFERROR(DATEVALUE($A9794),"")))</f>
        <v/>
      </c>
      <c r="F9794" s="12">
        <f>IF($B9794="","",IF(ISNUMBER($B9794),HOUR($B9794)*2+MINUTE($B9794)/30,IFERROR(VALUE(LEFT($B9794,FIND(":",$B9794)-1))*2+VALUE(MID($B9794,FIND(":",$B9794)+1,2))/30,"")))</f>
        <v/>
      </c>
      <c r="G9794" s="12">
        <f>IF($E9794="","",IF(WEEKDAY($E9794,2)&lt;6,1,0))</f>
        <v/>
      </c>
      <c r="H9794" s="12">
        <f>IF(OR($E9794="",$F9794=""),"",IF(AND($G9794=1,$F9794&gt;='Working Hours'!$C$8,$F9794&lt;'Working Hours'!$C$9),1,0))</f>
        <v/>
      </c>
    </row>
    <row r="9795">
      <c r="A9795" s="11" t="n"/>
      <c r="B9795" s="11" t="n"/>
      <c r="C9795" s="11" t="n"/>
      <c r="E9795" s="12">
        <f>IF($A9795="","",IF(ISNUMBER($A9795),$A9795,IFERROR(DATEVALUE($A9795),"")))</f>
        <v/>
      </c>
      <c r="F9795" s="12">
        <f>IF($B9795="","",IF(ISNUMBER($B9795),HOUR($B9795)*2+MINUTE($B9795)/30,IFERROR(VALUE(LEFT($B9795,FIND(":",$B9795)-1))*2+VALUE(MID($B9795,FIND(":",$B9795)+1,2))/30,"")))</f>
        <v/>
      </c>
      <c r="G9795" s="12">
        <f>IF($E9795="","",IF(WEEKDAY($E9795,2)&lt;6,1,0))</f>
        <v/>
      </c>
      <c r="H9795" s="12">
        <f>IF(OR($E9795="",$F9795=""),"",IF(AND($G9795=1,$F9795&gt;='Working Hours'!$C$8,$F9795&lt;'Working Hours'!$C$9),1,0))</f>
        <v/>
      </c>
    </row>
    <row r="9796">
      <c r="A9796" s="11" t="n"/>
      <c r="B9796" s="11" t="n"/>
      <c r="C9796" s="11" t="n"/>
      <c r="E9796" s="12">
        <f>IF($A9796="","",IF(ISNUMBER($A9796),$A9796,IFERROR(DATEVALUE($A9796),"")))</f>
        <v/>
      </c>
      <c r="F9796" s="12">
        <f>IF($B9796="","",IF(ISNUMBER($B9796),HOUR($B9796)*2+MINUTE($B9796)/30,IFERROR(VALUE(LEFT($B9796,FIND(":",$B9796)-1))*2+VALUE(MID($B9796,FIND(":",$B9796)+1,2))/30,"")))</f>
        <v/>
      </c>
      <c r="G9796" s="12">
        <f>IF($E9796="","",IF(WEEKDAY($E9796,2)&lt;6,1,0))</f>
        <v/>
      </c>
      <c r="H9796" s="12">
        <f>IF(OR($E9796="",$F9796=""),"",IF(AND($G9796=1,$F9796&gt;='Working Hours'!$C$8,$F9796&lt;'Working Hours'!$C$9),1,0))</f>
        <v/>
      </c>
    </row>
    <row r="9797">
      <c r="A9797" s="11" t="n"/>
      <c r="B9797" s="11" t="n"/>
      <c r="C9797" s="11" t="n"/>
      <c r="E9797" s="12">
        <f>IF($A9797="","",IF(ISNUMBER($A9797),$A9797,IFERROR(DATEVALUE($A9797),"")))</f>
        <v/>
      </c>
      <c r="F9797" s="12">
        <f>IF($B9797="","",IF(ISNUMBER($B9797),HOUR($B9797)*2+MINUTE($B9797)/30,IFERROR(VALUE(LEFT($B9797,FIND(":",$B9797)-1))*2+VALUE(MID($B9797,FIND(":",$B9797)+1,2))/30,"")))</f>
        <v/>
      </c>
      <c r="G9797" s="12">
        <f>IF($E9797="","",IF(WEEKDAY($E9797,2)&lt;6,1,0))</f>
        <v/>
      </c>
      <c r="H9797" s="12">
        <f>IF(OR($E9797="",$F9797=""),"",IF(AND($G9797=1,$F9797&gt;='Working Hours'!$C$8,$F9797&lt;'Working Hours'!$C$9),1,0))</f>
        <v/>
      </c>
    </row>
    <row r="9798">
      <c r="A9798" s="11" t="n"/>
      <c r="B9798" s="11" t="n"/>
      <c r="C9798" s="11" t="n"/>
      <c r="E9798" s="12">
        <f>IF($A9798="","",IF(ISNUMBER($A9798),$A9798,IFERROR(DATEVALUE($A9798),"")))</f>
        <v/>
      </c>
      <c r="F9798" s="12">
        <f>IF($B9798="","",IF(ISNUMBER($B9798),HOUR($B9798)*2+MINUTE($B9798)/30,IFERROR(VALUE(LEFT($B9798,FIND(":",$B9798)-1))*2+VALUE(MID($B9798,FIND(":",$B9798)+1,2))/30,"")))</f>
        <v/>
      </c>
      <c r="G9798" s="12">
        <f>IF($E9798="","",IF(WEEKDAY($E9798,2)&lt;6,1,0))</f>
        <v/>
      </c>
      <c r="H9798" s="12">
        <f>IF(OR($E9798="",$F9798=""),"",IF(AND($G9798=1,$F9798&gt;='Working Hours'!$C$8,$F9798&lt;'Working Hours'!$C$9),1,0))</f>
        <v/>
      </c>
    </row>
    <row r="9799">
      <c r="A9799" s="11" t="n"/>
      <c r="B9799" s="11" t="n"/>
      <c r="C9799" s="11" t="n"/>
      <c r="E9799" s="12">
        <f>IF($A9799="","",IF(ISNUMBER($A9799),$A9799,IFERROR(DATEVALUE($A9799),"")))</f>
        <v/>
      </c>
      <c r="F9799" s="12">
        <f>IF($B9799="","",IF(ISNUMBER($B9799),HOUR($B9799)*2+MINUTE($B9799)/30,IFERROR(VALUE(LEFT($B9799,FIND(":",$B9799)-1))*2+VALUE(MID($B9799,FIND(":",$B9799)+1,2))/30,"")))</f>
        <v/>
      </c>
      <c r="G9799" s="12">
        <f>IF($E9799="","",IF(WEEKDAY($E9799,2)&lt;6,1,0))</f>
        <v/>
      </c>
      <c r="H9799" s="12">
        <f>IF(OR($E9799="",$F9799=""),"",IF(AND($G9799=1,$F9799&gt;='Working Hours'!$C$8,$F9799&lt;'Working Hours'!$C$9),1,0))</f>
        <v/>
      </c>
    </row>
    <row r="9800">
      <c r="A9800" s="11" t="n"/>
      <c r="B9800" s="11" t="n"/>
      <c r="C9800" s="11" t="n"/>
      <c r="E9800" s="12">
        <f>IF($A9800="","",IF(ISNUMBER($A9800),$A9800,IFERROR(DATEVALUE($A9800),"")))</f>
        <v/>
      </c>
      <c r="F9800" s="12">
        <f>IF($B9800="","",IF(ISNUMBER($B9800),HOUR($B9800)*2+MINUTE($B9800)/30,IFERROR(VALUE(LEFT($B9800,FIND(":",$B9800)-1))*2+VALUE(MID($B9800,FIND(":",$B9800)+1,2))/30,"")))</f>
        <v/>
      </c>
      <c r="G9800" s="12">
        <f>IF($E9800="","",IF(WEEKDAY($E9800,2)&lt;6,1,0))</f>
        <v/>
      </c>
      <c r="H9800" s="12">
        <f>IF(OR($E9800="",$F9800=""),"",IF(AND($G9800=1,$F9800&gt;='Working Hours'!$C$8,$F9800&lt;'Working Hours'!$C$9),1,0))</f>
        <v/>
      </c>
    </row>
    <row r="9801">
      <c r="A9801" s="11" t="n"/>
      <c r="B9801" s="11" t="n"/>
      <c r="C9801" s="11" t="n"/>
      <c r="E9801" s="12">
        <f>IF($A9801="","",IF(ISNUMBER($A9801),$A9801,IFERROR(DATEVALUE($A9801),"")))</f>
        <v/>
      </c>
      <c r="F9801" s="12">
        <f>IF($B9801="","",IF(ISNUMBER($B9801),HOUR($B9801)*2+MINUTE($B9801)/30,IFERROR(VALUE(LEFT($B9801,FIND(":",$B9801)-1))*2+VALUE(MID($B9801,FIND(":",$B9801)+1,2))/30,"")))</f>
        <v/>
      </c>
      <c r="G9801" s="12">
        <f>IF($E9801="","",IF(WEEKDAY($E9801,2)&lt;6,1,0))</f>
        <v/>
      </c>
      <c r="H9801" s="12">
        <f>IF(OR($E9801="",$F9801=""),"",IF(AND($G9801=1,$F9801&gt;='Working Hours'!$C$8,$F9801&lt;'Working Hours'!$C$9),1,0))</f>
        <v/>
      </c>
    </row>
    <row r="9802">
      <c r="A9802" s="11" t="n"/>
      <c r="B9802" s="11" t="n"/>
      <c r="C9802" s="11" t="n"/>
      <c r="E9802" s="12">
        <f>IF($A9802="","",IF(ISNUMBER($A9802),$A9802,IFERROR(DATEVALUE($A9802),"")))</f>
        <v/>
      </c>
      <c r="F9802" s="12">
        <f>IF($B9802="","",IF(ISNUMBER($B9802),HOUR($B9802)*2+MINUTE($B9802)/30,IFERROR(VALUE(LEFT($B9802,FIND(":",$B9802)-1))*2+VALUE(MID($B9802,FIND(":",$B9802)+1,2))/30,"")))</f>
        <v/>
      </c>
      <c r="G9802" s="12">
        <f>IF($E9802="","",IF(WEEKDAY($E9802,2)&lt;6,1,0))</f>
        <v/>
      </c>
      <c r="H9802" s="12">
        <f>IF(OR($E9802="",$F9802=""),"",IF(AND($G9802=1,$F9802&gt;='Working Hours'!$C$8,$F9802&lt;'Working Hours'!$C$9),1,0))</f>
        <v/>
      </c>
    </row>
    <row r="9803">
      <c r="A9803" s="11" t="n"/>
      <c r="B9803" s="11" t="n"/>
      <c r="C9803" s="11" t="n"/>
      <c r="E9803" s="12">
        <f>IF($A9803="","",IF(ISNUMBER($A9803),$A9803,IFERROR(DATEVALUE($A9803),"")))</f>
        <v/>
      </c>
      <c r="F9803" s="12">
        <f>IF($B9803="","",IF(ISNUMBER($B9803),HOUR($B9803)*2+MINUTE($B9803)/30,IFERROR(VALUE(LEFT($B9803,FIND(":",$B9803)-1))*2+VALUE(MID($B9803,FIND(":",$B9803)+1,2))/30,"")))</f>
        <v/>
      </c>
      <c r="G9803" s="12">
        <f>IF($E9803="","",IF(WEEKDAY($E9803,2)&lt;6,1,0))</f>
        <v/>
      </c>
      <c r="H9803" s="12">
        <f>IF(OR($E9803="",$F9803=""),"",IF(AND($G9803=1,$F9803&gt;='Working Hours'!$C$8,$F9803&lt;'Working Hours'!$C$9),1,0))</f>
        <v/>
      </c>
    </row>
    <row r="9804">
      <c r="A9804" s="11" t="n"/>
      <c r="B9804" s="11" t="n"/>
      <c r="C9804" s="11" t="n"/>
      <c r="E9804" s="12">
        <f>IF($A9804="","",IF(ISNUMBER($A9804),$A9804,IFERROR(DATEVALUE($A9804),"")))</f>
        <v/>
      </c>
      <c r="F9804" s="12">
        <f>IF($B9804="","",IF(ISNUMBER($B9804),HOUR($B9804)*2+MINUTE($B9804)/30,IFERROR(VALUE(LEFT($B9804,FIND(":",$B9804)-1))*2+VALUE(MID($B9804,FIND(":",$B9804)+1,2))/30,"")))</f>
        <v/>
      </c>
      <c r="G9804" s="12">
        <f>IF($E9804="","",IF(WEEKDAY($E9804,2)&lt;6,1,0))</f>
        <v/>
      </c>
      <c r="H9804" s="12">
        <f>IF(OR($E9804="",$F9804=""),"",IF(AND($G9804=1,$F9804&gt;='Working Hours'!$C$8,$F9804&lt;'Working Hours'!$C$9),1,0))</f>
        <v/>
      </c>
    </row>
    <row r="9805">
      <c r="A9805" s="11" t="n"/>
      <c r="B9805" s="11" t="n"/>
      <c r="C9805" s="11" t="n"/>
      <c r="E9805" s="12">
        <f>IF($A9805="","",IF(ISNUMBER($A9805),$A9805,IFERROR(DATEVALUE($A9805),"")))</f>
        <v/>
      </c>
      <c r="F9805" s="12">
        <f>IF($B9805="","",IF(ISNUMBER($B9805),HOUR($B9805)*2+MINUTE($B9805)/30,IFERROR(VALUE(LEFT($B9805,FIND(":",$B9805)-1))*2+VALUE(MID($B9805,FIND(":",$B9805)+1,2))/30,"")))</f>
        <v/>
      </c>
      <c r="G9805" s="12">
        <f>IF($E9805="","",IF(WEEKDAY($E9805,2)&lt;6,1,0))</f>
        <v/>
      </c>
      <c r="H9805" s="12">
        <f>IF(OR($E9805="",$F9805=""),"",IF(AND($G9805=1,$F9805&gt;='Working Hours'!$C$8,$F9805&lt;'Working Hours'!$C$9),1,0))</f>
        <v/>
      </c>
    </row>
    <row r="9806">
      <c r="A9806" s="11" t="n"/>
      <c r="B9806" s="11" t="n"/>
      <c r="C9806" s="11" t="n"/>
      <c r="E9806" s="12">
        <f>IF($A9806="","",IF(ISNUMBER($A9806),$A9806,IFERROR(DATEVALUE($A9806),"")))</f>
        <v/>
      </c>
      <c r="F9806" s="12">
        <f>IF($B9806="","",IF(ISNUMBER($B9806),HOUR($B9806)*2+MINUTE($B9806)/30,IFERROR(VALUE(LEFT($B9806,FIND(":",$B9806)-1))*2+VALUE(MID($B9806,FIND(":",$B9806)+1,2))/30,"")))</f>
        <v/>
      </c>
      <c r="G9806" s="12">
        <f>IF($E9806="","",IF(WEEKDAY($E9806,2)&lt;6,1,0))</f>
        <v/>
      </c>
      <c r="H9806" s="12">
        <f>IF(OR($E9806="",$F9806=""),"",IF(AND($G9806=1,$F9806&gt;='Working Hours'!$C$8,$F9806&lt;'Working Hours'!$C$9),1,0))</f>
        <v/>
      </c>
    </row>
    <row r="9807">
      <c r="A9807" s="11" t="n"/>
      <c r="B9807" s="11" t="n"/>
      <c r="C9807" s="11" t="n"/>
      <c r="E9807" s="12">
        <f>IF($A9807="","",IF(ISNUMBER($A9807),$A9807,IFERROR(DATEVALUE($A9807),"")))</f>
        <v/>
      </c>
      <c r="F9807" s="12">
        <f>IF($B9807="","",IF(ISNUMBER($B9807),HOUR($B9807)*2+MINUTE($B9807)/30,IFERROR(VALUE(LEFT($B9807,FIND(":",$B9807)-1))*2+VALUE(MID($B9807,FIND(":",$B9807)+1,2))/30,"")))</f>
        <v/>
      </c>
      <c r="G9807" s="12">
        <f>IF($E9807="","",IF(WEEKDAY($E9807,2)&lt;6,1,0))</f>
        <v/>
      </c>
      <c r="H9807" s="12">
        <f>IF(OR($E9807="",$F9807=""),"",IF(AND($G9807=1,$F9807&gt;='Working Hours'!$C$8,$F9807&lt;'Working Hours'!$C$9),1,0))</f>
        <v/>
      </c>
    </row>
    <row r="9808">
      <c r="A9808" s="11" t="n"/>
      <c r="B9808" s="11" t="n"/>
      <c r="C9808" s="11" t="n"/>
      <c r="E9808" s="12">
        <f>IF($A9808="","",IF(ISNUMBER($A9808),$A9808,IFERROR(DATEVALUE($A9808),"")))</f>
        <v/>
      </c>
      <c r="F9808" s="12">
        <f>IF($B9808="","",IF(ISNUMBER($B9808),HOUR($B9808)*2+MINUTE($B9808)/30,IFERROR(VALUE(LEFT($B9808,FIND(":",$B9808)-1))*2+VALUE(MID($B9808,FIND(":",$B9808)+1,2))/30,"")))</f>
        <v/>
      </c>
      <c r="G9808" s="12">
        <f>IF($E9808="","",IF(WEEKDAY($E9808,2)&lt;6,1,0))</f>
        <v/>
      </c>
      <c r="H9808" s="12">
        <f>IF(OR($E9808="",$F9808=""),"",IF(AND($G9808=1,$F9808&gt;='Working Hours'!$C$8,$F9808&lt;'Working Hours'!$C$9),1,0))</f>
        <v/>
      </c>
    </row>
    <row r="9809">
      <c r="A9809" s="11" t="n"/>
      <c r="B9809" s="11" t="n"/>
      <c r="C9809" s="11" t="n"/>
      <c r="E9809" s="12">
        <f>IF($A9809="","",IF(ISNUMBER($A9809),$A9809,IFERROR(DATEVALUE($A9809),"")))</f>
        <v/>
      </c>
      <c r="F9809" s="12">
        <f>IF($B9809="","",IF(ISNUMBER($B9809),HOUR($B9809)*2+MINUTE($B9809)/30,IFERROR(VALUE(LEFT($B9809,FIND(":",$B9809)-1))*2+VALUE(MID($B9809,FIND(":",$B9809)+1,2))/30,"")))</f>
        <v/>
      </c>
      <c r="G9809" s="12">
        <f>IF($E9809="","",IF(WEEKDAY($E9809,2)&lt;6,1,0))</f>
        <v/>
      </c>
      <c r="H9809" s="12">
        <f>IF(OR($E9809="",$F9809=""),"",IF(AND($G9809=1,$F9809&gt;='Working Hours'!$C$8,$F9809&lt;'Working Hours'!$C$9),1,0))</f>
        <v/>
      </c>
    </row>
    <row r="9810">
      <c r="A9810" s="11" t="n"/>
      <c r="B9810" s="11" t="n"/>
      <c r="C9810" s="11" t="n"/>
      <c r="E9810" s="12">
        <f>IF($A9810="","",IF(ISNUMBER($A9810),$A9810,IFERROR(DATEVALUE($A9810),"")))</f>
        <v/>
      </c>
      <c r="F9810" s="12">
        <f>IF($B9810="","",IF(ISNUMBER($B9810),HOUR($B9810)*2+MINUTE($B9810)/30,IFERROR(VALUE(LEFT($B9810,FIND(":",$B9810)-1))*2+VALUE(MID($B9810,FIND(":",$B9810)+1,2))/30,"")))</f>
        <v/>
      </c>
      <c r="G9810" s="12">
        <f>IF($E9810="","",IF(WEEKDAY($E9810,2)&lt;6,1,0))</f>
        <v/>
      </c>
      <c r="H9810" s="12">
        <f>IF(OR($E9810="",$F9810=""),"",IF(AND($G9810=1,$F9810&gt;='Working Hours'!$C$8,$F9810&lt;'Working Hours'!$C$9),1,0))</f>
        <v/>
      </c>
    </row>
    <row r="9811">
      <c r="A9811" s="11" t="n"/>
      <c r="B9811" s="11" t="n"/>
      <c r="C9811" s="11" t="n"/>
      <c r="E9811" s="12">
        <f>IF($A9811="","",IF(ISNUMBER($A9811),$A9811,IFERROR(DATEVALUE($A9811),"")))</f>
        <v/>
      </c>
      <c r="F9811" s="12">
        <f>IF($B9811="","",IF(ISNUMBER($B9811),HOUR($B9811)*2+MINUTE($B9811)/30,IFERROR(VALUE(LEFT($B9811,FIND(":",$B9811)-1))*2+VALUE(MID($B9811,FIND(":",$B9811)+1,2))/30,"")))</f>
        <v/>
      </c>
      <c r="G9811" s="12">
        <f>IF($E9811="","",IF(WEEKDAY($E9811,2)&lt;6,1,0))</f>
        <v/>
      </c>
      <c r="H9811" s="12">
        <f>IF(OR($E9811="",$F9811=""),"",IF(AND($G9811=1,$F9811&gt;='Working Hours'!$C$8,$F9811&lt;'Working Hours'!$C$9),1,0))</f>
        <v/>
      </c>
    </row>
    <row r="9812">
      <c r="A9812" s="11" t="n"/>
      <c r="B9812" s="11" t="n"/>
      <c r="C9812" s="11" t="n"/>
      <c r="E9812" s="12">
        <f>IF($A9812="","",IF(ISNUMBER($A9812),$A9812,IFERROR(DATEVALUE($A9812),"")))</f>
        <v/>
      </c>
      <c r="F9812" s="12">
        <f>IF($B9812="","",IF(ISNUMBER($B9812),HOUR($B9812)*2+MINUTE($B9812)/30,IFERROR(VALUE(LEFT($B9812,FIND(":",$B9812)-1))*2+VALUE(MID($B9812,FIND(":",$B9812)+1,2))/30,"")))</f>
        <v/>
      </c>
      <c r="G9812" s="12">
        <f>IF($E9812="","",IF(WEEKDAY($E9812,2)&lt;6,1,0))</f>
        <v/>
      </c>
      <c r="H9812" s="12">
        <f>IF(OR($E9812="",$F9812=""),"",IF(AND($G9812=1,$F9812&gt;='Working Hours'!$C$8,$F9812&lt;'Working Hours'!$C$9),1,0))</f>
        <v/>
      </c>
    </row>
    <row r="9813">
      <c r="A9813" s="11" t="n"/>
      <c r="B9813" s="11" t="n"/>
      <c r="C9813" s="11" t="n"/>
      <c r="E9813" s="12">
        <f>IF($A9813="","",IF(ISNUMBER($A9813),$A9813,IFERROR(DATEVALUE($A9813),"")))</f>
        <v/>
      </c>
      <c r="F9813" s="12">
        <f>IF($B9813="","",IF(ISNUMBER($B9813),HOUR($B9813)*2+MINUTE($B9813)/30,IFERROR(VALUE(LEFT($B9813,FIND(":",$B9813)-1))*2+VALUE(MID($B9813,FIND(":",$B9813)+1,2))/30,"")))</f>
        <v/>
      </c>
      <c r="G9813" s="12">
        <f>IF($E9813="","",IF(WEEKDAY($E9813,2)&lt;6,1,0))</f>
        <v/>
      </c>
      <c r="H9813" s="12">
        <f>IF(OR($E9813="",$F9813=""),"",IF(AND($G9813=1,$F9813&gt;='Working Hours'!$C$8,$F9813&lt;'Working Hours'!$C$9),1,0))</f>
        <v/>
      </c>
    </row>
    <row r="9814">
      <c r="A9814" s="11" t="n"/>
      <c r="B9814" s="11" t="n"/>
      <c r="C9814" s="11" t="n"/>
      <c r="E9814" s="12">
        <f>IF($A9814="","",IF(ISNUMBER($A9814),$A9814,IFERROR(DATEVALUE($A9814),"")))</f>
        <v/>
      </c>
      <c r="F9814" s="12">
        <f>IF($B9814="","",IF(ISNUMBER($B9814),HOUR($B9814)*2+MINUTE($B9814)/30,IFERROR(VALUE(LEFT($B9814,FIND(":",$B9814)-1))*2+VALUE(MID($B9814,FIND(":",$B9814)+1,2))/30,"")))</f>
        <v/>
      </c>
      <c r="G9814" s="12">
        <f>IF($E9814="","",IF(WEEKDAY($E9814,2)&lt;6,1,0))</f>
        <v/>
      </c>
      <c r="H9814" s="12">
        <f>IF(OR($E9814="",$F9814=""),"",IF(AND($G9814=1,$F9814&gt;='Working Hours'!$C$8,$F9814&lt;'Working Hours'!$C$9),1,0))</f>
        <v/>
      </c>
    </row>
    <row r="9815">
      <c r="A9815" s="11" t="n"/>
      <c r="B9815" s="11" t="n"/>
      <c r="C9815" s="11" t="n"/>
      <c r="E9815" s="12">
        <f>IF($A9815="","",IF(ISNUMBER($A9815),$A9815,IFERROR(DATEVALUE($A9815),"")))</f>
        <v/>
      </c>
      <c r="F9815" s="12">
        <f>IF($B9815="","",IF(ISNUMBER($B9815),HOUR($B9815)*2+MINUTE($B9815)/30,IFERROR(VALUE(LEFT($B9815,FIND(":",$B9815)-1))*2+VALUE(MID($B9815,FIND(":",$B9815)+1,2))/30,"")))</f>
        <v/>
      </c>
      <c r="G9815" s="12">
        <f>IF($E9815="","",IF(WEEKDAY($E9815,2)&lt;6,1,0))</f>
        <v/>
      </c>
      <c r="H9815" s="12">
        <f>IF(OR($E9815="",$F9815=""),"",IF(AND($G9815=1,$F9815&gt;='Working Hours'!$C$8,$F9815&lt;'Working Hours'!$C$9),1,0))</f>
        <v/>
      </c>
    </row>
    <row r="9816">
      <c r="A9816" s="11" t="n"/>
      <c r="B9816" s="11" t="n"/>
      <c r="C9816" s="11" t="n"/>
      <c r="E9816" s="12">
        <f>IF($A9816="","",IF(ISNUMBER($A9816),$A9816,IFERROR(DATEVALUE($A9816),"")))</f>
        <v/>
      </c>
      <c r="F9816" s="12">
        <f>IF($B9816="","",IF(ISNUMBER($B9816),HOUR($B9816)*2+MINUTE($B9816)/30,IFERROR(VALUE(LEFT($B9816,FIND(":",$B9816)-1))*2+VALUE(MID($B9816,FIND(":",$B9816)+1,2))/30,"")))</f>
        <v/>
      </c>
      <c r="G9816" s="12">
        <f>IF($E9816="","",IF(WEEKDAY($E9816,2)&lt;6,1,0))</f>
        <v/>
      </c>
      <c r="H9816" s="12">
        <f>IF(OR($E9816="",$F9816=""),"",IF(AND($G9816=1,$F9816&gt;='Working Hours'!$C$8,$F9816&lt;'Working Hours'!$C$9),1,0))</f>
        <v/>
      </c>
    </row>
    <row r="9817">
      <c r="A9817" s="11" t="n"/>
      <c r="B9817" s="11" t="n"/>
      <c r="C9817" s="11" t="n"/>
      <c r="E9817" s="12">
        <f>IF($A9817="","",IF(ISNUMBER($A9817),$A9817,IFERROR(DATEVALUE($A9817),"")))</f>
        <v/>
      </c>
      <c r="F9817" s="12">
        <f>IF($B9817="","",IF(ISNUMBER($B9817),HOUR($B9817)*2+MINUTE($B9817)/30,IFERROR(VALUE(LEFT($B9817,FIND(":",$B9817)-1))*2+VALUE(MID($B9817,FIND(":",$B9817)+1,2))/30,"")))</f>
        <v/>
      </c>
      <c r="G9817" s="12">
        <f>IF($E9817="","",IF(WEEKDAY($E9817,2)&lt;6,1,0))</f>
        <v/>
      </c>
      <c r="H9817" s="12">
        <f>IF(OR($E9817="",$F9817=""),"",IF(AND($G9817=1,$F9817&gt;='Working Hours'!$C$8,$F9817&lt;'Working Hours'!$C$9),1,0))</f>
        <v/>
      </c>
    </row>
    <row r="9818">
      <c r="A9818" s="11" t="n"/>
      <c r="B9818" s="11" t="n"/>
      <c r="C9818" s="11" t="n"/>
      <c r="E9818" s="12">
        <f>IF($A9818="","",IF(ISNUMBER($A9818),$A9818,IFERROR(DATEVALUE($A9818),"")))</f>
        <v/>
      </c>
      <c r="F9818" s="12">
        <f>IF($B9818="","",IF(ISNUMBER($B9818),HOUR($B9818)*2+MINUTE($B9818)/30,IFERROR(VALUE(LEFT($B9818,FIND(":",$B9818)-1))*2+VALUE(MID($B9818,FIND(":",$B9818)+1,2))/30,"")))</f>
        <v/>
      </c>
      <c r="G9818" s="12">
        <f>IF($E9818="","",IF(WEEKDAY($E9818,2)&lt;6,1,0))</f>
        <v/>
      </c>
      <c r="H9818" s="12">
        <f>IF(OR($E9818="",$F9818=""),"",IF(AND($G9818=1,$F9818&gt;='Working Hours'!$C$8,$F9818&lt;'Working Hours'!$C$9),1,0))</f>
        <v/>
      </c>
    </row>
    <row r="9819">
      <c r="A9819" s="11" t="n"/>
      <c r="B9819" s="11" t="n"/>
      <c r="C9819" s="11" t="n"/>
      <c r="E9819" s="12">
        <f>IF($A9819="","",IF(ISNUMBER($A9819),$A9819,IFERROR(DATEVALUE($A9819),"")))</f>
        <v/>
      </c>
      <c r="F9819" s="12">
        <f>IF($B9819="","",IF(ISNUMBER($B9819),HOUR($B9819)*2+MINUTE($B9819)/30,IFERROR(VALUE(LEFT($B9819,FIND(":",$B9819)-1))*2+VALUE(MID($B9819,FIND(":",$B9819)+1,2))/30,"")))</f>
        <v/>
      </c>
      <c r="G9819" s="12">
        <f>IF($E9819="","",IF(WEEKDAY($E9819,2)&lt;6,1,0))</f>
        <v/>
      </c>
      <c r="H9819" s="12">
        <f>IF(OR($E9819="",$F9819=""),"",IF(AND($G9819=1,$F9819&gt;='Working Hours'!$C$8,$F9819&lt;'Working Hours'!$C$9),1,0))</f>
        <v/>
      </c>
    </row>
    <row r="9820">
      <c r="A9820" s="11" t="n"/>
      <c r="B9820" s="11" t="n"/>
      <c r="C9820" s="11" t="n"/>
      <c r="E9820" s="12">
        <f>IF($A9820="","",IF(ISNUMBER($A9820),$A9820,IFERROR(DATEVALUE($A9820),"")))</f>
        <v/>
      </c>
      <c r="F9820" s="12">
        <f>IF($B9820="","",IF(ISNUMBER($B9820),HOUR($B9820)*2+MINUTE($B9820)/30,IFERROR(VALUE(LEFT($B9820,FIND(":",$B9820)-1))*2+VALUE(MID($B9820,FIND(":",$B9820)+1,2))/30,"")))</f>
        <v/>
      </c>
      <c r="G9820" s="12">
        <f>IF($E9820="","",IF(WEEKDAY($E9820,2)&lt;6,1,0))</f>
        <v/>
      </c>
      <c r="H9820" s="12">
        <f>IF(OR($E9820="",$F9820=""),"",IF(AND($G9820=1,$F9820&gt;='Working Hours'!$C$8,$F9820&lt;'Working Hours'!$C$9),1,0))</f>
        <v/>
      </c>
    </row>
    <row r="9821">
      <c r="A9821" s="11" t="n"/>
      <c r="B9821" s="11" t="n"/>
      <c r="C9821" s="11" t="n"/>
      <c r="E9821" s="12">
        <f>IF($A9821="","",IF(ISNUMBER($A9821),$A9821,IFERROR(DATEVALUE($A9821),"")))</f>
        <v/>
      </c>
      <c r="F9821" s="12">
        <f>IF($B9821="","",IF(ISNUMBER($B9821),HOUR($B9821)*2+MINUTE($B9821)/30,IFERROR(VALUE(LEFT($B9821,FIND(":",$B9821)-1))*2+VALUE(MID($B9821,FIND(":",$B9821)+1,2))/30,"")))</f>
        <v/>
      </c>
      <c r="G9821" s="12">
        <f>IF($E9821="","",IF(WEEKDAY($E9821,2)&lt;6,1,0))</f>
        <v/>
      </c>
      <c r="H9821" s="12">
        <f>IF(OR($E9821="",$F9821=""),"",IF(AND($G9821=1,$F9821&gt;='Working Hours'!$C$8,$F9821&lt;'Working Hours'!$C$9),1,0))</f>
        <v/>
      </c>
    </row>
    <row r="9822">
      <c r="A9822" s="11" t="n"/>
      <c r="B9822" s="11" t="n"/>
      <c r="C9822" s="11" t="n"/>
      <c r="E9822" s="12">
        <f>IF($A9822="","",IF(ISNUMBER($A9822),$A9822,IFERROR(DATEVALUE($A9822),"")))</f>
        <v/>
      </c>
      <c r="F9822" s="12">
        <f>IF($B9822="","",IF(ISNUMBER($B9822),HOUR($B9822)*2+MINUTE($B9822)/30,IFERROR(VALUE(LEFT($B9822,FIND(":",$B9822)-1))*2+VALUE(MID($B9822,FIND(":",$B9822)+1,2))/30,"")))</f>
        <v/>
      </c>
      <c r="G9822" s="12">
        <f>IF($E9822="","",IF(WEEKDAY($E9822,2)&lt;6,1,0))</f>
        <v/>
      </c>
      <c r="H9822" s="12">
        <f>IF(OR($E9822="",$F9822=""),"",IF(AND($G9822=1,$F9822&gt;='Working Hours'!$C$8,$F9822&lt;'Working Hours'!$C$9),1,0))</f>
        <v/>
      </c>
    </row>
    <row r="9823">
      <c r="A9823" s="11" t="n"/>
      <c r="B9823" s="11" t="n"/>
      <c r="C9823" s="11" t="n"/>
      <c r="E9823" s="12">
        <f>IF($A9823="","",IF(ISNUMBER($A9823),$A9823,IFERROR(DATEVALUE($A9823),"")))</f>
        <v/>
      </c>
      <c r="F9823" s="12">
        <f>IF($B9823="","",IF(ISNUMBER($B9823),HOUR($B9823)*2+MINUTE($B9823)/30,IFERROR(VALUE(LEFT($B9823,FIND(":",$B9823)-1))*2+VALUE(MID($B9823,FIND(":",$B9823)+1,2))/30,"")))</f>
        <v/>
      </c>
      <c r="G9823" s="12">
        <f>IF($E9823="","",IF(WEEKDAY($E9823,2)&lt;6,1,0))</f>
        <v/>
      </c>
      <c r="H9823" s="12">
        <f>IF(OR($E9823="",$F9823=""),"",IF(AND($G9823=1,$F9823&gt;='Working Hours'!$C$8,$F9823&lt;'Working Hours'!$C$9),1,0))</f>
        <v/>
      </c>
    </row>
    <row r="9824">
      <c r="A9824" s="11" t="n"/>
      <c r="B9824" s="11" t="n"/>
      <c r="C9824" s="11" t="n"/>
      <c r="E9824" s="12">
        <f>IF($A9824="","",IF(ISNUMBER($A9824),$A9824,IFERROR(DATEVALUE($A9824),"")))</f>
        <v/>
      </c>
      <c r="F9824" s="12">
        <f>IF($B9824="","",IF(ISNUMBER($B9824),HOUR($B9824)*2+MINUTE($B9824)/30,IFERROR(VALUE(LEFT($B9824,FIND(":",$B9824)-1))*2+VALUE(MID($B9824,FIND(":",$B9824)+1,2))/30,"")))</f>
        <v/>
      </c>
      <c r="G9824" s="12">
        <f>IF($E9824="","",IF(WEEKDAY($E9824,2)&lt;6,1,0))</f>
        <v/>
      </c>
      <c r="H9824" s="12">
        <f>IF(OR($E9824="",$F9824=""),"",IF(AND($G9824=1,$F9824&gt;='Working Hours'!$C$8,$F9824&lt;'Working Hours'!$C$9),1,0))</f>
        <v/>
      </c>
    </row>
    <row r="9825">
      <c r="A9825" s="11" t="n"/>
      <c r="B9825" s="11" t="n"/>
      <c r="C9825" s="11" t="n"/>
      <c r="E9825" s="12">
        <f>IF($A9825="","",IF(ISNUMBER($A9825),$A9825,IFERROR(DATEVALUE($A9825),"")))</f>
        <v/>
      </c>
      <c r="F9825" s="12">
        <f>IF($B9825="","",IF(ISNUMBER($B9825),HOUR($B9825)*2+MINUTE($B9825)/30,IFERROR(VALUE(LEFT($B9825,FIND(":",$B9825)-1))*2+VALUE(MID($B9825,FIND(":",$B9825)+1,2))/30,"")))</f>
        <v/>
      </c>
      <c r="G9825" s="12">
        <f>IF($E9825="","",IF(WEEKDAY($E9825,2)&lt;6,1,0))</f>
        <v/>
      </c>
      <c r="H9825" s="12">
        <f>IF(OR($E9825="",$F9825=""),"",IF(AND($G9825=1,$F9825&gt;='Working Hours'!$C$8,$F9825&lt;'Working Hours'!$C$9),1,0))</f>
        <v/>
      </c>
    </row>
    <row r="9826">
      <c r="A9826" s="11" t="n"/>
      <c r="B9826" s="11" t="n"/>
      <c r="C9826" s="11" t="n"/>
      <c r="E9826" s="12">
        <f>IF($A9826="","",IF(ISNUMBER($A9826),$A9826,IFERROR(DATEVALUE($A9826),"")))</f>
        <v/>
      </c>
      <c r="F9826" s="12">
        <f>IF($B9826="","",IF(ISNUMBER($B9826),HOUR($B9826)*2+MINUTE($B9826)/30,IFERROR(VALUE(LEFT($B9826,FIND(":",$B9826)-1))*2+VALUE(MID($B9826,FIND(":",$B9826)+1,2))/30,"")))</f>
        <v/>
      </c>
      <c r="G9826" s="12">
        <f>IF($E9826="","",IF(WEEKDAY($E9826,2)&lt;6,1,0))</f>
        <v/>
      </c>
      <c r="H9826" s="12">
        <f>IF(OR($E9826="",$F9826=""),"",IF(AND($G9826=1,$F9826&gt;='Working Hours'!$C$8,$F9826&lt;'Working Hours'!$C$9),1,0))</f>
        <v/>
      </c>
    </row>
    <row r="9827">
      <c r="A9827" s="11" t="n"/>
      <c r="B9827" s="11" t="n"/>
      <c r="C9827" s="11" t="n"/>
      <c r="E9827" s="12">
        <f>IF($A9827="","",IF(ISNUMBER($A9827),$A9827,IFERROR(DATEVALUE($A9827),"")))</f>
        <v/>
      </c>
      <c r="F9827" s="12">
        <f>IF($B9827="","",IF(ISNUMBER($B9827),HOUR($B9827)*2+MINUTE($B9827)/30,IFERROR(VALUE(LEFT($B9827,FIND(":",$B9827)-1))*2+VALUE(MID($B9827,FIND(":",$B9827)+1,2))/30,"")))</f>
        <v/>
      </c>
      <c r="G9827" s="12">
        <f>IF($E9827="","",IF(WEEKDAY($E9827,2)&lt;6,1,0))</f>
        <v/>
      </c>
      <c r="H9827" s="12">
        <f>IF(OR($E9827="",$F9827=""),"",IF(AND($G9827=1,$F9827&gt;='Working Hours'!$C$8,$F9827&lt;'Working Hours'!$C$9),1,0))</f>
        <v/>
      </c>
    </row>
    <row r="9828">
      <c r="A9828" s="11" t="n"/>
      <c r="B9828" s="11" t="n"/>
      <c r="C9828" s="11" t="n"/>
      <c r="E9828" s="12">
        <f>IF($A9828="","",IF(ISNUMBER($A9828),$A9828,IFERROR(DATEVALUE($A9828),"")))</f>
        <v/>
      </c>
      <c r="F9828" s="12">
        <f>IF($B9828="","",IF(ISNUMBER($B9828),HOUR($B9828)*2+MINUTE($B9828)/30,IFERROR(VALUE(LEFT($B9828,FIND(":",$B9828)-1))*2+VALUE(MID($B9828,FIND(":",$B9828)+1,2))/30,"")))</f>
        <v/>
      </c>
      <c r="G9828" s="12">
        <f>IF($E9828="","",IF(WEEKDAY($E9828,2)&lt;6,1,0))</f>
        <v/>
      </c>
      <c r="H9828" s="12">
        <f>IF(OR($E9828="",$F9828=""),"",IF(AND($G9828=1,$F9828&gt;='Working Hours'!$C$8,$F9828&lt;'Working Hours'!$C$9),1,0))</f>
        <v/>
      </c>
    </row>
    <row r="9829">
      <c r="A9829" s="11" t="n"/>
      <c r="B9829" s="11" t="n"/>
      <c r="C9829" s="11" t="n"/>
      <c r="E9829" s="12">
        <f>IF($A9829="","",IF(ISNUMBER($A9829),$A9829,IFERROR(DATEVALUE($A9829),"")))</f>
        <v/>
      </c>
      <c r="F9829" s="12">
        <f>IF($B9829="","",IF(ISNUMBER($B9829),HOUR($B9829)*2+MINUTE($B9829)/30,IFERROR(VALUE(LEFT($B9829,FIND(":",$B9829)-1))*2+VALUE(MID($B9829,FIND(":",$B9829)+1,2))/30,"")))</f>
        <v/>
      </c>
      <c r="G9829" s="12">
        <f>IF($E9829="","",IF(WEEKDAY($E9829,2)&lt;6,1,0))</f>
        <v/>
      </c>
      <c r="H9829" s="12">
        <f>IF(OR($E9829="",$F9829=""),"",IF(AND($G9829=1,$F9829&gt;='Working Hours'!$C$8,$F9829&lt;'Working Hours'!$C$9),1,0))</f>
        <v/>
      </c>
    </row>
    <row r="9830">
      <c r="A9830" s="11" t="n"/>
      <c r="B9830" s="11" t="n"/>
      <c r="C9830" s="11" t="n"/>
      <c r="E9830" s="12">
        <f>IF($A9830="","",IF(ISNUMBER($A9830),$A9830,IFERROR(DATEVALUE($A9830),"")))</f>
        <v/>
      </c>
      <c r="F9830" s="12">
        <f>IF($B9830="","",IF(ISNUMBER($B9830),HOUR($B9830)*2+MINUTE($B9830)/30,IFERROR(VALUE(LEFT($B9830,FIND(":",$B9830)-1))*2+VALUE(MID($B9830,FIND(":",$B9830)+1,2))/30,"")))</f>
        <v/>
      </c>
      <c r="G9830" s="12">
        <f>IF($E9830="","",IF(WEEKDAY($E9830,2)&lt;6,1,0))</f>
        <v/>
      </c>
      <c r="H9830" s="12">
        <f>IF(OR($E9830="",$F9830=""),"",IF(AND($G9830=1,$F9830&gt;='Working Hours'!$C$8,$F9830&lt;'Working Hours'!$C$9),1,0))</f>
        <v/>
      </c>
    </row>
    <row r="9831">
      <c r="A9831" s="11" t="n"/>
      <c r="B9831" s="11" t="n"/>
      <c r="C9831" s="11" t="n"/>
      <c r="E9831" s="12">
        <f>IF($A9831="","",IF(ISNUMBER($A9831),$A9831,IFERROR(DATEVALUE($A9831),"")))</f>
        <v/>
      </c>
      <c r="F9831" s="12">
        <f>IF($B9831="","",IF(ISNUMBER($B9831),HOUR($B9831)*2+MINUTE($B9831)/30,IFERROR(VALUE(LEFT($B9831,FIND(":",$B9831)-1))*2+VALUE(MID($B9831,FIND(":",$B9831)+1,2))/30,"")))</f>
        <v/>
      </c>
      <c r="G9831" s="12">
        <f>IF($E9831="","",IF(WEEKDAY($E9831,2)&lt;6,1,0))</f>
        <v/>
      </c>
      <c r="H9831" s="12">
        <f>IF(OR($E9831="",$F9831=""),"",IF(AND($G9831=1,$F9831&gt;='Working Hours'!$C$8,$F9831&lt;'Working Hours'!$C$9),1,0))</f>
        <v/>
      </c>
    </row>
    <row r="9832">
      <c r="A9832" s="11" t="n"/>
      <c r="B9832" s="11" t="n"/>
      <c r="C9832" s="11" t="n"/>
      <c r="E9832" s="12">
        <f>IF($A9832="","",IF(ISNUMBER($A9832),$A9832,IFERROR(DATEVALUE($A9832),"")))</f>
        <v/>
      </c>
      <c r="F9832" s="12">
        <f>IF($B9832="","",IF(ISNUMBER($B9832),HOUR($B9832)*2+MINUTE($B9832)/30,IFERROR(VALUE(LEFT($B9832,FIND(":",$B9832)-1))*2+VALUE(MID($B9832,FIND(":",$B9832)+1,2))/30,"")))</f>
        <v/>
      </c>
      <c r="G9832" s="12">
        <f>IF($E9832="","",IF(WEEKDAY($E9832,2)&lt;6,1,0))</f>
        <v/>
      </c>
      <c r="H9832" s="12">
        <f>IF(OR($E9832="",$F9832=""),"",IF(AND($G9832=1,$F9832&gt;='Working Hours'!$C$8,$F9832&lt;'Working Hours'!$C$9),1,0))</f>
        <v/>
      </c>
    </row>
    <row r="9833">
      <c r="A9833" s="11" t="n"/>
      <c r="B9833" s="11" t="n"/>
      <c r="C9833" s="11" t="n"/>
      <c r="E9833" s="12">
        <f>IF($A9833="","",IF(ISNUMBER($A9833),$A9833,IFERROR(DATEVALUE($A9833),"")))</f>
        <v/>
      </c>
      <c r="F9833" s="12">
        <f>IF($B9833="","",IF(ISNUMBER($B9833),HOUR($B9833)*2+MINUTE($B9833)/30,IFERROR(VALUE(LEFT($B9833,FIND(":",$B9833)-1))*2+VALUE(MID($B9833,FIND(":",$B9833)+1,2))/30,"")))</f>
        <v/>
      </c>
      <c r="G9833" s="12">
        <f>IF($E9833="","",IF(WEEKDAY($E9833,2)&lt;6,1,0))</f>
        <v/>
      </c>
      <c r="H9833" s="12">
        <f>IF(OR($E9833="",$F9833=""),"",IF(AND($G9833=1,$F9833&gt;='Working Hours'!$C$8,$F9833&lt;'Working Hours'!$C$9),1,0))</f>
        <v/>
      </c>
    </row>
    <row r="9834">
      <c r="A9834" s="11" t="n"/>
      <c r="B9834" s="11" t="n"/>
      <c r="C9834" s="11" t="n"/>
      <c r="E9834" s="12">
        <f>IF($A9834="","",IF(ISNUMBER($A9834),$A9834,IFERROR(DATEVALUE($A9834),"")))</f>
        <v/>
      </c>
      <c r="F9834" s="12">
        <f>IF($B9834="","",IF(ISNUMBER($B9834),HOUR($B9834)*2+MINUTE($B9834)/30,IFERROR(VALUE(LEFT($B9834,FIND(":",$B9834)-1))*2+VALUE(MID($B9834,FIND(":",$B9834)+1,2))/30,"")))</f>
        <v/>
      </c>
      <c r="G9834" s="12">
        <f>IF($E9834="","",IF(WEEKDAY($E9834,2)&lt;6,1,0))</f>
        <v/>
      </c>
      <c r="H9834" s="12">
        <f>IF(OR($E9834="",$F9834=""),"",IF(AND($G9834=1,$F9834&gt;='Working Hours'!$C$8,$F9834&lt;'Working Hours'!$C$9),1,0))</f>
        <v/>
      </c>
    </row>
    <row r="9835">
      <c r="A9835" s="11" t="n"/>
      <c r="B9835" s="11" t="n"/>
      <c r="C9835" s="11" t="n"/>
      <c r="E9835" s="12">
        <f>IF($A9835="","",IF(ISNUMBER($A9835),$A9835,IFERROR(DATEVALUE($A9835),"")))</f>
        <v/>
      </c>
      <c r="F9835" s="12">
        <f>IF($B9835="","",IF(ISNUMBER($B9835),HOUR($B9835)*2+MINUTE($B9835)/30,IFERROR(VALUE(LEFT($B9835,FIND(":",$B9835)-1))*2+VALUE(MID($B9835,FIND(":",$B9835)+1,2))/30,"")))</f>
        <v/>
      </c>
      <c r="G9835" s="12">
        <f>IF($E9835="","",IF(WEEKDAY($E9835,2)&lt;6,1,0))</f>
        <v/>
      </c>
      <c r="H9835" s="12">
        <f>IF(OR($E9835="",$F9835=""),"",IF(AND($G9835=1,$F9835&gt;='Working Hours'!$C$8,$F9835&lt;'Working Hours'!$C$9),1,0))</f>
        <v/>
      </c>
    </row>
    <row r="9836">
      <c r="A9836" s="11" t="n"/>
      <c r="B9836" s="11" t="n"/>
      <c r="C9836" s="11" t="n"/>
      <c r="E9836" s="12">
        <f>IF($A9836="","",IF(ISNUMBER($A9836),$A9836,IFERROR(DATEVALUE($A9836),"")))</f>
        <v/>
      </c>
      <c r="F9836" s="12">
        <f>IF($B9836="","",IF(ISNUMBER($B9836),HOUR($B9836)*2+MINUTE($B9836)/30,IFERROR(VALUE(LEFT($B9836,FIND(":",$B9836)-1))*2+VALUE(MID($B9836,FIND(":",$B9836)+1,2))/30,"")))</f>
        <v/>
      </c>
      <c r="G9836" s="12">
        <f>IF($E9836="","",IF(WEEKDAY($E9836,2)&lt;6,1,0))</f>
        <v/>
      </c>
      <c r="H9836" s="12">
        <f>IF(OR($E9836="",$F9836=""),"",IF(AND($G9836=1,$F9836&gt;='Working Hours'!$C$8,$F9836&lt;'Working Hours'!$C$9),1,0))</f>
        <v/>
      </c>
    </row>
    <row r="9837">
      <c r="A9837" s="11" t="n"/>
      <c r="B9837" s="11" t="n"/>
      <c r="C9837" s="11" t="n"/>
      <c r="E9837" s="12">
        <f>IF($A9837="","",IF(ISNUMBER($A9837),$A9837,IFERROR(DATEVALUE($A9837),"")))</f>
        <v/>
      </c>
      <c r="F9837" s="12">
        <f>IF($B9837="","",IF(ISNUMBER($B9837),HOUR($B9837)*2+MINUTE($B9837)/30,IFERROR(VALUE(LEFT($B9837,FIND(":",$B9837)-1))*2+VALUE(MID($B9837,FIND(":",$B9837)+1,2))/30,"")))</f>
        <v/>
      </c>
      <c r="G9837" s="12">
        <f>IF($E9837="","",IF(WEEKDAY($E9837,2)&lt;6,1,0))</f>
        <v/>
      </c>
      <c r="H9837" s="12">
        <f>IF(OR($E9837="",$F9837=""),"",IF(AND($G9837=1,$F9837&gt;='Working Hours'!$C$8,$F9837&lt;'Working Hours'!$C$9),1,0))</f>
        <v/>
      </c>
    </row>
    <row r="9838">
      <c r="A9838" s="11" t="n"/>
      <c r="B9838" s="11" t="n"/>
      <c r="C9838" s="11" t="n"/>
      <c r="E9838" s="12">
        <f>IF($A9838="","",IF(ISNUMBER($A9838),$A9838,IFERROR(DATEVALUE($A9838),"")))</f>
        <v/>
      </c>
      <c r="F9838" s="12">
        <f>IF($B9838="","",IF(ISNUMBER($B9838),HOUR($B9838)*2+MINUTE($B9838)/30,IFERROR(VALUE(LEFT($B9838,FIND(":",$B9838)-1))*2+VALUE(MID($B9838,FIND(":",$B9838)+1,2))/30,"")))</f>
        <v/>
      </c>
      <c r="G9838" s="12">
        <f>IF($E9838="","",IF(WEEKDAY($E9838,2)&lt;6,1,0))</f>
        <v/>
      </c>
      <c r="H9838" s="12">
        <f>IF(OR($E9838="",$F9838=""),"",IF(AND($G9838=1,$F9838&gt;='Working Hours'!$C$8,$F9838&lt;'Working Hours'!$C$9),1,0))</f>
        <v/>
      </c>
    </row>
    <row r="9839">
      <c r="A9839" s="11" t="n"/>
      <c r="B9839" s="11" t="n"/>
      <c r="C9839" s="11" t="n"/>
      <c r="E9839" s="12">
        <f>IF($A9839="","",IF(ISNUMBER($A9839),$A9839,IFERROR(DATEVALUE($A9839),"")))</f>
        <v/>
      </c>
      <c r="F9839" s="12">
        <f>IF($B9839="","",IF(ISNUMBER($B9839),HOUR($B9839)*2+MINUTE($B9839)/30,IFERROR(VALUE(LEFT($B9839,FIND(":",$B9839)-1))*2+VALUE(MID($B9839,FIND(":",$B9839)+1,2))/30,"")))</f>
        <v/>
      </c>
      <c r="G9839" s="12">
        <f>IF($E9839="","",IF(WEEKDAY($E9839,2)&lt;6,1,0))</f>
        <v/>
      </c>
      <c r="H9839" s="12">
        <f>IF(OR($E9839="",$F9839=""),"",IF(AND($G9839=1,$F9839&gt;='Working Hours'!$C$8,$F9839&lt;'Working Hours'!$C$9),1,0))</f>
        <v/>
      </c>
    </row>
    <row r="9840">
      <c r="A9840" s="11" t="n"/>
      <c r="B9840" s="11" t="n"/>
      <c r="C9840" s="11" t="n"/>
      <c r="E9840" s="12">
        <f>IF($A9840="","",IF(ISNUMBER($A9840),$A9840,IFERROR(DATEVALUE($A9840),"")))</f>
        <v/>
      </c>
      <c r="F9840" s="12">
        <f>IF($B9840="","",IF(ISNUMBER($B9840),HOUR($B9840)*2+MINUTE($B9840)/30,IFERROR(VALUE(LEFT($B9840,FIND(":",$B9840)-1))*2+VALUE(MID($B9840,FIND(":",$B9840)+1,2))/30,"")))</f>
        <v/>
      </c>
      <c r="G9840" s="12">
        <f>IF($E9840="","",IF(WEEKDAY($E9840,2)&lt;6,1,0))</f>
        <v/>
      </c>
      <c r="H9840" s="12">
        <f>IF(OR($E9840="",$F9840=""),"",IF(AND($G9840=1,$F9840&gt;='Working Hours'!$C$8,$F9840&lt;'Working Hours'!$C$9),1,0))</f>
        <v/>
      </c>
    </row>
    <row r="9841">
      <c r="A9841" s="11" t="n"/>
      <c r="B9841" s="11" t="n"/>
      <c r="C9841" s="11" t="n"/>
      <c r="E9841" s="12">
        <f>IF($A9841="","",IF(ISNUMBER($A9841),$A9841,IFERROR(DATEVALUE($A9841),"")))</f>
        <v/>
      </c>
      <c r="F9841" s="12">
        <f>IF($B9841="","",IF(ISNUMBER($B9841),HOUR($B9841)*2+MINUTE($B9841)/30,IFERROR(VALUE(LEFT($B9841,FIND(":",$B9841)-1))*2+VALUE(MID($B9841,FIND(":",$B9841)+1,2))/30,"")))</f>
        <v/>
      </c>
      <c r="G9841" s="12">
        <f>IF($E9841="","",IF(WEEKDAY($E9841,2)&lt;6,1,0))</f>
        <v/>
      </c>
      <c r="H9841" s="12">
        <f>IF(OR($E9841="",$F9841=""),"",IF(AND($G9841=1,$F9841&gt;='Working Hours'!$C$8,$F9841&lt;'Working Hours'!$C$9),1,0))</f>
        <v/>
      </c>
    </row>
    <row r="9842">
      <c r="A9842" s="11" t="n"/>
      <c r="B9842" s="11" t="n"/>
      <c r="C9842" s="11" t="n"/>
      <c r="E9842" s="12">
        <f>IF($A9842="","",IF(ISNUMBER($A9842),$A9842,IFERROR(DATEVALUE($A9842),"")))</f>
        <v/>
      </c>
      <c r="F9842" s="12">
        <f>IF($B9842="","",IF(ISNUMBER($B9842),HOUR($B9842)*2+MINUTE($B9842)/30,IFERROR(VALUE(LEFT($B9842,FIND(":",$B9842)-1))*2+VALUE(MID($B9842,FIND(":",$B9842)+1,2))/30,"")))</f>
        <v/>
      </c>
      <c r="G9842" s="12">
        <f>IF($E9842="","",IF(WEEKDAY($E9842,2)&lt;6,1,0))</f>
        <v/>
      </c>
      <c r="H9842" s="12">
        <f>IF(OR($E9842="",$F9842=""),"",IF(AND($G9842=1,$F9842&gt;='Working Hours'!$C$8,$F9842&lt;'Working Hours'!$C$9),1,0))</f>
        <v/>
      </c>
    </row>
    <row r="9843">
      <c r="A9843" s="11" t="n"/>
      <c r="B9843" s="11" t="n"/>
      <c r="C9843" s="11" t="n"/>
      <c r="E9843" s="12">
        <f>IF($A9843="","",IF(ISNUMBER($A9843),$A9843,IFERROR(DATEVALUE($A9843),"")))</f>
        <v/>
      </c>
      <c r="F9843" s="12">
        <f>IF($B9843="","",IF(ISNUMBER($B9843),HOUR($B9843)*2+MINUTE($B9843)/30,IFERROR(VALUE(LEFT($B9843,FIND(":",$B9843)-1))*2+VALUE(MID($B9843,FIND(":",$B9843)+1,2))/30,"")))</f>
        <v/>
      </c>
      <c r="G9843" s="12">
        <f>IF($E9843="","",IF(WEEKDAY($E9843,2)&lt;6,1,0))</f>
        <v/>
      </c>
      <c r="H9843" s="12">
        <f>IF(OR($E9843="",$F9843=""),"",IF(AND($G9843=1,$F9843&gt;='Working Hours'!$C$8,$F9843&lt;'Working Hours'!$C$9),1,0))</f>
        <v/>
      </c>
    </row>
    <row r="9844">
      <c r="A9844" s="11" t="n"/>
      <c r="B9844" s="11" t="n"/>
      <c r="C9844" s="11" t="n"/>
      <c r="E9844" s="12">
        <f>IF($A9844="","",IF(ISNUMBER($A9844),$A9844,IFERROR(DATEVALUE($A9844),"")))</f>
        <v/>
      </c>
      <c r="F9844" s="12">
        <f>IF($B9844="","",IF(ISNUMBER($B9844),HOUR($B9844)*2+MINUTE($B9844)/30,IFERROR(VALUE(LEFT($B9844,FIND(":",$B9844)-1))*2+VALUE(MID($B9844,FIND(":",$B9844)+1,2))/30,"")))</f>
        <v/>
      </c>
      <c r="G9844" s="12">
        <f>IF($E9844="","",IF(WEEKDAY($E9844,2)&lt;6,1,0))</f>
        <v/>
      </c>
      <c r="H9844" s="12">
        <f>IF(OR($E9844="",$F9844=""),"",IF(AND($G9844=1,$F9844&gt;='Working Hours'!$C$8,$F9844&lt;'Working Hours'!$C$9),1,0))</f>
        <v/>
      </c>
    </row>
    <row r="9845">
      <c r="A9845" s="11" t="n"/>
      <c r="B9845" s="11" t="n"/>
      <c r="C9845" s="11" t="n"/>
      <c r="E9845" s="12">
        <f>IF($A9845="","",IF(ISNUMBER($A9845),$A9845,IFERROR(DATEVALUE($A9845),"")))</f>
        <v/>
      </c>
      <c r="F9845" s="12">
        <f>IF($B9845="","",IF(ISNUMBER($B9845),HOUR($B9845)*2+MINUTE($B9845)/30,IFERROR(VALUE(LEFT($B9845,FIND(":",$B9845)-1))*2+VALUE(MID($B9845,FIND(":",$B9845)+1,2))/30,"")))</f>
        <v/>
      </c>
      <c r="G9845" s="12">
        <f>IF($E9845="","",IF(WEEKDAY($E9845,2)&lt;6,1,0))</f>
        <v/>
      </c>
      <c r="H9845" s="12">
        <f>IF(OR($E9845="",$F9845=""),"",IF(AND($G9845=1,$F9845&gt;='Working Hours'!$C$8,$F9845&lt;'Working Hours'!$C$9),1,0))</f>
        <v/>
      </c>
    </row>
    <row r="9846">
      <c r="A9846" s="11" t="n"/>
      <c r="B9846" s="11" t="n"/>
      <c r="C9846" s="11" t="n"/>
      <c r="E9846" s="12">
        <f>IF($A9846="","",IF(ISNUMBER($A9846),$A9846,IFERROR(DATEVALUE($A9846),"")))</f>
        <v/>
      </c>
      <c r="F9846" s="12">
        <f>IF($B9846="","",IF(ISNUMBER($B9846),HOUR($B9846)*2+MINUTE($B9846)/30,IFERROR(VALUE(LEFT($B9846,FIND(":",$B9846)-1))*2+VALUE(MID($B9846,FIND(":",$B9846)+1,2))/30,"")))</f>
        <v/>
      </c>
      <c r="G9846" s="12">
        <f>IF($E9846="","",IF(WEEKDAY($E9846,2)&lt;6,1,0))</f>
        <v/>
      </c>
      <c r="H9846" s="12">
        <f>IF(OR($E9846="",$F9846=""),"",IF(AND($G9846=1,$F9846&gt;='Working Hours'!$C$8,$F9846&lt;'Working Hours'!$C$9),1,0))</f>
        <v/>
      </c>
    </row>
    <row r="9847">
      <c r="A9847" s="11" t="n"/>
      <c r="B9847" s="11" t="n"/>
      <c r="C9847" s="11" t="n"/>
      <c r="E9847" s="12">
        <f>IF($A9847="","",IF(ISNUMBER($A9847),$A9847,IFERROR(DATEVALUE($A9847),"")))</f>
        <v/>
      </c>
      <c r="F9847" s="12">
        <f>IF($B9847="","",IF(ISNUMBER($B9847),HOUR($B9847)*2+MINUTE($B9847)/30,IFERROR(VALUE(LEFT($B9847,FIND(":",$B9847)-1))*2+VALUE(MID($B9847,FIND(":",$B9847)+1,2))/30,"")))</f>
        <v/>
      </c>
      <c r="G9847" s="12">
        <f>IF($E9847="","",IF(WEEKDAY($E9847,2)&lt;6,1,0))</f>
        <v/>
      </c>
      <c r="H9847" s="12">
        <f>IF(OR($E9847="",$F9847=""),"",IF(AND($G9847=1,$F9847&gt;='Working Hours'!$C$8,$F9847&lt;'Working Hours'!$C$9),1,0))</f>
        <v/>
      </c>
    </row>
    <row r="9848">
      <c r="A9848" s="11" t="n"/>
      <c r="B9848" s="11" t="n"/>
      <c r="C9848" s="11" t="n"/>
      <c r="E9848" s="12">
        <f>IF($A9848="","",IF(ISNUMBER($A9848),$A9848,IFERROR(DATEVALUE($A9848),"")))</f>
        <v/>
      </c>
      <c r="F9848" s="12">
        <f>IF($B9848="","",IF(ISNUMBER($B9848),HOUR($B9848)*2+MINUTE($B9848)/30,IFERROR(VALUE(LEFT($B9848,FIND(":",$B9848)-1))*2+VALUE(MID($B9848,FIND(":",$B9848)+1,2))/30,"")))</f>
        <v/>
      </c>
      <c r="G9848" s="12">
        <f>IF($E9848="","",IF(WEEKDAY($E9848,2)&lt;6,1,0))</f>
        <v/>
      </c>
      <c r="H9848" s="12">
        <f>IF(OR($E9848="",$F9848=""),"",IF(AND($G9848=1,$F9848&gt;='Working Hours'!$C$8,$F9848&lt;'Working Hours'!$C$9),1,0))</f>
        <v/>
      </c>
    </row>
    <row r="9849">
      <c r="A9849" s="11" t="n"/>
      <c r="B9849" s="11" t="n"/>
      <c r="C9849" s="11" t="n"/>
      <c r="E9849" s="12">
        <f>IF($A9849="","",IF(ISNUMBER($A9849),$A9849,IFERROR(DATEVALUE($A9849),"")))</f>
        <v/>
      </c>
      <c r="F9849" s="12">
        <f>IF($B9849="","",IF(ISNUMBER($B9849),HOUR($B9849)*2+MINUTE($B9849)/30,IFERROR(VALUE(LEFT($B9849,FIND(":",$B9849)-1))*2+VALUE(MID($B9849,FIND(":",$B9849)+1,2))/30,"")))</f>
        <v/>
      </c>
      <c r="G9849" s="12">
        <f>IF($E9849="","",IF(WEEKDAY($E9849,2)&lt;6,1,0))</f>
        <v/>
      </c>
      <c r="H9849" s="12">
        <f>IF(OR($E9849="",$F9849=""),"",IF(AND($G9849=1,$F9849&gt;='Working Hours'!$C$8,$F9849&lt;'Working Hours'!$C$9),1,0))</f>
        <v/>
      </c>
    </row>
    <row r="9850">
      <c r="A9850" s="11" t="n"/>
      <c r="B9850" s="11" t="n"/>
      <c r="C9850" s="11" t="n"/>
      <c r="E9850" s="12">
        <f>IF($A9850="","",IF(ISNUMBER($A9850),$A9850,IFERROR(DATEVALUE($A9850),"")))</f>
        <v/>
      </c>
      <c r="F9850" s="12">
        <f>IF($B9850="","",IF(ISNUMBER($B9850),HOUR($B9850)*2+MINUTE($B9850)/30,IFERROR(VALUE(LEFT($B9850,FIND(":",$B9850)-1))*2+VALUE(MID($B9850,FIND(":",$B9850)+1,2))/30,"")))</f>
        <v/>
      </c>
      <c r="G9850" s="12">
        <f>IF($E9850="","",IF(WEEKDAY($E9850,2)&lt;6,1,0))</f>
        <v/>
      </c>
      <c r="H9850" s="12">
        <f>IF(OR($E9850="",$F9850=""),"",IF(AND($G9850=1,$F9850&gt;='Working Hours'!$C$8,$F9850&lt;'Working Hours'!$C$9),1,0))</f>
        <v/>
      </c>
    </row>
    <row r="9851">
      <c r="A9851" s="11" t="n"/>
      <c r="B9851" s="11" t="n"/>
      <c r="C9851" s="11" t="n"/>
      <c r="E9851" s="12">
        <f>IF($A9851="","",IF(ISNUMBER($A9851),$A9851,IFERROR(DATEVALUE($A9851),"")))</f>
        <v/>
      </c>
      <c r="F9851" s="12">
        <f>IF($B9851="","",IF(ISNUMBER($B9851),HOUR($B9851)*2+MINUTE($B9851)/30,IFERROR(VALUE(LEFT($B9851,FIND(":",$B9851)-1))*2+VALUE(MID($B9851,FIND(":",$B9851)+1,2))/30,"")))</f>
        <v/>
      </c>
      <c r="G9851" s="12">
        <f>IF($E9851="","",IF(WEEKDAY($E9851,2)&lt;6,1,0))</f>
        <v/>
      </c>
      <c r="H9851" s="12">
        <f>IF(OR($E9851="",$F9851=""),"",IF(AND($G9851=1,$F9851&gt;='Working Hours'!$C$8,$F9851&lt;'Working Hours'!$C$9),1,0))</f>
        <v/>
      </c>
    </row>
    <row r="9852">
      <c r="A9852" s="11" t="n"/>
      <c r="B9852" s="11" t="n"/>
      <c r="C9852" s="11" t="n"/>
      <c r="E9852" s="12">
        <f>IF($A9852="","",IF(ISNUMBER($A9852),$A9852,IFERROR(DATEVALUE($A9852),"")))</f>
        <v/>
      </c>
      <c r="F9852" s="12">
        <f>IF($B9852="","",IF(ISNUMBER($B9852),HOUR($B9852)*2+MINUTE($B9852)/30,IFERROR(VALUE(LEFT($B9852,FIND(":",$B9852)-1))*2+VALUE(MID($B9852,FIND(":",$B9852)+1,2))/30,"")))</f>
        <v/>
      </c>
      <c r="G9852" s="12">
        <f>IF($E9852="","",IF(WEEKDAY($E9852,2)&lt;6,1,0))</f>
        <v/>
      </c>
      <c r="H9852" s="12">
        <f>IF(OR($E9852="",$F9852=""),"",IF(AND($G9852=1,$F9852&gt;='Working Hours'!$C$8,$F9852&lt;'Working Hours'!$C$9),1,0))</f>
        <v/>
      </c>
    </row>
    <row r="9853">
      <c r="A9853" s="11" t="n"/>
      <c r="B9853" s="11" t="n"/>
      <c r="C9853" s="11" t="n"/>
      <c r="E9853" s="12">
        <f>IF($A9853="","",IF(ISNUMBER($A9853),$A9853,IFERROR(DATEVALUE($A9853),"")))</f>
        <v/>
      </c>
      <c r="F9853" s="12">
        <f>IF($B9853="","",IF(ISNUMBER($B9853),HOUR($B9853)*2+MINUTE($B9853)/30,IFERROR(VALUE(LEFT($B9853,FIND(":",$B9853)-1))*2+VALUE(MID($B9853,FIND(":",$B9853)+1,2))/30,"")))</f>
        <v/>
      </c>
      <c r="G9853" s="12">
        <f>IF($E9853="","",IF(WEEKDAY($E9853,2)&lt;6,1,0))</f>
        <v/>
      </c>
      <c r="H9853" s="12">
        <f>IF(OR($E9853="",$F9853=""),"",IF(AND($G9853=1,$F9853&gt;='Working Hours'!$C$8,$F9853&lt;'Working Hours'!$C$9),1,0))</f>
        <v/>
      </c>
    </row>
    <row r="9854">
      <c r="A9854" s="11" t="n"/>
      <c r="B9854" s="11" t="n"/>
      <c r="C9854" s="11" t="n"/>
      <c r="E9854" s="12">
        <f>IF($A9854="","",IF(ISNUMBER($A9854),$A9854,IFERROR(DATEVALUE($A9854),"")))</f>
        <v/>
      </c>
      <c r="F9854" s="12">
        <f>IF($B9854="","",IF(ISNUMBER($B9854),HOUR($B9854)*2+MINUTE($B9854)/30,IFERROR(VALUE(LEFT($B9854,FIND(":",$B9854)-1))*2+VALUE(MID($B9854,FIND(":",$B9854)+1,2))/30,"")))</f>
        <v/>
      </c>
      <c r="G9854" s="12">
        <f>IF($E9854="","",IF(WEEKDAY($E9854,2)&lt;6,1,0))</f>
        <v/>
      </c>
      <c r="H9854" s="12">
        <f>IF(OR($E9854="",$F9854=""),"",IF(AND($G9854=1,$F9854&gt;='Working Hours'!$C$8,$F9854&lt;'Working Hours'!$C$9),1,0))</f>
        <v/>
      </c>
    </row>
    <row r="9855">
      <c r="A9855" s="11" t="n"/>
      <c r="B9855" s="11" t="n"/>
      <c r="C9855" s="11" t="n"/>
      <c r="E9855" s="12">
        <f>IF($A9855="","",IF(ISNUMBER($A9855),$A9855,IFERROR(DATEVALUE($A9855),"")))</f>
        <v/>
      </c>
      <c r="F9855" s="12">
        <f>IF($B9855="","",IF(ISNUMBER($B9855),HOUR($B9855)*2+MINUTE($B9855)/30,IFERROR(VALUE(LEFT($B9855,FIND(":",$B9855)-1))*2+VALUE(MID($B9855,FIND(":",$B9855)+1,2))/30,"")))</f>
        <v/>
      </c>
      <c r="G9855" s="12">
        <f>IF($E9855="","",IF(WEEKDAY($E9855,2)&lt;6,1,0))</f>
        <v/>
      </c>
      <c r="H9855" s="12">
        <f>IF(OR($E9855="",$F9855=""),"",IF(AND($G9855=1,$F9855&gt;='Working Hours'!$C$8,$F9855&lt;'Working Hours'!$C$9),1,0))</f>
        <v/>
      </c>
    </row>
    <row r="9856">
      <c r="A9856" s="11" t="n"/>
      <c r="B9856" s="11" t="n"/>
      <c r="C9856" s="11" t="n"/>
      <c r="E9856" s="12">
        <f>IF($A9856="","",IF(ISNUMBER($A9856),$A9856,IFERROR(DATEVALUE($A9856),"")))</f>
        <v/>
      </c>
      <c r="F9856" s="12">
        <f>IF($B9856="","",IF(ISNUMBER($B9856),HOUR($B9856)*2+MINUTE($B9856)/30,IFERROR(VALUE(LEFT($B9856,FIND(":",$B9856)-1))*2+VALUE(MID($B9856,FIND(":",$B9856)+1,2))/30,"")))</f>
        <v/>
      </c>
      <c r="G9856" s="12">
        <f>IF($E9856="","",IF(WEEKDAY($E9856,2)&lt;6,1,0))</f>
        <v/>
      </c>
      <c r="H9856" s="12">
        <f>IF(OR($E9856="",$F9856=""),"",IF(AND($G9856=1,$F9856&gt;='Working Hours'!$C$8,$F9856&lt;'Working Hours'!$C$9),1,0))</f>
        <v/>
      </c>
    </row>
    <row r="9857">
      <c r="A9857" s="11" t="n"/>
      <c r="B9857" s="11" t="n"/>
      <c r="C9857" s="11" t="n"/>
      <c r="E9857" s="12">
        <f>IF($A9857="","",IF(ISNUMBER($A9857),$A9857,IFERROR(DATEVALUE($A9857),"")))</f>
        <v/>
      </c>
      <c r="F9857" s="12">
        <f>IF($B9857="","",IF(ISNUMBER($B9857),HOUR($B9857)*2+MINUTE($B9857)/30,IFERROR(VALUE(LEFT($B9857,FIND(":",$B9857)-1))*2+VALUE(MID($B9857,FIND(":",$B9857)+1,2))/30,"")))</f>
        <v/>
      </c>
      <c r="G9857" s="12">
        <f>IF($E9857="","",IF(WEEKDAY($E9857,2)&lt;6,1,0))</f>
        <v/>
      </c>
      <c r="H9857" s="12">
        <f>IF(OR($E9857="",$F9857=""),"",IF(AND($G9857=1,$F9857&gt;='Working Hours'!$C$8,$F9857&lt;'Working Hours'!$C$9),1,0))</f>
        <v/>
      </c>
    </row>
    <row r="9858">
      <c r="A9858" s="11" t="n"/>
      <c r="B9858" s="11" t="n"/>
      <c r="C9858" s="11" t="n"/>
      <c r="E9858" s="12">
        <f>IF($A9858="","",IF(ISNUMBER($A9858),$A9858,IFERROR(DATEVALUE($A9858),"")))</f>
        <v/>
      </c>
      <c r="F9858" s="12">
        <f>IF($B9858="","",IF(ISNUMBER($B9858),HOUR($B9858)*2+MINUTE($B9858)/30,IFERROR(VALUE(LEFT($B9858,FIND(":",$B9858)-1))*2+VALUE(MID($B9858,FIND(":",$B9858)+1,2))/30,"")))</f>
        <v/>
      </c>
      <c r="G9858" s="12">
        <f>IF($E9858="","",IF(WEEKDAY($E9858,2)&lt;6,1,0))</f>
        <v/>
      </c>
      <c r="H9858" s="12">
        <f>IF(OR($E9858="",$F9858=""),"",IF(AND($G9858=1,$F9858&gt;='Working Hours'!$C$8,$F9858&lt;'Working Hours'!$C$9),1,0))</f>
        <v/>
      </c>
    </row>
    <row r="9859">
      <c r="A9859" s="11" t="n"/>
      <c r="B9859" s="11" t="n"/>
      <c r="C9859" s="11" t="n"/>
      <c r="E9859" s="12">
        <f>IF($A9859="","",IF(ISNUMBER($A9859),$A9859,IFERROR(DATEVALUE($A9859),"")))</f>
        <v/>
      </c>
      <c r="F9859" s="12">
        <f>IF($B9859="","",IF(ISNUMBER($B9859),HOUR($B9859)*2+MINUTE($B9859)/30,IFERROR(VALUE(LEFT($B9859,FIND(":",$B9859)-1))*2+VALUE(MID($B9859,FIND(":",$B9859)+1,2))/30,"")))</f>
        <v/>
      </c>
      <c r="G9859" s="12">
        <f>IF($E9859="","",IF(WEEKDAY($E9859,2)&lt;6,1,0))</f>
        <v/>
      </c>
      <c r="H9859" s="12">
        <f>IF(OR($E9859="",$F9859=""),"",IF(AND($G9859=1,$F9859&gt;='Working Hours'!$C$8,$F9859&lt;'Working Hours'!$C$9),1,0))</f>
        <v/>
      </c>
    </row>
    <row r="9860">
      <c r="A9860" s="11" t="n"/>
      <c r="B9860" s="11" t="n"/>
      <c r="C9860" s="11" t="n"/>
      <c r="E9860" s="12">
        <f>IF($A9860="","",IF(ISNUMBER($A9860),$A9860,IFERROR(DATEVALUE($A9860),"")))</f>
        <v/>
      </c>
      <c r="F9860" s="12">
        <f>IF($B9860="","",IF(ISNUMBER($B9860),HOUR($B9860)*2+MINUTE($B9860)/30,IFERROR(VALUE(LEFT($B9860,FIND(":",$B9860)-1))*2+VALUE(MID($B9860,FIND(":",$B9860)+1,2))/30,"")))</f>
        <v/>
      </c>
      <c r="G9860" s="12">
        <f>IF($E9860="","",IF(WEEKDAY($E9860,2)&lt;6,1,0))</f>
        <v/>
      </c>
      <c r="H9860" s="12">
        <f>IF(OR($E9860="",$F9860=""),"",IF(AND($G9860=1,$F9860&gt;='Working Hours'!$C$8,$F9860&lt;'Working Hours'!$C$9),1,0))</f>
        <v/>
      </c>
    </row>
    <row r="9861">
      <c r="A9861" s="11" t="n"/>
      <c r="B9861" s="11" t="n"/>
      <c r="C9861" s="11" t="n"/>
      <c r="E9861" s="12">
        <f>IF($A9861="","",IF(ISNUMBER($A9861),$A9861,IFERROR(DATEVALUE($A9861),"")))</f>
        <v/>
      </c>
      <c r="F9861" s="12">
        <f>IF($B9861="","",IF(ISNUMBER($B9861),HOUR($B9861)*2+MINUTE($B9861)/30,IFERROR(VALUE(LEFT($B9861,FIND(":",$B9861)-1))*2+VALUE(MID($B9861,FIND(":",$B9861)+1,2))/30,"")))</f>
        <v/>
      </c>
      <c r="G9861" s="12">
        <f>IF($E9861="","",IF(WEEKDAY($E9861,2)&lt;6,1,0))</f>
        <v/>
      </c>
      <c r="H9861" s="12">
        <f>IF(OR($E9861="",$F9861=""),"",IF(AND($G9861=1,$F9861&gt;='Working Hours'!$C$8,$F9861&lt;'Working Hours'!$C$9),1,0))</f>
        <v/>
      </c>
    </row>
    <row r="9862">
      <c r="A9862" s="11" t="n"/>
      <c r="B9862" s="11" t="n"/>
      <c r="C9862" s="11" t="n"/>
      <c r="E9862" s="12">
        <f>IF($A9862="","",IF(ISNUMBER($A9862),$A9862,IFERROR(DATEVALUE($A9862),"")))</f>
        <v/>
      </c>
      <c r="F9862" s="12">
        <f>IF($B9862="","",IF(ISNUMBER($B9862),HOUR($B9862)*2+MINUTE($B9862)/30,IFERROR(VALUE(LEFT($B9862,FIND(":",$B9862)-1))*2+VALUE(MID($B9862,FIND(":",$B9862)+1,2))/30,"")))</f>
        <v/>
      </c>
      <c r="G9862" s="12">
        <f>IF($E9862="","",IF(WEEKDAY($E9862,2)&lt;6,1,0))</f>
        <v/>
      </c>
      <c r="H9862" s="12">
        <f>IF(OR($E9862="",$F9862=""),"",IF(AND($G9862=1,$F9862&gt;='Working Hours'!$C$8,$F9862&lt;'Working Hours'!$C$9),1,0))</f>
        <v/>
      </c>
    </row>
    <row r="9863">
      <c r="A9863" s="11" t="n"/>
      <c r="B9863" s="11" t="n"/>
      <c r="C9863" s="11" t="n"/>
      <c r="E9863" s="12">
        <f>IF($A9863="","",IF(ISNUMBER($A9863),$A9863,IFERROR(DATEVALUE($A9863),"")))</f>
        <v/>
      </c>
      <c r="F9863" s="12">
        <f>IF($B9863="","",IF(ISNUMBER($B9863),HOUR($B9863)*2+MINUTE($B9863)/30,IFERROR(VALUE(LEFT($B9863,FIND(":",$B9863)-1))*2+VALUE(MID($B9863,FIND(":",$B9863)+1,2))/30,"")))</f>
        <v/>
      </c>
      <c r="G9863" s="12">
        <f>IF($E9863="","",IF(WEEKDAY($E9863,2)&lt;6,1,0))</f>
        <v/>
      </c>
      <c r="H9863" s="12">
        <f>IF(OR($E9863="",$F9863=""),"",IF(AND($G9863=1,$F9863&gt;='Working Hours'!$C$8,$F9863&lt;'Working Hours'!$C$9),1,0))</f>
        <v/>
      </c>
    </row>
    <row r="9864">
      <c r="A9864" s="11" t="n"/>
      <c r="B9864" s="11" t="n"/>
      <c r="C9864" s="11" t="n"/>
      <c r="E9864" s="12">
        <f>IF($A9864="","",IF(ISNUMBER($A9864),$A9864,IFERROR(DATEVALUE($A9864),"")))</f>
        <v/>
      </c>
      <c r="F9864" s="12">
        <f>IF($B9864="","",IF(ISNUMBER($B9864),HOUR($B9864)*2+MINUTE($B9864)/30,IFERROR(VALUE(LEFT($B9864,FIND(":",$B9864)-1))*2+VALUE(MID($B9864,FIND(":",$B9864)+1,2))/30,"")))</f>
        <v/>
      </c>
      <c r="G9864" s="12">
        <f>IF($E9864="","",IF(WEEKDAY($E9864,2)&lt;6,1,0))</f>
        <v/>
      </c>
      <c r="H9864" s="12">
        <f>IF(OR($E9864="",$F9864=""),"",IF(AND($G9864=1,$F9864&gt;='Working Hours'!$C$8,$F9864&lt;'Working Hours'!$C$9),1,0))</f>
        <v/>
      </c>
    </row>
    <row r="9865">
      <c r="A9865" s="11" t="n"/>
      <c r="B9865" s="11" t="n"/>
      <c r="C9865" s="11" t="n"/>
      <c r="E9865" s="12">
        <f>IF($A9865="","",IF(ISNUMBER($A9865),$A9865,IFERROR(DATEVALUE($A9865),"")))</f>
        <v/>
      </c>
      <c r="F9865" s="12">
        <f>IF($B9865="","",IF(ISNUMBER($B9865),HOUR($B9865)*2+MINUTE($B9865)/30,IFERROR(VALUE(LEFT($B9865,FIND(":",$B9865)-1))*2+VALUE(MID($B9865,FIND(":",$B9865)+1,2))/30,"")))</f>
        <v/>
      </c>
      <c r="G9865" s="12">
        <f>IF($E9865="","",IF(WEEKDAY($E9865,2)&lt;6,1,0))</f>
        <v/>
      </c>
      <c r="H9865" s="12">
        <f>IF(OR($E9865="",$F9865=""),"",IF(AND($G9865=1,$F9865&gt;='Working Hours'!$C$8,$F9865&lt;'Working Hours'!$C$9),1,0))</f>
        <v/>
      </c>
    </row>
    <row r="9866">
      <c r="A9866" s="11" t="n"/>
      <c r="B9866" s="11" t="n"/>
      <c r="C9866" s="11" t="n"/>
      <c r="E9866" s="12">
        <f>IF($A9866="","",IF(ISNUMBER($A9866),$A9866,IFERROR(DATEVALUE($A9866),"")))</f>
        <v/>
      </c>
      <c r="F9866" s="12">
        <f>IF($B9866="","",IF(ISNUMBER($B9866),HOUR($B9866)*2+MINUTE($B9866)/30,IFERROR(VALUE(LEFT($B9866,FIND(":",$B9866)-1))*2+VALUE(MID($B9866,FIND(":",$B9866)+1,2))/30,"")))</f>
        <v/>
      </c>
      <c r="G9866" s="12">
        <f>IF($E9866="","",IF(WEEKDAY($E9866,2)&lt;6,1,0))</f>
        <v/>
      </c>
      <c r="H9866" s="12">
        <f>IF(OR($E9866="",$F9866=""),"",IF(AND($G9866=1,$F9866&gt;='Working Hours'!$C$8,$F9866&lt;'Working Hours'!$C$9),1,0))</f>
        <v/>
      </c>
    </row>
    <row r="9867">
      <c r="A9867" s="11" t="n"/>
      <c r="B9867" s="11" t="n"/>
      <c r="C9867" s="11" t="n"/>
      <c r="E9867" s="12">
        <f>IF($A9867="","",IF(ISNUMBER($A9867),$A9867,IFERROR(DATEVALUE($A9867),"")))</f>
        <v/>
      </c>
      <c r="F9867" s="12">
        <f>IF($B9867="","",IF(ISNUMBER($B9867),HOUR($B9867)*2+MINUTE($B9867)/30,IFERROR(VALUE(LEFT($B9867,FIND(":",$B9867)-1))*2+VALUE(MID($B9867,FIND(":",$B9867)+1,2))/30,"")))</f>
        <v/>
      </c>
      <c r="G9867" s="12">
        <f>IF($E9867="","",IF(WEEKDAY($E9867,2)&lt;6,1,0))</f>
        <v/>
      </c>
      <c r="H9867" s="12">
        <f>IF(OR($E9867="",$F9867=""),"",IF(AND($G9867=1,$F9867&gt;='Working Hours'!$C$8,$F9867&lt;'Working Hours'!$C$9),1,0))</f>
        <v/>
      </c>
    </row>
    <row r="9868">
      <c r="A9868" s="11" t="n"/>
      <c r="B9868" s="11" t="n"/>
      <c r="C9868" s="11" t="n"/>
      <c r="E9868" s="12">
        <f>IF($A9868="","",IF(ISNUMBER($A9868),$A9868,IFERROR(DATEVALUE($A9868),"")))</f>
        <v/>
      </c>
      <c r="F9868" s="12">
        <f>IF($B9868="","",IF(ISNUMBER($B9868),HOUR($B9868)*2+MINUTE($B9868)/30,IFERROR(VALUE(LEFT($B9868,FIND(":",$B9868)-1))*2+VALUE(MID($B9868,FIND(":",$B9868)+1,2))/30,"")))</f>
        <v/>
      </c>
      <c r="G9868" s="12">
        <f>IF($E9868="","",IF(WEEKDAY($E9868,2)&lt;6,1,0))</f>
        <v/>
      </c>
      <c r="H9868" s="12">
        <f>IF(OR($E9868="",$F9868=""),"",IF(AND($G9868=1,$F9868&gt;='Working Hours'!$C$8,$F9868&lt;'Working Hours'!$C$9),1,0))</f>
        <v/>
      </c>
    </row>
    <row r="9869">
      <c r="A9869" s="11" t="n"/>
      <c r="B9869" s="11" t="n"/>
      <c r="C9869" s="11" t="n"/>
      <c r="E9869" s="12">
        <f>IF($A9869="","",IF(ISNUMBER($A9869),$A9869,IFERROR(DATEVALUE($A9869),"")))</f>
        <v/>
      </c>
      <c r="F9869" s="12">
        <f>IF($B9869="","",IF(ISNUMBER($B9869),HOUR($B9869)*2+MINUTE($B9869)/30,IFERROR(VALUE(LEFT($B9869,FIND(":",$B9869)-1))*2+VALUE(MID($B9869,FIND(":",$B9869)+1,2))/30,"")))</f>
        <v/>
      </c>
      <c r="G9869" s="12">
        <f>IF($E9869="","",IF(WEEKDAY($E9869,2)&lt;6,1,0))</f>
        <v/>
      </c>
      <c r="H9869" s="12">
        <f>IF(OR($E9869="",$F9869=""),"",IF(AND($G9869=1,$F9869&gt;='Working Hours'!$C$8,$F9869&lt;'Working Hours'!$C$9),1,0))</f>
        <v/>
      </c>
    </row>
    <row r="9870">
      <c r="A9870" s="11" t="n"/>
      <c r="B9870" s="11" t="n"/>
      <c r="C9870" s="11" t="n"/>
      <c r="E9870" s="12">
        <f>IF($A9870="","",IF(ISNUMBER($A9870),$A9870,IFERROR(DATEVALUE($A9870),"")))</f>
        <v/>
      </c>
      <c r="F9870" s="12">
        <f>IF($B9870="","",IF(ISNUMBER($B9870),HOUR($B9870)*2+MINUTE($B9870)/30,IFERROR(VALUE(LEFT($B9870,FIND(":",$B9870)-1))*2+VALUE(MID($B9870,FIND(":",$B9870)+1,2))/30,"")))</f>
        <v/>
      </c>
      <c r="G9870" s="12">
        <f>IF($E9870="","",IF(WEEKDAY($E9870,2)&lt;6,1,0))</f>
        <v/>
      </c>
      <c r="H9870" s="12">
        <f>IF(OR($E9870="",$F9870=""),"",IF(AND($G9870=1,$F9870&gt;='Working Hours'!$C$8,$F9870&lt;'Working Hours'!$C$9),1,0))</f>
        <v/>
      </c>
    </row>
    <row r="9871">
      <c r="A9871" s="11" t="n"/>
      <c r="B9871" s="11" t="n"/>
      <c r="C9871" s="11" t="n"/>
      <c r="E9871" s="12">
        <f>IF($A9871="","",IF(ISNUMBER($A9871),$A9871,IFERROR(DATEVALUE($A9871),"")))</f>
        <v/>
      </c>
      <c r="F9871" s="12">
        <f>IF($B9871="","",IF(ISNUMBER($B9871),HOUR($B9871)*2+MINUTE($B9871)/30,IFERROR(VALUE(LEFT($B9871,FIND(":",$B9871)-1))*2+VALUE(MID($B9871,FIND(":",$B9871)+1,2))/30,"")))</f>
        <v/>
      </c>
      <c r="G9871" s="12">
        <f>IF($E9871="","",IF(WEEKDAY($E9871,2)&lt;6,1,0))</f>
        <v/>
      </c>
      <c r="H9871" s="12">
        <f>IF(OR($E9871="",$F9871=""),"",IF(AND($G9871=1,$F9871&gt;='Working Hours'!$C$8,$F9871&lt;'Working Hours'!$C$9),1,0))</f>
        <v/>
      </c>
    </row>
    <row r="9872">
      <c r="A9872" s="11" t="n"/>
      <c r="B9872" s="11" t="n"/>
      <c r="C9872" s="11" t="n"/>
      <c r="E9872" s="12">
        <f>IF($A9872="","",IF(ISNUMBER($A9872),$A9872,IFERROR(DATEVALUE($A9872),"")))</f>
        <v/>
      </c>
      <c r="F9872" s="12">
        <f>IF($B9872="","",IF(ISNUMBER($B9872),HOUR($B9872)*2+MINUTE($B9872)/30,IFERROR(VALUE(LEFT($B9872,FIND(":",$B9872)-1))*2+VALUE(MID($B9872,FIND(":",$B9872)+1,2))/30,"")))</f>
        <v/>
      </c>
      <c r="G9872" s="12">
        <f>IF($E9872="","",IF(WEEKDAY($E9872,2)&lt;6,1,0))</f>
        <v/>
      </c>
      <c r="H9872" s="12">
        <f>IF(OR($E9872="",$F9872=""),"",IF(AND($G9872=1,$F9872&gt;='Working Hours'!$C$8,$F9872&lt;'Working Hours'!$C$9),1,0))</f>
        <v/>
      </c>
    </row>
    <row r="9873">
      <c r="A9873" s="11" t="n"/>
      <c r="B9873" s="11" t="n"/>
      <c r="C9873" s="11" t="n"/>
      <c r="E9873" s="12">
        <f>IF($A9873="","",IF(ISNUMBER($A9873),$A9873,IFERROR(DATEVALUE($A9873),"")))</f>
        <v/>
      </c>
      <c r="F9873" s="12">
        <f>IF($B9873="","",IF(ISNUMBER($B9873),HOUR($B9873)*2+MINUTE($B9873)/30,IFERROR(VALUE(LEFT($B9873,FIND(":",$B9873)-1))*2+VALUE(MID($B9873,FIND(":",$B9873)+1,2))/30,"")))</f>
        <v/>
      </c>
      <c r="G9873" s="12">
        <f>IF($E9873="","",IF(WEEKDAY($E9873,2)&lt;6,1,0))</f>
        <v/>
      </c>
      <c r="H9873" s="12">
        <f>IF(OR($E9873="",$F9873=""),"",IF(AND($G9873=1,$F9873&gt;='Working Hours'!$C$8,$F9873&lt;'Working Hours'!$C$9),1,0))</f>
        <v/>
      </c>
    </row>
    <row r="9874">
      <c r="A9874" s="11" t="n"/>
      <c r="B9874" s="11" t="n"/>
      <c r="C9874" s="11" t="n"/>
      <c r="E9874" s="12">
        <f>IF($A9874="","",IF(ISNUMBER($A9874),$A9874,IFERROR(DATEVALUE($A9874),"")))</f>
        <v/>
      </c>
      <c r="F9874" s="12">
        <f>IF($B9874="","",IF(ISNUMBER($B9874),HOUR($B9874)*2+MINUTE($B9874)/30,IFERROR(VALUE(LEFT($B9874,FIND(":",$B9874)-1))*2+VALUE(MID($B9874,FIND(":",$B9874)+1,2))/30,"")))</f>
        <v/>
      </c>
      <c r="G9874" s="12">
        <f>IF($E9874="","",IF(WEEKDAY($E9874,2)&lt;6,1,0))</f>
        <v/>
      </c>
      <c r="H9874" s="12">
        <f>IF(OR($E9874="",$F9874=""),"",IF(AND($G9874=1,$F9874&gt;='Working Hours'!$C$8,$F9874&lt;'Working Hours'!$C$9),1,0))</f>
        <v/>
      </c>
    </row>
    <row r="9875">
      <c r="A9875" s="11" t="n"/>
      <c r="B9875" s="11" t="n"/>
      <c r="C9875" s="11" t="n"/>
      <c r="E9875" s="12">
        <f>IF($A9875="","",IF(ISNUMBER($A9875),$A9875,IFERROR(DATEVALUE($A9875),"")))</f>
        <v/>
      </c>
      <c r="F9875" s="12">
        <f>IF($B9875="","",IF(ISNUMBER($B9875),HOUR($B9875)*2+MINUTE($B9875)/30,IFERROR(VALUE(LEFT($B9875,FIND(":",$B9875)-1))*2+VALUE(MID($B9875,FIND(":",$B9875)+1,2))/30,"")))</f>
        <v/>
      </c>
      <c r="G9875" s="12">
        <f>IF($E9875="","",IF(WEEKDAY($E9875,2)&lt;6,1,0))</f>
        <v/>
      </c>
      <c r="H9875" s="12">
        <f>IF(OR($E9875="",$F9875=""),"",IF(AND($G9875=1,$F9875&gt;='Working Hours'!$C$8,$F9875&lt;'Working Hours'!$C$9),1,0))</f>
        <v/>
      </c>
    </row>
    <row r="9876">
      <c r="A9876" s="11" t="n"/>
      <c r="B9876" s="11" t="n"/>
      <c r="C9876" s="11" t="n"/>
      <c r="E9876" s="12">
        <f>IF($A9876="","",IF(ISNUMBER($A9876),$A9876,IFERROR(DATEVALUE($A9876),"")))</f>
        <v/>
      </c>
      <c r="F9876" s="12">
        <f>IF($B9876="","",IF(ISNUMBER($B9876),HOUR($B9876)*2+MINUTE($B9876)/30,IFERROR(VALUE(LEFT($B9876,FIND(":",$B9876)-1))*2+VALUE(MID($B9876,FIND(":",$B9876)+1,2))/30,"")))</f>
        <v/>
      </c>
      <c r="G9876" s="12">
        <f>IF($E9876="","",IF(WEEKDAY($E9876,2)&lt;6,1,0))</f>
        <v/>
      </c>
      <c r="H9876" s="12">
        <f>IF(OR($E9876="",$F9876=""),"",IF(AND($G9876=1,$F9876&gt;='Working Hours'!$C$8,$F9876&lt;'Working Hours'!$C$9),1,0))</f>
        <v/>
      </c>
    </row>
    <row r="9877">
      <c r="A9877" s="11" t="n"/>
      <c r="B9877" s="11" t="n"/>
      <c r="C9877" s="11" t="n"/>
      <c r="E9877" s="12">
        <f>IF($A9877="","",IF(ISNUMBER($A9877),$A9877,IFERROR(DATEVALUE($A9877),"")))</f>
        <v/>
      </c>
      <c r="F9877" s="12">
        <f>IF($B9877="","",IF(ISNUMBER($B9877),HOUR($B9877)*2+MINUTE($B9877)/30,IFERROR(VALUE(LEFT($B9877,FIND(":",$B9877)-1))*2+VALUE(MID($B9877,FIND(":",$B9877)+1,2))/30,"")))</f>
        <v/>
      </c>
      <c r="G9877" s="12">
        <f>IF($E9877="","",IF(WEEKDAY($E9877,2)&lt;6,1,0))</f>
        <v/>
      </c>
      <c r="H9877" s="12">
        <f>IF(OR($E9877="",$F9877=""),"",IF(AND($G9877=1,$F9877&gt;='Working Hours'!$C$8,$F9877&lt;'Working Hours'!$C$9),1,0))</f>
        <v/>
      </c>
    </row>
    <row r="9878">
      <c r="A9878" s="11" t="n"/>
      <c r="B9878" s="11" t="n"/>
      <c r="C9878" s="11" t="n"/>
      <c r="E9878" s="12">
        <f>IF($A9878="","",IF(ISNUMBER($A9878),$A9878,IFERROR(DATEVALUE($A9878),"")))</f>
        <v/>
      </c>
      <c r="F9878" s="12">
        <f>IF($B9878="","",IF(ISNUMBER($B9878),HOUR($B9878)*2+MINUTE($B9878)/30,IFERROR(VALUE(LEFT($B9878,FIND(":",$B9878)-1))*2+VALUE(MID($B9878,FIND(":",$B9878)+1,2))/30,"")))</f>
        <v/>
      </c>
      <c r="G9878" s="12">
        <f>IF($E9878="","",IF(WEEKDAY($E9878,2)&lt;6,1,0))</f>
        <v/>
      </c>
      <c r="H9878" s="12">
        <f>IF(OR($E9878="",$F9878=""),"",IF(AND($G9878=1,$F9878&gt;='Working Hours'!$C$8,$F9878&lt;'Working Hours'!$C$9),1,0))</f>
        <v/>
      </c>
    </row>
    <row r="9879">
      <c r="A9879" s="11" t="n"/>
      <c r="B9879" s="11" t="n"/>
      <c r="C9879" s="11" t="n"/>
      <c r="E9879" s="12">
        <f>IF($A9879="","",IF(ISNUMBER($A9879),$A9879,IFERROR(DATEVALUE($A9879),"")))</f>
        <v/>
      </c>
      <c r="F9879" s="12">
        <f>IF($B9879="","",IF(ISNUMBER($B9879),HOUR($B9879)*2+MINUTE($B9879)/30,IFERROR(VALUE(LEFT($B9879,FIND(":",$B9879)-1))*2+VALUE(MID($B9879,FIND(":",$B9879)+1,2))/30,"")))</f>
        <v/>
      </c>
      <c r="G9879" s="12">
        <f>IF($E9879="","",IF(WEEKDAY($E9879,2)&lt;6,1,0))</f>
        <v/>
      </c>
      <c r="H9879" s="12">
        <f>IF(OR($E9879="",$F9879=""),"",IF(AND($G9879=1,$F9879&gt;='Working Hours'!$C$8,$F9879&lt;'Working Hours'!$C$9),1,0))</f>
        <v/>
      </c>
    </row>
    <row r="9880">
      <c r="A9880" s="11" t="n"/>
      <c r="B9880" s="11" t="n"/>
      <c r="C9880" s="11" t="n"/>
      <c r="E9880" s="12">
        <f>IF($A9880="","",IF(ISNUMBER($A9880),$A9880,IFERROR(DATEVALUE($A9880),"")))</f>
        <v/>
      </c>
      <c r="F9880" s="12">
        <f>IF($B9880="","",IF(ISNUMBER($B9880),HOUR($B9880)*2+MINUTE($B9880)/30,IFERROR(VALUE(LEFT($B9880,FIND(":",$B9880)-1))*2+VALUE(MID($B9880,FIND(":",$B9880)+1,2))/30,"")))</f>
        <v/>
      </c>
      <c r="G9880" s="12">
        <f>IF($E9880="","",IF(WEEKDAY($E9880,2)&lt;6,1,0))</f>
        <v/>
      </c>
      <c r="H9880" s="12">
        <f>IF(OR($E9880="",$F9880=""),"",IF(AND($G9880=1,$F9880&gt;='Working Hours'!$C$8,$F9880&lt;'Working Hours'!$C$9),1,0))</f>
        <v/>
      </c>
    </row>
    <row r="9881">
      <c r="A9881" s="11" t="n"/>
      <c r="B9881" s="11" t="n"/>
      <c r="C9881" s="11" t="n"/>
      <c r="E9881" s="12">
        <f>IF($A9881="","",IF(ISNUMBER($A9881),$A9881,IFERROR(DATEVALUE($A9881),"")))</f>
        <v/>
      </c>
      <c r="F9881" s="12">
        <f>IF($B9881="","",IF(ISNUMBER($B9881),HOUR($B9881)*2+MINUTE($B9881)/30,IFERROR(VALUE(LEFT($B9881,FIND(":",$B9881)-1))*2+VALUE(MID($B9881,FIND(":",$B9881)+1,2))/30,"")))</f>
        <v/>
      </c>
      <c r="G9881" s="12">
        <f>IF($E9881="","",IF(WEEKDAY($E9881,2)&lt;6,1,0))</f>
        <v/>
      </c>
      <c r="H9881" s="12">
        <f>IF(OR($E9881="",$F9881=""),"",IF(AND($G9881=1,$F9881&gt;='Working Hours'!$C$8,$F9881&lt;'Working Hours'!$C$9),1,0))</f>
        <v/>
      </c>
    </row>
    <row r="9882">
      <c r="A9882" s="11" t="n"/>
      <c r="B9882" s="11" t="n"/>
      <c r="C9882" s="11" t="n"/>
      <c r="E9882" s="12">
        <f>IF($A9882="","",IF(ISNUMBER($A9882),$A9882,IFERROR(DATEVALUE($A9882),"")))</f>
        <v/>
      </c>
      <c r="F9882" s="12">
        <f>IF($B9882="","",IF(ISNUMBER($B9882),HOUR($B9882)*2+MINUTE($B9882)/30,IFERROR(VALUE(LEFT($B9882,FIND(":",$B9882)-1))*2+VALUE(MID($B9882,FIND(":",$B9882)+1,2))/30,"")))</f>
        <v/>
      </c>
      <c r="G9882" s="12">
        <f>IF($E9882="","",IF(WEEKDAY($E9882,2)&lt;6,1,0))</f>
        <v/>
      </c>
      <c r="H9882" s="12">
        <f>IF(OR($E9882="",$F9882=""),"",IF(AND($G9882=1,$F9882&gt;='Working Hours'!$C$8,$F9882&lt;'Working Hours'!$C$9),1,0))</f>
        <v/>
      </c>
    </row>
    <row r="9883">
      <c r="A9883" s="11" t="n"/>
      <c r="B9883" s="11" t="n"/>
      <c r="C9883" s="11" t="n"/>
      <c r="E9883" s="12">
        <f>IF($A9883="","",IF(ISNUMBER($A9883),$A9883,IFERROR(DATEVALUE($A9883),"")))</f>
        <v/>
      </c>
      <c r="F9883" s="12">
        <f>IF($B9883="","",IF(ISNUMBER($B9883),HOUR($B9883)*2+MINUTE($B9883)/30,IFERROR(VALUE(LEFT($B9883,FIND(":",$B9883)-1))*2+VALUE(MID($B9883,FIND(":",$B9883)+1,2))/30,"")))</f>
        <v/>
      </c>
      <c r="G9883" s="12">
        <f>IF($E9883="","",IF(WEEKDAY($E9883,2)&lt;6,1,0))</f>
        <v/>
      </c>
      <c r="H9883" s="12">
        <f>IF(OR($E9883="",$F9883=""),"",IF(AND($G9883=1,$F9883&gt;='Working Hours'!$C$8,$F9883&lt;'Working Hours'!$C$9),1,0))</f>
        <v/>
      </c>
    </row>
    <row r="9884">
      <c r="A9884" s="11" t="n"/>
      <c r="B9884" s="11" t="n"/>
      <c r="C9884" s="11" t="n"/>
      <c r="E9884" s="12">
        <f>IF($A9884="","",IF(ISNUMBER($A9884),$A9884,IFERROR(DATEVALUE($A9884),"")))</f>
        <v/>
      </c>
      <c r="F9884" s="12">
        <f>IF($B9884="","",IF(ISNUMBER($B9884),HOUR($B9884)*2+MINUTE($B9884)/30,IFERROR(VALUE(LEFT($B9884,FIND(":",$B9884)-1))*2+VALUE(MID($B9884,FIND(":",$B9884)+1,2))/30,"")))</f>
        <v/>
      </c>
      <c r="G9884" s="12">
        <f>IF($E9884="","",IF(WEEKDAY($E9884,2)&lt;6,1,0))</f>
        <v/>
      </c>
      <c r="H9884" s="12">
        <f>IF(OR($E9884="",$F9884=""),"",IF(AND($G9884=1,$F9884&gt;='Working Hours'!$C$8,$F9884&lt;'Working Hours'!$C$9),1,0))</f>
        <v/>
      </c>
    </row>
    <row r="9885">
      <c r="A9885" s="11" t="n"/>
      <c r="B9885" s="11" t="n"/>
      <c r="C9885" s="11" t="n"/>
      <c r="E9885" s="12">
        <f>IF($A9885="","",IF(ISNUMBER($A9885),$A9885,IFERROR(DATEVALUE($A9885),"")))</f>
        <v/>
      </c>
      <c r="F9885" s="12">
        <f>IF($B9885="","",IF(ISNUMBER($B9885),HOUR($B9885)*2+MINUTE($B9885)/30,IFERROR(VALUE(LEFT($B9885,FIND(":",$B9885)-1))*2+VALUE(MID($B9885,FIND(":",$B9885)+1,2))/30,"")))</f>
        <v/>
      </c>
      <c r="G9885" s="12">
        <f>IF($E9885="","",IF(WEEKDAY($E9885,2)&lt;6,1,0))</f>
        <v/>
      </c>
      <c r="H9885" s="12">
        <f>IF(OR($E9885="",$F9885=""),"",IF(AND($G9885=1,$F9885&gt;='Working Hours'!$C$8,$F9885&lt;'Working Hours'!$C$9),1,0))</f>
        <v/>
      </c>
    </row>
    <row r="9886">
      <c r="A9886" s="11" t="n"/>
      <c r="B9886" s="11" t="n"/>
      <c r="C9886" s="11" t="n"/>
      <c r="E9886" s="12">
        <f>IF($A9886="","",IF(ISNUMBER($A9886),$A9886,IFERROR(DATEVALUE($A9886),"")))</f>
        <v/>
      </c>
      <c r="F9886" s="12">
        <f>IF($B9886="","",IF(ISNUMBER($B9886),HOUR($B9886)*2+MINUTE($B9886)/30,IFERROR(VALUE(LEFT($B9886,FIND(":",$B9886)-1))*2+VALUE(MID($B9886,FIND(":",$B9886)+1,2))/30,"")))</f>
        <v/>
      </c>
      <c r="G9886" s="12">
        <f>IF($E9886="","",IF(WEEKDAY($E9886,2)&lt;6,1,0))</f>
        <v/>
      </c>
      <c r="H9886" s="12">
        <f>IF(OR($E9886="",$F9886=""),"",IF(AND($G9886=1,$F9886&gt;='Working Hours'!$C$8,$F9886&lt;'Working Hours'!$C$9),1,0))</f>
        <v/>
      </c>
    </row>
    <row r="9887">
      <c r="A9887" s="11" t="n"/>
      <c r="B9887" s="11" t="n"/>
      <c r="C9887" s="11" t="n"/>
      <c r="E9887" s="12">
        <f>IF($A9887="","",IF(ISNUMBER($A9887),$A9887,IFERROR(DATEVALUE($A9887),"")))</f>
        <v/>
      </c>
      <c r="F9887" s="12">
        <f>IF($B9887="","",IF(ISNUMBER($B9887),HOUR($B9887)*2+MINUTE($B9887)/30,IFERROR(VALUE(LEFT($B9887,FIND(":",$B9887)-1))*2+VALUE(MID($B9887,FIND(":",$B9887)+1,2))/30,"")))</f>
        <v/>
      </c>
      <c r="G9887" s="12">
        <f>IF($E9887="","",IF(WEEKDAY($E9887,2)&lt;6,1,0))</f>
        <v/>
      </c>
      <c r="H9887" s="12">
        <f>IF(OR($E9887="",$F9887=""),"",IF(AND($G9887=1,$F9887&gt;='Working Hours'!$C$8,$F9887&lt;'Working Hours'!$C$9),1,0))</f>
        <v/>
      </c>
    </row>
    <row r="9888">
      <c r="A9888" s="11" t="n"/>
      <c r="B9888" s="11" t="n"/>
      <c r="C9888" s="11" t="n"/>
      <c r="E9888" s="12">
        <f>IF($A9888="","",IF(ISNUMBER($A9888),$A9888,IFERROR(DATEVALUE($A9888),"")))</f>
        <v/>
      </c>
      <c r="F9888" s="12">
        <f>IF($B9888="","",IF(ISNUMBER($B9888),HOUR($B9888)*2+MINUTE($B9888)/30,IFERROR(VALUE(LEFT($B9888,FIND(":",$B9888)-1))*2+VALUE(MID($B9888,FIND(":",$B9888)+1,2))/30,"")))</f>
        <v/>
      </c>
      <c r="G9888" s="12">
        <f>IF($E9888="","",IF(WEEKDAY($E9888,2)&lt;6,1,0))</f>
        <v/>
      </c>
      <c r="H9888" s="12">
        <f>IF(OR($E9888="",$F9888=""),"",IF(AND($G9888=1,$F9888&gt;='Working Hours'!$C$8,$F9888&lt;'Working Hours'!$C$9),1,0))</f>
        <v/>
      </c>
    </row>
    <row r="9889">
      <c r="A9889" s="11" t="n"/>
      <c r="B9889" s="11" t="n"/>
      <c r="C9889" s="11" t="n"/>
      <c r="E9889" s="12">
        <f>IF($A9889="","",IF(ISNUMBER($A9889),$A9889,IFERROR(DATEVALUE($A9889),"")))</f>
        <v/>
      </c>
      <c r="F9889" s="12">
        <f>IF($B9889="","",IF(ISNUMBER($B9889),HOUR($B9889)*2+MINUTE($B9889)/30,IFERROR(VALUE(LEFT($B9889,FIND(":",$B9889)-1))*2+VALUE(MID($B9889,FIND(":",$B9889)+1,2))/30,"")))</f>
        <v/>
      </c>
      <c r="G9889" s="12">
        <f>IF($E9889="","",IF(WEEKDAY($E9889,2)&lt;6,1,0))</f>
        <v/>
      </c>
      <c r="H9889" s="12">
        <f>IF(OR($E9889="",$F9889=""),"",IF(AND($G9889=1,$F9889&gt;='Working Hours'!$C$8,$F9889&lt;'Working Hours'!$C$9),1,0))</f>
        <v/>
      </c>
    </row>
    <row r="9890">
      <c r="A9890" s="11" t="n"/>
      <c r="B9890" s="11" t="n"/>
      <c r="C9890" s="11" t="n"/>
      <c r="E9890" s="12">
        <f>IF($A9890="","",IF(ISNUMBER($A9890),$A9890,IFERROR(DATEVALUE($A9890),"")))</f>
        <v/>
      </c>
      <c r="F9890" s="12">
        <f>IF($B9890="","",IF(ISNUMBER($B9890),HOUR($B9890)*2+MINUTE($B9890)/30,IFERROR(VALUE(LEFT($B9890,FIND(":",$B9890)-1))*2+VALUE(MID($B9890,FIND(":",$B9890)+1,2))/30,"")))</f>
        <v/>
      </c>
      <c r="G9890" s="12">
        <f>IF($E9890="","",IF(WEEKDAY($E9890,2)&lt;6,1,0))</f>
        <v/>
      </c>
      <c r="H9890" s="12">
        <f>IF(OR($E9890="",$F9890=""),"",IF(AND($G9890=1,$F9890&gt;='Working Hours'!$C$8,$F9890&lt;'Working Hours'!$C$9),1,0))</f>
        <v/>
      </c>
    </row>
    <row r="9891">
      <c r="A9891" s="11" t="n"/>
      <c r="B9891" s="11" t="n"/>
      <c r="C9891" s="11" t="n"/>
      <c r="E9891" s="12">
        <f>IF($A9891="","",IF(ISNUMBER($A9891),$A9891,IFERROR(DATEVALUE($A9891),"")))</f>
        <v/>
      </c>
      <c r="F9891" s="12">
        <f>IF($B9891="","",IF(ISNUMBER($B9891),HOUR($B9891)*2+MINUTE($B9891)/30,IFERROR(VALUE(LEFT($B9891,FIND(":",$B9891)-1))*2+VALUE(MID($B9891,FIND(":",$B9891)+1,2))/30,"")))</f>
        <v/>
      </c>
      <c r="G9891" s="12">
        <f>IF($E9891="","",IF(WEEKDAY($E9891,2)&lt;6,1,0))</f>
        <v/>
      </c>
      <c r="H9891" s="12">
        <f>IF(OR($E9891="",$F9891=""),"",IF(AND($G9891=1,$F9891&gt;='Working Hours'!$C$8,$F9891&lt;'Working Hours'!$C$9),1,0))</f>
        <v/>
      </c>
    </row>
    <row r="9892">
      <c r="A9892" s="11" t="n"/>
      <c r="B9892" s="11" t="n"/>
      <c r="C9892" s="11" t="n"/>
      <c r="E9892" s="12">
        <f>IF($A9892="","",IF(ISNUMBER($A9892),$A9892,IFERROR(DATEVALUE($A9892),"")))</f>
        <v/>
      </c>
      <c r="F9892" s="12">
        <f>IF($B9892="","",IF(ISNUMBER($B9892),HOUR($B9892)*2+MINUTE($B9892)/30,IFERROR(VALUE(LEFT($B9892,FIND(":",$B9892)-1))*2+VALUE(MID($B9892,FIND(":",$B9892)+1,2))/30,"")))</f>
        <v/>
      </c>
      <c r="G9892" s="12">
        <f>IF($E9892="","",IF(WEEKDAY($E9892,2)&lt;6,1,0))</f>
        <v/>
      </c>
      <c r="H9892" s="12">
        <f>IF(OR($E9892="",$F9892=""),"",IF(AND($G9892=1,$F9892&gt;='Working Hours'!$C$8,$F9892&lt;'Working Hours'!$C$9),1,0))</f>
        <v/>
      </c>
    </row>
    <row r="9893">
      <c r="A9893" s="11" t="n"/>
      <c r="B9893" s="11" t="n"/>
      <c r="C9893" s="11" t="n"/>
      <c r="E9893" s="12">
        <f>IF($A9893="","",IF(ISNUMBER($A9893),$A9893,IFERROR(DATEVALUE($A9893),"")))</f>
        <v/>
      </c>
      <c r="F9893" s="12">
        <f>IF($B9893="","",IF(ISNUMBER($B9893),HOUR($B9893)*2+MINUTE($B9893)/30,IFERROR(VALUE(LEFT($B9893,FIND(":",$B9893)-1))*2+VALUE(MID($B9893,FIND(":",$B9893)+1,2))/30,"")))</f>
        <v/>
      </c>
      <c r="G9893" s="12">
        <f>IF($E9893="","",IF(WEEKDAY($E9893,2)&lt;6,1,0))</f>
        <v/>
      </c>
      <c r="H9893" s="12">
        <f>IF(OR($E9893="",$F9893=""),"",IF(AND($G9893=1,$F9893&gt;='Working Hours'!$C$8,$F9893&lt;'Working Hours'!$C$9),1,0))</f>
        <v/>
      </c>
    </row>
    <row r="9894">
      <c r="A9894" s="11" t="n"/>
      <c r="B9894" s="11" t="n"/>
      <c r="C9894" s="11" t="n"/>
      <c r="E9894" s="12">
        <f>IF($A9894="","",IF(ISNUMBER($A9894),$A9894,IFERROR(DATEVALUE($A9894),"")))</f>
        <v/>
      </c>
      <c r="F9894" s="12">
        <f>IF($B9894="","",IF(ISNUMBER($B9894),HOUR($B9894)*2+MINUTE($B9894)/30,IFERROR(VALUE(LEFT($B9894,FIND(":",$B9894)-1))*2+VALUE(MID($B9894,FIND(":",$B9894)+1,2))/30,"")))</f>
        <v/>
      </c>
      <c r="G9894" s="12">
        <f>IF($E9894="","",IF(WEEKDAY($E9894,2)&lt;6,1,0))</f>
        <v/>
      </c>
      <c r="H9894" s="12">
        <f>IF(OR($E9894="",$F9894=""),"",IF(AND($G9894=1,$F9894&gt;='Working Hours'!$C$8,$F9894&lt;'Working Hours'!$C$9),1,0))</f>
        <v/>
      </c>
    </row>
    <row r="9895">
      <c r="A9895" s="11" t="n"/>
      <c r="B9895" s="11" t="n"/>
      <c r="C9895" s="11" t="n"/>
      <c r="E9895" s="12">
        <f>IF($A9895="","",IF(ISNUMBER($A9895),$A9895,IFERROR(DATEVALUE($A9895),"")))</f>
        <v/>
      </c>
      <c r="F9895" s="12">
        <f>IF($B9895="","",IF(ISNUMBER($B9895),HOUR($B9895)*2+MINUTE($B9895)/30,IFERROR(VALUE(LEFT($B9895,FIND(":",$B9895)-1))*2+VALUE(MID($B9895,FIND(":",$B9895)+1,2))/30,"")))</f>
        <v/>
      </c>
      <c r="G9895" s="12">
        <f>IF($E9895="","",IF(WEEKDAY($E9895,2)&lt;6,1,0))</f>
        <v/>
      </c>
      <c r="H9895" s="12">
        <f>IF(OR($E9895="",$F9895=""),"",IF(AND($G9895=1,$F9895&gt;='Working Hours'!$C$8,$F9895&lt;'Working Hours'!$C$9),1,0))</f>
        <v/>
      </c>
    </row>
    <row r="9896">
      <c r="A9896" s="11" t="n"/>
      <c r="B9896" s="11" t="n"/>
      <c r="C9896" s="11" t="n"/>
      <c r="E9896" s="12">
        <f>IF($A9896="","",IF(ISNUMBER($A9896),$A9896,IFERROR(DATEVALUE($A9896),"")))</f>
        <v/>
      </c>
      <c r="F9896" s="12">
        <f>IF($B9896="","",IF(ISNUMBER($B9896),HOUR($B9896)*2+MINUTE($B9896)/30,IFERROR(VALUE(LEFT($B9896,FIND(":",$B9896)-1))*2+VALUE(MID($B9896,FIND(":",$B9896)+1,2))/30,"")))</f>
        <v/>
      </c>
      <c r="G9896" s="12">
        <f>IF($E9896="","",IF(WEEKDAY($E9896,2)&lt;6,1,0))</f>
        <v/>
      </c>
      <c r="H9896" s="12">
        <f>IF(OR($E9896="",$F9896=""),"",IF(AND($G9896=1,$F9896&gt;='Working Hours'!$C$8,$F9896&lt;'Working Hours'!$C$9),1,0))</f>
        <v/>
      </c>
    </row>
    <row r="9897">
      <c r="A9897" s="11" t="n"/>
      <c r="B9897" s="11" t="n"/>
      <c r="C9897" s="11" t="n"/>
      <c r="E9897" s="12">
        <f>IF($A9897="","",IF(ISNUMBER($A9897),$A9897,IFERROR(DATEVALUE($A9897),"")))</f>
        <v/>
      </c>
      <c r="F9897" s="12">
        <f>IF($B9897="","",IF(ISNUMBER($B9897),HOUR($B9897)*2+MINUTE($B9897)/30,IFERROR(VALUE(LEFT($B9897,FIND(":",$B9897)-1))*2+VALUE(MID($B9897,FIND(":",$B9897)+1,2))/30,"")))</f>
        <v/>
      </c>
      <c r="G9897" s="12">
        <f>IF($E9897="","",IF(WEEKDAY($E9897,2)&lt;6,1,0))</f>
        <v/>
      </c>
      <c r="H9897" s="12">
        <f>IF(OR($E9897="",$F9897=""),"",IF(AND($G9897=1,$F9897&gt;='Working Hours'!$C$8,$F9897&lt;'Working Hours'!$C$9),1,0))</f>
        <v/>
      </c>
    </row>
    <row r="9898">
      <c r="A9898" s="11" t="n"/>
      <c r="B9898" s="11" t="n"/>
      <c r="C9898" s="11" t="n"/>
      <c r="E9898" s="12">
        <f>IF($A9898="","",IF(ISNUMBER($A9898),$A9898,IFERROR(DATEVALUE($A9898),"")))</f>
        <v/>
      </c>
      <c r="F9898" s="12">
        <f>IF($B9898="","",IF(ISNUMBER($B9898),HOUR($B9898)*2+MINUTE($B9898)/30,IFERROR(VALUE(LEFT($B9898,FIND(":",$B9898)-1))*2+VALUE(MID($B9898,FIND(":",$B9898)+1,2))/30,"")))</f>
        <v/>
      </c>
      <c r="G9898" s="12">
        <f>IF($E9898="","",IF(WEEKDAY($E9898,2)&lt;6,1,0))</f>
        <v/>
      </c>
      <c r="H9898" s="12">
        <f>IF(OR($E9898="",$F9898=""),"",IF(AND($G9898=1,$F9898&gt;='Working Hours'!$C$8,$F9898&lt;'Working Hours'!$C$9),1,0))</f>
        <v/>
      </c>
    </row>
    <row r="9899">
      <c r="A9899" s="11" t="n"/>
      <c r="B9899" s="11" t="n"/>
      <c r="C9899" s="11" t="n"/>
      <c r="E9899" s="12">
        <f>IF($A9899="","",IF(ISNUMBER($A9899),$A9899,IFERROR(DATEVALUE($A9899),"")))</f>
        <v/>
      </c>
      <c r="F9899" s="12">
        <f>IF($B9899="","",IF(ISNUMBER($B9899),HOUR($B9899)*2+MINUTE($B9899)/30,IFERROR(VALUE(LEFT($B9899,FIND(":",$B9899)-1))*2+VALUE(MID($B9899,FIND(":",$B9899)+1,2))/30,"")))</f>
        <v/>
      </c>
      <c r="G9899" s="12">
        <f>IF($E9899="","",IF(WEEKDAY($E9899,2)&lt;6,1,0))</f>
        <v/>
      </c>
      <c r="H9899" s="12">
        <f>IF(OR($E9899="",$F9899=""),"",IF(AND($G9899=1,$F9899&gt;='Working Hours'!$C$8,$F9899&lt;'Working Hours'!$C$9),1,0))</f>
        <v/>
      </c>
    </row>
    <row r="9900">
      <c r="A9900" s="11" t="n"/>
      <c r="B9900" s="11" t="n"/>
      <c r="C9900" s="11" t="n"/>
      <c r="E9900" s="12">
        <f>IF($A9900="","",IF(ISNUMBER($A9900),$A9900,IFERROR(DATEVALUE($A9900),"")))</f>
        <v/>
      </c>
      <c r="F9900" s="12">
        <f>IF($B9900="","",IF(ISNUMBER($B9900),HOUR($B9900)*2+MINUTE($B9900)/30,IFERROR(VALUE(LEFT($B9900,FIND(":",$B9900)-1))*2+VALUE(MID($B9900,FIND(":",$B9900)+1,2))/30,"")))</f>
        <v/>
      </c>
      <c r="G9900" s="12">
        <f>IF($E9900="","",IF(WEEKDAY($E9900,2)&lt;6,1,0))</f>
        <v/>
      </c>
      <c r="H9900" s="12">
        <f>IF(OR($E9900="",$F9900=""),"",IF(AND($G9900=1,$F9900&gt;='Working Hours'!$C$8,$F9900&lt;'Working Hours'!$C$9),1,0))</f>
        <v/>
      </c>
    </row>
    <row r="9901">
      <c r="A9901" s="11" t="n"/>
      <c r="B9901" s="11" t="n"/>
      <c r="C9901" s="11" t="n"/>
      <c r="E9901" s="12">
        <f>IF($A9901="","",IF(ISNUMBER($A9901),$A9901,IFERROR(DATEVALUE($A9901),"")))</f>
        <v/>
      </c>
      <c r="F9901" s="12">
        <f>IF($B9901="","",IF(ISNUMBER($B9901),HOUR($B9901)*2+MINUTE($B9901)/30,IFERROR(VALUE(LEFT($B9901,FIND(":",$B9901)-1))*2+VALUE(MID($B9901,FIND(":",$B9901)+1,2))/30,"")))</f>
        <v/>
      </c>
      <c r="G9901" s="12">
        <f>IF($E9901="","",IF(WEEKDAY($E9901,2)&lt;6,1,0))</f>
        <v/>
      </c>
      <c r="H9901" s="12">
        <f>IF(OR($E9901="",$F9901=""),"",IF(AND($G9901=1,$F9901&gt;='Working Hours'!$C$8,$F9901&lt;'Working Hours'!$C$9),1,0))</f>
        <v/>
      </c>
    </row>
    <row r="9902">
      <c r="A9902" s="11" t="n"/>
      <c r="B9902" s="11" t="n"/>
      <c r="C9902" s="11" t="n"/>
      <c r="E9902" s="12">
        <f>IF($A9902="","",IF(ISNUMBER($A9902),$A9902,IFERROR(DATEVALUE($A9902),"")))</f>
        <v/>
      </c>
      <c r="F9902" s="12">
        <f>IF($B9902="","",IF(ISNUMBER($B9902),HOUR($B9902)*2+MINUTE($B9902)/30,IFERROR(VALUE(LEFT($B9902,FIND(":",$B9902)-1))*2+VALUE(MID($B9902,FIND(":",$B9902)+1,2))/30,"")))</f>
        <v/>
      </c>
      <c r="G9902" s="12">
        <f>IF($E9902="","",IF(WEEKDAY($E9902,2)&lt;6,1,0))</f>
        <v/>
      </c>
      <c r="H9902" s="12">
        <f>IF(OR($E9902="",$F9902=""),"",IF(AND($G9902=1,$F9902&gt;='Working Hours'!$C$8,$F9902&lt;'Working Hours'!$C$9),1,0))</f>
        <v/>
      </c>
    </row>
    <row r="9903">
      <c r="A9903" s="11" t="n"/>
      <c r="B9903" s="11" t="n"/>
      <c r="C9903" s="11" t="n"/>
      <c r="E9903" s="12">
        <f>IF($A9903="","",IF(ISNUMBER($A9903),$A9903,IFERROR(DATEVALUE($A9903),"")))</f>
        <v/>
      </c>
      <c r="F9903" s="12">
        <f>IF($B9903="","",IF(ISNUMBER($B9903),HOUR($B9903)*2+MINUTE($B9903)/30,IFERROR(VALUE(LEFT($B9903,FIND(":",$B9903)-1))*2+VALUE(MID($B9903,FIND(":",$B9903)+1,2))/30,"")))</f>
        <v/>
      </c>
      <c r="G9903" s="12">
        <f>IF($E9903="","",IF(WEEKDAY($E9903,2)&lt;6,1,0))</f>
        <v/>
      </c>
      <c r="H9903" s="12">
        <f>IF(OR($E9903="",$F9903=""),"",IF(AND($G9903=1,$F9903&gt;='Working Hours'!$C$8,$F9903&lt;'Working Hours'!$C$9),1,0))</f>
        <v/>
      </c>
    </row>
    <row r="9904">
      <c r="A9904" s="11" t="n"/>
      <c r="B9904" s="11" t="n"/>
      <c r="C9904" s="11" t="n"/>
      <c r="E9904" s="12">
        <f>IF($A9904="","",IF(ISNUMBER($A9904),$A9904,IFERROR(DATEVALUE($A9904),"")))</f>
        <v/>
      </c>
      <c r="F9904" s="12">
        <f>IF($B9904="","",IF(ISNUMBER($B9904),HOUR($B9904)*2+MINUTE($B9904)/30,IFERROR(VALUE(LEFT($B9904,FIND(":",$B9904)-1))*2+VALUE(MID($B9904,FIND(":",$B9904)+1,2))/30,"")))</f>
        <v/>
      </c>
      <c r="G9904" s="12">
        <f>IF($E9904="","",IF(WEEKDAY($E9904,2)&lt;6,1,0))</f>
        <v/>
      </c>
      <c r="H9904" s="12">
        <f>IF(OR($E9904="",$F9904=""),"",IF(AND($G9904=1,$F9904&gt;='Working Hours'!$C$8,$F9904&lt;'Working Hours'!$C$9),1,0))</f>
        <v/>
      </c>
    </row>
    <row r="9905">
      <c r="A9905" s="11" t="n"/>
      <c r="B9905" s="11" t="n"/>
      <c r="C9905" s="11" t="n"/>
      <c r="E9905" s="12">
        <f>IF($A9905="","",IF(ISNUMBER($A9905),$A9905,IFERROR(DATEVALUE($A9905),"")))</f>
        <v/>
      </c>
      <c r="F9905" s="12">
        <f>IF($B9905="","",IF(ISNUMBER($B9905),HOUR($B9905)*2+MINUTE($B9905)/30,IFERROR(VALUE(LEFT($B9905,FIND(":",$B9905)-1))*2+VALUE(MID($B9905,FIND(":",$B9905)+1,2))/30,"")))</f>
        <v/>
      </c>
      <c r="G9905" s="12">
        <f>IF($E9905="","",IF(WEEKDAY($E9905,2)&lt;6,1,0))</f>
        <v/>
      </c>
      <c r="H9905" s="12">
        <f>IF(OR($E9905="",$F9905=""),"",IF(AND($G9905=1,$F9905&gt;='Working Hours'!$C$8,$F9905&lt;'Working Hours'!$C$9),1,0))</f>
        <v/>
      </c>
    </row>
    <row r="9906">
      <c r="A9906" s="11" t="n"/>
      <c r="B9906" s="11" t="n"/>
      <c r="C9906" s="11" t="n"/>
      <c r="E9906" s="12">
        <f>IF($A9906="","",IF(ISNUMBER($A9906),$A9906,IFERROR(DATEVALUE($A9906),"")))</f>
        <v/>
      </c>
      <c r="F9906" s="12">
        <f>IF($B9906="","",IF(ISNUMBER($B9906),HOUR($B9906)*2+MINUTE($B9906)/30,IFERROR(VALUE(LEFT($B9906,FIND(":",$B9906)-1))*2+VALUE(MID($B9906,FIND(":",$B9906)+1,2))/30,"")))</f>
        <v/>
      </c>
      <c r="G9906" s="12">
        <f>IF($E9906="","",IF(WEEKDAY($E9906,2)&lt;6,1,0))</f>
        <v/>
      </c>
      <c r="H9906" s="12">
        <f>IF(OR($E9906="",$F9906=""),"",IF(AND($G9906=1,$F9906&gt;='Working Hours'!$C$8,$F9906&lt;'Working Hours'!$C$9),1,0))</f>
        <v/>
      </c>
    </row>
    <row r="9907">
      <c r="A9907" s="11" t="n"/>
      <c r="B9907" s="11" t="n"/>
      <c r="C9907" s="11" t="n"/>
      <c r="E9907" s="12">
        <f>IF($A9907="","",IF(ISNUMBER($A9907),$A9907,IFERROR(DATEVALUE($A9907),"")))</f>
        <v/>
      </c>
      <c r="F9907" s="12">
        <f>IF($B9907="","",IF(ISNUMBER($B9907),HOUR($B9907)*2+MINUTE($B9907)/30,IFERROR(VALUE(LEFT($B9907,FIND(":",$B9907)-1))*2+VALUE(MID($B9907,FIND(":",$B9907)+1,2))/30,"")))</f>
        <v/>
      </c>
      <c r="G9907" s="12">
        <f>IF($E9907="","",IF(WEEKDAY($E9907,2)&lt;6,1,0))</f>
        <v/>
      </c>
      <c r="H9907" s="12">
        <f>IF(OR($E9907="",$F9907=""),"",IF(AND($G9907=1,$F9907&gt;='Working Hours'!$C$8,$F9907&lt;'Working Hours'!$C$9),1,0))</f>
        <v/>
      </c>
    </row>
    <row r="9908">
      <c r="A9908" s="11" t="n"/>
      <c r="B9908" s="11" t="n"/>
      <c r="C9908" s="11" t="n"/>
      <c r="E9908" s="12">
        <f>IF($A9908="","",IF(ISNUMBER($A9908),$A9908,IFERROR(DATEVALUE($A9908),"")))</f>
        <v/>
      </c>
      <c r="F9908" s="12">
        <f>IF($B9908="","",IF(ISNUMBER($B9908),HOUR($B9908)*2+MINUTE($B9908)/30,IFERROR(VALUE(LEFT($B9908,FIND(":",$B9908)-1))*2+VALUE(MID($B9908,FIND(":",$B9908)+1,2))/30,"")))</f>
        <v/>
      </c>
      <c r="G9908" s="12">
        <f>IF($E9908="","",IF(WEEKDAY($E9908,2)&lt;6,1,0))</f>
        <v/>
      </c>
      <c r="H9908" s="12">
        <f>IF(OR($E9908="",$F9908=""),"",IF(AND($G9908=1,$F9908&gt;='Working Hours'!$C$8,$F9908&lt;'Working Hours'!$C$9),1,0))</f>
        <v/>
      </c>
    </row>
    <row r="9909">
      <c r="A9909" s="11" t="n"/>
      <c r="B9909" s="11" t="n"/>
      <c r="C9909" s="11" t="n"/>
      <c r="E9909" s="12">
        <f>IF($A9909="","",IF(ISNUMBER($A9909),$A9909,IFERROR(DATEVALUE($A9909),"")))</f>
        <v/>
      </c>
      <c r="F9909" s="12">
        <f>IF($B9909="","",IF(ISNUMBER($B9909),HOUR($B9909)*2+MINUTE($B9909)/30,IFERROR(VALUE(LEFT($B9909,FIND(":",$B9909)-1))*2+VALUE(MID($B9909,FIND(":",$B9909)+1,2))/30,"")))</f>
        <v/>
      </c>
      <c r="G9909" s="12">
        <f>IF($E9909="","",IF(WEEKDAY($E9909,2)&lt;6,1,0))</f>
        <v/>
      </c>
      <c r="H9909" s="12">
        <f>IF(OR($E9909="",$F9909=""),"",IF(AND($G9909=1,$F9909&gt;='Working Hours'!$C$8,$F9909&lt;'Working Hours'!$C$9),1,0))</f>
        <v/>
      </c>
    </row>
    <row r="9910">
      <c r="A9910" s="11" t="n"/>
      <c r="B9910" s="11" t="n"/>
      <c r="C9910" s="11" t="n"/>
      <c r="E9910" s="12">
        <f>IF($A9910="","",IF(ISNUMBER($A9910),$A9910,IFERROR(DATEVALUE($A9910),"")))</f>
        <v/>
      </c>
      <c r="F9910" s="12">
        <f>IF($B9910="","",IF(ISNUMBER($B9910),HOUR($B9910)*2+MINUTE($B9910)/30,IFERROR(VALUE(LEFT($B9910,FIND(":",$B9910)-1))*2+VALUE(MID($B9910,FIND(":",$B9910)+1,2))/30,"")))</f>
        <v/>
      </c>
      <c r="G9910" s="12">
        <f>IF($E9910="","",IF(WEEKDAY($E9910,2)&lt;6,1,0))</f>
        <v/>
      </c>
      <c r="H9910" s="12">
        <f>IF(OR($E9910="",$F9910=""),"",IF(AND($G9910=1,$F9910&gt;='Working Hours'!$C$8,$F9910&lt;'Working Hours'!$C$9),1,0))</f>
        <v/>
      </c>
    </row>
    <row r="9911">
      <c r="A9911" s="11" t="n"/>
      <c r="B9911" s="11" t="n"/>
      <c r="C9911" s="11" t="n"/>
      <c r="E9911" s="12">
        <f>IF($A9911="","",IF(ISNUMBER($A9911),$A9911,IFERROR(DATEVALUE($A9911),"")))</f>
        <v/>
      </c>
      <c r="F9911" s="12">
        <f>IF($B9911="","",IF(ISNUMBER($B9911),HOUR($B9911)*2+MINUTE($B9911)/30,IFERROR(VALUE(LEFT($B9911,FIND(":",$B9911)-1))*2+VALUE(MID($B9911,FIND(":",$B9911)+1,2))/30,"")))</f>
        <v/>
      </c>
      <c r="G9911" s="12">
        <f>IF($E9911="","",IF(WEEKDAY($E9911,2)&lt;6,1,0))</f>
        <v/>
      </c>
      <c r="H9911" s="12">
        <f>IF(OR($E9911="",$F9911=""),"",IF(AND($G9911=1,$F9911&gt;='Working Hours'!$C$8,$F9911&lt;'Working Hours'!$C$9),1,0))</f>
        <v/>
      </c>
    </row>
    <row r="9912">
      <c r="A9912" s="11" t="n"/>
      <c r="B9912" s="11" t="n"/>
      <c r="C9912" s="11" t="n"/>
      <c r="E9912" s="12">
        <f>IF($A9912="","",IF(ISNUMBER($A9912),$A9912,IFERROR(DATEVALUE($A9912),"")))</f>
        <v/>
      </c>
      <c r="F9912" s="12">
        <f>IF($B9912="","",IF(ISNUMBER($B9912),HOUR($B9912)*2+MINUTE($B9912)/30,IFERROR(VALUE(LEFT($B9912,FIND(":",$B9912)-1))*2+VALUE(MID($B9912,FIND(":",$B9912)+1,2))/30,"")))</f>
        <v/>
      </c>
      <c r="G9912" s="12">
        <f>IF($E9912="","",IF(WEEKDAY($E9912,2)&lt;6,1,0))</f>
        <v/>
      </c>
      <c r="H9912" s="12">
        <f>IF(OR($E9912="",$F9912=""),"",IF(AND($G9912=1,$F9912&gt;='Working Hours'!$C$8,$F9912&lt;'Working Hours'!$C$9),1,0))</f>
        <v/>
      </c>
    </row>
    <row r="9913">
      <c r="A9913" s="11" t="n"/>
      <c r="B9913" s="11" t="n"/>
      <c r="C9913" s="11" t="n"/>
      <c r="E9913" s="12">
        <f>IF($A9913="","",IF(ISNUMBER($A9913),$A9913,IFERROR(DATEVALUE($A9913),"")))</f>
        <v/>
      </c>
      <c r="F9913" s="12">
        <f>IF($B9913="","",IF(ISNUMBER($B9913),HOUR($B9913)*2+MINUTE($B9913)/30,IFERROR(VALUE(LEFT($B9913,FIND(":",$B9913)-1))*2+VALUE(MID($B9913,FIND(":",$B9913)+1,2))/30,"")))</f>
        <v/>
      </c>
      <c r="G9913" s="12">
        <f>IF($E9913="","",IF(WEEKDAY($E9913,2)&lt;6,1,0))</f>
        <v/>
      </c>
      <c r="H9913" s="12">
        <f>IF(OR($E9913="",$F9913=""),"",IF(AND($G9913=1,$F9913&gt;='Working Hours'!$C$8,$F9913&lt;'Working Hours'!$C$9),1,0))</f>
        <v/>
      </c>
    </row>
    <row r="9914">
      <c r="A9914" s="11" t="n"/>
      <c r="B9914" s="11" t="n"/>
      <c r="C9914" s="11" t="n"/>
      <c r="E9914" s="12">
        <f>IF($A9914="","",IF(ISNUMBER($A9914),$A9914,IFERROR(DATEVALUE($A9914),"")))</f>
        <v/>
      </c>
      <c r="F9914" s="12">
        <f>IF($B9914="","",IF(ISNUMBER($B9914),HOUR($B9914)*2+MINUTE($B9914)/30,IFERROR(VALUE(LEFT($B9914,FIND(":",$B9914)-1))*2+VALUE(MID($B9914,FIND(":",$B9914)+1,2))/30,"")))</f>
        <v/>
      </c>
      <c r="G9914" s="12">
        <f>IF($E9914="","",IF(WEEKDAY($E9914,2)&lt;6,1,0))</f>
        <v/>
      </c>
      <c r="H9914" s="12">
        <f>IF(OR($E9914="",$F9914=""),"",IF(AND($G9914=1,$F9914&gt;='Working Hours'!$C$8,$F9914&lt;'Working Hours'!$C$9),1,0))</f>
        <v/>
      </c>
    </row>
    <row r="9915">
      <c r="A9915" s="11" t="n"/>
      <c r="B9915" s="11" t="n"/>
      <c r="C9915" s="11" t="n"/>
      <c r="E9915" s="12">
        <f>IF($A9915="","",IF(ISNUMBER($A9915),$A9915,IFERROR(DATEVALUE($A9915),"")))</f>
        <v/>
      </c>
      <c r="F9915" s="12">
        <f>IF($B9915="","",IF(ISNUMBER($B9915),HOUR($B9915)*2+MINUTE($B9915)/30,IFERROR(VALUE(LEFT($B9915,FIND(":",$B9915)-1))*2+VALUE(MID($B9915,FIND(":",$B9915)+1,2))/30,"")))</f>
        <v/>
      </c>
      <c r="G9915" s="12">
        <f>IF($E9915="","",IF(WEEKDAY($E9915,2)&lt;6,1,0))</f>
        <v/>
      </c>
      <c r="H9915" s="12">
        <f>IF(OR($E9915="",$F9915=""),"",IF(AND($G9915=1,$F9915&gt;='Working Hours'!$C$8,$F9915&lt;'Working Hours'!$C$9),1,0))</f>
        <v/>
      </c>
    </row>
    <row r="9916">
      <c r="A9916" s="11" t="n"/>
      <c r="B9916" s="11" t="n"/>
      <c r="C9916" s="11" t="n"/>
      <c r="E9916" s="12">
        <f>IF($A9916="","",IF(ISNUMBER($A9916),$A9916,IFERROR(DATEVALUE($A9916),"")))</f>
        <v/>
      </c>
      <c r="F9916" s="12">
        <f>IF($B9916="","",IF(ISNUMBER($B9916),HOUR($B9916)*2+MINUTE($B9916)/30,IFERROR(VALUE(LEFT($B9916,FIND(":",$B9916)-1))*2+VALUE(MID($B9916,FIND(":",$B9916)+1,2))/30,"")))</f>
        <v/>
      </c>
      <c r="G9916" s="12">
        <f>IF($E9916="","",IF(WEEKDAY($E9916,2)&lt;6,1,0))</f>
        <v/>
      </c>
      <c r="H9916" s="12">
        <f>IF(OR($E9916="",$F9916=""),"",IF(AND($G9916=1,$F9916&gt;='Working Hours'!$C$8,$F9916&lt;'Working Hours'!$C$9),1,0))</f>
        <v/>
      </c>
    </row>
    <row r="9917">
      <c r="A9917" s="11" t="n"/>
      <c r="B9917" s="11" t="n"/>
      <c r="C9917" s="11" t="n"/>
      <c r="E9917" s="12">
        <f>IF($A9917="","",IF(ISNUMBER($A9917),$A9917,IFERROR(DATEVALUE($A9917),"")))</f>
        <v/>
      </c>
      <c r="F9917" s="12">
        <f>IF($B9917="","",IF(ISNUMBER($B9917),HOUR($B9917)*2+MINUTE($B9917)/30,IFERROR(VALUE(LEFT($B9917,FIND(":",$B9917)-1))*2+VALUE(MID($B9917,FIND(":",$B9917)+1,2))/30,"")))</f>
        <v/>
      </c>
      <c r="G9917" s="12">
        <f>IF($E9917="","",IF(WEEKDAY($E9917,2)&lt;6,1,0))</f>
        <v/>
      </c>
      <c r="H9917" s="12">
        <f>IF(OR($E9917="",$F9917=""),"",IF(AND($G9917=1,$F9917&gt;='Working Hours'!$C$8,$F9917&lt;'Working Hours'!$C$9),1,0))</f>
        <v/>
      </c>
    </row>
    <row r="9918">
      <c r="A9918" s="11" t="n"/>
      <c r="B9918" s="11" t="n"/>
      <c r="C9918" s="11" t="n"/>
      <c r="E9918" s="12">
        <f>IF($A9918="","",IF(ISNUMBER($A9918),$A9918,IFERROR(DATEVALUE($A9918),"")))</f>
        <v/>
      </c>
      <c r="F9918" s="12">
        <f>IF($B9918="","",IF(ISNUMBER($B9918),HOUR($B9918)*2+MINUTE($B9918)/30,IFERROR(VALUE(LEFT($B9918,FIND(":",$B9918)-1))*2+VALUE(MID($B9918,FIND(":",$B9918)+1,2))/30,"")))</f>
        <v/>
      </c>
      <c r="G9918" s="12">
        <f>IF($E9918="","",IF(WEEKDAY($E9918,2)&lt;6,1,0))</f>
        <v/>
      </c>
      <c r="H9918" s="12">
        <f>IF(OR($E9918="",$F9918=""),"",IF(AND($G9918=1,$F9918&gt;='Working Hours'!$C$8,$F9918&lt;'Working Hours'!$C$9),1,0))</f>
        <v/>
      </c>
    </row>
    <row r="9919">
      <c r="A9919" s="11" t="n"/>
      <c r="B9919" s="11" t="n"/>
      <c r="C9919" s="11" t="n"/>
      <c r="E9919" s="12">
        <f>IF($A9919="","",IF(ISNUMBER($A9919),$A9919,IFERROR(DATEVALUE($A9919),"")))</f>
        <v/>
      </c>
      <c r="F9919" s="12">
        <f>IF($B9919="","",IF(ISNUMBER($B9919),HOUR($B9919)*2+MINUTE($B9919)/30,IFERROR(VALUE(LEFT($B9919,FIND(":",$B9919)-1))*2+VALUE(MID($B9919,FIND(":",$B9919)+1,2))/30,"")))</f>
        <v/>
      </c>
      <c r="G9919" s="12">
        <f>IF($E9919="","",IF(WEEKDAY($E9919,2)&lt;6,1,0))</f>
        <v/>
      </c>
      <c r="H9919" s="12">
        <f>IF(OR($E9919="",$F9919=""),"",IF(AND($G9919=1,$F9919&gt;='Working Hours'!$C$8,$F9919&lt;'Working Hours'!$C$9),1,0))</f>
        <v/>
      </c>
    </row>
    <row r="9920">
      <c r="A9920" s="11" t="n"/>
      <c r="B9920" s="11" t="n"/>
      <c r="C9920" s="11" t="n"/>
      <c r="E9920" s="12">
        <f>IF($A9920="","",IF(ISNUMBER($A9920),$A9920,IFERROR(DATEVALUE($A9920),"")))</f>
        <v/>
      </c>
      <c r="F9920" s="12">
        <f>IF($B9920="","",IF(ISNUMBER($B9920),HOUR($B9920)*2+MINUTE($B9920)/30,IFERROR(VALUE(LEFT($B9920,FIND(":",$B9920)-1))*2+VALUE(MID($B9920,FIND(":",$B9920)+1,2))/30,"")))</f>
        <v/>
      </c>
      <c r="G9920" s="12">
        <f>IF($E9920="","",IF(WEEKDAY($E9920,2)&lt;6,1,0))</f>
        <v/>
      </c>
      <c r="H9920" s="12">
        <f>IF(OR($E9920="",$F9920=""),"",IF(AND($G9920=1,$F9920&gt;='Working Hours'!$C$8,$F9920&lt;'Working Hours'!$C$9),1,0))</f>
        <v/>
      </c>
    </row>
    <row r="9921">
      <c r="A9921" s="11" t="n"/>
      <c r="B9921" s="11" t="n"/>
      <c r="C9921" s="11" t="n"/>
      <c r="E9921" s="12">
        <f>IF($A9921="","",IF(ISNUMBER($A9921),$A9921,IFERROR(DATEVALUE($A9921),"")))</f>
        <v/>
      </c>
      <c r="F9921" s="12">
        <f>IF($B9921="","",IF(ISNUMBER($B9921),HOUR($B9921)*2+MINUTE($B9921)/30,IFERROR(VALUE(LEFT($B9921,FIND(":",$B9921)-1))*2+VALUE(MID($B9921,FIND(":",$B9921)+1,2))/30,"")))</f>
        <v/>
      </c>
      <c r="G9921" s="12">
        <f>IF($E9921="","",IF(WEEKDAY($E9921,2)&lt;6,1,0))</f>
        <v/>
      </c>
      <c r="H9921" s="12">
        <f>IF(OR($E9921="",$F9921=""),"",IF(AND($G9921=1,$F9921&gt;='Working Hours'!$C$8,$F9921&lt;'Working Hours'!$C$9),1,0))</f>
        <v/>
      </c>
    </row>
    <row r="9922">
      <c r="A9922" s="11" t="n"/>
      <c r="B9922" s="11" t="n"/>
      <c r="C9922" s="11" t="n"/>
      <c r="E9922" s="12">
        <f>IF($A9922="","",IF(ISNUMBER($A9922),$A9922,IFERROR(DATEVALUE($A9922),"")))</f>
        <v/>
      </c>
      <c r="F9922" s="12">
        <f>IF($B9922="","",IF(ISNUMBER($B9922),HOUR($B9922)*2+MINUTE($B9922)/30,IFERROR(VALUE(LEFT($B9922,FIND(":",$B9922)-1))*2+VALUE(MID($B9922,FIND(":",$B9922)+1,2))/30,"")))</f>
        <v/>
      </c>
      <c r="G9922" s="12">
        <f>IF($E9922="","",IF(WEEKDAY($E9922,2)&lt;6,1,0))</f>
        <v/>
      </c>
      <c r="H9922" s="12">
        <f>IF(OR($E9922="",$F9922=""),"",IF(AND($G9922=1,$F9922&gt;='Working Hours'!$C$8,$F9922&lt;'Working Hours'!$C$9),1,0))</f>
        <v/>
      </c>
    </row>
    <row r="9923">
      <c r="A9923" s="11" t="n"/>
      <c r="B9923" s="11" t="n"/>
      <c r="C9923" s="11" t="n"/>
      <c r="E9923" s="12">
        <f>IF($A9923="","",IF(ISNUMBER($A9923),$A9923,IFERROR(DATEVALUE($A9923),"")))</f>
        <v/>
      </c>
      <c r="F9923" s="12">
        <f>IF($B9923="","",IF(ISNUMBER($B9923),HOUR($B9923)*2+MINUTE($B9923)/30,IFERROR(VALUE(LEFT($B9923,FIND(":",$B9923)-1))*2+VALUE(MID($B9923,FIND(":",$B9923)+1,2))/30,"")))</f>
        <v/>
      </c>
      <c r="G9923" s="12">
        <f>IF($E9923="","",IF(WEEKDAY($E9923,2)&lt;6,1,0))</f>
        <v/>
      </c>
      <c r="H9923" s="12">
        <f>IF(OR($E9923="",$F9923=""),"",IF(AND($G9923=1,$F9923&gt;='Working Hours'!$C$8,$F9923&lt;'Working Hours'!$C$9),1,0))</f>
        <v/>
      </c>
    </row>
    <row r="9924">
      <c r="A9924" s="11" t="n"/>
      <c r="B9924" s="11" t="n"/>
      <c r="C9924" s="11" t="n"/>
      <c r="E9924" s="12">
        <f>IF($A9924="","",IF(ISNUMBER($A9924),$A9924,IFERROR(DATEVALUE($A9924),"")))</f>
        <v/>
      </c>
      <c r="F9924" s="12">
        <f>IF($B9924="","",IF(ISNUMBER($B9924),HOUR($B9924)*2+MINUTE($B9924)/30,IFERROR(VALUE(LEFT($B9924,FIND(":",$B9924)-1))*2+VALUE(MID($B9924,FIND(":",$B9924)+1,2))/30,"")))</f>
        <v/>
      </c>
      <c r="G9924" s="12">
        <f>IF($E9924="","",IF(WEEKDAY($E9924,2)&lt;6,1,0))</f>
        <v/>
      </c>
      <c r="H9924" s="12">
        <f>IF(OR($E9924="",$F9924=""),"",IF(AND($G9924=1,$F9924&gt;='Working Hours'!$C$8,$F9924&lt;'Working Hours'!$C$9),1,0))</f>
        <v/>
      </c>
    </row>
    <row r="9925">
      <c r="A9925" s="11" t="n"/>
      <c r="B9925" s="11" t="n"/>
      <c r="C9925" s="11" t="n"/>
      <c r="E9925" s="12">
        <f>IF($A9925="","",IF(ISNUMBER($A9925),$A9925,IFERROR(DATEVALUE($A9925),"")))</f>
        <v/>
      </c>
      <c r="F9925" s="12">
        <f>IF($B9925="","",IF(ISNUMBER($B9925),HOUR($B9925)*2+MINUTE($B9925)/30,IFERROR(VALUE(LEFT($B9925,FIND(":",$B9925)-1))*2+VALUE(MID($B9925,FIND(":",$B9925)+1,2))/30,"")))</f>
        <v/>
      </c>
      <c r="G9925" s="12">
        <f>IF($E9925="","",IF(WEEKDAY($E9925,2)&lt;6,1,0))</f>
        <v/>
      </c>
      <c r="H9925" s="12">
        <f>IF(OR($E9925="",$F9925=""),"",IF(AND($G9925=1,$F9925&gt;='Working Hours'!$C$8,$F9925&lt;'Working Hours'!$C$9),1,0))</f>
        <v/>
      </c>
    </row>
    <row r="9926">
      <c r="A9926" s="11" t="n"/>
      <c r="B9926" s="11" t="n"/>
      <c r="C9926" s="11" t="n"/>
      <c r="E9926" s="12">
        <f>IF($A9926="","",IF(ISNUMBER($A9926),$A9926,IFERROR(DATEVALUE($A9926),"")))</f>
        <v/>
      </c>
      <c r="F9926" s="12">
        <f>IF($B9926="","",IF(ISNUMBER($B9926),HOUR($B9926)*2+MINUTE($B9926)/30,IFERROR(VALUE(LEFT($B9926,FIND(":",$B9926)-1))*2+VALUE(MID($B9926,FIND(":",$B9926)+1,2))/30,"")))</f>
        <v/>
      </c>
      <c r="G9926" s="12">
        <f>IF($E9926="","",IF(WEEKDAY($E9926,2)&lt;6,1,0))</f>
        <v/>
      </c>
      <c r="H9926" s="12">
        <f>IF(OR($E9926="",$F9926=""),"",IF(AND($G9926=1,$F9926&gt;='Working Hours'!$C$8,$F9926&lt;'Working Hours'!$C$9),1,0))</f>
        <v/>
      </c>
    </row>
    <row r="9927">
      <c r="A9927" s="11" t="n"/>
      <c r="B9927" s="11" t="n"/>
      <c r="C9927" s="11" t="n"/>
      <c r="E9927" s="12">
        <f>IF($A9927="","",IF(ISNUMBER($A9927),$A9927,IFERROR(DATEVALUE($A9927),"")))</f>
        <v/>
      </c>
      <c r="F9927" s="12">
        <f>IF($B9927="","",IF(ISNUMBER($B9927),HOUR($B9927)*2+MINUTE($B9927)/30,IFERROR(VALUE(LEFT($B9927,FIND(":",$B9927)-1))*2+VALUE(MID($B9927,FIND(":",$B9927)+1,2))/30,"")))</f>
        <v/>
      </c>
      <c r="G9927" s="12">
        <f>IF($E9927="","",IF(WEEKDAY($E9927,2)&lt;6,1,0))</f>
        <v/>
      </c>
      <c r="H9927" s="12">
        <f>IF(OR($E9927="",$F9927=""),"",IF(AND($G9927=1,$F9927&gt;='Working Hours'!$C$8,$F9927&lt;'Working Hours'!$C$9),1,0))</f>
        <v/>
      </c>
    </row>
    <row r="9928">
      <c r="A9928" s="11" t="n"/>
      <c r="B9928" s="11" t="n"/>
      <c r="C9928" s="11" t="n"/>
      <c r="E9928" s="12">
        <f>IF($A9928="","",IF(ISNUMBER($A9928),$A9928,IFERROR(DATEVALUE($A9928),"")))</f>
        <v/>
      </c>
      <c r="F9928" s="12">
        <f>IF($B9928="","",IF(ISNUMBER($B9928),HOUR($B9928)*2+MINUTE($B9928)/30,IFERROR(VALUE(LEFT($B9928,FIND(":",$B9928)-1))*2+VALUE(MID($B9928,FIND(":",$B9928)+1,2))/30,"")))</f>
        <v/>
      </c>
      <c r="G9928" s="12">
        <f>IF($E9928="","",IF(WEEKDAY($E9928,2)&lt;6,1,0))</f>
        <v/>
      </c>
      <c r="H9928" s="12">
        <f>IF(OR($E9928="",$F9928=""),"",IF(AND($G9928=1,$F9928&gt;='Working Hours'!$C$8,$F9928&lt;'Working Hours'!$C$9),1,0))</f>
        <v/>
      </c>
    </row>
    <row r="9929">
      <c r="A9929" s="11" t="n"/>
      <c r="B9929" s="11" t="n"/>
      <c r="C9929" s="11" t="n"/>
      <c r="E9929" s="12">
        <f>IF($A9929="","",IF(ISNUMBER($A9929),$A9929,IFERROR(DATEVALUE($A9929),"")))</f>
        <v/>
      </c>
      <c r="F9929" s="12">
        <f>IF($B9929="","",IF(ISNUMBER($B9929),HOUR($B9929)*2+MINUTE($B9929)/30,IFERROR(VALUE(LEFT($B9929,FIND(":",$B9929)-1))*2+VALUE(MID($B9929,FIND(":",$B9929)+1,2))/30,"")))</f>
        <v/>
      </c>
      <c r="G9929" s="12">
        <f>IF($E9929="","",IF(WEEKDAY($E9929,2)&lt;6,1,0))</f>
        <v/>
      </c>
      <c r="H9929" s="12">
        <f>IF(OR($E9929="",$F9929=""),"",IF(AND($G9929=1,$F9929&gt;='Working Hours'!$C$8,$F9929&lt;'Working Hours'!$C$9),1,0))</f>
        <v/>
      </c>
    </row>
    <row r="9930">
      <c r="A9930" s="11" t="n"/>
      <c r="B9930" s="11" t="n"/>
      <c r="C9930" s="11" t="n"/>
      <c r="E9930" s="12">
        <f>IF($A9930="","",IF(ISNUMBER($A9930),$A9930,IFERROR(DATEVALUE($A9930),"")))</f>
        <v/>
      </c>
      <c r="F9930" s="12">
        <f>IF($B9930="","",IF(ISNUMBER($B9930),HOUR($B9930)*2+MINUTE($B9930)/30,IFERROR(VALUE(LEFT($B9930,FIND(":",$B9930)-1))*2+VALUE(MID($B9930,FIND(":",$B9930)+1,2))/30,"")))</f>
        <v/>
      </c>
      <c r="G9930" s="12">
        <f>IF($E9930="","",IF(WEEKDAY($E9930,2)&lt;6,1,0))</f>
        <v/>
      </c>
      <c r="H9930" s="12">
        <f>IF(OR($E9930="",$F9930=""),"",IF(AND($G9930=1,$F9930&gt;='Working Hours'!$C$8,$F9930&lt;'Working Hours'!$C$9),1,0))</f>
        <v/>
      </c>
    </row>
    <row r="9931">
      <c r="A9931" s="11" t="n"/>
      <c r="B9931" s="11" t="n"/>
      <c r="C9931" s="11" t="n"/>
      <c r="E9931" s="12">
        <f>IF($A9931="","",IF(ISNUMBER($A9931),$A9931,IFERROR(DATEVALUE($A9931),"")))</f>
        <v/>
      </c>
      <c r="F9931" s="12">
        <f>IF($B9931="","",IF(ISNUMBER($B9931),HOUR($B9931)*2+MINUTE($B9931)/30,IFERROR(VALUE(LEFT($B9931,FIND(":",$B9931)-1))*2+VALUE(MID($B9931,FIND(":",$B9931)+1,2))/30,"")))</f>
        <v/>
      </c>
      <c r="G9931" s="12">
        <f>IF($E9931="","",IF(WEEKDAY($E9931,2)&lt;6,1,0))</f>
        <v/>
      </c>
      <c r="H9931" s="12">
        <f>IF(OR($E9931="",$F9931=""),"",IF(AND($G9931=1,$F9931&gt;='Working Hours'!$C$8,$F9931&lt;'Working Hours'!$C$9),1,0))</f>
        <v/>
      </c>
    </row>
    <row r="9932">
      <c r="A9932" s="11" t="n"/>
      <c r="B9932" s="11" t="n"/>
      <c r="C9932" s="11" t="n"/>
      <c r="E9932" s="12">
        <f>IF($A9932="","",IF(ISNUMBER($A9932),$A9932,IFERROR(DATEVALUE($A9932),"")))</f>
        <v/>
      </c>
      <c r="F9932" s="12">
        <f>IF($B9932="","",IF(ISNUMBER($B9932),HOUR($B9932)*2+MINUTE($B9932)/30,IFERROR(VALUE(LEFT($B9932,FIND(":",$B9932)-1))*2+VALUE(MID($B9932,FIND(":",$B9932)+1,2))/30,"")))</f>
        <v/>
      </c>
      <c r="G9932" s="12">
        <f>IF($E9932="","",IF(WEEKDAY($E9932,2)&lt;6,1,0))</f>
        <v/>
      </c>
      <c r="H9932" s="12">
        <f>IF(OR($E9932="",$F9932=""),"",IF(AND($G9932=1,$F9932&gt;='Working Hours'!$C$8,$F9932&lt;'Working Hours'!$C$9),1,0))</f>
        <v/>
      </c>
    </row>
    <row r="9933">
      <c r="A9933" s="11" t="n"/>
      <c r="B9933" s="11" t="n"/>
      <c r="C9933" s="11" t="n"/>
      <c r="E9933" s="12">
        <f>IF($A9933="","",IF(ISNUMBER($A9933),$A9933,IFERROR(DATEVALUE($A9933),"")))</f>
        <v/>
      </c>
      <c r="F9933" s="12">
        <f>IF($B9933="","",IF(ISNUMBER($B9933),HOUR($B9933)*2+MINUTE($B9933)/30,IFERROR(VALUE(LEFT($B9933,FIND(":",$B9933)-1))*2+VALUE(MID($B9933,FIND(":",$B9933)+1,2))/30,"")))</f>
        <v/>
      </c>
      <c r="G9933" s="12">
        <f>IF($E9933="","",IF(WEEKDAY($E9933,2)&lt;6,1,0))</f>
        <v/>
      </c>
      <c r="H9933" s="12">
        <f>IF(OR($E9933="",$F9933=""),"",IF(AND($G9933=1,$F9933&gt;='Working Hours'!$C$8,$F9933&lt;'Working Hours'!$C$9),1,0))</f>
        <v/>
      </c>
    </row>
    <row r="9934">
      <c r="A9934" s="11" t="n"/>
      <c r="B9934" s="11" t="n"/>
      <c r="C9934" s="11" t="n"/>
      <c r="E9934" s="12">
        <f>IF($A9934="","",IF(ISNUMBER($A9934),$A9934,IFERROR(DATEVALUE($A9934),"")))</f>
        <v/>
      </c>
      <c r="F9934" s="12">
        <f>IF($B9934="","",IF(ISNUMBER($B9934),HOUR($B9934)*2+MINUTE($B9934)/30,IFERROR(VALUE(LEFT($B9934,FIND(":",$B9934)-1))*2+VALUE(MID($B9934,FIND(":",$B9934)+1,2))/30,"")))</f>
        <v/>
      </c>
      <c r="G9934" s="12">
        <f>IF($E9934="","",IF(WEEKDAY($E9934,2)&lt;6,1,0))</f>
        <v/>
      </c>
      <c r="H9934" s="12">
        <f>IF(OR($E9934="",$F9934=""),"",IF(AND($G9934=1,$F9934&gt;='Working Hours'!$C$8,$F9934&lt;'Working Hours'!$C$9),1,0))</f>
        <v/>
      </c>
    </row>
    <row r="9935">
      <c r="A9935" s="11" t="n"/>
      <c r="B9935" s="11" t="n"/>
      <c r="C9935" s="11" t="n"/>
      <c r="E9935" s="12">
        <f>IF($A9935="","",IF(ISNUMBER($A9935),$A9935,IFERROR(DATEVALUE($A9935),"")))</f>
        <v/>
      </c>
      <c r="F9935" s="12">
        <f>IF($B9935="","",IF(ISNUMBER($B9935),HOUR($B9935)*2+MINUTE($B9935)/30,IFERROR(VALUE(LEFT($B9935,FIND(":",$B9935)-1))*2+VALUE(MID($B9935,FIND(":",$B9935)+1,2))/30,"")))</f>
        <v/>
      </c>
      <c r="G9935" s="12">
        <f>IF($E9935="","",IF(WEEKDAY($E9935,2)&lt;6,1,0))</f>
        <v/>
      </c>
      <c r="H9935" s="12">
        <f>IF(OR($E9935="",$F9935=""),"",IF(AND($G9935=1,$F9935&gt;='Working Hours'!$C$8,$F9935&lt;'Working Hours'!$C$9),1,0))</f>
        <v/>
      </c>
    </row>
    <row r="9936">
      <c r="A9936" s="11" t="n"/>
      <c r="B9936" s="11" t="n"/>
      <c r="C9936" s="11" t="n"/>
      <c r="E9936" s="12">
        <f>IF($A9936="","",IF(ISNUMBER($A9936),$A9936,IFERROR(DATEVALUE($A9936),"")))</f>
        <v/>
      </c>
      <c r="F9936" s="12">
        <f>IF($B9936="","",IF(ISNUMBER($B9936),HOUR($B9936)*2+MINUTE($B9936)/30,IFERROR(VALUE(LEFT($B9936,FIND(":",$B9936)-1))*2+VALUE(MID($B9936,FIND(":",$B9936)+1,2))/30,"")))</f>
        <v/>
      </c>
      <c r="G9936" s="12">
        <f>IF($E9936="","",IF(WEEKDAY($E9936,2)&lt;6,1,0))</f>
        <v/>
      </c>
      <c r="H9936" s="12">
        <f>IF(OR($E9936="",$F9936=""),"",IF(AND($G9936=1,$F9936&gt;='Working Hours'!$C$8,$F9936&lt;'Working Hours'!$C$9),1,0))</f>
        <v/>
      </c>
    </row>
    <row r="9937">
      <c r="A9937" s="11" t="n"/>
      <c r="B9937" s="11" t="n"/>
      <c r="C9937" s="11" t="n"/>
      <c r="E9937" s="12">
        <f>IF($A9937="","",IF(ISNUMBER($A9937),$A9937,IFERROR(DATEVALUE($A9937),"")))</f>
        <v/>
      </c>
      <c r="F9937" s="12">
        <f>IF($B9937="","",IF(ISNUMBER($B9937),HOUR($B9937)*2+MINUTE($B9937)/30,IFERROR(VALUE(LEFT($B9937,FIND(":",$B9937)-1))*2+VALUE(MID($B9937,FIND(":",$B9937)+1,2))/30,"")))</f>
        <v/>
      </c>
      <c r="G9937" s="12">
        <f>IF($E9937="","",IF(WEEKDAY($E9937,2)&lt;6,1,0))</f>
        <v/>
      </c>
      <c r="H9937" s="12">
        <f>IF(OR($E9937="",$F9937=""),"",IF(AND($G9937=1,$F9937&gt;='Working Hours'!$C$8,$F9937&lt;'Working Hours'!$C$9),1,0))</f>
        <v/>
      </c>
    </row>
    <row r="9938">
      <c r="A9938" s="11" t="n"/>
      <c r="B9938" s="11" t="n"/>
      <c r="C9938" s="11" t="n"/>
      <c r="E9938" s="12">
        <f>IF($A9938="","",IF(ISNUMBER($A9938),$A9938,IFERROR(DATEVALUE($A9938),"")))</f>
        <v/>
      </c>
      <c r="F9938" s="12">
        <f>IF($B9938="","",IF(ISNUMBER($B9938),HOUR($B9938)*2+MINUTE($B9938)/30,IFERROR(VALUE(LEFT($B9938,FIND(":",$B9938)-1))*2+VALUE(MID($B9938,FIND(":",$B9938)+1,2))/30,"")))</f>
        <v/>
      </c>
      <c r="G9938" s="12">
        <f>IF($E9938="","",IF(WEEKDAY($E9938,2)&lt;6,1,0))</f>
        <v/>
      </c>
      <c r="H9938" s="12">
        <f>IF(OR($E9938="",$F9938=""),"",IF(AND($G9938=1,$F9938&gt;='Working Hours'!$C$8,$F9938&lt;'Working Hours'!$C$9),1,0))</f>
        <v/>
      </c>
    </row>
    <row r="9939">
      <c r="A9939" s="11" t="n"/>
      <c r="B9939" s="11" t="n"/>
      <c r="C9939" s="11" t="n"/>
      <c r="E9939" s="12">
        <f>IF($A9939="","",IF(ISNUMBER($A9939),$A9939,IFERROR(DATEVALUE($A9939),"")))</f>
        <v/>
      </c>
      <c r="F9939" s="12">
        <f>IF($B9939="","",IF(ISNUMBER($B9939),HOUR($B9939)*2+MINUTE($B9939)/30,IFERROR(VALUE(LEFT($B9939,FIND(":",$B9939)-1))*2+VALUE(MID($B9939,FIND(":",$B9939)+1,2))/30,"")))</f>
        <v/>
      </c>
      <c r="G9939" s="12">
        <f>IF($E9939="","",IF(WEEKDAY($E9939,2)&lt;6,1,0))</f>
        <v/>
      </c>
      <c r="H9939" s="12">
        <f>IF(OR($E9939="",$F9939=""),"",IF(AND($G9939=1,$F9939&gt;='Working Hours'!$C$8,$F9939&lt;'Working Hours'!$C$9),1,0))</f>
        <v/>
      </c>
    </row>
    <row r="9940">
      <c r="A9940" s="11" t="n"/>
      <c r="B9940" s="11" t="n"/>
      <c r="C9940" s="11" t="n"/>
      <c r="E9940" s="12">
        <f>IF($A9940="","",IF(ISNUMBER($A9940),$A9940,IFERROR(DATEVALUE($A9940),"")))</f>
        <v/>
      </c>
      <c r="F9940" s="12">
        <f>IF($B9940="","",IF(ISNUMBER($B9940),HOUR($B9940)*2+MINUTE($B9940)/30,IFERROR(VALUE(LEFT($B9940,FIND(":",$B9940)-1))*2+VALUE(MID($B9940,FIND(":",$B9940)+1,2))/30,"")))</f>
        <v/>
      </c>
      <c r="G9940" s="12">
        <f>IF($E9940="","",IF(WEEKDAY($E9940,2)&lt;6,1,0))</f>
        <v/>
      </c>
      <c r="H9940" s="12">
        <f>IF(OR($E9940="",$F9940=""),"",IF(AND($G9940=1,$F9940&gt;='Working Hours'!$C$8,$F9940&lt;'Working Hours'!$C$9),1,0))</f>
        <v/>
      </c>
    </row>
    <row r="9941">
      <c r="A9941" s="11" t="n"/>
      <c r="B9941" s="11" t="n"/>
      <c r="C9941" s="11" t="n"/>
      <c r="E9941" s="12">
        <f>IF($A9941="","",IF(ISNUMBER($A9941),$A9941,IFERROR(DATEVALUE($A9941),"")))</f>
        <v/>
      </c>
      <c r="F9941" s="12">
        <f>IF($B9941="","",IF(ISNUMBER($B9941),HOUR($B9941)*2+MINUTE($B9941)/30,IFERROR(VALUE(LEFT($B9941,FIND(":",$B9941)-1))*2+VALUE(MID($B9941,FIND(":",$B9941)+1,2))/30,"")))</f>
        <v/>
      </c>
      <c r="G9941" s="12">
        <f>IF($E9941="","",IF(WEEKDAY($E9941,2)&lt;6,1,0))</f>
        <v/>
      </c>
      <c r="H9941" s="12">
        <f>IF(OR($E9941="",$F9941=""),"",IF(AND($G9941=1,$F9941&gt;='Working Hours'!$C$8,$F9941&lt;'Working Hours'!$C$9),1,0))</f>
        <v/>
      </c>
    </row>
    <row r="9942">
      <c r="A9942" s="11" t="n"/>
      <c r="B9942" s="11" t="n"/>
      <c r="C9942" s="11" t="n"/>
      <c r="E9942" s="12">
        <f>IF($A9942="","",IF(ISNUMBER($A9942),$A9942,IFERROR(DATEVALUE($A9942),"")))</f>
        <v/>
      </c>
      <c r="F9942" s="12">
        <f>IF($B9942="","",IF(ISNUMBER($B9942),HOUR($B9942)*2+MINUTE($B9942)/30,IFERROR(VALUE(LEFT($B9942,FIND(":",$B9942)-1))*2+VALUE(MID($B9942,FIND(":",$B9942)+1,2))/30,"")))</f>
        <v/>
      </c>
      <c r="G9942" s="12">
        <f>IF($E9942="","",IF(WEEKDAY($E9942,2)&lt;6,1,0))</f>
        <v/>
      </c>
      <c r="H9942" s="12">
        <f>IF(OR($E9942="",$F9942=""),"",IF(AND($G9942=1,$F9942&gt;='Working Hours'!$C$8,$F9942&lt;'Working Hours'!$C$9),1,0))</f>
        <v/>
      </c>
    </row>
    <row r="9943">
      <c r="A9943" s="11" t="n"/>
      <c r="B9943" s="11" t="n"/>
      <c r="C9943" s="11" t="n"/>
      <c r="E9943" s="12">
        <f>IF($A9943="","",IF(ISNUMBER($A9943),$A9943,IFERROR(DATEVALUE($A9943),"")))</f>
        <v/>
      </c>
      <c r="F9943" s="12">
        <f>IF($B9943="","",IF(ISNUMBER($B9943),HOUR($B9943)*2+MINUTE($B9943)/30,IFERROR(VALUE(LEFT($B9943,FIND(":",$B9943)-1))*2+VALUE(MID($B9943,FIND(":",$B9943)+1,2))/30,"")))</f>
        <v/>
      </c>
      <c r="G9943" s="12">
        <f>IF($E9943="","",IF(WEEKDAY($E9943,2)&lt;6,1,0))</f>
        <v/>
      </c>
      <c r="H9943" s="12">
        <f>IF(OR($E9943="",$F9943=""),"",IF(AND($G9943=1,$F9943&gt;='Working Hours'!$C$8,$F9943&lt;'Working Hours'!$C$9),1,0))</f>
        <v/>
      </c>
    </row>
    <row r="9944">
      <c r="A9944" s="11" t="n"/>
      <c r="B9944" s="11" t="n"/>
      <c r="C9944" s="11" t="n"/>
      <c r="E9944" s="12">
        <f>IF($A9944="","",IF(ISNUMBER($A9944),$A9944,IFERROR(DATEVALUE($A9944),"")))</f>
        <v/>
      </c>
      <c r="F9944" s="12">
        <f>IF($B9944="","",IF(ISNUMBER($B9944),HOUR($B9944)*2+MINUTE($B9944)/30,IFERROR(VALUE(LEFT($B9944,FIND(":",$B9944)-1))*2+VALUE(MID($B9944,FIND(":",$B9944)+1,2))/30,"")))</f>
        <v/>
      </c>
      <c r="G9944" s="12">
        <f>IF($E9944="","",IF(WEEKDAY($E9944,2)&lt;6,1,0))</f>
        <v/>
      </c>
      <c r="H9944" s="12">
        <f>IF(OR($E9944="",$F9944=""),"",IF(AND($G9944=1,$F9944&gt;='Working Hours'!$C$8,$F9944&lt;'Working Hours'!$C$9),1,0))</f>
        <v/>
      </c>
    </row>
    <row r="9945">
      <c r="A9945" s="11" t="n"/>
      <c r="B9945" s="11" t="n"/>
      <c r="C9945" s="11" t="n"/>
      <c r="E9945" s="12">
        <f>IF($A9945="","",IF(ISNUMBER($A9945),$A9945,IFERROR(DATEVALUE($A9945),"")))</f>
        <v/>
      </c>
      <c r="F9945" s="12">
        <f>IF($B9945="","",IF(ISNUMBER($B9945),HOUR($B9945)*2+MINUTE($B9945)/30,IFERROR(VALUE(LEFT($B9945,FIND(":",$B9945)-1))*2+VALUE(MID($B9945,FIND(":",$B9945)+1,2))/30,"")))</f>
        <v/>
      </c>
      <c r="G9945" s="12">
        <f>IF($E9945="","",IF(WEEKDAY($E9945,2)&lt;6,1,0))</f>
        <v/>
      </c>
      <c r="H9945" s="12">
        <f>IF(OR($E9945="",$F9945=""),"",IF(AND($G9945=1,$F9945&gt;='Working Hours'!$C$8,$F9945&lt;'Working Hours'!$C$9),1,0))</f>
        <v/>
      </c>
    </row>
    <row r="9946">
      <c r="A9946" s="11" t="n"/>
      <c r="B9946" s="11" t="n"/>
      <c r="C9946" s="11" t="n"/>
      <c r="E9946" s="12">
        <f>IF($A9946="","",IF(ISNUMBER($A9946),$A9946,IFERROR(DATEVALUE($A9946),"")))</f>
        <v/>
      </c>
      <c r="F9946" s="12">
        <f>IF($B9946="","",IF(ISNUMBER($B9946),HOUR($B9946)*2+MINUTE($B9946)/30,IFERROR(VALUE(LEFT($B9946,FIND(":",$B9946)-1))*2+VALUE(MID($B9946,FIND(":",$B9946)+1,2))/30,"")))</f>
        <v/>
      </c>
      <c r="G9946" s="12">
        <f>IF($E9946="","",IF(WEEKDAY($E9946,2)&lt;6,1,0))</f>
        <v/>
      </c>
      <c r="H9946" s="12">
        <f>IF(OR($E9946="",$F9946=""),"",IF(AND($G9946=1,$F9946&gt;='Working Hours'!$C$8,$F9946&lt;'Working Hours'!$C$9),1,0))</f>
        <v/>
      </c>
    </row>
    <row r="9947">
      <c r="A9947" s="11" t="n"/>
      <c r="B9947" s="11" t="n"/>
      <c r="C9947" s="11" t="n"/>
      <c r="E9947" s="12">
        <f>IF($A9947="","",IF(ISNUMBER($A9947),$A9947,IFERROR(DATEVALUE($A9947),"")))</f>
        <v/>
      </c>
      <c r="F9947" s="12">
        <f>IF($B9947="","",IF(ISNUMBER($B9947),HOUR($B9947)*2+MINUTE($B9947)/30,IFERROR(VALUE(LEFT($B9947,FIND(":",$B9947)-1))*2+VALUE(MID($B9947,FIND(":",$B9947)+1,2))/30,"")))</f>
        <v/>
      </c>
      <c r="G9947" s="12">
        <f>IF($E9947="","",IF(WEEKDAY($E9947,2)&lt;6,1,0))</f>
        <v/>
      </c>
      <c r="H9947" s="12">
        <f>IF(OR($E9947="",$F9947=""),"",IF(AND($G9947=1,$F9947&gt;='Working Hours'!$C$8,$F9947&lt;'Working Hours'!$C$9),1,0))</f>
        <v/>
      </c>
    </row>
    <row r="9948">
      <c r="A9948" s="11" t="n"/>
      <c r="B9948" s="11" t="n"/>
      <c r="C9948" s="11" t="n"/>
      <c r="E9948" s="12">
        <f>IF($A9948="","",IF(ISNUMBER($A9948),$A9948,IFERROR(DATEVALUE($A9948),"")))</f>
        <v/>
      </c>
      <c r="F9948" s="12">
        <f>IF($B9948="","",IF(ISNUMBER($B9948),HOUR($B9948)*2+MINUTE($B9948)/30,IFERROR(VALUE(LEFT($B9948,FIND(":",$B9948)-1))*2+VALUE(MID($B9948,FIND(":",$B9948)+1,2))/30,"")))</f>
        <v/>
      </c>
      <c r="G9948" s="12">
        <f>IF($E9948="","",IF(WEEKDAY($E9948,2)&lt;6,1,0))</f>
        <v/>
      </c>
      <c r="H9948" s="12">
        <f>IF(OR($E9948="",$F9948=""),"",IF(AND($G9948=1,$F9948&gt;='Working Hours'!$C$8,$F9948&lt;'Working Hours'!$C$9),1,0))</f>
        <v/>
      </c>
    </row>
    <row r="9949">
      <c r="A9949" s="11" t="n"/>
      <c r="B9949" s="11" t="n"/>
      <c r="C9949" s="11" t="n"/>
      <c r="E9949" s="12">
        <f>IF($A9949="","",IF(ISNUMBER($A9949),$A9949,IFERROR(DATEVALUE($A9949),"")))</f>
        <v/>
      </c>
      <c r="F9949" s="12">
        <f>IF($B9949="","",IF(ISNUMBER($B9949),HOUR($B9949)*2+MINUTE($B9949)/30,IFERROR(VALUE(LEFT($B9949,FIND(":",$B9949)-1))*2+VALUE(MID($B9949,FIND(":",$B9949)+1,2))/30,"")))</f>
        <v/>
      </c>
      <c r="G9949" s="12">
        <f>IF($E9949="","",IF(WEEKDAY($E9949,2)&lt;6,1,0))</f>
        <v/>
      </c>
      <c r="H9949" s="12">
        <f>IF(OR($E9949="",$F9949=""),"",IF(AND($G9949=1,$F9949&gt;='Working Hours'!$C$8,$F9949&lt;'Working Hours'!$C$9),1,0))</f>
        <v/>
      </c>
    </row>
    <row r="9950">
      <c r="A9950" s="11" t="n"/>
      <c r="B9950" s="11" t="n"/>
      <c r="C9950" s="11" t="n"/>
      <c r="E9950" s="12">
        <f>IF($A9950="","",IF(ISNUMBER($A9950),$A9950,IFERROR(DATEVALUE($A9950),"")))</f>
        <v/>
      </c>
      <c r="F9950" s="12">
        <f>IF($B9950="","",IF(ISNUMBER($B9950),HOUR($B9950)*2+MINUTE($B9950)/30,IFERROR(VALUE(LEFT($B9950,FIND(":",$B9950)-1))*2+VALUE(MID($B9950,FIND(":",$B9950)+1,2))/30,"")))</f>
        <v/>
      </c>
      <c r="G9950" s="12">
        <f>IF($E9950="","",IF(WEEKDAY($E9950,2)&lt;6,1,0))</f>
        <v/>
      </c>
      <c r="H9950" s="12">
        <f>IF(OR($E9950="",$F9950=""),"",IF(AND($G9950=1,$F9950&gt;='Working Hours'!$C$8,$F9950&lt;'Working Hours'!$C$9),1,0))</f>
        <v/>
      </c>
    </row>
    <row r="9951">
      <c r="A9951" s="11" t="n"/>
      <c r="B9951" s="11" t="n"/>
      <c r="C9951" s="11" t="n"/>
      <c r="E9951" s="12">
        <f>IF($A9951="","",IF(ISNUMBER($A9951),$A9951,IFERROR(DATEVALUE($A9951),"")))</f>
        <v/>
      </c>
      <c r="F9951" s="12">
        <f>IF($B9951="","",IF(ISNUMBER($B9951),HOUR($B9951)*2+MINUTE($B9951)/30,IFERROR(VALUE(LEFT($B9951,FIND(":",$B9951)-1))*2+VALUE(MID($B9951,FIND(":",$B9951)+1,2))/30,"")))</f>
        <v/>
      </c>
      <c r="G9951" s="12">
        <f>IF($E9951="","",IF(WEEKDAY($E9951,2)&lt;6,1,0))</f>
        <v/>
      </c>
      <c r="H9951" s="12">
        <f>IF(OR($E9951="",$F9951=""),"",IF(AND($G9951=1,$F9951&gt;='Working Hours'!$C$8,$F9951&lt;'Working Hours'!$C$9),1,0))</f>
        <v/>
      </c>
    </row>
    <row r="9952">
      <c r="A9952" s="11" t="n"/>
      <c r="B9952" s="11" t="n"/>
      <c r="C9952" s="11" t="n"/>
      <c r="E9952" s="12">
        <f>IF($A9952="","",IF(ISNUMBER($A9952),$A9952,IFERROR(DATEVALUE($A9952),"")))</f>
        <v/>
      </c>
      <c r="F9952" s="12">
        <f>IF($B9952="","",IF(ISNUMBER($B9952),HOUR($B9952)*2+MINUTE($B9952)/30,IFERROR(VALUE(LEFT($B9952,FIND(":",$B9952)-1))*2+VALUE(MID($B9952,FIND(":",$B9952)+1,2))/30,"")))</f>
        <v/>
      </c>
      <c r="G9952" s="12">
        <f>IF($E9952="","",IF(WEEKDAY($E9952,2)&lt;6,1,0))</f>
        <v/>
      </c>
      <c r="H9952" s="12">
        <f>IF(OR($E9952="",$F9952=""),"",IF(AND($G9952=1,$F9952&gt;='Working Hours'!$C$8,$F9952&lt;'Working Hours'!$C$9),1,0))</f>
        <v/>
      </c>
    </row>
    <row r="9953">
      <c r="A9953" s="11" t="n"/>
      <c r="B9953" s="11" t="n"/>
      <c r="C9953" s="11" t="n"/>
      <c r="E9953" s="12">
        <f>IF($A9953="","",IF(ISNUMBER($A9953),$A9953,IFERROR(DATEVALUE($A9953),"")))</f>
        <v/>
      </c>
      <c r="F9953" s="12">
        <f>IF($B9953="","",IF(ISNUMBER($B9953),HOUR($B9953)*2+MINUTE($B9953)/30,IFERROR(VALUE(LEFT($B9953,FIND(":",$B9953)-1))*2+VALUE(MID($B9953,FIND(":",$B9953)+1,2))/30,"")))</f>
        <v/>
      </c>
      <c r="G9953" s="12">
        <f>IF($E9953="","",IF(WEEKDAY($E9953,2)&lt;6,1,0))</f>
        <v/>
      </c>
      <c r="H9953" s="12">
        <f>IF(OR($E9953="",$F9953=""),"",IF(AND($G9953=1,$F9953&gt;='Working Hours'!$C$8,$F9953&lt;'Working Hours'!$C$9),1,0))</f>
        <v/>
      </c>
    </row>
    <row r="9954">
      <c r="A9954" s="11" t="n"/>
      <c r="B9954" s="11" t="n"/>
      <c r="C9954" s="11" t="n"/>
      <c r="E9954" s="12">
        <f>IF($A9954="","",IF(ISNUMBER($A9954),$A9954,IFERROR(DATEVALUE($A9954),"")))</f>
        <v/>
      </c>
      <c r="F9954" s="12">
        <f>IF($B9954="","",IF(ISNUMBER($B9954),HOUR($B9954)*2+MINUTE($B9954)/30,IFERROR(VALUE(LEFT($B9954,FIND(":",$B9954)-1))*2+VALUE(MID($B9954,FIND(":",$B9954)+1,2))/30,"")))</f>
        <v/>
      </c>
      <c r="G9954" s="12">
        <f>IF($E9954="","",IF(WEEKDAY($E9954,2)&lt;6,1,0))</f>
        <v/>
      </c>
      <c r="H9954" s="12">
        <f>IF(OR($E9954="",$F9954=""),"",IF(AND($G9954=1,$F9954&gt;='Working Hours'!$C$8,$F9954&lt;'Working Hours'!$C$9),1,0))</f>
        <v/>
      </c>
    </row>
    <row r="9955">
      <c r="A9955" s="11" t="n"/>
      <c r="B9955" s="11" t="n"/>
      <c r="C9955" s="11" t="n"/>
      <c r="E9955" s="12">
        <f>IF($A9955="","",IF(ISNUMBER($A9955),$A9955,IFERROR(DATEVALUE($A9955),"")))</f>
        <v/>
      </c>
      <c r="F9955" s="12">
        <f>IF($B9955="","",IF(ISNUMBER($B9955),HOUR($B9955)*2+MINUTE($B9955)/30,IFERROR(VALUE(LEFT($B9955,FIND(":",$B9955)-1))*2+VALUE(MID($B9955,FIND(":",$B9955)+1,2))/30,"")))</f>
        <v/>
      </c>
      <c r="G9955" s="12">
        <f>IF($E9955="","",IF(WEEKDAY($E9955,2)&lt;6,1,0))</f>
        <v/>
      </c>
      <c r="H9955" s="12">
        <f>IF(OR($E9955="",$F9955=""),"",IF(AND($G9955=1,$F9955&gt;='Working Hours'!$C$8,$F9955&lt;'Working Hours'!$C$9),1,0))</f>
        <v/>
      </c>
    </row>
    <row r="9956">
      <c r="A9956" s="11" t="n"/>
      <c r="B9956" s="11" t="n"/>
      <c r="C9956" s="11" t="n"/>
      <c r="E9956" s="12">
        <f>IF($A9956="","",IF(ISNUMBER($A9956),$A9956,IFERROR(DATEVALUE($A9956),"")))</f>
        <v/>
      </c>
      <c r="F9956" s="12">
        <f>IF($B9956="","",IF(ISNUMBER($B9956),HOUR($B9956)*2+MINUTE($B9956)/30,IFERROR(VALUE(LEFT($B9956,FIND(":",$B9956)-1))*2+VALUE(MID($B9956,FIND(":",$B9956)+1,2))/30,"")))</f>
        <v/>
      </c>
      <c r="G9956" s="12">
        <f>IF($E9956="","",IF(WEEKDAY($E9956,2)&lt;6,1,0))</f>
        <v/>
      </c>
      <c r="H9956" s="12">
        <f>IF(OR($E9956="",$F9956=""),"",IF(AND($G9956=1,$F9956&gt;='Working Hours'!$C$8,$F9956&lt;'Working Hours'!$C$9),1,0))</f>
        <v/>
      </c>
    </row>
    <row r="9957">
      <c r="A9957" s="11" t="n"/>
      <c r="B9957" s="11" t="n"/>
      <c r="C9957" s="11" t="n"/>
      <c r="E9957" s="12">
        <f>IF($A9957="","",IF(ISNUMBER($A9957),$A9957,IFERROR(DATEVALUE($A9957),"")))</f>
        <v/>
      </c>
      <c r="F9957" s="12">
        <f>IF($B9957="","",IF(ISNUMBER($B9957),HOUR($B9957)*2+MINUTE($B9957)/30,IFERROR(VALUE(LEFT($B9957,FIND(":",$B9957)-1))*2+VALUE(MID($B9957,FIND(":",$B9957)+1,2))/30,"")))</f>
        <v/>
      </c>
      <c r="G9957" s="12">
        <f>IF($E9957="","",IF(WEEKDAY($E9957,2)&lt;6,1,0))</f>
        <v/>
      </c>
      <c r="H9957" s="12">
        <f>IF(OR($E9957="",$F9957=""),"",IF(AND($G9957=1,$F9957&gt;='Working Hours'!$C$8,$F9957&lt;'Working Hours'!$C$9),1,0))</f>
        <v/>
      </c>
    </row>
    <row r="9958">
      <c r="A9958" s="11" t="n"/>
      <c r="B9958" s="11" t="n"/>
      <c r="C9958" s="11" t="n"/>
      <c r="E9958" s="12">
        <f>IF($A9958="","",IF(ISNUMBER($A9958),$A9958,IFERROR(DATEVALUE($A9958),"")))</f>
        <v/>
      </c>
      <c r="F9958" s="12">
        <f>IF($B9958="","",IF(ISNUMBER($B9958),HOUR($B9958)*2+MINUTE($B9958)/30,IFERROR(VALUE(LEFT($B9958,FIND(":",$B9958)-1))*2+VALUE(MID($B9958,FIND(":",$B9958)+1,2))/30,"")))</f>
        <v/>
      </c>
      <c r="G9958" s="12">
        <f>IF($E9958="","",IF(WEEKDAY($E9958,2)&lt;6,1,0))</f>
        <v/>
      </c>
      <c r="H9958" s="12">
        <f>IF(OR($E9958="",$F9958=""),"",IF(AND($G9958=1,$F9958&gt;='Working Hours'!$C$8,$F9958&lt;'Working Hours'!$C$9),1,0))</f>
        <v/>
      </c>
    </row>
    <row r="9959">
      <c r="A9959" s="11" t="n"/>
      <c r="B9959" s="11" t="n"/>
      <c r="C9959" s="11" t="n"/>
      <c r="E9959" s="12">
        <f>IF($A9959="","",IF(ISNUMBER($A9959),$A9959,IFERROR(DATEVALUE($A9959),"")))</f>
        <v/>
      </c>
      <c r="F9959" s="12">
        <f>IF($B9959="","",IF(ISNUMBER($B9959),HOUR($B9959)*2+MINUTE($B9959)/30,IFERROR(VALUE(LEFT($B9959,FIND(":",$B9959)-1))*2+VALUE(MID($B9959,FIND(":",$B9959)+1,2))/30,"")))</f>
        <v/>
      </c>
      <c r="G9959" s="12">
        <f>IF($E9959="","",IF(WEEKDAY($E9959,2)&lt;6,1,0))</f>
        <v/>
      </c>
      <c r="H9959" s="12">
        <f>IF(OR($E9959="",$F9959=""),"",IF(AND($G9959=1,$F9959&gt;='Working Hours'!$C$8,$F9959&lt;'Working Hours'!$C$9),1,0))</f>
        <v/>
      </c>
    </row>
    <row r="9960">
      <c r="A9960" s="11" t="n"/>
      <c r="B9960" s="11" t="n"/>
      <c r="C9960" s="11" t="n"/>
      <c r="E9960" s="12">
        <f>IF($A9960="","",IF(ISNUMBER($A9960),$A9960,IFERROR(DATEVALUE($A9960),"")))</f>
        <v/>
      </c>
      <c r="F9960" s="12">
        <f>IF($B9960="","",IF(ISNUMBER($B9960),HOUR($B9960)*2+MINUTE($B9960)/30,IFERROR(VALUE(LEFT($B9960,FIND(":",$B9960)-1))*2+VALUE(MID($B9960,FIND(":",$B9960)+1,2))/30,"")))</f>
        <v/>
      </c>
      <c r="G9960" s="12">
        <f>IF($E9960="","",IF(WEEKDAY($E9960,2)&lt;6,1,0))</f>
        <v/>
      </c>
      <c r="H9960" s="12">
        <f>IF(OR($E9960="",$F9960=""),"",IF(AND($G9960=1,$F9960&gt;='Working Hours'!$C$8,$F9960&lt;'Working Hours'!$C$9),1,0))</f>
        <v/>
      </c>
    </row>
    <row r="9961">
      <c r="A9961" s="11" t="n"/>
      <c r="B9961" s="11" t="n"/>
      <c r="C9961" s="11" t="n"/>
      <c r="E9961" s="12">
        <f>IF($A9961="","",IF(ISNUMBER($A9961),$A9961,IFERROR(DATEVALUE($A9961),"")))</f>
        <v/>
      </c>
      <c r="F9961" s="12">
        <f>IF($B9961="","",IF(ISNUMBER($B9961),HOUR($B9961)*2+MINUTE($B9961)/30,IFERROR(VALUE(LEFT($B9961,FIND(":",$B9961)-1))*2+VALUE(MID($B9961,FIND(":",$B9961)+1,2))/30,"")))</f>
        <v/>
      </c>
      <c r="G9961" s="12">
        <f>IF($E9961="","",IF(WEEKDAY($E9961,2)&lt;6,1,0))</f>
        <v/>
      </c>
      <c r="H9961" s="12">
        <f>IF(OR($E9961="",$F9961=""),"",IF(AND($G9961=1,$F9961&gt;='Working Hours'!$C$8,$F9961&lt;'Working Hours'!$C$9),1,0))</f>
        <v/>
      </c>
    </row>
    <row r="9962">
      <c r="A9962" s="11" t="n"/>
      <c r="B9962" s="11" t="n"/>
      <c r="C9962" s="11" t="n"/>
      <c r="E9962" s="12">
        <f>IF($A9962="","",IF(ISNUMBER($A9962),$A9962,IFERROR(DATEVALUE($A9962),"")))</f>
        <v/>
      </c>
      <c r="F9962" s="12">
        <f>IF($B9962="","",IF(ISNUMBER($B9962),HOUR($B9962)*2+MINUTE($B9962)/30,IFERROR(VALUE(LEFT($B9962,FIND(":",$B9962)-1))*2+VALUE(MID($B9962,FIND(":",$B9962)+1,2))/30,"")))</f>
        <v/>
      </c>
      <c r="G9962" s="12">
        <f>IF($E9962="","",IF(WEEKDAY($E9962,2)&lt;6,1,0))</f>
        <v/>
      </c>
      <c r="H9962" s="12">
        <f>IF(OR($E9962="",$F9962=""),"",IF(AND($G9962=1,$F9962&gt;='Working Hours'!$C$8,$F9962&lt;'Working Hours'!$C$9),1,0))</f>
        <v/>
      </c>
    </row>
    <row r="9963">
      <c r="A9963" s="11" t="n"/>
      <c r="B9963" s="11" t="n"/>
      <c r="C9963" s="11" t="n"/>
      <c r="E9963" s="12">
        <f>IF($A9963="","",IF(ISNUMBER($A9963),$A9963,IFERROR(DATEVALUE($A9963),"")))</f>
        <v/>
      </c>
      <c r="F9963" s="12">
        <f>IF($B9963="","",IF(ISNUMBER($B9963),HOUR($B9963)*2+MINUTE($B9963)/30,IFERROR(VALUE(LEFT($B9963,FIND(":",$B9963)-1))*2+VALUE(MID($B9963,FIND(":",$B9963)+1,2))/30,"")))</f>
        <v/>
      </c>
      <c r="G9963" s="12">
        <f>IF($E9963="","",IF(WEEKDAY($E9963,2)&lt;6,1,0))</f>
        <v/>
      </c>
      <c r="H9963" s="12">
        <f>IF(OR($E9963="",$F9963=""),"",IF(AND($G9963=1,$F9963&gt;='Working Hours'!$C$8,$F9963&lt;'Working Hours'!$C$9),1,0))</f>
        <v/>
      </c>
    </row>
    <row r="9964">
      <c r="A9964" s="11" t="n"/>
      <c r="B9964" s="11" t="n"/>
      <c r="C9964" s="11" t="n"/>
      <c r="E9964" s="12">
        <f>IF($A9964="","",IF(ISNUMBER($A9964),$A9964,IFERROR(DATEVALUE($A9964),"")))</f>
        <v/>
      </c>
      <c r="F9964" s="12">
        <f>IF($B9964="","",IF(ISNUMBER($B9964),HOUR($B9964)*2+MINUTE($B9964)/30,IFERROR(VALUE(LEFT($B9964,FIND(":",$B9964)-1))*2+VALUE(MID($B9964,FIND(":",$B9964)+1,2))/30,"")))</f>
        <v/>
      </c>
      <c r="G9964" s="12">
        <f>IF($E9964="","",IF(WEEKDAY($E9964,2)&lt;6,1,0))</f>
        <v/>
      </c>
      <c r="H9964" s="12">
        <f>IF(OR($E9964="",$F9964=""),"",IF(AND($G9964=1,$F9964&gt;='Working Hours'!$C$8,$F9964&lt;'Working Hours'!$C$9),1,0))</f>
        <v/>
      </c>
    </row>
    <row r="9965">
      <c r="A9965" s="11" t="n"/>
      <c r="B9965" s="11" t="n"/>
      <c r="C9965" s="11" t="n"/>
      <c r="E9965" s="12">
        <f>IF($A9965="","",IF(ISNUMBER($A9965),$A9965,IFERROR(DATEVALUE($A9965),"")))</f>
        <v/>
      </c>
      <c r="F9965" s="12">
        <f>IF($B9965="","",IF(ISNUMBER($B9965),HOUR($B9965)*2+MINUTE($B9965)/30,IFERROR(VALUE(LEFT($B9965,FIND(":",$B9965)-1))*2+VALUE(MID($B9965,FIND(":",$B9965)+1,2))/30,"")))</f>
        <v/>
      </c>
      <c r="G9965" s="12">
        <f>IF($E9965="","",IF(WEEKDAY($E9965,2)&lt;6,1,0))</f>
        <v/>
      </c>
      <c r="H9965" s="12">
        <f>IF(OR($E9965="",$F9965=""),"",IF(AND($G9965=1,$F9965&gt;='Working Hours'!$C$8,$F9965&lt;'Working Hours'!$C$9),1,0))</f>
        <v/>
      </c>
    </row>
    <row r="9966">
      <c r="A9966" s="11" t="n"/>
      <c r="B9966" s="11" t="n"/>
      <c r="C9966" s="11" t="n"/>
      <c r="E9966" s="12">
        <f>IF($A9966="","",IF(ISNUMBER($A9966),$A9966,IFERROR(DATEVALUE($A9966),"")))</f>
        <v/>
      </c>
      <c r="F9966" s="12">
        <f>IF($B9966="","",IF(ISNUMBER($B9966),HOUR($B9966)*2+MINUTE($B9966)/30,IFERROR(VALUE(LEFT($B9966,FIND(":",$B9966)-1))*2+VALUE(MID($B9966,FIND(":",$B9966)+1,2))/30,"")))</f>
        <v/>
      </c>
      <c r="G9966" s="12">
        <f>IF($E9966="","",IF(WEEKDAY($E9966,2)&lt;6,1,0))</f>
        <v/>
      </c>
      <c r="H9966" s="12">
        <f>IF(OR($E9966="",$F9966=""),"",IF(AND($G9966=1,$F9966&gt;='Working Hours'!$C$8,$F9966&lt;'Working Hours'!$C$9),1,0))</f>
        <v/>
      </c>
    </row>
    <row r="9967">
      <c r="A9967" s="11" t="n"/>
      <c r="B9967" s="11" t="n"/>
      <c r="C9967" s="11" t="n"/>
      <c r="E9967" s="12">
        <f>IF($A9967="","",IF(ISNUMBER($A9967),$A9967,IFERROR(DATEVALUE($A9967),"")))</f>
        <v/>
      </c>
      <c r="F9967" s="12">
        <f>IF($B9967="","",IF(ISNUMBER($B9967),HOUR($B9967)*2+MINUTE($B9967)/30,IFERROR(VALUE(LEFT($B9967,FIND(":",$B9967)-1))*2+VALUE(MID($B9967,FIND(":",$B9967)+1,2))/30,"")))</f>
        <v/>
      </c>
      <c r="G9967" s="12">
        <f>IF($E9967="","",IF(WEEKDAY($E9967,2)&lt;6,1,0))</f>
        <v/>
      </c>
      <c r="H9967" s="12">
        <f>IF(OR($E9967="",$F9967=""),"",IF(AND($G9967=1,$F9967&gt;='Working Hours'!$C$8,$F9967&lt;'Working Hours'!$C$9),1,0))</f>
        <v/>
      </c>
    </row>
    <row r="9968">
      <c r="A9968" s="11" t="n"/>
      <c r="B9968" s="11" t="n"/>
      <c r="C9968" s="11" t="n"/>
      <c r="E9968" s="12">
        <f>IF($A9968="","",IF(ISNUMBER($A9968),$A9968,IFERROR(DATEVALUE($A9968),"")))</f>
        <v/>
      </c>
      <c r="F9968" s="12">
        <f>IF($B9968="","",IF(ISNUMBER($B9968),HOUR($B9968)*2+MINUTE($B9968)/30,IFERROR(VALUE(LEFT($B9968,FIND(":",$B9968)-1))*2+VALUE(MID($B9968,FIND(":",$B9968)+1,2))/30,"")))</f>
        <v/>
      </c>
      <c r="G9968" s="12">
        <f>IF($E9968="","",IF(WEEKDAY($E9968,2)&lt;6,1,0))</f>
        <v/>
      </c>
      <c r="H9968" s="12">
        <f>IF(OR($E9968="",$F9968=""),"",IF(AND($G9968=1,$F9968&gt;='Working Hours'!$C$8,$F9968&lt;'Working Hours'!$C$9),1,0))</f>
        <v/>
      </c>
    </row>
    <row r="9969">
      <c r="A9969" s="11" t="n"/>
      <c r="B9969" s="11" t="n"/>
      <c r="C9969" s="11" t="n"/>
      <c r="E9969" s="12">
        <f>IF($A9969="","",IF(ISNUMBER($A9969),$A9969,IFERROR(DATEVALUE($A9969),"")))</f>
        <v/>
      </c>
      <c r="F9969" s="12">
        <f>IF($B9969="","",IF(ISNUMBER($B9969),HOUR($B9969)*2+MINUTE($B9969)/30,IFERROR(VALUE(LEFT($B9969,FIND(":",$B9969)-1))*2+VALUE(MID($B9969,FIND(":",$B9969)+1,2))/30,"")))</f>
        <v/>
      </c>
      <c r="G9969" s="12">
        <f>IF($E9969="","",IF(WEEKDAY($E9969,2)&lt;6,1,0))</f>
        <v/>
      </c>
      <c r="H9969" s="12">
        <f>IF(OR($E9969="",$F9969=""),"",IF(AND($G9969=1,$F9969&gt;='Working Hours'!$C$8,$F9969&lt;'Working Hours'!$C$9),1,0))</f>
        <v/>
      </c>
    </row>
    <row r="9970">
      <c r="A9970" s="11" t="n"/>
      <c r="B9970" s="11" t="n"/>
      <c r="C9970" s="11" t="n"/>
      <c r="E9970" s="12">
        <f>IF($A9970="","",IF(ISNUMBER($A9970),$A9970,IFERROR(DATEVALUE($A9970),"")))</f>
        <v/>
      </c>
      <c r="F9970" s="12">
        <f>IF($B9970="","",IF(ISNUMBER($B9970),HOUR($B9970)*2+MINUTE($B9970)/30,IFERROR(VALUE(LEFT($B9970,FIND(":",$B9970)-1))*2+VALUE(MID($B9970,FIND(":",$B9970)+1,2))/30,"")))</f>
        <v/>
      </c>
      <c r="G9970" s="12">
        <f>IF($E9970="","",IF(WEEKDAY($E9970,2)&lt;6,1,0))</f>
        <v/>
      </c>
      <c r="H9970" s="12">
        <f>IF(OR($E9970="",$F9970=""),"",IF(AND($G9970=1,$F9970&gt;='Working Hours'!$C$8,$F9970&lt;'Working Hours'!$C$9),1,0))</f>
        <v/>
      </c>
    </row>
    <row r="9971">
      <c r="A9971" s="11" t="n"/>
      <c r="B9971" s="11" t="n"/>
      <c r="C9971" s="11" t="n"/>
      <c r="E9971" s="12">
        <f>IF($A9971="","",IF(ISNUMBER($A9971),$A9971,IFERROR(DATEVALUE($A9971),"")))</f>
        <v/>
      </c>
      <c r="F9971" s="12">
        <f>IF($B9971="","",IF(ISNUMBER($B9971),HOUR($B9971)*2+MINUTE($B9971)/30,IFERROR(VALUE(LEFT($B9971,FIND(":",$B9971)-1))*2+VALUE(MID($B9971,FIND(":",$B9971)+1,2))/30,"")))</f>
        <v/>
      </c>
      <c r="G9971" s="12">
        <f>IF($E9971="","",IF(WEEKDAY($E9971,2)&lt;6,1,0))</f>
        <v/>
      </c>
      <c r="H9971" s="12">
        <f>IF(OR($E9971="",$F9971=""),"",IF(AND($G9971=1,$F9971&gt;='Working Hours'!$C$8,$F9971&lt;'Working Hours'!$C$9),1,0))</f>
        <v/>
      </c>
    </row>
    <row r="9972">
      <c r="A9972" s="11" t="n"/>
      <c r="B9972" s="11" t="n"/>
      <c r="C9972" s="11" t="n"/>
      <c r="E9972" s="12">
        <f>IF($A9972="","",IF(ISNUMBER($A9972),$A9972,IFERROR(DATEVALUE($A9972),"")))</f>
        <v/>
      </c>
      <c r="F9972" s="12">
        <f>IF($B9972="","",IF(ISNUMBER($B9972),HOUR($B9972)*2+MINUTE($B9972)/30,IFERROR(VALUE(LEFT($B9972,FIND(":",$B9972)-1))*2+VALUE(MID($B9972,FIND(":",$B9972)+1,2))/30,"")))</f>
        <v/>
      </c>
      <c r="G9972" s="12">
        <f>IF($E9972="","",IF(WEEKDAY($E9972,2)&lt;6,1,0))</f>
        <v/>
      </c>
      <c r="H9972" s="12">
        <f>IF(OR($E9972="",$F9972=""),"",IF(AND($G9972=1,$F9972&gt;='Working Hours'!$C$8,$F9972&lt;'Working Hours'!$C$9),1,0))</f>
        <v/>
      </c>
    </row>
    <row r="9973">
      <c r="A9973" s="11" t="n"/>
      <c r="B9973" s="11" t="n"/>
      <c r="C9973" s="11" t="n"/>
      <c r="E9973" s="12">
        <f>IF($A9973="","",IF(ISNUMBER($A9973),$A9973,IFERROR(DATEVALUE($A9973),"")))</f>
        <v/>
      </c>
      <c r="F9973" s="12">
        <f>IF($B9973="","",IF(ISNUMBER($B9973),HOUR($B9973)*2+MINUTE($B9973)/30,IFERROR(VALUE(LEFT($B9973,FIND(":",$B9973)-1))*2+VALUE(MID($B9973,FIND(":",$B9973)+1,2))/30,"")))</f>
        <v/>
      </c>
      <c r="G9973" s="12">
        <f>IF($E9973="","",IF(WEEKDAY($E9973,2)&lt;6,1,0))</f>
        <v/>
      </c>
      <c r="H9973" s="12">
        <f>IF(OR($E9973="",$F9973=""),"",IF(AND($G9973=1,$F9973&gt;='Working Hours'!$C$8,$F9973&lt;'Working Hours'!$C$9),1,0))</f>
        <v/>
      </c>
    </row>
    <row r="9974">
      <c r="A9974" s="11" t="n"/>
      <c r="B9974" s="11" t="n"/>
      <c r="C9974" s="11" t="n"/>
      <c r="E9974" s="12">
        <f>IF($A9974="","",IF(ISNUMBER($A9974),$A9974,IFERROR(DATEVALUE($A9974),"")))</f>
        <v/>
      </c>
      <c r="F9974" s="12">
        <f>IF($B9974="","",IF(ISNUMBER($B9974),HOUR($B9974)*2+MINUTE($B9974)/30,IFERROR(VALUE(LEFT($B9974,FIND(":",$B9974)-1))*2+VALUE(MID($B9974,FIND(":",$B9974)+1,2))/30,"")))</f>
        <v/>
      </c>
      <c r="G9974" s="12">
        <f>IF($E9974="","",IF(WEEKDAY($E9974,2)&lt;6,1,0))</f>
        <v/>
      </c>
      <c r="H9974" s="12">
        <f>IF(OR($E9974="",$F9974=""),"",IF(AND($G9974=1,$F9974&gt;='Working Hours'!$C$8,$F9974&lt;'Working Hours'!$C$9),1,0))</f>
        <v/>
      </c>
    </row>
    <row r="9975">
      <c r="A9975" s="11" t="n"/>
      <c r="B9975" s="11" t="n"/>
      <c r="C9975" s="11" t="n"/>
      <c r="E9975" s="12">
        <f>IF($A9975="","",IF(ISNUMBER($A9975),$A9975,IFERROR(DATEVALUE($A9975),"")))</f>
        <v/>
      </c>
      <c r="F9975" s="12">
        <f>IF($B9975="","",IF(ISNUMBER($B9975),HOUR($B9975)*2+MINUTE($B9975)/30,IFERROR(VALUE(LEFT($B9975,FIND(":",$B9975)-1))*2+VALUE(MID($B9975,FIND(":",$B9975)+1,2))/30,"")))</f>
        <v/>
      </c>
      <c r="G9975" s="12">
        <f>IF($E9975="","",IF(WEEKDAY($E9975,2)&lt;6,1,0))</f>
        <v/>
      </c>
      <c r="H9975" s="12">
        <f>IF(OR($E9975="",$F9975=""),"",IF(AND($G9975=1,$F9975&gt;='Working Hours'!$C$8,$F9975&lt;'Working Hours'!$C$9),1,0))</f>
        <v/>
      </c>
    </row>
    <row r="9976">
      <c r="A9976" s="11" t="n"/>
      <c r="B9976" s="11" t="n"/>
      <c r="C9976" s="11" t="n"/>
      <c r="E9976" s="12">
        <f>IF($A9976="","",IF(ISNUMBER($A9976),$A9976,IFERROR(DATEVALUE($A9976),"")))</f>
        <v/>
      </c>
      <c r="F9976" s="12">
        <f>IF($B9976="","",IF(ISNUMBER($B9976),HOUR($B9976)*2+MINUTE($B9976)/30,IFERROR(VALUE(LEFT($B9976,FIND(":",$B9976)-1))*2+VALUE(MID($B9976,FIND(":",$B9976)+1,2))/30,"")))</f>
        <v/>
      </c>
      <c r="G9976" s="12">
        <f>IF($E9976="","",IF(WEEKDAY($E9976,2)&lt;6,1,0))</f>
        <v/>
      </c>
      <c r="H9976" s="12">
        <f>IF(OR($E9976="",$F9976=""),"",IF(AND($G9976=1,$F9976&gt;='Working Hours'!$C$8,$F9976&lt;'Working Hours'!$C$9),1,0))</f>
        <v/>
      </c>
    </row>
    <row r="9977">
      <c r="A9977" s="11" t="n"/>
      <c r="B9977" s="11" t="n"/>
      <c r="C9977" s="11" t="n"/>
      <c r="E9977" s="12">
        <f>IF($A9977="","",IF(ISNUMBER($A9977),$A9977,IFERROR(DATEVALUE($A9977),"")))</f>
        <v/>
      </c>
      <c r="F9977" s="12">
        <f>IF($B9977="","",IF(ISNUMBER($B9977),HOUR($B9977)*2+MINUTE($B9977)/30,IFERROR(VALUE(LEFT($B9977,FIND(":",$B9977)-1))*2+VALUE(MID($B9977,FIND(":",$B9977)+1,2))/30,"")))</f>
        <v/>
      </c>
      <c r="G9977" s="12">
        <f>IF($E9977="","",IF(WEEKDAY($E9977,2)&lt;6,1,0))</f>
        <v/>
      </c>
      <c r="H9977" s="12">
        <f>IF(OR($E9977="",$F9977=""),"",IF(AND($G9977=1,$F9977&gt;='Working Hours'!$C$8,$F9977&lt;'Working Hours'!$C$9),1,0))</f>
        <v/>
      </c>
    </row>
    <row r="9978">
      <c r="A9978" s="11" t="n"/>
      <c r="B9978" s="11" t="n"/>
      <c r="C9978" s="11" t="n"/>
      <c r="E9978" s="12">
        <f>IF($A9978="","",IF(ISNUMBER($A9978),$A9978,IFERROR(DATEVALUE($A9978),"")))</f>
        <v/>
      </c>
      <c r="F9978" s="12">
        <f>IF($B9978="","",IF(ISNUMBER($B9978),HOUR($B9978)*2+MINUTE($B9978)/30,IFERROR(VALUE(LEFT($B9978,FIND(":",$B9978)-1))*2+VALUE(MID($B9978,FIND(":",$B9978)+1,2))/30,"")))</f>
        <v/>
      </c>
      <c r="G9978" s="12">
        <f>IF($E9978="","",IF(WEEKDAY($E9978,2)&lt;6,1,0))</f>
        <v/>
      </c>
      <c r="H9978" s="12">
        <f>IF(OR($E9978="",$F9978=""),"",IF(AND($G9978=1,$F9978&gt;='Working Hours'!$C$8,$F9978&lt;'Working Hours'!$C$9),1,0))</f>
        <v/>
      </c>
    </row>
    <row r="9979">
      <c r="A9979" s="11" t="n"/>
      <c r="B9979" s="11" t="n"/>
      <c r="C9979" s="11" t="n"/>
      <c r="E9979" s="12">
        <f>IF($A9979="","",IF(ISNUMBER($A9979),$A9979,IFERROR(DATEVALUE($A9979),"")))</f>
        <v/>
      </c>
      <c r="F9979" s="12">
        <f>IF($B9979="","",IF(ISNUMBER($B9979),HOUR($B9979)*2+MINUTE($B9979)/30,IFERROR(VALUE(LEFT($B9979,FIND(":",$B9979)-1))*2+VALUE(MID($B9979,FIND(":",$B9979)+1,2))/30,"")))</f>
        <v/>
      </c>
      <c r="G9979" s="12">
        <f>IF($E9979="","",IF(WEEKDAY($E9979,2)&lt;6,1,0))</f>
        <v/>
      </c>
      <c r="H9979" s="12">
        <f>IF(OR($E9979="",$F9979=""),"",IF(AND($G9979=1,$F9979&gt;='Working Hours'!$C$8,$F9979&lt;'Working Hours'!$C$9),1,0))</f>
        <v/>
      </c>
    </row>
    <row r="9980">
      <c r="A9980" s="11" t="n"/>
      <c r="B9980" s="11" t="n"/>
      <c r="C9980" s="11" t="n"/>
      <c r="E9980" s="12">
        <f>IF($A9980="","",IF(ISNUMBER($A9980),$A9980,IFERROR(DATEVALUE($A9980),"")))</f>
        <v/>
      </c>
      <c r="F9980" s="12">
        <f>IF($B9980="","",IF(ISNUMBER($B9980),HOUR($B9980)*2+MINUTE($B9980)/30,IFERROR(VALUE(LEFT($B9980,FIND(":",$B9980)-1))*2+VALUE(MID($B9980,FIND(":",$B9980)+1,2))/30,"")))</f>
        <v/>
      </c>
      <c r="G9980" s="12">
        <f>IF($E9980="","",IF(WEEKDAY($E9980,2)&lt;6,1,0))</f>
        <v/>
      </c>
      <c r="H9980" s="12">
        <f>IF(OR($E9980="",$F9980=""),"",IF(AND($G9980=1,$F9980&gt;='Working Hours'!$C$8,$F9980&lt;'Working Hours'!$C$9),1,0))</f>
        <v/>
      </c>
    </row>
    <row r="9981">
      <c r="A9981" s="11" t="n"/>
      <c r="B9981" s="11" t="n"/>
      <c r="C9981" s="11" t="n"/>
      <c r="E9981" s="12">
        <f>IF($A9981="","",IF(ISNUMBER($A9981),$A9981,IFERROR(DATEVALUE($A9981),"")))</f>
        <v/>
      </c>
      <c r="F9981" s="12">
        <f>IF($B9981="","",IF(ISNUMBER($B9981),HOUR($B9981)*2+MINUTE($B9981)/30,IFERROR(VALUE(LEFT($B9981,FIND(":",$B9981)-1))*2+VALUE(MID($B9981,FIND(":",$B9981)+1,2))/30,"")))</f>
        <v/>
      </c>
      <c r="G9981" s="12">
        <f>IF($E9981="","",IF(WEEKDAY($E9981,2)&lt;6,1,0))</f>
        <v/>
      </c>
      <c r="H9981" s="12">
        <f>IF(OR($E9981="",$F9981=""),"",IF(AND($G9981=1,$F9981&gt;='Working Hours'!$C$8,$F9981&lt;'Working Hours'!$C$9),1,0))</f>
        <v/>
      </c>
    </row>
    <row r="9982">
      <c r="A9982" s="11" t="n"/>
      <c r="B9982" s="11" t="n"/>
      <c r="C9982" s="11" t="n"/>
      <c r="E9982" s="12">
        <f>IF($A9982="","",IF(ISNUMBER($A9982),$A9982,IFERROR(DATEVALUE($A9982),"")))</f>
        <v/>
      </c>
      <c r="F9982" s="12">
        <f>IF($B9982="","",IF(ISNUMBER($B9982),HOUR($B9982)*2+MINUTE($B9982)/30,IFERROR(VALUE(LEFT($B9982,FIND(":",$B9982)-1))*2+VALUE(MID($B9982,FIND(":",$B9982)+1,2))/30,"")))</f>
        <v/>
      </c>
      <c r="G9982" s="12">
        <f>IF($E9982="","",IF(WEEKDAY($E9982,2)&lt;6,1,0))</f>
        <v/>
      </c>
      <c r="H9982" s="12">
        <f>IF(OR($E9982="",$F9982=""),"",IF(AND($G9982=1,$F9982&gt;='Working Hours'!$C$8,$F9982&lt;'Working Hours'!$C$9),1,0))</f>
        <v/>
      </c>
    </row>
    <row r="9983">
      <c r="A9983" s="11" t="n"/>
      <c r="B9983" s="11" t="n"/>
      <c r="C9983" s="11" t="n"/>
      <c r="E9983" s="12">
        <f>IF($A9983="","",IF(ISNUMBER($A9983),$A9983,IFERROR(DATEVALUE($A9983),"")))</f>
        <v/>
      </c>
      <c r="F9983" s="12">
        <f>IF($B9983="","",IF(ISNUMBER($B9983),HOUR($B9983)*2+MINUTE($B9983)/30,IFERROR(VALUE(LEFT($B9983,FIND(":",$B9983)-1))*2+VALUE(MID($B9983,FIND(":",$B9983)+1,2))/30,"")))</f>
        <v/>
      </c>
      <c r="G9983" s="12">
        <f>IF($E9983="","",IF(WEEKDAY($E9983,2)&lt;6,1,0))</f>
        <v/>
      </c>
      <c r="H9983" s="12">
        <f>IF(OR($E9983="",$F9983=""),"",IF(AND($G9983=1,$F9983&gt;='Working Hours'!$C$8,$F9983&lt;'Working Hours'!$C$9),1,0))</f>
        <v/>
      </c>
    </row>
    <row r="9984">
      <c r="A9984" s="11" t="n"/>
      <c r="B9984" s="11" t="n"/>
      <c r="C9984" s="11" t="n"/>
      <c r="E9984" s="12">
        <f>IF($A9984="","",IF(ISNUMBER($A9984),$A9984,IFERROR(DATEVALUE($A9984),"")))</f>
        <v/>
      </c>
      <c r="F9984" s="12">
        <f>IF($B9984="","",IF(ISNUMBER($B9984),HOUR($B9984)*2+MINUTE($B9984)/30,IFERROR(VALUE(LEFT($B9984,FIND(":",$B9984)-1))*2+VALUE(MID($B9984,FIND(":",$B9984)+1,2))/30,"")))</f>
        <v/>
      </c>
      <c r="G9984" s="12">
        <f>IF($E9984="","",IF(WEEKDAY($E9984,2)&lt;6,1,0))</f>
        <v/>
      </c>
      <c r="H9984" s="12">
        <f>IF(OR($E9984="",$F9984=""),"",IF(AND($G9984=1,$F9984&gt;='Working Hours'!$C$8,$F9984&lt;'Working Hours'!$C$9),1,0))</f>
        <v/>
      </c>
    </row>
    <row r="9985">
      <c r="A9985" s="11" t="n"/>
      <c r="B9985" s="11" t="n"/>
      <c r="C9985" s="11" t="n"/>
      <c r="E9985" s="12">
        <f>IF($A9985="","",IF(ISNUMBER($A9985),$A9985,IFERROR(DATEVALUE($A9985),"")))</f>
        <v/>
      </c>
      <c r="F9985" s="12">
        <f>IF($B9985="","",IF(ISNUMBER($B9985),HOUR($B9985)*2+MINUTE($B9985)/30,IFERROR(VALUE(LEFT($B9985,FIND(":",$B9985)-1))*2+VALUE(MID($B9985,FIND(":",$B9985)+1,2))/30,"")))</f>
        <v/>
      </c>
      <c r="G9985" s="12">
        <f>IF($E9985="","",IF(WEEKDAY($E9985,2)&lt;6,1,0))</f>
        <v/>
      </c>
      <c r="H9985" s="12">
        <f>IF(OR($E9985="",$F9985=""),"",IF(AND($G9985=1,$F9985&gt;='Working Hours'!$C$8,$F9985&lt;'Working Hours'!$C$9),1,0))</f>
        <v/>
      </c>
    </row>
    <row r="9986">
      <c r="A9986" s="11" t="n"/>
      <c r="B9986" s="11" t="n"/>
      <c r="C9986" s="11" t="n"/>
      <c r="E9986" s="12">
        <f>IF($A9986="","",IF(ISNUMBER($A9986),$A9986,IFERROR(DATEVALUE($A9986),"")))</f>
        <v/>
      </c>
      <c r="F9986" s="12">
        <f>IF($B9986="","",IF(ISNUMBER($B9986),HOUR($B9986)*2+MINUTE($B9986)/30,IFERROR(VALUE(LEFT($B9986,FIND(":",$B9986)-1))*2+VALUE(MID($B9986,FIND(":",$B9986)+1,2))/30,"")))</f>
        <v/>
      </c>
      <c r="G9986" s="12">
        <f>IF($E9986="","",IF(WEEKDAY($E9986,2)&lt;6,1,0))</f>
        <v/>
      </c>
      <c r="H9986" s="12">
        <f>IF(OR($E9986="",$F9986=""),"",IF(AND($G9986=1,$F9986&gt;='Working Hours'!$C$8,$F9986&lt;'Working Hours'!$C$9),1,0))</f>
        <v/>
      </c>
    </row>
    <row r="9987">
      <c r="A9987" s="11" t="n"/>
      <c r="B9987" s="11" t="n"/>
      <c r="C9987" s="11" t="n"/>
      <c r="E9987" s="12">
        <f>IF($A9987="","",IF(ISNUMBER($A9987),$A9987,IFERROR(DATEVALUE($A9987),"")))</f>
        <v/>
      </c>
      <c r="F9987" s="12">
        <f>IF($B9987="","",IF(ISNUMBER($B9987),HOUR($B9987)*2+MINUTE($B9987)/30,IFERROR(VALUE(LEFT($B9987,FIND(":",$B9987)-1))*2+VALUE(MID($B9987,FIND(":",$B9987)+1,2))/30,"")))</f>
        <v/>
      </c>
      <c r="G9987" s="12">
        <f>IF($E9987="","",IF(WEEKDAY($E9987,2)&lt;6,1,0))</f>
        <v/>
      </c>
      <c r="H9987" s="12">
        <f>IF(OR($E9987="",$F9987=""),"",IF(AND($G9987=1,$F9987&gt;='Working Hours'!$C$8,$F9987&lt;'Working Hours'!$C$9),1,0))</f>
        <v/>
      </c>
    </row>
    <row r="9988">
      <c r="A9988" s="11" t="n"/>
      <c r="B9988" s="11" t="n"/>
      <c r="C9988" s="11" t="n"/>
      <c r="E9988" s="12">
        <f>IF($A9988="","",IF(ISNUMBER($A9988),$A9988,IFERROR(DATEVALUE($A9988),"")))</f>
        <v/>
      </c>
      <c r="F9988" s="12">
        <f>IF($B9988="","",IF(ISNUMBER($B9988),HOUR($B9988)*2+MINUTE($B9988)/30,IFERROR(VALUE(LEFT($B9988,FIND(":",$B9988)-1))*2+VALUE(MID($B9988,FIND(":",$B9988)+1,2))/30,"")))</f>
        <v/>
      </c>
      <c r="G9988" s="12">
        <f>IF($E9988="","",IF(WEEKDAY($E9988,2)&lt;6,1,0))</f>
        <v/>
      </c>
      <c r="H9988" s="12">
        <f>IF(OR($E9988="",$F9988=""),"",IF(AND($G9988=1,$F9988&gt;='Working Hours'!$C$8,$F9988&lt;'Working Hours'!$C$9),1,0))</f>
        <v/>
      </c>
    </row>
    <row r="9989">
      <c r="A9989" s="11" t="n"/>
      <c r="B9989" s="11" t="n"/>
      <c r="C9989" s="11" t="n"/>
      <c r="E9989" s="12">
        <f>IF($A9989="","",IF(ISNUMBER($A9989),$A9989,IFERROR(DATEVALUE($A9989),"")))</f>
        <v/>
      </c>
      <c r="F9989" s="12">
        <f>IF($B9989="","",IF(ISNUMBER($B9989),HOUR($B9989)*2+MINUTE($B9989)/30,IFERROR(VALUE(LEFT($B9989,FIND(":",$B9989)-1))*2+VALUE(MID($B9989,FIND(":",$B9989)+1,2))/30,"")))</f>
        <v/>
      </c>
      <c r="G9989" s="12">
        <f>IF($E9989="","",IF(WEEKDAY($E9989,2)&lt;6,1,0))</f>
        <v/>
      </c>
      <c r="H9989" s="12">
        <f>IF(OR($E9989="",$F9989=""),"",IF(AND($G9989=1,$F9989&gt;='Working Hours'!$C$8,$F9989&lt;'Working Hours'!$C$9),1,0))</f>
        <v/>
      </c>
    </row>
    <row r="9990">
      <c r="A9990" s="11" t="n"/>
      <c r="B9990" s="11" t="n"/>
      <c r="C9990" s="11" t="n"/>
      <c r="E9990" s="12">
        <f>IF($A9990="","",IF(ISNUMBER($A9990),$A9990,IFERROR(DATEVALUE($A9990),"")))</f>
        <v/>
      </c>
      <c r="F9990" s="12">
        <f>IF($B9990="","",IF(ISNUMBER($B9990),HOUR($B9990)*2+MINUTE($B9990)/30,IFERROR(VALUE(LEFT($B9990,FIND(":",$B9990)-1))*2+VALUE(MID($B9990,FIND(":",$B9990)+1,2))/30,"")))</f>
        <v/>
      </c>
      <c r="G9990" s="12">
        <f>IF($E9990="","",IF(WEEKDAY($E9990,2)&lt;6,1,0))</f>
        <v/>
      </c>
      <c r="H9990" s="12">
        <f>IF(OR($E9990="",$F9990=""),"",IF(AND($G9990=1,$F9990&gt;='Working Hours'!$C$8,$F9990&lt;'Working Hours'!$C$9),1,0))</f>
        <v/>
      </c>
    </row>
    <row r="9991">
      <c r="A9991" s="11" t="n"/>
      <c r="B9991" s="11" t="n"/>
      <c r="C9991" s="11" t="n"/>
      <c r="E9991" s="12">
        <f>IF($A9991="","",IF(ISNUMBER($A9991),$A9991,IFERROR(DATEVALUE($A9991),"")))</f>
        <v/>
      </c>
      <c r="F9991" s="12">
        <f>IF($B9991="","",IF(ISNUMBER($B9991),HOUR($B9991)*2+MINUTE($B9991)/30,IFERROR(VALUE(LEFT($B9991,FIND(":",$B9991)-1))*2+VALUE(MID($B9991,FIND(":",$B9991)+1,2))/30,"")))</f>
        <v/>
      </c>
      <c r="G9991" s="12">
        <f>IF($E9991="","",IF(WEEKDAY($E9991,2)&lt;6,1,0))</f>
        <v/>
      </c>
      <c r="H9991" s="12">
        <f>IF(OR($E9991="",$F9991=""),"",IF(AND($G9991=1,$F9991&gt;='Working Hours'!$C$8,$F9991&lt;'Working Hours'!$C$9),1,0))</f>
        <v/>
      </c>
    </row>
    <row r="9992">
      <c r="A9992" s="11" t="n"/>
      <c r="B9992" s="11" t="n"/>
      <c r="C9992" s="11" t="n"/>
      <c r="E9992" s="12">
        <f>IF($A9992="","",IF(ISNUMBER($A9992),$A9992,IFERROR(DATEVALUE($A9992),"")))</f>
        <v/>
      </c>
      <c r="F9992" s="12">
        <f>IF($B9992="","",IF(ISNUMBER($B9992),HOUR($B9992)*2+MINUTE($B9992)/30,IFERROR(VALUE(LEFT($B9992,FIND(":",$B9992)-1))*2+VALUE(MID($B9992,FIND(":",$B9992)+1,2))/30,"")))</f>
        <v/>
      </c>
      <c r="G9992" s="12">
        <f>IF($E9992="","",IF(WEEKDAY($E9992,2)&lt;6,1,0))</f>
        <v/>
      </c>
      <c r="H9992" s="12">
        <f>IF(OR($E9992="",$F9992=""),"",IF(AND($G9992=1,$F9992&gt;='Working Hours'!$C$8,$F9992&lt;'Working Hours'!$C$9),1,0))</f>
        <v/>
      </c>
    </row>
    <row r="9993">
      <c r="A9993" s="11" t="n"/>
      <c r="B9993" s="11" t="n"/>
      <c r="C9993" s="11" t="n"/>
      <c r="E9993" s="12">
        <f>IF($A9993="","",IF(ISNUMBER($A9993),$A9993,IFERROR(DATEVALUE($A9993),"")))</f>
        <v/>
      </c>
      <c r="F9993" s="12">
        <f>IF($B9993="","",IF(ISNUMBER($B9993),HOUR($B9993)*2+MINUTE($B9993)/30,IFERROR(VALUE(LEFT($B9993,FIND(":",$B9993)-1))*2+VALUE(MID($B9993,FIND(":",$B9993)+1,2))/30,"")))</f>
        <v/>
      </c>
      <c r="G9993" s="12">
        <f>IF($E9993="","",IF(WEEKDAY($E9993,2)&lt;6,1,0))</f>
        <v/>
      </c>
      <c r="H9993" s="12">
        <f>IF(OR($E9993="",$F9993=""),"",IF(AND($G9993=1,$F9993&gt;='Working Hours'!$C$8,$F9993&lt;'Working Hours'!$C$9),1,0))</f>
        <v/>
      </c>
    </row>
    <row r="9994">
      <c r="A9994" s="11" t="n"/>
      <c r="B9994" s="11" t="n"/>
      <c r="C9994" s="11" t="n"/>
      <c r="E9994" s="12">
        <f>IF($A9994="","",IF(ISNUMBER($A9994),$A9994,IFERROR(DATEVALUE($A9994),"")))</f>
        <v/>
      </c>
      <c r="F9994" s="12">
        <f>IF($B9994="","",IF(ISNUMBER($B9994),HOUR($B9994)*2+MINUTE($B9994)/30,IFERROR(VALUE(LEFT($B9994,FIND(":",$B9994)-1))*2+VALUE(MID($B9994,FIND(":",$B9994)+1,2))/30,"")))</f>
        <v/>
      </c>
      <c r="G9994" s="12">
        <f>IF($E9994="","",IF(WEEKDAY($E9994,2)&lt;6,1,0))</f>
        <v/>
      </c>
      <c r="H9994" s="12">
        <f>IF(OR($E9994="",$F9994=""),"",IF(AND($G9994=1,$F9994&gt;='Working Hours'!$C$8,$F9994&lt;'Working Hours'!$C$9),1,0))</f>
        <v/>
      </c>
    </row>
    <row r="9995">
      <c r="A9995" s="11" t="n"/>
      <c r="B9995" s="11" t="n"/>
      <c r="C9995" s="11" t="n"/>
      <c r="E9995" s="12">
        <f>IF($A9995="","",IF(ISNUMBER($A9995),$A9995,IFERROR(DATEVALUE($A9995),"")))</f>
        <v/>
      </c>
      <c r="F9995" s="12">
        <f>IF($B9995="","",IF(ISNUMBER($B9995),HOUR($B9995)*2+MINUTE($B9995)/30,IFERROR(VALUE(LEFT($B9995,FIND(":",$B9995)-1))*2+VALUE(MID($B9995,FIND(":",$B9995)+1,2))/30,"")))</f>
        <v/>
      </c>
      <c r="G9995" s="12">
        <f>IF($E9995="","",IF(WEEKDAY($E9995,2)&lt;6,1,0))</f>
        <v/>
      </c>
      <c r="H9995" s="12">
        <f>IF(OR($E9995="",$F9995=""),"",IF(AND($G9995=1,$F9995&gt;='Working Hours'!$C$8,$F9995&lt;'Working Hours'!$C$9),1,0))</f>
        <v/>
      </c>
    </row>
    <row r="9996">
      <c r="A9996" s="11" t="n"/>
      <c r="B9996" s="11" t="n"/>
      <c r="C9996" s="11" t="n"/>
      <c r="E9996" s="12">
        <f>IF($A9996="","",IF(ISNUMBER($A9996),$A9996,IFERROR(DATEVALUE($A9996),"")))</f>
        <v/>
      </c>
      <c r="F9996" s="12">
        <f>IF($B9996="","",IF(ISNUMBER($B9996),HOUR($B9996)*2+MINUTE($B9996)/30,IFERROR(VALUE(LEFT($B9996,FIND(":",$B9996)-1))*2+VALUE(MID($B9996,FIND(":",$B9996)+1,2))/30,"")))</f>
        <v/>
      </c>
      <c r="G9996" s="12">
        <f>IF($E9996="","",IF(WEEKDAY($E9996,2)&lt;6,1,0))</f>
        <v/>
      </c>
      <c r="H9996" s="12">
        <f>IF(OR($E9996="",$F9996=""),"",IF(AND($G9996=1,$F9996&gt;='Working Hours'!$C$8,$F9996&lt;'Working Hours'!$C$9),1,0))</f>
        <v/>
      </c>
    </row>
    <row r="9997">
      <c r="A9997" s="11" t="n"/>
      <c r="B9997" s="11" t="n"/>
      <c r="C9997" s="11" t="n"/>
      <c r="E9997" s="12">
        <f>IF($A9997="","",IF(ISNUMBER($A9997),$A9997,IFERROR(DATEVALUE($A9997),"")))</f>
        <v/>
      </c>
      <c r="F9997" s="12">
        <f>IF($B9997="","",IF(ISNUMBER($B9997),HOUR($B9997)*2+MINUTE($B9997)/30,IFERROR(VALUE(LEFT($B9997,FIND(":",$B9997)-1))*2+VALUE(MID($B9997,FIND(":",$B9997)+1,2))/30,"")))</f>
        <v/>
      </c>
      <c r="G9997" s="12">
        <f>IF($E9997="","",IF(WEEKDAY($E9997,2)&lt;6,1,0))</f>
        <v/>
      </c>
      <c r="H9997" s="12">
        <f>IF(OR($E9997="",$F9997=""),"",IF(AND($G9997=1,$F9997&gt;='Working Hours'!$C$8,$F9997&lt;'Working Hours'!$C$9),1,0))</f>
        <v/>
      </c>
    </row>
    <row r="9998">
      <c r="A9998" s="11" t="n"/>
      <c r="B9998" s="11" t="n"/>
      <c r="C9998" s="11" t="n"/>
      <c r="E9998" s="12">
        <f>IF($A9998="","",IF(ISNUMBER($A9998),$A9998,IFERROR(DATEVALUE($A9998),"")))</f>
        <v/>
      </c>
      <c r="F9998" s="12">
        <f>IF($B9998="","",IF(ISNUMBER($B9998),HOUR($B9998)*2+MINUTE($B9998)/30,IFERROR(VALUE(LEFT($B9998,FIND(":",$B9998)-1))*2+VALUE(MID($B9998,FIND(":",$B9998)+1,2))/30,"")))</f>
        <v/>
      </c>
      <c r="G9998" s="12">
        <f>IF($E9998="","",IF(WEEKDAY($E9998,2)&lt;6,1,0))</f>
        <v/>
      </c>
      <c r="H9998" s="12">
        <f>IF(OR($E9998="",$F9998=""),"",IF(AND($G9998=1,$F9998&gt;='Working Hours'!$C$8,$F9998&lt;'Working Hours'!$C$9),1,0))</f>
        <v/>
      </c>
    </row>
    <row r="9999">
      <c r="A9999" s="11" t="n"/>
      <c r="B9999" s="11" t="n"/>
      <c r="C9999" s="11" t="n"/>
      <c r="E9999" s="12">
        <f>IF($A9999="","",IF(ISNUMBER($A9999),$A9999,IFERROR(DATEVALUE($A9999),"")))</f>
        <v/>
      </c>
      <c r="F9999" s="12">
        <f>IF($B9999="","",IF(ISNUMBER($B9999),HOUR($B9999)*2+MINUTE($B9999)/30,IFERROR(VALUE(LEFT($B9999,FIND(":",$B9999)-1))*2+VALUE(MID($B9999,FIND(":",$B9999)+1,2))/30,"")))</f>
        <v/>
      </c>
      <c r="G9999" s="12">
        <f>IF($E9999="","",IF(WEEKDAY($E9999,2)&lt;6,1,0))</f>
        <v/>
      </c>
      <c r="H9999" s="12">
        <f>IF(OR($E9999="",$F9999=""),"",IF(AND($G9999=1,$F9999&gt;='Working Hours'!$C$8,$F9999&lt;'Working Hours'!$C$9),1,0))</f>
        <v/>
      </c>
    </row>
    <row r="10000">
      <c r="A10000" s="11" t="n"/>
      <c r="B10000" s="11" t="n"/>
      <c r="C10000" s="11" t="n"/>
      <c r="E10000" s="12">
        <f>IF($A10000="","",IF(ISNUMBER($A10000),$A10000,IFERROR(DATEVALUE($A10000),"")))</f>
        <v/>
      </c>
      <c r="F10000" s="12">
        <f>IF($B10000="","",IF(ISNUMBER($B10000),HOUR($B10000)*2+MINUTE($B10000)/30,IFERROR(VALUE(LEFT($B10000,FIND(":",$B10000)-1))*2+VALUE(MID($B10000,FIND(":",$B10000)+1,2))/30,"")))</f>
        <v/>
      </c>
      <c r="G10000" s="12">
        <f>IF($E10000="","",IF(WEEKDAY($E10000,2)&lt;6,1,0))</f>
        <v/>
      </c>
      <c r="H10000" s="12">
        <f>IF(OR($E10000="",$F10000=""),"",IF(AND($G10000=1,$F10000&gt;='Working Hours'!$C$8,$F10000&lt;'Working Hours'!$C$9),1,0))</f>
        <v/>
      </c>
    </row>
    <row r="10001">
      <c r="A10001" s="11" t="n"/>
      <c r="B10001" s="11" t="n"/>
      <c r="C10001" s="11" t="n"/>
      <c r="E10001" s="12">
        <f>IF($A10001="","",IF(ISNUMBER($A10001),$A10001,IFERROR(DATEVALUE($A10001),"")))</f>
        <v/>
      </c>
      <c r="F10001" s="12">
        <f>IF($B10001="","",IF(ISNUMBER($B10001),HOUR($B10001)*2+MINUTE($B10001)/30,IFERROR(VALUE(LEFT($B10001,FIND(":",$B10001)-1))*2+VALUE(MID($B10001,FIND(":",$B10001)+1,2))/30,"")))</f>
        <v/>
      </c>
      <c r="G10001" s="12">
        <f>IF($E10001="","",IF(WEEKDAY($E10001,2)&lt;6,1,0))</f>
        <v/>
      </c>
      <c r="H10001" s="12">
        <f>IF(OR($E10001="",$F10001=""),"",IF(AND($G10001=1,$F10001&gt;='Working Hours'!$C$8,$F10001&lt;'Working Hours'!$C$9),1,0))</f>
        <v/>
      </c>
    </row>
    <row r="10002">
      <c r="A10002" s="11" t="n"/>
      <c r="B10002" s="11" t="n"/>
      <c r="C10002" s="11" t="n"/>
      <c r="E10002" s="12">
        <f>IF($A10002="","",IF(ISNUMBER($A10002),$A10002,IFERROR(DATEVALUE($A10002),"")))</f>
        <v/>
      </c>
      <c r="F10002" s="12">
        <f>IF($B10002="","",IF(ISNUMBER($B10002),HOUR($B10002)*2+MINUTE($B10002)/30,IFERROR(VALUE(LEFT($B10002,FIND(":",$B10002)-1))*2+VALUE(MID($B10002,FIND(":",$B10002)+1,2))/30,"")))</f>
        <v/>
      </c>
      <c r="G10002" s="12">
        <f>IF($E10002="","",IF(WEEKDAY($E10002,2)&lt;6,1,0))</f>
        <v/>
      </c>
      <c r="H10002" s="12">
        <f>IF(OR($E10002="",$F10002=""),"",IF(AND($G10002=1,$F10002&gt;='Working Hours'!$C$8,$F10002&lt;'Working Hours'!$C$9),1,0))</f>
        <v/>
      </c>
    </row>
    <row r="10003">
      <c r="A10003" s="11" t="n"/>
      <c r="B10003" s="11" t="n"/>
      <c r="C10003" s="11" t="n"/>
      <c r="E10003" s="12">
        <f>IF($A10003="","",IF(ISNUMBER($A10003),$A10003,IFERROR(DATEVALUE($A10003),"")))</f>
        <v/>
      </c>
      <c r="F10003" s="12">
        <f>IF($B10003="","",IF(ISNUMBER($B10003),HOUR($B10003)*2+MINUTE($B10003)/30,IFERROR(VALUE(LEFT($B10003,FIND(":",$B10003)-1))*2+VALUE(MID($B10003,FIND(":",$B10003)+1,2))/30,"")))</f>
        <v/>
      </c>
      <c r="G10003" s="12">
        <f>IF($E10003="","",IF(WEEKDAY($E10003,2)&lt;6,1,0))</f>
        <v/>
      </c>
      <c r="H10003" s="12">
        <f>IF(OR($E10003="",$F10003=""),"",IF(AND($G10003=1,$F10003&gt;='Working Hours'!$C$8,$F10003&lt;'Working Hours'!$C$9),1,0))</f>
        <v/>
      </c>
    </row>
    <row r="10004">
      <c r="A10004" s="11" t="n"/>
      <c r="B10004" s="11" t="n"/>
      <c r="C10004" s="11" t="n"/>
      <c r="E10004" s="12">
        <f>IF($A10004="","",IF(ISNUMBER($A10004),$A10004,IFERROR(DATEVALUE($A10004),"")))</f>
        <v/>
      </c>
      <c r="F10004" s="12">
        <f>IF($B10004="","",IF(ISNUMBER($B10004),HOUR($B10004)*2+MINUTE($B10004)/30,IFERROR(VALUE(LEFT($B10004,FIND(":",$B10004)-1))*2+VALUE(MID($B10004,FIND(":",$B10004)+1,2))/30,"")))</f>
        <v/>
      </c>
      <c r="G10004" s="12">
        <f>IF($E10004="","",IF(WEEKDAY($E10004,2)&lt;6,1,0))</f>
        <v/>
      </c>
      <c r="H10004" s="12">
        <f>IF(OR($E10004="",$F10004=""),"",IF(AND($G10004=1,$F10004&gt;='Working Hours'!$C$8,$F10004&lt;'Working Hours'!$C$9),1,0))</f>
        <v/>
      </c>
    </row>
    <row r="10005">
      <c r="A10005" s="11" t="n"/>
      <c r="B10005" s="11" t="n"/>
      <c r="C10005" s="11" t="n"/>
      <c r="E10005" s="12">
        <f>IF($A10005="","",IF(ISNUMBER($A10005),$A10005,IFERROR(DATEVALUE($A10005),"")))</f>
        <v/>
      </c>
      <c r="F10005" s="12">
        <f>IF($B10005="","",IF(ISNUMBER($B10005),HOUR($B10005)*2+MINUTE($B10005)/30,IFERROR(VALUE(LEFT($B10005,FIND(":",$B10005)-1))*2+VALUE(MID($B10005,FIND(":",$B10005)+1,2))/30,"")))</f>
        <v/>
      </c>
      <c r="G10005" s="12">
        <f>IF($E10005="","",IF(WEEKDAY($E10005,2)&lt;6,1,0))</f>
        <v/>
      </c>
      <c r="H10005" s="12">
        <f>IF(OR($E10005="",$F10005=""),"",IF(AND($G10005=1,$F10005&gt;='Working Hours'!$C$8,$F10005&lt;'Working Hours'!$C$9),1,0))</f>
        <v/>
      </c>
    </row>
    <row r="10006">
      <c r="A10006" s="11" t="n"/>
      <c r="B10006" s="11" t="n"/>
      <c r="C10006" s="11" t="n"/>
      <c r="E10006" s="12">
        <f>IF($A10006="","",IF(ISNUMBER($A10006),$A10006,IFERROR(DATEVALUE($A10006),"")))</f>
        <v/>
      </c>
      <c r="F10006" s="12">
        <f>IF($B10006="","",IF(ISNUMBER($B10006),HOUR($B10006)*2+MINUTE($B10006)/30,IFERROR(VALUE(LEFT($B10006,FIND(":",$B10006)-1))*2+VALUE(MID($B10006,FIND(":",$B10006)+1,2))/30,"")))</f>
        <v/>
      </c>
      <c r="G10006" s="12">
        <f>IF($E10006="","",IF(WEEKDAY($E10006,2)&lt;6,1,0))</f>
        <v/>
      </c>
      <c r="H10006" s="12">
        <f>IF(OR($E10006="",$F10006=""),"",IF(AND($G10006=1,$F10006&gt;='Working Hours'!$C$8,$F10006&lt;'Working Hours'!$C$9),1,0))</f>
        <v/>
      </c>
    </row>
    <row r="10007">
      <c r="A10007" s="11" t="n"/>
      <c r="B10007" s="11" t="n"/>
      <c r="C10007" s="11" t="n"/>
      <c r="E10007" s="12">
        <f>IF($A10007="","",IF(ISNUMBER($A10007),$A10007,IFERROR(DATEVALUE($A10007),"")))</f>
        <v/>
      </c>
      <c r="F10007" s="12">
        <f>IF($B10007="","",IF(ISNUMBER($B10007),HOUR($B10007)*2+MINUTE($B10007)/30,IFERROR(VALUE(LEFT($B10007,FIND(":",$B10007)-1))*2+VALUE(MID($B10007,FIND(":",$B10007)+1,2))/30,"")))</f>
        <v/>
      </c>
      <c r="G10007" s="12">
        <f>IF($E10007="","",IF(WEEKDAY($E10007,2)&lt;6,1,0))</f>
        <v/>
      </c>
      <c r="H10007" s="12">
        <f>IF(OR($E10007="",$F10007=""),"",IF(AND($G10007=1,$F10007&gt;='Working Hours'!$C$8,$F10007&lt;'Working Hours'!$C$9),1,0))</f>
        <v/>
      </c>
    </row>
    <row r="10008">
      <c r="A10008" s="11" t="n"/>
      <c r="B10008" s="11" t="n"/>
      <c r="C10008" s="11" t="n"/>
      <c r="E10008" s="12">
        <f>IF($A10008="","",IF(ISNUMBER($A10008),$A10008,IFERROR(DATEVALUE($A10008),"")))</f>
        <v/>
      </c>
      <c r="F10008" s="12">
        <f>IF($B10008="","",IF(ISNUMBER($B10008),HOUR($B10008)*2+MINUTE($B10008)/30,IFERROR(VALUE(LEFT($B10008,FIND(":",$B10008)-1))*2+VALUE(MID($B10008,FIND(":",$B10008)+1,2))/30,"")))</f>
        <v/>
      </c>
      <c r="G10008" s="12">
        <f>IF($E10008="","",IF(WEEKDAY($E10008,2)&lt;6,1,0))</f>
        <v/>
      </c>
      <c r="H10008" s="12">
        <f>IF(OR($E10008="",$F10008=""),"",IF(AND($G10008=1,$F10008&gt;='Working Hours'!$C$8,$F10008&lt;'Working Hours'!$C$9),1,0))</f>
        <v/>
      </c>
    </row>
    <row r="10009">
      <c r="A10009" s="11" t="n"/>
      <c r="B10009" s="11" t="n"/>
      <c r="C10009" s="11" t="n"/>
      <c r="E10009" s="12">
        <f>IF($A10009="","",IF(ISNUMBER($A10009),$A10009,IFERROR(DATEVALUE($A10009),"")))</f>
        <v/>
      </c>
      <c r="F10009" s="12">
        <f>IF($B10009="","",IF(ISNUMBER($B10009),HOUR($B10009)*2+MINUTE($B10009)/30,IFERROR(VALUE(LEFT($B10009,FIND(":",$B10009)-1))*2+VALUE(MID($B10009,FIND(":",$B10009)+1,2))/30,"")))</f>
        <v/>
      </c>
      <c r="G10009" s="12">
        <f>IF($E10009="","",IF(WEEKDAY($E10009,2)&lt;6,1,0))</f>
        <v/>
      </c>
      <c r="H10009" s="12">
        <f>IF(OR($E10009="",$F10009=""),"",IF(AND($G10009=1,$F10009&gt;='Working Hours'!$C$8,$F10009&lt;'Working Hours'!$C$9),1,0))</f>
        <v/>
      </c>
    </row>
    <row r="10010">
      <c r="A10010" s="11" t="n"/>
      <c r="B10010" s="11" t="n"/>
      <c r="C10010" s="11" t="n"/>
      <c r="E10010" s="12">
        <f>IF($A10010="","",IF(ISNUMBER($A10010),$A10010,IFERROR(DATEVALUE($A10010),"")))</f>
        <v/>
      </c>
      <c r="F10010" s="12">
        <f>IF($B10010="","",IF(ISNUMBER($B10010),HOUR($B10010)*2+MINUTE($B10010)/30,IFERROR(VALUE(LEFT($B10010,FIND(":",$B10010)-1))*2+VALUE(MID($B10010,FIND(":",$B10010)+1,2))/30,"")))</f>
        <v/>
      </c>
      <c r="G10010" s="12">
        <f>IF($E10010="","",IF(WEEKDAY($E10010,2)&lt;6,1,0))</f>
        <v/>
      </c>
      <c r="H10010" s="12">
        <f>IF(OR($E10010="",$F10010=""),"",IF(AND($G10010=1,$F10010&gt;='Working Hours'!$C$8,$F10010&lt;'Working Hours'!$C$9),1,0))</f>
        <v/>
      </c>
    </row>
    <row r="10011">
      <c r="A10011" s="11" t="n"/>
      <c r="B10011" s="11" t="n"/>
      <c r="C10011" s="11" t="n"/>
      <c r="E10011" s="12">
        <f>IF($A10011="","",IF(ISNUMBER($A10011),$A10011,IFERROR(DATEVALUE($A10011),"")))</f>
        <v/>
      </c>
      <c r="F10011" s="12">
        <f>IF($B10011="","",IF(ISNUMBER($B10011),HOUR($B10011)*2+MINUTE($B10011)/30,IFERROR(VALUE(LEFT($B10011,FIND(":",$B10011)-1))*2+VALUE(MID($B10011,FIND(":",$B10011)+1,2))/30,"")))</f>
        <v/>
      </c>
      <c r="G10011" s="12">
        <f>IF($E10011="","",IF(WEEKDAY($E10011,2)&lt;6,1,0))</f>
        <v/>
      </c>
      <c r="H10011" s="12">
        <f>IF(OR($E10011="",$F10011=""),"",IF(AND($G10011=1,$F10011&gt;='Working Hours'!$C$8,$F10011&lt;'Working Hours'!$C$9),1,0))</f>
        <v/>
      </c>
    </row>
    <row r="10012">
      <c r="A10012" s="11" t="n"/>
      <c r="B10012" s="11" t="n"/>
      <c r="C10012" s="11" t="n"/>
      <c r="E10012" s="12">
        <f>IF($A10012="","",IF(ISNUMBER($A10012),$A10012,IFERROR(DATEVALUE($A10012),"")))</f>
        <v/>
      </c>
      <c r="F10012" s="12">
        <f>IF($B10012="","",IF(ISNUMBER($B10012),HOUR($B10012)*2+MINUTE($B10012)/30,IFERROR(VALUE(LEFT($B10012,FIND(":",$B10012)-1))*2+VALUE(MID($B10012,FIND(":",$B10012)+1,2))/30,"")))</f>
        <v/>
      </c>
      <c r="G10012" s="12">
        <f>IF($E10012="","",IF(WEEKDAY($E10012,2)&lt;6,1,0))</f>
        <v/>
      </c>
      <c r="H10012" s="12">
        <f>IF(OR($E10012="",$F10012=""),"",IF(AND($G10012=1,$F10012&gt;='Working Hours'!$C$8,$F10012&lt;'Working Hours'!$C$9),1,0))</f>
        <v/>
      </c>
    </row>
    <row r="10013">
      <c r="A10013" s="11" t="n"/>
      <c r="B10013" s="11" t="n"/>
      <c r="C10013" s="11" t="n"/>
      <c r="E10013" s="12">
        <f>IF($A10013="","",IF(ISNUMBER($A10013),$A10013,IFERROR(DATEVALUE($A10013),"")))</f>
        <v/>
      </c>
      <c r="F10013" s="12">
        <f>IF($B10013="","",IF(ISNUMBER($B10013),HOUR($B10013)*2+MINUTE($B10013)/30,IFERROR(VALUE(LEFT($B10013,FIND(":",$B10013)-1))*2+VALUE(MID($B10013,FIND(":",$B10013)+1,2))/30,"")))</f>
        <v/>
      </c>
      <c r="G10013" s="12">
        <f>IF($E10013="","",IF(WEEKDAY($E10013,2)&lt;6,1,0))</f>
        <v/>
      </c>
      <c r="H10013" s="12">
        <f>IF(OR($E10013="",$F10013=""),"",IF(AND($G10013=1,$F10013&gt;='Working Hours'!$C$8,$F10013&lt;'Working Hours'!$C$9),1,0))</f>
        <v/>
      </c>
    </row>
    <row r="10014">
      <c r="A10014" s="11" t="n"/>
      <c r="B10014" s="11" t="n"/>
      <c r="C10014" s="11" t="n"/>
      <c r="E10014" s="12">
        <f>IF($A10014="","",IF(ISNUMBER($A10014),$A10014,IFERROR(DATEVALUE($A10014),"")))</f>
        <v/>
      </c>
      <c r="F10014" s="12">
        <f>IF($B10014="","",IF(ISNUMBER($B10014),HOUR($B10014)*2+MINUTE($B10014)/30,IFERROR(VALUE(LEFT($B10014,FIND(":",$B10014)-1))*2+VALUE(MID($B10014,FIND(":",$B10014)+1,2))/30,"")))</f>
        <v/>
      </c>
      <c r="G10014" s="12">
        <f>IF($E10014="","",IF(WEEKDAY($E10014,2)&lt;6,1,0))</f>
        <v/>
      </c>
      <c r="H10014" s="12">
        <f>IF(OR($E10014="",$F10014=""),"",IF(AND($G10014=1,$F10014&gt;='Working Hours'!$C$8,$F10014&lt;'Working Hours'!$C$9),1,0))</f>
        <v/>
      </c>
    </row>
    <row r="10015">
      <c r="A10015" s="11" t="n"/>
      <c r="B10015" s="11" t="n"/>
      <c r="C10015" s="11" t="n"/>
      <c r="E10015" s="12">
        <f>IF($A10015="","",IF(ISNUMBER($A10015),$A10015,IFERROR(DATEVALUE($A10015),"")))</f>
        <v/>
      </c>
      <c r="F10015" s="12">
        <f>IF($B10015="","",IF(ISNUMBER($B10015),HOUR($B10015)*2+MINUTE($B10015)/30,IFERROR(VALUE(LEFT($B10015,FIND(":",$B10015)-1))*2+VALUE(MID($B10015,FIND(":",$B10015)+1,2))/30,"")))</f>
        <v/>
      </c>
      <c r="G10015" s="12">
        <f>IF($E10015="","",IF(WEEKDAY($E10015,2)&lt;6,1,0))</f>
        <v/>
      </c>
      <c r="H10015" s="12">
        <f>IF(OR($E10015="",$F10015=""),"",IF(AND($G10015=1,$F10015&gt;='Working Hours'!$C$8,$F10015&lt;'Working Hours'!$C$9),1,0))</f>
        <v/>
      </c>
    </row>
    <row r="10016">
      <c r="A10016" s="11" t="n"/>
      <c r="B10016" s="11" t="n"/>
      <c r="C10016" s="11" t="n"/>
      <c r="E10016" s="12">
        <f>IF($A10016="","",IF(ISNUMBER($A10016),$A10016,IFERROR(DATEVALUE($A10016),"")))</f>
        <v/>
      </c>
      <c r="F10016" s="12">
        <f>IF($B10016="","",IF(ISNUMBER($B10016),HOUR($B10016)*2+MINUTE($B10016)/30,IFERROR(VALUE(LEFT($B10016,FIND(":",$B10016)-1))*2+VALUE(MID($B10016,FIND(":",$B10016)+1,2))/30,"")))</f>
        <v/>
      </c>
      <c r="G10016" s="12">
        <f>IF($E10016="","",IF(WEEKDAY($E10016,2)&lt;6,1,0))</f>
        <v/>
      </c>
      <c r="H10016" s="12">
        <f>IF(OR($E10016="",$F10016=""),"",IF(AND($G10016=1,$F10016&gt;='Working Hours'!$C$8,$F10016&lt;'Working Hours'!$C$9),1,0))</f>
        <v/>
      </c>
    </row>
    <row r="10017">
      <c r="A10017" s="11" t="n"/>
      <c r="B10017" s="11" t="n"/>
      <c r="C10017" s="11" t="n"/>
      <c r="E10017" s="12">
        <f>IF($A10017="","",IF(ISNUMBER($A10017),$A10017,IFERROR(DATEVALUE($A10017),"")))</f>
        <v/>
      </c>
      <c r="F10017" s="12">
        <f>IF($B10017="","",IF(ISNUMBER($B10017),HOUR($B10017)*2+MINUTE($B10017)/30,IFERROR(VALUE(LEFT($B10017,FIND(":",$B10017)-1))*2+VALUE(MID($B10017,FIND(":",$B10017)+1,2))/30,"")))</f>
        <v/>
      </c>
      <c r="G10017" s="12">
        <f>IF($E10017="","",IF(WEEKDAY($E10017,2)&lt;6,1,0))</f>
        <v/>
      </c>
      <c r="H10017" s="12">
        <f>IF(OR($E10017="",$F10017=""),"",IF(AND($G10017=1,$F10017&gt;='Working Hours'!$C$8,$F10017&lt;'Working Hours'!$C$9),1,0))</f>
        <v/>
      </c>
    </row>
    <row r="10018">
      <c r="A10018" s="11" t="n"/>
      <c r="B10018" s="11" t="n"/>
      <c r="C10018" s="11" t="n"/>
      <c r="E10018" s="12">
        <f>IF($A10018="","",IF(ISNUMBER($A10018),$A10018,IFERROR(DATEVALUE($A10018),"")))</f>
        <v/>
      </c>
      <c r="F10018" s="12">
        <f>IF($B10018="","",IF(ISNUMBER($B10018),HOUR($B10018)*2+MINUTE($B10018)/30,IFERROR(VALUE(LEFT($B10018,FIND(":",$B10018)-1))*2+VALUE(MID($B10018,FIND(":",$B10018)+1,2))/30,"")))</f>
        <v/>
      </c>
      <c r="G10018" s="12">
        <f>IF($E10018="","",IF(WEEKDAY($E10018,2)&lt;6,1,0))</f>
        <v/>
      </c>
      <c r="H10018" s="12">
        <f>IF(OR($E10018="",$F10018=""),"",IF(AND($G10018=1,$F10018&gt;='Working Hours'!$C$8,$F10018&lt;'Working Hours'!$C$9),1,0))</f>
        <v/>
      </c>
    </row>
    <row r="10019">
      <c r="A10019" s="11" t="n"/>
      <c r="B10019" s="11" t="n"/>
      <c r="C10019" s="11" t="n"/>
      <c r="E10019" s="12">
        <f>IF($A10019="","",IF(ISNUMBER($A10019),$A10019,IFERROR(DATEVALUE($A10019),"")))</f>
        <v/>
      </c>
      <c r="F10019" s="12">
        <f>IF($B10019="","",IF(ISNUMBER($B10019),HOUR($B10019)*2+MINUTE($B10019)/30,IFERROR(VALUE(LEFT($B10019,FIND(":",$B10019)-1))*2+VALUE(MID($B10019,FIND(":",$B10019)+1,2))/30,"")))</f>
        <v/>
      </c>
      <c r="G10019" s="12">
        <f>IF($E10019="","",IF(WEEKDAY($E10019,2)&lt;6,1,0))</f>
        <v/>
      </c>
      <c r="H10019" s="12">
        <f>IF(OR($E10019="",$F10019=""),"",IF(AND($G10019=1,$F10019&gt;='Working Hours'!$C$8,$F10019&lt;'Working Hours'!$C$9),1,0))</f>
        <v/>
      </c>
    </row>
    <row r="10020">
      <c r="A10020" s="11" t="n"/>
      <c r="B10020" s="11" t="n"/>
      <c r="C10020" s="11" t="n"/>
      <c r="E10020" s="12">
        <f>IF($A10020="","",IF(ISNUMBER($A10020),$A10020,IFERROR(DATEVALUE($A10020),"")))</f>
        <v/>
      </c>
      <c r="F10020" s="12">
        <f>IF($B10020="","",IF(ISNUMBER($B10020),HOUR($B10020)*2+MINUTE($B10020)/30,IFERROR(VALUE(LEFT($B10020,FIND(":",$B10020)-1))*2+VALUE(MID($B10020,FIND(":",$B10020)+1,2))/30,"")))</f>
        <v/>
      </c>
      <c r="G10020" s="12">
        <f>IF($E10020="","",IF(WEEKDAY($E10020,2)&lt;6,1,0))</f>
        <v/>
      </c>
      <c r="H10020" s="12">
        <f>IF(OR($E10020="",$F10020=""),"",IF(AND($G10020=1,$F10020&gt;='Working Hours'!$C$8,$F10020&lt;'Working Hours'!$C$9),1,0))</f>
        <v/>
      </c>
    </row>
    <row r="10021">
      <c r="A10021" s="11" t="n"/>
      <c r="B10021" s="11" t="n"/>
      <c r="C10021" s="11" t="n"/>
      <c r="E10021" s="12">
        <f>IF($A10021="","",IF(ISNUMBER($A10021),$A10021,IFERROR(DATEVALUE($A10021),"")))</f>
        <v/>
      </c>
      <c r="F10021" s="12">
        <f>IF($B10021="","",IF(ISNUMBER($B10021),HOUR($B10021)*2+MINUTE($B10021)/30,IFERROR(VALUE(LEFT($B10021,FIND(":",$B10021)-1))*2+VALUE(MID($B10021,FIND(":",$B10021)+1,2))/30,"")))</f>
        <v/>
      </c>
      <c r="G10021" s="12">
        <f>IF($E10021="","",IF(WEEKDAY($E10021,2)&lt;6,1,0))</f>
        <v/>
      </c>
      <c r="H10021" s="12">
        <f>IF(OR($E10021="",$F10021=""),"",IF(AND($G10021=1,$F10021&gt;='Working Hours'!$C$8,$F10021&lt;'Working Hours'!$C$9),1,0))</f>
        <v/>
      </c>
    </row>
    <row r="10022">
      <c r="A10022" s="11" t="n"/>
      <c r="B10022" s="11" t="n"/>
      <c r="C10022" s="11" t="n"/>
      <c r="E10022" s="12">
        <f>IF($A10022="","",IF(ISNUMBER($A10022),$A10022,IFERROR(DATEVALUE($A10022),"")))</f>
        <v/>
      </c>
      <c r="F10022" s="12">
        <f>IF($B10022="","",IF(ISNUMBER($B10022),HOUR($B10022)*2+MINUTE($B10022)/30,IFERROR(VALUE(LEFT($B10022,FIND(":",$B10022)-1))*2+VALUE(MID($B10022,FIND(":",$B10022)+1,2))/30,"")))</f>
        <v/>
      </c>
      <c r="G10022" s="12">
        <f>IF($E10022="","",IF(WEEKDAY($E10022,2)&lt;6,1,0))</f>
        <v/>
      </c>
      <c r="H10022" s="12">
        <f>IF(OR($E10022="",$F10022=""),"",IF(AND($G10022=1,$F10022&gt;='Working Hours'!$C$8,$F10022&lt;'Working Hours'!$C$9),1,0))</f>
        <v/>
      </c>
    </row>
    <row r="10023">
      <c r="A10023" s="11" t="n"/>
      <c r="B10023" s="11" t="n"/>
      <c r="C10023" s="11" t="n"/>
      <c r="E10023" s="12">
        <f>IF($A10023="","",IF(ISNUMBER($A10023),$A10023,IFERROR(DATEVALUE($A10023),"")))</f>
        <v/>
      </c>
      <c r="F10023" s="12">
        <f>IF($B10023="","",IF(ISNUMBER($B10023),HOUR($B10023)*2+MINUTE($B10023)/30,IFERROR(VALUE(LEFT($B10023,FIND(":",$B10023)-1))*2+VALUE(MID($B10023,FIND(":",$B10023)+1,2))/30,"")))</f>
        <v/>
      </c>
      <c r="G10023" s="12">
        <f>IF($E10023="","",IF(WEEKDAY($E10023,2)&lt;6,1,0))</f>
        <v/>
      </c>
      <c r="H10023" s="12">
        <f>IF(OR($E10023="",$F10023=""),"",IF(AND($G10023=1,$F10023&gt;='Working Hours'!$C$8,$F10023&lt;'Working Hours'!$C$9),1,0))</f>
        <v/>
      </c>
    </row>
    <row r="10024">
      <c r="A10024" s="11" t="n"/>
      <c r="B10024" s="11" t="n"/>
      <c r="C10024" s="11" t="n"/>
      <c r="E10024" s="12">
        <f>IF($A10024="","",IF(ISNUMBER($A10024),$A10024,IFERROR(DATEVALUE($A10024),"")))</f>
        <v/>
      </c>
      <c r="F10024" s="12">
        <f>IF($B10024="","",IF(ISNUMBER($B10024),HOUR($B10024)*2+MINUTE($B10024)/30,IFERROR(VALUE(LEFT($B10024,FIND(":",$B10024)-1))*2+VALUE(MID($B10024,FIND(":",$B10024)+1,2))/30,"")))</f>
        <v/>
      </c>
      <c r="G10024" s="12">
        <f>IF($E10024="","",IF(WEEKDAY($E10024,2)&lt;6,1,0))</f>
        <v/>
      </c>
      <c r="H10024" s="12">
        <f>IF(OR($E10024="",$F10024=""),"",IF(AND($G10024=1,$F10024&gt;='Working Hours'!$C$8,$F10024&lt;'Working Hours'!$C$9),1,0))</f>
        <v/>
      </c>
    </row>
    <row r="10025">
      <c r="A10025" s="11" t="n"/>
      <c r="B10025" s="11" t="n"/>
      <c r="C10025" s="11" t="n"/>
      <c r="E10025" s="12">
        <f>IF($A10025="","",IF(ISNUMBER($A10025),$A10025,IFERROR(DATEVALUE($A10025),"")))</f>
        <v/>
      </c>
      <c r="F10025" s="12">
        <f>IF($B10025="","",IF(ISNUMBER($B10025),HOUR($B10025)*2+MINUTE($B10025)/30,IFERROR(VALUE(LEFT($B10025,FIND(":",$B10025)-1))*2+VALUE(MID($B10025,FIND(":",$B10025)+1,2))/30,"")))</f>
        <v/>
      </c>
      <c r="G10025" s="12">
        <f>IF($E10025="","",IF(WEEKDAY($E10025,2)&lt;6,1,0))</f>
        <v/>
      </c>
      <c r="H10025" s="12">
        <f>IF(OR($E10025="",$F10025=""),"",IF(AND($G10025=1,$F10025&gt;='Working Hours'!$C$8,$F10025&lt;'Working Hours'!$C$9),1,0))</f>
        <v/>
      </c>
    </row>
    <row r="10026">
      <c r="A10026" s="11" t="n"/>
      <c r="B10026" s="11" t="n"/>
      <c r="C10026" s="11" t="n"/>
      <c r="E10026" s="12">
        <f>IF($A10026="","",IF(ISNUMBER($A10026),$A10026,IFERROR(DATEVALUE($A10026),"")))</f>
        <v/>
      </c>
      <c r="F10026" s="12">
        <f>IF($B10026="","",IF(ISNUMBER($B10026),HOUR($B10026)*2+MINUTE($B10026)/30,IFERROR(VALUE(LEFT($B10026,FIND(":",$B10026)-1))*2+VALUE(MID($B10026,FIND(":",$B10026)+1,2))/30,"")))</f>
        <v/>
      </c>
      <c r="G10026" s="12">
        <f>IF($E10026="","",IF(WEEKDAY($E10026,2)&lt;6,1,0))</f>
        <v/>
      </c>
      <c r="H10026" s="12">
        <f>IF(OR($E10026="",$F10026=""),"",IF(AND($G10026=1,$F10026&gt;='Working Hours'!$C$8,$F10026&lt;'Working Hours'!$C$9),1,0))</f>
        <v/>
      </c>
    </row>
    <row r="10027">
      <c r="A10027" s="11" t="n"/>
      <c r="B10027" s="11" t="n"/>
      <c r="C10027" s="11" t="n"/>
      <c r="E10027" s="12">
        <f>IF($A10027="","",IF(ISNUMBER($A10027),$A10027,IFERROR(DATEVALUE($A10027),"")))</f>
        <v/>
      </c>
      <c r="F10027" s="12">
        <f>IF($B10027="","",IF(ISNUMBER($B10027),HOUR($B10027)*2+MINUTE($B10027)/30,IFERROR(VALUE(LEFT($B10027,FIND(":",$B10027)-1))*2+VALUE(MID($B10027,FIND(":",$B10027)+1,2))/30,"")))</f>
        <v/>
      </c>
      <c r="G10027" s="12">
        <f>IF($E10027="","",IF(WEEKDAY($E10027,2)&lt;6,1,0))</f>
        <v/>
      </c>
      <c r="H10027" s="12">
        <f>IF(OR($E10027="",$F10027=""),"",IF(AND($G10027=1,$F10027&gt;='Working Hours'!$C$8,$F10027&lt;'Working Hours'!$C$9),1,0))</f>
        <v/>
      </c>
    </row>
    <row r="10028">
      <c r="A10028" s="11" t="n"/>
      <c r="B10028" s="11" t="n"/>
      <c r="C10028" s="11" t="n"/>
      <c r="E10028" s="12">
        <f>IF($A10028="","",IF(ISNUMBER($A10028),$A10028,IFERROR(DATEVALUE($A10028),"")))</f>
        <v/>
      </c>
      <c r="F10028" s="12">
        <f>IF($B10028="","",IF(ISNUMBER($B10028),HOUR($B10028)*2+MINUTE($B10028)/30,IFERROR(VALUE(LEFT($B10028,FIND(":",$B10028)-1))*2+VALUE(MID($B10028,FIND(":",$B10028)+1,2))/30,"")))</f>
        <v/>
      </c>
      <c r="G10028" s="12">
        <f>IF($E10028="","",IF(WEEKDAY($E10028,2)&lt;6,1,0))</f>
        <v/>
      </c>
      <c r="H10028" s="12">
        <f>IF(OR($E10028="",$F10028=""),"",IF(AND($G10028=1,$F10028&gt;='Working Hours'!$C$8,$F10028&lt;'Working Hours'!$C$9),1,0))</f>
        <v/>
      </c>
    </row>
    <row r="10029">
      <c r="A10029" s="11" t="n"/>
      <c r="B10029" s="11" t="n"/>
      <c r="C10029" s="11" t="n"/>
      <c r="E10029" s="12">
        <f>IF($A10029="","",IF(ISNUMBER($A10029),$A10029,IFERROR(DATEVALUE($A10029),"")))</f>
        <v/>
      </c>
      <c r="F10029" s="12">
        <f>IF($B10029="","",IF(ISNUMBER($B10029),HOUR($B10029)*2+MINUTE($B10029)/30,IFERROR(VALUE(LEFT($B10029,FIND(":",$B10029)-1))*2+VALUE(MID($B10029,FIND(":",$B10029)+1,2))/30,"")))</f>
        <v/>
      </c>
      <c r="G10029" s="12">
        <f>IF($E10029="","",IF(WEEKDAY($E10029,2)&lt;6,1,0))</f>
        <v/>
      </c>
      <c r="H10029" s="12">
        <f>IF(OR($E10029="",$F10029=""),"",IF(AND($G10029=1,$F10029&gt;='Working Hours'!$C$8,$F10029&lt;'Working Hours'!$C$9),1,0))</f>
        <v/>
      </c>
    </row>
    <row r="10030">
      <c r="A10030" s="11" t="n"/>
      <c r="B10030" s="11" t="n"/>
      <c r="C10030" s="11" t="n"/>
      <c r="E10030" s="12">
        <f>IF($A10030="","",IF(ISNUMBER($A10030),$A10030,IFERROR(DATEVALUE($A10030),"")))</f>
        <v/>
      </c>
      <c r="F10030" s="12">
        <f>IF($B10030="","",IF(ISNUMBER($B10030),HOUR($B10030)*2+MINUTE($B10030)/30,IFERROR(VALUE(LEFT($B10030,FIND(":",$B10030)-1))*2+VALUE(MID($B10030,FIND(":",$B10030)+1,2))/30,"")))</f>
        <v/>
      </c>
      <c r="G10030" s="12">
        <f>IF($E10030="","",IF(WEEKDAY($E10030,2)&lt;6,1,0))</f>
        <v/>
      </c>
      <c r="H10030" s="12">
        <f>IF(OR($E10030="",$F10030=""),"",IF(AND($G10030=1,$F10030&gt;='Working Hours'!$C$8,$F10030&lt;'Working Hours'!$C$9),1,0))</f>
        <v/>
      </c>
    </row>
    <row r="10031">
      <c r="A10031" s="11" t="n"/>
      <c r="B10031" s="11" t="n"/>
      <c r="C10031" s="11" t="n"/>
      <c r="E10031" s="12">
        <f>IF($A10031="","",IF(ISNUMBER($A10031),$A10031,IFERROR(DATEVALUE($A10031),"")))</f>
        <v/>
      </c>
      <c r="F10031" s="12">
        <f>IF($B10031="","",IF(ISNUMBER($B10031),HOUR($B10031)*2+MINUTE($B10031)/30,IFERROR(VALUE(LEFT($B10031,FIND(":",$B10031)-1))*2+VALUE(MID($B10031,FIND(":",$B10031)+1,2))/30,"")))</f>
        <v/>
      </c>
      <c r="G10031" s="12">
        <f>IF($E10031="","",IF(WEEKDAY($E10031,2)&lt;6,1,0))</f>
        <v/>
      </c>
      <c r="H10031" s="12">
        <f>IF(OR($E10031="",$F10031=""),"",IF(AND($G10031=1,$F10031&gt;='Working Hours'!$C$8,$F10031&lt;'Working Hours'!$C$9),1,0))</f>
        <v/>
      </c>
    </row>
    <row r="10032">
      <c r="A10032" s="11" t="n"/>
      <c r="B10032" s="11" t="n"/>
      <c r="C10032" s="11" t="n"/>
      <c r="E10032" s="12">
        <f>IF($A10032="","",IF(ISNUMBER($A10032),$A10032,IFERROR(DATEVALUE($A10032),"")))</f>
        <v/>
      </c>
      <c r="F10032" s="12">
        <f>IF($B10032="","",IF(ISNUMBER($B10032),HOUR($B10032)*2+MINUTE($B10032)/30,IFERROR(VALUE(LEFT($B10032,FIND(":",$B10032)-1))*2+VALUE(MID($B10032,FIND(":",$B10032)+1,2))/30,"")))</f>
        <v/>
      </c>
      <c r="G10032" s="12">
        <f>IF($E10032="","",IF(WEEKDAY($E10032,2)&lt;6,1,0))</f>
        <v/>
      </c>
      <c r="H10032" s="12">
        <f>IF(OR($E10032="",$F10032=""),"",IF(AND($G10032=1,$F10032&gt;='Working Hours'!$C$8,$F10032&lt;'Working Hours'!$C$9),1,0))</f>
        <v/>
      </c>
    </row>
    <row r="10033">
      <c r="A10033" s="11" t="n"/>
      <c r="B10033" s="11" t="n"/>
      <c r="C10033" s="11" t="n"/>
      <c r="E10033" s="12">
        <f>IF($A10033="","",IF(ISNUMBER($A10033),$A10033,IFERROR(DATEVALUE($A10033),"")))</f>
        <v/>
      </c>
      <c r="F10033" s="12">
        <f>IF($B10033="","",IF(ISNUMBER($B10033),HOUR($B10033)*2+MINUTE($B10033)/30,IFERROR(VALUE(LEFT($B10033,FIND(":",$B10033)-1))*2+VALUE(MID($B10033,FIND(":",$B10033)+1,2))/30,"")))</f>
        <v/>
      </c>
      <c r="G10033" s="12">
        <f>IF($E10033="","",IF(WEEKDAY($E10033,2)&lt;6,1,0))</f>
        <v/>
      </c>
      <c r="H10033" s="12">
        <f>IF(OR($E10033="",$F10033=""),"",IF(AND($G10033=1,$F10033&gt;='Working Hours'!$C$8,$F10033&lt;'Working Hours'!$C$9),1,0))</f>
        <v/>
      </c>
    </row>
    <row r="10034">
      <c r="A10034" s="11" t="n"/>
      <c r="B10034" s="11" t="n"/>
      <c r="C10034" s="11" t="n"/>
      <c r="E10034" s="12">
        <f>IF($A10034="","",IF(ISNUMBER($A10034),$A10034,IFERROR(DATEVALUE($A10034),"")))</f>
        <v/>
      </c>
      <c r="F10034" s="12">
        <f>IF($B10034="","",IF(ISNUMBER($B10034),HOUR($B10034)*2+MINUTE($B10034)/30,IFERROR(VALUE(LEFT($B10034,FIND(":",$B10034)-1))*2+VALUE(MID($B10034,FIND(":",$B10034)+1,2))/30,"")))</f>
        <v/>
      </c>
      <c r="G10034" s="12">
        <f>IF($E10034="","",IF(WEEKDAY($E10034,2)&lt;6,1,0))</f>
        <v/>
      </c>
      <c r="H10034" s="12">
        <f>IF(OR($E10034="",$F10034=""),"",IF(AND($G10034=1,$F10034&gt;='Working Hours'!$C$8,$F10034&lt;'Working Hours'!$C$9),1,0))</f>
        <v/>
      </c>
    </row>
    <row r="10035">
      <c r="A10035" s="11" t="n"/>
      <c r="B10035" s="11" t="n"/>
      <c r="C10035" s="11" t="n"/>
      <c r="E10035" s="12">
        <f>IF($A10035="","",IF(ISNUMBER($A10035),$A10035,IFERROR(DATEVALUE($A10035),"")))</f>
        <v/>
      </c>
      <c r="F10035" s="12">
        <f>IF($B10035="","",IF(ISNUMBER($B10035),HOUR($B10035)*2+MINUTE($B10035)/30,IFERROR(VALUE(LEFT($B10035,FIND(":",$B10035)-1))*2+VALUE(MID($B10035,FIND(":",$B10035)+1,2))/30,"")))</f>
        <v/>
      </c>
      <c r="G10035" s="12">
        <f>IF($E10035="","",IF(WEEKDAY($E10035,2)&lt;6,1,0))</f>
        <v/>
      </c>
      <c r="H10035" s="12">
        <f>IF(OR($E10035="",$F10035=""),"",IF(AND($G10035=1,$F10035&gt;='Working Hours'!$C$8,$F10035&lt;'Working Hours'!$C$9),1,0))</f>
        <v/>
      </c>
    </row>
    <row r="10036">
      <c r="A10036" s="11" t="n"/>
      <c r="B10036" s="11" t="n"/>
      <c r="C10036" s="11" t="n"/>
      <c r="E10036" s="12">
        <f>IF($A10036="","",IF(ISNUMBER($A10036),$A10036,IFERROR(DATEVALUE($A10036),"")))</f>
        <v/>
      </c>
      <c r="F10036" s="12">
        <f>IF($B10036="","",IF(ISNUMBER($B10036),HOUR($B10036)*2+MINUTE($B10036)/30,IFERROR(VALUE(LEFT($B10036,FIND(":",$B10036)-1))*2+VALUE(MID($B10036,FIND(":",$B10036)+1,2))/30,"")))</f>
        <v/>
      </c>
      <c r="G10036" s="12">
        <f>IF($E10036="","",IF(WEEKDAY($E10036,2)&lt;6,1,0))</f>
        <v/>
      </c>
      <c r="H10036" s="12">
        <f>IF(OR($E10036="",$F10036=""),"",IF(AND($G10036=1,$F10036&gt;='Working Hours'!$C$8,$F10036&lt;'Working Hours'!$C$9),1,0))</f>
        <v/>
      </c>
    </row>
    <row r="10037">
      <c r="A10037" s="11" t="n"/>
      <c r="B10037" s="11" t="n"/>
      <c r="C10037" s="11" t="n"/>
      <c r="E10037" s="12">
        <f>IF($A10037="","",IF(ISNUMBER($A10037),$A10037,IFERROR(DATEVALUE($A10037),"")))</f>
        <v/>
      </c>
      <c r="F10037" s="12">
        <f>IF($B10037="","",IF(ISNUMBER($B10037),HOUR($B10037)*2+MINUTE($B10037)/30,IFERROR(VALUE(LEFT($B10037,FIND(":",$B10037)-1))*2+VALUE(MID($B10037,FIND(":",$B10037)+1,2))/30,"")))</f>
        <v/>
      </c>
      <c r="G10037" s="12">
        <f>IF($E10037="","",IF(WEEKDAY($E10037,2)&lt;6,1,0))</f>
        <v/>
      </c>
      <c r="H10037" s="12">
        <f>IF(OR($E10037="",$F10037=""),"",IF(AND($G10037=1,$F10037&gt;='Working Hours'!$C$8,$F10037&lt;'Working Hours'!$C$9),1,0))</f>
        <v/>
      </c>
    </row>
    <row r="10038">
      <c r="A10038" s="11" t="n"/>
      <c r="B10038" s="11" t="n"/>
      <c r="C10038" s="11" t="n"/>
      <c r="E10038" s="12">
        <f>IF($A10038="","",IF(ISNUMBER($A10038),$A10038,IFERROR(DATEVALUE($A10038),"")))</f>
        <v/>
      </c>
      <c r="F10038" s="12">
        <f>IF($B10038="","",IF(ISNUMBER($B10038),HOUR($B10038)*2+MINUTE($B10038)/30,IFERROR(VALUE(LEFT($B10038,FIND(":",$B10038)-1))*2+VALUE(MID($B10038,FIND(":",$B10038)+1,2))/30,"")))</f>
        <v/>
      </c>
      <c r="G10038" s="12">
        <f>IF($E10038="","",IF(WEEKDAY($E10038,2)&lt;6,1,0))</f>
        <v/>
      </c>
      <c r="H10038" s="12">
        <f>IF(OR($E10038="",$F10038=""),"",IF(AND($G10038=1,$F10038&gt;='Working Hours'!$C$8,$F10038&lt;'Working Hours'!$C$9),1,0))</f>
        <v/>
      </c>
    </row>
    <row r="10039">
      <c r="A10039" s="11" t="n"/>
      <c r="B10039" s="11" t="n"/>
      <c r="C10039" s="11" t="n"/>
      <c r="E10039" s="12">
        <f>IF($A10039="","",IF(ISNUMBER($A10039),$A10039,IFERROR(DATEVALUE($A10039),"")))</f>
        <v/>
      </c>
      <c r="F10039" s="12">
        <f>IF($B10039="","",IF(ISNUMBER($B10039),HOUR($B10039)*2+MINUTE($B10039)/30,IFERROR(VALUE(LEFT($B10039,FIND(":",$B10039)-1))*2+VALUE(MID($B10039,FIND(":",$B10039)+1,2))/30,"")))</f>
        <v/>
      </c>
      <c r="G10039" s="12">
        <f>IF($E10039="","",IF(WEEKDAY($E10039,2)&lt;6,1,0))</f>
        <v/>
      </c>
      <c r="H10039" s="12">
        <f>IF(OR($E10039="",$F10039=""),"",IF(AND($G10039=1,$F10039&gt;='Working Hours'!$C$8,$F10039&lt;'Working Hours'!$C$9),1,0))</f>
        <v/>
      </c>
    </row>
    <row r="10040">
      <c r="A10040" s="11" t="n"/>
      <c r="B10040" s="11" t="n"/>
      <c r="C10040" s="11" t="n"/>
      <c r="E10040" s="12">
        <f>IF($A10040="","",IF(ISNUMBER($A10040),$A10040,IFERROR(DATEVALUE($A10040),"")))</f>
        <v/>
      </c>
      <c r="F10040" s="12">
        <f>IF($B10040="","",IF(ISNUMBER($B10040),HOUR($B10040)*2+MINUTE($B10040)/30,IFERROR(VALUE(LEFT($B10040,FIND(":",$B10040)-1))*2+VALUE(MID($B10040,FIND(":",$B10040)+1,2))/30,"")))</f>
        <v/>
      </c>
      <c r="G10040" s="12">
        <f>IF($E10040="","",IF(WEEKDAY($E10040,2)&lt;6,1,0))</f>
        <v/>
      </c>
      <c r="H10040" s="12">
        <f>IF(OR($E10040="",$F10040=""),"",IF(AND($G10040=1,$F10040&gt;='Working Hours'!$C$8,$F10040&lt;'Working Hours'!$C$9),1,0))</f>
        <v/>
      </c>
    </row>
    <row r="10041">
      <c r="A10041" s="11" t="n"/>
      <c r="B10041" s="11" t="n"/>
      <c r="C10041" s="11" t="n"/>
      <c r="E10041" s="12">
        <f>IF($A10041="","",IF(ISNUMBER($A10041),$A10041,IFERROR(DATEVALUE($A10041),"")))</f>
        <v/>
      </c>
      <c r="F10041" s="12">
        <f>IF($B10041="","",IF(ISNUMBER($B10041),HOUR($B10041)*2+MINUTE($B10041)/30,IFERROR(VALUE(LEFT($B10041,FIND(":",$B10041)-1))*2+VALUE(MID($B10041,FIND(":",$B10041)+1,2))/30,"")))</f>
        <v/>
      </c>
      <c r="G10041" s="12">
        <f>IF($E10041="","",IF(WEEKDAY($E10041,2)&lt;6,1,0))</f>
        <v/>
      </c>
      <c r="H10041" s="12">
        <f>IF(OR($E10041="",$F10041=""),"",IF(AND($G10041=1,$F10041&gt;='Working Hours'!$C$8,$F10041&lt;'Working Hours'!$C$9),1,0))</f>
        <v/>
      </c>
    </row>
    <row r="10042">
      <c r="A10042" s="11" t="n"/>
      <c r="B10042" s="11" t="n"/>
      <c r="C10042" s="11" t="n"/>
      <c r="E10042" s="12">
        <f>IF($A10042="","",IF(ISNUMBER($A10042),$A10042,IFERROR(DATEVALUE($A10042),"")))</f>
        <v/>
      </c>
      <c r="F10042" s="12">
        <f>IF($B10042="","",IF(ISNUMBER($B10042),HOUR($B10042)*2+MINUTE($B10042)/30,IFERROR(VALUE(LEFT($B10042,FIND(":",$B10042)-1))*2+VALUE(MID($B10042,FIND(":",$B10042)+1,2))/30,"")))</f>
        <v/>
      </c>
      <c r="G10042" s="12">
        <f>IF($E10042="","",IF(WEEKDAY($E10042,2)&lt;6,1,0))</f>
        <v/>
      </c>
      <c r="H10042" s="12">
        <f>IF(OR($E10042="",$F10042=""),"",IF(AND($G10042=1,$F10042&gt;='Working Hours'!$C$8,$F10042&lt;'Working Hours'!$C$9),1,0))</f>
        <v/>
      </c>
    </row>
    <row r="10043">
      <c r="A10043" s="11" t="n"/>
      <c r="B10043" s="11" t="n"/>
      <c r="C10043" s="11" t="n"/>
      <c r="E10043" s="12">
        <f>IF($A10043="","",IF(ISNUMBER($A10043),$A10043,IFERROR(DATEVALUE($A10043),"")))</f>
        <v/>
      </c>
      <c r="F10043" s="12">
        <f>IF($B10043="","",IF(ISNUMBER($B10043),HOUR($B10043)*2+MINUTE($B10043)/30,IFERROR(VALUE(LEFT($B10043,FIND(":",$B10043)-1))*2+VALUE(MID($B10043,FIND(":",$B10043)+1,2))/30,"")))</f>
        <v/>
      </c>
      <c r="G10043" s="12">
        <f>IF($E10043="","",IF(WEEKDAY($E10043,2)&lt;6,1,0))</f>
        <v/>
      </c>
      <c r="H10043" s="12">
        <f>IF(OR($E10043="",$F10043=""),"",IF(AND($G10043=1,$F10043&gt;='Working Hours'!$C$8,$F10043&lt;'Working Hours'!$C$9),1,0))</f>
        <v/>
      </c>
    </row>
    <row r="10044">
      <c r="A10044" s="11" t="n"/>
      <c r="B10044" s="11" t="n"/>
      <c r="C10044" s="11" t="n"/>
      <c r="E10044" s="12">
        <f>IF($A10044="","",IF(ISNUMBER($A10044),$A10044,IFERROR(DATEVALUE($A10044),"")))</f>
        <v/>
      </c>
      <c r="F10044" s="12">
        <f>IF($B10044="","",IF(ISNUMBER($B10044),HOUR($B10044)*2+MINUTE($B10044)/30,IFERROR(VALUE(LEFT($B10044,FIND(":",$B10044)-1))*2+VALUE(MID($B10044,FIND(":",$B10044)+1,2))/30,"")))</f>
        <v/>
      </c>
      <c r="G10044" s="12">
        <f>IF($E10044="","",IF(WEEKDAY($E10044,2)&lt;6,1,0))</f>
        <v/>
      </c>
      <c r="H10044" s="12">
        <f>IF(OR($E10044="",$F10044=""),"",IF(AND($G10044=1,$F10044&gt;='Working Hours'!$C$8,$F10044&lt;'Working Hours'!$C$9),1,0))</f>
        <v/>
      </c>
    </row>
    <row r="10045">
      <c r="A10045" s="11" t="n"/>
      <c r="B10045" s="11" t="n"/>
      <c r="C10045" s="11" t="n"/>
      <c r="E10045" s="12">
        <f>IF($A10045="","",IF(ISNUMBER($A10045),$A10045,IFERROR(DATEVALUE($A10045),"")))</f>
        <v/>
      </c>
      <c r="F10045" s="12">
        <f>IF($B10045="","",IF(ISNUMBER($B10045),HOUR($B10045)*2+MINUTE($B10045)/30,IFERROR(VALUE(LEFT($B10045,FIND(":",$B10045)-1))*2+VALUE(MID($B10045,FIND(":",$B10045)+1,2))/30,"")))</f>
        <v/>
      </c>
      <c r="G10045" s="12">
        <f>IF($E10045="","",IF(WEEKDAY($E10045,2)&lt;6,1,0))</f>
        <v/>
      </c>
      <c r="H10045" s="12">
        <f>IF(OR($E10045="",$F10045=""),"",IF(AND($G10045=1,$F10045&gt;='Working Hours'!$C$8,$F10045&lt;'Working Hours'!$C$9),1,0))</f>
        <v/>
      </c>
    </row>
    <row r="10046">
      <c r="A10046" s="11" t="n"/>
      <c r="B10046" s="11" t="n"/>
      <c r="C10046" s="11" t="n"/>
      <c r="E10046" s="12">
        <f>IF($A10046="","",IF(ISNUMBER($A10046),$A10046,IFERROR(DATEVALUE($A10046),"")))</f>
        <v/>
      </c>
      <c r="F10046" s="12">
        <f>IF($B10046="","",IF(ISNUMBER($B10046),HOUR($B10046)*2+MINUTE($B10046)/30,IFERROR(VALUE(LEFT($B10046,FIND(":",$B10046)-1))*2+VALUE(MID($B10046,FIND(":",$B10046)+1,2))/30,"")))</f>
        <v/>
      </c>
      <c r="G10046" s="12">
        <f>IF($E10046="","",IF(WEEKDAY($E10046,2)&lt;6,1,0))</f>
        <v/>
      </c>
      <c r="H10046" s="12">
        <f>IF(OR($E10046="",$F10046=""),"",IF(AND($G10046=1,$F10046&gt;='Working Hours'!$C$8,$F10046&lt;'Working Hours'!$C$9),1,0))</f>
        <v/>
      </c>
    </row>
    <row r="10047">
      <c r="A10047" s="11" t="n"/>
      <c r="B10047" s="11" t="n"/>
      <c r="C10047" s="11" t="n"/>
      <c r="E10047" s="12">
        <f>IF($A10047="","",IF(ISNUMBER($A10047),$A10047,IFERROR(DATEVALUE($A10047),"")))</f>
        <v/>
      </c>
      <c r="F10047" s="12">
        <f>IF($B10047="","",IF(ISNUMBER($B10047),HOUR($B10047)*2+MINUTE($B10047)/30,IFERROR(VALUE(LEFT($B10047,FIND(":",$B10047)-1))*2+VALUE(MID($B10047,FIND(":",$B10047)+1,2))/30,"")))</f>
        <v/>
      </c>
      <c r="G10047" s="12">
        <f>IF($E10047="","",IF(WEEKDAY($E10047,2)&lt;6,1,0))</f>
        <v/>
      </c>
      <c r="H10047" s="12">
        <f>IF(OR($E10047="",$F10047=""),"",IF(AND($G10047=1,$F10047&gt;='Working Hours'!$C$8,$F10047&lt;'Working Hours'!$C$9),1,0))</f>
        <v/>
      </c>
    </row>
    <row r="10048">
      <c r="A10048" s="11" t="n"/>
      <c r="B10048" s="11" t="n"/>
      <c r="C10048" s="11" t="n"/>
      <c r="E10048" s="12">
        <f>IF($A10048="","",IF(ISNUMBER($A10048),$A10048,IFERROR(DATEVALUE($A10048),"")))</f>
        <v/>
      </c>
      <c r="F10048" s="12">
        <f>IF($B10048="","",IF(ISNUMBER($B10048),HOUR($B10048)*2+MINUTE($B10048)/30,IFERROR(VALUE(LEFT($B10048,FIND(":",$B10048)-1))*2+VALUE(MID($B10048,FIND(":",$B10048)+1,2))/30,"")))</f>
        <v/>
      </c>
      <c r="G10048" s="12">
        <f>IF($E10048="","",IF(WEEKDAY($E10048,2)&lt;6,1,0))</f>
        <v/>
      </c>
      <c r="H10048" s="12">
        <f>IF(OR($E10048="",$F10048=""),"",IF(AND($G10048=1,$F10048&gt;='Working Hours'!$C$8,$F10048&lt;'Working Hours'!$C$9),1,0))</f>
        <v/>
      </c>
    </row>
    <row r="10049">
      <c r="A10049" s="11" t="n"/>
      <c r="B10049" s="11" t="n"/>
      <c r="C10049" s="11" t="n"/>
      <c r="E10049" s="12">
        <f>IF($A10049="","",IF(ISNUMBER($A10049),$A10049,IFERROR(DATEVALUE($A10049),"")))</f>
        <v/>
      </c>
      <c r="F10049" s="12">
        <f>IF($B10049="","",IF(ISNUMBER($B10049),HOUR($B10049)*2+MINUTE($B10049)/30,IFERROR(VALUE(LEFT($B10049,FIND(":",$B10049)-1))*2+VALUE(MID($B10049,FIND(":",$B10049)+1,2))/30,"")))</f>
        <v/>
      </c>
      <c r="G10049" s="12">
        <f>IF($E10049="","",IF(WEEKDAY($E10049,2)&lt;6,1,0))</f>
        <v/>
      </c>
      <c r="H10049" s="12">
        <f>IF(OR($E10049="",$F10049=""),"",IF(AND($G10049=1,$F10049&gt;='Working Hours'!$C$8,$F10049&lt;'Working Hours'!$C$9),1,0))</f>
        <v/>
      </c>
    </row>
    <row r="10050">
      <c r="A10050" s="11" t="n"/>
      <c r="B10050" s="11" t="n"/>
      <c r="C10050" s="11" t="n"/>
      <c r="E10050" s="12">
        <f>IF($A10050="","",IF(ISNUMBER($A10050),$A10050,IFERROR(DATEVALUE($A10050),"")))</f>
        <v/>
      </c>
      <c r="F10050" s="12">
        <f>IF($B10050="","",IF(ISNUMBER($B10050),HOUR($B10050)*2+MINUTE($B10050)/30,IFERROR(VALUE(LEFT($B10050,FIND(":",$B10050)-1))*2+VALUE(MID($B10050,FIND(":",$B10050)+1,2))/30,"")))</f>
        <v/>
      </c>
      <c r="G10050" s="12">
        <f>IF($E10050="","",IF(WEEKDAY($E10050,2)&lt;6,1,0))</f>
        <v/>
      </c>
      <c r="H10050" s="12">
        <f>IF(OR($E10050="",$F10050=""),"",IF(AND($G10050=1,$F10050&gt;='Working Hours'!$C$8,$F10050&lt;'Working Hours'!$C$9),1,0))</f>
        <v/>
      </c>
    </row>
    <row r="10051">
      <c r="A10051" s="11" t="n"/>
      <c r="B10051" s="11" t="n"/>
      <c r="C10051" s="11" t="n"/>
      <c r="E10051" s="12">
        <f>IF($A10051="","",IF(ISNUMBER($A10051),$A10051,IFERROR(DATEVALUE($A10051),"")))</f>
        <v/>
      </c>
      <c r="F10051" s="12">
        <f>IF($B10051="","",IF(ISNUMBER($B10051),HOUR($B10051)*2+MINUTE($B10051)/30,IFERROR(VALUE(LEFT($B10051,FIND(":",$B10051)-1))*2+VALUE(MID($B10051,FIND(":",$B10051)+1,2))/30,"")))</f>
        <v/>
      </c>
      <c r="G10051" s="12">
        <f>IF($E10051="","",IF(WEEKDAY($E10051,2)&lt;6,1,0))</f>
        <v/>
      </c>
      <c r="H10051" s="12">
        <f>IF(OR($E10051="",$F10051=""),"",IF(AND($G10051=1,$F10051&gt;='Working Hours'!$C$8,$F10051&lt;'Working Hours'!$C$9),1,0))</f>
        <v/>
      </c>
    </row>
    <row r="10052">
      <c r="A10052" s="11" t="n"/>
      <c r="B10052" s="11" t="n"/>
      <c r="C10052" s="11" t="n"/>
      <c r="E10052" s="12">
        <f>IF($A10052="","",IF(ISNUMBER($A10052),$A10052,IFERROR(DATEVALUE($A10052),"")))</f>
        <v/>
      </c>
      <c r="F10052" s="12">
        <f>IF($B10052="","",IF(ISNUMBER($B10052),HOUR($B10052)*2+MINUTE($B10052)/30,IFERROR(VALUE(LEFT($B10052,FIND(":",$B10052)-1))*2+VALUE(MID($B10052,FIND(":",$B10052)+1,2))/30,"")))</f>
        <v/>
      </c>
      <c r="G10052" s="12">
        <f>IF($E10052="","",IF(WEEKDAY($E10052,2)&lt;6,1,0))</f>
        <v/>
      </c>
      <c r="H10052" s="12">
        <f>IF(OR($E10052="",$F10052=""),"",IF(AND($G10052=1,$F10052&gt;='Working Hours'!$C$8,$F10052&lt;'Working Hours'!$C$9),1,0))</f>
        <v/>
      </c>
    </row>
    <row r="10053">
      <c r="A10053" s="11" t="n"/>
      <c r="B10053" s="11" t="n"/>
      <c r="C10053" s="11" t="n"/>
      <c r="E10053" s="12">
        <f>IF($A10053="","",IF(ISNUMBER($A10053),$A10053,IFERROR(DATEVALUE($A10053),"")))</f>
        <v/>
      </c>
      <c r="F10053" s="12">
        <f>IF($B10053="","",IF(ISNUMBER($B10053),HOUR($B10053)*2+MINUTE($B10053)/30,IFERROR(VALUE(LEFT($B10053,FIND(":",$B10053)-1))*2+VALUE(MID($B10053,FIND(":",$B10053)+1,2))/30,"")))</f>
        <v/>
      </c>
      <c r="G10053" s="12">
        <f>IF($E10053="","",IF(WEEKDAY($E10053,2)&lt;6,1,0))</f>
        <v/>
      </c>
      <c r="H10053" s="12">
        <f>IF(OR($E10053="",$F10053=""),"",IF(AND($G10053=1,$F10053&gt;='Working Hours'!$C$8,$F10053&lt;'Working Hours'!$C$9),1,0))</f>
        <v/>
      </c>
    </row>
    <row r="10054">
      <c r="A10054" s="11" t="n"/>
      <c r="B10054" s="11" t="n"/>
      <c r="C10054" s="11" t="n"/>
      <c r="E10054" s="12">
        <f>IF($A10054="","",IF(ISNUMBER($A10054),$A10054,IFERROR(DATEVALUE($A10054),"")))</f>
        <v/>
      </c>
      <c r="F10054" s="12">
        <f>IF($B10054="","",IF(ISNUMBER($B10054),HOUR($B10054)*2+MINUTE($B10054)/30,IFERROR(VALUE(LEFT($B10054,FIND(":",$B10054)-1))*2+VALUE(MID($B10054,FIND(":",$B10054)+1,2))/30,"")))</f>
        <v/>
      </c>
      <c r="G10054" s="12">
        <f>IF($E10054="","",IF(WEEKDAY($E10054,2)&lt;6,1,0))</f>
        <v/>
      </c>
      <c r="H10054" s="12">
        <f>IF(OR($E10054="",$F10054=""),"",IF(AND($G10054=1,$F10054&gt;='Working Hours'!$C$8,$F10054&lt;'Working Hours'!$C$9),1,0))</f>
        <v/>
      </c>
    </row>
    <row r="10055">
      <c r="A10055" s="11" t="n"/>
      <c r="B10055" s="11" t="n"/>
      <c r="C10055" s="11" t="n"/>
      <c r="E10055" s="12">
        <f>IF($A10055="","",IF(ISNUMBER($A10055),$A10055,IFERROR(DATEVALUE($A10055),"")))</f>
        <v/>
      </c>
      <c r="F10055" s="12">
        <f>IF($B10055="","",IF(ISNUMBER($B10055),HOUR($B10055)*2+MINUTE($B10055)/30,IFERROR(VALUE(LEFT($B10055,FIND(":",$B10055)-1))*2+VALUE(MID($B10055,FIND(":",$B10055)+1,2))/30,"")))</f>
        <v/>
      </c>
      <c r="G10055" s="12">
        <f>IF($E10055="","",IF(WEEKDAY($E10055,2)&lt;6,1,0))</f>
        <v/>
      </c>
      <c r="H10055" s="12">
        <f>IF(OR($E10055="",$F10055=""),"",IF(AND($G10055=1,$F10055&gt;='Working Hours'!$C$8,$F10055&lt;'Working Hours'!$C$9),1,0))</f>
        <v/>
      </c>
    </row>
    <row r="10056">
      <c r="A10056" s="11" t="n"/>
      <c r="B10056" s="11" t="n"/>
      <c r="C10056" s="11" t="n"/>
      <c r="E10056" s="12">
        <f>IF($A10056="","",IF(ISNUMBER($A10056),$A10056,IFERROR(DATEVALUE($A10056),"")))</f>
        <v/>
      </c>
      <c r="F10056" s="12">
        <f>IF($B10056="","",IF(ISNUMBER($B10056),HOUR($B10056)*2+MINUTE($B10056)/30,IFERROR(VALUE(LEFT($B10056,FIND(":",$B10056)-1))*2+VALUE(MID($B10056,FIND(":",$B10056)+1,2))/30,"")))</f>
        <v/>
      </c>
      <c r="G10056" s="12">
        <f>IF($E10056="","",IF(WEEKDAY($E10056,2)&lt;6,1,0))</f>
        <v/>
      </c>
      <c r="H10056" s="12">
        <f>IF(OR($E10056="",$F10056=""),"",IF(AND($G10056=1,$F10056&gt;='Working Hours'!$C$8,$F10056&lt;'Working Hours'!$C$9),1,0))</f>
        <v/>
      </c>
    </row>
    <row r="10057">
      <c r="A10057" s="11" t="n"/>
      <c r="B10057" s="11" t="n"/>
      <c r="C10057" s="11" t="n"/>
      <c r="E10057" s="12">
        <f>IF($A10057="","",IF(ISNUMBER($A10057),$A10057,IFERROR(DATEVALUE($A10057),"")))</f>
        <v/>
      </c>
      <c r="F10057" s="12">
        <f>IF($B10057="","",IF(ISNUMBER($B10057),HOUR($B10057)*2+MINUTE($B10057)/30,IFERROR(VALUE(LEFT($B10057,FIND(":",$B10057)-1))*2+VALUE(MID($B10057,FIND(":",$B10057)+1,2))/30,"")))</f>
        <v/>
      </c>
      <c r="G10057" s="12">
        <f>IF($E10057="","",IF(WEEKDAY($E10057,2)&lt;6,1,0))</f>
        <v/>
      </c>
      <c r="H10057" s="12">
        <f>IF(OR($E10057="",$F10057=""),"",IF(AND($G10057=1,$F10057&gt;='Working Hours'!$C$8,$F10057&lt;'Working Hours'!$C$9),1,0))</f>
        <v/>
      </c>
    </row>
    <row r="10058">
      <c r="A10058" s="11" t="n"/>
      <c r="B10058" s="11" t="n"/>
      <c r="C10058" s="11" t="n"/>
      <c r="E10058" s="12">
        <f>IF($A10058="","",IF(ISNUMBER($A10058),$A10058,IFERROR(DATEVALUE($A10058),"")))</f>
        <v/>
      </c>
      <c r="F10058" s="12">
        <f>IF($B10058="","",IF(ISNUMBER($B10058),HOUR($B10058)*2+MINUTE($B10058)/30,IFERROR(VALUE(LEFT($B10058,FIND(":",$B10058)-1))*2+VALUE(MID($B10058,FIND(":",$B10058)+1,2))/30,"")))</f>
        <v/>
      </c>
      <c r="G10058" s="12">
        <f>IF($E10058="","",IF(WEEKDAY($E10058,2)&lt;6,1,0))</f>
        <v/>
      </c>
      <c r="H10058" s="12">
        <f>IF(OR($E10058="",$F10058=""),"",IF(AND($G10058=1,$F10058&gt;='Working Hours'!$C$8,$F10058&lt;'Working Hours'!$C$9),1,0))</f>
        <v/>
      </c>
    </row>
    <row r="10059">
      <c r="A10059" s="11" t="n"/>
      <c r="B10059" s="11" t="n"/>
      <c r="C10059" s="11" t="n"/>
      <c r="E10059" s="12">
        <f>IF($A10059="","",IF(ISNUMBER($A10059),$A10059,IFERROR(DATEVALUE($A10059),"")))</f>
        <v/>
      </c>
      <c r="F10059" s="12">
        <f>IF($B10059="","",IF(ISNUMBER($B10059),HOUR($B10059)*2+MINUTE($B10059)/30,IFERROR(VALUE(LEFT($B10059,FIND(":",$B10059)-1))*2+VALUE(MID($B10059,FIND(":",$B10059)+1,2))/30,"")))</f>
        <v/>
      </c>
      <c r="G10059" s="12">
        <f>IF($E10059="","",IF(WEEKDAY($E10059,2)&lt;6,1,0))</f>
        <v/>
      </c>
      <c r="H10059" s="12">
        <f>IF(OR($E10059="",$F10059=""),"",IF(AND($G10059=1,$F10059&gt;='Working Hours'!$C$8,$F10059&lt;'Working Hours'!$C$9),1,0))</f>
        <v/>
      </c>
    </row>
    <row r="10060">
      <c r="A10060" s="11" t="n"/>
      <c r="B10060" s="11" t="n"/>
      <c r="C10060" s="11" t="n"/>
      <c r="E10060" s="12">
        <f>IF($A10060="","",IF(ISNUMBER($A10060),$A10060,IFERROR(DATEVALUE($A10060),"")))</f>
        <v/>
      </c>
      <c r="F10060" s="12">
        <f>IF($B10060="","",IF(ISNUMBER($B10060),HOUR($B10060)*2+MINUTE($B10060)/30,IFERROR(VALUE(LEFT($B10060,FIND(":",$B10060)-1))*2+VALUE(MID($B10060,FIND(":",$B10060)+1,2))/30,"")))</f>
        <v/>
      </c>
      <c r="G10060" s="12">
        <f>IF($E10060="","",IF(WEEKDAY($E10060,2)&lt;6,1,0))</f>
        <v/>
      </c>
      <c r="H10060" s="12">
        <f>IF(OR($E10060="",$F10060=""),"",IF(AND($G10060=1,$F10060&gt;='Working Hours'!$C$8,$F10060&lt;'Working Hours'!$C$9),1,0))</f>
        <v/>
      </c>
    </row>
    <row r="10061">
      <c r="A10061" s="11" t="n"/>
      <c r="B10061" s="11" t="n"/>
      <c r="C10061" s="11" t="n"/>
      <c r="E10061" s="12">
        <f>IF($A10061="","",IF(ISNUMBER($A10061),$A10061,IFERROR(DATEVALUE($A10061),"")))</f>
        <v/>
      </c>
      <c r="F10061" s="12">
        <f>IF($B10061="","",IF(ISNUMBER($B10061),HOUR($B10061)*2+MINUTE($B10061)/30,IFERROR(VALUE(LEFT($B10061,FIND(":",$B10061)-1))*2+VALUE(MID($B10061,FIND(":",$B10061)+1,2))/30,"")))</f>
        <v/>
      </c>
      <c r="G10061" s="12">
        <f>IF($E10061="","",IF(WEEKDAY($E10061,2)&lt;6,1,0))</f>
        <v/>
      </c>
      <c r="H10061" s="12">
        <f>IF(OR($E10061="",$F10061=""),"",IF(AND($G10061=1,$F10061&gt;='Working Hours'!$C$8,$F10061&lt;'Working Hours'!$C$9),1,0))</f>
        <v/>
      </c>
    </row>
    <row r="10062">
      <c r="A10062" s="11" t="n"/>
      <c r="B10062" s="11" t="n"/>
      <c r="C10062" s="11" t="n"/>
      <c r="E10062" s="12">
        <f>IF($A10062="","",IF(ISNUMBER($A10062),$A10062,IFERROR(DATEVALUE($A10062),"")))</f>
        <v/>
      </c>
      <c r="F10062" s="12">
        <f>IF($B10062="","",IF(ISNUMBER($B10062),HOUR($B10062)*2+MINUTE($B10062)/30,IFERROR(VALUE(LEFT($B10062,FIND(":",$B10062)-1))*2+VALUE(MID($B10062,FIND(":",$B10062)+1,2))/30,"")))</f>
        <v/>
      </c>
      <c r="G10062" s="12">
        <f>IF($E10062="","",IF(WEEKDAY($E10062,2)&lt;6,1,0))</f>
        <v/>
      </c>
      <c r="H10062" s="12">
        <f>IF(OR($E10062="",$F10062=""),"",IF(AND($G10062=1,$F10062&gt;='Working Hours'!$C$8,$F10062&lt;'Working Hours'!$C$9),1,0))</f>
        <v/>
      </c>
    </row>
    <row r="10063">
      <c r="A10063" s="11" t="n"/>
      <c r="B10063" s="11" t="n"/>
      <c r="C10063" s="11" t="n"/>
      <c r="E10063" s="12">
        <f>IF($A10063="","",IF(ISNUMBER($A10063),$A10063,IFERROR(DATEVALUE($A10063),"")))</f>
        <v/>
      </c>
      <c r="F10063" s="12">
        <f>IF($B10063="","",IF(ISNUMBER($B10063),HOUR($B10063)*2+MINUTE($B10063)/30,IFERROR(VALUE(LEFT($B10063,FIND(":",$B10063)-1))*2+VALUE(MID($B10063,FIND(":",$B10063)+1,2))/30,"")))</f>
        <v/>
      </c>
      <c r="G10063" s="12">
        <f>IF($E10063="","",IF(WEEKDAY($E10063,2)&lt;6,1,0))</f>
        <v/>
      </c>
      <c r="H10063" s="12">
        <f>IF(OR($E10063="",$F10063=""),"",IF(AND($G10063=1,$F10063&gt;='Working Hours'!$C$8,$F10063&lt;'Working Hours'!$C$9),1,0))</f>
        <v/>
      </c>
    </row>
    <row r="10064">
      <c r="A10064" s="11" t="n"/>
      <c r="B10064" s="11" t="n"/>
      <c r="C10064" s="11" t="n"/>
      <c r="E10064" s="12">
        <f>IF($A10064="","",IF(ISNUMBER($A10064),$A10064,IFERROR(DATEVALUE($A10064),"")))</f>
        <v/>
      </c>
      <c r="F10064" s="12">
        <f>IF($B10064="","",IF(ISNUMBER($B10064),HOUR($B10064)*2+MINUTE($B10064)/30,IFERROR(VALUE(LEFT($B10064,FIND(":",$B10064)-1))*2+VALUE(MID($B10064,FIND(":",$B10064)+1,2))/30,"")))</f>
        <v/>
      </c>
      <c r="G10064" s="12">
        <f>IF($E10064="","",IF(WEEKDAY($E10064,2)&lt;6,1,0))</f>
        <v/>
      </c>
      <c r="H10064" s="12">
        <f>IF(OR($E10064="",$F10064=""),"",IF(AND($G10064=1,$F10064&gt;='Working Hours'!$C$8,$F10064&lt;'Working Hours'!$C$9),1,0))</f>
        <v/>
      </c>
    </row>
    <row r="10065">
      <c r="A10065" s="11" t="n"/>
      <c r="B10065" s="11" t="n"/>
      <c r="C10065" s="11" t="n"/>
      <c r="E10065" s="12">
        <f>IF($A10065="","",IF(ISNUMBER($A10065),$A10065,IFERROR(DATEVALUE($A10065),"")))</f>
        <v/>
      </c>
      <c r="F10065" s="12">
        <f>IF($B10065="","",IF(ISNUMBER($B10065),HOUR($B10065)*2+MINUTE($B10065)/30,IFERROR(VALUE(LEFT($B10065,FIND(":",$B10065)-1))*2+VALUE(MID($B10065,FIND(":",$B10065)+1,2))/30,"")))</f>
        <v/>
      </c>
      <c r="G10065" s="12">
        <f>IF($E10065="","",IF(WEEKDAY($E10065,2)&lt;6,1,0))</f>
        <v/>
      </c>
      <c r="H10065" s="12">
        <f>IF(OR($E10065="",$F10065=""),"",IF(AND($G10065=1,$F10065&gt;='Working Hours'!$C$8,$F10065&lt;'Working Hours'!$C$9),1,0))</f>
        <v/>
      </c>
    </row>
    <row r="10066">
      <c r="A10066" s="11" t="n"/>
      <c r="B10066" s="11" t="n"/>
      <c r="C10066" s="11" t="n"/>
      <c r="E10066" s="12">
        <f>IF($A10066="","",IF(ISNUMBER($A10066),$A10066,IFERROR(DATEVALUE($A10066),"")))</f>
        <v/>
      </c>
      <c r="F10066" s="12">
        <f>IF($B10066="","",IF(ISNUMBER($B10066),HOUR($B10066)*2+MINUTE($B10066)/30,IFERROR(VALUE(LEFT($B10066,FIND(":",$B10066)-1))*2+VALUE(MID($B10066,FIND(":",$B10066)+1,2))/30,"")))</f>
        <v/>
      </c>
      <c r="G10066" s="12">
        <f>IF($E10066="","",IF(WEEKDAY($E10066,2)&lt;6,1,0))</f>
        <v/>
      </c>
      <c r="H10066" s="12">
        <f>IF(OR($E10066="",$F10066=""),"",IF(AND($G10066=1,$F10066&gt;='Working Hours'!$C$8,$F10066&lt;'Working Hours'!$C$9),1,0))</f>
        <v/>
      </c>
    </row>
    <row r="10067">
      <c r="A10067" s="11" t="n"/>
      <c r="B10067" s="11" t="n"/>
      <c r="C10067" s="11" t="n"/>
      <c r="E10067" s="12">
        <f>IF($A10067="","",IF(ISNUMBER($A10067),$A10067,IFERROR(DATEVALUE($A10067),"")))</f>
        <v/>
      </c>
      <c r="F10067" s="12">
        <f>IF($B10067="","",IF(ISNUMBER($B10067),HOUR($B10067)*2+MINUTE($B10067)/30,IFERROR(VALUE(LEFT($B10067,FIND(":",$B10067)-1))*2+VALUE(MID($B10067,FIND(":",$B10067)+1,2))/30,"")))</f>
        <v/>
      </c>
      <c r="G10067" s="12">
        <f>IF($E10067="","",IF(WEEKDAY($E10067,2)&lt;6,1,0))</f>
        <v/>
      </c>
      <c r="H10067" s="12">
        <f>IF(OR($E10067="",$F10067=""),"",IF(AND($G10067=1,$F10067&gt;='Working Hours'!$C$8,$F10067&lt;'Working Hours'!$C$9),1,0))</f>
        <v/>
      </c>
    </row>
    <row r="10068">
      <c r="A10068" s="11" t="n"/>
      <c r="B10068" s="11" t="n"/>
      <c r="C10068" s="11" t="n"/>
      <c r="E10068" s="12">
        <f>IF($A10068="","",IF(ISNUMBER($A10068),$A10068,IFERROR(DATEVALUE($A10068),"")))</f>
        <v/>
      </c>
      <c r="F10068" s="12">
        <f>IF($B10068="","",IF(ISNUMBER($B10068),HOUR($B10068)*2+MINUTE($B10068)/30,IFERROR(VALUE(LEFT($B10068,FIND(":",$B10068)-1))*2+VALUE(MID($B10068,FIND(":",$B10068)+1,2))/30,"")))</f>
        <v/>
      </c>
      <c r="G10068" s="12">
        <f>IF($E10068="","",IF(WEEKDAY($E10068,2)&lt;6,1,0))</f>
        <v/>
      </c>
      <c r="H10068" s="12">
        <f>IF(OR($E10068="",$F10068=""),"",IF(AND($G10068=1,$F10068&gt;='Working Hours'!$C$8,$F10068&lt;'Working Hours'!$C$9),1,0))</f>
        <v/>
      </c>
    </row>
    <row r="10069">
      <c r="A10069" s="11" t="n"/>
      <c r="B10069" s="11" t="n"/>
      <c r="C10069" s="11" t="n"/>
      <c r="E10069" s="12">
        <f>IF($A10069="","",IF(ISNUMBER($A10069),$A10069,IFERROR(DATEVALUE($A10069),"")))</f>
        <v/>
      </c>
      <c r="F10069" s="12">
        <f>IF($B10069="","",IF(ISNUMBER($B10069),HOUR($B10069)*2+MINUTE($B10069)/30,IFERROR(VALUE(LEFT($B10069,FIND(":",$B10069)-1))*2+VALUE(MID($B10069,FIND(":",$B10069)+1,2))/30,"")))</f>
        <v/>
      </c>
      <c r="G10069" s="12">
        <f>IF($E10069="","",IF(WEEKDAY($E10069,2)&lt;6,1,0))</f>
        <v/>
      </c>
      <c r="H10069" s="12">
        <f>IF(OR($E10069="",$F10069=""),"",IF(AND($G10069=1,$F10069&gt;='Working Hours'!$C$8,$F10069&lt;'Working Hours'!$C$9),1,0))</f>
        <v/>
      </c>
    </row>
    <row r="10070">
      <c r="A10070" s="11" t="n"/>
      <c r="B10070" s="11" t="n"/>
      <c r="C10070" s="11" t="n"/>
      <c r="E10070" s="12">
        <f>IF($A10070="","",IF(ISNUMBER($A10070),$A10070,IFERROR(DATEVALUE($A10070),"")))</f>
        <v/>
      </c>
      <c r="F10070" s="12">
        <f>IF($B10070="","",IF(ISNUMBER($B10070),HOUR($B10070)*2+MINUTE($B10070)/30,IFERROR(VALUE(LEFT($B10070,FIND(":",$B10070)-1))*2+VALUE(MID($B10070,FIND(":",$B10070)+1,2))/30,"")))</f>
        <v/>
      </c>
      <c r="G10070" s="12">
        <f>IF($E10070="","",IF(WEEKDAY($E10070,2)&lt;6,1,0))</f>
        <v/>
      </c>
      <c r="H10070" s="12">
        <f>IF(OR($E10070="",$F10070=""),"",IF(AND($G10070=1,$F10070&gt;='Working Hours'!$C$8,$F10070&lt;'Working Hours'!$C$9),1,0))</f>
        <v/>
      </c>
    </row>
    <row r="10071">
      <c r="A10071" s="11" t="n"/>
      <c r="B10071" s="11" t="n"/>
      <c r="C10071" s="11" t="n"/>
      <c r="E10071" s="12">
        <f>IF($A10071="","",IF(ISNUMBER($A10071),$A10071,IFERROR(DATEVALUE($A10071),"")))</f>
        <v/>
      </c>
      <c r="F10071" s="12">
        <f>IF($B10071="","",IF(ISNUMBER($B10071),HOUR($B10071)*2+MINUTE($B10071)/30,IFERROR(VALUE(LEFT($B10071,FIND(":",$B10071)-1))*2+VALUE(MID($B10071,FIND(":",$B10071)+1,2))/30,"")))</f>
        <v/>
      </c>
      <c r="G10071" s="12">
        <f>IF($E10071="","",IF(WEEKDAY($E10071,2)&lt;6,1,0))</f>
        <v/>
      </c>
      <c r="H10071" s="12">
        <f>IF(OR($E10071="",$F10071=""),"",IF(AND($G10071=1,$F10071&gt;='Working Hours'!$C$8,$F10071&lt;'Working Hours'!$C$9),1,0))</f>
        <v/>
      </c>
    </row>
    <row r="10072">
      <c r="A10072" s="11" t="n"/>
      <c r="B10072" s="11" t="n"/>
      <c r="C10072" s="11" t="n"/>
      <c r="E10072" s="12">
        <f>IF($A10072="","",IF(ISNUMBER($A10072),$A10072,IFERROR(DATEVALUE($A10072),"")))</f>
        <v/>
      </c>
      <c r="F10072" s="12">
        <f>IF($B10072="","",IF(ISNUMBER($B10072),HOUR($B10072)*2+MINUTE($B10072)/30,IFERROR(VALUE(LEFT($B10072,FIND(":",$B10072)-1))*2+VALUE(MID($B10072,FIND(":",$B10072)+1,2))/30,"")))</f>
        <v/>
      </c>
      <c r="G10072" s="12">
        <f>IF($E10072="","",IF(WEEKDAY($E10072,2)&lt;6,1,0))</f>
        <v/>
      </c>
      <c r="H10072" s="12">
        <f>IF(OR($E10072="",$F10072=""),"",IF(AND($G10072=1,$F10072&gt;='Working Hours'!$C$8,$F10072&lt;'Working Hours'!$C$9),1,0))</f>
        <v/>
      </c>
    </row>
    <row r="10073">
      <c r="A10073" s="11" t="n"/>
      <c r="B10073" s="11" t="n"/>
      <c r="C10073" s="11" t="n"/>
      <c r="E10073" s="12">
        <f>IF($A10073="","",IF(ISNUMBER($A10073),$A10073,IFERROR(DATEVALUE($A10073),"")))</f>
        <v/>
      </c>
      <c r="F10073" s="12">
        <f>IF($B10073="","",IF(ISNUMBER($B10073),HOUR($B10073)*2+MINUTE($B10073)/30,IFERROR(VALUE(LEFT($B10073,FIND(":",$B10073)-1))*2+VALUE(MID($B10073,FIND(":",$B10073)+1,2))/30,"")))</f>
        <v/>
      </c>
      <c r="G10073" s="12">
        <f>IF($E10073="","",IF(WEEKDAY($E10073,2)&lt;6,1,0))</f>
        <v/>
      </c>
      <c r="H10073" s="12">
        <f>IF(OR($E10073="",$F10073=""),"",IF(AND($G10073=1,$F10073&gt;='Working Hours'!$C$8,$F10073&lt;'Working Hours'!$C$9),1,0))</f>
        <v/>
      </c>
    </row>
    <row r="10074">
      <c r="A10074" s="11" t="n"/>
      <c r="B10074" s="11" t="n"/>
      <c r="C10074" s="11" t="n"/>
      <c r="E10074" s="12">
        <f>IF($A10074="","",IF(ISNUMBER($A10074),$A10074,IFERROR(DATEVALUE($A10074),"")))</f>
        <v/>
      </c>
      <c r="F10074" s="12">
        <f>IF($B10074="","",IF(ISNUMBER($B10074),HOUR($B10074)*2+MINUTE($B10074)/30,IFERROR(VALUE(LEFT($B10074,FIND(":",$B10074)-1))*2+VALUE(MID($B10074,FIND(":",$B10074)+1,2))/30,"")))</f>
        <v/>
      </c>
      <c r="G10074" s="12">
        <f>IF($E10074="","",IF(WEEKDAY($E10074,2)&lt;6,1,0))</f>
        <v/>
      </c>
      <c r="H10074" s="12">
        <f>IF(OR($E10074="",$F10074=""),"",IF(AND($G10074=1,$F10074&gt;='Working Hours'!$C$8,$F10074&lt;'Working Hours'!$C$9),1,0))</f>
        <v/>
      </c>
    </row>
    <row r="10075">
      <c r="A10075" s="11" t="n"/>
      <c r="B10075" s="11" t="n"/>
      <c r="C10075" s="11" t="n"/>
      <c r="E10075" s="12">
        <f>IF($A10075="","",IF(ISNUMBER($A10075),$A10075,IFERROR(DATEVALUE($A10075),"")))</f>
        <v/>
      </c>
      <c r="F10075" s="12">
        <f>IF($B10075="","",IF(ISNUMBER($B10075),HOUR($B10075)*2+MINUTE($B10075)/30,IFERROR(VALUE(LEFT($B10075,FIND(":",$B10075)-1))*2+VALUE(MID($B10075,FIND(":",$B10075)+1,2))/30,"")))</f>
        <v/>
      </c>
      <c r="G10075" s="12">
        <f>IF($E10075="","",IF(WEEKDAY($E10075,2)&lt;6,1,0))</f>
        <v/>
      </c>
      <c r="H10075" s="12">
        <f>IF(OR($E10075="",$F10075=""),"",IF(AND($G10075=1,$F10075&gt;='Working Hours'!$C$8,$F10075&lt;'Working Hours'!$C$9),1,0))</f>
        <v/>
      </c>
    </row>
    <row r="10076">
      <c r="A10076" s="11" t="n"/>
      <c r="B10076" s="11" t="n"/>
      <c r="C10076" s="11" t="n"/>
      <c r="E10076" s="12">
        <f>IF($A10076="","",IF(ISNUMBER($A10076),$A10076,IFERROR(DATEVALUE($A10076),"")))</f>
        <v/>
      </c>
      <c r="F10076" s="12">
        <f>IF($B10076="","",IF(ISNUMBER($B10076),HOUR($B10076)*2+MINUTE($B10076)/30,IFERROR(VALUE(LEFT($B10076,FIND(":",$B10076)-1))*2+VALUE(MID($B10076,FIND(":",$B10076)+1,2))/30,"")))</f>
        <v/>
      </c>
      <c r="G10076" s="12">
        <f>IF($E10076="","",IF(WEEKDAY($E10076,2)&lt;6,1,0))</f>
        <v/>
      </c>
      <c r="H10076" s="12">
        <f>IF(OR($E10076="",$F10076=""),"",IF(AND($G10076=1,$F10076&gt;='Working Hours'!$C$8,$F10076&lt;'Working Hours'!$C$9),1,0))</f>
        <v/>
      </c>
    </row>
    <row r="10077">
      <c r="A10077" s="11" t="n"/>
      <c r="B10077" s="11" t="n"/>
      <c r="C10077" s="11" t="n"/>
      <c r="E10077" s="12">
        <f>IF($A10077="","",IF(ISNUMBER($A10077),$A10077,IFERROR(DATEVALUE($A10077),"")))</f>
        <v/>
      </c>
      <c r="F10077" s="12">
        <f>IF($B10077="","",IF(ISNUMBER($B10077),HOUR($B10077)*2+MINUTE($B10077)/30,IFERROR(VALUE(LEFT($B10077,FIND(":",$B10077)-1))*2+VALUE(MID($B10077,FIND(":",$B10077)+1,2))/30,"")))</f>
        <v/>
      </c>
      <c r="G10077" s="12">
        <f>IF($E10077="","",IF(WEEKDAY($E10077,2)&lt;6,1,0))</f>
        <v/>
      </c>
      <c r="H10077" s="12">
        <f>IF(OR($E10077="",$F10077=""),"",IF(AND($G10077=1,$F10077&gt;='Working Hours'!$C$8,$F10077&lt;'Working Hours'!$C$9),1,0))</f>
        <v/>
      </c>
    </row>
    <row r="10078">
      <c r="A10078" s="11" t="n"/>
      <c r="B10078" s="11" t="n"/>
      <c r="C10078" s="11" t="n"/>
      <c r="E10078" s="12">
        <f>IF($A10078="","",IF(ISNUMBER($A10078),$A10078,IFERROR(DATEVALUE($A10078),"")))</f>
        <v/>
      </c>
      <c r="F10078" s="12">
        <f>IF($B10078="","",IF(ISNUMBER($B10078),HOUR($B10078)*2+MINUTE($B10078)/30,IFERROR(VALUE(LEFT($B10078,FIND(":",$B10078)-1))*2+VALUE(MID($B10078,FIND(":",$B10078)+1,2))/30,"")))</f>
        <v/>
      </c>
      <c r="G10078" s="12">
        <f>IF($E10078="","",IF(WEEKDAY($E10078,2)&lt;6,1,0))</f>
        <v/>
      </c>
      <c r="H10078" s="12">
        <f>IF(OR($E10078="",$F10078=""),"",IF(AND($G10078=1,$F10078&gt;='Working Hours'!$C$8,$F10078&lt;'Working Hours'!$C$9),1,0))</f>
        <v/>
      </c>
    </row>
    <row r="10079">
      <c r="A10079" s="11" t="n"/>
      <c r="B10079" s="11" t="n"/>
      <c r="C10079" s="11" t="n"/>
      <c r="E10079" s="12">
        <f>IF($A10079="","",IF(ISNUMBER($A10079),$A10079,IFERROR(DATEVALUE($A10079),"")))</f>
        <v/>
      </c>
      <c r="F10079" s="12">
        <f>IF($B10079="","",IF(ISNUMBER($B10079),HOUR($B10079)*2+MINUTE($B10079)/30,IFERROR(VALUE(LEFT($B10079,FIND(":",$B10079)-1))*2+VALUE(MID($B10079,FIND(":",$B10079)+1,2))/30,"")))</f>
        <v/>
      </c>
      <c r="G10079" s="12">
        <f>IF($E10079="","",IF(WEEKDAY($E10079,2)&lt;6,1,0))</f>
        <v/>
      </c>
      <c r="H10079" s="12">
        <f>IF(OR($E10079="",$F10079=""),"",IF(AND($G10079=1,$F10079&gt;='Working Hours'!$C$8,$F10079&lt;'Working Hours'!$C$9),1,0))</f>
        <v/>
      </c>
    </row>
    <row r="10080">
      <c r="A10080" s="11" t="n"/>
      <c r="B10080" s="11" t="n"/>
      <c r="C10080" s="11" t="n"/>
      <c r="E10080" s="12">
        <f>IF($A10080="","",IF(ISNUMBER($A10080),$A10080,IFERROR(DATEVALUE($A10080),"")))</f>
        <v/>
      </c>
      <c r="F10080" s="12">
        <f>IF($B10080="","",IF(ISNUMBER($B10080),HOUR($B10080)*2+MINUTE($B10080)/30,IFERROR(VALUE(LEFT($B10080,FIND(":",$B10080)-1))*2+VALUE(MID($B10080,FIND(":",$B10080)+1,2))/30,"")))</f>
        <v/>
      </c>
      <c r="G10080" s="12">
        <f>IF($E10080="","",IF(WEEKDAY($E10080,2)&lt;6,1,0))</f>
        <v/>
      </c>
      <c r="H10080" s="12">
        <f>IF(OR($E10080="",$F10080=""),"",IF(AND($G10080=1,$F10080&gt;='Working Hours'!$C$8,$F10080&lt;'Working Hours'!$C$9),1,0))</f>
        <v/>
      </c>
    </row>
    <row r="10081">
      <c r="A10081" s="11" t="n"/>
      <c r="B10081" s="11" t="n"/>
      <c r="C10081" s="11" t="n"/>
      <c r="E10081" s="12">
        <f>IF($A10081="","",IF(ISNUMBER($A10081),$A10081,IFERROR(DATEVALUE($A10081),"")))</f>
        <v/>
      </c>
      <c r="F10081" s="12">
        <f>IF($B10081="","",IF(ISNUMBER($B10081),HOUR($B10081)*2+MINUTE($B10081)/30,IFERROR(VALUE(LEFT($B10081,FIND(":",$B10081)-1))*2+VALUE(MID($B10081,FIND(":",$B10081)+1,2))/30,"")))</f>
        <v/>
      </c>
      <c r="G10081" s="12">
        <f>IF($E10081="","",IF(WEEKDAY($E10081,2)&lt;6,1,0))</f>
        <v/>
      </c>
      <c r="H10081" s="12">
        <f>IF(OR($E10081="",$F10081=""),"",IF(AND($G10081=1,$F10081&gt;='Working Hours'!$C$8,$F10081&lt;'Working Hours'!$C$9),1,0))</f>
        <v/>
      </c>
    </row>
    <row r="10082">
      <c r="A10082" s="11" t="n"/>
      <c r="B10082" s="11" t="n"/>
      <c r="C10082" s="11" t="n"/>
      <c r="E10082" s="12">
        <f>IF($A10082="","",IF(ISNUMBER($A10082),$A10082,IFERROR(DATEVALUE($A10082),"")))</f>
        <v/>
      </c>
      <c r="F10082" s="12">
        <f>IF($B10082="","",IF(ISNUMBER($B10082),HOUR($B10082)*2+MINUTE($B10082)/30,IFERROR(VALUE(LEFT($B10082,FIND(":",$B10082)-1))*2+VALUE(MID($B10082,FIND(":",$B10082)+1,2))/30,"")))</f>
        <v/>
      </c>
      <c r="G10082" s="12">
        <f>IF($E10082="","",IF(WEEKDAY($E10082,2)&lt;6,1,0))</f>
        <v/>
      </c>
      <c r="H10082" s="12">
        <f>IF(OR($E10082="",$F10082=""),"",IF(AND($G10082=1,$F10082&gt;='Working Hours'!$C$8,$F10082&lt;'Working Hours'!$C$9),1,0))</f>
        <v/>
      </c>
    </row>
    <row r="10083">
      <c r="A10083" s="11" t="n"/>
      <c r="B10083" s="11" t="n"/>
      <c r="C10083" s="11" t="n"/>
      <c r="E10083" s="12">
        <f>IF($A10083="","",IF(ISNUMBER($A10083),$A10083,IFERROR(DATEVALUE($A10083),"")))</f>
        <v/>
      </c>
      <c r="F10083" s="12">
        <f>IF($B10083="","",IF(ISNUMBER($B10083),HOUR($B10083)*2+MINUTE($B10083)/30,IFERROR(VALUE(LEFT($B10083,FIND(":",$B10083)-1))*2+VALUE(MID($B10083,FIND(":",$B10083)+1,2))/30,"")))</f>
        <v/>
      </c>
      <c r="G10083" s="12">
        <f>IF($E10083="","",IF(WEEKDAY($E10083,2)&lt;6,1,0))</f>
        <v/>
      </c>
      <c r="H10083" s="12">
        <f>IF(OR($E10083="",$F10083=""),"",IF(AND($G10083=1,$F10083&gt;='Working Hours'!$C$8,$F10083&lt;'Working Hours'!$C$9),1,0))</f>
        <v/>
      </c>
    </row>
    <row r="10084">
      <c r="A10084" s="11" t="n"/>
      <c r="B10084" s="11" t="n"/>
      <c r="C10084" s="11" t="n"/>
      <c r="E10084" s="12">
        <f>IF($A10084="","",IF(ISNUMBER($A10084),$A10084,IFERROR(DATEVALUE($A10084),"")))</f>
        <v/>
      </c>
      <c r="F10084" s="12">
        <f>IF($B10084="","",IF(ISNUMBER($B10084),HOUR($B10084)*2+MINUTE($B10084)/30,IFERROR(VALUE(LEFT($B10084,FIND(":",$B10084)-1))*2+VALUE(MID($B10084,FIND(":",$B10084)+1,2))/30,"")))</f>
        <v/>
      </c>
      <c r="G10084" s="12">
        <f>IF($E10084="","",IF(WEEKDAY($E10084,2)&lt;6,1,0))</f>
        <v/>
      </c>
      <c r="H10084" s="12">
        <f>IF(OR($E10084="",$F10084=""),"",IF(AND($G10084=1,$F10084&gt;='Working Hours'!$C$8,$F10084&lt;'Working Hours'!$C$9),1,0))</f>
        <v/>
      </c>
    </row>
    <row r="10085">
      <c r="A10085" s="11" t="n"/>
      <c r="B10085" s="11" t="n"/>
      <c r="C10085" s="11" t="n"/>
      <c r="E10085" s="12">
        <f>IF($A10085="","",IF(ISNUMBER($A10085),$A10085,IFERROR(DATEVALUE($A10085),"")))</f>
        <v/>
      </c>
      <c r="F10085" s="12">
        <f>IF($B10085="","",IF(ISNUMBER($B10085),HOUR($B10085)*2+MINUTE($B10085)/30,IFERROR(VALUE(LEFT($B10085,FIND(":",$B10085)-1))*2+VALUE(MID($B10085,FIND(":",$B10085)+1,2))/30,"")))</f>
        <v/>
      </c>
      <c r="G10085" s="12">
        <f>IF($E10085="","",IF(WEEKDAY($E10085,2)&lt;6,1,0))</f>
        <v/>
      </c>
      <c r="H10085" s="12">
        <f>IF(OR($E10085="",$F10085=""),"",IF(AND($G10085=1,$F10085&gt;='Working Hours'!$C$8,$F10085&lt;'Working Hours'!$C$9),1,0))</f>
        <v/>
      </c>
    </row>
    <row r="10086">
      <c r="A10086" s="11" t="n"/>
      <c r="B10086" s="11" t="n"/>
      <c r="C10086" s="11" t="n"/>
      <c r="E10086" s="12">
        <f>IF($A10086="","",IF(ISNUMBER($A10086),$A10086,IFERROR(DATEVALUE($A10086),"")))</f>
        <v/>
      </c>
      <c r="F10086" s="12">
        <f>IF($B10086="","",IF(ISNUMBER($B10086),HOUR($B10086)*2+MINUTE($B10086)/30,IFERROR(VALUE(LEFT($B10086,FIND(":",$B10086)-1))*2+VALUE(MID($B10086,FIND(":",$B10086)+1,2))/30,"")))</f>
        <v/>
      </c>
      <c r="G10086" s="12">
        <f>IF($E10086="","",IF(WEEKDAY($E10086,2)&lt;6,1,0))</f>
        <v/>
      </c>
      <c r="H10086" s="12">
        <f>IF(OR($E10086="",$F10086=""),"",IF(AND($G10086=1,$F10086&gt;='Working Hours'!$C$8,$F10086&lt;'Working Hours'!$C$9),1,0))</f>
        <v/>
      </c>
    </row>
    <row r="10087">
      <c r="A10087" s="11" t="n"/>
      <c r="B10087" s="11" t="n"/>
      <c r="C10087" s="11" t="n"/>
      <c r="E10087" s="12">
        <f>IF($A10087="","",IF(ISNUMBER($A10087),$A10087,IFERROR(DATEVALUE($A10087),"")))</f>
        <v/>
      </c>
      <c r="F10087" s="12">
        <f>IF($B10087="","",IF(ISNUMBER($B10087),HOUR($B10087)*2+MINUTE($B10087)/30,IFERROR(VALUE(LEFT($B10087,FIND(":",$B10087)-1))*2+VALUE(MID($B10087,FIND(":",$B10087)+1,2))/30,"")))</f>
        <v/>
      </c>
      <c r="G10087" s="12">
        <f>IF($E10087="","",IF(WEEKDAY($E10087,2)&lt;6,1,0))</f>
        <v/>
      </c>
      <c r="H10087" s="12">
        <f>IF(OR($E10087="",$F10087=""),"",IF(AND($G10087=1,$F10087&gt;='Working Hours'!$C$8,$F10087&lt;'Working Hours'!$C$9),1,0))</f>
        <v/>
      </c>
    </row>
    <row r="10088">
      <c r="A10088" s="11" t="n"/>
      <c r="B10088" s="11" t="n"/>
      <c r="C10088" s="11" t="n"/>
      <c r="E10088" s="12">
        <f>IF($A10088="","",IF(ISNUMBER($A10088),$A10088,IFERROR(DATEVALUE($A10088),"")))</f>
        <v/>
      </c>
      <c r="F10088" s="12">
        <f>IF($B10088="","",IF(ISNUMBER($B10088),HOUR($B10088)*2+MINUTE($B10088)/30,IFERROR(VALUE(LEFT($B10088,FIND(":",$B10088)-1))*2+VALUE(MID($B10088,FIND(":",$B10088)+1,2))/30,"")))</f>
        <v/>
      </c>
      <c r="G10088" s="12">
        <f>IF($E10088="","",IF(WEEKDAY($E10088,2)&lt;6,1,0))</f>
        <v/>
      </c>
      <c r="H10088" s="12">
        <f>IF(OR($E10088="",$F10088=""),"",IF(AND($G10088=1,$F10088&gt;='Working Hours'!$C$8,$F10088&lt;'Working Hours'!$C$9),1,0))</f>
        <v/>
      </c>
    </row>
    <row r="10089">
      <c r="A10089" s="11" t="n"/>
      <c r="B10089" s="11" t="n"/>
      <c r="C10089" s="11" t="n"/>
      <c r="E10089" s="12">
        <f>IF($A10089="","",IF(ISNUMBER($A10089),$A10089,IFERROR(DATEVALUE($A10089),"")))</f>
        <v/>
      </c>
      <c r="F10089" s="12">
        <f>IF($B10089="","",IF(ISNUMBER($B10089),HOUR($B10089)*2+MINUTE($B10089)/30,IFERROR(VALUE(LEFT($B10089,FIND(":",$B10089)-1))*2+VALUE(MID($B10089,FIND(":",$B10089)+1,2))/30,"")))</f>
        <v/>
      </c>
      <c r="G10089" s="12">
        <f>IF($E10089="","",IF(WEEKDAY($E10089,2)&lt;6,1,0))</f>
        <v/>
      </c>
      <c r="H10089" s="12">
        <f>IF(OR($E10089="",$F10089=""),"",IF(AND($G10089=1,$F10089&gt;='Working Hours'!$C$8,$F10089&lt;'Working Hours'!$C$9),1,0))</f>
        <v/>
      </c>
    </row>
    <row r="10090">
      <c r="A10090" s="11" t="n"/>
      <c r="B10090" s="11" t="n"/>
      <c r="C10090" s="11" t="n"/>
      <c r="E10090" s="12">
        <f>IF($A10090="","",IF(ISNUMBER($A10090),$A10090,IFERROR(DATEVALUE($A10090),"")))</f>
        <v/>
      </c>
      <c r="F10090" s="12">
        <f>IF($B10090="","",IF(ISNUMBER($B10090),HOUR($B10090)*2+MINUTE($B10090)/30,IFERROR(VALUE(LEFT($B10090,FIND(":",$B10090)-1))*2+VALUE(MID($B10090,FIND(":",$B10090)+1,2))/30,"")))</f>
        <v/>
      </c>
      <c r="G10090" s="12">
        <f>IF($E10090="","",IF(WEEKDAY($E10090,2)&lt;6,1,0))</f>
        <v/>
      </c>
      <c r="H10090" s="12">
        <f>IF(OR($E10090="",$F10090=""),"",IF(AND($G10090=1,$F10090&gt;='Working Hours'!$C$8,$F10090&lt;'Working Hours'!$C$9),1,0))</f>
        <v/>
      </c>
    </row>
    <row r="10091">
      <c r="A10091" s="11" t="n"/>
      <c r="B10091" s="11" t="n"/>
      <c r="C10091" s="11" t="n"/>
      <c r="E10091" s="12">
        <f>IF($A10091="","",IF(ISNUMBER($A10091),$A10091,IFERROR(DATEVALUE($A10091),"")))</f>
        <v/>
      </c>
      <c r="F10091" s="12">
        <f>IF($B10091="","",IF(ISNUMBER($B10091),HOUR($B10091)*2+MINUTE($B10091)/30,IFERROR(VALUE(LEFT($B10091,FIND(":",$B10091)-1))*2+VALUE(MID($B10091,FIND(":",$B10091)+1,2))/30,"")))</f>
        <v/>
      </c>
      <c r="G10091" s="12">
        <f>IF($E10091="","",IF(WEEKDAY($E10091,2)&lt;6,1,0))</f>
        <v/>
      </c>
      <c r="H10091" s="12">
        <f>IF(OR($E10091="",$F10091=""),"",IF(AND($G10091=1,$F10091&gt;='Working Hours'!$C$8,$F10091&lt;'Working Hours'!$C$9),1,0))</f>
        <v/>
      </c>
    </row>
    <row r="10092">
      <c r="A10092" s="11" t="n"/>
      <c r="B10092" s="11" t="n"/>
      <c r="C10092" s="11" t="n"/>
      <c r="E10092" s="12">
        <f>IF($A10092="","",IF(ISNUMBER($A10092),$A10092,IFERROR(DATEVALUE($A10092),"")))</f>
        <v/>
      </c>
      <c r="F10092" s="12">
        <f>IF($B10092="","",IF(ISNUMBER($B10092),HOUR($B10092)*2+MINUTE($B10092)/30,IFERROR(VALUE(LEFT($B10092,FIND(":",$B10092)-1))*2+VALUE(MID($B10092,FIND(":",$B10092)+1,2))/30,"")))</f>
        <v/>
      </c>
      <c r="G10092" s="12">
        <f>IF($E10092="","",IF(WEEKDAY($E10092,2)&lt;6,1,0))</f>
        <v/>
      </c>
      <c r="H10092" s="12">
        <f>IF(OR($E10092="",$F10092=""),"",IF(AND($G10092=1,$F10092&gt;='Working Hours'!$C$8,$F10092&lt;'Working Hours'!$C$9),1,0))</f>
        <v/>
      </c>
    </row>
    <row r="10093">
      <c r="A10093" s="11" t="n"/>
      <c r="B10093" s="11" t="n"/>
      <c r="C10093" s="11" t="n"/>
      <c r="E10093" s="12">
        <f>IF($A10093="","",IF(ISNUMBER($A10093),$A10093,IFERROR(DATEVALUE($A10093),"")))</f>
        <v/>
      </c>
      <c r="F10093" s="12">
        <f>IF($B10093="","",IF(ISNUMBER($B10093),HOUR($B10093)*2+MINUTE($B10093)/30,IFERROR(VALUE(LEFT($B10093,FIND(":",$B10093)-1))*2+VALUE(MID($B10093,FIND(":",$B10093)+1,2))/30,"")))</f>
        <v/>
      </c>
      <c r="G10093" s="12">
        <f>IF($E10093="","",IF(WEEKDAY($E10093,2)&lt;6,1,0))</f>
        <v/>
      </c>
      <c r="H10093" s="12">
        <f>IF(OR($E10093="",$F10093=""),"",IF(AND($G10093=1,$F10093&gt;='Working Hours'!$C$8,$F10093&lt;'Working Hours'!$C$9),1,0))</f>
        <v/>
      </c>
    </row>
    <row r="10094">
      <c r="A10094" s="11" t="n"/>
      <c r="B10094" s="11" t="n"/>
      <c r="C10094" s="11" t="n"/>
      <c r="E10094" s="12">
        <f>IF($A10094="","",IF(ISNUMBER($A10094),$A10094,IFERROR(DATEVALUE($A10094),"")))</f>
        <v/>
      </c>
      <c r="F10094" s="12">
        <f>IF($B10094="","",IF(ISNUMBER($B10094),HOUR($B10094)*2+MINUTE($B10094)/30,IFERROR(VALUE(LEFT($B10094,FIND(":",$B10094)-1))*2+VALUE(MID($B10094,FIND(":",$B10094)+1,2))/30,"")))</f>
        <v/>
      </c>
      <c r="G10094" s="12">
        <f>IF($E10094="","",IF(WEEKDAY($E10094,2)&lt;6,1,0))</f>
        <v/>
      </c>
      <c r="H10094" s="12">
        <f>IF(OR($E10094="",$F10094=""),"",IF(AND($G10094=1,$F10094&gt;='Working Hours'!$C$8,$F10094&lt;'Working Hours'!$C$9),1,0))</f>
        <v/>
      </c>
    </row>
    <row r="10095">
      <c r="A10095" s="11" t="n"/>
      <c r="B10095" s="11" t="n"/>
      <c r="C10095" s="11" t="n"/>
      <c r="E10095" s="12">
        <f>IF($A10095="","",IF(ISNUMBER($A10095),$A10095,IFERROR(DATEVALUE($A10095),"")))</f>
        <v/>
      </c>
      <c r="F10095" s="12">
        <f>IF($B10095="","",IF(ISNUMBER($B10095),HOUR($B10095)*2+MINUTE($B10095)/30,IFERROR(VALUE(LEFT($B10095,FIND(":",$B10095)-1))*2+VALUE(MID($B10095,FIND(":",$B10095)+1,2))/30,"")))</f>
        <v/>
      </c>
      <c r="G10095" s="12">
        <f>IF($E10095="","",IF(WEEKDAY($E10095,2)&lt;6,1,0))</f>
        <v/>
      </c>
      <c r="H10095" s="12">
        <f>IF(OR($E10095="",$F10095=""),"",IF(AND($G10095=1,$F10095&gt;='Working Hours'!$C$8,$F10095&lt;'Working Hours'!$C$9),1,0))</f>
        <v/>
      </c>
    </row>
    <row r="10096">
      <c r="A10096" s="11" t="n"/>
      <c r="B10096" s="11" t="n"/>
      <c r="C10096" s="11" t="n"/>
      <c r="E10096" s="12">
        <f>IF($A10096="","",IF(ISNUMBER($A10096),$A10096,IFERROR(DATEVALUE($A10096),"")))</f>
        <v/>
      </c>
      <c r="F10096" s="12">
        <f>IF($B10096="","",IF(ISNUMBER($B10096),HOUR($B10096)*2+MINUTE($B10096)/30,IFERROR(VALUE(LEFT($B10096,FIND(":",$B10096)-1))*2+VALUE(MID($B10096,FIND(":",$B10096)+1,2))/30,"")))</f>
        <v/>
      </c>
      <c r="G10096" s="12">
        <f>IF($E10096="","",IF(WEEKDAY($E10096,2)&lt;6,1,0))</f>
        <v/>
      </c>
      <c r="H10096" s="12">
        <f>IF(OR($E10096="",$F10096=""),"",IF(AND($G10096=1,$F10096&gt;='Working Hours'!$C$8,$F10096&lt;'Working Hours'!$C$9),1,0))</f>
        <v/>
      </c>
    </row>
    <row r="10097">
      <c r="A10097" s="11" t="n"/>
      <c r="B10097" s="11" t="n"/>
      <c r="C10097" s="11" t="n"/>
      <c r="E10097" s="12">
        <f>IF($A10097="","",IF(ISNUMBER($A10097),$A10097,IFERROR(DATEVALUE($A10097),"")))</f>
        <v/>
      </c>
      <c r="F10097" s="12">
        <f>IF($B10097="","",IF(ISNUMBER($B10097),HOUR($B10097)*2+MINUTE($B10097)/30,IFERROR(VALUE(LEFT($B10097,FIND(":",$B10097)-1))*2+VALUE(MID($B10097,FIND(":",$B10097)+1,2))/30,"")))</f>
        <v/>
      </c>
      <c r="G10097" s="12">
        <f>IF($E10097="","",IF(WEEKDAY($E10097,2)&lt;6,1,0))</f>
        <v/>
      </c>
      <c r="H10097" s="12">
        <f>IF(OR($E10097="",$F10097=""),"",IF(AND($G10097=1,$F10097&gt;='Working Hours'!$C$8,$F10097&lt;'Working Hours'!$C$9),1,0))</f>
        <v/>
      </c>
    </row>
    <row r="10098">
      <c r="A10098" s="11" t="n"/>
      <c r="B10098" s="11" t="n"/>
      <c r="C10098" s="11" t="n"/>
      <c r="E10098" s="12">
        <f>IF($A10098="","",IF(ISNUMBER($A10098),$A10098,IFERROR(DATEVALUE($A10098),"")))</f>
        <v/>
      </c>
      <c r="F10098" s="12">
        <f>IF($B10098="","",IF(ISNUMBER($B10098),HOUR($B10098)*2+MINUTE($B10098)/30,IFERROR(VALUE(LEFT($B10098,FIND(":",$B10098)-1))*2+VALUE(MID($B10098,FIND(":",$B10098)+1,2))/30,"")))</f>
        <v/>
      </c>
      <c r="G10098" s="12">
        <f>IF($E10098="","",IF(WEEKDAY($E10098,2)&lt;6,1,0))</f>
        <v/>
      </c>
      <c r="H10098" s="12">
        <f>IF(OR($E10098="",$F10098=""),"",IF(AND($G10098=1,$F10098&gt;='Working Hours'!$C$8,$F10098&lt;'Working Hours'!$C$9),1,0))</f>
        <v/>
      </c>
    </row>
    <row r="10099">
      <c r="A10099" s="11" t="n"/>
      <c r="B10099" s="11" t="n"/>
      <c r="C10099" s="11" t="n"/>
      <c r="E10099" s="12">
        <f>IF($A10099="","",IF(ISNUMBER($A10099),$A10099,IFERROR(DATEVALUE($A10099),"")))</f>
        <v/>
      </c>
      <c r="F10099" s="12">
        <f>IF($B10099="","",IF(ISNUMBER($B10099),HOUR($B10099)*2+MINUTE($B10099)/30,IFERROR(VALUE(LEFT($B10099,FIND(":",$B10099)-1))*2+VALUE(MID($B10099,FIND(":",$B10099)+1,2))/30,"")))</f>
        <v/>
      </c>
      <c r="G10099" s="12">
        <f>IF($E10099="","",IF(WEEKDAY($E10099,2)&lt;6,1,0))</f>
        <v/>
      </c>
      <c r="H10099" s="12">
        <f>IF(OR($E10099="",$F10099=""),"",IF(AND($G10099=1,$F10099&gt;='Working Hours'!$C$8,$F10099&lt;'Working Hours'!$C$9),1,0))</f>
        <v/>
      </c>
    </row>
    <row r="10100">
      <c r="A10100" s="11" t="n"/>
      <c r="B10100" s="11" t="n"/>
      <c r="C10100" s="11" t="n"/>
      <c r="E10100" s="12">
        <f>IF($A10100="","",IF(ISNUMBER($A10100),$A10100,IFERROR(DATEVALUE($A10100),"")))</f>
        <v/>
      </c>
      <c r="F10100" s="12">
        <f>IF($B10100="","",IF(ISNUMBER($B10100),HOUR($B10100)*2+MINUTE($B10100)/30,IFERROR(VALUE(LEFT($B10100,FIND(":",$B10100)-1))*2+VALUE(MID($B10100,FIND(":",$B10100)+1,2))/30,"")))</f>
        <v/>
      </c>
      <c r="G10100" s="12">
        <f>IF($E10100="","",IF(WEEKDAY($E10100,2)&lt;6,1,0))</f>
        <v/>
      </c>
      <c r="H10100" s="12">
        <f>IF(OR($E10100="",$F10100=""),"",IF(AND($G10100=1,$F10100&gt;='Working Hours'!$C$8,$F10100&lt;'Working Hours'!$C$9),1,0))</f>
        <v/>
      </c>
    </row>
    <row r="10101">
      <c r="A10101" s="11" t="n"/>
      <c r="B10101" s="11" t="n"/>
      <c r="C10101" s="11" t="n"/>
      <c r="E10101" s="12">
        <f>IF($A10101="","",IF(ISNUMBER($A10101),$A10101,IFERROR(DATEVALUE($A10101),"")))</f>
        <v/>
      </c>
      <c r="F10101" s="12">
        <f>IF($B10101="","",IF(ISNUMBER($B10101),HOUR($B10101)*2+MINUTE($B10101)/30,IFERROR(VALUE(LEFT($B10101,FIND(":",$B10101)-1))*2+VALUE(MID($B10101,FIND(":",$B10101)+1,2))/30,"")))</f>
        <v/>
      </c>
      <c r="G10101" s="12">
        <f>IF($E10101="","",IF(WEEKDAY($E10101,2)&lt;6,1,0))</f>
        <v/>
      </c>
      <c r="H10101" s="12">
        <f>IF(OR($E10101="",$F10101=""),"",IF(AND($G10101=1,$F10101&gt;='Working Hours'!$C$8,$F10101&lt;'Working Hours'!$C$9),1,0))</f>
        <v/>
      </c>
    </row>
    <row r="10102">
      <c r="A10102" s="11" t="n"/>
      <c r="B10102" s="11" t="n"/>
      <c r="C10102" s="11" t="n"/>
      <c r="E10102" s="12">
        <f>IF($A10102="","",IF(ISNUMBER($A10102),$A10102,IFERROR(DATEVALUE($A10102),"")))</f>
        <v/>
      </c>
      <c r="F10102" s="12">
        <f>IF($B10102="","",IF(ISNUMBER($B10102),HOUR($B10102)*2+MINUTE($B10102)/30,IFERROR(VALUE(LEFT($B10102,FIND(":",$B10102)-1))*2+VALUE(MID($B10102,FIND(":",$B10102)+1,2))/30,"")))</f>
        <v/>
      </c>
      <c r="G10102" s="12">
        <f>IF($E10102="","",IF(WEEKDAY($E10102,2)&lt;6,1,0))</f>
        <v/>
      </c>
      <c r="H10102" s="12">
        <f>IF(OR($E10102="",$F10102=""),"",IF(AND($G10102=1,$F10102&gt;='Working Hours'!$C$8,$F10102&lt;'Working Hours'!$C$9),1,0))</f>
        <v/>
      </c>
    </row>
    <row r="10103">
      <c r="A10103" s="11" t="n"/>
      <c r="B10103" s="11" t="n"/>
      <c r="C10103" s="11" t="n"/>
      <c r="E10103" s="12">
        <f>IF($A10103="","",IF(ISNUMBER($A10103),$A10103,IFERROR(DATEVALUE($A10103),"")))</f>
        <v/>
      </c>
      <c r="F10103" s="12">
        <f>IF($B10103="","",IF(ISNUMBER($B10103),HOUR($B10103)*2+MINUTE($B10103)/30,IFERROR(VALUE(LEFT($B10103,FIND(":",$B10103)-1))*2+VALUE(MID($B10103,FIND(":",$B10103)+1,2))/30,"")))</f>
        <v/>
      </c>
      <c r="G10103" s="12">
        <f>IF($E10103="","",IF(WEEKDAY($E10103,2)&lt;6,1,0))</f>
        <v/>
      </c>
      <c r="H10103" s="12">
        <f>IF(OR($E10103="",$F10103=""),"",IF(AND($G10103=1,$F10103&gt;='Working Hours'!$C$8,$F10103&lt;'Working Hours'!$C$9),1,0))</f>
        <v/>
      </c>
    </row>
    <row r="10104">
      <c r="A10104" s="11" t="n"/>
      <c r="B10104" s="11" t="n"/>
      <c r="C10104" s="11" t="n"/>
      <c r="E10104" s="12">
        <f>IF($A10104="","",IF(ISNUMBER($A10104),$A10104,IFERROR(DATEVALUE($A10104),"")))</f>
        <v/>
      </c>
      <c r="F10104" s="12">
        <f>IF($B10104="","",IF(ISNUMBER($B10104),HOUR($B10104)*2+MINUTE($B10104)/30,IFERROR(VALUE(LEFT($B10104,FIND(":",$B10104)-1))*2+VALUE(MID($B10104,FIND(":",$B10104)+1,2))/30,"")))</f>
        <v/>
      </c>
      <c r="G10104" s="12">
        <f>IF($E10104="","",IF(WEEKDAY($E10104,2)&lt;6,1,0))</f>
        <v/>
      </c>
      <c r="H10104" s="12">
        <f>IF(OR($E10104="",$F10104=""),"",IF(AND($G10104=1,$F10104&gt;='Working Hours'!$C$8,$F10104&lt;'Working Hours'!$C$9),1,0))</f>
        <v/>
      </c>
    </row>
    <row r="10105">
      <c r="A10105" s="11" t="n"/>
      <c r="B10105" s="11" t="n"/>
      <c r="C10105" s="11" t="n"/>
      <c r="E10105" s="12">
        <f>IF($A10105="","",IF(ISNUMBER($A10105),$A10105,IFERROR(DATEVALUE($A10105),"")))</f>
        <v/>
      </c>
      <c r="F10105" s="12">
        <f>IF($B10105="","",IF(ISNUMBER($B10105),HOUR($B10105)*2+MINUTE($B10105)/30,IFERROR(VALUE(LEFT($B10105,FIND(":",$B10105)-1))*2+VALUE(MID($B10105,FIND(":",$B10105)+1,2))/30,"")))</f>
        <v/>
      </c>
      <c r="G10105" s="12">
        <f>IF($E10105="","",IF(WEEKDAY($E10105,2)&lt;6,1,0))</f>
        <v/>
      </c>
      <c r="H10105" s="12">
        <f>IF(OR($E10105="",$F10105=""),"",IF(AND($G10105=1,$F10105&gt;='Working Hours'!$C$8,$F10105&lt;'Working Hours'!$C$9),1,0))</f>
        <v/>
      </c>
    </row>
    <row r="10106">
      <c r="A10106" s="11" t="n"/>
      <c r="B10106" s="11" t="n"/>
      <c r="C10106" s="11" t="n"/>
      <c r="E10106" s="12">
        <f>IF($A10106="","",IF(ISNUMBER($A10106),$A10106,IFERROR(DATEVALUE($A10106),"")))</f>
        <v/>
      </c>
      <c r="F10106" s="12">
        <f>IF($B10106="","",IF(ISNUMBER($B10106),HOUR($B10106)*2+MINUTE($B10106)/30,IFERROR(VALUE(LEFT($B10106,FIND(":",$B10106)-1))*2+VALUE(MID($B10106,FIND(":",$B10106)+1,2))/30,"")))</f>
        <v/>
      </c>
      <c r="G10106" s="12">
        <f>IF($E10106="","",IF(WEEKDAY($E10106,2)&lt;6,1,0))</f>
        <v/>
      </c>
      <c r="H10106" s="12">
        <f>IF(OR($E10106="",$F10106=""),"",IF(AND($G10106=1,$F10106&gt;='Working Hours'!$C$8,$F10106&lt;'Working Hours'!$C$9),1,0))</f>
        <v/>
      </c>
    </row>
    <row r="10107">
      <c r="A10107" s="11" t="n"/>
      <c r="B10107" s="11" t="n"/>
      <c r="C10107" s="11" t="n"/>
      <c r="E10107" s="12">
        <f>IF($A10107="","",IF(ISNUMBER($A10107),$A10107,IFERROR(DATEVALUE($A10107),"")))</f>
        <v/>
      </c>
      <c r="F10107" s="12">
        <f>IF($B10107="","",IF(ISNUMBER($B10107),HOUR($B10107)*2+MINUTE($B10107)/30,IFERROR(VALUE(LEFT($B10107,FIND(":",$B10107)-1))*2+VALUE(MID($B10107,FIND(":",$B10107)+1,2))/30,"")))</f>
        <v/>
      </c>
      <c r="G10107" s="12">
        <f>IF($E10107="","",IF(WEEKDAY($E10107,2)&lt;6,1,0))</f>
        <v/>
      </c>
      <c r="H10107" s="12">
        <f>IF(OR($E10107="",$F10107=""),"",IF(AND($G10107=1,$F10107&gt;='Working Hours'!$C$8,$F10107&lt;'Working Hours'!$C$9),1,0))</f>
        <v/>
      </c>
    </row>
    <row r="10108">
      <c r="A10108" s="11" t="n"/>
      <c r="B10108" s="11" t="n"/>
      <c r="C10108" s="11" t="n"/>
      <c r="E10108" s="12">
        <f>IF($A10108="","",IF(ISNUMBER($A10108),$A10108,IFERROR(DATEVALUE($A10108),"")))</f>
        <v/>
      </c>
      <c r="F10108" s="12">
        <f>IF($B10108="","",IF(ISNUMBER($B10108),HOUR($B10108)*2+MINUTE($B10108)/30,IFERROR(VALUE(LEFT($B10108,FIND(":",$B10108)-1))*2+VALUE(MID($B10108,FIND(":",$B10108)+1,2))/30,"")))</f>
        <v/>
      </c>
      <c r="G10108" s="12">
        <f>IF($E10108="","",IF(WEEKDAY($E10108,2)&lt;6,1,0))</f>
        <v/>
      </c>
      <c r="H10108" s="12">
        <f>IF(OR($E10108="",$F10108=""),"",IF(AND($G10108=1,$F10108&gt;='Working Hours'!$C$8,$F10108&lt;'Working Hours'!$C$9),1,0))</f>
        <v/>
      </c>
    </row>
    <row r="10109">
      <c r="A10109" s="11" t="n"/>
      <c r="B10109" s="11" t="n"/>
      <c r="C10109" s="11" t="n"/>
      <c r="E10109" s="12">
        <f>IF($A10109="","",IF(ISNUMBER($A10109),$A10109,IFERROR(DATEVALUE($A10109),"")))</f>
        <v/>
      </c>
      <c r="F10109" s="12">
        <f>IF($B10109="","",IF(ISNUMBER($B10109),HOUR($B10109)*2+MINUTE($B10109)/30,IFERROR(VALUE(LEFT($B10109,FIND(":",$B10109)-1))*2+VALUE(MID($B10109,FIND(":",$B10109)+1,2))/30,"")))</f>
        <v/>
      </c>
      <c r="G10109" s="12">
        <f>IF($E10109="","",IF(WEEKDAY($E10109,2)&lt;6,1,0))</f>
        <v/>
      </c>
      <c r="H10109" s="12">
        <f>IF(OR($E10109="",$F10109=""),"",IF(AND($G10109=1,$F10109&gt;='Working Hours'!$C$8,$F10109&lt;'Working Hours'!$C$9),1,0))</f>
        <v/>
      </c>
    </row>
    <row r="10110">
      <c r="A10110" s="11" t="n"/>
      <c r="B10110" s="11" t="n"/>
      <c r="C10110" s="11" t="n"/>
      <c r="E10110" s="12">
        <f>IF($A10110="","",IF(ISNUMBER($A10110),$A10110,IFERROR(DATEVALUE($A10110),"")))</f>
        <v/>
      </c>
      <c r="F10110" s="12">
        <f>IF($B10110="","",IF(ISNUMBER($B10110),HOUR($B10110)*2+MINUTE($B10110)/30,IFERROR(VALUE(LEFT($B10110,FIND(":",$B10110)-1))*2+VALUE(MID($B10110,FIND(":",$B10110)+1,2))/30,"")))</f>
        <v/>
      </c>
      <c r="G10110" s="12">
        <f>IF($E10110="","",IF(WEEKDAY($E10110,2)&lt;6,1,0))</f>
        <v/>
      </c>
      <c r="H10110" s="12">
        <f>IF(OR($E10110="",$F10110=""),"",IF(AND($G10110=1,$F10110&gt;='Working Hours'!$C$8,$F10110&lt;'Working Hours'!$C$9),1,0))</f>
        <v/>
      </c>
    </row>
    <row r="10111">
      <c r="A10111" s="11" t="n"/>
      <c r="B10111" s="11" t="n"/>
      <c r="C10111" s="11" t="n"/>
      <c r="E10111" s="12">
        <f>IF($A10111="","",IF(ISNUMBER($A10111),$A10111,IFERROR(DATEVALUE($A10111),"")))</f>
        <v/>
      </c>
      <c r="F10111" s="12">
        <f>IF($B10111="","",IF(ISNUMBER($B10111),HOUR($B10111)*2+MINUTE($B10111)/30,IFERROR(VALUE(LEFT($B10111,FIND(":",$B10111)-1))*2+VALUE(MID($B10111,FIND(":",$B10111)+1,2))/30,"")))</f>
        <v/>
      </c>
      <c r="G10111" s="12">
        <f>IF($E10111="","",IF(WEEKDAY($E10111,2)&lt;6,1,0))</f>
        <v/>
      </c>
      <c r="H10111" s="12">
        <f>IF(OR($E10111="",$F10111=""),"",IF(AND($G10111=1,$F10111&gt;='Working Hours'!$C$8,$F10111&lt;'Working Hours'!$C$9),1,0))</f>
        <v/>
      </c>
    </row>
    <row r="10112">
      <c r="A10112" s="11" t="n"/>
      <c r="B10112" s="11" t="n"/>
      <c r="C10112" s="11" t="n"/>
      <c r="E10112" s="12">
        <f>IF($A10112="","",IF(ISNUMBER($A10112),$A10112,IFERROR(DATEVALUE($A10112),"")))</f>
        <v/>
      </c>
      <c r="F10112" s="12">
        <f>IF($B10112="","",IF(ISNUMBER($B10112),HOUR($B10112)*2+MINUTE($B10112)/30,IFERROR(VALUE(LEFT($B10112,FIND(":",$B10112)-1))*2+VALUE(MID($B10112,FIND(":",$B10112)+1,2))/30,"")))</f>
        <v/>
      </c>
      <c r="G10112" s="12">
        <f>IF($E10112="","",IF(WEEKDAY($E10112,2)&lt;6,1,0))</f>
        <v/>
      </c>
      <c r="H10112" s="12">
        <f>IF(OR($E10112="",$F10112=""),"",IF(AND($G10112=1,$F10112&gt;='Working Hours'!$C$8,$F10112&lt;'Working Hours'!$C$9),1,0))</f>
        <v/>
      </c>
    </row>
    <row r="10113">
      <c r="A10113" s="11" t="n"/>
      <c r="B10113" s="11" t="n"/>
      <c r="C10113" s="11" t="n"/>
      <c r="E10113" s="12">
        <f>IF($A10113="","",IF(ISNUMBER($A10113),$A10113,IFERROR(DATEVALUE($A10113),"")))</f>
        <v/>
      </c>
      <c r="F10113" s="12">
        <f>IF($B10113="","",IF(ISNUMBER($B10113),HOUR($B10113)*2+MINUTE($B10113)/30,IFERROR(VALUE(LEFT($B10113,FIND(":",$B10113)-1))*2+VALUE(MID($B10113,FIND(":",$B10113)+1,2))/30,"")))</f>
        <v/>
      </c>
      <c r="G10113" s="12">
        <f>IF($E10113="","",IF(WEEKDAY($E10113,2)&lt;6,1,0))</f>
        <v/>
      </c>
      <c r="H10113" s="12">
        <f>IF(OR($E10113="",$F10113=""),"",IF(AND($G10113=1,$F10113&gt;='Working Hours'!$C$8,$F10113&lt;'Working Hours'!$C$9),1,0))</f>
        <v/>
      </c>
    </row>
    <row r="10114">
      <c r="A10114" s="11" t="n"/>
      <c r="B10114" s="11" t="n"/>
      <c r="C10114" s="11" t="n"/>
      <c r="E10114" s="12">
        <f>IF($A10114="","",IF(ISNUMBER($A10114),$A10114,IFERROR(DATEVALUE($A10114),"")))</f>
        <v/>
      </c>
      <c r="F10114" s="12">
        <f>IF($B10114="","",IF(ISNUMBER($B10114),HOUR($B10114)*2+MINUTE($B10114)/30,IFERROR(VALUE(LEFT($B10114,FIND(":",$B10114)-1))*2+VALUE(MID($B10114,FIND(":",$B10114)+1,2))/30,"")))</f>
        <v/>
      </c>
      <c r="G10114" s="12">
        <f>IF($E10114="","",IF(WEEKDAY($E10114,2)&lt;6,1,0))</f>
        <v/>
      </c>
      <c r="H10114" s="12">
        <f>IF(OR($E10114="",$F10114=""),"",IF(AND($G10114=1,$F10114&gt;='Working Hours'!$C$8,$F10114&lt;'Working Hours'!$C$9),1,0))</f>
        <v/>
      </c>
    </row>
    <row r="10115">
      <c r="A10115" s="11" t="n"/>
      <c r="B10115" s="11" t="n"/>
      <c r="C10115" s="11" t="n"/>
      <c r="E10115" s="12">
        <f>IF($A10115="","",IF(ISNUMBER($A10115),$A10115,IFERROR(DATEVALUE($A10115),"")))</f>
        <v/>
      </c>
      <c r="F10115" s="12">
        <f>IF($B10115="","",IF(ISNUMBER($B10115),HOUR($B10115)*2+MINUTE($B10115)/30,IFERROR(VALUE(LEFT($B10115,FIND(":",$B10115)-1))*2+VALUE(MID($B10115,FIND(":",$B10115)+1,2))/30,"")))</f>
        <v/>
      </c>
      <c r="G10115" s="12">
        <f>IF($E10115="","",IF(WEEKDAY($E10115,2)&lt;6,1,0))</f>
        <v/>
      </c>
      <c r="H10115" s="12">
        <f>IF(OR($E10115="",$F10115=""),"",IF(AND($G10115=1,$F10115&gt;='Working Hours'!$C$8,$F10115&lt;'Working Hours'!$C$9),1,0))</f>
        <v/>
      </c>
    </row>
    <row r="10116">
      <c r="A10116" s="11" t="n"/>
      <c r="B10116" s="11" t="n"/>
      <c r="C10116" s="11" t="n"/>
      <c r="E10116" s="12">
        <f>IF($A10116="","",IF(ISNUMBER($A10116),$A10116,IFERROR(DATEVALUE($A10116),"")))</f>
        <v/>
      </c>
      <c r="F10116" s="12">
        <f>IF($B10116="","",IF(ISNUMBER($B10116),HOUR($B10116)*2+MINUTE($B10116)/30,IFERROR(VALUE(LEFT($B10116,FIND(":",$B10116)-1))*2+VALUE(MID($B10116,FIND(":",$B10116)+1,2))/30,"")))</f>
        <v/>
      </c>
      <c r="G10116" s="12">
        <f>IF($E10116="","",IF(WEEKDAY($E10116,2)&lt;6,1,0))</f>
        <v/>
      </c>
      <c r="H10116" s="12">
        <f>IF(OR($E10116="",$F10116=""),"",IF(AND($G10116=1,$F10116&gt;='Working Hours'!$C$8,$F10116&lt;'Working Hours'!$C$9),1,0))</f>
        <v/>
      </c>
    </row>
    <row r="10117">
      <c r="A10117" s="11" t="n"/>
      <c r="B10117" s="11" t="n"/>
      <c r="C10117" s="11" t="n"/>
      <c r="E10117" s="12">
        <f>IF($A10117="","",IF(ISNUMBER($A10117),$A10117,IFERROR(DATEVALUE($A10117),"")))</f>
        <v/>
      </c>
      <c r="F10117" s="12">
        <f>IF($B10117="","",IF(ISNUMBER($B10117),HOUR($B10117)*2+MINUTE($B10117)/30,IFERROR(VALUE(LEFT($B10117,FIND(":",$B10117)-1))*2+VALUE(MID($B10117,FIND(":",$B10117)+1,2))/30,"")))</f>
        <v/>
      </c>
      <c r="G10117" s="12">
        <f>IF($E10117="","",IF(WEEKDAY($E10117,2)&lt;6,1,0))</f>
        <v/>
      </c>
      <c r="H10117" s="12">
        <f>IF(OR($E10117="",$F10117=""),"",IF(AND($G10117=1,$F10117&gt;='Working Hours'!$C$8,$F10117&lt;'Working Hours'!$C$9),1,0))</f>
        <v/>
      </c>
    </row>
    <row r="10118">
      <c r="A10118" s="11" t="n"/>
      <c r="B10118" s="11" t="n"/>
      <c r="C10118" s="11" t="n"/>
      <c r="E10118" s="12">
        <f>IF($A10118="","",IF(ISNUMBER($A10118),$A10118,IFERROR(DATEVALUE($A10118),"")))</f>
        <v/>
      </c>
      <c r="F10118" s="12">
        <f>IF($B10118="","",IF(ISNUMBER($B10118),HOUR($B10118)*2+MINUTE($B10118)/30,IFERROR(VALUE(LEFT($B10118,FIND(":",$B10118)-1))*2+VALUE(MID($B10118,FIND(":",$B10118)+1,2))/30,"")))</f>
        <v/>
      </c>
      <c r="G10118" s="12">
        <f>IF($E10118="","",IF(WEEKDAY($E10118,2)&lt;6,1,0))</f>
        <v/>
      </c>
      <c r="H10118" s="12">
        <f>IF(OR($E10118="",$F10118=""),"",IF(AND($G10118=1,$F10118&gt;='Working Hours'!$C$8,$F10118&lt;'Working Hours'!$C$9),1,0))</f>
        <v/>
      </c>
    </row>
    <row r="10119">
      <c r="A10119" s="11" t="n"/>
      <c r="B10119" s="11" t="n"/>
      <c r="C10119" s="11" t="n"/>
      <c r="E10119" s="12">
        <f>IF($A10119="","",IF(ISNUMBER($A10119),$A10119,IFERROR(DATEVALUE($A10119),"")))</f>
        <v/>
      </c>
      <c r="F10119" s="12">
        <f>IF($B10119="","",IF(ISNUMBER($B10119),HOUR($B10119)*2+MINUTE($B10119)/30,IFERROR(VALUE(LEFT($B10119,FIND(":",$B10119)-1))*2+VALUE(MID($B10119,FIND(":",$B10119)+1,2))/30,"")))</f>
        <v/>
      </c>
      <c r="G10119" s="12">
        <f>IF($E10119="","",IF(WEEKDAY($E10119,2)&lt;6,1,0))</f>
        <v/>
      </c>
      <c r="H10119" s="12">
        <f>IF(OR($E10119="",$F10119=""),"",IF(AND($G10119=1,$F10119&gt;='Working Hours'!$C$8,$F10119&lt;'Working Hours'!$C$9),1,0))</f>
        <v/>
      </c>
    </row>
    <row r="10120">
      <c r="A10120" s="11" t="n"/>
      <c r="B10120" s="11" t="n"/>
      <c r="C10120" s="11" t="n"/>
      <c r="E10120" s="12">
        <f>IF($A10120="","",IF(ISNUMBER($A10120),$A10120,IFERROR(DATEVALUE($A10120),"")))</f>
        <v/>
      </c>
      <c r="F10120" s="12">
        <f>IF($B10120="","",IF(ISNUMBER($B10120),HOUR($B10120)*2+MINUTE($B10120)/30,IFERROR(VALUE(LEFT($B10120,FIND(":",$B10120)-1))*2+VALUE(MID($B10120,FIND(":",$B10120)+1,2))/30,"")))</f>
        <v/>
      </c>
      <c r="G10120" s="12">
        <f>IF($E10120="","",IF(WEEKDAY($E10120,2)&lt;6,1,0))</f>
        <v/>
      </c>
      <c r="H10120" s="12">
        <f>IF(OR($E10120="",$F10120=""),"",IF(AND($G10120=1,$F10120&gt;='Working Hours'!$C$8,$F10120&lt;'Working Hours'!$C$9),1,0))</f>
        <v/>
      </c>
    </row>
    <row r="10121">
      <c r="A10121" s="11" t="n"/>
      <c r="B10121" s="11" t="n"/>
      <c r="C10121" s="11" t="n"/>
      <c r="E10121" s="12">
        <f>IF($A10121="","",IF(ISNUMBER($A10121),$A10121,IFERROR(DATEVALUE($A10121),"")))</f>
        <v/>
      </c>
      <c r="F10121" s="12">
        <f>IF($B10121="","",IF(ISNUMBER($B10121),HOUR($B10121)*2+MINUTE($B10121)/30,IFERROR(VALUE(LEFT($B10121,FIND(":",$B10121)-1))*2+VALUE(MID($B10121,FIND(":",$B10121)+1,2))/30,"")))</f>
        <v/>
      </c>
      <c r="G10121" s="12">
        <f>IF($E10121="","",IF(WEEKDAY($E10121,2)&lt;6,1,0))</f>
        <v/>
      </c>
      <c r="H10121" s="12">
        <f>IF(OR($E10121="",$F10121=""),"",IF(AND($G10121=1,$F10121&gt;='Working Hours'!$C$8,$F10121&lt;'Working Hours'!$C$9),1,0))</f>
        <v/>
      </c>
    </row>
    <row r="10122">
      <c r="A10122" s="11" t="n"/>
      <c r="B10122" s="11" t="n"/>
      <c r="C10122" s="11" t="n"/>
      <c r="E10122" s="12">
        <f>IF($A10122="","",IF(ISNUMBER($A10122),$A10122,IFERROR(DATEVALUE($A10122),"")))</f>
        <v/>
      </c>
      <c r="F10122" s="12">
        <f>IF($B10122="","",IF(ISNUMBER($B10122),HOUR($B10122)*2+MINUTE($B10122)/30,IFERROR(VALUE(LEFT($B10122,FIND(":",$B10122)-1))*2+VALUE(MID($B10122,FIND(":",$B10122)+1,2))/30,"")))</f>
        <v/>
      </c>
      <c r="G10122" s="12">
        <f>IF($E10122="","",IF(WEEKDAY($E10122,2)&lt;6,1,0))</f>
        <v/>
      </c>
      <c r="H10122" s="12">
        <f>IF(OR($E10122="",$F10122=""),"",IF(AND($G10122=1,$F10122&gt;='Working Hours'!$C$8,$F10122&lt;'Working Hours'!$C$9),1,0))</f>
        <v/>
      </c>
    </row>
    <row r="10123">
      <c r="A10123" s="11" t="n"/>
      <c r="B10123" s="11" t="n"/>
      <c r="C10123" s="11" t="n"/>
      <c r="E10123" s="12">
        <f>IF($A10123="","",IF(ISNUMBER($A10123),$A10123,IFERROR(DATEVALUE($A10123),"")))</f>
        <v/>
      </c>
      <c r="F10123" s="12">
        <f>IF($B10123="","",IF(ISNUMBER($B10123),HOUR($B10123)*2+MINUTE($B10123)/30,IFERROR(VALUE(LEFT($B10123,FIND(":",$B10123)-1))*2+VALUE(MID($B10123,FIND(":",$B10123)+1,2))/30,"")))</f>
        <v/>
      </c>
      <c r="G10123" s="12">
        <f>IF($E10123="","",IF(WEEKDAY($E10123,2)&lt;6,1,0))</f>
        <v/>
      </c>
      <c r="H10123" s="12">
        <f>IF(OR($E10123="",$F10123=""),"",IF(AND($G10123=1,$F10123&gt;='Working Hours'!$C$8,$F10123&lt;'Working Hours'!$C$9),1,0))</f>
        <v/>
      </c>
    </row>
    <row r="10124">
      <c r="A10124" s="11" t="n"/>
      <c r="B10124" s="11" t="n"/>
      <c r="C10124" s="11" t="n"/>
      <c r="E10124" s="12">
        <f>IF($A10124="","",IF(ISNUMBER($A10124),$A10124,IFERROR(DATEVALUE($A10124),"")))</f>
        <v/>
      </c>
      <c r="F10124" s="12">
        <f>IF($B10124="","",IF(ISNUMBER($B10124),HOUR($B10124)*2+MINUTE($B10124)/30,IFERROR(VALUE(LEFT($B10124,FIND(":",$B10124)-1))*2+VALUE(MID($B10124,FIND(":",$B10124)+1,2))/30,"")))</f>
        <v/>
      </c>
      <c r="G10124" s="12">
        <f>IF($E10124="","",IF(WEEKDAY($E10124,2)&lt;6,1,0))</f>
        <v/>
      </c>
      <c r="H10124" s="12">
        <f>IF(OR($E10124="",$F10124=""),"",IF(AND($G10124=1,$F10124&gt;='Working Hours'!$C$8,$F10124&lt;'Working Hours'!$C$9),1,0))</f>
        <v/>
      </c>
    </row>
    <row r="10125">
      <c r="A10125" s="11" t="n"/>
      <c r="B10125" s="11" t="n"/>
      <c r="C10125" s="11" t="n"/>
      <c r="E10125" s="12">
        <f>IF($A10125="","",IF(ISNUMBER($A10125),$A10125,IFERROR(DATEVALUE($A10125),"")))</f>
        <v/>
      </c>
      <c r="F10125" s="12">
        <f>IF($B10125="","",IF(ISNUMBER($B10125),HOUR($B10125)*2+MINUTE($B10125)/30,IFERROR(VALUE(LEFT($B10125,FIND(":",$B10125)-1))*2+VALUE(MID($B10125,FIND(":",$B10125)+1,2))/30,"")))</f>
        <v/>
      </c>
      <c r="G10125" s="12">
        <f>IF($E10125="","",IF(WEEKDAY($E10125,2)&lt;6,1,0))</f>
        <v/>
      </c>
      <c r="H10125" s="12">
        <f>IF(OR($E10125="",$F10125=""),"",IF(AND($G10125=1,$F10125&gt;='Working Hours'!$C$8,$F10125&lt;'Working Hours'!$C$9),1,0))</f>
        <v/>
      </c>
    </row>
    <row r="10126">
      <c r="A10126" s="11" t="n"/>
      <c r="B10126" s="11" t="n"/>
      <c r="C10126" s="11" t="n"/>
      <c r="E10126" s="12">
        <f>IF($A10126="","",IF(ISNUMBER($A10126),$A10126,IFERROR(DATEVALUE($A10126),"")))</f>
        <v/>
      </c>
      <c r="F10126" s="12">
        <f>IF($B10126="","",IF(ISNUMBER($B10126),HOUR($B10126)*2+MINUTE($B10126)/30,IFERROR(VALUE(LEFT($B10126,FIND(":",$B10126)-1))*2+VALUE(MID($B10126,FIND(":",$B10126)+1,2))/30,"")))</f>
        <v/>
      </c>
      <c r="G10126" s="12">
        <f>IF($E10126="","",IF(WEEKDAY($E10126,2)&lt;6,1,0))</f>
        <v/>
      </c>
      <c r="H10126" s="12">
        <f>IF(OR($E10126="",$F10126=""),"",IF(AND($G10126=1,$F10126&gt;='Working Hours'!$C$8,$F10126&lt;'Working Hours'!$C$9),1,0))</f>
        <v/>
      </c>
    </row>
    <row r="10127">
      <c r="A10127" s="11" t="n"/>
      <c r="B10127" s="11" t="n"/>
      <c r="C10127" s="11" t="n"/>
      <c r="E10127" s="12">
        <f>IF($A10127="","",IF(ISNUMBER($A10127),$A10127,IFERROR(DATEVALUE($A10127),"")))</f>
        <v/>
      </c>
      <c r="F10127" s="12">
        <f>IF($B10127="","",IF(ISNUMBER($B10127),HOUR($B10127)*2+MINUTE($B10127)/30,IFERROR(VALUE(LEFT($B10127,FIND(":",$B10127)-1))*2+VALUE(MID($B10127,FIND(":",$B10127)+1,2))/30,"")))</f>
        <v/>
      </c>
      <c r="G10127" s="12">
        <f>IF($E10127="","",IF(WEEKDAY($E10127,2)&lt;6,1,0))</f>
        <v/>
      </c>
      <c r="H10127" s="12">
        <f>IF(OR($E10127="",$F10127=""),"",IF(AND($G10127=1,$F10127&gt;='Working Hours'!$C$8,$F10127&lt;'Working Hours'!$C$9),1,0))</f>
        <v/>
      </c>
    </row>
    <row r="10128">
      <c r="A10128" s="11" t="n"/>
      <c r="B10128" s="11" t="n"/>
      <c r="C10128" s="11" t="n"/>
      <c r="E10128" s="12">
        <f>IF($A10128="","",IF(ISNUMBER($A10128),$A10128,IFERROR(DATEVALUE($A10128),"")))</f>
        <v/>
      </c>
      <c r="F10128" s="12">
        <f>IF($B10128="","",IF(ISNUMBER($B10128),HOUR($B10128)*2+MINUTE($B10128)/30,IFERROR(VALUE(LEFT($B10128,FIND(":",$B10128)-1))*2+VALUE(MID($B10128,FIND(":",$B10128)+1,2))/30,"")))</f>
        <v/>
      </c>
      <c r="G10128" s="12">
        <f>IF($E10128="","",IF(WEEKDAY($E10128,2)&lt;6,1,0))</f>
        <v/>
      </c>
      <c r="H10128" s="12">
        <f>IF(OR($E10128="",$F10128=""),"",IF(AND($G10128=1,$F10128&gt;='Working Hours'!$C$8,$F10128&lt;'Working Hours'!$C$9),1,0))</f>
        <v/>
      </c>
    </row>
    <row r="10129">
      <c r="A10129" s="11" t="n"/>
      <c r="B10129" s="11" t="n"/>
      <c r="C10129" s="11" t="n"/>
      <c r="E10129" s="12">
        <f>IF($A10129="","",IF(ISNUMBER($A10129),$A10129,IFERROR(DATEVALUE($A10129),"")))</f>
        <v/>
      </c>
      <c r="F10129" s="12">
        <f>IF($B10129="","",IF(ISNUMBER($B10129),HOUR($B10129)*2+MINUTE($B10129)/30,IFERROR(VALUE(LEFT($B10129,FIND(":",$B10129)-1))*2+VALUE(MID($B10129,FIND(":",$B10129)+1,2))/30,"")))</f>
        <v/>
      </c>
      <c r="G10129" s="12">
        <f>IF($E10129="","",IF(WEEKDAY($E10129,2)&lt;6,1,0))</f>
        <v/>
      </c>
      <c r="H10129" s="12">
        <f>IF(OR($E10129="",$F10129=""),"",IF(AND($G10129=1,$F10129&gt;='Working Hours'!$C$8,$F10129&lt;'Working Hours'!$C$9),1,0))</f>
        <v/>
      </c>
    </row>
    <row r="10130">
      <c r="A10130" s="11" t="n"/>
      <c r="B10130" s="11" t="n"/>
      <c r="C10130" s="11" t="n"/>
      <c r="E10130" s="12">
        <f>IF($A10130="","",IF(ISNUMBER($A10130),$A10130,IFERROR(DATEVALUE($A10130),"")))</f>
        <v/>
      </c>
      <c r="F10130" s="12">
        <f>IF($B10130="","",IF(ISNUMBER($B10130),HOUR($B10130)*2+MINUTE($B10130)/30,IFERROR(VALUE(LEFT($B10130,FIND(":",$B10130)-1))*2+VALUE(MID($B10130,FIND(":",$B10130)+1,2))/30,"")))</f>
        <v/>
      </c>
      <c r="G10130" s="12">
        <f>IF($E10130="","",IF(WEEKDAY($E10130,2)&lt;6,1,0))</f>
        <v/>
      </c>
      <c r="H10130" s="12">
        <f>IF(OR($E10130="",$F10130=""),"",IF(AND($G10130=1,$F10130&gt;='Working Hours'!$C$8,$F10130&lt;'Working Hours'!$C$9),1,0))</f>
        <v/>
      </c>
    </row>
    <row r="10131">
      <c r="A10131" s="11" t="n"/>
      <c r="B10131" s="11" t="n"/>
      <c r="C10131" s="11" t="n"/>
      <c r="E10131" s="12">
        <f>IF($A10131="","",IF(ISNUMBER($A10131),$A10131,IFERROR(DATEVALUE($A10131),"")))</f>
        <v/>
      </c>
      <c r="F10131" s="12">
        <f>IF($B10131="","",IF(ISNUMBER($B10131),HOUR($B10131)*2+MINUTE($B10131)/30,IFERROR(VALUE(LEFT($B10131,FIND(":",$B10131)-1))*2+VALUE(MID($B10131,FIND(":",$B10131)+1,2))/30,"")))</f>
        <v/>
      </c>
      <c r="G10131" s="12">
        <f>IF($E10131="","",IF(WEEKDAY($E10131,2)&lt;6,1,0))</f>
        <v/>
      </c>
      <c r="H10131" s="12">
        <f>IF(OR($E10131="",$F10131=""),"",IF(AND($G10131=1,$F10131&gt;='Working Hours'!$C$8,$F10131&lt;'Working Hours'!$C$9),1,0))</f>
        <v/>
      </c>
    </row>
    <row r="10132">
      <c r="A10132" s="11" t="n"/>
      <c r="B10132" s="11" t="n"/>
      <c r="C10132" s="11" t="n"/>
      <c r="E10132" s="12">
        <f>IF($A10132="","",IF(ISNUMBER($A10132),$A10132,IFERROR(DATEVALUE($A10132),"")))</f>
        <v/>
      </c>
      <c r="F10132" s="12">
        <f>IF($B10132="","",IF(ISNUMBER($B10132),HOUR($B10132)*2+MINUTE($B10132)/30,IFERROR(VALUE(LEFT($B10132,FIND(":",$B10132)-1))*2+VALUE(MID($B10132,FIND(":",$B10132)+1,2))/30,"")))</f>
        <v/>
      </c>
      <c r="G10132" s="12">
        <f>IF($E10132="","",IF(WEEKDAY($E10132,2)&lt;6,1,0))</f>
        <v/>
      </c>
      <c r="H10132" s="12">
        <f>IF(OR($E10132="",$F10132=""),"",IF(AND($G10132=1,$F10132&gt;='Working Hours'!$C$8,$F10132&lt;'Working Hours'!$C$9),1,0))</f>
        <v/>
      </c>
    </row>
    <row r="10133">
      <c r="A10133" s="11" t="n"/>
      <c r="B10133" s="11" t="n"/>
      <c r="C10133" s="11" t="n"/>
      <c r="E10133" s="12">
        <f>IF($A10133="","",IF(ISNUMBER($A10133),$A10133,IFERROR(DATEVALUE($A10133),"")))</f>
        <v/>
      </c>
      <c r="F10133" s="12">
        <f>IF($B10133="","",IF(ISNUMBER($B10133),HOUR($B10133)*2+MINUTE($B10133)/30,IFERROR(VALUE(LEFT($B10133,FIND(":",$B10133)-1))*2+VALUE(MID($B10133,FIND(":",$B10133)+1,2))/30,"")))</f>
        <v/>
      </c>
      <c r="G10133" s="12">
        <f>IF($E10133="","",IF(WEEKDAY($E10133,2)&lt;6,1,0))</f>
        <v/>
      </c>
      <c r="H10133" s="12">
        <f>IF(OR($E10133="",$F10133=""),"",IF(AND($G10133=1,$F10133&gt;='Working Hours'!$C$8,$F10133&lt;'Working Hours'!$C$9),1,0))</f>
        <v/>
      </c>
    </row>
    <row r="10134">
      <c r="A10134" s="11" t="n"/>
      <c r="B10134" s="11" t="n"/>
      <c r="C10134" s="11" t="n"/>
      <c r="E10134" s="12">
        <f>IF($A10134="","",IF(ISNUMBER($A10134),$A10134,IFERROR(DATEVALUE($A10134),"")))</f>
        <v/>
      </c>
      <c r="F10134" s="12">
        <f>IF($B10134="","",IF(ISNUMBER($B10134),HOUR($B10134)*2+MINUTE($B10134)/30,IFERROR(VALUE(LEFT($B10134,FIND(":",$B10134)-1))*2+VALUE(MID($B10134,FIND(":",$B10134)+1,2))/30,"")))</f>
        <v/>
      </c>
      <c r="G10134" s="12">
        <f>IF($E10134="","",IF(WEEKDAY($E10134,2)&lt;6,1,0))</f>
        <v/>
      </c>
      <c r="H10134" s="12">
        <f>IF(OR($E10134="",$F10134=""),"",IF(AND($G10134=1,$F10134&gt;='Working Hours'!$C$8,$F10134&lt;'Working Hours'!$C$9),1,0))</f>
        <v/>
      </c>
    </row>
    <row r="10135">
      <c r="A10135" s="11" t="n"/>
      <c r="B10135" s="11" t="n"/>
      <c r="C10135" s="11" t="n"/>
      <c r="E10135" s="12">
        <f>IF($A10135="","",IF(ISNUMBER($A10135),$A10135,IFERROR(DATEVALUE($A10135),"")))</f>
        <v/>
      </c>
      <c r="F10135" s="12">
        <f>IF($B10135="","",IF(ISNUMBER($B10135),HOUR($B10135)*2+MINUTE($B10135)/30,IFERROR(VALUE(LEFT($B10135,FIND(":",$B10135)-1))*2+VALUE(MID($B10135,FIND(":",$B10135)+1,2))/30,"")))</f>
        <v/>
      </c>
      <c r="G10135" s="12">
        <f>IF($E10135="","",IF(WEEKDAY($E10135,2)&lt;6,1,0))</f>
        <v/>
      </c>
      <c r="H10135" s="12">
        <f>IF(OR($E10135="",$F10135=""),"",IF(AND($G10135=1,$F10135&gt;='Working Hours'!$C$8,$F10135&lt;'Working Hours'!$C$9),1,0))</f>
        <v/>
      </c>
    </row>
    <row r="10136">
      <c r="A10136" s="11" t="n"/>
      <c r="B10136" s="11" t="n"/>
      <c r="C10136" s="11" t="n"/>
      <c r="E10136" s="12">
        <f>IF($A10136="","",IF(ISNUMBER($A10136),$A10136,IFERROR(DATEVALUE($A10136),"")))</f>
        <v/>
      </c>
      <c r="F10136" s="12">
        <f>IF($B10136="","",IF(ISNUMBER($B10136),HOUR($B10136)*2+MINUTE($B10136)/30,IFERROR(VALUE(LEFT($B10136,FIND(":",$B10136)-1))*2+VALUE(MID($B10136,FIND(":",$B10136)+1,2))/30,"")))</f>
        <v/>
      </c>
      <c r="G10136" s="12">
        <f>IF($E10136="","",IF(WEEKDAY($E10136,2)&lt;6,1,0))</f>
        <v/>
      </c>
      <c r="H10136" s="12">
        <f>IF(OR($E10136="",$F10136=""),"",IF(AND($G10136=1,$F10136&gt;='Working Hours'!$C$8,$F10136&lt;'Working Hours'!$C$9),1,0))</f>
        <v/>
      </c>
    </row>
    <row r="10137">
      <c r="A10137" s="11" t="n"/>
      <c r="B10137" s="11" t="n"/>
      <c r="C10137" s="11" t="n"/>
      <c r="E10137" s="12">
        <f>IF($A10137="","",IF(ISNUMBER($A10137),$A10137,IFERROR(DATEVALUE($A10137),"")))</f>
        <v/>
      </c>
      <c r="F10137" s="12">
        <f>IF($B10137="","",IF(ISNUMBER($B10137),HOUR($B10137)*2+MINUTE($B10137)/30,IFERROR(VALUE(LEFT($B10137,FIND(":",$B10137)-1))*2+VALUE(MID($B10137,FIND(":",$B10137)+1,2))/30,"")))</f>
        <v/>
      </c>
      <c r="G10137" s="12">
        <f>IF($E10137="","",IF(WEEKDAY($E10137,2)&lt;6,1,0))</f>
        <v/>
      </c>
      <c r="H10137" s="12">
        <f>IF(OR($E10137="",$F10137=""),"",IF(AND($G10137=1,$F10137&gt;='Working Hours'!$C$8,$F10137&lt;'Working Hours'!$C$9),1,0))</f>
        <v/>
      </c>
    </row>
    <row r="10138">
      <c r="A10138" s="11" t="n"/>
      <c r="B10138" s="11" t="n"/>
      <c r="C10138" s="11" t="n"/>
      <c r="E10138" s="12">
        <f>IF($A10138="","",IF(ISNUMBER($A10138),$A10138,IFERROR(DATEVALUE($A10138),"")))</f>
        <v/>
      </c>
      <c r="F10138" s="12">
        <f>IF($B10138="","",IF(ISNUMBER($B10138),HOUR($B10138)*2+MINUTE($B10138)/30,IFERROR(VALUE(LEFT($B10138,FIND(":",$B10138)-1))*2+VALUE(MID($B10138,FIND(":",$B10138)+1,2))/30,"")))</f>
        <v/>
      </c>
      <c r="G10138" s="12">
        <f>IF($E10138="","",IF(WEEKDAY($E10138,2)&lt;6,1,0))</f>
        <v/>
      </c>
      <c r="H10138" s="12">
        <f>IF(OR($E10138="",$F10138=""),"",IF(AND($G10138=1,$F10138&gt;='Working Hours'!$C$8,$F10138&lt;'Working Hours'!$C$9),1,0))</f>
        <v/>
      </c>
    </row>
    <row r="10139">
      <c r="A10139" s="11" t="n"/>
      <c r="B10139" s="11" t="n"/>
      <c r="C10139" s="11" t="n"/>
      <c r="E10139" s="12">
        <f>IF($A10139="","",IF(ISNUMBER($A10139),$A10139,IFERROR(DATEVALUE($A10139),"")))</f>
        <v/>
      </c>
      <c r="F10139" s="12">
        <f>IF($B10139="","",IF(ISNUMBER($B10139),HOUR($B10139)*2+MINUTE($B10139)/30,IFERROR(VALUE(LEFT($B10139,FIND(":",$B10139)-1))*2+VALUE(MID($B10139,FIND(":",$B10139)+1,2))/30,"")))</f>
        <v/>
      </c>
      <c r="G10139" s="12">
        <f>IF($E10139="","",IF(WEEKDAY($E10139,2)&lt;6,1,0))</f>
        <v/>
      </c>
      <c r="H10139" s="12">
        <f>IF(OR($E10139="",$F10139=""),"",IF(AND($G10139=1,$F10139&gt;='Working Hours'!$C$8,$F10139&lt;'Working Hours'!$C$9),1,0))</f>
        <v/>
      </c>
    </row>
    <row r="10140">
      <c r="A10140" s="11" t="n"/>
      <c r="B10140" s="11" t="n"/>
      <c r="C10140" s="11" t="n"/>
      <c r="E10140" s="12">
        <f>IF($A10140="","",IF(ISNUMBER($A10140),$A10140,IFERROR(DATEVALUE($A10140),"")))</f>
        <v/>
      </c>
      <c r="F10140" s="12">
        <f>IF($B10140="","",IF(ISNUMBER($B10140),HOUR($B10140)*2+MINUTE($B10140)/30,IFERROR(VALUE(LEFT($B10140,FIND(":",$B10140)-1))*2+VALUE(MID($B10140,FIND(":",$B10140)+1,2))/30,"")))</f>
        <v/>
      </c>
      <c r="G10140" s="12">
        <f>IF($E10140="","",IF(WEEKDAY($E10140,2)&lt;6,1,0))</f>
        <v/>
      </c>
      <c r="H10140" s="12">
        <f>IF(OR($E10140="",$F10140=""),"",IF(AND($G10140=1,$F10140&gt;='Working Hours'!$C$8,$F10140&lt;'Working Hours'!$C$9),1,0))</f>
        <v/>
      </c>
    </row>
    <row r="10141">
      <c r="A10141" s="11" t="n"/>
      <c r="B10141" s="11" t="n"/>
      <c r="C10141" s="11" t="n"/>
      <c r="E10141" s="12">
        <f>IF($A10141="","",IF(ISNUMBER($A10141),$A10141,IFERROR(DATEVALUE($A10141),"")))</f>
        <v/>
      </c>
      <c r="F10141" s="12">
        <f>IF($B10141="","",IF(ISNUMBER($B10141),HOUR($B10141)*2+MINUTE($B10141)/30,IFERROR(VALUE(LEFT($B10141,FIND(":",$B10141)-1))*2+VALUE(MID($B10141,FIND(":",$B10141)+1,2))/30,"")))</f>
        <v/>
      </c>
      <c r="G10141" s="12">
        <f>IF($E10141="","",IF(WEEKDAY($E10141,2)&lt;6,1,0))</f>
        <v/>
      </c>
      <c r="H10141" s="12">
        <f>IF(OR($E10141="",$F10141=""),"",IF(AND($G10141=1,$F10141&gt;='Working Hours'!$C$8,$F10141&lt;'Working Hours'!$C$9),1,0))</f>
        <v/>
      </c>
    </row>
    <row r="10142">
      <c r="A10142" s="11" t="n"/>
      <c r="B10142" s="11" t="n"/>
      <c r="C10142" s="11" t="n"/>
      <c r="E10142" s="12">
        <f>IF($A10142="","",IF(ISNUMBER($A10142),$A10142,IFERROR(DATEVALUE($A10142),"")))</f>
        <v/>
      </c>
      <c r="F10142" s="12">
        <f>IF($B10142="","",IF(ISNUMBER($B10142),HOUR($B10142)*2+MINUTE($B10142)/30,IFERROR(VALUE(LEFT($B10142,FIND(":",$B10142)-1))*2+VALUE(MID($B10142,FIND(":",$B10142)+1,2))/30,"")))</f>
        <v/>
      </c>
      <c r="G10142" s="12">
        <f>IF($E10142="","",IF(WEEKDAY($E10142,2)&lt;6,1,0))</f>
        <v/>
      </c>
      <c r="H10142" s="12">
        <f>IF(OR($E10142="",$F10142=""),"",IF(AND($G10142=1,$F10142&gt;='Working Hours'!$C$8,$F10142&lt;'Working Hours'!$C$9),1,0))</f>
        <v/>
      </c>
    </row>
    <row r="10143">
      <c r="A10143" s="11" t="n"/>
      <c r="B10143" s="11" t="n"/>
      <c r="C10143" s="11" t="n"/>
      <c r="E10143" s="12">
        <f>IF($A10143="","",IF(ISNUMBER($A10143),$A10143,IFERROR(DATEVALUE($A10143),"")))</f>
        <v/>
      </c>
      <c r="F10143" s="12">
        <f>IF($B10143="","",IF(ISNUMBER($B10143),HOUR($B10143)*2+MINUTE($B10143)/30,IFERROR(VALUE(LEFT($B10143,FIND(":",$B10143)-1))*2+VALUE(MID($B10143,FIND(":",$B10143)+1,2))/30,"")))</f>
        <v/>
      </c>
      <c r="G10143" s="12">
        <f>IF($E10143="","",IF(WEEKDAY($E10143,2)&lt;6,1,0))</f>
        <v/>
      </c>
      <c r="H10143" s="12">
        <f>IF(OR($E10143="",$F10143=""),"",IF(AND($G10143=1,$F10143&gt;='Working Hours'!$C$8,$F10143&lt;'Working Hours'!$C$9),1,0))</f>
        <v/>
      </c>
    </row>
    <row r="10144">
      <c r="A10144" s="11" t="n"/>
      <c r="B10144" s="11" t="n"/>
      <c r="C10144" s="11" t="n"/>
      <c r="E10144" s="12">
        <f>IF($A10144="","",IF(ISNUMBER($A10144),$A10144,IFERROR(DATEVALUE($A10144),"")))</f>
        <v/>
      </c>
      <c r="F10144" s="12">
        <f>IF($B10144="","",IF(ISNUMBER($B10144),HOUR($B10144)*2+MINUTE($B10144)/30,IFERROR(VALUE(LEFT($B10144,FIND(":",$B10144)-1))*2+VALUE(MID($B10144,FIND(":",$B10144)+1,2))/30,"")))</f>
        <v/>
      </c>
      <c r="G10144" s="12">
        <f>IF($E10144="","",IF(WEEKDAY($E10144,2)&lt;6,1,0))</f>
        <v/>
      </c>
      <c r="H10144" s="12">
        <f>IF(OR($E10144="",$F10144=""),"",IF(AND($G10144=1,$F10144&gt;='Working Hours'!$C$8,$F10144&lt;'Working Hours'!$C$9),1,0))</f>
        <v/>
      </c>
    </row>
    <row r="10145">
      <c r="A10145" s="11" t="n"/>
      <c r="B10145" s="11" t="n"/>
      <c r="C10145" s="11" t="n"/>
      <c r="E10145" s="12">
        <f>IF($A10145="","",IF(ISNUMBER($A10145),$A10145,IFERROR(DATEVALUE($A10145),"")))</f>
        <v/>
      </c>
      <c r="F10145" s="12">
        <f>IF($B10145="","",IF(ISNUMBER($B10145),HOUR($B10145)*2+MINUTE($B10145)/30,IFERROR(VALUE(LEFT($B10145,FIND(":",$B10145)-1))*2+VALUE(MID($B10145,FIND(":",$B10145)+1,2))/30,"")))</f>
        <v/>
      </c>
      <c r="G10145" s="12">
        <f>IF($E10145="","",IF(WEEKDAY($E10145,2)&lt;6,1,0))</f>
        <v/>
      </c>
      <c r="H10145" s="12">
        <f>IF(OR($E10145="",$F10145=""),"",IF(AND($G10145=1,$F10145&gt;='Working Hours'!$C$8,$F10145&lt;'Working Hours'!$C$9),1,0))</f>
        <v/>
      </c>
    </row>
    <row r="10146">
      <c r="A10146" s="11" t="n"/>
      <c r="B10146" s="11" t="n"/>
      <c r="C10146" s="11" t="n"/>
      <c r="E10146" s="12">
        <f>IF($A10146="","",IF(ISNUMBER($A10146),$A10146,IFERROR(DATEVALUE($A10146),"")))</f>
        <v/>
      </c>
      <c r="F10146" s="12">
        <f>IF($B10146="","",IF(ISNUMBER($B10146),HOUR($B10146)*2+MINUTE($B10146)/30,IFERROR(VALUE(LEFT($B10146,FIND(":",$B10146)-1))*2+VALUE(MID($B10146,FIND(":",$B10146)+1,2))/30,"")))</f>
        <v/>
      </c>
      <c r="G10146" s="12">
        <f>IF($E10146="","",IF(WEEKDAY($E10146,2)&lt;6,1,0))</f>
        <v/>
      </c>
      <c r="H10146" s="12">
        <f>IF(OR($E10146="",$F10146=""),"",IF(AND($G10146=1,$F10146&gt;='Working Hours'!$C$8,$F10146&lt;'Working Hours'!$C$9),1,0))</f>
        <v/>
      </c>
    </row>
    <row r="10147">
      <c r="A10147" s="11" t="n"/>
      <c r="B10147" s="11" t="n"/>
      <c r="C10147" s="11" t="n"/>
      <c r="E10147" s="12">
        <f>IF($A10147="","",IF(ISNUMBER($A10147),$A10147,IFERROR(DATEVALUE($A10147),"")))</f>
        <v/>
      </c>
      <c r="F10147" s="12">
        <f>IF($B10147="","",IF(ISNUMBER($B10147),HOUR($B10147)*2+MINUTE($B10147)/30,IFERROR(VALUE(LEFT($B10147,FIND(":",$B10147)-1))*2+VALUE(MID($B10147,FIND(":",$B10147)+1,2))/30,"")))</f>
        <v/>
      </c>
      <c r="G10147" s="12">
        <f>IF($E10147="","",IF(WEEKDAY($E10147,2)&lt;6,1,0))</f>
        <v/>
      </c>
      <c r="H10147" s="12">
        <f>IF(OR($E10147="",$F10147=""),"",IF(AND($G10147=1,$F10147&gt;='Working Hours'!$C$8,$F10147&lt;'Working Hours'!$C$9),1,0))</f>
        <v/>
      </c>
    </row>
    <row r="10148">
      <c r="A10148" s="11" t="n"/>
      <c r="B10148" s="11" t="n"/>
      <c r="C10148" s="11" t="n"/>
      <c r="E10148" s="12">
        <f>IF($A10148="","",IF(ISNUMBER($A10148),$A10148,IFERROR(DATEVALUE($A10148),"")))</f>
        <v/>
      </c>
      <c r="F10148" s="12">
        <f>IF($B10148="","",IF(ISNUMBER($B10148),HOUR($B10148)*2+MINUTE($B10148)/30,IFERROR(VALUE(LEFT($B10148,FIND(":",$B10148)-1))*2+VALUE(MID($B10148,FIND(":",$B10148)+1,2))/30,"")))</f>
        <v/>
      </c>
      <c r="G10148" s="12">
        <f>IF($E10148="","",IF(WEEKDAY($E10148,2)&lt;6,1,0))</f>
        <v/>
      </c>
      <c r="H10148" s="12">
        <f>IF(OR($E10148="",$F10148=""),"",IF(AND($G10148=1,$F10148&gt;='Working Hours'!$C$8,$F10148&lt;'Working Hours'!$C$9),1,0))</f>
        <v/>
      </c>
    </row>
    <row r="10149">
      <c r="A10149" s="11" t="n"/>
      <c r="B10149" s="11" t="n"/>
      <c r="C10149" s="11" t="n"/>
      <c r="E10149" s="12">
        <f>IF($A10149="","",IF(ISNUMBER($A10149),$A10149,IFERROR(DATEVALUE($A10149),"")))</f>
        <v/>
      </c>
      <c r="F10149" s="12">
        <f>IF($B10149="","",IF(ISNUMBER($B10149),HOUR($B10149)*2+MINUTE($B10149)/30,IFERROR(VALUE(LEFT($B10149,FIND(":",$B10149)-1))*2+VALUE(MID($B10149,FIND(":",$B10149)+1,2))/30,"")))</f>
        <v/>
      </c>
      <c r="G10149" s="12">
        <f>IF($E10149="","",IF(WEEKDAY($E10149,2)&lt;6,1,0))</f>
        <v/>
      </c>
      <c r="H10149" s="12">
        <f>IF(OR($E10149="",$F10149=""),"",IF(AND($G10149=1,$F10149&gt;='Working Hours'!$C$8,$F10149&lt;'Working Hours'!$C$9),1,0))</f>
        <v/>
      </c>
    </row>
    <row r="10150">
      <c r="A10150" s="11" t="n"/>
      <c r="B10150" s="11" t="n"/>
      <c r="C10150" s="11" t="n"/>
      <c r="E10150" s="12">
        <f>IF($A10150="","",IF(ISNUMBER($A10150),$A10150,IFERROR(DATEVALUE($A10150),"")))</f>
        <v/>
      </c>
      <c r="F10150" s="12">
        <f>IF($B10150="","",IF(ISNUMBER($B10150),HOUR($B10150)*2+MINUTE($B10150)/30,IFERROR(VALUE(LEFT($B10150,FIND(":",$B10150)-1))*2+VALUE(MID($B10150,FIND(":",$B10150)+1,2))/30,"")))</f>
        <v/>
      </c>
      <c r="G10150" s="12">
        <f>IF($E10150="","",IF(WEEKDAY($E10150,2)&lt;6,1,0))</f>
        <v/>
      </c>
      <c r="H10150" s="12">
        <f>IF(OR($E10150="",$F10150=""),"",IF(AND($G10150=1,$F10150&gt;='Working Hours'!$C$8,$F10150&lt;'Working Hours'!$C$9),1,0))</f>
        <v/>
      </c>
    </row>
    <row r="10151">
      <c r="A10151" s="11" t="n"/>
      <c r="B10151" s="11" t="n"/>
      <c r="C10151" s="11" t="n"/>
      <c r="E10151" s="12">
        <f>IF($A10151="","",IF(ISNUMBER($A10151),$A10151,IFERROR(DATEVALUE($A10151),"")))</f>
        <v/>
      </c>
      <c r="F10151" s="12">
        <f>IF($B10151="","",IF(ISNUMBER($B10151),HOUR($B10151)*2+MINUTE($B10151)/30,IFERROR(VALUE(LEFT($B10151,FIND(":",$B10151)-1))*2+VALUE(MID($B10151,FIND(":",$B10151)+1,2))/30,"")))</f>
        <v/>
      </c>
      <c r="G10151" s="12">
        <f>IF($E10151="","",IF(WEEKDAY($E10151,2)&lt;6,1,0))</f>
        <v/>
      </c>
      <c r="H10151" s="12">
        <f>IF(OR($E10151="",$F10151=""),"",IF(AND($G10151=1,$F10151&gt;='Working Hours'!$C$8,$F10151&lt;'Working Hours'!$C$9),1,0))</f>
        <v/>
      </c>
    </row>
    <row r="10152">
      <c r="A10152" s="11" t="n"/>
      <c r="B10152" s="11" t="n"/>
      <c r="C10152" s="11" t="n"/>
      <c r="E10152" s="12">
        <f>IF($A10152="","",IF(ISNUMBER($A10152),$A10152,IFERROR(DATEVALUE($A10152),"")))</f>
        <v/>
      </c>
      <c r="F10152" s="12">
        <f>IF($B10152="","",IF(ISNUMBER($B10152),HOUR($B10152)*2+MINUTE($B10152)/30,IFERROR(VALUE(LEFT($B10152,FIND(":",$B10152)-1))*2+VALUE(MID($B10152,FIND(":",$B10152)+1,2))/30,"")))</f>
        <v/>
      </c>
      <c r="G10152" s="12">
        <f>IF($E10152="","",IF(WEEKDAY($E10152,2)&lt;6,1,0))</f>
        <v/>
      </c>
      <c r="H10152" s="12">
        <f>IF(OR($E10152="",$F10152=""),"",IF(AND($G10152=1,$F10152&gt;='Working Hours'!$C$8,$F10152&lt;'Working Hours'!$C$9),1,0))</f>
        <v/>
      </c>
    </row>
    <row r="10153">
      <c r="A10153" s="11" t="n"/>
      <c r="B10153" s="11" t="n"/>
      <c r="C10153" s="11" t="n"/>
      <c r="E10153" s="12">
        <f>IF($A10153="","",IF(ISNUMBER($A10153),$A10153,IFERROR(DATEVALUE($A10153),"")))</f>
        <v/>
      </c>
      <c r="F10153" s="12">
        <f>IF($B10153="","",IF(ISNUMBER($B10153),HOUR($B10153)*2+MINUTE($B10153)/30,IFERROR(VALUE(LEFT($B10153,FIND(":",$B10153)-1))*2+VALUE(MID($B10153,FIND(":",$B10153)+1,2))/30,"")))</f>
        <v/>
      </c>
      <c r="G10153" s="12">
        <f>IF($E10153="","",IF(WEEKDAY($E10153,2)&lt;6,1,0))</f>
        <v/>
      </c>
      <c r="H10153" s="12">
        <f>IF(OR($E10153="",$F10153=""),"",IF(AND($G10153=1,$F10153&gt;='Working Hours'!$C$8,$F10153&lt;'Working Hours'!$C$9),1,0))</f>
        <v/>
      </c>
    </row>
    <row r="10154">
      <c r="A10154" s="11" t="n"/>
      <c r="B10154" s="11" t="n"/>
      <c r="C10154" s="11" t="n"/>
      <c r="E10154" s="12">
        <f>IF($A10154="","",IF(ISNUMBER($A10154),$A10154,IFERROR(DATEVALUE($A10154),"")))</f>
        <v/>
      </c>
      <c r="F10154" s="12">
        <f>IF($B10154="","",IF(ISNUMBER($B10154),HOUR($B10154)*2+MINUTE($B10154)/30,IFERROR(VALUE(LEFT($B10154,FIND(":",$B10154)-1))*2+VALUE(MID($B10154,FIND(":",$B10154)+1,2))/30,"")))</f>
        <v/>
      </c>
      <c r="G10154" s="12">
        <f>IF($E10154="","",IF(WEEKDAY($E10154,2)&lt;6,1,0))</f>
        <v/>
      </c>
      <c r="H10154" s="12">
        <f>IF(OR($E10154="",$F10154=""),"",IF(AND($G10154=1,$F10154&gt;='Working Hours'!$C$8,$F10154&lt;'Working Hours'!$C$9),1,0))</f>
        <v/>
      </c>
    </row>
    <row r="10155">
      <c r="A10155" s="11" t="n"/>
      <c r="B10155" s="11" t="n"/>
      <c r="C10155" s="11" t="n"/>
      <c r="E10155" s="12">
        <f>IF($A10155="","",IF(ISNUMBER($A10155),$A10155,IFERROR(DATEVALUE($A10155),"")))</f>
        <v/>
      </c>
      <c r="F10155" s="12">
        <f>IF($B10155="","",IF(ISNUMBER($B10155),HOUR($B10155)*2+MINUTE($B10155)/30,IFERROR(VALUE(LEFT($B10155,FIND(":",$B10155)-1))*2+VALUE(MID($B10155,FIND(":",$B10155)+1,2))/30,"")))</f>
        <v/>
      </c>
      <c r="G10155" s="12">
        <f>IF($E10155="","",IF(WEEKDAY($E10155,2)&lt;6,1,0))</f>
        <v/>
      </c>
      <c r="H10155" s="12">
        <f>IF(OR($E10155="",$F10155=""),"",IF(AND($G10155=1,$F10155&gt;='Working Hours'!$C$8,$F10155&lt;'Working Hours'!$C$9),1,0))</f>
        <v/>
      </c>
    </row>
    <row r="10156">
      <c r="A10156" s="11" t="n"/>
      <c r="B10156" s="11" t="n"/>
      <c r="C10156" s="11" t="n"/>
      <c r="E10156" s="12">
        <f>IF($A10156="","",IF(ISNUMBER($A10156),$A10156,IFERROR(DATEVALUE($A10156),"")))</f>
        <v/>
      </c>
      <c r="F10156" s="12">
        <f>IF($B10156="","",IF(ISNUMBER($B10156),HOUR($B10156)*2+MINUTE($B10156)/30,IFERROR(VALUE(LEFT($B10156,FIND(":",$B10156)-1))*2+VALUE(MID($B10156,FIND(":",$B10156)+1,2))/30,"")))</f>
        <v/>
      </c>
      <c r="G10156" s="12">
        <f>IF($E10156="","",IF(WEEKDAY($E10156,2)&lt;6,1,0))</f>
        <v/>
      </c>
      <c r="H10156" s="12">
        <f>IF(OR($E10156="",$F10156=""),"",IF(AND($G10156=1,$F10156&gt;='Working Hours'!$C$8,$F10156&lt;'Working Hours'!$C$9),1,0))</f>
        <v/>
      </c>
    </row>
    <row r="10157">
      <c r="A10157" s="11" t="n"/>
      <c r="B10157" s="11" t="n"/>
      <c r="C10157" s="11" t="n"/>
      <c r="E10157" s="12">
        <f>IF($A10157="","",IF(ISNUMBER($A10157),$A10157,IFERROR(DATEVALUE($A10157),"")))</f>
        <v/>
      </c>
      <c r="F10157" s="12">
        <f>IF($B10157="","",IF(ISNUMBER($B10157),HOUR($B10157)*2+MINUTE($B10157)/30,IFERROR(VALUE(LEFT($B10157,FIND(":",$B10157)-1))*2+VALUE(MID($B10157,FIND(":",$B10157)+1,2))/30,"")))</f>
        <v/>
      </c>
      <c r="G10157" s="12">
        <f>IF($E10157="","",IF(WEEKDAY($E10157,2)&lt;6,1,0))</f>
        <v/>
      </c>
      <c r="H10157" s="12">
        <f>IF(OR($E10157="",$F10157=""),"",IF(AND($G10157=1,$F10157&gt;='Working Hours'!$C$8,$F10157&lt;'Working Hours'!$C$9),1,0))</f>
        <v/>
      </c>
    </row>
    <row r="10158">
      <c r="A10158" s="11" t="n"/>
      <c r="B10158" s="11" t="n"/>
      <c r="C10158" s="11" t="n"/>
      <c r="E10158" s="12">
        <f>IF($A10158="","",IF(ISNUMBER($A10158),$A10158,IFERROR(DATEVALUE($A10158),"")))</f>
        <v/>
      </c>
      <c r="F10158" s="12">
        <f>IF($B10158="","",IF(ISNUMBER($B10158),HOUR($B10158)*2+MINUTE($B10158)/30,IFERROR(VALUE(LEFT($B10158,FIND(":",$B10158)-1))*2+VALUE(MID($B10158,FIND(":",$B10158)+1,2))/30,"")))</f>
        <v/>
      </c>
      <c r="G10158" s="12">
        <f>IF($E10158="","",IF(WEEKDAY($E10158,2)&lt;6,1,0))</f>
        <v/>
      </c>
      <c r="H10158" s="12">
        <f>IF(OR($E10158="",$F10158=""),"",IF(AND($G10158=1,$F10158&gt;='Working Hours'!$C$8,$F10158&lt;'Working Hours'!$C$9),1,0))</f>
        <v/>
      </c>
    </row>
    <row r="10159">
      <c r="A10159" s="11" t="n"/>
      <c r="B10159" s="11" t="n"/>
      <c r="C10159" s="11" t="n"/>
      <c r="E10159" s="12">
        <f>IF($A10159="","",IF(ISNUMBER($A10159),$A10159,IFERROR(DATEVALUE($A10159),"")))</f>
        <v/>
      </c>
      <c r="F10159" s="12">
        <f>IF($B10159="","",IF(ISNUMBER($B10159),HOUR($B10159)*2+MINUTE($B10159)/30,IFERROR(VALUE(LEFT($B10159,FIND(":",$B10159)-1))*2+VALUE(MID($B10159,FIND(":",$B10159)+1,2))/30,"")))</f>
        <v/>
      </c>
      <c r="G10159" s="12">
        <f>IF($E10159="","",IF(WEEKDAY($E10159,2)&lt;6,1,0))</f>
        <v/>
      </c>
      <c r="H10159" s="12">
        <f>IF(OR($E10159="",$F10159=""),"",IF(AND($G10159=1,$F10159&gt;='Working Hours'!$C$8,$F10159&lt;'Working Hours'!$C$9),1,0))</f>
        <v/>
      </c>
    </row>
    <row r="10160">
      <c r="A10160" s="11" t="n"/>
      <c r="B10160" s="11" t="n"/>
      <c r="C10160" s="11" t="n"/>
      <c r="E10160" s="12">
        <f>IF($A10160="","",IF(ISNUMBER($A10160),$A10160,IFERROR(DATEVALUE($A10160),"")))</f>
        <v/>
      </c>
      <c r="F10160" s="12">
        <f>IF($B10160="","",IF(ISNUMBER($B10160),HOUR($B10160)*2+MINUTE($B10160)/30,IFERROR(VALUE(LEFT($B10160,FIND(":",$B10160)-1))*2+VALUE(MID($B10160,FIND(":",$B10160)+1,2))/30,"")))</f>
        <v/>
      </c>
      <c r="G10160" s="12">
        <f>IF($E10160="","",IF(WEEKDAY($E10160,2)&lt;6,1,0))</f>
        <v/>
      </c>
      <c r="H10160" s="12">
        <f>IF(OR($E10160="",$F10160=""),"",IF(AND($G10160=1,$F10160&gt;='Working Hours'!$C$8,$F10160&lt;'Working Hours'!$C$9),1,0))</f>
        <v/>
      </c>
    </row>
    <row r="10161">
      <c r="A10161" s="11" t="n"/>
      <c r="B10161" s="11" t="n"/>
      <c r="C10161" s="11" t="n"/>
      <c r="E10161" s="12">
        <f>IF($A10161="","",IF(ISNUMBER($A10161),$A10161,IFERROR(DATEVALUE($A10161),"")))</f>
        <v/>
      </c>
      <c r="F10161" s="12">
        <f>IF($B10161="","",IF(ISNUMBER($B10161),HOUR($B10161)*2+MINUTE($B10161)/30,IFERROR(VALUE(LEFT($B10161,FIND(":",$B10161)-1))*2+VALUE(MID($B10161,FIND(":",$B10161)+1,2))/30,"")))</f>
        <v/>
      </c>
      <c r="G10161" s="12">
        <f>IF($E10161="","",IF(WEEKDAY($E10161,2)&lt;6,1,0))</f>
        <v/>
      </c>
      <c r="H10161" s="12">
        <f>IF(OR($E10161="",$F10161=""),"",IF(AND($G10161=1,$F10161&gt;='Working Hours'!$C$8,$F10161&lt;'Working Hours'!$C$9),1,0))</f>
        <v/>
      </c>
    </row>
    <row r="10162">
      <c r="A10162" s="11" t="n"/>
      <c r="B10162" s="11" t="n"/>
      <c r="C10162" s="11" t="n"/>
      <c r="E10162" s="12">
        <f>IF($A10162="","",IF(ISNUMBER($A10162),$A10162,IFERROR(DATEVALUE($A10162),"")))</f>
        <v/>
      </c>
      <c r="F10162" s="12">
        <f>IF($B10162="","",IF(ISNUMBER($B10162),HOUR($B10162)*2+MINUTE($B10162)/30,IFERROR(VALUE(LEFT($B10162,FIND(":",$B10162)-1))*2+VALUE(MID($B10162,FIND(":",$B10162)+1,2))/30,"")))</f>
        <v/>
      </c>
      <c r="G10162" s="12">
        <f>IF($E10162="","",IF(WEEKDAY($E10162,2)&lt;6,1,0))</f>
        <v/>
      </c>
      <c r="H10162" s="12">
        <f>IF(OR($E10162="",$F10162=""),"",IF(AND($G10162=1,$F10162&gt;='Working Hours'!$C$8,$F10162&lt;'Working Hours'!$C$9),1,0))</f>
        <v/>
      </c>
    </row>
    <row r="10163">
      <c r="A10163" s="11" t="n"/>
      <c r="B10163" s="11" t="n"/>
      <c r="C10163" s="11" t="n"/>
      <c r="E10163" s="12">
        <f>IF($A10163="","",IF(ISNUMBER($A10163),$A10163,IFERROR(DATEVALUE($A10163),"")))</f>
        <v/>
      </c>
      <c r="F10163" s="12">
        <f>IF($B10163="","",IF(ISNUMBER($B10163),HOUR($B10163)*2+MINUTE($B10163)/30,IFERROR(VALUE(LEFT($B10163,FIND(":",$B10163)-1))*2+VALUE(MID($B10163,FIND(":",$B10163)+1,2))/30,"")))</f>
        <v/>
      </c>
      <c r="G10163" s="12">
        <f>IF($E10163="","",IF(WEEKDAY($E10163,2)&lt;6,1,0))</f>
        <v/>
      </c>
      <c r="H10163" s="12">
        <f>IF(OR($E10163="",$F10163=""),"",IF(AND($G10163=1,$F10163&gt;='Working Hours'!$C$8,$F10163&lt;'Working Hours'!$C$9),1,0))</f>
        <v/>
      </c>
    </row>
    <row r="10164">
      <c r="A10164" s="11" t="n"/>
      <c r="B10164" s="11" t="n"/>
      <c r="C10164" s="11" t="n"/>
      <c r="E10164" s="12">
        <f>IF($A10164="","",IF(ISNUMBER($A10164),$A10164,IFERROR(DATEVALUE($A10164),"")))</f>
        <v/>
      </c>
      <c r="F10164" s="12">
        <f>IF($B10164="","",IF(ISNUMBER($B10164),HOUR($B10164)*2+MINUTE($B10164)/30,IFERROR(VALUE(LEFT($B10164,FIND(":",$B10164)-1))*2+VALUE(MID($B10164,FIND(":",$B10164)+1,2))/30,"")))</f>
        <v/>
      </c>
      <c r="G10164" s="12">
        <f>IF($E10164="","",IF(WEEKDAY($E10164,2)&lt;6,1,0))</f>
        <v/>
      </c>
      <c r="H10164" s="12">
        <f>IF(OR($E10164="",$F10164=""),"",IF(AND($G10164=1,$F10164&gt;='Working Hours'!$C$8,$F10164&lt;'Working Hours'!$C$9),1,0))</f>
        <v/>
      </c>
    </row>
    <row r="10165">
      <c r="A10165" s="11" t="n"/>
      <c r="B10165" s="11" t="n"/>
      <c r="C10165" s="11" t="n"/>
      <c r="E10165" s="12">
        <f>IF($A10165="","",IF(ISNUMBER($A10165),$A10165,IFERROR(DATEVALUE($A10165),"")))</f>
        <v/>
      </c>
      <c r="F10165" s="12">
        <f>IF($B10165="","",IF(ISNUMBER($B10165),HOUR($B10165)*2+MINUTE($B10165)/30,IFERROR(VALUE(LEFT($B10165,FIND(":",$B10165)-1))*2+VALUE(MID($B10165,FIND(":",$B10165)+1,2))/30,"")))</f>
        <v/>
      </c>
      <c r="G10165" s="12">
        <f>IF($E10165="","",IF(WEEKDAY($E10165,2)&lt;6,1,0))</f>
        <v/>
      </c>
      <c r="H10165" s="12">
        <f>IF(OR($E10165="",$F10165=""),"",IF(AND($G10165=1,$F10165&gt;='Working Hours'!$C$8,$F10165&lt;'Working Hours'!$C$9),1,0))</f>
        <v/>
      </c>
    </row>
    <row r="10166">
      <c r="A10166" s="11" t="n"/>
      <c r="B10166" s="11" t="n"/>
      <c r="C10166" s="11" t="n"/>
      <c r="E10166" s="12">
        <f>IF($A10166="","",IF(ISNUMBER($A10166),$A10166,IFERROR(DATEVALUE($A10166),"")))</f>
        <v/>
      </c>
      <c r="F10166" s="12">
        <f>IF($B10166="","",IF(ISNUMBER($B10166),HOUR($B10166)*2+MINUTE($B10166)/30,IFERROR(VALUE(LEFT($B10166,FIND(":",$B10166)-1))*2+VALUE(MID($B10166,FIND(":",$B10166)+1,2))/30,"")))</f>
        <v/>
      </c>
      <c r="G10166" s="12">
        <f>IF($E10166="","",IF(WEEKDAY($E10166,2)&lt;6,1,0))</f>
        <v/>
      </c>
      <c r="H10166" s="12">
        <f>IF(OR($E10166="",$F10166=""),"",IF(AND($G10166=1,$F10166&gt;='Working Hours'!$C$8,$F10166&lt;'Working Hours'!$C$9),1,0))</f>
        <v/>
      </c>
    </row>
    <row r="10167">
      <c r="A10167" s="11" t="n"/>
      <c r="B10167" s="11" t="n"/>
      <c r="C10167" s="11" t="n"/>
      <c r="E10167" s="12">
        <f>IF($A10167="","",IF(ISNUMBER($A10167),$A10167,IFERROR(DATEVALUE($A10167),"")))</f>
        <v/>
      </c>
      <c r="F10167" s="12">
        <f>IF($B10167="","",IF(ISNUMBER($B10167),HOUR($B10167)*2+MINUTE($B10167)/30,IFERROR(VALUE(LEFT($B10167,FIND(":",$B10167)-1))*2+VALUE(MID($B10167,FIND(":",$B10167)+1,2))/30,"")))</f>
        <v/>
      </c>
      <c r="G10167" s="12">
        <f>IF($E10167="","",IF(WEEKDAY($E10167,2)&lt;6,1,0))</f>
        <v/>
      </c>
      <c r="H10167" s="12">
        <f>IF(OR($E10167="",$F10167=""),"",IF(AND($G10167=1,$F10167&gt;='Working Hours'!$C$8,$F10167&lt;'Working Hours'!$C$9),1,0))</f>
        <v/>
      </c>
    </row>
    <row r="10168">
      <c r="A10168" s="11" t="n"/>
      <c r="B10168" s="11" t="n"/>
      <c r="C10168" s="11" t="n"/>
      <c r="E10168" s="12">
        <f>IF($A10168="","",IF(ISNUMBER($A10168),$A10168,IFERROR(DATEVALUE($A10168),"")))</f>
        <v/>
      </c>
      <c r="F10168" s="12">
        <f>IF($B10168="","",IF(ISNUMBER($B10168),HOUR($B10168)*2+MINUTE($B10168)/30,IFERROR(VALUE(LEFT($B10168,FIND(":",$B10168)-1))*2+VALUE(MID($B10168,FIND(":",$B10168)+1,2))/30,"")))</f>
        <v/>
      </c>
      <c r="G10168" s="12">
        <f>IF($E10168="","",IF(WEEKDAY($E10168,2)&lt;6,1,0))</f>
        <v/>
      </c>
      <c r="H10168" s="12">
        <f>IF(OR($E10168="",$F10168=""),"",IF(AND($G10168=1,$F10168&gt;='Working Hours'!$C$8,$F10168&lt;'Working Hours'!$C$9),1,0))</f>
        <v/>
      </c>
    </row>
    <row r="10169">
      <c r="A10169" s="11" t="n"/>
      <c r="B10169" s="11" t="n"/>
      <c r="C10169" s="11" t="n"/>
      <c r="E10169" s="12">
        <f>IF($A10169="","",IF(ISNUMBER($A10169),$A10169,IFERROR(DATEVALUE($A10169),"")))</f>
        <v/>
      </c>
      <c r="F10169" s="12">
        <f>IF($B10169="","",IF(ISNUMBER($B10169),HOUR($B10169)*2+MINUTE($B10169)/30,IFERROR(VALUE(LEFT($B10169,FIND(":",$B10169)-1))*2+VALUE(MID($B10169,FIND(":",$B10169)+1,2))/30,"")))</f>
        <v/>
      </c>
      <c r="G10169" s="12">
        <f>IF($E10169="","",IF(WEEKDAY($E10169,2)&lt;6,1,0))</f>
        <v/>
      </c>
      <c r="H10169" s="12">
        <f>IF(OR($E10169="",$F10169=""),"",IF(AND($G10169=1,$F10169&gt;='Working Hours'!$C$8,$F10169&lt;'Working Hours'!$C$9),1,0))</f>
        <v/>
      </c>
    </row>
    <row r="10170">
      <c r="A10170" s="11" t="n"/>
      <c r="B10170" s="11" t="n"/>
      <c r="C10170" s="11" t="n"/>
      <c r="E10170" s="12">
        <f>IF($A10170="","",IF(ISNUMBER($A10170),$A10170,IFERROR(DATEVALUE($A10170),"")))</f>
        <v/>
      </c>
      <c r="F10170" s="12">
        <f>IF($B10170="","",IF(ISNUMBER($B10170),HOUR($B10170)*2+MINUTE($B10170)/30,IFERROR(VALUE(LEFT($B10170,FIND(":",$B10170)-1))*2+VALUE(MID($B10170,FIND(":",$B10170)+1,2))/30,"")))</f>
        <v/>
      </c>
      <c r="G10170" s="12">
        <f>IF($E10170="","",IF(WEEKDAY($E10170,2)&lt;6,1,0))</f>
        <v/>
      </c>
      <c r="H10170" s="12">
        <f>IF(OR($E10170="",$F10170=""),"",IF(AND($G10170=1,$F10170&gt;='Working Hours'!$C$8,$F10170&lt;'Working Hours'!$C$9),1,0))</f>
        <v/>
      </c>
    </row>
    <row r="10171">
      <c r="A10171" s="11" t="n"/>
      <c r="B10171" s="11" t="n"/>
      <c r="C10171" s="11" t="n"/>
      <c r="E10171" s="12">
        <f>IF($A10171="","",IF(ISNUMBER($A10171),$A10171,IFERROR(DATEVALUE($A10171),"")))</f>
        <v/>
      </c>
      <c r="F10171" s="12">
        <f>IF($B10171="","",IF(ISNUMBER($B10171),HOUR($B10171)*2+MINUTE($B10171)/30,IFERROR(VALUE(LEFT($B10171,FIND(":",$B10171)-1))*2+VALUE(MID($B10171,FIND(":",$B10171)+1,2))/30,"")))</f>
        <v/>
      </c>
      <c r="G10171" s="12">
        <f>IF($E10171="","",IF(WEEKDAY($E10171,2)&lt;6,1,0))</f>
        <v/>
      </c>
      <c r="H10171" s="12">
        <f>IF(OR($E10171="",$F10171=""),"",IF(AND($G10171=1,$F10171&gt;='Working Hours'!$C$8,$F10171&lt;'Working Hours'!$C$9),1,0))</f>
        <v/>
      </c>
    </row>
    <row r="10172">
      <c r="A10172" s="11" t="n"/>
      <c r="B10172" s="11" t="n"/>
      <c r="C10172" s="11" t="n"/>
      <c r="E10172" s="12">
        <f>IF($A10172="","",IF(ISNUMBER($A10172),$A10172,IFERROR(DATEVALUE($A10172),"")))</f>
        <v/>
      </c>
      <c r="F10172" s="12">
        <f>IF($B10172="","",IF(ISNUMBER($B10172),HOUR($B10172)*2+MINUTE($B10172)/30,IFERROR(VALUE(LEFT($B10172,FIND(":",$B10172)-1))*2+VALUE(MID($B10172,FIND(":",$B10172)+1,2))/30,"")))</f>
        <v/>
      </c>
      <c r="G10172" s="12">
        <f>IF($E10172="","",IF(WEEKDAY($E10172,2)&lt;6,1,0))</f>
        <v/>
      </c>
      <c r="H10172" s="12">
        <f>IF(OR($E10172="",$F10172=""),"",IF(AND($G10172=1,$F10172&gt;='Working Hours'!$C$8,$F10172&lt;'Working Hours'!$C$9),1,0))</f>
        <v/>
      </c>
    </row>
    <row r="10173">
      <c r="A10173" s="11" t="n"/>
      <c r="B10173" s="11" t="n"/>
      <c r="C10173" s="11" t="n"/>
      <c r="E10173" s="12">
        <f>IF($A10173="","",IF(ISNUMBER($A10173),$A10173,IFERROR(DATEVALUE($A10173),"")))</f>
        <v/>
      </c>
      <c r="F10173" s="12">
        <f>IF($B10173="","",IF(ISNUMBER($B10173),HOUR($B10173)*2+MINUTE($B10173)/30,IFERROR(VALUE(LEFT($B10173,FIND(":",$B10173)-1))*2+VALUE(MID($B10173,FIND(":",$B10173)+1,2))/30,"")))</f>
        <v/>
      </c>
      <c r="G10173" s="12">
        <f>IF($E10173="","",IF(WEEKDAY($E10173,2)&lt;6,1,0))</f>
        <v/>
      </c>
      <c r="H10173" s="12">
        <f>IF(OR($E10173="",$F10173=""),"",IF(AND($G10173=1,$F10173&gt;='Working Hours'!$C$8,$F10173&lt;'Working Hours'!$C$9),1,0))</f>
        <v/>
      </c>
    </row>
    <row r="10174">
      <c r="A10174" s="11" t="n"/>
      <c r="B10174" s="11" t="n"/>
      <c r="C10174" s="11" t="n"/>
      <c r="E10174" s="12">
        <f>IF($A10174="","",IF(ISNUMBER($A10174),$A10174,IFERROR(DATEVALUE($A10174),"")))</f>
        <v/>
      </c>
      <c r="F10174" s="12">
        <f>IF($B10174="","",IF(ISNUMBER($B10174),HOUR($B10174)*2+MINUTE($B10174)/30,IFERROR(VALUE(LEFT($B10174,FIND(":",$B10174)-1))*2+VALUE(MID($B10174,FIND(":",$B10174)+1,2))/30,"")))</f>
        <v/>
      </c>
      <c r="G10174" s="12">
        <f>IF($E10174="","",IF(WEEKDAY($E10174,2)&lt;6,1,0))</f>
        <v/>
      </c>
      <c r="H10174" s="12">
        <f>IF(OR($E10174="",$F10174=""),"",IF(AND($G10174=1,$F10174&gt;='Working Hours'!$C$8,$F10174&lt;'Working Hours'!$C$9),1,0))</f>
        <v/>
      </c>
    </row>
    <row r="10175">
      <c r="A10175" s="11" t="n"/>
      <c r="B10175" s="11" t="n"/>
      <c r="C10175" s="11" t="n"/>
      <c r="E10175" s="12">
        <f>IF($A10175="","",IF(ISNUMBER($A10175),$A10175,IFERROR(DATEVALUE($A10175),"")))</f>
        <v/>
      </c>
      <c r="F10175" s="12">
        <f>IF($B10175="","",IF(ISNUMBER($B10175),HOUR($B10175)*2+MINUTE($B10175)/30,IFERROR(VALUE(LEFT($B10175,FIND(":",$B10175)-1))*2+VALUE(MID($B10175,FIND(":",$B10175)+1,2))/30,"")))</f>
        <v/>
      </c>
      <c r="G10175" s="12">
        <f>IF($E10175="","",IF(WEEKDAY($E10175,2)&lt;6,1,0))</f>
        <v/>
      </c>
      <c r="H10175" s="12">
        <f>IF(OR($E10175="",$F10175=""),"",IF(AND($G10175=1,$F10175&gt;='Working Hours'!$C$8,$F10175&lt;'Working Hours'!$C$9),1,0))</f>
        <v/>
      </c>
    </row>
    <row r="10176">
      <c r="A10176" s="11" t="n"/>
      <c r="B10176" s="11" t="n"/>
      <c r="C10176" s="11" t="n"/>
      <c r="E10176" s="12">
        <f>IF($A10176="","",IF(ISNUMBER($A10176),$A10176,IFERROR(DATEVALUE($A10176),"")))</f>
        <v/>
      </c>
      <c r="F10176" s="12">
        <f>IF($B10176="","",IF(ISNUMBER($B10176),HOUR($B10176)*2+MINUTE($B10176)/30,IFERROR(VALUE(LEFT($B10176,FIND(":",$B10176)-1))*2+VALUE(MID($B10176,FIND(":",$B10176)+1,2))/30,"")))</f>
        <v/>
      </c>
      <c r="G10176" s="12">
        <f>IF($E10176="","",IF(WEEKDAY($E10176,2)&lt;6,1,0))</f>
        <v/>
      </c>
      <c r="H10176" s="12">
        <f>IF(OR($E10176="",$F10176=""),"",IF(AND($G10176=1,$F10176&gt;='Working Hours'!$C$8,$F10176&lt;'Working Hours'!$C$9),1,0))</f>
        <v/>
      </c>
    </row>
    <row r="10177">
      <c r="A10177" s="11" t="n"/>
      <c r="B10177" s="11" t="n"/>
      <c r="C10177" s="11" t="n"/>
      <c r="E10177" s="12">
        <f>IF($A10177="","",IF(ISNUMBER($A10177),$A10177,IFERROR(DATEVALUE($A10177),"")))</f>
        <v/>
      </c>
      <c r="F10177" s="12">
        <f>IF($B10177="","",IF(ISNUMBER($B10177),HOUR($B10177)*2+MINUTE($B10177)/30,IFERROR(VALUE(LEFT($B10177,FIND(":",$B10177)-1))*2+VALUE(MID($B10177,FIND(":",$B10177)+1,2))/30,"")))</f>
        <v/>
      </c>
      <c r="G10177" s="12">
        <f>IF($E10177="","",IF(WEEKDAY($E10177,2)&lt;6,1,0))</f>
        <v/>
      </c>
      <c r="H10177" s="12">
        <f>IF(OR($E10177="",$F10177=""),"",IF(AND($G10177=1,$F10177&gt;='Working Hours'!$C$8,$F10177&lt;'Working Hours'!$C$9),1,0))</f>
        <v/>
      </c>
    </row>
    <row r="10178">
      <c r="A10178" s="11" t="n"/>
      <c r="B10178" s="11" t="n"/>
      <c r="C10178" s="11" t="n"/>
      <c r="E10178" s="12">
        <f>IF($A10178="","",IF(ISNUMBER($A10178),$A10178,IFERROR(DATEVALUE($A10178),"")))</f>
        <v/>
      </c>
      <c r="F10178" s="12">
        <f>IF($B10178="","",IF(ISNUMBER($B10178),HOUR($B10178)*2+MINUTE($B10178)/30,IFERROR(VALUE(LEFT($B10178,FIND(":",$B10178)-1))*2+VALUE(MID($B10178,FIND(":",$B10178)+1,2))/30,"")))</f>
        <v/>
      </c>
      <c r="G10178" s="12">
        <f>IF($E10178="","",IF(WEEKDAY($E10178,2)&lt;6,1,0))</f>
        <v/>
      </c>
      <c r="H10178" s="12">
        <f>IF(OR($E10178="",$F10178=""),"",IF(AND($G10178=1,$F10178&gt;='Working Hours'!$C$8,$F10178&lt;'Working Hours'!$C$9),1,0))</f>
        <v/>
      </c>
    </row>
    <row r="10179">
      <c r="A10179" s="11" t="n"/>
      <c r="B10179" s="11" t="n"/>
      <c r="C10179" s="11" t="n"/>
      <c r="E10179" s="12">
        <f>IF($A10179="","",IF(ISNUMBER($A10179),$A10179,IFERROR(DATEVALUE($A10179),"")))</f>
        <v/>
      </c>
      <c r="F10179" s="12">
        <f>IF($B10179="","",IF(ISNUMBER($B10179),HOUR($B10179)*2+MINUTE($B10179)/30,IFERROR(VALUE(LEFT($B10179,FIND(":",$B10179)-1))*2+VALUE(MID($B10179,FIND(":",$B10179)+1,2))/30,"")))</f>
        <v/>
      </c>
      <c r="G10179" s="12">
        <f>IF($E10179="","",IF(WEEKDAY($E10179,2)&lt;6,1,0))</f>
        <v/>
      </c>
      <c r="H10179" s="12">
        <f>IF(OR($E10179="",$F10179=""),"",IF(AND($G10179=1,$F10179&gt;='Working Hours'!$C$8,$F10179&lt;'Working Hours'!$C$9),1,0))</f>
        <v/>
      </c>
    </row>
    <row r="10180">
      <c r="A10180" s="11" t="n"/>
      <c r="B10180" s="11" t="n"/>
      <c r="C10180" s="11" t="n"/>
      <c r="E10180" s="12">
        <f>IF($A10180="","",IF(ISNUMBER($A10180),$A10180,IFERROR(DATEVALUE($A10180),"")))</f>
        <v/>
      </c>
      <c r="F10180" s="12">
        <f>IF($B10180="","",IF(ISNUMBER($B10180),HOUR($B10180)*2+MINUTE($B10180)/30,IFERROR(VALUE(LEFT($B10180,FIND(":",$B10180)-1))*2+VALUE(MID($B10180,FIND(":",$B10180)+1,2))/30,"")))</f>
        <v/>
      </c>
      <c r="G10180" s="12">
        <f>IF($E10180="","",IF(WEEKDAY($E10180,2)&lt;6,1,0))</f>
        <v/>
      </c>
      <c r="H10180" s="12">
        <f>IF(OR($E10180="",$F10180=""),"",IF(AND($G10180=1,$F10180&gt;='Working Hours'!$C$8,$F10180&lt;'Working Hours'!$C$9),1,0))</f>
        <v/>
      </c>
    </row>
    <row r="10181">
      <c r="A10181" s="11" t="n"/>
      <c r="B10181" s="11" t="n"/>
      <c r="C10181" s="11" t="n"/>
      <c r="E10181" s="12">
        <f>IF($A10181="","",IF(ISNUMBER($A10181),$A10181,IFERROR(DATEVALUE($A10181),"")))</f>
        <v/>
      </c>
      <c r="F10181" s="12">
        <f>IF($B10181="","",IF(ISNUMBER($B10181),HOUR($B10181)*2+MINUTE($B10181)/30,IFERROR(VALUE(LEFT($B10181,FIND(":",$B10181)-1))*2+VALUE(MID($B10181,FIND(":",$B10181)+1,2))/30,"")))</f>
        <v/>
      </c>
      <c r="G10181" s="12">
        <f>IF($E10181="","",IF(WEEKDAY($E10181,2)&lt;6,1,0))</f>
        <v/>
      </c>
      <c r="H10181" s="12">
        <f>IF(OR($E10181="",$F10181=""),"",IF(AND($G10181=1,$F10181&gt;='Working Hours'!$C$8,$F10181&lt;'Working Hours'!$C$9),1,0))</f>
        <v/>
      </c>
    </row>
    <row r="10182">
      <c r="A10182" s="11" t="n"/>
      <c r="B10182" s="11" t="n"/>
      <c r="C10182" s="11" t="n"/>
      <c r="E10182" s="12">
        <f>IF($A10182="","",IF(ISNUMBER($A10182),$A10182,IFERROR(DATEVALUE($A10182),"")))</f>
        <v/>
      </c>
      <c r="F10182" s="12">
        <f>IF($B10182="","",IF(ISNUMBER($B10182),HOUR($B10182)*2+MINUTE($B10182)/30,IFERROR(VALUE(LEFT($B10182,FIND(":",$B10182)-1))*2+VALUE(MID($B10182,FIND(":",$B10182)+1,2))/30,"")))</f>
        <v/>
      </c>
      <c r="G10182" s="12">
        <f>IF($E10182="","",IF(WEEKDAY($E10182,2)&lt;6,1,0))</f>
        <v/>
      </c>
      <c r="H10182" s="12">
        <f>IF(OR($E10182="",$F10182=""),"",IF(AND($G10182=1,$F10182&gt;='Working Hours'!$C$8,$F10182&lt;'Working Hours'!$C$9),1,0))</f>
        <v/>
      </c>
    </row>
    <row r="10183">
      <c r="A10183" s="11" t="n"/>
      <c r="B10183" s="11" t="n"/>
      <c r="C10183" s="11" t="n"/>
      <c r="E10183" s="12">
        <f>IF($A10183="","",IF(ISNUMBER($A10183),$A10183,IFERROR(DATEVALUE($A10183),"")))</f>
        <v/>
      </c>
      <c r="F10183" s="12">
        <f>IF($B10183="","",IF(ISNUMBER($B10183),HOUR($B10183)*2+MINUTE($B10183)/30,IFERROR(VALUE(LEFT($B10183,FIND(":",$B10183)-1))*2+VALUE(MID($B10183,FIND(":",$B10183)+1,2))/30,"")))</f>
        <v/>
      </c>
      <c r="G10183" s="12">
        <f>IF($E10183="","",IF(WEEKDAY($E10183,2)&lt;6,1,0))</f>
        <v/>
      </c>
      <c r="H10183" s="12">
        <f>IF(OR($E10183="",$F10183=""),"",IF(AND($G10183=1,$F10183&gt;='Working Hours'!$C$8,$F10183&lt;'Working Hours'!$C$9),1,0))</f>
        <v/>
      </c>
    </row>
    <row r="10184">
      <c r="A10184" s="11" t="n"/>
      <c r="B10184" s="11" t="n"/>
      <c r="C10184" s="11" t="n"/>
      <c r="E10184" s="12">
        <f>IF($A10184="","",IF(ISNUMBER($A10184),$A10184,IFERROR(DATEVALUE($A10184),"")))</f>
        <v/>
      </c>
      <c r="F10184" s="12">
        <f>IF($B10184="","",IF(ISNUMBER($B10184),HOUR($B10184)*2+MINUTE($B10184)/30,IFERROR(VALUE(LEFT($B10184,FIND(":",$B10184)-1))*2+VALUE(MID($B10184,FIND(":",$B10184)+1,2))/30,"")))</f>
        <v/>
      </c>
      <c r="G10184" s="12">
        <f>IF($E10184="","",IF(WEEKDAY($E10184,2)&lt;6,1,0))</f>
        <v/>
      </c>
      <c r="H10184" s="12">
        <f>IF(OR($E10184="",$F10184=""),"",IF(AND($G10184=1,$F10184&gt;='Working Hours'!$C$8,$F10184&lt;'Working Hours'!$C$9),1,0))</f>
        <v/>
      </c>
    </row>
    <row r="10185">
      <c r="A10185" s="11" t="n"/>
      <c r="B10185" s="11" t="n"/>
      <c r="C10185" s="11" t="n"/>
      <c r="E10185" s="12">
        <f>IF($A10185="","",IF(ISNUMBER($A10185),$A10185,IFERROR(DATEVALUE($A10185),"")))</f>
        <v/>
      </c>
      <c r="F10185" s="12">
        <f>IF($B10185="","",IF(ISNUMBER($B10185),HOUR($B10185)*2+MINUTE($B10185)/30,IFERROR(VALUE(LEFT($B10185,FIND(":",$B10185)-1))*2+VALUE(MID($B10185,FIND(":",$B10185)+1,2))/30,"")))</f>
        <v/>
      </c>
      <c r="G10185" s="12">
        <f>IF($E10185="","",IF(WEEKDAY($E10185,2)&lt;6,1,0))</f>
        <v/>
      </c>
      <c r="H10185" s="12">
        <f>IF(OR($E10185="",$F10185=""),"",IF(AND($G10185=1,$F10185&gt;='Working Hours'!$C$8,$F10185&lt;'Working Hours'!$C$9),1,0))</f>
        <v/>
      </c>
    </row>
    <row r="10186">
      <c r="A10186" s="11" t="n"/>
      <c r="B10186" s="11" t="n"/>
      <c r="C10186" s="11" t="n"/>
      <c r="E10186" s="12">
        <f>IF($A10186="","",IF(ISNUMBER($A10186),$A10186,IFERROR(DATEVALUE($A10186),"")))</f>
        <v/>
      </c>
      <c r="F10186" s="12">
        <f>IF($B10186="","",IF(ISNUMBER($B10186),HOUR($B10186)*2+MINUTE($B10186)/30,IFERROR(VALUE(LEFT($B10186,FIND(":",$B10186)-1))*2+VALUE(MID($B10186,FIND(":",$B10186)+1,2))/30,"")))</f>
        <v/>
      </c>
      <c r="G10186" s="12">
        <f>IF($E10186="","",IF(WEEKDAY($E10186,2)&lt;6,1,0))</f>
        <v/>
      </c>
      <c r="H10186" s="12">
        <f>IF(OR($E10186="",$F10186=""),"",IF(AND($G10186=1,$F10186&gt;='Working Hours'!$C$8,$F10186&lt;'Working Hours'!$C$9),1,0))</f>
        <v/>
      </c>
    </row>
    <row r="10187">
      <c r="A10187" s="11" t="n"/>
      <c r="B10187" s="11" t="n"/>
      <c r="C10187" s="11" t="n"/>
      <c r="E10187" s="12">
        <f>IF($A10187="","",IF(ISNUMBER($A10187),$A10187,IFERROR(DATEVALUE($A10187),"")))</f>
        <v/>
      </c>
      <c r="F10187" s="12">
        <f>IF($B10187="","",IF(ISNUMBER($B10187),HOUR($B10187)*2+MINUTE($B10187)/30,IFERROR(VALUE(LEFT($B10187,FIND(":",$B10187)-1))*2+VALUE(MID($B10187,FIND(":",$B10187)+1,2))/30,"")))</f>
        <v/>
      </c>
      <c r="G10187" s="12">
        <f>IF($E10187="","",IF(WEEKDAY($E10187,2)&lt;6,1,0))</f>
        <v/>
      </c>
      <c r="H10187" s="12">
        <f>IF(OR($E10187="",$F10187=""),"",IF(AND($G10187=1,$F10187&gt;='Working Hours'!$C$8,$F10187&lt;'Working Hours'!$C$9),1,0))</f>
        <v/>
      </c>
    </row>
    <row r="10188">
      <c r="A10188" s="11" t="n"/>
      <c r="B10188" s="11" t="n"/>
      <c r="C10188" s="11" t="n"/>
      <c r="E10188" s="12">
        <f>IF($A10188="","",IF(ISNUMBER($A10188),$A10188,IFERROR(DATEVALUE($A10188),"")))</f>
        <v/>
      </c>
      <c r="F10188" s="12">
        <f>IF($B10188="","",IF(ISNUMBER($B10188),HOUR($B10188)*2+MINUTE($B10188)/30,IFERROR(VALUE(LEFT($B10188,FIND(":",$B10188)-1))*2+VALUE(MID($B10188,FIND(":",$B10188)+1,2))/30,"")))</f>
        <v/>
      </c>
      <c r="G10188" s="12">
        <f>IF($E10188="","",IF(WEEKDAY($E10188,2)&lt;6,1,0))</f>
        <v/>
      </c>
      <c r="H10188" s="12">
        <f>IF(OR($E10188="",$F10188=""),"",IF(AND($G10188=1,$F10188&gt;='Working Hours'!$C$8,$F10188&lt;'Working Hours'!$C$9),1,0))</f>
        <v/>
      </c>
    </row>
    <row r="10189">
      <c r="A10189" s="11" t="n"/>
      <c r="B10189" s="11" t="n"/>
      <c r="C10189" s="11" t="n"/>
      <c r="E10189" s="12">
        <f>IF($A10189="","",IF(ISNUMBER($A10189),$A10189,IFERROR(DATEVALUE($A10189),"")))</f>
        <v/>
      </c>
      <c r="F10189" s="12">
        <f>IF($B10189="","",IF(ISNUMBER($B10189),HOUR($B10189)*2+MINUTE($B10189)/30,IFERROR(VALUE(LEFT($B10189,FIND(":",$B10189)-1))*2+VALUE(MID($B10189,FIND(":",$B10189)+1,2))/30,"")))</f>
        <v/>
      </c>
      <c r="G10189" s="12">
        <f>IF($E10189="","",IF(WEEKDAY($E10189,2)&lt;6,1,0))</f>
        <v/>
      </c>
      <c r="H10189" s="12">
        <f>IF(OR($E10189="",$F10189=""),"",IF(AND($G10189=1,$F10189&gt;='Working Hours'!$C$8,$F10189&lt;'Working Hours'!$C$9),1,0))</f>
        <v/>
      </c>
    </row>
    <row r="10190">
      <c r="A10190" s="11" t="n"/>
      <c r="B10190" s="11" t="n"/>
      <c r="C10190" s="11" t="n"/>
      <c r="E10190" s="12">
        <f>IF($A10190="","",IF(ISNUMBER($A10190),$A10190,IFERROR(DATEVALUE($A10190),"")))</f>
        <v/>
      </c>
      <c r="F10190" s="12">
        <f>IF($B10190="","",IF(ISNUMBER($B10190),HOUR($B10190)*2+MINUTE($B10190)/30,IFERROR(VALUE(LEFT($B10190,FIND(":",$B10190)-1))*2+VALUE(MID($B10190,FIND(":",$B10190)+1,2))/30,"")))</f>
        <v/>
      </c>
      <c r="G10190" s="12">
        <f>IF($E10190="","",IF(WEEKDAY($E10190,2)&lt;6,1,0))</f>
        <v/>
      </c>
      <c r="H10190" s="12">
        <f>IF(OR($E10190="",$F10190=""),"",IF(AND($G10190=1,$F10190&gt;='Working Hours'!$C$8,$F10190&lt;'Working Hours'!$C$9),1,0))</f>
        <v/>
      </c>
    </row>
    <row r="10191">
      <c r="A10191" s="11" t="n"/>
      <c r="B10191" s="11" t="n"/>
      <c r="C10191" s="11" t="n"/>
      <c r="E10191" s="12">
        <f>IF($A10191="","",IF(ISNUMBER($A10191),$A10191,IFERROR(DATEVALUE($A10191),"")))</f>
        <v/>
      </c>
      <c r="F10191" s="12">
        <f>IF($B10191="","",IF(ISNUMBER($B10191),HOUR($B10191)*2+MINUTE($B10191)/30,IFERROR(VALUE(LEFT($B10191,FIND(":",$B10191)-1))*2+VALUE(MID($B10191,FIND(":",$B10191)+1,2))/30,"")))</f>
        <v/>
      </c>
      <c r="G10191" s="12">
        <f>IF($E10191="","",IF(WEEKDAY($E10191,2)&lt;6,1,0))</f>
        <v/>
      </c>
      <c r="H10191" s="12">
        <f>IF(OR($E10191="",$F10191=""),"",IF(AND($G10191=1,$F10191&gt;='Working Hours'!$C$8,$F10191&lt;'Working Hours'!$C$9),1,0))</f>
        <v/>
      </c>
    </row>
    <row r="10192">
      <c r="A10192" s="11" t="n"/>
      <c r="B10192" s="11" t="n"/>
      <c r="C10192" s="11" t="n"/>
      <c r="E10192" s="12">
        <f>IF($A10192="","",IF(ISNUMBER($A10192),$A10192,IFERROR(DATEVALUE($A10192),"")))</f>
        <v/>
      </c>
      <c r="F10192" s="12">
        <f>IF($B10192="","",IF(ISNUMBER($B10192),HOUR($B10192)*2+MINUTE($B10192)/30,IFERROR(VALUE(LEFT($B10192,FIND(":",$B10192)-1))*2+VALUE(MID($B10192,FIND(":",$B10192)+1,2))/30,"")))</f>
        <v/>
      </c>
      <c r="G10192" s="12">
        <f>IF($E10192="","",IF(WEEKDAY($E10192,2)&lt;6,1,0))</f>
        <v/>
      </c>
      <c r="H10192" s="12">
        <f>IF(OR($E10192="",$F10192=""),"",IF(AND($G10192=1,$F10192&gt;='Working Hours'!$C$8,$F10192&lt;'Working Hours'!$C$9),1,0))</f>
        <v/>
      </c>
    </row>
    <row r="10193">
      <c r="A10193" s="11" t="n"/>
      <c r="B10193" s="11" t="n"/>
      <c r="C10193" s="11" t="n"/>
      <c r="E10193" s="12">
        <f>IF($A10193="","",IF(ISNUMBER($A10193),$A10193,IFERROR(DATEVALUE($A10193),"")))</f>
        <v/>
      </c>
      <c r="F10193" s="12">
        <f>IF($B10193="","",IF(ISNUMBER($B10193),HOUR($B10193)*2+MINUTE($B10193)/30,IFERROR(VALUE(LEFT($B10193,FIND(":",$B10193)-1))*2+VALUE(MID($B10193,FIND(":",$B10193)+1,2))/30,"")))</f>
        <v/>
      </c>
      <c r="G10193" s="12">
        <f>IF($E10193="","",IF(WEEKDAY($E10193,2)&lt;6,1,0))</f>
        <v/>
      </c>
      <c r="H10193" s="12">
        <f>IF(OR($E10193="",$F10193=""),"",IF(AND($G10193=1,$F10193&gt;='Working Hours'!$C$8,$F10193&lt;'Working Hours'!$C$9),1,0))</f>
        <v/>
      </c>
    </row>
    <row r="10194">
      <c r="A10194" s="11" t="n"/>
      <c r="B10194" s="11" t="n"/>
      <c r="C10194" s="11" t="n"/>
      <c r="E10194" s="12">
        <f>IF($A10194="","",IF(ISNUMBER($A10194),$A10194,IFERROR(DATEVALUE($A10194),"")))</f>
        <v/>
      </c>
      <c r="F10194" s="12">
        <f>IF($B10194="","",IF(ISNUMBER($B10194),HOUR($B10194)*2+MINUTE($B10194)/30,IFERROR(VALUE(LEFT($B10194,FIND(":",$B10194)-1))*2+VALUE(MID($B10194,FIND(":",$B10194)+1,2))/30,"")))</f>
        <v/>
      </c>
      <c r="G10194" s="12">
        <f>IF($E10194="","",IF(WEEKDAY($E10194,2)&lt;6,1,0))</f>
        <v/>
      </c>
      <c r="H10194" s="12">
        <f>IF(OR($E10194="",$F10194=""),"",IF(AND($G10194=1,$F10194&gt;='Working Hours'!$C$8,$F10194&lt;'Working Hours'!$C$9),1,0))</f>
        <v/>
      </c>
    </row>
    <row r="10195">
      <c r="A10195" s="11" t="n"/>
      <c r="B10195" s="11" t="n"/>
      <c r="C10195" s="11" t="n"/>
      <c r="E10195" s="12">
        <f>IF($A10195="","",IF(ISNUMBER($A10195),$A10195,IFERROR(DATEVALUE($A10195),"")))</f>
        <v/>
      </c>
      <c r="F10195" s="12">
        <f>IF($B10195="","",IF(ISNUMBER($B10195),HOUR($B10195)*2+MINUTE($B10195)/30,IFERROR(VALUE(LEFT($B10195,FIND(":",$B10195)-1))*2+VALUE(MID($B10195,FIND(":",$B10195)+1,2))/30,"")))</f>
        <v/>
      </c>
      <c r="G10195" s="12">
        <f>IF($E10195="","",IF(WEEKDAY($E10195,2)&lt;6,1,0))</f>
        <v/>
      </c>
      <c r="H10195" s="12">
        <f>IF(OR($E10195="",$F10195=""),"",IF(AND($G10195=1,$F10195&gt;='Working Hours'!$C$8,$F10195&lt;'Working Hours'!$C$9),1,0))</f>
        <v/>
      </c>
    </row>
    <row r="10196">
      <c r="A10196" s="11" t="n"/>
      <c r="B10196" s="11" t="n"/>
      <c r="C10196" s="11" t="n"/>
      <c r="E10196" s="12">
        <f>IF($A10196="","",IF(ISNUMBER($A10196),$A10196,IFERROR(DATEVALUE($A10196),"")))</f>
        <v/>
      </c>
      <c r="F10196" s="12">
        <f>IF($B10196="","",IF(ISNUMBER($B10196),HOUR($B10196)*2+MINUTE($B10196)/30,IFERROR(VALUE(LEFT($B10196,FIND(":",$B10196)-1))*2+VALUE(MID($B10196,FIND(":",$B10196)+1,2))/30,"")))</f>
        <v/>
      </c>
      <c r="G10196" s="12">
        <f>IF($E10196="","",IF(WEEKDAY($E10196,2)&lt;6,1,0))</f>
        <v/>
      </c>
      <c r="H10196" s="12">
        <f>IF(OR($E10196="",$F10196=""),"",IF(AND($G10196=1,$F10196&gt;='Working Hours'!$C$8,$F10196&lt;'Working Hours'!$C$9),1,0))</f>
        <v/>
      </c>
    </row>
    <row r="10197">
      <c r="A10197" s="11" t="n"/>
      <c r="B10197" s="11" t="n"/>
      <c r="C10197" s="11" t="n"/>
      <c r="E10197" s="12">
        <f>IF($A10197="","",IF(ISNUMBER($A10197),$A10197,IFERROR(DATEVALUE($A10197),"")))</f>
        <v/>
      </c>
      <c r="F10197" s="12">
        <f>IF($B10197="","",IF(ISNUMBER($B10197),HOUR($B10197)*2+MINUTE($B10197)/30,IFERROR(VALUE(LEFT($B10197,FIND(":",$B10197)-1))*2+VALUE(MID($B10197,FIND(":",$B10197)+1,2))/30,"")))</f>
        <v/>
      </c>
      <c r="G10197" s="12">
        <f>IF($E10197="","",IF(WEEKDAY($E10197,2)&lt;6,1,0))</f>
        <v/>
      </c>
      <c r="H10197" s="12">
        <f>IF(OR($E10197="",$F10197=""),"",IF(AND($G10197=1,$F10197&gt;='Working Hours'!$C$8,$F10197&lt;'Working Hours'!$C$9),1,0))</f>
        <v/>
      </c>
    </row>
    <row r="10198">
      <c r="A10198" s="11" t="n"/>
      <c r="B10198" s="11" t="n"/>
      <c r="C10198" s="11" t="n"/>
      <c r="E10198" s="12">
        <f>IF($A10198="","",IF(ISNUMBER($A10198),$A10198,IFERROR(DATEVALUE($A10198),"")))</f>
        <v/>
      </c>
      <c r="F10198" s="12">
        <f>IF($B10198="","",IF(ISNUMBER($B10198),HOUR($B10198)*2+MINUTE($B10198)/30,IFERROR(VALUE(LEFT($B10198,FIND(":",$B10198)-1))*2+VALUE(MID($B10198,FIND(":",$B10198)+1,2))/30,"")))</f>
        <v/>
      </c>
      <c r="G10198" s="12">
        <f>IF($E10198="","",IF(WEEKDAY($E10198,2)&lt;6,1,0))</f>
        <v/>
      </c>
      <c r="H10198" s="12">
        <f>IF(OR($E10198="",$F10198=""),"",IF(AND($G10198=1,$F10198&gt;='Working Hours'!$C$8,$F10198&lt;'Working Hours'!$C$9),1,0))</f>
        <v/>
      </c>
    </row>
    <row r="10199">
      <c r="A10199" s="11" t="n"/>
      <c r="B10199" s="11" t="n"/>
      <c r="C10199" s="11" t="n"/>
      <c r="E10199" s="12">
        <f>IF($A10199="","",IF(ISNUMBER($A10199),$A10199,IFERROR(DATEVALUE($A10199),"")))</f>
        <v/>
      </c>
      <c r="F10199" s="12">
        <f>IF($B10199="","",IF(ISNUMBER($B10199),HOUR($B10199)*2+MINUTE($B10199)/30,IFERROR(VALUE(LEFT($B10199,FIND(":",$B10199)-1))*2+VALUE(MID($B10199,FIND(":",$B10199)+1,2))/30,"")))</f>
        <v/>
      </c>
      <c r="G10199" s="12">
        <f>IF($E10199="","",IF(WEEKDAY($E10199,2)&lt;6,1,0))</f>
        <v/>
      </c>
      <c r="H10199" s="12">
        <f>IF(OR($E10199="",$F10199=""),"",IF(AND($G10199=1,$F10199&gt;='Working Hours'!$C$8,$F10199&lt;'Working Hours'!$C$9),1,0))</f>
        <v/>
      </c>
    </row>
    <row r="10200">
      <c r="A10200" s="11" t="n"/>
      <c r="B10200" s="11" t="n"/>
      <c r="C10200" s="11" t="n"/>
      <c r="E10200" s="12">
        <f>IF($A10200="","",IF(ISNUMBER($A10200),$A10200,IFERROR(DATEVALUE($A10200),"")))</f>
        <v/>
      </c>
      <c r="F10200" s="12">
        <f>IF($B10200="","",IF(ISNUMBER($B10200),HOUR($B10200)*2+MINUTE($B10200)/30,IFERROR(VALUE(LEFT($B10200,FIND(":",$B10200)-1))*2+VALUE(MID($B10200,FIND(":",$B10200)+1,2))/30,"")))</f>
        <v/>
      </c>
      <c r="G10200" s="12">
        <f>IF($E10200="","",IF(WEEKDAY($E10200,2)&lt;6,1,0))</f>
        <v/>
      </c>
      <c r="H10200" s="12">
        <f>IF(OR($E10200="",$F10200=""),"",IF(AND($G10200=1,$F10200&gt;='Working Hours'!$C$8,$F10200&lt;'Working Hours'!$C$9),1,0))</f>
        <v/>
      </c>
    </row>
    <row r="10201">
      <c r="A10201" s="11" t="n"/>
      <c r="B10201" s="11" t="n"/>
      <c r="C10201" s="11" t="n"/>
      <c r="E10201" s="12">
        <f>IF($A10201="","",IF(ISNUMBER($A10201),$A10201,IFERROR(DATEVALUE($A10201),"")))</f>
        <v/>
      </c>
      <c r="F10201" s="12">
        <f>IF($B10201="","",IF(ISNUMBER($B10201),HOUR($B10201)*2+MINUTE($B10201)/30,IFERROR(VALUE(LEFT($B10201,FIND(":",$B10201)-1))*2+VALUE(MID($B10201,FIND(":",$B10201)+1,2))/30,"")))</f>
        <v/>
      </c>
      <c r="G10201" s="12">
        <f>IF($E10201="","",IF(WEEKDAY($E10201,2)&lt;6,1,0))</f>
        <v/>
      </c>
      <c r="H10201" s="12">
        <f>IF(OR($E10201="",$F10201=""),"",IF(AND($G10201=1,$F10201&gt;='Working Hours'!$C$8,$F10201&lt;'Working Hours'!$C$9),1,0))</f>
        <v/>
      </c>
    </row>
    <row r="10202">
      <c r="A10202" s="11" t="n"/>
      <c r="B10202" s="11" t="n"/>
      <c r="C10202" s="11" t="n"/>
      <c r="E10202" s="12">
        <f>IF($A10202="","",IF(ISNUMBER($A10202),$A10202,IFERROR(DATEVALUE($A10202),"")))</f>
        <v/>
      </c>
      <c r="F10202" s="12">
        <f>IF($B10202="","",IF(ISNUMBER($B10202),HOUR($B10202)*2+MINUTE($B10202)/30,IFERROR(VALUE(LEFT($B10202,FIND(":",$B10202)-1))*2+VALUE(MID($B10202,FIND(":",$B10202)+1,2))/30,"")))</f>
        <v/>
      </c>
      <c r="G10202" s="12">
        <f>IF($E10202="","",IF(WEEKDAY($E10202,2)&lt;6,1,0))</f>
        <v/>
      </c>
      <c r="H10202" s="12">
        <f>IF(OR($E10202="",$F10202=""),"",IF(AND($G10202=1,$F10202&gt;='Working Hours'!$C$8,$F10202&lt;'Working Hours'!$C$9),1,0))</f>
        <v/>
      </c>
    </row>
    <row r="10203">
      <c r="A10203" s="11" t="n"/>
      <c r="B10203" s="11" t="n"/>
      <c r="C10203" s="11" t="n"/>
      <c r="E10203" s="12">
        <f>IF($A10203="","",IF(ISNUMBER($A10203),$A10203,IFERROR(DATEVALUE($A10203),"")))</f>
        <v/>
      </c>
      <c r="F10203" s="12">
        <f>IF($B10203="","",IF(ISNUMBER($B10203),HOUR($B10203)*2+MINUTE($B10203)/30,IFERROR(VALUE(LEFT($B10203,FIND(":",$B10203)-1))*2+VALUE(MID($B10203,FIND(":",$B10203)+1,2))/30,"")))</f>
        <v/>
      </c>
      <c r="G10203" s="12">
        <f>IF($E10203="","",IF(WEEKDAY($E10203,2)&lt;6,1,0))</f>
        <v/>
      </c>
      <c r="H10203" s="12">
        <f>IF(OR($E10203="",$F10203=""),"",IF(AND($G10203=1,$F10203&gt;='Working Hours'!$C$8,$F10203&lt;'Working Hours'!$C$9),1,0))</f>
        <v/>
      </c>
    </row>
    <row r="10204">
      <c r="A10204" s="11" t="n"/>
      <c r="B10204" s="11" t="n"/>
      <c r="C10204" s="11" t="n"/>
      <c r="E10204" s="12">
        <f>IF($A10204="","",IF(ISNUMBER($A10204),$A10204,IFERROR(DATEVALUE($A10204),"")))</f>
        <v/>
      </c>
      <c r="F10204" s="12">
        <f>IF($B10204="","",IF(ISNUMBER($B10204),HOUR($B10204)*2+MINUTE($B10204)/30,IFERROR(VALUE(LEFT($B10204,FIND(":",$B10204)-1))*2+VALUE(MID($B10204,FIND(":",$B10204)+1,2))/30,"")))</f>
        <v/>
      </c>
      <c r="G10204" s="12">
        <f>IF($E10204="","",IF(WEEKDAY($E10204,2)&lt;6,1,0))</f>
        <v/>
      </c>
      <c r="H10204" s="12">
        <f>IF(OR($E10204="",$F10204=""),"",IF(AND($G10204=1,$F10204&gt;='Working Hours'!$C$8,$F10204&lt;'Working Hours'!$C$9),1,0))</f>
        <v/>
      </c>
    </row>
    <row r="10205">
      <c r="A10205" s="11" t="n"/>
      <c r="B10205" s="11" t="n"/>
      <c r="C10205" s="11" t="n"/>
      <c r="E10205" s="12">
        <f>IF($A10205="","",IF(ISNUMBER($A10205),$A10205,IFERROR(DATEVALUE($A10205),"")))</f>
        <v/>
      </c>
      <c r="F10205" s="12">
        <f>IF($B10205="","",IF(ISNUMBER($B10205),HOUR($B10205)*2+MINUTE($B10205)/30,IFERROR(VALUE(LEFT($B10205,FIND(":",$B10205)-1))*2+VALUE(MID($B10205,FIND(":",$B10205)+1,2))/30,"")))</f>
        <v/>
      </c>
      <c r="G10205" s="12">
        <f>IF($E10205="","",IF(WEEKDAY($E10205,2)&lt;6,1,0))</f>
        <v/>
      </c>
      <c r="H10205" s="12">
        <f>IF(OR($E10205="",$F10205=""),"",IF(AND($G10205=1,$F10205&gt;='Working Hours'!$C$8,$F10205&lt;'Working Hours'!$C$9),1,0))</f>
        <v/>
      </c>
    </row>
    <row r="10206">
      <c r="A10206" s="11" t="n"/>
      <c r="B10206" s="11" t="n"/>
      <c r="C10206" s="11" t="n"/>
      <c r="E10206" s="12">
        <f>IF($A10206="","",IF(ISNUMBER($A10206),$A10206,IFERROR(DATEVALUE($A10206),"")))</f>
        <v/>
      </c>
      <c r="F10206" s="12">
        <f>IF($B10206="","",IF(ISNUMBER($B10206),HOUR($B10206)*2+MINUTE($B10206)/30,IFERROR(VALUE(LEFT($B10206,FIND(":",$B10206)-1))*2+VALUE(MID($B10206,FIND(":",$B10206)+1,2))/30,"")))</f>
        <v/>
      </c>
      <c r="G10206" s="12">
        <f>IF($E10206="","",IF(WEEKDAY($E10206,2)&lt;6,1,0))</f>
        <v/>
      </c>
      <c r="H10206" s="12">
        <f>IF(OR($E10206="",$F10206=""),"",IF(AND($G10206=1,$F10206&gt;='Working Hours'!$C$8,$F10206&lt;'Working Hours'!$C$9),1,0))</f>
        <v/>
      </c>
    </row>
    <row r="10207">
      <c r="A10207" s="11" t="n"/>
      <c r="B10207" s="11" t="n"/>
      <c r="C10207" s="11" t="n"/>
      <c r="E10207" s="12">
        <f>IF($A10207="","",IF(ISNUMBER($A10207),$A10207,IFERROR(DATEVALUE($A10207),"")))</f>
        <v/>
      </c>
      <c r="F10207" s="12">
        <f>IF($B10207="","",IF(ISNUMBER($B10207),HOUR($B10207)*2+MINUTE($B10207)/30,IFERROR(VALUE(LEFT($B10207,FIND(":",$B10207)-1))*2+VALUE(MID($B10207,FIND(":",$B10207)+1,2))/30,"")))</f>
        <v/>
      </c>
      <c r="G10207" s="12">
        <f>IF($E10207="","",IF(WEEKDAY($E10207,2)&lt;6,1,0))</f>
        <v/>
      </c>
      <c r="H10207" s="12">
        <f>IF(OR($E10207="",$F10207=""),"",IF(AND($G10207=1,$F10207&gt;='Working Hours'!$C$8,$F10207&lt;'Working Hours'!$C$9),1,0))</f>
        <v/>
      </c>
    </row>
    <row r="10208">
      <c r="A10208" s="11" t="n"/>
      <c r="B10208" s="11" t="n"/>
      <c r="C10208" s="11" t="n"/>
      <c r="E10208" s="12">
        <f>IF($A10208="","",IF(ISNUMBER($A10208),$A10208,IFERROR(DATEVALUE($A10208),"")))</f>
        <v/>
      </c>
      <c r="F10208" s="12">
        <f>IF($B10208="","",IF(ISNUMBER($B10208),HOUR($B10208)*2+MINUTE($B10208)/30,IFERROR(VALUE(LEFT($B10208,FIND(":",$B10208)-1))*2+VALUE(MID($B10208,FIND(":",$B10208)+1,2))/30,"")))</f>
        <v/>
      </c>
      <c r="G10208" s="12">
        <f>IF($E10208="","",IF(WEEKDAY($E10208,2)&lt;6,1,0))</f>
        <v/>
      </c>
      <c r="H10208" s="12">
        <f>IF(OR($E10208="",$F10208=""),"",IF(AND($G10208=1,$F10208&gt;='Working Hours'!$C$8,$F10208&lt;'Working Hours'!$C$9),1,0))</f>
        <v/>
      </c>
    </row>
    <row r="10209">
      <c r="A10209" s="11" t="n"/>
      <c r="B10209" s="11" t="n"/>
      <c r="C10209" s="11" t="n"/>
      <c r="E10209" s="12">
        <f>IF($A10209="","",IF(ISNUMBER($A10209),$A10209,IFERROR(DATEVALUE($A10209),"")))</f>
        <v/>
      </c>
      <c r="F10209" s="12">
        <f>IF($B10209="","",IF(ISNUMBER($B10209),HOUR($B10209)*2+MINUTE($B10209)/30,IFERROR(VALUE(LEFT($B10209,FIND(":",$B10209)-1))*2+VALUE(MID($B10209,FIND(":",$B10209)+1,2))/30,"")))</f>
        <v/>
      </c>
      <c r="G10209" s="12">
        <f>IF($E10209="","",IF(WEEKDAY($E10209,2)&lt;6,1,0))</f>
        <v/>
      </c>
      <c r="H10209" s="12">
        <f>IF(OR($E10209="",$F10209=""),"",IF(AND($G10209=1,$F10209&gt;='Working Hours'!$C$8,$F10209&lt;'Working Hours'!$C$9),1,0))</f>
        <v/>
      </c>
    </row>
    <row r="10210">
      <c r="A10210" s="11" t="n"/>
      <c r="B10210" s="11" t="n"/>
      <c r="C10210" s="11" t="n"/>
      <c r="E10210" s="12">
        <f>IF($A10210="","",IF(ISNUMBER($A10210),$A10210,IFERROR(DATEVALUE($A10210),"")))</f>
        <v/>
      </c>
      <c r="F10210" s="12">
        <f>IF($B10210="","",IF(ISNUMBER($B10210),HOUR($B10210)*2+MINUTE($B10210)/30,IFERROR(VALUE(LEFT($B10210,FIND(":",$B10210)-1))*2+VALUE(MID($B10210,FIND(":",$B10210)+1,2))/30,"")))</f>
        <v/>
      </c>
      <c r="G10210" s="12">
        <f>IF($E10210="","",IF(WEEKDAY($E10210,2)&lt;6,1,0))</f>
        <v/>
      </c>
      <c r="H10210" s="12">
        <f>IF(OR($E10210="",$F10210=""),"",IF(AND($G10210=1,$F10210&gt;='Working Hours'!$C$8,$F10210&lt;'Working Hours'!$C$9),1,0))</f>
        <v/>
      </c>
    </row>
    <row r="10211">
      <c r="A10211" s="11" t="n"/>
      <c r="B10211" s="11" t="n"/>
      <c r="C10211" s="11" t="n"/>
      <c r="E10211" s="12">
        <f>IF($A10211="","",IF(ISNUMBER($A10211),$A10211,IFERROR(DATEVALUE($A10211),"")))</f>
        <v/>
      </c>
      <c r="F10211" s="12">
        <f>IF($B10211="","",IF(ISNUMBER($B10211),HOUR($B10211)*2+MINUTE($B10211)/30,IFERROR(VALUE(LEFT($B10211,FIND(":",$B10211)-1))*2+VALUE(MID($B10211,FIND(":",$B10211)+1,2))/30,"")))</f>
        <v/>
      </c>
      <c r="G10211" s="12">
        <f>IF($E10211="","",IF(WEEKDAY($E10211,2)&lt;6,1,0))</f>
        <v/>
      </c>
      <c r="H10211" s="12">
        <f>IF(OR($E10211="",$F10211=""),"",IF(AND($G10211=1,$F10211&gt;='Working Hours'!$C$8,$F10211&lt;'Working Hours'!$C$9),1,0))</f>
        <v/>
      </c>
    </row>
    <row r="10212">
      <c r="A10212" s="11" t="n"/>
      <c r="B10212" s="11" t="n"/>
      <c r="C10212" s="11" t="n"/>
      <c r="E10212" s="12">
        <f>IF($A10212="","",IF(ISNUMBER($A10212),$A10212,IFERROR(DATEVALUE($A10212),"")))</f>
        <v/>
      </c>
      <c r="F10212" s="12">
        <f>IF($B10212="","",IF(ISNUMBER($B10212),HOUR($B10212)*2+MINUTE($B10212)/30,IFERROR(VALUE(LEFT($B10212,FIND(":",$B10212)-1))*2+VALUE(MID($B10212,FIND(":",$B10212)+1,2))/30,"")))</f>
        <v/>
      </c>
      <c r="G10212" s="12">
        <f>IF($E10212="","",IF(WEEKDAY($E10212,2)&lt;6,1,0))</f>
        <v/>
      </c>
      <c r="H10212" s="12">
        <f>IF(OR($E10212="",$F10212=""),"",IF(AND($G10212=1,$F10212&gt;='Working Hours'!$C$8,$F10212&lt;'Working Hours'!$C$9),1,0))</f>
        <v/>
      </c>
    </row>
    <row r="10213">
      <c r="A10213" s="11" t="n"/>
      <c r="B10213" s="11" t="n"/>
      <c r="C10213" s="11" t="n"/>
      <c r="E10213" s="12">
        <f>IF($A10213="","",IF(ISNUMBER($A10213),$A10213,IFERROR(DATEVALUE($A10213),"")))</f>
        <v/>
      </c>
      <c r="F10213" s="12">
        <f>IF($B10213="","",IF(ISNUMBER($B10213),HOUR($B10213)*2+MINUTE($B10213)/30,IFERROR(VALUE(LEFT($B10213,FIND(":",$B10213)-1))*2+VALUE(MID($B10213,FIND(":",$B10213)+1,2))/30,"")))</f>
        <v/>
      </c>
      <c r="G10213" s="12">
        <f>IF($E10213="","",IF(WEEKDAY($E10213,2)&lt;6,1,0))</f>
        <v/>
      </c>
      <c r="H10213" s="12">
        <f>IF(OR($E10213="",$F10213=""),"",IF(AND($G10213=1,$F10213&gt;='Working Hours'!$C$8,$F10213&lt;'Working Hours'!$C$9),1,0))</f>
        <v/>
      </c>
    </row>
    <row r="10214">
      <c r="A10214" s="11" t="n"/>
      <c r="B10214" s="11" t="n"/>
      <c r="C10214" s="11" t="n"/>
      <c r="E10214" s="12">
        <f>IF($A10214="","",IF(ISNUMBER($A10214),$A10214,IFERROR(DATEVALUE($A10214),"")))</f>
        <v/>
      </c>
      <c r="F10214" s="12">
        <f>IF($B10214="","",IF(ISNUMBER($B10214),HOUR($B10214)*2+MINUTE($B10214)/30,IFERROR(VALUE(LEFT($B10214,FIND(":",$B10214)-1))*2+VALUE(MID($B10214,FIND(":",$B10214)+1,2))/30,"")))</f>
        <v/>
      </c>
      <c r="G10214" s="12">
        <f>IF($E10214="","",IF(WEEKDAY($E10214,2)&lt;6,1,0))</f>
        <v/>
      </c>
      <c r="H10214" s="12">
        <f>IF(OR($E10214="",$F10214=""),"",IF(AND($G10214=1,$F10214&gt;='Working Hours'!$C$8,$F10214&lt;'Working Hours'!$C$9),1,0))</f>
        <v/>
      </c>
    </row>
    <row r="10215">
      <c r="A10215" s="11" t="n"/>
      <c r="B10215" s="11" t="n"/>
      <c r="C10215" s="11" t="n"/>
      <c r="E10215" s="12">
        <f>IF($A10215="","",IF(ISNUMBER($A10215),$A10215,IFERROR(DATEVALUE($A10215),"")))</f>
        <v/>
      </c>
      <c r="F10215" s="12">
        <f>IF($B10215="","",IF(ISNUMBER($B10215),HOUR($B10215)*2+MINUTE($B10215)/30,IFERROR(VALUE(LEFT($B10215,FIND(":",$B10215)-1))*2+VALUE(MID($B10215,FIND(":",$B10215)+1,2))/30,"")))</f>
        <v/>
      </c>
      <c r="G10215" s="12">
        <f>IF($E10215="","",IF(WEEKDAY($E10215,2)&lt;6,1,0))</f>
        <v/>
      </c>
      <c r="H10215" s="12">
        <f>IF(OR($E10215="",$F10215=""),"",IF(AND($G10215=1,$F10215&gt;='Working Hours'!$C$8,$F10215&lt;'Working Hours'!$C$9),1,0))</f>
        <v/>
      </c>
    </row>
    <row r="10216">
      <c r="A10216" s="11" t="n"/>
      <c r="B10216" s="11" t="n"/>
      <c r="C10216" s="11" t="n"/>
      <c r="E10216" s="12">
        <f>IF($A10216="","",IF(ISNUMBER($A10216),$A10216,IFERROR(DATEVALUE($A10216),"")))</f>
        <v/>
      </c>
      <c r="F10216" s="12">
        <f>IF($B10216="","",IF(ISNUMBER($B10216),HOUR($B10216)*2+MINUTE($B10216)/30,IFERROR(VALUE(LEFT($B10216,FIND(":",$B10216)-1))*2+VALUE(MID($B10216,FIND(":",$B10216)+1,2))/30,"")))</f>
        <v/>
      </c>
      <c r="G10216" s="12">
        <f>IF($E10216="","",IF(WEEKDAY($E10216,2)&lt;6,1,0))</f>
        <v/>
      </c>
      <c r="H10216" s="12">
        <f>IF(OR($E10216="",$F10216=""),"",IF(AND($G10216=1,$F10216&gt;='Working Hours'!$C$8,$F10216&lt;'Working Hours'!$C$9),1,0))</f>
        <v/>
      </c>
    </row>
    <row r="10217">
      <c r="A10217" s="11" t="n"/>
      <c r="B10217" s="11" t="n"/>
      <c r="C10217" s="11" t="n"/>
      <c r="E10217" s="12">
        <f>IF($A10217="","",IF(ISNUMBER($A10217),$A10217,IFERROR(DATEVALUE($A10217),"")))</f>
        <v/>
      </c>
      <c r="F10217" s="12">
        <f>IF($B10217="","",IF(ISNUMBER($B10217),HOUR($B10217)*2+MINUTE($B10217)/30,IFERROR(VALUE(LEFT($B10217,FIND(":",$B10217)-1))*2+VALUE(MID($B10217,FIND(":",$B10217)+1,2))/30,"")))</f>
        <v/>
      </c>
      <c r="G10217" s="12">
        <f>IF($E10217="","",IF(WEEKDAY($E10217,2)&lt;6,1,0))</f>
        <v/>
      </c>
      <c r="H10217" s="12">
        <f>IF(OR($E10217="",$F10217=""),"",IF(AND($G10217=1,$F10217&gt;='Working Hours'!$C$8,$F10217&lt;'Working Hours'!$C$9),1,0))</f>
        <v/>
      </c>
    </row>
    <row r="10218">
      <c r="A10218" s="11" t="n"/>
      <c r="B10218" s="11" t="n"/>
      <c r="C10218" s="11" t="n"/>
      <c r="E10218" s="12">
        <f>IF($A10218="","",IF(ISNUMBER($A10218),$A10218,IFERROR(DATEVALUE($A10218),"")))</f>
        <v/>
      </c>
      <c r="F10218" s="12">
        <f>IF($B10218="","",IF(ISNUMBER($B10218),HOUR($B10218)*2+MINUTE($B10218)/30,IFERROR(VALUE(LEFT($B10218,FIND(":",$B10218)-1))*2+VALUE(MID($B10218,FIND(":",$B10218)+1,2))/30,"")))</f>
        <v/>
      </c>
      <c r="G10218" s="12">
        <f>IF($E10218="","",IF(WEEKDAY($E10218,2)&lt;6,1,0))</f>
        <v/>
      </c>
      <c r="H10218" s="12">
        <f>IF(OR($E10218="",$F10218=""),"",IF(AND($G10218=1,$F10218&gt;='Working Hours'!$C$8,$F10218&lt;'Working Hours'!$C$9),1,0))</f>
        <v/>
      </c>
    </row>
    <row r="10219">
      <c r="A10219" s="11" t="n"/>
      <c r="B10219" s="11" t="n"/>
      <c r="C10219" s="11" t="n"/>
      <c r="E10219" s="12">
        <f>IF($A10219="","",IF(ISNUMBER($A10219),$A10219,IFERROR(DATEVALUE($A10219),"")))</f>
        <v/>
      </c>
      <c r="F10219" s="12">
        <f>IF($B10219="","",IF(ISNUMBER($B10219),HOUR($B10219)*2+MINUTE($B10219)/30,IFERROR(VALUE(LEFT($B10219,FIND(":",$B10219)-1))*2+VALUE(MID($B10219,FIND(":",$B10219)+1,2))/30,"")))</f>
        <v/>
      </c>
      <c r="G10219" s="12">
        <f>IF($E10219="","",IF(WEEKDAY($E10219,2)&lt;6,1,0))</f>
        <v/>
      </c>
      <c r="H10219" s="12">
        <f>IF(OR($E10219="",$F10219=""),"",IF(AND($G10219=1,$F10219&gt;='Working Hours'!$C$8,$F10219&lt;'Working Hours'!$C$9),1,0))</f>
        <v/>
      </c>
    </row>
    <row r="10220">
      <c r="A10220" s="11" t="n"/>
      <c r="B10220" s="11" t="n"/>
      <c r="C10220" s="11" t="n"/>
      <c r="E10220" s="12">
        <f>IF($A10220="","",IF(ISNUMBER($A10220),$A10220,IFERROR(DATEVALUE($A10220),"")))</f>
        <v/>
      </c>
      <c r="F10220" s="12">
        <f>IF($B10220="","",IF(ISNUMBER($B10220),HOUR($B10220)*2+MINUTE($B10220)/30,IFERROR(VALUE(LEFT($B10220,FIND(":",$B10220)-1))*2+VALUE(MID($B10220,FIND(":",$B10220)+1,2))/30,"")))</f>
        <v/>
      </c>
      <c r="G10220" s="12">
        <f>IF($E10220="","",IF(WEEKDAY($E10220,2)&lt;6,1,0))</f>
        <v/>
      </c>
      <c r="H10220" s="12">
        <f>IF(OR($E10220="",$F10220=""),"",IF(AND($G10220=1,$F10220&gt;='Working Hours'!$C$8,$F10220&lt;'Working Hours'!$C$9),1,0))</f>
        <v/>
      </c>
    </row>
    <row r="10221">
      <c r="A10221" s="11" t="n"/>
      <c r="B10221" s="11" t="n"/>
      <c r="C10221" s="11" t="n"/>
      <c r="E10221" s="12">
        <f>IF($A10221="","",IF(ISNUMBER($A10221),$A10221,IFERROR(DATEVALUE($A10221),"")))</f>
        <v/>
      </c>
      <c r="F10221" s="12">
        <f>IF($B10221="","",IF(ISNUMBER($B10221),HOUR($B10221)*2+MINUTE($B10221)/30,IFERROR(VALUE(LEFT($B10221,FIND(":",$B10221)-1))*2+VALUE(MID($B10221,FIND(":",$B10221)+1,2))/30,"")))</f>
        <v/>
      </c>
      <c r="G10221" s="12">
        <f>IF($E10221="","",IF(WEEKDAY($E10221,2)&lt;6,1,0))</f>
        <v/>
      </c>
      <c r="H10221" s="12">
        <f>IF(OR($E10221="",$F10221=""),"",IF(AND($G10221=1,$F10221&gt;='Working Hours'!$C$8,$F10221&lt;'Working Hours'!$C$9),1,0))</f>
        <v/>
      </c>
    </row>
    <row r="10222">
      <c r="A10222" s="11" t="n"/>
      <c r="B10222" s="11" t="n"/>
      <c r="C10222" s="11" t="n"/>
      <c r="E10222" s="12">
        <f>IF($A10222="","",IF(ISNUMBER($A10222),$A10222,IFERROR(DATEVALUE($A10222),"")))</f>
        <v/>
      </c>
      <c r="F10222" s="12">
        <f>IF($B10222="","",IF(ISNUMBER($B10222),HOUR($B10222)*2+MINUTE($B10222)/30,IFERROR(VALUE(LEFT($B10222,FIND(":",$B10222)-1))*2+VALUE(MID($B10222,FIND(":",$B10222)+1,2))/30,"")))</f>
        <v/>
      </c>
      <c r="G10222" s="12">
        <f>IF($E10222="","",IF(WEEKDAY($E10222,2)&lt;6,1,0))</f>
        <v/>
      </c>
      <c r="H10222" s="12">
        <f>IF(OR($E10222="",$F10222=""),"",IF(AND($G10222=1,$F10222&gt;='Working Hours'!$C$8,$F10222&lt;'Working Hours'!$C$9),1,0))</f>
        <v/>
      </c>
    </row>
    <row r="10223">
      <c r="A10223" s="11" t="n"/>
      <c r="B10223" s="11" t="n"/>
      <c r="C10223" s="11" t="n"/>
      <c r="E10223" s="12">
        <f>IF($A10223="","",IF(ISNUMBER($A10223),$A10223,IFERROR(DATEVALUE($A10223),"")))</f>
        <v/>
      </c>
      <c r="F10223" s="12">
        <f>IF($B10223="","",IF(ISNUMBER($B10223),HOUR($B10223)*2+MINUTE($B10223)/30,IFERROR(VALUE(LEFT($B10223,FIND(":",$B10223)-1))*2+VALUE(MID($B10223,FIND(":",$B10223)+1,2))/30,"")))</f>
        <v/>
      </c>
      <c r="G10223" s="12">
        <f>IF($E10223="","",IF(WEEKDAY($E10223,2)&lt;6,1,0))</f>
        <v/>
      </c>
      <c r="H10223" s="12">
        <f>IF(OR($E10223="",$F10223=""),"",IF(AND($G10223=1,$F10223&gt;='Working Hours'!$C$8,$F10223&lt;'Working Hours'!$C$9),1,0))</f>
        <v/>
      </c>
    </row>
    <row r="10224">
      <c r="A10224" s="11" t="n"/>
      <c r="B10224" s="11" t="n"/>
      <c r="C10224" s="11" t="n"/>
      <c r="E10224" s="12">
        <f>IF($A10224="","",IF(ISNUMBER($A10224),$A10224,IFERROR(DATEVALUE($A10224),"")))</f>
        <v/>
      </c>
      <c r="F10224" s="12">
        <f>IF($B10224="","",IF(ISNUMBER($B10224),HOUR($B10224)*2+MINUTE($B10224)/30,IFERROR(VALUE(LEFT($B10224,FIND(":",$B10224)-1))*2+VALUE(MID($B10224,FIND(":",$B10224)+1,2))/30,"")))</f>
        <v/>
      </c>
      <c r="G10224" s="12">
        <f>IF($E10224="","",IF(WEEKDAY($E10224,2)&lt;6,1,0))</f>
        <v/>
      </c>
      <c r="H10224" s="12">
        <f>IF(OR($E10224="",$F10224=""),"",IF(AND($G10224=1,$F10224&gt;='Working Hours'!$C$8,$F10224&lt;'Working Hours'!$C$9),1,0))</f>
        <v/>
      </c>
    </row>
    <row r="10225">
      <c r="A10225" s="11" t="n"/>
      <c r="B10225" s="11" t="n"/>
      <c r="C10225" s="11" t="n"/>
      <c r="E10225" s="12">
        <f>IF($A10225="","",IF(ISNUMBER($A10225),$A10225,IFERROR(DATEVALUE($A10225),"")))</f>
        <v/>
      </c>
      <c r="F10225" s="12">
        <f>IF($B10225="","",IF(ISNUMBER($B10225),HOUR($B10225)*2+MINUTE($B10225)/30,IFERROR(VALUE(LEFT($B10225,FIND(":",$B10225)-1))*2+VALUE(MID($B10225,FIND(":",$B10225)+1,2))/30,"")))</f>
        <v/>
      </c>
      <c r="G10225" s="12">
        <f>IF($E10225="","",IF(WEEKDAY($E10225,2)&lt;6,1,0))</f>
        <v/>
      </c>
      <c r="H10225" s="12">
        <f>IF(OR($E10225="",$F10225=""),"",IF(AND($G10225=1,$F10225&gt;='Working Hours'!$C$8,$F10225&lt;'Working Hours'!$C$9),1,0))</f>
        <v/>
      </c>
    </row>
    <row r="10226">
      <c r="A10226" s="11" t="n"/>
      <c r="B10226" s="11" t="n"/>
      <c r="C10226" s="11" t="n"/>
      <c r="E10226" s="12">
        <f>IF($A10226="","",IF(ISNUMBER($A10226),$A10226,IFERROR(DATEVALUE($A10226),"")))</f>
        <v/>
      </c>
      <c r="F10226" s="12">
        <f>IF($B10226="","",IF(ISNUMBER($B10226),HOUR($B10226)*2+MINUTE($B10226)/30,IFERROR(VALUE(LEFT($B10226,FIND(":",$B10226)-1))*2+VALUE(MID($B10226,FIND(":",$B10226)+1,2))/30,"")))</f>
        <v/>
      </c>
      <c r="G10226" s="12">
        <f>IF($E10226="","",IF(WEEKDAY($E10226,2)&lt;6,1,0))</f>
        <v/>
      </c>
      <c r="H10226" s="12">
        <f>IF(OR($E10226="",$F10226=""),"",IF(AND($G10226=1,$F10226&gt;='Working Hours'!$C$8,$F10226&lt;'Working Hours'!$C$9),1,0))</f>
        <v/>
      </c>
    </row>
    <row r="10227">
      <c r="A10227" s="11" t="n"/>
      <c r="B10227" s="11" t="n"/>
      <c r="C10227" s="11" t="n"/>
      <c r="E10227" s="12">
        <f>IF($A10227="","",IF(ISNUMBER($A10227),$A10227,IFERROR(DATEVALUE($A10227),"")))</f>
        <v/>
      </c>
      <c r="F10227" s="12">
        <f>IF($B10227="","",IF(ISNUMBER($B10227),HOUR($B10227)*2+MINUTE($B10227)/30,IFERROR(VALUE(LEFT($B10227,FIND(":",$B10227)-1))*2+VALUE(MID($B10227,FIND(":",$B10227)+1,2))/30,"")))</f>
        <v/>
      </c>
      <c r="G10227" s="12">
        <f>IF($E10227="","",IF(WEEKDAY($E10227,2)&lt;6,1,0))</f>
        <v/>
      </c>
      <c r="H10227" s="12">
        <f>IF(OR($E10227="",$F10227=""),"",IF(AND($G10227=1,$F10227&gt;='Working Hours'!$C$8,$F10227&lt;'Working Hours'!$C$9),1,0))</f>
        <v/>
      </c>
    </row>
    <row r="10228">
      <c r="A10228" s="11" t="n"/>
      <c r="B10228" s="11" t="n"/>
      <c r="C10228" s="11" t="n"/>
      <c r="E10228" s="12">
        <f>IF($A10228="","",IF(ISNUMBER($A10228),$A10228,IFERROR(DATEVALUE($A10228),"")))</f>
        <v/>
      </c>
      <c r="F10228" s="12">
        <f>IF($B10228="","",IF(ISNUMBER($B10228),HOUR($B10228)*2+MINUTE($B10228)/30,IFERROR(VALUE(LEFT($B10228,FIND(":",$B10228)-1))*2+VALUE(MID($B10228,FIND(":",$B10228)+1,2))/30,"")))</f>
        <v/>
      </c>
      <c r="G10228" s="12">
        <f>IF($E10228="","",IF(WEEKDAY($E10228,2)&lt;6,1,0))</f>
        <v/>
      </c>
      <c r="H10228" s="12">
        <f>IF(OR($E10228="",$F10228=""),"",IF(AND($G10228=1,$F10228&gt;='Working Hours'!$C$8,$F10228&lt;'Working Hours'!$C$9),1,0))</f>
        <v/>
      </c>
    </row>
    <row r="10229">
      <c r="A10229" s="11" t="n"/>
      <c r="B10229" s="11" t="n"/>
      <c r="C10229" s="11" t="n"/>
      <c r="E10229" s="12">
        <f>IF($A10229="","",IF(ISNUMBER($A10229),$A10229,IFERROR(DATEVALUE($A10229),"")))</f>
        <v/>
      </c>
      <c r="F10229" s="12">
        <f>IF($B10229="","",IF(ISNUMBER($B10229),HOUR($B10229)*2+MINUTE($B10229)/30,IFERROR(VALUE(LEFT($B10229,FIND(":",$B10229)-1))*2+VALUE(MID($B10229,FIND(":",$B10229)+1,2))/30,"")))</f>
        <v/>
      </c>
      <c r="G10229" s="12">
        <f>IF($E10229="","",IF(WEEKDAY($E10229,2)&lt;6,1,0))</f>
        <v/>
      </c>
      <c r="H10229" s="12">
        <f>IF(OR($E10229="",$F10229=""),"",IF(AND($G10229=1,$F10229&gt;='Working Hours'!$C$8,$F10229&lt;'Working Hours'!$C$9),1,0))</f>
        <v/>
      </c>
    </row>
    <row r="10230">
      <c r="A10230" s="11" t="n"/>
      <c r="B10230" s="11" t="n"/>
      <c r="C10230" s="11" t="n"/>
      <c r="E10230" s="12">
        <f>IF($A10230="","",IF(ISNUMBER($A10230),$A10230,IFERROR(DATEVALUE($A10230),"")))</f>
        <v/>
      </c>
      <c r="F10230" s="12">
        <f>IF($B10230="","",IF(ISNUMBER($B10230),HOUR($B10230)*2+MINUTE($B10230)/30,IFERROR(VALUE(LEFT($B10230,FIND(":",$B10230)-1))*2+VALUE(MID($B10230,FIND(":",$B10230)+1,2))/30,"")))</f>
        <v/>
      </c>
      <c r="G10230" s="12">
        <f>IF($E10230="","",IF(WEEKDAY($E10230,2)&lt;6,1,0))</f>
        <v/>
      </c>
      <c r="H10230" s="12">
        <f>IF(OR($E10230="",$F10230=""),"",IF(AND($G10230=1,$F10230&gt;='Working Hours'!$C$8,$F10230&lt;'Working Hours'!$C$9),1,0))</f>
        <v/>
      </c>
    </row>
    <row r="10231">
      <c r="A10231" s="11" t="n"/>
      <c r="B10231" s="11" t="n"/>
      <c r="C10231" s="11" t="n"/>
      <c r="E10231" s="12">
        <f>IF($A10231="","",IF(ISNUMBER($A10231),$A10231,IFERROR(DATEVALUE($A10231),"")))</f>
        <v/>
      </c>
      <c r="F10231" s="12">
        <f>IF($B10231="","",IF(ISNUMBER($B10231),HOUR($B10231)*2+MINUTE($B10231)/30,IFERROR(VALUE(LEFT($B10231,FIND(":",$B10231)-1))*2+VALUE(MID($B10231,FIND(":",$B10231)+1,2))/30,"")))</f>
        <v/>
      </c>
      <c r="G10231" s="12">
        <f>IF($E10231="","",IF(WEEKDAY($E10231,2)&lt;6,1,0))</f>
        <v/>
      </c>
      <c r="H10231" s="12">
        <f>IF(OR($E10231="",$F10231=""),"",IF(AND($G10231=1,$F10231&gt;='Working Hours'!$C$8,$F10231&lt;'Working Hours'!$C$9),1,0))</f>
        <v/>
      </c>
    </row>
    <row r="10232">
      <c r="A10232" s="11" t="n"/>
      <c r="B10232" s="11" t="n"/>
      <c r="C10232" s="11" t="n"/>
      <c r="E10232" s="12">
        <f>IF($A10232="","",IF(ISNUMBER($A10232),$A10232,IFERROR(DATEVALUE($A10232),"")))</f>
        <v/>
      </c>
      <c r="F10232" s="12">
        <f>IF($B10232="","",IF(ISNUMBER($B10232),HOUR($B10232)*2+MINUTE($B10232)/30,IFERROR(VALUE(LEFT($B10232,FIND(":",$B10232)-1))*2+VALUE(MID($B10232,FIND(":",$B10232)+1,2))/30,"")))</f>
        <v/>
      </c>
      <c r="G10232" s="12">
        <f>IF($E10232="","",IF(WEEKDAY($E10232,2)&lt;6,1,0))</f>
        <v/>
      </c>
      <c r="H10232" s="12">
        <f>IF(OR($E10232="",$F10232=""),"",IF(AND($G10232=1,$F10232&gt;='Working Hours'!$C$8,$F10232&lt;'Working Hours'!$C$9),1,0))</f>
        <v/>
      </c>
    </row>
    <row r="10233">
      <c r="A10233" s="11" t="n"/>
      <c r="B10233" s="11" t="n"/>
      <c r="C10233" s="11" t="n"/>
      <c r="E10233" s="12">
        <f>IF($A10233="","",IF(ISNUMBER($A10233),$A10233,IFERROR(DATEVALUE($A10233),"")))</f>
        <v/>
      </c>
      <c r="F10233" s="12">
        <f>IF($B10233="","",IF(ISNUMBER($B10233),HOUR($B10233)*2+MINUTE($B10233)/30,IFERROR(VALUE(LEFT($B10233,FIND(":",$B10233)-1))*2+VALUE(MID($B10233,FIND(":",$B10233)+1,2))/30,"")))</f>
        <v/>
      </c>
      <c r="G10233" s="12">
        <f>IF($E10233="","",IF(WEEKDAY($E10233,2)&lt;6,1,0))</f>
        <v/>
      </c>
      <c r="H10233" s="12">
        <f>IF(OR($E10233="",$F10233=""),"",IF(AND($G10233=1,$F10233&gt;='Working Hours'!$C$8,$F10233&lt;'Working Hours'!$C$9),1,0))</f>
        <v/>
      </c>
    </row>
    <row r="10234">
      <c r="A10234" s="11" t="n"/>
      <c r="B10234" s="11" t="n"/>
      <c r="C10234" s="11" t="n"/>
      <c r="E10234" s="12">
        <f>IF($A10234="","",IF(ISNUMBER($A10234),$A10234,IFERROR(DATEVALUE($A10234),"")))</f>
        <v/>
      </c>
      <c r="F10234" s="12">
        <f>IF($B10234="","",IF(ISNUMBER($B10234),HOUR($B10234)*2+MINUTE($B10234)/30,IFERROR(VALUE(LEFT($B10234,FIND(":",$B10234)-1))*2+VALUE(MID($B10234,FIND(":",$B10234)+1,2))/30,"")))</f>
        <v/>
      </c>
      <c r="G10234" s="12">
        <f>IF($E10234="","",IF(WEEKDAY($E10234,2)&lt;6,1,0))</f>
        <v/>
      </c>
      <c r="H10234" s="12">
        <f>IF(OR($E10234="",$F10234=""),"",IF(AND($G10234=1,$F10234&gt;='Working Hours'!$C$8,$F10234&lt;'Working Hours'!$C$9),1,0))</f>
        <v/>
      </c>
    </row>
    <row r="10235">
      <c r="A10235" s="11" t="n"/>
      <c r="B10235" s="11" t="n"/>
      <c r="C10235" s="11" t="n"/>
      <c r="E10235" s="12">
        <f>IF($A10235="","",IF(ISNUMBER($A10235),$A10235,IFERROR(DATEVALUE($A10235),"")))</f>
        <v/>
      </c>
      <c r="F10235" s="12">
        <f>IF($B10235="","",IF(ISNUMBER($B10235),HOUR($B10235)*2+MINUTE($B10235)/30,IFERROR(VALUE(LEFT($B10235,FIND(":",$B10235)-1))*2+VALUE(MID($B10235,FIND(":",$B10235)+1,2))/30,"")))</f>
        <v/>
      </c>
      <c r="G10235" s="12">
        <f>IF($E10235="","",IF(WEEKDAY($E10235,2)&lt;6,1,0))</f>
        <v/>
      </c>
      <c r="H10235" s="12">
        <f>IF(OR($E10235="",$F10235=""),"",IF(AND($G10235=1,$F10235&gt;='Working Hours'!$C$8,$F10235&lt;'Working Hours'!$C$9),1,0))</f>
        <v/>
      </c>
    </row>
    <row r="10236">
      <c r="A10236" s="11" t="n"/>
      <c r="B10236" s="11" t="n"/>
      <c r="C10236" s="11" t="n"/>
      <c r="E10236" s="12">
        <f>IF($A10236="","",IF(ISNUMBER($A10236),$A10236,IFERROR(DATEVALUE($A10236),"")))</f>
        <v/>
      </c>
      <c r="F10236" s="12">
        <f>IF($B10236="","",IF(ISNUMBER($B10236),HOUR($B10236)*2+MINUTE($B10236)/30,IFERROR(VALUE(LEFT($B10236,FIND(":",$B10236)-1))*2+VALUE(MID($B10236,FIND(":",$B10236)+1,2))/30,"")))</f>
        <v/>
      </c>
      <c r="G10236" s="12">
        <f>IF($E10236="","",IF(WEEKDAY($E10236,2)&lt;6,1,0))</f>
        <v/>
      </c>
      <c r="H10236" s="12">
        <f>IF(OR($E10236="",$F10236=""),"",IF(AND($G10236=1,$F10236&gt;='Working Hours'!$C$8,$F10236&lt;'Working Hours'!$C$9),1,0))</f>
        <v/>
      </c>
    </row>
    <row r="10237">
      <c r="A10237" s="11" t="n"/>
      <c r="B10237" s="11" t="n"/>
      <c r="C10237" s="11" t="n"/>
      <c r="E10237" s="12">
        <f>IF($A10237="","",IF(ISNUMBER($A10237),$A10237,IFERROR(DATEVALUE($A10237),"")))</f>
        <v/>
      </c>
      <c r="F10237" s="12">
        <f>IF($B10237="","",IF(ISNUMBER($B10237),HOUR($B10237)*2+MINUTE($B10237)/30,IFERROR(VALUE(LEFT($B10237,FIND(":",$B10237)-1))*2+VALUE(MID($B10237,FIND(":",$B10237)+1,2))/30,"")))</f>
        <v/>
      </c>
      <c r="G10237" s="12">
        <f>IF($E10237="","",IF(WEEKDAY($E10237,2)&lt;6,1,0))</f>
        <v/>
      </c>
      <c r="H10237" s="12">
        <f>IF(OR($E10237="",$F10237=""),"",IF(AND($G10237=1,$F10237&gt;='Working Hours'!$C$8,$F10237&lt;'Working Hours'!$C$9),1,0))</f>
        <v/>
      </c>
    </row>
    <row r="10238">
      <c r="A10238" s="11" t="n"/>
      <c r="B10238" s="11" t="n"/>
      <c r="C10238" s="11" t="n"/>
      <c r="E10238" s="12">
        <f>IF($A10238="","",IF(ISNUMBER($A10238),$A10238,IFERROR(DATEVALUE($A10238),"")))</f>
        <v/>
      </c>
      <c r="F10238" s="12">
        <f>IF($B10238="","",IF(ISNUMBER($B10238),HOUR($B10238)*2+MINUTE($B10238)/30,IFERROR(VALUE(LEFT($B10238,FIND(":",$B10238)-1))*2+VALUE(MID($B10238,FIND(":",$B10238)+1,2))/30,"")))</f>
        <v/>
      </c>
      <c r="G10238" s="12">
        <f>IF($E10238="","",IF(WEEKDAY($E10238,2)&lt;6,1,0))</f>
        <v/>
      </c>
      <c r="H10238" s="12">
        <f>IF(OR($E10238="",$F10238=""),"",IF(AND($G10238=1,$F10238&gt;='Working Hours'!$C$8,$F10238&lt;'Working Hours'!$C$9),1,0))</f>
        <v/>
      </c>
    </row>
    <row r="10239">
      <c r="A10239" s="11" t="n"/>
      <c r="B10239" s="11" t="n"/>
      <c r="C10239" s="11" t="n"/>
      <c r="E10239" s="12">
        <f>IF($A10239="","",IF(ISNUMBER($A10239),$A10239,IFERROR(DATEVALUE($A10239),"")))</f>
        <v/>
      </c>
      <c r="F10239" s="12">
        <f>IF($B10239="","",IF(ISNUMBER($B10239),HOUR($B10239)*2+MINUTE($B10239)/30,IFERROR(VALUE(LEFT($B10239,FIND(":",$B10239)-1))*2+VALUE(MID($B10239,FIND(":",$B10239)+1,2))/30,"")))</f>
        <v/>
      </c>
      <c r="G10239" s="12">
        <f>IF($E10239="","",IF(WEEKDAY($E10239,2)&lt;6,1,0))</f>
        <v/>
      </c>
      <c r="H10239" s="12">
        <f>IF(OR($E10239="",$F10239=""),"",IF(AND($G10239=1,$F10239&gt;='Working Hours'!$C$8,$F10239&lt;'Working Hours'!$C$9),1,0))</f>
        <v/>
      </c>
    </row>
    <row r="10240">
      <c r="A10240" s="11" t="n"/>
      <c r="B10240" s="11" t="n"/>
      <c r="C10240" s="11" t="n"/>
      <c r="E10240" s="12">
        <f>IF($A10240="","",IF(ISNUMBER($A10240),$A10240,IFERROR(DATEVALUE($A10240),"")))</f>
        <v/>
      </c>
      <c r="F10240" s="12">
        <f>IF($B10240="","",IF(ISNUMBER($B10240),HOUR($B10240)*2+MINUTE($B10240)/30,IFERROR(VALUE(LEFT($B10240,FIND(":",$B10240)-1))*2+VALUE(MID($B10240,FIND(":",$B10240)+1,2))/30,"")))</f>
        <v/>
      </c>
      <c r="G10240" s="12">
        <f>IF($E10240="","",IF(WEEKDAY($E10240,2)&lt;6,1,0))</f>
        <v/>
      </c>
      <c r="H10240" s="12">
        <f>IF(OR($E10240="",$F10240=""),"",IF(AND($G10240=1,$F10240&gt;='Working Hours'!$C$8,$F10240&lt;'Working Hours'!$C$9),1,0))</f>
        <v/>
      </c>
    </row>
    <row r="10241">
      <c r="A10241" s="11" t="n"/>
      <c r="B10241" s="11" t="n"/>
      <c r="C10241" s="11" t="n"/>
      <c r="E10241" s="12">
        <f>IF($A10241="","",IF(ISNUMBER($A10241),$A10241,IFERROR(DATEVALUE($A10241),"")))</f>
        <v/>
      </c>
      <c r="F10241" s="12">
        <f>IF($B10241="","",IF(ISNUMBER($B10241),HOUR($B10241)*2+MINUTE($B10241)/30,IFERROR(VALUE(LEFT($B10241,FIND(":",$B10241)-1))*2+VALUE(MID($B10241,FIND(":",$B10241)+1,2))/30,"")))</f>
        <v/>
      </c>
      <c r="G10241" s="12">
        <f>IF($E10241="","",IF(WEEKDAY($E10241,2)&lt;6,1,0))</f>
        <v/>
      </c>
      <c r="H10241" s="12">
        <f>IF(OR($E10241="",$F10241=""),"",IF(AND($G10241=1,$F10241&gt;='Working Hours'!$C$8,$F10241&lt;'Working Hours'!$C$9),1,0))</f>
        <v/>
      </c>
    </row>
    <row r="10242">
      <c r="A10242" s="11" t="n"/>
      <c r="B10242" s="11" t="n"/>
      <c r="C10242" s="11" t="n"/>
      <c r="E10242" s="12">
        <f>IF($A10242="","",IF(ISNUMBER($A10242),$A10242,IFERROR(DATEVALUE($A10242),"")))</f>
        <v/>
      </c>
      <c r="F10242" s="12">
        <f>IF($B10242="","",IF(ISNUMBER($B10242),HOUR($B10242)*2+MINUTE($B10242)/30,IFERROR(VALUE(LEFT($B10242,FIND(":",$B10242)-1))*2+VALUE(MID($B10242,FIND(":",$B10242)+1,2))/30,"")))</f>
        <v/>
      </c>
      <c r="G10242" s="12">
        <f>IF($E10242="","",IF(WEEKDAY($E10242,2)&lt;6,1,0))</f>
        <v/>
      </c>
      <c r="H10242" s="12">
        <f>IF(OR($E10242="",$F10242=""),"",IF(AND($G10242=1,$F10242&gt;='Working Hours'!$C$8,$F10242&lt;'Working Hours'!$C$9),1,0))</f>
        <v/>
      </c>
    </row>
    <row r="10243">
      <c r="A10243" s="11" t="n"/>
      <c r="B10243" s="11" t="n"/>
      <c r="C10243" s="11" t="n"/>
      <c r="E10243" s="12">
        <f>IF($A10243="","",IF(ISNUMBER($A10243),$A10243,IFERROR(DATEVALUE($A10243),"")))</f>
        <v/>
      </c>
      <c r="F10243" s="12">
        <f>IF($B10243="","",IF(ISNUMBER($B10243),HOUR($B10243)*2+MINUTE($B10243)/30,IFERROR(VALUE(LEFT($B10243,FIND(":",$B10243)-1))*2+VALUE(MID($B10243,FIND(":",$B10243)+1,2))/30,"")))</f>
        <v/>
      </c>
      <c r="G10243" s="12">
        <f>IF($E10243="","",IF(WEEKDAY($E10243,2)&lt;6,1,0))</f>
        <v/>
      </c>
      <c r="H10243" s="12">
        <f>IF(OR($E10243="",$F10243=""),"",IF(AND($G10243=1,$F10243&gt;='Working Hours'!$C$8,$F10243&lt;'Working Hours'!$C$9),1,0))</f>
        <v/>
      </c>
    </row>
    <row r="10244">
      <c r="A10244" s="11" t="n"/>
      <c r="B10244" s="11" t="n"/>
      <c r="C10244" s="11" t="n"/>
      <c r="E10244" s="12">
        <f>IF($A10244="","",IF(ISNUMBER($A10244),$A10244,IFERROR(DATEVALUE($A10244),"")))</f>
        <v/>
      </c>
      <c r="F10244" s="12">
        <f>IF($B10244="","",IF(ISNUMBER($B10244),HOUR($B10244)*2+MINUTE($B10244)/30,IFERROR(VALUE(LEFT($B10244,FIND(":",$B10244)-1))*2+VALUE(MID($B10244,FIND(":",$B10244)+1,2))/30,"")))</f>
        <v/>
      </c>
      <c r="G10244" s="12">
        <f>IF($E10244="","",IF(WEEKDAY($E10244,2)&lt;6,1,0))</f>
        <v/>
      </c>
      <c r="H10244" s="12">
        <f>IF(OR($E10244="",$F10244=""),"",IF(AND($G10244=1,$F10244&gt;='Working Hours'!$C$8,$F10244&lt;'Working Hours'!$C$9),1,0))</f>
        <v/>
      </c>
    </row>
    <row r="10245">
      <c r="A10245" s="11" t="n"/>
      <c r="B10245" s="11" t="n"/>
      <c r="C10245" s="11" t="n"/>
      <c r="E10245" s="12">
        <f>IF($A10245="","",IF(ISNUMBER($A10245),$A10245,IFERROR(DATEVALUE($A10245),"")))</f>
        <v/>
      </c>
      <c r="F10245" s="12">
        <f>IF($B10245="","",IF(ISNUMBER($B10245),HOUR($B10245)*2+MINUTE($B10245)/30,IFERROR(VALUE(LEFT($B10245,FIND(":",$B10245)-1))*2+VALUE(MID($B10245,FIND(":",$B10245)+1,2))/30,"")))</f>
        <v/>
      </c>
      <c r="G10245" s="12">
        <f>IF($E10245="","",IF(WEEKDAY($E10245,2)&lt;6,1,0))</f>
        <v/>
      </c>
      <c r="H10245" s="12">
        <f>IF(OR($E10245="",$F10245=""),"",IF(AND($G10245=1,$F10245&gt;='Working Hours'!$C$8,$F10245&lt;'Working Hours'!$C$9),1,0))</f>
        <v/>
      </c>
    </row>
    <row r="10246">
      <c r="A10246" s="11" t="n"/>
      <c r="B10246" s="11" t="n"/>
      <c r="C10246" s="11" t="n"/>
      <c r="E10246" s="12">
        <f>IF($A10246="","",IF(ISNUMBER($A10246),$A10246,IFERROR(DATEVALUE($A10246),"")))</f>
        <v/>
      </c>
      <c r="F10246" s="12">
        <f>IF($B10246="","",IF(ISNUMBER($B10246),HOUR($B10246)*2+MINUTE($B10246)/30,IFERROR(VALUE(LEFT($B10246,FIND(":",$B10246)-1))*2+VALUE(MID($B10246,FIND(":",$B10246)+1,2))/30,"")))</f>
        <v/>
      </c>
      <c r="G10246" s="12">
        <f>IF($E10246="","",IF(WEEKDAY($E10246,2)&lt;6,1,0))</f>
        <v/>
      </c>
      <c r="H10246" s="12">
        <f>IF(OR($E10246="",$F10246=""),"",IF(AND($G10246=1,$F10246&gt;='Working Hours'!$C$8,$F10246&lt;'Working Hours'!$C$9),1,0))</f>
        <v/>
      </c>
    </row>
    <row r="10247">
      <c r="A10247" s="11" t="n"/>
      <c r="B10247" s="11" t="n"/>
      <c r="C10247" s="11" t="n"/>
      <c r="E10247" s="12">
        <f>IF($A10247="","",IF(ISNUMBER($A10247),$A10247,IFERROR(DATEVALUE($A10247),"")))</f>
        <v/>
      </c>
      <c r="F10247" s="12">
        <f>IF($B10247="","",IF(ISNUMBER($B10247),HOUR($B10247)*2+MINUTE($B10247)/30,IFERROR(VALUE(LEFT($B10247,FIND(":",$B10247)-1))*2+VALUE(MID($B10247,FIND(":",$B10247)+1,2))/30,"")))</f>
        <v/>
      </c>
      <c r="G10247" s="12">
        <f>IF($E10247="","",IF(WEEKDAY($E10247,2)&lt;6,1,0))</f>
        <v/>
      </c>
      <c r="H10247" s="12">
        <f>IF(OR($E10247="",$F10247=""),"",IF(AND($G10247=1,$F10247&gt;='Working Hours'!$C$8,$F10247&lt;'Working Hours'!$C$9),1,0))</f>
        <v/>
      </c>
    </row>
    <row r="10248">
      <c r="A10248" s="11" t="n"/>
      <c r="B10248" s="11" t="n"/>
      <c r="C10248" s="11" t="n"/>
      <c r="E10248" s="12">
        <f>IF($A10248="","",IF(ISNUMBER($A10248),$A10248,IFERROR(DATEVALUE($A10248),"")))</f>
        <v/>
      </c>
      <c r="F10248" s="12">
        <f>IF($B10248="","",IF(ISNUMBER($B10248),HOUR($B10248)*2+MINUTE($B10248)/30,IFERROR(VALUE(LEFT($B10248,FIND(":",$B10248)-1))*2+VALUE(MID($B10248,FIND(":",$B10248)+1,2))/30,"")))</f>
        <v/>
      </c>
      <c r="G10248" s="12">
        <f>IF($E10248="","",IF(WEEKDAY($E10248,2)&lt;6,1,0))</f>
        <v/>
      </c>
      <c r="H10248" s="12">
        <f>IF(OR($E10248="",$F10248=""),"",IF(AND($G10248=1,$F10248&gt;='Working Hours'!$C$8,$F10248&lt;'Working Hours'!$C$9),1,0))</f>
        <v/>
      </c>
    </row>
    <row r="10249">
      <c r="A10249" s="11" t="n"/>
      <c r="B10249" s="11" t="n"/>
      <c r="C10249" s="11" t="n"/>
      <c r="E10249" s="12">
        <f>IF($A10249="","",IF(ISNUMBER($A10249),$A10249,IFERROR(DATEVALUE($A10249),"")))</f>
        <v/>
      </c>
      <c r="F10249" s="12">
        <f>IF($B10249="","",IF(ISNUMBER($B10249),HOUR($B10249)*2+MINUTE($B10249)/30,IFERROR(VALUE(LEFT($B10249,FIND(":",$B10249)-1))*2+VALUE(MID($B10249,FIND(":",$B10249)+1,2))/30,"")))</f>
        <v/>
      </c>
      <c r="G10249" s="12">
        <f>IF($E10249="","",IF(WEEKDAY($E10249,2)&lt;6,1,0))</f>
        <v/>
      </c>
      <c r="H10249" s="12">
        <f>IF(OR($E10249="",$F10249=""),"",IF(AND($G10249=1,$F10249&gt;='Working Hours'!$C$8,$F10249&lt;'Working Hours'!$C$9),1,0))</f>
        <v/>
      </c>
    </row>
    <row r="10250">
      <c r="A10250" s="11" t="n"/>
      <c r="B10250" s="11" t="n"/>
      <c r="C10250" s="11" t="n"/>
      <c r="E10250" s="12">
        <f>IF($A10250="","",IF(ISNUMBER($A10250),$A10250,IFERROR(DATEVALUE($A10250),"")))</f>
        <v/>
      </c>
      <c r="F10250" s="12">
        <f>IF($B10250="","",IF(ISNUMBER($B10250),HOUR($B10250)*2+MINUTE($B10250)/30,IFERROR(VALUE(LEFT($B10250,FIND(":",$B10250)-1))*2+VALUE(MID($B10250,FIND(":",$B10250)+1,2))/30,"")))</f>
        <v/>
      </c>
      <c r="G10250" s="12">
        <f>IF($E10250="","",IF(WEEKDAY($E10250,2)&lt;6,1,0))</f>
        <v/>
      </c>
      <c r="H10250" s="12">
        <f>IF(OR($E10250="",$F10250=""),"",IF(AND($G10250=1,$F10250&gt;='Working Hours'!$C$8,$F10250&lt;'Working Hours'!$C$9),1,0))</f>
        <v/>
      </c>
    </row>
    <row r="10251">
      <c r="A10251" s="11" t="n"/>
      <c r="B10251" s="11" t="n"/>
      <c r="C10251" s="11" t="n"/>
      <c r="E10251" s="12">
        <f>IF($A10251="","",IF(ISNUMBER($A10251),$A10251,IFERROR(DATEVALUE($A10251),"")))</f>
        <v/>
      </c>
      <c r="F10251" s="12">
        <f>IF($B10251="","",IF(ISNUMBER($B10251),HOUR($B10251)*2+MINUTE($B10251)/30,IFERROR(VALUE(LEFT($B10251,FIND(":",$B10251)-1))*2+VALUE(MID($B10251,FIND(":",$B10251)+1,2))/30,"")))</f>
        <v/>
      </c>
      <c r="G10251" s="12">
        <f>IF($E10251="","",IF(WEEKDAY($E10251,2)&lt;6,1,0))</f>
        <v/>
      </c>
      <c r="H10251" s="12">
        <f>IF(OR($E10251="",$F10251=""),"",IF(AND($G10251=1,$F10251&gt;='Working Hours'!$C$8,$F10251&lt;'Working Hours'!$C$9),1,0))</f>
        <v/>
      </c>
    </row>
    <row r="10252">
      <c r="A10252" s="11" t="n"/>
      <c r="B10252" s="11" t="n"/>
      <c r="C10252" s="11" t="n"/>
      <c r="E10252" s="12">
        <f>IF($A10252="","",IF(ISNUMBER($A10252),$A10252,IFERROR(DATEVALUE($A10252),"")))</f>
        <v/>
      </c>
      <c r="F10252" s="12">
        <f>IF($B10252="","",IF(ISNUMBER($B10252),HOUR($B10252)*2+MINUTE($B10252)/30,IFERROR(VALUE(LEFT($B10252,FIND(":",$B10252)-1))*2+VALUE(MID($B10252,FIND(":",$B10252)+1,2))/30,"")))</f>
        <v/>
      </c>
      <c r="G10252" s="12">
        <f>IF($E10252="","",IF(WEEKDAY($E10252,2)&lt;6,1,0))</f>
        <v/>
      </c>
      <c r="H10252" s="12">
        <f>IF(OR($E10252="",$F10252=""),"",IF(AND($G10252=1,$F10252&gt;='Working Hours'!$C$8,$F10252&lt;'Working Hours'!$C$9),1,0))</f>
        <v/>
      </c>
    </row>
    <row r="10253">
      <c r="A10253" s="11" t="n"/>
      <c r="B10253" s="11" t="n"/>
      <c r="C10253" s="11" t="n"/>
      <c r="E10253" s="12">
        <f>IF($A10253="","",IF(ISNUMBER($A10253),$A10253,IFERROR(DATEVALUE($A10253),"")))</f>
        <v/>
      </c>
      <c r="F10253" s="12">
        <f>IF($B10253="","",IF(ISNUMBER($B10253),HOUR($B10253)*2+MINUTE($B10253)/30,IFERROR(VALUE(LEFT($B10253,FIND(":",$B10253)-1))*2+VALUE(MID($B10253,FIND(":",$B10253)+1,2))/30,"")))</f>
        <v/>
      </c>
      <c r="G10253" s="12">
        <f>IF($E10253="","",IF(WEEKDAY($E10253,2)&lt;6,1,0))</f>
        <v/>
      </c>
      <c r="H10253" s="12">
        <f>IF(OR($E10253="",$F10253=""),"",IF(AND($G10253=1,$F10253&gt;='Working Hours'!$C$8,$F10253&lt;'Working Hours'!$C$9),1,0))</f>
        <v/>
      </c>
    </row>
    <row r="10254">
      <c r="A10254" s="11" t="n"/>
      <c r="B10254" s="11" t="n"/>
      <c r="C10254" s="11" t="n"/>
      <c r="E10254" s="12">
        <f>IF($A10254="","",IF(ISNUMBER($A10254),$A10254,IFERROR(DATEVALUE($A10254),"")))</f>
        <v/>
      </c>
      <c r="F10254" s="12">
        <f>IF($B10254="","",IF(ISNUMBER($B10254),HOUR($B10254)*2+MINUTE($B10254)/30,IFERROR(VALUE(LEFT($B10254,FIND(":",$B10254)-1))*2+VALUE(MID($B10254,FIND(":",$B10254)+1,2))/30,"")))</f>
        <v/>
      </c>
      <c r="G10254" s="12">
        <f>IF($E10254="","",IF(WEEKDAY($E10254,2)&lt;6,1,0))</f>
        <v/>
      </c>
      <c r="H10254" s="12">
        <f>IF(OR($E10254="",$F10254=""),"",IF(AND($G10254=1,$F10254&gt;='Working Hours'!$C$8,$F10254&lt;'Working Hours'!$C$9),1,0))</f>
        <v/>
      </c>
    </row>
    <row r="10255">
      <c r="A10255" s="11" t="n"/>
      <c r="B10255" s="11" t="n"/>
      <c r="C10255" s="11" t="n"/>
      <c r="E10255" s="12">
        <f>IF($A10255="","",IF(ISNUMBER($A10255),$A10255,IFERROR(DATEVALUE($A10255),"")))</f>
        <v/>
      </c>
      <c r="F10255" s="12">
        <f>IF($B10255="","",IF(ISNUMBER($B10255),HOUR($B10255)*2+MINUTE($B10255)/30,IFERROR(VALUE(LEFT($B10255,FIND(":",$B10255)-1))*2+VALUE(MID($B10255,FIND(":",$B10255)+1,2))/30,"")))</f>
        <v/>
      </c>
      <c r="G10255" s="12">
        <f>IF($E10255="","",IF(WEEKDAY($E10255,2)&lt;6,1,0))</f>
        <v/>
      </c>
      <c r="H10255" s="12">
        <f>IF(OR($E10255="",$F10255=""),"",IF(AND($G10255=1,$F10255&gt;='Working Hours'!$C$8,$F10255&lt;'Working Hours'!$C$9),1,0))</f>
        <v/>
      </c>
    </row>
    <row r="10256">
      <c r="A10256" s="11" t="n"/>
      <c r="B10256" s="11" t="n"/>
      <c r="C10256" s="11" t="n"/>
      <c r="E10256" s="12">
        <f>IF($A10256="","",IF(ISNUMBER($A10256),$A10256,IFERROR(DATEVALUE($A10256),"")))</f>
        <v/>
      </c>
      <c r="F10256" s="12">
        <f>IF($B10256="","",IF(ISNUMBER($B10256),HOUR($B10256)*2+MINUTE($B10256)/30,IFERROR(VALUE(LEFT($B10256,FIND(":",$B10256)-1))*2+VALUE(MID($B10256,FIND(":",$B10256)+1,2))/30,"")))</f>
        <v/>
      </c>
      <c r="G10256" s="12">
        <f>IF($E10256="","",IF(WEEKDAY($E10256,2)&lt;6,1,0))</f>
        <v/>
      </c>
      <c r="H10256" s="12">
        <f>IF(OR($E10256="",$F10256=""),"",IF(AND($G10256=1,$F10256&gt;='Working Hours'!$C$8,$F10256&lt;'Working Hours'!$C$9),1,0))</f>
        <v/>
      </c>
    </row>
    <row r="10257">
      <c r="A10257" s="11" t="n"/>
      <c r="B10257" s="11" t="n"/>
      <c r="C10257" s="11" t="n"/>
      <c r="E10257" s="12">
        <f>IF($A10257="","",IF(ISNUMBER($A10257),$A10257,IFERROR(DATEVALUE($A10257),"")))</f>
        <v/>
      </c>
      <c r="F10257" s="12">
        <f>IF($B10257="","",IF(ISNUMBER($B10257),HOUR($B10257)*2+MINUTE($B10257)/30,IFERROR(VALUE(LEFT($B10257,FIND(":",$B10257)-1))*2+VALUE(MID($B10257,FIND(":",$B10257)+1,2))/30,"")))</f>
        <v/>
      </c>
      <c r="G10257" s="12">
        <f>IF($E10257="","",IF(WEEKDAY($E10257,2)&lt;6,1,0))</f>
        <v/>
      </c>
      <c r="H10257" s="12">
        <f>IF(OR($E10257="",$F10257=""),"",IF(AND($G10257=1,$F10257&gt;='Working Hours'!$C$8,$F10257&lt;'Working Hours'!$C$9),1,0))</f>
        <v/>
      </c>
    </row>
    <row r="10258">
      <c r="A10258" s="11" t="n"/>
      <c r="B10258" s="11" t="n"/>
      <c r="C10258" s="11" t="n"/>
      <c r="E10258" s="12">
        <f>IF($A10258="","",IF(ISNUMBER($A10258),$A10258,IFERROR(DATEVALUE($A10258),"")))</f>
        <v/>
      </c>
      <c r="F10258" s="12">
        <f>IF($B10258="","",IF(ISNUMBER($B10258),HOUR($B10258)*2+MINUTE($B10258)/30,IFERROR(VALUE(LEFT($B10258,FIND(":",$B10258)-1))*2+VALUE(MID($B10258,FIND(":",$B10258)+1,2))/30,"")))</f>
        <v/>
      </c>
      <c r="G10258" s="12">
        <f>IF($E10258="","",IF(WEEKDAY($E10258,2)&lt;6,1,0))</f>
        <v/>
      </c>
      <c r="H10258" s="12">
        <f>IF(OR($E10258="",$F10258=""),"",IF(AND($G10258=1,$F10258&gt;='Working Hours'!$C$8,$F10258&lt;'Working Hours'!$C$9),1,0))</f>
        <v/>
      </c>
    </row>
    <row r="10259">
      <c r="A10259" s="11" t="n"/>
      <c r="B10259" s="11" t="n"/>
      <c r="C10259" s="11" t="n"/>
      <c r="E10259" s="12">
        <f>IF($A10259="","",IF(ISNUMBER($A10259),$A10259,IFERROR(DATEVALUE($A10259),"")))</f>
        <v/>
      </c>
      <c r="F10259" s="12">
        <f>IF($B10259="","",IF(ISNUMBER($B10259),HOUR($B10259)*2+MINUTE($B10259)/30,IFERROR(VALUE(LEFT($B10259,FIND(":",$B10259)-1))*2+VALUE(MID($B10259,FIND(":",$B10259)+1,2))/30,"")))</f>
        <v/>
      </c>
      <c r="G10259" s="12">
        <f>IF($E10259="","",IF(WEEKDAY($E10259,2)&lt;6,1,0))</f>
        <v/>
      </c>
      <c r="H10259" s="12">
        <f>IF(OR($E10259="",$F10259=""),"",IF(AND($G10259=1,$F10259&gt;='Working Hours'!$C$8,$F10259&lt;'Working Hours'!$C$9),1,0))</f>
        <v/>
      </c>
    </row>
    <row r="10260">
      <c r="A10260" s="11" t="n"/>
      <c r="B10260" s="11" t="n"/>
      <c r="C10260" s="11" t="n"/>
      <c r="E10260" s="12">
        <f>IF($A10260="","",IF(ISNUMBER($A10260),$A10260,IFERROR(DATEVALUE($A10260),"")))</f>
        <v/>
      </c>
      <c r="F10260" s="12">
        <f>IF($B10260="","",IF(ISNUMBER($B10260),HOUR($B10260)*2+MINUTE($B10260)/30,IFERROR(VALUE(LEFT($B10260,FIND(":",$B10260)-1))*2+VALUE(MID($B10260,FIND(":",$B10260)+1,2))/30,"")))</f>
        <v/>
      </c>
      <c r="G10260" s="12">
        <f>IF($E10260="","",IF(WEEKDAY($E10260,2)&lt;6,1,0))</f>
        <v/>
      </c>
      <c r="H10260" s="12">
        <f>IF(OR($E10260="",$F10260=""),"",IF(AND($G10260=1,$F10260&gt;='Working Hours'!$C$8,$F10260&lt;'Working Hours'!$C$9),1,0))</f>
        <v/>
      </c>
    </row>
    <row r="10261">
      <c r="A10261" s="11" t="n"/>
      <c r="B10261" s="11" t="n"/>
      <c r="C10261" s="11" t="n"/>
      <c r="E10261" s="12">
        <f>IF($A10261="","",IF(ISNUMBER($A10261),$A10261,IFERROR(DATEVALUE($A10261),"")))</f>
        <v/>
      </c>
      <c r="F10261" s="12">
        <f>IF($B10261="","",IF(ISNUMBER($B10261),HOUR($B10261)*2+MINUTE($B10261)/30,IFERROR(VALUE(LEFT($B10261,FIND(":",$B10261)-1))*2+VALUE(MID($B10261,FIND(":",$B10261)+1,2))/30,"")))</f>
        <v/>
      </c>
      <c r="G10261" s="12">
        <f>IF($E10261="","",IF(WEEKDAY($E10261,2)&lt;6,1,0))</f>
        <v/>
      </c>
      <c r="H10261" s="12">
        <f>IF(OR($E10261="",$F10261=""),"",IF(AND($G10261=1,$F10261&gt;='Working Hours'!$C$8,$F10261&lt;'Working Hours'!$C$9),1,0))</f>
        <v/>
      </c>
    </row>
    <row r="10262">
      <c r="A10262" s="11" t="n"/>
      <c r="B10262" s="11" t="n"/>
      <c r="C10262" s="11" t="n"/>
      <c r="E10262" s="12">
        <f>IF($A10262="","",IF(ISNUMBER($A10262),$A10262,IFERROR(DATEVALUE($A10262),"")))</f>
        <v/>
      </c>
      <c r="F10262" s="12">
        <f>IF($B10262="","",IF(ISNUMBER($B10262),HOUR($B10262)*2+MINUTE($B10262)/30,IFERROR(VALUE(LEFT($B10262,FIND(":",$B10262)-1))*2+VALUE(MID($B10262,FIND(":",$B10262)+1,2))/30,"")))</f>
        <v/>
      </c>
      <c r="G10262" s="12">
        <f>IF($E10262="","",IF(WEEKDAY($E10262,2)&lt;6,1,0))</f>
        <v/>
      </c>
      <c r="H10262" s="12">
        <f>IF(OR($E10262="",$F10262=""),"",IF(AND($G10262=1,$F10262&gt;='Working Hours'!$C$8,$F10262&lt;'Working Hours'!$C$9),1,0))</f>
        <v/>
      </c>
    </row>
    <row r="10263">
      <c r="A10263" s="11" t="n"/>
      <c r="B10263" s="11" t="n"/>
      <c r="C10263" s="11" t="n"/>
      <c r="E10263" s="12">
        <f>IF($A10263="","",IF(ISNUMBER($A10263),$A10263,IFERROR(DATEVALUE($A10263),"")))</f>
        <v/>
      </c>
      <c r="F10263" s="12">
        <f>IF($B10263="","",IF(ISNUMBER($B10263),HOUR($B10263)*2+MINUTE($B10263)/30,IFERROR(VALUE(LEFT($B10263,FIND(":",$B10263)-1))*2+VALUE(MID($B10263,FIND(":",$B10263)+1,2))/30,"")))</f>
        <v/>
      </c>
      <c r="G10263" s="12">
        <f>IF($E10263="","",IF(WEEKDAY($E10263,2)&lt;6,1,0))</f>
        <v/>
      </c>
      <c r="H10263" s="12">
        <f>IF(OR($E10263="",$F10263=""),"",IF(AND($G10263=1,$F10263&gt;='Working Hours'!$C$8,$F10263&lt;'Working Hours'!$C$9),1,0))</f>
        <v/>
      </c>
    </row>
    <row r="10264">
      <c r="A10264" s="11" t="n"/>
      <c r="B10264" s="11" t="n"/>
      <c r="C10264" s="11" t="n"/>
      <c r="E10264" s="12">
        <f>IF($A10264="","",IF(ISNUMBER($A10264),$A10264,IFERROR(DATEVALUE($A10264),"")))</f>
        <v/>
      </c>
      <c r="F10264" s="12">
        <f>IF($B10264="","",IF(ISNUMBER($B10264),HOUR($B10264)*2+MINUTE($B10264)/30,IFERROR(VALUE(LEFT($B10264,FIND(":",$B10264)-1))*2+VALUE(MID($B10264,FIND(":",$B10264)+1,2))/30,"")))</f>
        <v/>
      </c>
      <c r="G10264" s="12">
        <f>IF($E10264="","",IF(WEEKDAY($E10264,2)&lt;6,1,0))</f>
        <v/>
      </c>
      <c r="H10264" s="12">
        <f>IF(OR($E10264="",$F10264=""),"",IF(AND($G10264=1,$F10264&gt;='Working Hours'!$C$8,$F10264&lt;'Working Hours'!$C$9),1,0))</f>
        <v/>
      </c>
    </row>
    <row r="10265">
      <c r="A10265" s="11" t="n"/>
      <c r="B10265" s="11" t="n"/>
      <c r="C10265" s="11" t="n"/>
      <c r="E10265" s="12">
        <f>IF($A10265="","",IF(ISNUMBER($A10265),$A10265,IFERROR(DATEVALUE($A10265),"")))</f>
        <v/>
      </c>
      <c r="F10265" s="12">
        <f>IF($B10265="","",IF(ISNUMBER($B10265),HOUR($B10265)*2+MINUTE($B10265)/30,IFERROR(VALUE(LEFT($B10265,FIND(":",$B10265)-1))*2+VALUE(MID($B10265,FIND(":",$B10265)+1,2))/30,"")))</f>
        <v/>
      </c>
      <c r="G10265" s="12">
        <f>IF($E10265="","",IF(WEEKDAY($E10265,2)&lt;6,1,0))</f>
        <v/>
      </c>
      <c r="H10265" s="12">
        <f>IF(OR($E10265="",$F10265=""),"",IF(AND($G10265=1,$F10265&gt;='Working Hours'!$C$8,$F10265&lt;'Working Hours'!$C$9),1,0))</f>
        <v/>
      </c>
    </row>
    <row r="10266">
      <c r="A10266" s="11" t="n"/>
      <c r="B10266" s="11" t="n"/>
      <c r="C10266" s="11" t="n"/>
      <c r="E10266" s="12">
        <f>IF($A10266="","",IF(ISNUMBER($A10266),$A10266,IFERROR(DATEVALUE($A10266),"")))</f>
        <v/>
      </c>
      <c r="F10266" s="12">
        <f>IF($B10266="","",IF(ISNUMBER($B10266),HOUR($B10266)*2+MINUTE($B10266)/30,IFERROR(VALUE(LEFT($B10266,FIND(":",$B10266)-1))*2+VALUE(MID($B10266,FIND(":",$B10266)+1,2))/30,"")))</f>
        <v/>
      </c>
      <c r="G10266" s="12">
        <f>IF($E10266="","",IF(WEEKDAY($E10266,2)&lt;6,1,0))</f>
        <v/>
      </c>
      <c r="H10266" s="12">
        <f>IF(OR($E10266="",$F10266=""),"",IF(AND($G10266=1,$F10266&gt;='Working Hours'!$C$8,$F10266&lt;'Working Hours'!$C$9),1,0))</f>
        <v/>
      </c>
    </row>
    <row r="10267">
      <c r="A10267" s="11" t="n"/>
      <c r="B10267" s="11" t="n"/>
      <c r="C10267" s="11" t="n"/>
      <c r="E10267" s="12">
        <f>IF($A10267="","",IF(ISNUMBER($A10267),$A10267,IFERROR(DATEVALUE($A10267),"")))</f>
        <v/>
      </c>
      <c r="F10267" s="12">
        <f>IF($B10267="","",IF(ISNUMBER($B10267),HOUR($B10267)*2+MINUTE($B10267)/30,IFERROR(VALUE(LEFT($B10267,FIND(":",$B10267)-1))*2+VALUE(MID($B10267,FIND(":",$B10267)+1,2))/30,"")))</f>
        <v/>
      </c>
      <c r="G10267" s="12">
        <f>IF($E10267="","",IF(WEEKDAY($E10267,2)&lt;6,1,0))</f>
        <v/>
      </c>
      <c r="H10267" s="12">
        <f>IF(OR($E10267="",$F10267=""),"",IF(AND($G10267=1,$F10267&gt;='Working Hours'!$C$8,$F10267&lt;'Working Hours'!$C$9),1,0))</f>
        <v/>
      </c>
    </row>
    <row r="10268">
      <c r="A10268" s="11" t="n"/>
      <c r="B10268" s="11" t="n"/>
      <c r="C10268" s="11" t="n"/>
      <c r="E10268" s="12">
        <f>IF($A10268="","",IF(ISNUMBER($A10268),$A10268,IFERROR(DATEVALUE($A10268),"")))</f>
        <v/>
      </c>
      <c r="F10268" s="12">
        <f>IF($B10268="","",IF(ISNUMBER($B10268),HOUR($B10268)*2+MINUTE($B10268)/30,IFERROR(VALUE(LEFT($B10268,FIND(":",$B10268)-1))*2+VALUE(MID($B10268,FIND(":",$B10268)+1,2))/30,"")))</f>
        <v/>
      </c>
      <c r="G10268" s="12">
        <f>IF($E10268="","",IF(WEEKDAY($E10268,2)&lt;6,1,0))</f>
        <v/>
      </c>
      <c r="H10268" s="12">
        <f>IF(OR($E10268="",$F10268=""),"",IF(AND($G10268=1,$F10268&gt;='Working Hours'!$C$8,$F10268&lt;'Working Hours'!$C$9),1,0))</f>
        <v/>
      </c>
    </row>
    <row r="10269">
      <c r="A10269" s="11" t="n"/>
      <c r="B10269" s="11" t="n"/>
      <c r="C10269" s="11" t="n"/>
      <c r="E10269" s="12">
        <f>IF($A10269="","",IF(ISNUMBER($A10269),$A10269,IFERROR(DATEVALUE($A10269),"")))</f>
        <v/>
      </c>
      <c r="F10269" s="12">
        <f>IF($B10269="","",IF(ISNUMBER($B10269),HOUR($B10269)*2+MINUTE($B10269)/30,IFERROR(VALUE(LEFT($B10269,FIND(":",$B10269)-1))*2+VALUE(MID($B10269,FIND(":",$B10269)+1,2))/30,"")))</f>
        <v/>
      </c>
      <c r="G10269" s="12">
        <f>IF($E10269="","",IF(WEEKDAY($E10269,2)&lt;6,1,0))</f>
        <v/>
      </c>
      <c r="H10269" s="12">
        <f>IF(OR($E10269="",$F10269=""),"",IF(AND($G10269=1,$F10269&gt;='Working Hours'!$C$8,$F10269&lt;'Working Hours'!$C$9),1,0))</f>
        <v/>
      </c>
    </row>
    <row r="10270">
      <c r="A10270" s="11" t="n"/>
      <c r="B10270" s="11" t="n"/>
      <c r="C10270" s="11" t="n"/>
      <c r="E10270" s="12">
        <f>IF($A10270="","",IF(ISNUMBER($A10270),$A10270,IFERROR(DATEVALUE($A10270),"")))</f>
        <v/>
      </c>
      <c r="F10270" s="12">
        <f>IF($B10270="","",IF(ISNUMBER($B10270),HOUR($B10270)*2+MINUTE($B10270)/30,IFERROR(VALUE(LEFT($B10270,FIND(":",$B10270)-1))*2+VALUE(MID($B10270,FIND(":",$B10270)+1,2))/30,"")))</f>
        <v/>
      </c>
      <c r="G10270" s="12">
        <f>IF($E10270="","",IF(WEEKDAY($E10270,2)&lt;6,1,0))</f>
        <v/>
      </c>
      <c r="H10270" s="12">
        <f>IF(OR($E10270="",$F10270=""),"",IF(AND($G10270=1,$F10270&gt;='Working Hours'!$C$8,$F10270&lt;'Working Hours'!$C$9),1,0))</f>
        <v/>
      </c>
    </row>
    <row r="10271">
      <c r="A10271" s="11" t="n"/>
      <c r="B10271" s="11" t="n"/>
      <c r="C10271" s="11" t="n"/>
      <c r="E10271" s="12">
        <f>IF($A10271="","",IF(ISNUMBER($A10271),$A10271,IFERROR(DATEVALUE($A10271),"")))</f>
        <v/>
      </c>
      <c r="F10271" s="12">
        <f>IF($B10271="","",IF(ISNUMBER($B10271),HOUR($B10271)*2+MINUTE($B10271)/30,IFERROR(VALUE(LEFT($B10271,FIND(":",$B10271)-1))*2+VALUE(MID($B10271,FIND(":",$B10271)+1,2))/30,"")))</f>
        <v/>
      </c>
      <c r="G10271" s="12">
        <f>IF($E10271="","",IF(WEEKDAY($E10271,2)&lt;6,1,0))</f>
        <v/>
      </c>
      <c r="H10271" s="12">
        <f>IF(OR($E10271="",$F10271=""),"",IF(AND($G10271=1,$F10271&gt;='Working Hours'!$C$8,$F10271&lt;'Working Hours'!$C$9),1,0))</f>
        <v/>
      </c>
    </row>
    <row r="10272">
      <c r="A10272" s="11" t="n"/>
      <c r="B10272" s="11" t="n"/>
      <c r="C10272" s="11" t="n"/>
      <c r="E10272" s="12">
        <f>IF($A10272="","",IF(ISNUMBER($A10272),$A10272,IFERROR(DATEVALUE($A10272),"")))</f>
        <v/>
      </c>
      <c r="F10272" s="12">
        <f>IF($B10272="","",IF(ISNUMBER($B10272),HOUR($B10272)*2+MINUTE($B10272)/30,IFERROR(VALUE(LEFT($B10272,FIND(":",$B10272)-1))*2+VALUE(MID($B10272,FIND(":",$B10272)+1,2))/30,"")))</f>
        <v/>
      </c>
      <c r="G10272" s="12">
        <f>IF($E10272="","",IF(WEEKDAY($E10272,2)&lt;6,1,0))</f>
        <v/>
      </c>
      <c r="H10272" s="12">
        <f>IF(OR($E10272="",$F10272=""),"",IF(AND($G10272=1,$F10272&gt;='Working Hours'!$C$8,$F10272&lt;'Working Hours'!$C$9),1,0))</f>
        <v/>
      </c>
    </row>
    <row r="10273">
      <c r="A10273" s="11" t="n"/>
      <c r="B10273" s="11" t="n"/>
      <c r="C10273" s="11" t="n"/>
      <c r="E10273" s="12">
        <f>IF($A10273="","",IF(ISNUMBER($A10273),$A10273,IFERROR(DATEVALUE($A10273),"")))</f>
        <v/>
      </c>
      <c r="F10273" s="12">
        <f>IF($B10273="","",IF(ISNUMBER($B10273),HOUR($B10273)*2+MINUTE($B10273)/30,IFERROR(VALUE(LEFT($B10273,FIND(":",$B10273)-1))*2+VALUE(MID($B10273,FIND(":",$B10273)+1,2))/30,"")))</f>
        <v/>
      </c>
      <c r="G10273" s="12">
        <f>IF($E10273="","",IF(WEEKDAY($E10273,2)&lt;6,1,0))</f>
        <v/>
      </c>
      <c r="H10273" s="12">
        <f>IF(OR($E10273="",$F10273=""),"",IF(AND($G10273=1,$F10273&gt;='Working Hours'!$C$8,$F10273&lt;'Working Hours'!$C$9),1,0))</f>
        <v/>
      </c>
    </row>
    <row r="10274">
      <c r="A10274" s="11" t="n"/>
      <c r="B10274" s="11" t="n"/>
      <c r="C10274" s="11" t="n"/>
      <c r="E10274" s="12">
        <f>IF($A10274="","",IF(ISNUMBER($A10274),$A10274,IFERROR(DATEVALUE($A10274),"")))</f>
        <v/>
      </c>
      <c r="F10274" s="12">
        <f>IF($B10274="","",IF(ISNUMBER($B10274),HOUR($B10274)*2+MINUTE($B10274)/30,IFERROR(VALUE(LEFT($B10274,FIND(":",$B10274)-1))*2+VALUE(MID($B10274,FIND(":",$B10274)+1,2))/30,"")))</f>
        <v/>
      </c>
      <c r="G10274" s="12">
        <f>IF($E10274="","",IF(WEEKDAY($E10274,2)&lt;6,1,0))</f>
        <v/>
      </c>
      <c r="H10274" s="12">
        <f>IF(OR($E10274="",$F10274=""),"",IF(AND($G10274=1,$F10274&gt;='Working Hours'!$C$8,$F10274&lt;'Working Hours'!$C$9),1,0))</f>
        <v/>
      </c>
    </row>
    <row r="10275">
      <c r="A10275" s="11" t="n"/>
      <c r="B10275" s="11" t="n"/>
      <c r="C10275" s="11" t="n"/>
      <c r="E10275" s="12">
        <f>IF($A10275="","",IF(ISNUMBER($A10275),$A10275,IFERROR(DATEVALUE($A10275),"")))</f>
        <v/>
      </c>
      <c r="F10275" s="12">
        <f>IF($B10275="","",IF(ISNUMBER($B10275),HOUR($B10275)*2+MINUTE($B10275)/30,IFERROR(VALUE(LEFT($B10275,FIND(":",$B10275)-1))*2+VALUE(MID($B10275,FIND(":",$B10275)+1,2))/30,"")))</f>
        <v/>
      </c>
      <c r="G10275" s="12">
        <f>IF($E10275="","",IF(WEEKDAY($E10275,2)&lt;6,1,0))</f>
        <v/>
      </c>
      <c r="H10275" s="12">
        <f>IF(OR($E10275="",$F10275=""),"",IF(AND($G10275=1,$F10275&gt;='Working Hours'!$C$8,$F10275&lt;'Working Hours'!$C$9),1,0))</f>
        <v/>
      </c>
    </row>
    <row r="10276">
      <c r="A10276" s="11" t="n"/>
      <c r="B10276" s="11" t="n"/>
      <c r="C10276" s="11" t="n"/>
      <c r="E10276" s="12">
        <f>IF($A10276="","",IF(ISNUMBER($A10276),$A10276,IFERROR(DATEVALUE($A10276),"")))</f>
        <v/>
      </c>
      <c r="F10276" s="12">
        <f>IF($B10276="","",IF(ISNUMBER($B10276),HOUR($B10276)*2+MINUTE($B10276)/30,IFERROR(VALUE(LEFT($B10276,FIND(":",$B10276)-1))*2+VALUE(MID($B10276,FIND(":",$B10276)+1,2))/30,"")))</f>
        <v/>
      </c>
      <c r="G10276" s="12">
        <f>IF($E10276="","",IF(WEEKDAY($E10276,2)&lt;6,1,0))</f>
        <v/>
      </c>
      <c r="H10276" s="12">
        <f>IF(OR($E10276="",$F10276=""),"",IF(AND($G10276=1,$F10276&gt;='Working Hours'!$C$8,$F10276&lt;'Working Hours'!$C$9),1,0))</f>
        <v/>
      </c>
    </row>
    <row r="10277">
      <c r="A10277" s="11" t="n"/>
      <c r="B10277" s="11" t="n"/>
      <c r="C10277" s="11" t="n"/>
      <c r="E10277" s="12">
        <f>IF($A10277="","",IF(ISNUMBER($A10277),$A10277,IFERROR(DATEVALUE($A10277),"")))</f>
        <v/>
      </c>
      <c r="F10277" s="12">
        <f>IF($B10277="","",IF(ISNUMBER($B10277),HOUR($B10277)*2+MINUTE($B10277)/30,IFERROR(VALUE(LEFT($B10277,FIND(":",$B10277)-1))*2+VALUE(MID($B10277,FIND(":",$B10277)+1,2))/30,"")))</f>
        <v/>
      </c>
      <c r="G10277" s="12">
        <f>IF($E10277="","",IF(WEEKDAY($E10277,2)&lt;6,1,0))</f>
        <v/>
      </c>
      <c r="H10277" s="12">
        <f>IF(OR($E10277="",$F10277=""),"",IF(AND($G10277=1,$F10277&gt;='Working Hours'!$C$8,$F10277&lt;'Working Hours'!$C$9),1,0))</f>
        <v/>
      </c>
    </row>
    <row r="10278">
      <c r="A10278" s="11" t="n"/>
      <c r="B10278" s="11" t="n"/>
      <c r="C10278" s="11" t="n"/>
      <c r="E10278" s="12">
        <f>IF($A10278="","",IF(ISNUMBER($A10278),$A10278,IFERROR(DATEVALUE($A10278),"")))</f>
        <v/>
      </c>
      <c r="F10278" s="12">
        <f>IF($B10278="","",IF(ISNUMBER($B10278),HOUR($B10278)*2+MINUTE($B10278)/30,IFERROR(VALUE(LEFT($B10278,FIND(":",$B10278)-1))*2+VALUE(MID($B10278,FIND(":",$B10278)+1,2))/30,"")))</f>
        <v/>
      </c>
      <c r="G10278" s="12">
        <f>IF($E10278="","",IF(WEEKDAY($E10278,2)&lt;6,1,0))</f>
        <v/>
      </c>
      <c r="H10278" s="12">
        <f>IF(OR($E10278="",$F10278=""),"",IF(AND($G10278=1,$F10278&gt;='Working Hours'!$C$8,$F10278&lt;'Working Hours'!$C$9),1,0))</f>
        <v/>
      </c>
    </row>
    <row r="10279">
      <c r="A10279" s="11" t="n"/>
      <c r="B10279" s="11" t="n"/>
      <c r="C10279" s="11" t="n"/>
      <c r="E10279" s="12">
        <f>IF($A10279="","",IF(ISNUMBER($A10279),$A10279,IFERROR(DATEVALUE($A10279),"")))</f>
        <v/>
      </c>
      <c r="F10279" s="12">
        <f>IF($B10279="","",IF(ISNUMBER($B10279),HOUR($B10279)*2+MINUTE($B10279)/30,IFERROR(VALUE(LEFT($B10279,FIND(":",$B10279)-1))*2+VALUE(MID($B10279,FIND(":",$B10279)+1,2))/30,"")))</f>
        <v/>
      </c>
      <c r="G10279" s="12">
        <f>IF($E10279="","",IF(WEEKDAY($E10279,2)&lt;6,1,0))</f>
        <v/>
      </c>
      <c r="H10279" s="12">
        <f>IF(OR($E10279="",$F10279=""),"",IF(AND($G10279=1,$F10279&gt;='Working Hours'!$C$8,$F10279&lt;'Working Hours'!$C$9),1,0))</f>
        <v/>
      </c>
    </row>
    <row r="10280">
      <c r="A10280" s="11" t="n"/>
      <c r="B10280" s="11" t="n"/>
      <c r="C10280" s="11" t="n"/>
      <c r="E10280" s="12">
        <f>IF($A10280="","",IF(ISNUMBER($A10280),$A10280,IFERROR(DATEVALUE($A10280),"")))</f>
        <v/>
      </c>
      <c r="F10280" s="12">
        <f>IF($B10280="","",IF(ISNUMBER($B10280),HOUR($B10280)*2+MINUTE($B10280)/30,IFERROR(VALUE(LEFT($B10280,FIND(":",$B10280)-1))*2+VALUE(MID($B10280,FIND(":",$B10280)+1,2))/30,"")))</f>
        <v/>
      </c>
      <c r="G10280" s="12">
        <f>IF($E10280="","",IF(WEEKDAY($E10280,2)&lt;6,1,0))</f>
        <v/>
      </c>
      <c r="H10280" s="12">
        <f>IF(OR($E10280="",$F10280=""),"",IF(AND($G10280=1,$F10280&gt;='Working Hours'!$C$8,$F10280&lt;'Working Hours'!$C$9),1,0))</f>
        <v/>
      </c>
    </row>
    <row r="10281">
      <c r="A10281" s="11" t="n"/>
      <c r="B10281" s="11" t="n"/>
      <c r="C10281" s="11" t="n"/>
      <c r="E10281" s="12">
        <f>IF($A10281="","",IF(ISNUMBER($A10281),$A10281,IFERROR(DATEVALUE($A10281),"")))</f>
        <v/>
      </c>
      <c r="F10281" s="12">
        <f>IF($B10281="","",IF(ISNUMBER($B10281),HOUR($B10281)*2+MINUTE($B10281)/30,IFERROR(VALUE(LEFT($B10281,FIND(":",$B10281)-1))*2+VALUE(MID($B10281,FIND(":",$B10281)+1,2))/30,"")))</f>
        <v/>
      </c>
      <c r="G10281" s="12">
        <f>IF($E10281="","",IF(WEEKDAY($E10281,2)&lt;6,1,0))</f>
        <v/>
      </c>
      <c r="H10281" s="12">
        <f>IF(OR($E10281="",$F10281=""),"",IF(AND($G10281=1,$F10281&gt;='Working Hours'!$C$8,$F10281&lt;'Working Hours'!$C$9),1,0))</f>
        <v/>
      </c>
    </row>
    <row r="10282">
      <c r="A10282" s="11" t="n"/>
      <c r="B10282" s="11" t="n"/>
      <c r="C10282" s="11" t="n"/>
      <c r="E10282" s="12">
        <f>IF($A10282="","",IF(ISNUMBER($A10282),$A10282,IFERROR(DATEVALUE($A10282),"")))</f>
        <v/>
      </c>
      <c r="F10282" s="12">
        <f>IF($B10282="","",IF(ISNUMBER($B10282),HOUR($B10282)*2+MINUTE($B10282)/30,IFERROR(VALUE(LEFT($B10282,FIND(":",$B10282)-1))*2+VALUE(MID($B10282,FIND(":",$B10282)+1,2))/30,"")))</f>
        <v/>
      </c>
      <c r="G10282" s="12">
        <f>IF($E10282="","",IF(WEEKDAY($E10282,2)&lt;6,1,0))</f>
        <v/>
      </c>
      <c r="H10282" s="12">
        <f>IF(OR($E10282="",$F10282=""),"",IF(AND($G10282=1,$F10282&gt;='Working Hours'!$C$8,$F10282&lt;'Working Hours'!$C$9),1,0))</f>
        <v/>
      </c>
    </row>
    <row r="10283">
      <c r="A10283" s="11" t="n"/>
      <c r="B10283" s="11" t="n"/>
      <c r="C10283" s="11" t="n"/>
      <c r="E10283" s="12">
        <f>IF($A10283="","",IF(ISNUMBER($A10283),$A10283,IFERROR(DATEVALUE($A10283),"")))</f>
        <v/>
      </c>
      <c r="F10283" s="12">
        <f>IF($B10283="","",IF(ISNUMBER($B10283),HOUR($B10283)*2+MINUTE($B10283)/30,IFERROR(VALUE(LEFT($B10283,FIND(":",$B10283)-1))*2+VALUE(MID($B10283,FIND(":",$B10283)+1,2))/30,"")))</f>
        <v/>
      </c>
      <c r="G10283" s="12">
        <f>IF($E10283="","",IF(WEEKDAY($E10283,2)&lt;6,1,0))</f>
        <v/>
      </c>
      <c r="H10283" s="12">
        <f>IF(OR($E10283="",$F10283=""),"",IF(AND($G10283=1,$F10283&gt;='Working Hours'!$C$8,$F10283&lt;'Working Hours'!$C$9),1,0))</f>
        <v/>
      </c>
    </row>
    <row r="10284">
      <c r="A10284" s="11" t="n"/>
      <c r="B10284" s="11" t="n"/>
      <c r="C10284" s="11" t="n"/>
      <c r="E10284" s="12">
        <f>IF($A10284="","",IF(ISNUMBER($A10284),$A10284,IFERROR(DATEVALUE($A10284),"")))</f>
        <v/>
      </c>
      <c r="F10284" s="12">
        <f>IF($B10284="","",IF(ISNUMBER($B10284),HOUR($B10284)*2+MINUTE($B10284)/30,IFERROR(VALUE(LEFT($B10284,FIND(":",$B10284)-1))*2+VALUE(MID($B10284,FIND(":",$B10284)+1,2))/30,"")))</f>
        <v/>
      </c>
      <c r="G10284" s="12">
        <f>IF($E10284="","",IF(WEEKDAY($E10284,2)&lt;6,1,0))</f>
        <v/>
      </c>
      <c r="H10284" s="12">
        <f>IF(OR($E10284="",$F10284=""),"",IF(AND($G10284=1,$F10284&gt;='Working Hours'!$C$8,$F10284&lt;'Working Hours'!$C$9),1,0))</f>
        <v/>
      </c>
    </row>
    <row r="10285">
      <c r="A10285" s="11" t="n"/>
      <c r="B10285" s="11" t="n"/>
      <c r="C10285" s="11" t="n"/>
      <c r="E10285" s="12">
        <f>IF($A10285="","",IF(ISNUMBER($A10285),$A10285,IFERROR(DATEVALUE($A10285),"")))</f>
        <v/>
      </c>
      <c r="F10285" s="12">
        <f>IF($B10285="","",IF(ISNUMBER($B10285),HOUR($B10285)*2+MINUTE($B10285)/30,IFERROR(VALUE(LEFT($B10285,FIND(":",$B10285)-1))*2+VALUE(MID($B10285,FIND(":",$B10285)+1,2))/30,"")))</f>
        <v/>
      </c>
      <c r="G10285" s="12">
        <f>IF($E10285="","",IF(WEEKDAY($E10285,2)&lt;6,1,0))</f>
        <v/>
      </c>
      <c r="H10285" s="12">
        <f>IF(OR($E10285="",$F10285=""),"",IF(AND($G10285=1,$F10285&gt;='Working Hours'!$C$8,$F10285&lt;'Working Hours'!$C$9),1,0))</f>
        <v/>
      </c>
    </row>
    <row r="10286">
      <c r="A10286" s="11" t="n"/>
      <c r="B10286" s="11" t="n"/>
      <c r="C10286" s="11" t="n"/>
      <c r="E10286" s="12">
        <f>IF($A10286="","",IF(ISNUMBER($A10286),$A10286,IFERROR(DATEVALUE($A10286),"")))</f>
        <v/>
      </c>
      <c r="F10286" s="12">
        <f>IF($B10286="","",IF(ISNUMBER($B10286),HOUR($B10286)*2+MINUTE($B10286)/30,IFERROR(VALUE(LEFT($B10286,FIND(":",$B10286)-1))*2+VALUE(MID($B10286,FIND(":",$B10286)+1,2))/30,"")))</f>
        <v/>
      </c>
      <c r="G10286" s="12">
        <f>IF($E10286="","",IF(WEEKDAY($E10286,2)&lt;6,1,0))</f>
        <v/>
      </c>
      <c r="H10286" s="12">
        <f>IF(OR($E10286="",$F10286=""),"",IF(AND($G10286=1,$F10286&gt;='Working Hours'!$C$8,$F10286&lt;'Working Hours'!$C$9),1,0))</f>
        <v/>
      </c>
    </row>
    <row r="10287">
      <c r="A10287" s="11" t="n"/>
      <c r="B10287" s="11" t="n"/>
      <c r="C10287" s="11" t="n"/>
      <c r="E10287" s="12">
        <f>IF($A10287="","",IF(ISNUMBER($A10287),$A10287,IFERROR(DATEVALUE($A10287),"")))</f>
        <v/>
      </c>
      <c r="F10287" s="12">
        <f>IF($B10287="","",IF(ISNUMBER($B10287),HOUR($B10287)*2+MINUTE($B10287)/30,IFERROR(VALUE(LEFT($B10287,FIND(":",$B10287)-1))*2+VALUE(MID($B10287,FIND(":",$B10287)+1,2))/30,"")))</f>
        <v/>
      </c>
      <c r="G10287" s="12">
        <f>IF($E10287="","",IF(WEEKDAY($E10287,2)&lt;6,1,0))</f>
        <v/>
      </c>
      <c r="H10287" s="12">
        <f>IF(OR($E10287="",$F10287=""),"",IF(AND($G10287=1,$F10287&gt;='Working Hours'!$C$8,$F10287&lt;'Working Hours'!$C$9),1,0))</f>
        <v/>
      </c>
    </row>
    <row r="10288">
      <c r="A10288" s="11" t="n"/>
      <c r="B10288" s="11" t="n"/>
      <c r="C10288" s="11" t="n"/>
      <c r="E10288" s="12">
        <f>IF($A10288="","",IF(ISNUMBER($A10288),$A10288,IFERROR(DATEVALUE($A10288),"")))</f>
        <v/>
      </c>
      <c r="F10288" s="12">
        <f>IF($B10288="","",IF(ISNUMBER($B10288),HOUR($B10288)*2+MINUTE($B10288)/30,IFERROR(VALUE(LEFT($B10288,FIND(":",$B10288)-1))*2+VALUE(MID($B10288,FIND(":",$B10288)+1,2))/30,"")))</f>
        <v/>
      </c>
      <c r="G10288" s="12">
        <f>IF($E10288="","",IF(WEEKDAY($E10288,2)&lt;6,1,0))</f>
        <v/>
      </c>
      <c r="H10288" s="12">
        <f>IF(OR($E10288="",$F10288=""),"",IF(AND($G10288=1,$F10288&gt;='Working Hours'!$C$8,$F10288&lt;'Working Hours'!$C$9),1,0))</f>
        <v/>
      </c>
    </row>
    <row r="10289">
      <c r="A10289" s="11" t="n"/>
      <c r="B10289" s="11" t="n"/>
      <c r="C10289" s="11" t="n"/>
      <c r="E10289" s="12">
        <f>IF($A10289="","",IF(ISNUMBER($A10289),$A10289,IFERROR(DATEVALUE($A10289),"")))</f>
        <v/>
      </c>
      <c r="F10289" s="12">
        <f>IF($B10289="","",IF(ISNUMBER($B10289),HOUR($B10289)*2+MINUTE($B10289)/30,IFERROR(VALUE(LEFT($B10289,FIND(":",$B10289)-1))*2+VALUE(MID($B10289,FIND(":",$B10289)+1,2))/30,"")))</f>
        <v/>
      </c>
      <c r="G10289" s="12">
        <f>IF($E10289="","",IF(WEEKDAY($E10289,2)&lt;6,1,0))</f>
        <v/>
      </c>
      <c r="H10289" s="12">
        <f>IF(OR($E10289="",$F10289=""),"",IF(AND($G10289=1,$F10289&gt;='Working Hours'!$C$8,$F10289&lt;'Working Hours'!$C$9),1,0))</f>
        <v/>
      </c>
    </row>
    <row r="10290">
      <c r="A10290" s="11" t="n"/>
      <c r="B10290" s="11" t="n"/>
      <c r="C10290" s="11" t="n"/>
      <c r="E10290" s="12">
        <f>IF($A10290="","",IF(ISNUMBER($A10290),$A10290,IFERROR(DATEVALUE($A10290),"")))</f>
        <v/>
      </c>
      <c r="F10290" s="12">
        <f>IF($B10290="","",IF(ISNUMBER($B10290),HOUR($B10290)*2+MINUTE($B10290)/30,IFERROR(VALUE(LEFT($B10290,FIND(":",$B10290)-1))*2+VALUE(MID($B10290,FIND(":",$B10290)+1,2))/30,"")))</f>
        <v/>
      </c>
      <c r="G10290" s="12">
        <f>IF($E10290="","",IF(WEEKDAY($E10290,2)&lt;6,1,0))</f>
        <v/>
      </c>
      <c r="H10290" s="12">
        <f>IF(OR($E10290="",$F10290=""),"",IF(AND($G10290=1,$F10290&gt;='Working Hours'!$C$8,$F10290&lt;'Working Hours'!$C$9),1,0))</f>
        <v/>
      </c>
    </row>
    <row r="10291">
      <c r="A10291" s="11" t="n"/>
      <c r="B10291" s="11" t="n"/>
      <c r="C10291" s="11" t="n"/>
      <c r="E10291" s="12">
        <f>IF($A10291="","",IF(ISNUMBER($A10291),$A10291,IFERROR(DATEVALUE($A10291),"")))</f>
        <v/>
      </c>
      <c r="F10291" s="12">
        <f>IF($B10291="","",IF(ISNUMBER($B10291),HOUR($B10291)*2+MINUTE($B10291)/30,IFERROR(VALUE(LEFT($B10291,FIND(":",$B10291)-1))*2+VALUE(MID($B10291,FIND(":",$B10291)+1,2))/30,"")))</f>
        <v/>
      </c>
      <c r="G10291" s="12">
        <f>IF($E10291="","",IF(WEEKDAY($E10291,2)&lt;6,1,0))</f>
        <v/>
      </c>
      <c r="H10291" s="12">
        <f>IF(OR($E10291="",$F10291=""),"",IF(AND($G10291=1,$F10291&gt;='Working Hours'!$C$8,$F10291&lt;'Working Hours'!$C$9),1,0))</f>
        <v/>
      </c>
    </row>
    <row r="10292">
      <c r="A10292" s="11" t="n"/>
      <c r="B10292" s="11" t="n"/>
      <c r="C10292" s="11" t="n"/>
      <c r="E10292" s="12">
        <f>IF($A10292="","",IF(ISNUMBER($A10292),$A10292,IFERROR(DATEVALUE($A10292),"")))</f>
        <v/>
      </c>
      <c r="F10292" s="12">
        <f>IF($B10292="","",IF(ISNUMBER($B10292),HOUR($B10292)*2+MINUTE($B10292)/30,IFERROR(VALUE(LEFT($B10292,FIND(":",$B10292)-1))*2+VALUE(MID($B10292,FIND(":",$B10292)+1,2))/30,"")))</f>
        <v/>
      </c>
      <c r="G10292" s="12">
        <f>IF($E10292="","",IF(WEEKDAY($E10292,2)&lt;6,1,0))</f>
        <v/>
      </c>
      <c r="H10292" s="12">
        <f>IF(OR($E10292="",$F10292=""),"",IF(AND($G10292=1,$F10292&gt;='Working Hours'!$C$8,$F10292&lt;'Working Hours'!$C$9),1,0))</f>
        <v/>
      </c>
    </row>
    <row r="10293">
      <c r="A10293" s="11" t="n"/>
      <c r="B10293" s="11" t="n"/>
      <c r="C10293" s="11" t="n"/>
      <c r="E10293" s="12">
        <f>IF($A10293="","",IF(ISNUMBER($A10293),$A10293,IFERROR(DATEVALUE($A10293),"")))</f>
        <v/>
      </c>
      <c r="F10293" s="12">
        <f>IF($B10293="","",IF(ISNUMBER($B10293),HOUR($B10293)*2+MINUTE($B10293)/30,IFERROR(VALUE(LEFT($B10293,FIND(":",$B10293)-1))*2+VALUE(MID($B10293,FIND(":",$B10293)+1,2))/30,"")))</f>
        <v/>
      </c>
      <c r="G10293" s="12">
        <f>IF($E10293="","",IF(WEEKDAY($E10293,2)&lt;6,1,0))</f>
        <v/>
      </c>
      <c r="H10293" s="12">
        <f>IF(OR($E10293="",$F10293=""),"",IF(AND($G10293=1,$F10293&gt;='Working Hours'!$C$8,$F10293&lt;'Working Hours'!$C$9),1,0))</f>
        <v/>
      </c>
    </row>
    <row r="10294">
      <c r="A10294" s="11" t="n"/>
      <c r="B10294" s="11" t="n"/>
      <c r="C10294" s="11" t="n"/>
      <c r="E10294" s="12">
        <f>IF($A10294="","",IF(ISNUMBER($A10294),$A10294,IFERROR(DATEVALUE($A10294),"")))</f>
        <v/>
      </c>
      <c r="F10294" s="12">
        <f>IF($B10294="","",IF(ISNUMBER($B10294),HOUR($B10294)*2+MINUTE($B10294)/30,IFERROR(VALUE(LEFT($B10294,FIND(":",$B10294)-1))*2+VALUE(MID($B10294,FIND(":",$B10294)+1,2))/30,"")))</f>
        <v/>
      </c>
      <c r="G10294" s="12">
        <f>IF($E10294="","",IF(WEEKDAY($E10294,2)&lt;6,1,0))</f>
        <v/>
      </c>
      <c r="H10294" s="12">
        <f>IF(OR($E10294="",$F10294=""),"",IF(AND($G10294=1,$F10294&gt;='Working Hours'!$C$8,$F10294&lt;'Working Hours'!$C$9),1,0))</f>
        <v/>
      </c>
    </row>
    <row r="10295">
      <c r="A10295" s="11" t="n"/>
      <c r="B10295" s="11" t="n"/>
      <c r="C10295" s="11" t="n"/>
      <c r="E10295" s="12">
        <f>IF($A10295="","",IF(ISNUMBER($A10295),$A10295,IFERROR(DATEVALUE($A10295),"")))</f>
        <v/>
      </c>
      <c r="F10295" s="12">
        <f>IF($B10295="","",IF(ISNUMBER($B10295),HOUR($B10295)*2+MINUTE($B10295)/30,IFERROR(VALUE(LEFT($B10295,FIND(":",$B10295)-1))*2+VALUE(MID($B10295,FIND(":",$B10295)+1,2))/30,"")))</f>
        <v/>
      </c>
      <c r="G10295" s="12">
        <f>IF($E10295="","",IF(WEEKDAY($E10295,2)&lt;6,1,0))</f>
        <v/>
      </c>
      <c r="H10295" s="12">
        <f>IF(OR($E10295="",$F10295=""),"",IF(AND($G10295=1,$F10295&gt;='Working Hours'!$C$8,$F10295&lt;'Working Hours'!$C$9),1,0))</f>
        <v/>
      </c>
    </row>
    <row r="10296">
      <c r="A10296" s="11" t="n"/>
      <c r="B10296" s="11" t="n"/>
      <c r="C10296" s="11" t="n"/>
      <c r="E10296" s="12">
        <f>IF($A10296="","",IF(ISNUMBER($A10296),$A10296,IFERROR(DATEVALUE($A10296),"")))</f>
        <v/>
      </c>
      <c r="F10296" s="12">
        <f>IF($B10296="","",IF(ISNUMBER($B10296),HOUR($B10296)*2+MINUTE($B10296)/30,IFERROR(VALUE(LEFT($B10296,FIND(":",$B10296)-1))*2+VALUE(MID($B10296,FIND(":",$B10296)+1,2))/30,"")))</f>
        <v/>
      </c>
      <c r="G10296" s="12">
        <f>IF($E10296="","",IF(WEEKDAY($E10296,2)&lt;6,1,0))</f>
        <v/>
      </c>
      <c r="H10296" s="12">
        <f>IF(OR($E10296="",$F10296=""),"",IF(AND($G10296=1,$F10296&gt;='Working Hours'!$C$8,$F10296&lt;'Working Hours'!$C$9),1,0))</f>
        <v/>
      </c>
    </row>
    <row r="10297">
      <c r="A10297" s="11" t="n"/>
      <c r="B10297" s="11" t="n"/>
      <c r="C10297" s="11" t="n"/>
      <c r="E10297" s="12">
        <f>IF($A10297="","",IF(ISNUMBER($A10297),$A10297,IFERROR(DATEVALUE($A10297),"")))</f>
        <v/>
      </c>
      <c r="F10297" s="12">
        <f>IF($B10297="","",IF(ISNUMBER($B10297),HOUR($B10297)*2+MINUTE($B10297)/30,IFERROR(VALUE(LEFT($B10297,FIND(":",$B10297)-1))*2+VALUE(MID($B10297,FIND(":",$B10297)+1,2))/30,"")))</f>
        <v/>
      </c>
      <c r="G10297" s="12">
        <f>IF($E10297="","",IF(WEEKDAY($E10297,2)&lt;6,1,0))</f>
        <v/>
      </c>
      <c r="H10297" s="12">
        <f>IF(OR($E10297="",$F10297=""),"",IF(AND($G10297=1,$F10297&gt;='Working Hours'!$C$8,$F10297&lt;'Working Hours'!$C$9),1,0))</f>
        <v/>
      </c>
    </row>
    <row r="10298">
      <c r="A10298" s="11" t="n"/>
      <c r="B10298" s="11" t="n"/>
      <c r="C10298" s="11" t="n"/>
      <c r="E10298" s="12">
        <f>IF($A10298="","",IF(ISNUMBER($A10298),$A10298,IFERROR(DATEVALUE($A10298),"")))</f>
        <v/>
      </c>
      <c r="F10298" s="12">
        <f>IF($B10298="","",IF(ISNUMBER($B10298),HOUR($B10298)*2+MINUTE($B10298)/30,IFERROR(VALUE(LEFT($B10298,FIND(":",$B10298)-1))*2+VALUE(MID($B10298,FIND(":",$B10298)+1,2))/30,"")))</f>
        <v/>
      </c>
      <c r="G10298" s="12">
        <f>IF($E10298="","",IF(WEEKDAY($E10298,2)&lt;6,1,0))</f>
        <v/>
      </c>
      <c r="H10298" s="12">
        <f>IF(OR($E10298="",$F10298=""),"",IF(AND($G10298=1,$F10298&gt;='Working Hours'!$C$8,$F10298&lt;'Working Hours'!$C$9),1,0))</f>
        <v/>
      </c>
    </row>
    <row r="10299">
      <c r="A10299" s="11" t="n"/>
      <c r="B10299" s="11" t="n"/>
      <c r="C10299" s="11" t="n"/>
      <c r="E10299" s="12">
        <f>IF($A10299="","",IF(ISNUMBER($A10299),$A10299,IFERROR(DATEVALUE($A10299),"")))</f>
        <v/>
      </c>
      <c r="F10299" s="12">
        <f>IF($B10299="","",IF(ISNUMBER($B10299),HOUR($B10299)*2+MINUTE($B10299)/30,IFERROR(VALUE(LEFT($B10299,FIND(":",$B10299)-1))*2+VALUE(MID($B10299,FIND(":",$B10299)+1,2))/30,"")))</f>
        <v/>
      </c>
      <c r="G10299" s="12">
        <f>IF($E10299="","",IF(WEEKDAY($E10299,2)&lt;6,1,0))</f>
        <v/>
      </c>
      <c r="H10299" s="12">
        <f>IF(OR($E10299="",$F10299=""),"",IF(AND($G10299=1,$F10299&gt;='Working Hours'!$C$8,$F10299&lt;'Working Hours'!$C$9),1,0))</f>
        <v/>
      </c>
    </row>
    <row r="10300">
      <c r="A10300" s="11" t="n"/>
      <c r="B10300" s="11" t="n"/>
      <c r="C10300" s="11" t="n"/>
      <c r="E10300" s="12">
        <f>IF($A10300="","",IF(ISNUMBER($A10300),$A10300,IFERROR(DATEVALUE($A10300),"")))</f>
        <v/>
      </c>
      <c r="F10300" s="12">
        <f>IF($B10300="","",IF(ISNUMBER($B10300),HOUR($B10300)*2+MINUTE($B10300)/30,IFERROR(VALUE(LEFT($B10300,FIND(":",$B10300)-1))*2+VALUE(MID($B10300,FIND(":",$B10300)+1,2))/30,"")))</f>
        <v/>
      </c>
      <c r="G10300" s="12">
        <f>IF($E10300="","",IF(WEEKDAY($E10300,2)&lt;6,1,0))</f>
        <v/>
      </c>
      <c r="H10300" s="12">
        <f>IF(OR($E10300="",$F10300=""),"",IF(AND($G10300=1,$F10300&gt;='Working Hours'!$C$8,$F10300&lt;'Working Hours'!$C$9),1,0))</f>
        <v/>
      </c>
    </row>
    <row r="10301">
      <c r="A10301" s="11" t="n"/>
      <c r="B10301" s="11" t="n"/>
      <c r="C10301" s="11" t="n"/>
      <c r="E10301" s="12">
        <f>IF($A10301="","",IF(ISNUMBER($A10301),$A10301,IFERROR(DATEVALUE($A10301),"")))</f>
        <v/>
      </c>
      <c r="F10301" s="12">
        <f>IF($B10301="","",IF(ISNUMBER($B10301),HOUR($B10301)*2+MINUTE($B10301)/30,IFERROR(VALUE(LEFT($B10301,FIND(":",$B10301)-1))*2+VALUE(MID($B10301,FIND(":",$B10301)+1,2))/30,"")))</f>
        <v/>
      </c>
      <c r="G10301" s="12">
        <f>IF($E10301="","",IF(WEEKDAY($E10301,2)&lt;6,1,0))</f>
        <v/>
      </c>
      <c r="H10301" s="12">
        <f>IF(OR($E10301="",$F10301=""),"",IF(AND($G10301=1,$F10301&gt;='Working Hours'!$C$8,$F10301&lt;'Working Hours'!$C$9),1,0))</f>
        <v/>
      </c>
    </row>
    <row r="10302">
      <c r="A10302" s="11" t="n"/>
      <c r="B10302" s="11" t="n"/>
      <c r="C10302" s="11" t="n"/>
      <c r="E10302" s="12">
        <f>IF($A10302="","",IF(ISNUMBER($A10302),$A10302,IFERROR(DATEVALUE($A10302),"")))</f>
        <v/>
      </c>
      <c r="F10302" s="12">
        <f>IF($B10302="","",IF(ISNUMBER($B10302),HOUR($B10302)*2+MINUTE($B10302)/30,IFERROR(VALUE(LEFT($B10302,FIND(":",$B10302)-1))*2+VALUE(MID($B10302,FIND(":",$B10302)+1,2))/30,"")))</f>
        <v/>
      </c>
      <c r="G10302" s="12">
        <f>IF($E10302="","",IF(WEEKDAY($E10302,2)&lt;6,1,0))</f>
        <v/>
      </c>
      <c r="H10302" s="12">
        <f>IF(OR($E10302="",$F10302=""),"",IF(AND($G10302=1,$F10302&gt;='Working Hours'!$C$8,$F10302&lt;'Working Hours'!$C$9),1,0))</f>
        <v/>
      </c>
    </row>
    <row r="10303">
      <c r="A10303" s="11" t="n"/>
      <c r="B10303" s="11" t="n"/>
      <c r="C10303" s="11" t="n"/>
      <c r="E10303" s="12">
        <f>IF($A10303="","",IF(ISNUMBER($A10303),$A10303,IFERROR(DATEVALUE($A10303),"")))</f>
        <v/>
      </c>
      <c r="F10303" s="12">
        <f>IF($B10303="","",IF(ISNUMBER($B10303),HOUR($B10303)*2+MINUTE($B10303)/30,IFERROR(VALUE(LEFT($B10303,FIND(":",$B10303)-1))*2+VALUE(MID($B10303,FIND(":",$B10303)+1,2))/30,"")))</f>
        <v/>
      </c>
      <c r="G10303" s="12">
        <f>IF($E10303="","",IF(WEEKDAY($E10303,2)&lt;6,1,0))</f>
        <v/>
      </c>
      <c r="H10303" s="12">
        <f>IF(OR($E10303="",$F10303=""),"",IF(AND($G10303=1,$F10303&gt;='Working Hours'!$C$8,$F10303&lt;'Working Hours'!$C$9),1,0))</f>
        <v/>
      </c>
    </row>
    <row r="10304">
      <c r="A10304" s="11" t="n"/>
      <c r="B10304" s="11" t="n"/>
      <c r="C10304" s="11" t="n"/>
      <c r="E10304" s="12">
        <f>IF($A10304="","",IF(ISNUMBER($A10304),$A10304,IFERROR(DATEVALUE($A10304),"")))</f>
        <v/>
      </c>
      <c r="F10304" s="12">
        <f>IF($B10304="","",IF(ISNUMBER($B10304),HOUR($B10304)*2+MINUTE($B10304)/30,IFERROR(VALUE(LEFT($B10304,FIND(":",$B10304)-1))*2+VALUE(MID($B10304,FIND(":",$B10304)+1,2))/30,"")))</f>
        <v/>
      </c>
      <c r="G10304" s="12">
        <f>IF($E10304="","",IF(WEEKDAY($E10304,2)&lt;6,1,0))</f>
        <v/>
      </c>
      <c r="H10304" s="12">
        <f>IF(OR($E10304="",$F10304=""),"",IF(AND($G10304=1,$F10304&gt;='Working Hours'!$C$8,$F10304&lt;'Working Hours'!$C$9),1,0))</f>
        <v/>
      </c>
    </row>
    <row r="10305">
      <c r="A10305" s="11" t="n"/>
      <c r="B10305" s="11" t="n"/>
      <c r="C10305" s="11" t="n"/>
      <c r="E10305" s="12">
        <f>IF($A10305="","",IF(ISNUMBER($A10305),$A10305,IFERROR(DATEVALUE($A10305),"")))</f>
        <v/>
      </c>
      <c r="F10305" s="12">
        <f>IF($B10305="","",IF(ISNUMBER($B10305),HOUR($B10305)*2+MINUTE($B10305)/30,IFERROR(VALUE(LEFT($B10305,FIND(":",$B10305)-1))*2+VALUE(MID($B10305,FIND(":",$B10305)+1,2))/30,"")))</f>
        <v/>
      </c>
      <c r="G10305" s="12">
        <f>IF($E10305="","",IF(WEEKDAY($E10305,2)&lt;6,1,0))</f>
        <v/>
      </c>
      <c r="H10305" s="12">
        <f>IF(OR($E10305="",$F10305=""),"",IF(AND($G10305=1,$F10305&gt;='Working Hours'!$C$8,$F10305&lt;'Working Hours'!$C$9),1,0))</f>
        <v/>
      </c>
    </row>
    <row r="10306">
      <c r="A10306" s="11" t="n"/>
      <c r="B10306" s="11" t="n"/>
      <c r="C10306" s="11" t="n"/>
      <c r="E10306" s="12">
        <f>IF($A10306="","",IF(ISNUMBER($A10306),$A10306,IFERROR(DATEVALUE($A10306),"")))</f>
        <v/>
      </c>
      <c r="F10306" s="12">
        <f>IF($B10306="","",IF(ISNUMBER($B10306),HOUR($B10306)*2+MINUTE($B10306)/30,IFERROR(VALUE(LEFT($B10306,FIND(":",$B10306)-1))*2+VALUE(MID($B10306,FIND(":",$B10306)+1,2))/30,"")))</f>
        <v/>
      </c>
      <c r="G10306" s="12">
        <f>IF($E10306="","",IF(WEEKDAY($E10306,2)&lt;6,1,0))</f>
        <v/>
      </c>
      <c r="H10306" s="12">
        <f>IF(OR($E10306="",$F10306=""),"",IF(AND($G10306=1,$F10306&gt;='Working Hours'!$C$8,$F10306&lt;'Working Hours'!$C$9),1,0))</f>
        <v/>
      </c>
    </row>
    <row r="10307">
      <c r="A10307" s="11" t="n"/>
      <c r="B10307" s="11" t="n"/>
      <c r="C10307" s="11" t="n"/>
      <c r="E10307" s="12">
        <f>IF($A10307="","",IF(ISNUMBER($A10307),$A10307,IFERROR(DATEVALUE($A10307),"")))</f>
        <v/>
      </c>
      <c r="F10307" s="12">
        <f>IF($B10307="","",IF(ISNUMBER($B10307),HOUR($B10307)*2+MINUTE($B10307)/30,IFERROR(VALUE(LEFT($B10307,FIND(":",$B10307)-1))*2+VALUE(MID($B10307,FIND(":",$B10307)+1,2))/30,"")))</f>
        <v/>
      </c>
      <c r="G10307" s="12">
        <f>IF($E10307="","",IF(WEEKDAY($E10307,2)&lt;6,1,0))</f>
        <v/>
      </c>
      <c r="H10307" s="12">
        <f>IF(OR($E10307="",$F10307=""),"",IF(AND($G10307=1,$F10307&gt;='Working Hours'!$C$8,$F10307&lt;'Working Hours'!$C$9),1,0))</f>
        <v/>
      </c>
    </row>
    <row r="10308">
      <c r="A10308" s="11" t="n"/>
      <c r="B10308" s="11" t="n"/>
      <c r="C10308" s="11" t="n"/>
      <c r="E10308" s="12">
        <f>IF($A10308="","",IF(ISNUMBER($A10308),$A10308,IFERROR(DATEVALUE($A10308),"")))</f>
        <v/>
      </c>
      <c r="F10308" s="12">
        <f>IF($B10308="","",IF(ISNUMBER($B10308),HOUR($B10308)*2+MINUTE($B10308)/30,IFERROR(VALUE(LEFT($B10308,FIND(":",$B10308)-1))*2+VALUE(MID($B10308,FIND(":",$B10308)+1,2))/30,"")))</f>
        <v/>
      </c>
      <c r="G10308" s="12">
        <f>IF($E10308="","",IF(WEEKDAY($E10308,2)&lt;6,1,0))</f>
        <v/>
      </c>
      <c r="H10308" s="12">
        <f>IF(OR($E10308="",$F10308=""),"",IF(AND($G10308=1,$F10308&gt;='Working Hours'!$C$8,$F10308&lt;'Working Hours'!$C$9),1,0))</f>
        <v/>
      </c>
    </row>
    <row r="10309">
      <c r="A10309" s="11" t="n"/>
      <c r="B10309" s="11" t="n"/>
      <c r="C10309" s="11" t="n"/>
      <c r="E10309" s="12">
        <f>IF($A10309="","",IF(ISNUMBER($A10309),$A10309,IFERROR(DATEVALUE($A10309),"")))</f>
        <v/>
      </c>
      <c r="F10309" s="12">
        <f>IF($B10309="","",IF(ISNUMBER($B10309),HOUR($B10309)*2+MINUTE($B10309)/30,IFERROR(VALUE(LEFT($B10309,FIND(":",$B10309)-1))*2+VALUE(MID($B10309,FIND(":",$B10309)+1,2))/30,"")))</f>
        <v/>
      </c>
      <c r="G10309" s="12">
        <f>IF($E10309="","",IF(WEEKDAY($E10309,2)&lt;6,1,0))</f>
        <v/>
      </c>
      <c r="H10309" s="12">
        <f>IF(OR($E10309="",$F10309=""),"",IF(AND($G10309=1,$F10309&gt;='Working Hours'!$C$8,$F10309&lt;'Working Hours'!$C$9),1,0))</f>
        <v/>
      </c>
    </row>
    <row r="10310">
      <c r="A10310" s="11" t="n"/>
      <c r="B10310" s="11" t="n"/>
      <c r="C10310" s="11" t="n"/>
      <c r="E10310" s="12">
        <f>IF($A10310="","",IF(ISNUMBER($A10310),$A10310,IFERROR(DATEVALUE($A10310),"")))</f>
        <v/>
      </c>
      <c r="F10310" s="12">
        <f>IF($B10310="","",IF(ISNUMBER($B10310),HOUR($B10310)*2+MINUTE($B10310)/30,IFERROR(VALUE(LEFT($B10310,FIND(":",$B10310)-1))*2+VALUE(MID($B10310,FIND(":",$B10310)+1,2))/30,"")))</f>
        <v/>
      </c>
      <c r="G10310" s="12">
        <f>IF($E10310="","",IF(WEEKDAY($E10310,2)&lt;6,1,0))</f>
        <v/>
      </c>
      <c r="H10310" s="12">
        <f>IF(OR($E10310="",$F10310=""),"",IF(AND($G10310=1,$F10310&gt;='Working Hours'!$C$8,$F10310&lt;'Working Hours'!$C$9),1,0))</f>
        <v/>
      </c>
    </row>
    <row r="10311">
      <c r="A10311" s="11" t="n"/>
      <c r="B10311" s="11" t="n"/>
      <c r="C10311" s="11" t="n"/>
      <c r="E10311" s="12">
        <f>IF($A10311="","",IF(ISNUMBER($A10311),$A10311,IFERROR(DATEVALUE($A10311),"")))</f>
        <v/>
      </c>
      <c r="F10311" s="12">
        <f>IF($B10311="","",IF(ISNUMBER($B10311),HOUR($B10311)*2+MINUTE($B10311)/30,IFERROR(VALUE(LEFT($B10311,FIND(":",$B10311)-1))*2+VALUE(MID($B10311,FIND(":",$B10311)+1,2))/30,"")))</f>
        <v/>
      </c>
      <c r="G10311" s="12">
        <f>IF($E10311="","",IF(WEEKDAY($E10311,2)&lt;6,1,0))</f>
        <v/>
      </c>
      <c r="H10311" s="12">
        <f>IF(OR($E10311="",$F10311=""),"",IF(AND($G10311=1,$F10311&gt;='Working Hours'!$C$8,$F10311&lt;'Working Hours'!$C$9),1,0))</f>
        <v/>
      </c>
    </row>
    <row r="10312">
      <c r="A10312" s="11" t="n"/>
      <c r="B10312" s="11" t="n"/>
      <c r="C10312" s="11" t="n"/>
      <c r="E10312" s="12">
        <f>IF($A10312="","",IF(ISNUMBER($A10312),$A10312,IFERROR(DATEVALUE($A10312),"")))</f>
        <v/>
      </c>
      <c r="F10312" s="12">
        <f>IF($B10312="","",IF(ISNUMBER($B10312),HOUR($B10312)*2+MINUTE($B10312)/30,IFERROR(VALUE(LEFT($B10312,FIND(":",$B10312)-1))*2+VALUE(MID($B10312,FIND(":",$B10312)+1,2))/30,"")))</f>
        <v/>
      </c>
      <c r="G10312" s="12">
        <f>IF($E10312="","",IF(WEEKDAY($E10312,2)&lt;6,1,0))</f>
        <v/>
      </c>
      <c r="H10312" s="12">
        <f>IF(OR($E10312="",$F10312=""),"",IF(AND($G10312=1,$F10312&gt;='Working Hours'!$C$8,$F10312&lt;'Working Hours'!$C$9),1,0))</f>
        <v/>
      </c>
    </row>
    <row r="10313">
      <c r="A10313" s="11" t="n"/>
      <c r="B10313" s="11" t="n"/>
      <c r="C10313" s="11" t="n"/>
      <c r="E10313" s="12">
        <f>IF($A10313="","",IF(ISNUMBER($A10313),$A10313,IFERROR(DATEVALUE($A10313),"")))</f>
        <v/>
      </c>
      <c r="F10313" s="12">
        <f>IF($B10313="","",IF(ISNUMBER($B10313),HOUR($B10313)*2+MINUTE($B10313)/30,IFERROR(VALUE(LEFT($B10313,FIND(":",$B10313)-1))*2+VALUE(MID($B10313,FIND(":",$B10313)+1,2))/30,"")))</f>
        <v/>
      </c>
      <c r="G10313" s="12">
        <f>IF($E10313="","",IF(WEEKDAY($E10313,2)&lt;6,1,0))</f>
        <v/>
      </c>
      <c r="H10313" s="12">
        <f>IF(OR($E10313="",$F10313=""),"",IF(AND($G10313=1,$F10313&gt;='Working Hours'!$C$8,$F10313&lt;'Working Hours'!$C$9),1,0))</f>
        <v/>
      </c>
    </row>
    <row r="10314">
      <c r="A10314" s="11" t="n"/>
      <c r="B10314" s="11" t="n"/>
      <c r="C10314" s="11" t="n"/>
      <c r="E10314" s="12">
        <f>IF($A10314="","",IF(ISNUMBER($A10314),$A10314,IFERROR(DATEVALUE($A10314),"")))</f>
        <v/>
      </c>
      <c r="F10314" s="12">
        <f>IF($B10314="","",IF(ISNUMBER($B10314),HOUR($B10314)*2+MINUTE($B10314)/30,IFERROR(VALUE(LEFT($B10314,FIND(":",$B10314)-1))*2+VALUE(MID($B10314,FIND(":",$B10314)+1,2))/30,"")))</f>
        <v/>
      </c>
      <c r="G10314" s="12">
        <f>IF($E10314="","",IF(WEEKDAY($E10314,2)&lt;6,1,0))</f>
        <v/>
      </c>
      <c r="H10314" s="12">
        <f>IF(OR($E10314="",$F10314=""),"",IF(AND($G10314=1,$F10314&gt;='Working Hours'!$C$8,$F10314&lt;'Working Hours'!$C$9),1,0))</f>
        <v/>
      </c>
    </row>
    <row r="10315">
      <c r="A10315" s="11" t="n"/>
      <c r="B10315" s="11" t="n"/>
      <c r="C10315" s="11" t="n"/>
      <c r="E10315" s="12">
        <f>IF($A10315="","",IF(ISNUMBER($A10315),$A10315,IFERROR(DATEVALUE($A10315),"")))</f>
        <v/>
      </c>
      <c r="F10315" s="12">
        <f>IF($B10315="","",IF(ISNUMBER($B10315),HOUR($B10315)*2+MINUTE($B10315)/30,IFERROR(VALUE(LEFT($B10315,FIND(":",$B10315)-1))*2+VALUE(MID($B10315,FIND(":",$B10315)+1,2))/30,"")))</f>
        <v/>
      </c>
      <c r="G10315" s="12">
        <f>IF($E10315="","",IF(WEEKDAY($E10315,2)&lt;6,1,0))</f>
        <v/>
      </c>
      <c r="H10315" s="12">
        <f>IF(OR($E10315="",$F10315=""),"",IF(AND($G10315=1,$F10315&gt;='Working Hours'!$C$8,$F10315&lt;'Working Hours'!$C$9),1,0))</f>
        <v/>
      </c>
    </row>
    <row r="10316">
      <c r="A10316" s="11" t="n"/>
      <c r="B10316" s="11" t="n"/>
      <c r="C10316" s="11" t="n"/>
      <c r="E10316" s="12">
        <f>IF($A10316="","",IF(ISNUMBER($A10316),$A10316,IFERROR(DATEVALUE($A10316),"")))</f>
        <v/>
      </c>
      <c r="F10316" s="12">
        <f>IF($B10316="","",IF(ISNUMBER($B10316),HOUR($B10316)*2+MINUTE($B10316)/30,IFERROR(VALUE(LEFT($B10316,FIND(":",$B10316)-1))*2+VALUE(MID($B10316,FIND(":",$B10316)+1,2))/30,"")))</f>
        <v/>
      </c>
      <c r="G10316" s="12">
        <f>IF($E10316="","",IF(WEEKDAY($E10316,2)&lt;6,1,0))</f>
        <v/>
      </c>
      <c r="H10316" s="12">
        <f>IF(OR($E10316="",$F10316=""),"",IF(AND($G10316=1,$F10316&gt;='Working Hours'!$C$8,$F10316&lt;'Working Hours'!$C$9),1,0))</f>
        <v/>
      </c>
    </row>
    <row r="10317">
      <c r="A10317" s="11" t="n"/>
      <c r="B10317" s="11" t="n"/>
      <c r="C10317" s="11" t="n"/>
      <c r="E10317" s="12">
        <f>IF($A10317="","",IF(ISNUMBER($A10317),$A10317,IFERROR(DATEVALUE($A10317),"")))</f>
        <v/>
      </c>
      <c r="F10317" s="12">
        <f>IF($B10317="","",IF(ISNUMBER($B10317),HOUR($B10317)*2+MINUTE($B10317)/30,IFERROR(VALUE(LEFT($B10317,FIND(":",$B10317)-1))*2+VALUE(MID($B10317,FIND(":",$B10317)+1,2))/30,"")))</f>
        <v/>
      </c>
      <c r="G10317" s="12">
        <f>IF($E10317="","",IF(WEEKDAY($E10317,2)&lt;6,1,0))</f>
        <v/>
      </c>
      <c r="H10317" s="12">
        <f>IF(OR($E10317="",$F10317=""),"",IF(AND($G10317=1,$F10317&gt;='Working Hours'!$C$8,$F10317&lt;'Working Hours'!$C$9),1,0))</f>
        <v/>
      </c>
    </row>
    <row r="10318">
      <c r="A10318" s="11" t="n"/>
      <c r="B10318" s="11" t="n"/>
      <c r="C10318" s="11" t="n"/>
      <c r="E10318" s="12">
        <f>IF($A10318="","",IF(ISNUMBER($A10318),$A10318,IFERROR(DATEVALUE($A10318),"")))</f>
        <v/>
      </c>
      <c r="F10318" s="12">
        <f>IF($B10318="","",IF(ISNUMBER($B10318),HOUR($B10318)*2+MINUTE($B10318)/30,IFERROR(VALUE(LEFT($B10318,FIND(":",$B10318)-1))*2+VALUE(MID($B10318,FIND(":",$B10318)+1,2))/30,"")))</f>
        <v/>
      </c>
      <c r="G10318" s="12">
        <f>IF($E10318="","",IF(WEEKDAY($E10318,2)&lt;6,1,0))</f>
        <v/>
      </c>
      <c r="H10318" s="12">
        <f>IF(OR($E10318="",$F10318=""),"",IF(AND($G10318=1,$F10318&gt;='Working Hours'!$C$8,$F10318&lt;'Working Hours'!$C$9),1,0))</f>
        <v/>
      </c>
    </row>
    <row r="10319">
      <c r="A10319" s="11" t="n"/>
      <c r="B10319" s="11" t="n"/>
      <c r="C10319" s="11" t="n"/>
      <c r="E10319" s="12">
        <f>IF($A10319="","",IF(ISNUMBER($A10319),$A10319,IFERROR(DATEVALUE($A10319),"")))</f>
        <v/>
      </c>
      <c r="F10319" s="12">
        <f>IF($B10319="","",IF(ISNUMBER($B10319),HOUR($B10319)*2+MINUTE($B10319)/30,IFERROR(VALUE(LEFT($B10319,FIND(":",$B10319)-1))*2+VALUE(MID($B10319,FIND(":",$B10319)+1,2))/30,"")))</f>
        <v/>
      </c>
      <c r="G10319" s="12">
        <f>IF($E10319="","",IF(WEEKDAY($E10319,2)&lt;6,1,0))</f>
        <v/>
      </c>
      <c r="H10319" s="12">
        <f>IF(OR($E10319="",$F10319=""),"",IF(AND($G10319=1,$F10319&gt;='Working Hours'!$C$8,$F10319&lt;'Working Hours'!$C$9),1,0))</f>
        <v/>
      </c>
    </row>
    <row r="10320">
      <c r="A10320" s="11" t="n"/>
      <c r="B10320" s="11" t="n"/>
      <c r="C10320" s="11" t="n"/>
      <c r="E10320" s="12">
        <f>IF($A10320="","",IF(ISNUMBER($A10320),$A10320,IFERROR(DATEVALUE($A10320),"")))</f>
        <v/>
      </c>
      <c r="F10320" s="12">
        <f>IF($B10320="","",IF(ISNUMBER($B10320),HOUR($B10320)*2+MINUTE($B10320)/30,IFERROR(VALUE(LEFT($B10320,FIND(":",$B10320)-1))*2+VALUE(MID($B10320,FIND(":",$B10320)+1,2))/30,"")))</f>
        <v/>
      </c>
      <c r="G10320" s="12">
        <f>IF($E10320="","",IF(WEEKDAY($E10320,2)&lt;6,1,0))</f>
        <v/>
      </c>
      <c r="H10320" s="12">
        <f>IF(OR($E10320="",$F10320=""),"",IF(AND($G10320=1,$F10320&gt;='Working Hours'!$C$8,$F10320&lt;'Working Hours'!$C$9),1,0))</f>
        <v/>
      </c>
    </row>
    <row r="10321">
      <c r="A10321" s="11" t="n"/>
      <c r="B10321" s="11" t="n"/>
      <c r="C10321" s="11" t="n"/>
      <c r="E10321" s="12">
        <f>IF($A10321="","",IF(ISNUMBER($A10321),$A10321,IFERROR(DATEVALUE($A10321),"")))</f>
        <v/>
      </c>
      <c r="F10321" s="12">
        <f>IF($B10321="","",IF(ISNUMBER($B10321),HOUR($B10321)*2+MINUTE($B10321)/30,IFERROR(VALUE(LEFT($B10321,FIND(":",$B10321)-1))*2+VALUE(MID($B10321,FIND(":",$B10321)+1,2))/30,"")))</f>
        <v/>
      </c>
      <c r="G10321" s="12">
        <f>IF($E10321="","",IF(WEEKDAY($E10321,2)&lt;6,1,0))</f>
        <v/>
      </c>
      <c r="H10321" s="12">
        <f>IF(OR($E10321="",$F10321=""),"",IF(AND($G10321=1,$F10321&gt;='Working Hours'!$C$8,$F10321&lt;'Working Hours'!$C$9),1,0))</f>
        <v/>
      </c>
    </row>
    <row r="10322">
      <c r="A10322" s="11" t="n"/>
      <c r="B10322" s="11" t="n"/>
      <c r="C10322" s="11" t="n"/>
      <c r="E10322" s="12">
        <f>IF($A10322="","",IF(ISNUMBER($A10322),$A10322,IFERROR(DATEVALUE($A10322),"")))</f>
        <v/>
      </c>
      <c r="F10322" s="12">
        <f>IF($B10322="","",IF(ISNUMBER($B10322),HOUR($B10322)*2+MINUTE($B10322)/30,IFERROR(VALUE(LEFT($B10322,FIND(":",$B10322)-1))*2+VALUE(MID($B10322,FIND(":",$B10322)+1,2))/30,"")))</f>
        <v/>
      </c>
      <c r="G10322" s="12">
        <f>IF($E10322="","",IF(WEEKDAY($E10322,2)&lt;6,1,0))</f>
        <v/>
      </c>
      <c r="H10322" s="12">
        <f>IF(OR($E10322="",$F10322=""),"",IF(AND($G10322=1,$F10322&gt;='Working Hours'!$C$8,$F10322&lt;'Working Hours'!$C$9),1,0))</f>
        <v/>
      </c>
    </row>
    <row r="10323">
      <c r="A10323" s="11" t="n"/>
      <c r="B10323" s="11" t="n"/>
      <c r="C10323" s="11" t="n"/>
      <c r="E10323" s="12">
        <f>IF($A10323="","",IF(ISNUMBER($A10323),$A10323,IFERROR(DATEVALUE($A10323),"")))</f>
        <v/>
      </c>
      <c r="F10323" s="12">
        <f>IF($B10323="","",IF(ISNUMBER($B10323),HOUR($B10323)*2+MINUTE($B10323)/30,IFERROR(VALUE(LEFT($B10323,FIND(":",$B10323)-1))*2+VALUE(MID($B10323,FIND(":",$B10323)+1,2))/30,"")))</f>
        <v/>
      </c>
      <c r="G10323" s="12">
        <f>IF($E10323="","",IF(WEEKDAY($E10323,2)&lt;6,1,0))</f>
        <v/>
      </c>
      <c r="H10323" s="12">
        <f>IF(OR($E10323="",$F10323=""),"",IF(AND($G10323=1,$F10323&gt;='Working Hours'!$C$8,$F10323&lt;'Working Hours'!$C$9),1,0))</f>
        <v/>
      </c>
    </row>
    <row r="10324">
      <c r="A10324" s="11" t="n"/>
      <c r="B10324" s="11" t="n"/>
      <c r="C10324" s="11" t="n"/>
      <c r="E10324" s="12">
        <f>IF($A10324="","",IF(ISNUMBER($A10324),$A10324,IFERROR(DATEVALUE($A10324),"")))</f>
        <v/>
      </c>
      <c r="F10324" s="12">
        <f>IF($B10324="","",IF(ISNUMBER($B10324),HOUR($B10324)*2+MINUTE($B10324)/30,IFERROR(VALUE(LEFT($B10324,FIND(":",$B10324)-1))*2+VALUE(MID($B10324,FIND(":",$B10324)+1,2))/30,"")))</f>
        <v/>
      </c>
      <c r="G10324" s="12">
        <f>IF($E10324="","",IF(WEEKDAY($E10324,2)&lt;6,1,0))</f>
        <v/>
      </c>
      <c r="H10324" s="12">
        <f>IF(OR($E10324="",$F10324=""),"",IF(AND($G10324=1,$F10324&gt;='Working Hours'!$C$8,$F10324&lt;'Working Hours'!$C$9),1,0))</f>
        <v/>
      </c>
    </row>
    <row r="10325">
      <c r="A10325" s="11" t="n"/>
      <c r="B10325" s="11" t="n"/>
      <c r="C10325" s="11" t="n"/>
      <c r="E10325" s="12">
        <f>IF($A10325="","",IF(ISNUMBER($A10325),$A10325,IFERROR(DATEVALUE($A10325),"")))</f>
        <v/>
      </c>
      <c r="F10325" s="12">
        <f>IF($B10325="","",IF(ISNUMBER($B10325),HOUR($B10325)*2+MINUTE($B10325)/30,IFERROR(VALUE(LEFT($B10325,FIND(":",$B10325)-1))*2+VALUE(MID($B10325,FIND(":",$B10325)+1,2))/30,"")))</f>
        <v/>
      </c>
      <c r="G10325" s="12">
        <f>IF($E10325="","",IF(WEEKDAY($E10325,2)&lt;6,1,0))</f>
        <v/>
      </c>
      <c r="H10325" s="12">
        <f>IF(OR($E10325="",$F10325=""),"",IF(AND($G10325=1,$F10325&gt;='Working Hours'!$C$8,$F10325&lt;'Working Hours'!$C$9),1,0))</f>
        <v/>
      </c>
    </row>
    <row r="10326">
      <c r="A10326" s="11" t="n"/>
      <c r="B10326" s="11" t="n"/>
      <c r="C10326" s="11" t="n"/>
      <c r="E10326" s="12">
        <f>IF($A10326="","",IF(ISNUMBER($A10326),$A10326,IFERROR(DATEVALUE($A10326),"")))</f>
        <v/>
      </c>
      <c r="F10326" s="12">
        <f>IF($B10326="","",IF(ISNUMBER($B10326),HOUR($B10326)*2+MINUTE($B10326)/30,IFERROR(VALUE(LEFT($B10326,FIND(":",$B10326)-1))*2+VALUE(MID($B10326,FIND(":",$B10326)+1,2))/30,"")))</f>
        <v/>
      </c>
      <c r="G10326" s="12">
        <f>IF($E10326="","",IF(WEEKDAY($E10326,2)&lt;6,1,0))</f>
        <v/>
      </c>
      <c r="H10326" s="12">
        <f>IF(OR($E10326="",$F10326=""),"",IF(AND($G10326=1,$F10326&gt;='Working Hours'!$C$8,$F10326&lt;'Working Hours'!$C$9),1,0))</f>
        <v/>
      </c>
    </row>
    <row r="10327">
      <c r="A10327" s="11" t="n"/>
      <c r="B10327" s="11" t="n"/>
      <c r="C10327" s="11" t="n"/>
      <c r="E10327" s="12">
        <f>IF($A10327="","",IF(ISNUMBER($A10327),$A10327,IFERROR(DATEVALUE($A10327),"")))</f>
        <v/>
      </c>
      <c r="F10327" s="12">
        <f>IF($B10327="","",IF(ISNUMBER($B10327),HOUR($B10327)*2+MINUTE($B10327)/30,IFERROR(VALUE(LEFT($B10327,FIND(":",$B10327)-1))*2+VALUE(MID($B10327,FIND(":",$B10327)+1,2))/30,"")))</f>
        <v/>
      </c>
      <c r="G10327" s="12">
        <f>IF($E10327="","",IF(WEEKDAY($E10327,2)&lt;6,1,0))</f>
        <v/>
      </c>
      <c r="H10327" s="12">
        <f>IF(OR($E10327="",$F10327=""),"",IF(AND($G10327=1,$F10327&gt;='Working Hours'!$C$8,$F10327&lt;'Working Hours'!$C$9),1,0))</f>
        <v/>
      </c>
    </row>
    <row r="10328">
      <c r="A10328" s="11" t="n"/>
      <c r="B10328" s="11" t="n"/>
      <c r="C10328" s="11" t="n"/>
      <c r="E10328" s="12">
        <f>IF($A10328="","",IF(ISNUMBER($A10328),$A10328,IFERROR(DATEVALUE($A10328),"")))</f>
        <v/>
      </c>
      <c r="F10328" s="12">
        <f>IF($B10328="","",IF(ISNUMBER($B10328),HOUR($B10328)*2+MINUTE($B10328)/30,IFERROR(VALUE(LEFT($B10328,FIND(":",$B10328)-1))*2+VALUE(MID($B10328,FIND(":",$B10328)+1,2))/30,"")))</f>
        <v/>
      </c>
      <c r="G10328" s="12">
        <f>IF($E10328="","",IF(WEEKDAY($E10328,2)&lt;6,1,0))</f>
        <v/>
      </c>
      <c r="H10328" s="12">
        <f>IF(OR($E10328="",$F10328=""),"",IF(AND($G10328=1,$F10328&gt;='Working Hours'!$C$8,$F10328&lt;'Working Hours'!$C$9),1,0))</f>
        <v/>
      </c>
    </row>
    <row r="10329">
      <c r="A10329" s="11" t="n"/>
      <c r="B10329" s="11" t="n"/>
      <c r="C10329" s="11" t="n"/>
      <c r="E10329" s="12">
        <f>IF($A10329="","",IF(ISNUMBER($A10329),$A10329,IFERROR(DATEVALUE($A10329),"")))</f>
        <v/>
      </c>
      <c r="F10329" s="12">
        <f>IF($B10329="","",IF(ISNUMBER($B10329),HOUR($B10329)*2+MINUTE($B10329)/30,IFERROR(VALUE(LEFT($B10329,FIND(":",$B10329)-1))*2+VALUE(MID($B10329,FIND(":",$B10329)+1,2))/30,"")))</f>
        <v/>
      </c>
      <c r="G10329" s="12">
        <f>IF($E10329="","",IF(WEEKDAY($E10329,2)&lt;6,1,0))</f>
        <v/>
      </c>
      <c r="H10329" s="12">
        <f>IF(OR($E10329="",$F10329=""),"",IF(AND($G10329=1,$F10329&gt;='Working Hours'!$C$8,$F10329&lt;'Working Hours'!$C$9),1,0))</f>
        <v/>
      </c>
    </row>
    <row r="10330">
      <c r="A10330" s="11" t="n"/>
      <c r="B10330" s="11" t="n"/>
      <c r="C10330" s="11" t="n"/>
      <c r="E10330" s="12">
        <f>IF($A10330="","",IF(ISNUMBER($A10330),$A10330,IFERROR(DATEVALUE($A10330),"")))</f>
        <v/>
      </c>
      <c r="F10330" s="12">
        <f>IF($B10330="","",IF(ISNUMBER($B10330),HOUR($B10330)*2+MINUTE($B10330)/30,IFERROR(VALUE(LEFT($B10330,FIND(":",$B10330)-1))*2+VALUE(MID($B10330,FIND(":",$B10330)+1,2))/30,"")))</f>
        <v/>
      </c>
      <c r="G10330" s="12">
        <f>IF($E10330="","",IF(WEEKDAY($E10330,2)&lt;6,1,0))</f>
        <v/>
      </c>
      <c r="H10330" s="12">
        <f>IF(OR($E10330="",$F10330=""),"",IF(AND($G10330=1,$F10330&gt;='Working Hours'!$C$8,$F10330&lt;'Working Hours'!$C$9),1,0))</f>
        <v/>
      </c>
    </row>
    <row r="10331">
      <c r="A10331" s="11" t="n"/>
      <c r="B10331" s="11" t="n"/>
      <c r="C10331" s="11" t="n"/>
      <c r="E10331" s="12">
        <f>IF($A10331="","",IF(ISNUMBER($A10331),$A10331,IFERROR(DATEVALUE($A10331),"")))</f>
        <v/>
      </c>
      <c r="F10331" s="12">
        <f>IF($B10331="","",IF(ISNUMBER($B10331),HOUR($B10331)*2+MINUTE($B10331)/30,IFERROR(VALUE(LEFT($B10331,FIND(":",$B10331)-1))*2+VALUE(MID($B10331,FIND(":",$B10331)+1,2))/30,"")))</f>
        <v/>
      </c>
      <c r="G10331" s="12">
        <f>IF($E10331="","",IF(WEEKDAY($E10331,2)&lt;6,1,0))</f>
        <v/>
      </c>
      <c r="H10331" s="12">
        <f>IF(OR($E10331="",$F10331=""),"",IF(AND($G10331=1,$F10331&gt;='Working Hours'!$C$8,$F10331&lt;'Working Hours'!$C$9),1,0))</f>
        <v/>
      </c>
    </row>
    <row r="10332">
      <c r="A10332" s="11" t="n"/>
      <c r="B10332" s="11" t="n"/>
      <c r="C10332" s="11" t="n"/>
      <c r="E10332" s="12">
        <f>IF($A10332="","",IF(ISNUMBER($A10332),$A10332,IFERROR(DATEVALUE($A10332),"")))</f>
        <v/>
      </c>
      <c r="F10332" s="12">
        <f>IF($B10332="","",IF(ISNUMBER($B10332),HOUR($B10332)*2+MINUTE($B10332)/30,IFERROR(VALUE(LEFT($B10332,FIND(":",$B10332)-1))*2+VALUE(MID($B10332,FIND(":",$B10332)+1,2))/30,"")))</f>
        <v/>
      </c>
      <c r="G10332" s="12">
        <f>IF($E10332="","",IF(WEEKDAY($E10332,2)&lt;6,1,0))</f>
        <v/>
      </c>
      <c r="H10332" s="12">
        <f>IF(OR($E10332="",$F10332=""),"",IF(AND($G10332=1,$F10332&gt;='Working Hours'!$C$8,$F10332&lt;'Working Hours'!$C$9),1,0))</f>
        <v/>
      </c>
    </row>
    <row r="10333">
      <c r="A10333" s="11" t="n"/>
      <c r="B10333" s="11" t="n"/>
      <c r="C10333" s="11" t="n"/>
      <c r="E10333" s="12">
        <f>IF($A10333="","",IF(ISNUMBER($A10333),$A10333,IFERROR(DATEVALUE($A10333),"")))</f>
        <v/>
      </c>
      <c r="F10333" s="12">
        <f>IF($B10333="","",IF(ISNUMBER($B10333),HOUR($B10333)*2+MINUTE($B10333)/30,IFERROR(VALUE(LEFT($B10333,FIND(":",$B10333)-1))*2+VALUE(MID($B10333,FIND(":",$B10333)+1,2))/30,"")))</f>
        <v/>
      </c>
      <c r="G10333" s="12">
        <f>IF($E10333="","",IF(WEEKDAY($E10333,2)&lt;6,1,0))</f>
        <v/>
      </c>
      <c r="H10333" s="12">
        <f>IF(OR($E10333="",$F10333=""),"",IF(AND($G10333=1,$F10333&gt;='Working Hours'!$C$8,$F10333&lt;'Working Hours'!$C$9),1,0))</f>
        <v/>
      </c>
    </row>
    <row r="10334">
      <c r="A10334" s="11" t="n"/>
      <c r="B10334" s="11" t="n"/>
      <c r="C10334" s="11" t="n"/>
      <c r="E10334" s="12">
        <f>IF($A10334="","",IF(ISNUMBER($A10334),$A10334,IFERROR(DATEVALUE($A10334),"")))</f>
        <v/>
      </c>
      <c r="F10334" s="12">
        <f>IF($B10334="","",IF(ISNUMBER($B10334),HOUR($B10334)*2+MINUTE($B10334)/30,IFERROR(VALUE(LEFT($B10334,FIND(":",$B10334)-1))*2+VALUE(MID($B10334,FIND(":",$B10334)+1,2))/30,"")))</f>
        <v/>
      </c>
      <c r="G10334" s="12">
        <f>IF($E10334="","",IF(WEEKDAY($E10334,2)&lt;6,1,0))</f>
        <v/>
      </c>
      <c r="H10334" s="12">
        <f>IF(OR($E10334="",$F10334=""),"",IF(AND($G10334=1,$F10334&gt;='Working Hours'!$C$8,$F10334&lt;'Working Hours'!$C$9),1,0))</f>
        <v/>
      </c>
    </row>
    <row r="10335">
      <c r="A10335" s="11" t="n"/>
      <c r="B10335" s="11" t="n"/>
      <c r="C10335" s="11" t="n"/>
      <c r="E10335" s="12">
        <f>IF($A10335="","",IF(ISNUMBER($A10335),$A10335,IFERROR(DATEVALUE($A10335),"")))</f>
        <v/>
      </c>
      <c r="F10335" s="12">
        <f>IF($B10335="","",IF(ISNUMBER($B10335),HOUR($B10335)*2+MINUTE($B10335)/30,IFERROR(VALUE(LEFT($B10335,FIND(":",$B10335)-1))*2+VALUE(MID($B10335,FIND(":",$B10335)+1,2))/30,"")))</f>
        <v/>
      </c>
      <c r="G10335" s="12">
        <f>IF($E10335="","",IF(WEEKDAY($E10335,2)&lt;6,1,0))</f>
        <v/>
      </c>
      <c r="H10335" s="12">
        <f>IF(OR($E10335="",$F10335=""),"",IF(AND($G10335=1,$F10335&gt;='Working Hours'!$C$8,$F10335&lt;'Working Hours'!$C$9),1,0))</f>
        <v/>
      </c>
    </row>
    <row r="10336">
      <c r="A10336" s="11" t="n"/>
      <c r="B10336" s="11" t="n"/>
      <c r="C10336" s="11" t="n"/>
      <c r="E10336" s="12">
        <f>IF($A10336="","",IF(ISNUMBER($A10336),$A10336,IFERROR(DATEVALUE($A10336),"")))</f>
        <v/>
      </c>
      <c r="F10336" s="12">
        <f>IF($B10336="","",IF(ISNUMBER($B10336),HOUR($B10336)*2+MINUTE($B10336)/30,IFERROR(VALUE(LEFT($B10336,FIND(":",$B10336)-1))*2+VALUE(MID($B10336,FIND(":",$B10336)+1,2))/30,"")))</f>
        <v/>
      </c>
      <c r="G10336" s="12">
        <f>IF($E10336="","",IF(WEEKDAY($E10336,2)&lt;6,1,0))</f>
        <v/>
      </c>
      <c r="H10336" s="12">
        <f>IF(OR($E10336="",$F10336=""),"",IF(AND($G10336=1,$F10336&gt;='Working Hours'!$C$8,$F10336&lt;'Working Hours'!$C$9),1,0))</f>
        <v/>
      </c>
    </row>
    <row r="10337">
      <c r="A10337" s="11" t="n"/>
      <c r="B10337" s="11" t="n"/>
      <c r="C10337" s="11" t="n"/>
      <c r="E10337" s="12">
        <f>IF($A10337="","",IF(ISNUMBER($A10337),$A10337,IFERROR(DATEVALUE($A10337),"")))</f>
        <v/>
      </c>
      <c r="F10337" s="12">
        <f>IF($B10337="","",IF(ISNUMBER($B10337),HOUR($B10337)*2+MINUTE($B10337)/30,IFERROR(VALUE(LEFT($B10337,FIND(":",$B10337)-1))*2+VALUE(MID($B10337,FIND(":",$B10337)+1,2))/30,"")))</f>
        <v/>
      </c>
      <c r="G10337" s="12">
        <f>IF($E10337="","",IF(WEEKDAY($E10337,2)&lt;6,1,0))</f>
        <v/>
      </c>
      <c r="H10337" s="12">
        <f>IF(OR($E10337="",$F10337=""),"",IF(AND($G10337=1,$F10337&gt;='Working Hours'!$C$8,$F10337&lt;'Working Hours'!$C$9),1,0))</f>
        <v/>
      </c>
    </row>
    <row r="10338">
      <c r="A10338" s="11" t="n"/>
      <c r="B10338" s="11" t="n"/>
      <c r="C10338" s="11" t="n"/>
      <c r="E10338" s="12">
        <f>IF($A10338="","",IF(ISNUMBER($A10338),$A10338,IFERROR(DATEVALUE($A10338),"")))</f>
        <v/>
      </c>
      <c r="F10338" s="12">
        <f>IF($B10338="","",IF(ISNUMBER($B10338),HOUR($B10338)*2+MINUTE($B10338)/30,IFERROR(VALUE(LEFT($B10338,FIND(":",$B10338)-1))*2+VALUE(MID($B10338,FIND(":",$B10338)+1,2))/30,"")))</f>
        <v/>
      </c>
      <c r="G10338" s="12">
        <f>IF($E10338="","",IF(WEEKDAY($E10338,2)&lt;6,1,0))</f>
        <v/>
      </c>
      <c r="H10338" s="12">
        <f>IF(OR($E10338="",$F10338=""),"",IF(AND($G10338=1,$F10338&gt;='Working Hours'!$C$8,$F10338&lt;'Working Hours'!$C$9),1,0))</f>
        <v/>
      </c>
    </row>
    <row r="10339">
      <c r="A10339" s="11" t="n"/>
      <c r="B10339" s="11" t="n"/>
      <c r="C10339" s="11" t="n"/>
      <c r="E10339" s="12">
        <f>IF($A10339="","",IF(ISNUMBER($A10339),$A10339,IFERROR(DATEVALUE($A10339),"")))</f>
        <v/>
      </c>
      <c r="F10339" s="12">
        <f>IF($B10339="","",IF(ISNUMBER($B10339),HOUR($B10339)*2+MINUTE($B10339)/30,IFERROR(VALUE(LEFT($B10339,FIND(":",$B10339)-1))*2+VALUE(MID($B10339,FIND(":",$B10339)+1,2))/30,"")))</f>
        <v/>
      </c>
      <c r="G10339" s="12">
        <f>IF($E10339="","",IF(WEEKDAY($E10339,2)&lt;6,1,0))</f>
        <v/>
      </c>
      <c r="H10339" s="12">
        <f>IF(OR($E10339="",$F10339=""),"",IF(AND($G10339=1,$F10339&gt;='Working Hours'!$C$8,$F10339&lt;'Working Hours'!$C$9),1,0))</f>
        <v/>
      </c>
    </row>
    <row r="10340">
      <c r="A10340" s="11" t="n"/>
      <c r="B10340" s="11" t="n"/>
      <c r="C10340" s="11" t="n"/>
      <c r="E10340" s="12">
        <f>IF($A10340="","",IF(ISNUMBER($A10340),$A10340,IFERROR(DATEVALUE($A10340),"")))</f>
        <v/>
      </c>
      <c r="F10340" s="12">
        <f>IF($B10340="","",IF(ISNUMBER($B10340),HOUR($B10340)*2+MINUTE($B10340)/30,IFERROR(VALUE(LEFT($B10340,FIND(":",$B10340)-1))*2+VALUE(MID($B10340,FIND(":",$B10340)+1,2))/30,"")))</f>
        <v/>
      </c>
      <c r="G10340" s="12">
        <f>IF($E10340="","",IF(WEEKDAY($E10340,2)&lt;6,1,0))</f>
        <v/>
      </c>
      <c r="H10340" s="12">
        <f>IF(OR($E10340="",$F10340=""),"",IF(AND($G10340=1,$F10340&gt;='Working Hours'!$C$8,$F10340&lt;'Working Hours'!$C$9),1,0))</f>
        <v/>
      </c>
    </row>
    <row r="10341">
      <c r="A10341" s="11" t="n"/>
      <c r="B10341" s="11" t="n"/>
      <c r="C10341" s="11" t="n"/>
      <c r="E10341" s="12">
        <f>IF($A10341="","",IF(ISNUMBER($A10341),$A10341,IFERROR(DATEVALUE($A10341),"")))</f>
        <v/>
      </c>
      <c r="F10341" s="12">
        <f>IF($B10341="","",IF(ISNUMBER($B10341),HOUR($B10341)*2+MINUTE($B10341)/30,IFERROR(VALUE(LEFT($B10341,FIND(":",$B10341)-1))*2+VALUE(MID($B10341,FIND(":",$B10341)+1,2))/30,"")))</f>
        <v/>
      </c>
      <c r="G10341" s="12">
        <f>IF($E10341="","",IF(WEEKDAY($E10341,2)&lt;6,1,0))</f>
        <v/>
      </c>
      <c r="H10341" s="12">
        <f>IF(OR($E10341="",$F10341=""),"",IF(AND($G10341=1,$F10341&gt;='Working Hours'!$C$8,$F10341&lt;'Working Hours'!$C$9),1,0))</f>
        <v/>
      </c>
    </row>
    <row r="10342">
      <c r="A10342" s="11" t="n"/>
      <c r="B10342" s="11" t="n"/>
      <c r="C10342" s="11" t="n"/>
      <c r="E10342" s="12">
        <f>IF($A10342="","",IF(ISNUMBER($A10342),$A10342,IFERROR(DATEVALUE($A10342),"")))</f>
        <v/>
      </c>
      <c r="F10342" s="12">
        <f>IF($B10342="","",IF(ISNUMBER($B10342),HOUR($B10342)*2+MINUTE($B10342)/30,IFERROR(VALUE(LEFT($B10342,FIND(":",$B10342)-1))*2+VALUE(MID($B10342,FIND(":",$B10342)+1,2))/30,"")))</f>
        <v/>
      </c>
      <c r="G10342" s="12">
        <f>IF($E10342="","",IF(WEEKDAY($E10342,2)&lt;6,1,0))</f>
        <v/>
      </c>
      <c r="H10342" s="12">
        <f>IF(OR($E10342="",$F10342=""),"",IF(AND($G10342=1,$F10342&gt;='Working Hours'!$C$8,$F10342&lt;'Working Hours'!$C$9),1,0))</f>
        <v/>
      </c>
    </row>
    <row r="10343">
      <c r="A10343" s="11" t="n"/>
      <c r="B10343" s="11" t="n"/>
      <c r="C10343" s="11" t="n"/>
      <c r="E10343" s="12">
        <f>IF($A10343="","",IF(ISNUMBER($A10343),$A10343,IFERROR(DATEVALUE($A10343),"")))</f>
        <v/>
      </c>
      <c r="F10343" s="12">
        <f>IF($B10343="","",IF(ISNUMBER($B10343),HOUR($B10343)*2+MINUTE($B10343)/30,IFERROR(VALUE(LEFT($B10343,FIND(":",$B10343)-1))*2+VALUE(MID($B10343,FIND(":",$B10343)+1,2))/30,"")))</f>
        <v/>
      </c>
      <c r="G10343" s="12">
        <f>IF($E10343="","",IF(WEEKDAY($E10343,2)&lt;6,1,0))</f>
        <v/>
      </c>
      <c r="H10343" s="12">
        <f>IF(OR($E10343="",$F10343=""),"",IF(AND($G10343=1,$F10343&gt;='Working Hours'!$C$8,$F10343&lt;'Working Hours'!$C$9),1,0))</f>
        <v/>
      </c>
    </row>
    <row r="10344">
      <c r="A10344" s="11" t="n"/>
      <c r="B10344" s="11" t="n"/>
      <c r="C10344" s="11" t="n"/>
      <c r="E10344" s="12">
        <f>IF($A10344="","",IF(ISNUMBER($A10344),$A10344,IFERROR(DATEVALUE($A10344),"")))</f>
        <v/>
      </c>
      <c r="F10344" s="12">
        <f>IF($B10344="","",IF(ISNUMBER($B10344),HOUR($B10344)*2+MINUTE($B10344)/30,IFERROR(VALUE(LEFT($B10344,FIND(":",$B10344)-1))*2+VALUE(MID($B10344,FIND(":",$B10344)+1,2))/30,"")))</f>
        <v/>
      </c>
      <c r="G10344" s="12">
        <f>IF($E10344="","",IF(WEEKDAY($E10344,2)&lt;6,1,0))</f>
        <v/>
      </c>
      <c r="H10344" s="12">
        <f>IF(OR($E10344="",$F10344=""),"",IF(AND($G10344=1,$F10344&gt;='Working Hours'!$C$8,$F10344&lt;'Working Hours'!$C$9),1,0))</f>
        <v/>
      </c>
    </row>
    <row r="10345">
      <c r="A10345" s="11" t="n"/>
      <c r="B10345" s="11" t="n"/>
      <c r="C10345" s="11" t="n"/>
      <c r="E10345" s="12">
        <f>IF($A10345="","",IF(ISNUMBER($A10345),$A10345,IFERROR(DATEVALUE($A10345),"")))</f>
        <v/>
      </c>
      <c r="F10345" s="12">
        <f>IF($B10345="","",IF(ISNUMBER($B10345),HOUR($B10345)*2+MINUTE($B10345)/30,IFERROR(VALUE(LEFT($B10345,FIND(":",$B10345)-1))*2+VALUE(MID($B10345,FIND(":",$B10345)+1,2))/30,"")))</f>
        <v/>
      </c>
      <c r="G10345" s="12">
        <f>IF($E10345="","",IF(WEEKDAY($E10345,2)&lt;6,1,0))</f>
        <v/>
      </c>
      <c r="H10345" s="12">
        <f>IF(OR($E10345="",$F10345=""),"",IF(AND($G10345=1,$F10345&gt;='Working Hours'!$C$8,$F10345&lt;'Working Hours'!$C$9),1,0))</f>
        <v/>
      </c>
    </row>
    <row r="10346">
      <c r="A10346" s="11" t="n"/>
      <c r="B10346" s="11" t="n"/>
      <c r="C10346" s="11" t="n"/>
      <c r="E10346" s="12">
        <f>IF($A10346="","",IF(ISNUMBER($A10346),$A10346,IFERROR(DATEVALUE($A10346),"")))</f>
        <v/>
      </c>
      <c r="F10346" s="12">
        <f>IF($B10346="","",IF(ISNUMBER($B10346),HOUR($B10346)*2+MINUTE($B10346)/30,IFERROR(VALUE(LEFT($B10346,FIND(":",$B10346)-1))*2+VALUE(MID($B10346,FIND(":",$B10346)+1,2))/30,"")))</f>
        <v/>
      </c>
      <c r="G10346" s="12">
        <f>IF($E10346="","",IF(WEEKDAY($E10346,2)&lt;6,1,0))</f>
        <v/>
      </c>
      <c r="H10346" s="12">
        <f>IF(OR($E10346="",$F10346=""),"",IF(AND($G10346=1,$F10346&gt;='Working Hours'!$C$8,$F10346&lt;'Working Hours'!$C$9),1,0))</f>
        <v/>
      </c>
    </row>
    <row r="10347">
      <c r="A10347" s="11" t="n"/>
      <c r="B10347" s="11" t="n"/>
      <c r="C10347" s="11" t="n"/>
      <c r="E10347" s="12">
        <f>IF($A10347="","",IF(ISNUMBER($A10347),$A10347,IFERROR(DATEVALUE($A10347),"")))</f>
        <v/>
      </c>
      <c r="F10347" s="12">
        <f>IF($B10347="","",IF(ISNUMBER($B10347),HOUR($B10347)*2+MINUTE($B10347)/30,IFERROR(VALUE(LEFT($B10347,FIND(":",$B10347)-1))*2+VALUE(MID($B10347,FIND(":",$B10347)+1,2))/30,"")))</f>
        <v/>
      </c>
      <c r="G10347" s="12">
        <f>IF($E10347="","",IF(WEEKDAY($E10347,2)&lt;6,1,0))</f>
        <v/>
      </c>
      <c r="H10347" s="12">
        <f>IF(OR($E10347="",$F10347=""),"",IF(AND($G10347=1,$F10347&gt;='Working Hours'!$C$8,$F10347&lt;'Working Hours'!$C$9),1,0))</f>
        <v/>
      </c>
    </row>
    <row r="10348">
      <c r="A10348" s="11" t="n"/>
      <c r="B10348" s="11" t="n"/>
      <c r="C10348" s="11" t="n"/>
      <c r="E10348" s="12">
        <f>IF($A10348="","",IF(ISNUMBER($A10348),$A10348,IFERROR(DATEVALUE($A10348),"")))</f>
        <v/>
      </c>
      <c r="F10348" s="12">
        <f>IF($B10348="","",IF(ISNUMBER($B10348),HOUR($B10348)*2+MINUTE($B10348)/30,IFERROR(VALUE(LEFT($B10348,FIND(":",$B10348)-1))*2+VALUE(MID($B10348,FIND(":",$B10348)+1,2))/30,"")))</f>
        <v/>
      </c>
      <c r="G10348" s="12">
        <f>IF($E10348="","",IF(WEEKDAY($E10348,2)&lt;6,1,0))</f>
        <v/>
      </c>
      <c r="H10348" s="12">
        <f>IF(OR($E10348="",$F10348=""),"",IF(AND($G10348=1,$F10348&gt;='Working Hours'!$C$8,$F10348&lt;'Working Hours'!$C$9),1,0))</f>
        <v/>
      </c>
    </row>
    <row r="10349">
      <c r="A10349" s="11" t="n"/>
      <c r="B10349" s="11" t="n"/>
      <c r="C10349" s="11" t="n"/>
      <c r="E10349" s="12">
        <f>IF($A10349="","",IF(ISNUMBER($A10349),$A10349,IFERROR(DATEVALUE($A10349),"")))</f>
        <v/>
      </c>
      <c r="F10349" s="12">
        <f>IF($B10349="","",IF(ISNUMBER($B10349),HOUR($B10349)*2+MINUTE($B10349)/30,IFERROR(VALUE(LEFT($B10349,FIND(":",$B10349)-1))*2+VALUE(MID($B10349,FIND(":",$B10349)+1,2))/30,"")))</f>
        <v/>
      </c>
      <c r="G10349" s="12">
        <f>IF($E10349="","",IF(WEEKDAY($E10349,2)&lt;6,1,0))</f>
        <v/>
      </c>
      <c r="H10349" s="12">
        <f>IF(OR($E10349="",$F10349=""),"",IF(AND($G10349=1,$F10349&gt;='Working Hours'!$C$8,$F10349&lt;'Working Hours'!$C$9),1,0))</f>
        <v/>
      </c>
    </row>
    <row r="10350">
      <c r="A10350" s="11" t="n"/>
      <c r="B10350" s="11" t="n"/>
      <c r="C10350" s="11" t="n"/>
      <c r="E10350" s="12">
        <f>IF($A10350="","",IF(ISNUMBER($A10350),$A10350,IFERROR(DATEVALUE($A10350),"")))</f>
        <v/>
      </c>
      <c r="F10350" s="12">
        <f>IF($B10350="","",IF(ISNUMBER($B10350),HOUR($B10350)*2+MINUTE($B10350)/30,IFERROR(VALUE(LEFT($B10350,FIND(":",$B10350)-1))*2+VALUE(MID($B10350,FIND(":",$B10350)+1,2))/30,"")))</f>
        <v/>
      </c>
      <c r="G10350" s="12">
        <f>IF($E10350="","",IF(WEEKDAY($E10350,2)&lt;6,1,0))</f>
        <v/>
      </c>
      <c r="H10350" s="12">
        <f>IF(OR($E10350="",$F10350=""),"",IF(AND($G10350=1,$F10350&gt;='Working Hours'!$C$8,$F10350&lt;'Working Hours'!$C$9),1,0))</f>
        <v/>
      </c>
    </row>
    <row r="10351">
      <c r="A10351" s="11" t="n"/>
      <c r="B10351" s="11" t="n"/>
      <c r="C10351" s="11" t="n"/>
      <c r="E10351" s="12">
        <f>IF($A10351="","",IF(ISNUMBER($A10351),$A10351,IFERROR(DATEVALUE($A10351),"")))</f>
        <v/>
      </c>
      <c r="F10351" s="12">
        <f>IF($B10351="","",IF(ISNUMBER($B10351),HOUR($B10351)*2+MINUTE($B10351)/30,IFERROR(VALUE(LEFT($B10351,FIND(":",$B10351)-1))*2+VALUE(MID($B10351,FIND(":",$B10351)+1,2))/30,"")))</f>
        <v/>
      </c>
      <c r="G10351" s="12">
        <f>IF($E10351="","",IF(WEEKDAY($E10351,2)&lt;6,1,0))</f>
        <v/>
      </c>
      <c r="H10351" s="12">
        <f>IF(OR($E10351="",$F10351=""),"",IF(AND($G10351=1,$F10351&gt;='Working Hours'!$C$8,$F10351&lt;'Working Hours'!$C$9),1,0))</f>
        <v/>
      </c>
    </row>
    <row r="10352">
      <c r="A10352" s="11" t="n"/>
      <c r="B10352" s="11" t="n"/>
      <c r="C10352" s="11" t="n"/>
      <c r="E10352" s="12">
        <f>IF($A10352="","",IF(ISNUMBER($A10352),$A10352,IFERROR(DATEVALUE($A10352),"")))</f>
        <v/>
      </c>
      <c r="F10352" s="12">
        <f>IF($B10352="","",IF(ISNUMBER($B10352),HOUR($B10352)*2+MINUTE($B10352)/30,IFERROR(VALUE(LEFT($B10352,FIND(":",$B10352)-1))*2+VALUE(MID($B10352,FIND(":",$B10352)+1,2))/30,"")))</f>
        <v/>
      </c>
      <c r="G10352" s="12">
        <f>IF($E10352="","",IF(WEEKDAY($E10352,2)&lt;6,1,0))</f>
        <v/>
      </c>
      <c r="H10352" s="12">
        <f>IF(OR($E10352="",$F10352=""),"",IF(AND($G10352=1,$F10352&gt;='Working Hours'!$C$8,$F10352&lt;'Working Hours'!$C$9),1,0))</f>
        <v/>
      </c>
    </row>
    <row r="10353">
      <c r="A10353" s="11" t="n"/>
      <c r="B10353" s="11" t="n"/>
      <c r="C10353" s="11" t="n"/>
      <c r="E10353" s="12">
        <f>IF($A10353="","",IF(ISNUMBER($A10353),$A10353,IFERROR(DATEVALUE($A10353),"")))</f>
        <v/>
      </c>
      <c r="F10353" s="12">
        <f>IF($B10353="","",IF(ISNUMBER($B10353),HOUR($B10353)*2+MINUTE($B10353)/30,IFERROR(VALUE(LEFT($B10353,FIND(":",$B10353)-1))*2+VALUE(MID($B10353,FIND(":",$B10353)+1,2))/30,"")))</f>
        <v/>
      </c>
      <c r="G10353" s="12">
        <f>IF($E10353="","",IF(WEEKDAY($E10353,2)&lt;6,1,0))</f>
        <v/>
      </c>
      <c r="H10353" s="12">
        <f>IF(OR($E10353="",$F10353=""),"",IF(AND($G10353=1,$F10353&gt;='Working Hours'!$C$8,$F10353&lt;'Working Hours'!$C$9),1,0))</f>
        <v/>
      </c>
    </row>
    <row r="10354">
      <c r="A10354" s="11" t="n"/>
      <c r="B10354" s="11" t="n"/>
      <c r="C10354" s="11" t="n"/>
      <c r="E10354" s="12">
        <f>IF($A10354="","",IF(ISNUMBER($A10354),$A10354,IFERROR(DATEVALUE($A10354),"")))</f>
        <v/>
      </c>
      <c r="F10354" s="12">
        <f>IF($B10354="","",IF(ISNUMBER($B10354),HOUR($B10354)*2+MINUTE($B10354)/30,IFERROR(VALUE(LEFT($B10354,FIND(":",$B10354)-1))*2+VALUE(MID($B10354,FIND(":",$B10354)+1,2))/30,"")))</f>
        <v/>
      </c>
      <c r="G10354" s="12">
        <f>IF($E10354="","",IF(WEEKDAY($E10354,2)&lt;6,1,0))</f>
        <v/>
      </c>
      <c r="H10354" s="12">
        <f>IF(OR($E10354="",$F10354=""),"",IF(AND($G10354=1,$F10354&gt;='Working Hours'!$C$8,$F10354&lt;'Working Hours'!$C$9),1,0))</f>
        <v/>
      </c>
    </row>
    <row r="10355">
      <c r="A10355" s="11" t="n"/>
      <c r="B10355" s="11" t="n"/>
      <c r="C10355" s="11" t="n"/>
      <c r="E10355" s="12">
        <f>IF($A10355="","",IF(ISNUMBER($A10355),$A10355,IFERROR(DATEVALUE($A10355),"")))</f>
        <v/>
      </c>
      <c r="F10355" s="12">
        <f>IF($B10355="","",IF(ISNUMBER($B10355),HOUR($B10355)*2+MINUTE($B10355)/30,IFERROR(VALUE(LEFT($B10355,FIND(":",$B10355)-1))*2+VALUE(MID($B10355,FIND(":",$B10355)+1,2))/30,"")))</f>
        <v/>
      </c>
      <c r="G10355" s="12">
        <f>IF($E10355="","",IF(WEEKDAY($E10355,2)&lt;6,1,0))</f>
        <v/>
      </c>
      <c r="H10355" s="12">
        <f>IF(OR($E10355="",$F10355=""),"",IF(AND($G10355=1,$F10355&gt;='Working Hours'!$C$8,$F10355&lt;'Working Hours'!$C$9),1,0))</f>
        <v/>
      </c>
    </row>
    <row r="10356">
      <c r="A10356" s="11" t="n"/>
      <c r="B10356" s="11" t="n"/>
      <c r="C10356" s="11" t="n"/>
      <c r="E10356" s="12">
        <f>IF($A10356="","",IF(ISNUMBER($A10356),$A10356,IFERROR(DATEVALUE($A10356),"")))</f>
        <v/>
      </c>
      <c r="F10356" s="12">
        <f>IF($B10356="","",IF(ISNUMBER($B10356),HOUR($B10356)*2+MINUTE($B10356)/30,IFERROR(VALUE(LEFT($B10356,FIND(":",$B10356)-1))*2+VALUE(MID($B10356,FIND(":",$B10356)+1,2))/30,"")))</f>
        <v/>
      </c>
      <c r="G10356" s="12">
        <f>IF($E10356="","",IF(WEEKDAY($E10356,2)&lt;6,1,0))</f>
        <v/>
      </c>
      <c r="H10356" s="12">
        <f>IF(OR($E10356="",$F10356=""),"",IF(AND($G10356=1,$F10356&gt;='Working Hours'!$C$8,$F10356&lt;'Working Hours'!$C$9),1,0))</f>
        <v/>
      </c>
    </row>
    <row r="10357">
      <c r="A10357" s="11" t="n"/>
      <c r="B10357" s="11" t="n"/>
      <c r="C10357" s="11" t="n"/>
      <c r="E10357" s="12">
        <f>IF($A10357="","",IF(ISNUMBER($A10357),$A10357,IFERROR(DATEVALUE($A10357),"")))</f>
        <v/>
      </c>
      <c r="F10357" s="12">
        <f>IF($B10357="","",IF(ISNUMBER($B10357),HOUR($B10357)*2+MINUTE($B10357)/30,IFERROR(VALUE(LEFT($B10357,FIND(":",$B10357)-1))*2+VALUE(MID($B10357,FIND(":",$B10357)+1,2))/30,"")))</f>
        <v/>
      </c>
      <c r="G10357" s="12">
        <f>IF($E10357="","",IF(WEEKDAY($E10357,2)&lt;6,1,0))</f>
        <v/>
      </c>
      <c r="H10357" s="12">
        <f>IF(OR($E10357="",$F10357=""),"",IF(AND($G10357=1,$F10357&gt;='Working Hours'!$C$8,$F10357&lt;'Working Hours'!$C$9),1,0))</f>
        <v/>
      </c>
    </row>
    <row r="10358">
      <c r="A10358" s="11" t="n"/>
      <c r="B10358" s="11" t="n"/>
      <c r="C10358" s="11" t="n"/>
      <c r="E10358" s="12">
        <f>IF($A10358="","",IF(ISNUMBER($A10358),$A10358,IFERROR(DATEVALUE($A10358),"")))</f>
        <v/>
      </c>
      <c r="F10358" s="12">
        <f>IF($B10358="","",IF(ISNUMBER($B10358),HOUR($B10358)*2+MINUTE($B10358)/30,IFERROR(VALUE(LEFT($B10358,FIND(":",$B10358)-1))*2+VALUE(MID($B10358,FIND(":",$B10358)+1,2))/30,"")))</f>
        <v/>
      </c>
      <c r="G10358" s="12">
        <f>IF($E10358="","",IF(WEEKDAY($E10358,2)&lt;6,1,0))</f>
        <v/>
      </c>
      <c r="H10358" s="12">
        <f>IF(OR($E10358="",$F10358=""),"",IF(AND($G10358=1,$F10358&gt;='Working Hours'!$C$8,$F10358&lt;'Working Hours'!$C$9),1,0))</f>
        <v/>
      </c>
    </row>
    <row r="10359">
      <c r="A10359" s="11" t="n"/>
      <c r="B10359" s="11" t="n"/>
      <c r="C10359" s="11" t="n"/>
      <c r="E10359" s="12">
        <f>IF($A10359="","",IF(ISNUMBER($A10359),$A10359,IFERROR(DATEVALUE($A10359),"")))</f>
        <v/>
      </c>
      <c r="F10359" s="12">
        <f>IF($B10359="","",IF(ISNUMBER($B10359),HOUR($B10359)*2+MINUTE($B10359)/30,IFERROR(VALUE(LEFT($B10359,FIND(":",$B10359)-1))*2+VALUE(MID($B10359,FIND(":",$B10359)+1,2))/30,"")))</f>
        <v/>
      </c>
      <c r="G10359" s="12">
        <f>IF($E10359="","",IF(WEEKDAY($E10359,2)&lt;6,1,0))</f>
        <v/>
      </c>
      <c r="H10359" s="12">
        <f>IF(OR($E10359="",$F10359=""),"",IF(AND($G10359=1,$F10359&gt;='Working Hours'!$C$8,$F10359&lt;'Working Hours'!$C$9),1,0))</f>
        <v/>
      </c>
    </row>
    <row r="10360">
      <c r="A10360" s="11" t="n"/>
      <c r="B10360" s="11" t="n"/>
      <c r="C10360" s="11" t="n"/>
      <c r="E10360" s="12">
        <f>IF($A10360="","",IF(ISNUMBER($A10360),$A10360,IFERROR(DATEVALUE($A10360),"")))</f>
        <v/>
      </c>
      <c r="F10360" s="12">
        <f>IF($B10360="","",IF(ISNUMBER($B10360),HOUR($B10360)*2+MINUTE($B10360)/30,IFERROR(VALUE(LEFT($B10360,FIND(":",$B10360)-1))*2+VALUE(MID($B10360,FIND(":",$B10360)+1,2))/30,"")))</f>
        <v/>
      </c>
      <c r="G10360" s="12">
        <f>IF($E10360="","",IF(WEEKDAY($E10360,2)&lt;6,1,0))</f>
        <v/>
      </c>
      <c r="H10360" s="12">
        <f>IF(OR($E10360="",$F10360=""),"",IF(AND($G10360=1,$F10360&gt;='Working Hours'!$C$8,$F10360&lt;'Working Hours'!$C$9),1,0))</f>
        <v/>
      </c>
    </row>
    <row r="10361">
      <c r="A10361" s="11" t="n"/>
      <c r="B10361" s="11" t="n"/>
      <c r="C10361" s="11" t="n"/>
      <c r="E10361" s="12">
        <f>IF($A10361="","",IF(ISNUMBER($A10361),$A10361,IFERROR(DATEVALUE($A10361),"")))</f>
        <v/>
      </c>
      <c r="F10361" s="12">
        <f>IF($B10361="","",IF(ISNUMBER($B10361),HOUR($B10361)*2+MINUTE($B10361)/30,IFERROR(VALUE(LEFT($B10361,FIND(":",$B10361)-1))*2+VALUE(MID($B10361,FIND(":",$B10361)+1,2))/30,"")))</f>
        <v/>
      </c>
      <c r="G10361" s="12">
        <f>IF($E10361="","",IF(WEEKDAY($E10361,2)&lt;6,1,0))</f>
        <v/>
      </c>
      <c r="H10361" s="12">
        <f>IF(OR($E10361="",$F10361=""),"",IF(AND($G10361=1,$F10361&gt;='Working Hours'!$C$8,$F10361&lt;'Working Hours'!$C$9),1,0))</f>
        <v/>
      </c>
    </row>
    <row r="10362">
      <c r="A10362" s="11" t="n"/>
      <c r="B10362" s="11" t="n"/>
      <c r="C10362" s="11" t="n"/>
      <c r="E10362" s="12">
        <f>IF($A10362="","",IF(ISNUMBER($A10362),$A10362,IFERROR(DATEVALUE($A10362),"")))</f>
        <v/>
      </c>
      <c r="F10362" s="12">
        <f>IF($B10362="","",IF(ISNUMBER($B10362),HOUR($B10362)*2+MINUTE($B10362)/30,IFERROR(VALUE(LEFT($B10362,FIND(":",$B10362)-1))*2+VALUE(MID($B10362,FIND(":",$B10362)+1,2))/30,"")))</f>
        <v/>
      </c>
      <c r="G10362" s="12">
        <f>IF($E10362="","",IF(WEEKDAY($E10362,2)&lt;6,1,0))</f>
        <v/>
      </c>
      <c r="H10362" s="12">
        <f>IF(OR($E10362="",$F10362=""),"",IF(AND($G10362=1,$F10362&gt;='Working Hours'!$C$8,$F10362&lt;'Working Hours'!$C$9),1,0))</f>
        <v/>
      </c>
    </row>
    <row r="10363">
      <c r="A10363" s="11" t="n"/>
      <c r="B10363" s="11" t="n"/>
      <c r="C10363" s="11" t="n"/>
      <c r="E10363" s="12">
        <f>IF($A10363="","",IF(ISNUMBER($A10363),$A10363,IFERROR(DATEVALUE($A10363),"")))</f>
        <v/>
      </c>
      <c r="F10363" s="12">
        <f>IF($B10363="","",IF(ISNUMBER($B10363),HOUR($B10363)*2+MINUTE($B10363)/30,IFERROR(VALUE(LEFT($B10363,FIND(":",$B10363)-1))*2+VALUE(MID($B10363,FIND(":",$B10363)+1,2))/30,"")))</f>
        <v/>
      </c>
      <c r="G10363" s="12">
        <f>IF($E10363="","",IF(WEEKDAY($E10363,2)&lt;6,1,0))</f>
        <v/>
      </c>
      <c r="H10363" s="12">
        <f>IF(OR($E10363="",$F10363=""),"",IF(AND($G10363=1,$F10363&gt;='Working Hours'!$C$8,$F10363&lt;'Working Hours'!$C$9),1,0))</f>
        <v/>
      </c>
    </row>
    <row r="10364">
      <c r="A10364" s="11" t="n"/>
      <c r="B10364" s="11" t="n"/>
      <c r="C10364" s="11" t="n"/>
      <c r="E10364" s="12">
        <f>IF($A10364="","",IF(ISNUMBER($A10364),$A10364,IFERROR(DATEVALUE($A10364),"")))</f>
        <v/>
      </c>
      <c r="F10364" s="12">
        <f>IF($B10364="","",IF(ISNUMBER($B10364),HOUR($B10364)*2+MINUTE($B10364)/30,IFERROR(VALUE(LEFT($B10364,FIND(":",$B10364)-1))*2+VALUE(MID($B10364,FIND(":",$B10364)+1,2))/30,"")))</f>
        <v/>
      </c>
      <c r="G10364" s="12">
        <f>IF($E10364="","",IF(WEEKDAY($E10364,2)&lt;6,1,0))</f>
        <v/>
      </c>
      <c r="H10364" s="12">
        <f>IF(OR($E10364="",$F10364=""),"",IF(AND($G10364=1,$F10364&gt;='Working Hours'!$C$8,$F10364&lt;'Working Hours'!$C$9),1,0))</f>
        <v/>
      </c>
    </row>
    <row r="10365">
      <c r="A10365" s="11" t="n"/>
      <c r="B10365" s="11" t="n"/>
      <c r="C10365" s="11" t="n"/>
      <c r="E10365" s="12">
        <f>IF($A10365="","",IF(ISNUMBER($A10365),$A10365,IFERROR(DATEVALUE($A10365),"")))</f>
        <v/>
      </c>
      <c r="F10365" s="12">
        <f>IF($B10365="","",IF(ISNUMBER($B10365),HOUR($B10365)*2+MINUTE($B10365)/30,IFERROR(VALUE(LEFT($B10365,FIND(":",$B10365)-1))*2+VALUE(MID($B10365,FIND(":",$B10365)+1,2))/30,"")))</f>
        <v/>
      </c>
      <c r="G10365" s="12">
        <f>IF($E10365="","",IF(WEEKDAY($E10365,2)&lt;6,1,0))</f>
        <v/>
      </c>
      <c r="H10365" s="12">
        <f>IF(OR($E10365="",$F10365=""),"",IF(AND($G10365=1,$F10365&gt;='Working Hours'!$C$8,$F10365&lt;'Working Hours'!$C$9),1,0))</f>
        <v/>
      </c>
    </row>
    <row r="10366">
      <c r="A10366" s="11" t="n"/>
      <c r="B10366" s="11" t="n"/>
      <c r="C10366" s="11" t="n"/>
      <c r="E10366" s="12">
        <f>IF($A10366="","",IF(ISNUMBER($A10366),$A10366,IFERROR(DATEVALUE($A10366),"")))</f>
        <v/>
      </c>
      <c r="F10366" s="12">
        <f>IF($B10366="","",IF(ISNUMBER($B10366),HOUR($B10366)*2+MINUTE($B10366)/30,IFERROR(VALUE(LEFT($B10366,FIND(":",$B10366)-1))*2+VALUE(MID($B10366,FIND(":",$B10366)+1,2))/30,"")))</f>
        <v/>
      </c>
      <c r="G10366" s="12">
        <f>IF($E10366="","",IF(WEEKDAY($E10366,2)&lt;6,1,0))</f>
        <v/>
      </c>
      <c r="H10366" s="12">
        <f>IF(OR($E10366="",$F10366=""),"",IF(AND($G10366=1,$F10366&gt;='Working Hours'!$C$8,$F10366&lt;'Working Hours'!$C$9),1,0))</f>
        <v/>
      </c>
    </row>
    <row r="10367">
      <c r="A10367" s="11" t="n"/>
      <c r="B10367" s="11" t="n"/>
      <c r="C10367" s="11" t="n"/>
      <c r="E10367" s="12">
        <f>IF($A10367="","",IF(ISNUMBER($A10367),$A10367,IFERROR(DATEVALUE($A10367),"")))</f>
        <v/>
      </c>
      <c r="F10367" s="12">
        <f>IF($B10367="","",IF(ISNUMBER($B10367),HOUR($B10367)*2+MINUTE($B10367)/30,IFERROR(VALUE(LEFT($B10367,FIND(":",$B10367)-1))*2+VALUE(MID($B10367,FIND(":",$B10367)+1,2))/30,"")))</f>
        <v/>
      </c>
      <c r="G10367" s="12">
        <f>IF($E10367="","",IF(WEEKDAY($E10367,2)&lt;6,1,0))</f>
        <v/>
      </c>
      <c r="H10367" s="12">
        <f>IF(OR($E10367="",$F10367=""),"",IF(AND($G10367=1,$F10367&gt;='Working Hours'!$C$8,$F10367&lt;'Working Hours'!$C$9),1,0))</f>
        <v/>
      </c>
    </row>
    <row r="10368">
      <c r="A10368" s="11" t="n"/>
      <c r="B10368" s="11" t="n"/>
      <c r="C10368" s="11" t="n"/>
      <c r="E10368" s="12">
        <f>IF($A10368="","",IF(ISNUMBER($A10368),$A10368,IFERROR(DATEVALUE($A10368),"")))</f>
        <v/>
      </c>
      <c r="F10368" s="12">
        <f>IF($B10368="","",IF(ISNUMBER($B10368),HOUR($B10368)*2+MINUTE($B10368)/30,IFERROR(VALUE(LEFT($B10368,FIND(":",$B10368)-1))*2+VALUE(MID($B10368,FIND(":",$B10368)+1,2))/30,"")))</f>
        <v/>
      </c>
      <c r="G10368" s="12">
        <f>IF($E10368="","",IF(WEEKDAY($E10368,2)&lt;6,1,0))</f>
        <v/>
      </c>
      <c r="H10368" s="12">
        <f>IF(OR($E10368="",$F10368=""),"",IF(AND($G10368=1,$F10368&gt;='Working Hours'!$C$8,$F10368&lt;'Working Hours'!$C$9),1,0))</f>
        <v/>
      </c>
    </row>
    <row r="10369">
      <c r="A10369" s="11" t="n"/>
      <c r="B10369" s="11" t="n"/>
      <c r="C10369" s="11" t="n"/>
      <c r="E10369" s="12">
        <f>IF($A10369="","",IF(ISNUMBER($A10369),$A10369,IFERROR(DATEVALUE($A10369),"")))</f>
        <v/>
      </c>
      <c r="F10369" s="12">
        <f>IF($B10369="","",IF(ISNUMBER($B10369),HOUR($B10369)*2+MINUTE($B10369)/30,IFERROR(VALUE(LEFT($B10369,FIND(":",$B10369)-1))*2+VALUE(MID($B10369,FIND(":",$B10369)+1,2))/30,"")))</f>
        <v/>
      </c>
      <c r="G10369" s="12">
        <f>IF($E10369="","",IF(WEEKDAY($E10369,2)&lt;6,1,0))</f>
        <v/>
      </c>
      <c r="H10369" s="12">
        <f>IF(OR($E10369="",$F10369=""),"",IF(AND($G10369=1,$F10369&gt;='Working Hours'!$C$8,$F10369&lt;'Working Hours'!$C$9),1,0))</f>
        <v/>
      </c>
    </row>
    <row r="10370">
      <c r="A10370" s="11" t="n"/>
      <c r="B10370" s="11" t="n"/>
      <c r="C10370" s="11" t="n"/>
      <c r="E10370" s="12">
        <f>IF($A10370="","",IF(ISNUMBER($A10370),$A10370,IFERROR(DATEVALUE($A10370),"")))</f>
        <v/>
      </c>
      <c r="F10370" s="12">
        <f>IF($B10370="","",IF(ISNUMBER($B10370),HOUR($B10370)*2+MINUTE($B10370)/30,IFERROR(VALUE(LEFT($B10370,FIND(":",$B10370)-1))*2+VALUE(MID($B10370,FIND(":",$B10370)+1,2))/30,"")))</f>
        <v/>
      </c>
      <c r="G10370" s="12">
        <f>IF($E10370="","",IF(WEEKDAY($E10370,2)&lt;6,1,0))</f>
        <v/>
      </c>
      <c r="H10370" s="12">
        <f>IF(OR($E10370="",$F10370=""),"",IF(AND($G10370=1,$F10370&gt;='Working Hours'!$C$8,$F10370&lt;'Working Hours'!$C$9),1,0))</f>
        <v/>
      </c>
    </row>
    <row r="10371">
      <c r="A10371" s="11" t="n"/>
      <c r="B10371" s="11" t="n"/>
      <c r="C10371" s="11" t="n"/>
      <c r="E10371" s="12">
        <f>IF($A10371="","",IF(ISNUMBER($A10371),$A10371,IFERROR(DATEVALUE($A10371),"")))</f>
        <v/>
      </c>
      <c r="F10371" s="12">
        <f>IF($B10371="","",IF(ISNUMBER($B10371),HOUR($B10371)*2+MINUTE($B10371)/30,IFERROR(VALUE(LEFT($B10371,FIND(":",$B10371)-1))*2+VALUE(MID($B10371,FIND(":",$B10371)+1,2))/30,"")))</f>
        <v/>
      </c>
      <c r="G10371" s="12">
        <f>IF($E10371="","",IF(WEEKDAY($E10371,2)&lt;6,1,0))</f>
        <v/>
      </c>
      <c r="H10371" s="12">
        <f>IF(OR($E10371="",$F10371=""),"",IF(AND($G10371=1,$F10371&gt;='Working Hours'!$C$8,$F10371&lt;'Working Hours'!$C$9),1,0))</f>
        <v/>
      </c>
    </row>
    <row r="10372">
      <c r="A10372" s="11" t="n"/>
      <c r="B10372" s="11" t="n"/>
      <c r="C10372" s="11" t="n"/>
      <c r="E10372" s="12">
        <f>IF($A10372="","",IF(ISNUMBER($A10372),$A10372,IFERROR(DATEVALUE($A10372),"")))</f>
        <v/>
      </c>
      <c r="F10372" s="12">
        <f>IF($B10372="","",IF(ISNUMBER($B10372),HOUR($B10372)*2+MINUTE($B10372)/30,IFERROR(VALUE(LEFT($B10372,FIND(":",$B10372)-1))*2+VALUE(MID($B10372,FIND(":",$B10372)+1,2))/30,"")))</f>
        <v/>
      </c>
      <c r="G10372" s="12">
        <f>IF($E10372="","",IF(WEEKDAY($E10372,2)&lt;6,1,0))</f>
        <v/>
      </c>
      <c r="H10372" s="12">
        <f>IF(OR($E10372="",$F10372=""),"",IF(AND($G10372=1,$F10372&gt;='Working Hours'!$C$8,$F10372&lt;'Working Hours'!$C$9),1,0))</f>
        <v/>
      </c>
    </row>
    <row r="10373">
      <c r="A10373" s="11" t="n"/>
      <c r="B10373" s="11" t="n"/>
      <c r="C10373" s="11" t="n"/>
      <c r="E10373" s="12">
        <f>IF($A10373="","",IF(ISNUMBER($A10373),$A10373,IFERROR(DATEVALUE($A10373),"")))</f>
        <v/>
      </c>
      <c r="F10373" s="12">
        <f>IF($B10373="","",IF(ISNUMBER($B10373),HOUR($B10373)*2+MINUTE($B10373)/30,IFERROR(VALUE(LEFT($B10373,FIND(":",$B10373)-1))*2+VALUE(MID($B10373,FIND(":",$B10373)+1,2))/30,"")))</f>
        <v/>
      </c>
      <c r="G10373" s="12">
        <f>IF($E10373="","",IF(WEEKDAY($E10373,2)&lt;6,1,0))</f>
        <v/>
      </c>
      <c r="H10373" s="12">
        <f>IF(OR($E10373="",$F10373=""),"",IF(AND($G10373=1,$F10373&gt;='Working Hours'!$C$8,$F10373&lt;'Working Hours'!$C$9),1,0))</f>
        <v/>
      </c>
    </row>
    <row r="10374">
      <c r="A10374" s="11" t="n"/>
      <c r="B10374" s="11" t="n"/>
      <c r="C10374" s="11" t="n"/>
      <c r="E10374" s="12">
        <f>IF($A10374="","",IF(ISNUMBER($A10374),$A10374,IFERROR(DATEVALUE($A10374),"")))</f>
        <v/>
      </c>
      <c r="F10374" s="12">
        <f>IF($B10374="","",IF(ISNUMBER($B10374),HOUR($B10374)*2+MINUTE($B10374)/30,IFERROR(VALUE(LEFT($B10374,FIND(":",$B10374)-1))*2+VALUE(MID($B10374,FIND(":",$B10374)+1,2))/30,"")))</f>
        <v/>
      </c>
      <c r="G10374" s="12">
        <f>IF($E10374="","",IF(WEEKDAY($E10374,2)&lt;6,1,0))</f>
        <v/>
      </c>
      <c r="H10374" s="12">
        <f>IF(OR($E10374="",$F10374=""),"",IF(AND($G10374=1,$F10374&gt;='Working Hours'!$C$8,$F10374&lt;'Working Hours'!$C$9),1,0))</f>
        <v/>
      </c>
    </row>
    <row r="10375">
      <c r="A10375" s="11" t="n"/>
      <c r="B10375" s="11" t="n"/>
      <c r="C10375" s="11" t="n"/>
      <c r="E10375" s="12">
        <f>IF($A10375="","",IF(ISNUMBER($A10375),$A10375,IFERROR(DATEVALUE($A10375),"")))</f>
        <v/>
      </c>
      <c r="F10375" s="12">
        <f>IF($B10375="","",IF(ISNUMBER($B10375),HOUR($B10375)*2+MINUTE($B10375)/30,IFERROR(VALUE(LEFT($B10375,FIND(":",$B10375)-1))*2+VALUE(MID($B10375,FIND(":",$B10375)+1,2))/30,"")))</f>
        <v/>
      </c>
      <c r="G10375" s="12">
        <f>IF($E10375="","",IF(WEEKDAY($E10375,2)&lt;6,1,0))</f>
        <v/>
      </c>
      <c r="H10375" s="12">
        <f>IF(OR($E10375="",$F10375=""),"",IF(AND($G10375=1,$F10375&gt;='Working Hours'!$C$8,$F10375&lt;'Working Hours'!$C$9),1,0))</f>
        <v/>
      </c>
    </row>
    <row r="10376">
      <c r="A10376" s="11" t="n"/>
      <c r="B10376" s="11" t="n"/>
      <c r="C10376" s="11" t="n"/>
      <c r="E10376" s="12">
        <f>IF($A10376="","",IF(ISNUMBER($A10376),$A10376,IFERROR(DATEVALUE($A10376),"")))</f>
        <v/>
      </c>
      <c r="F10376" s="12">
        <f>IF($B10376="","",IF(ISNUMBER($B10376),HOUR($B10376)*2+MINUTE($B10376)/30,IFERROR(VALUE(LEFT($B10376,FIND(":",$B10376)-1))*2+VALUE(MID($B10376,FIND(":",$B10376)+1,2))/30,"")))</f>
        <v/>
      </c>
      <c r="G10376" s="12">
        <f>IF($E10376="","",IF(WEEKDAY($E10376,2)&lt;6,1,0))</f>
        <v/>
      </c>
      <c r="H10376" s="12">
        <f>IF(OR($E10376="",$F10376=""),"",IF(AND($G10376=1,$F10376&gt;='Working Hours'!$C$8,$F10376&lt;'Working Hours'!$C$9),1,0))</f>
        <v/>
      </c>
    </row>
    <row r="10377">
      <c r="A10377" s="11" t="n"/>
      <c r="B10377" s="11" t="n"/>
      <c r="C10377" s="11" t="n"/>
      <c r="E10377" s="12">
        <f>IF($A10377="","",IF(ISNUMBER($A10377),$A10377,IFERROR(DATEVALUE($A10377),"")))</f>
        <v/>
      </c>
      <c r="F10377" s="12">
        <f>IF($B10377="","",IF(ISNUMBER($B10377),HOUR($B10377)*2+MINUTE($B10377)/30,IFERROR(VALUE(LEFT($B10377,FIND(":",$B10377)-1))*2+VALUE(MID($B10377,FIND(":",$B10377)+1,2))/30,"")))</f>
        <v/>
      </c>
      <c r="G10377" s="12">
        <f>IF($E10377="","",IF(WEEKDAY($E10377,2)&lt;6,1,0))</f>
        <v/>
      </c>
      <c r="H10377" s="12">
        <f>IF(OR($E10377="",$F10377=""),"",IF(AND($G10377=1,$F10377&gt;='Working Hours'!$C$8,$F10377&lt;'Working Hours'!$C$9),1,0))</f>
        <v/>
      </c>
    </row>
    <row r="10378">
      <c r="A10378" s="11" t="n"/>
      <c r="B10378" s="11" t="n"/>
      <c r="C10378" s="11" t="n"/>
      <c r="E10378" s="12">
        <f>IF($A10378="","",IF(ISNUMBER($A10378),$A10378,IFERROR(DATEVALUE($A10378),"")))</f>
        <v/>
      </c>
      <c r="F10378" s="12">
        <f>IF($B10378="","",IF(ISNUMBER($B10378),HOUR($B10378)*2+MINUTE($B10378)/30,IFERROR(VALUE(LEFT($B10378,FIND(":",$B10378)-1))*2+VALUE(MID($B10378,FIND(":",$B10378)+1,2))/30,"")))</f>
        <v/>
      </c>
      <c r="G10378" s="12">
        <f>IF($E10378="","",IF(WEEKDAY($E10378,2)&lt;6,1,0))</f>
        <v/>
      </c>
      <c r="H10378" s="12">
        <f>IF(OR($E10378="",$F10378=""),"",IF(AND($G10378=1,$F10378&gt;='Working Hours'!$C$8,$F10378&lt;'Working Hours'!$C$9),1,0))</f>
        <v/>
      </c>
    </row>
    <row r="10379">
      <c r="A10379" s="11" t="n"/>
      <c r="B10379" s="11" t="n"/>
      <c r="C10379" s="11" t="n"/>
      <c r="E10379" s="12">
        <f>IF($A10379="","",IF(ISNUMBER($A10379),$A10379,IFERROR(DATEVALUE($A10379),"")))</f>
        <v/>
      </c>
      <c r="F10379" s="12">
        <f>IF($B10379="","",IF(ISNUMBER($B10379),HOUR($B10379)*2+MINUTE($B10379)/30,IFERROR(VALUE(LEFT($B10379,FIND(":",$B10379)-1))*2+VALUE(MID($B10379,FIND(":",$B10379)+1,2))/30,"")))</f>
        <v/>
      </c>
      <c r="G10379" s="12">
        <f>IF($E10379="","",IF(WEEKDAY($E10379,2)&lt;6,1,0))</f>
        <v/>
      </c>
      <c r="H10379" s="12">
        <f>IF(OR($E10379="",$F10379=""),"",IF(AND($G10379=1,$F10379&gt;='Working Hours'!$C$8,$F10379&lt;'Working Hours'!$C$9),1,0))</f>
        <v/>
      </c>
    </row>
    <row r="10380">
      <c r="A10380" s="11" t="n"/>
      <c r="B10380" s="11" t="n"/>
      <c r="C10380" s="11" t="n"/>
      <c r="E10380" s="12">
        <f>IF($A10380="","",IF(ISNUMBER($A10380),$A10380,IFERROR(DATEVALUE($A10380),"")))</f>
        <v/>
      </c>
      <c r="F10380" s="12">
        <f>IF($B10380="","",IF(ISNUMBER($B10380),HOUR($B10380)*2+MINUTE($B10380)/30,IFERROR(VALUE(LEFT($B10380,FIND(":",$B10380)-1))*2+VALUE(MID($B10380,FIND(":",$B10380)+1,2))/30,"")))</f>
        <v/>
      </c>
      <c r="G10380" s="12">
        <f>IF($E10380="","",IF(WEEKDAY($E10380,2)&lt;6,1,0))</f>
        <v/>
      </c>
      <c r="H10380" s="12">
        <f>IF(OR($E10380="",$F10380=""),"",IF(AND($G10380=1,$F10380&gt;='Working Hours'!$C$8,$F10380&lt;'Working Hours'!$C$9),1,0))</f>
        <v/>
      </c>
    </row>
    <row r="10381">
      <c r="A10381" s="11" t="n"/>
      <c r="B10381" s="11" t="n"/>
      <c r="C10381" s="11" t="n"/>
      <c r="E10381" s="12">
        <f>IF($A10381="","",IF(ISNUMBER($A10381),$A10381,IFERROR(DATEVALUE($A10381),"")))</f>
        <v/>
      </c>
      <c r="F10381" s="12">
        <f>IF($B10381="","",IF(ISNUMBER($B10381),HOUR($B10381)*2+MINUTE($B10381)/30,IFERROR(VALUE(LEFT($B10381,FIND(":",$B10381)-1))*2+VALUE(MID($B10381,FIND(":",$B10381)+1,2))/30,"")))</f>
        <v/>
      </c>
      <c r="G10381" s="12">
        <f>IF($E10381="","",IF(WEEKDAY($E10381,2)&lt;6,1,0))</f>
        <v/>
      </c>
      <c r="H10381" s="12">
        <f>IF(OR($E10381="",$F10381=""),"",IF(AND($G10381=1,$F10381&gt;='Working Hours'!$C$8,$F10381&lt;'Working Hours'!$C$9),1,0))</f>
        <v/>
      </c>
    </row>
    <row r="10382">
      <c r="A10382" s="11" t="n"/>
      <c r="B10382" s="11" t="n"/>
      <c r="C10382" s="11" t="n"/>
      <c r="E10382" s="12">
        <f>IF($A10382="","",IF(ISNUMBER($A10382),$A10382,IFERROR(DATEVALUE($A10382),"")))</f>
        <v/>
      </c>
      <c r="F10382" s="12">
        <f>IF($B10382="","",IF(ISNUMBER($B10382),HOUR($B10382)*2+MINUTE($B10382)/30,IFERROR(VALUE(LEFT($B10382,FIND(":",$B10382)-1))*2+VALUE(MID($B10382,FIND(":",$B10382)+1,2))/30,"")))</f>
        <v/>
      </c>
      <c r="G10382" s="12">
        <f>IF($E10382="","",IF(WEEKDAY($E10382,2)&lt;6,1,0))</f>
        <v/>
      </c>
      <c r="H10382" s="12">
        <f>IF(OR($E10382="",$F10382=""),"",IF(AND($G10382=1,$F10382&gt;='Working Hours'!$C$8,$F10382&lt;'Working Hours'!$C$9),1,0))</f>
        <v/>
      </c>
    </row>
    <row r="10383">
      <c r="A10383" s="11" t="n"/>
      <c r="B10383" s="11" t="n"/>
      <c r="C10383" s="11" t="n"/>
      <c r="E10383" s="12">
        <f>IF($A10383="","",IF(ISNUMBER($A10383),$A10383,IFERROR(DATEVALUE($A10383),"")))</f>
        <v/>
      </c>
      <c r="F10383" s="12">
        <f>IF($B10383="","",IF(ISNUMBER($B10383),HOUR($B10383)*2+MINUTE($B10383)/30,IFERROR(VALUE(LEFT($B10383,FIND(":",$B10383)-1))*2+VALUE(MID($B10383,FIND(":",$B10383)+1,2))/30,"")))</f>
        <v/>
      </c>
      <c r="G10383" s="12">
        <f>IF($E10383="","",IF(WEEKDAY($E10383,2)&lt;6,1,0))</f>
        <v/>
      </c>
      <c r="H10383" s="12">
        <f>IF(OR($E10383="",$F10383=""),"",IF(AND($G10383=1,$F10383&gt;='Working Hours'!$C$8,$F10383&lt;'Working Hours'!$C$9),1,0))</f>
        <v/>
      </c>
    </row>
    <row r="10384">
      <c r="A10384" s="11" t="n"/>
      <c r="B10384" s="11" t="n"/>
      <c r="C10384" s="11" t="n"/>
      <c r="E10384" s="12">
        <f>IF($A10384="","",IF(ISNUMBER($A10384),$A10384,IFERROR(DATEVALUE($A10384),"")))</f>
        <v/>
      </c>
      <c r="F10384" s="12">
        <f>IF($B10384="","",IF(ISNUMBER($B10384),HOUR($B10384)*2+MINUTE($B10384)/30,IFERROR(VALUE(LEFT($B10384,FIND(":",$B10384)-1))*2+VALUE(MID($B10384,FIND(":",$B10384)+1,2))/30,"")))</f>
        <v/>
      </c>
      <c r="G10384" s="12">
        <f>IF($E10384="","",IF(WEEKDAY($E10384,2)&lt;6,1,0))</f>
        <v/>
      </c>
      <c r="H10384" s="12">
        <f>IF(OR($E10384="",$F10384=""),"",IF(AND($G10384=1,$F10384&gt;='Working Hours'!$C$8,$F10384&lt;'Working Hours'!$C$9),1,0))</f>
        <v/>
      </c>
    </row>
    <row r="10385">
      <c r="A10385" s="11" t="n"/>
      <c r="B10385" s="11" t="n"/>
      <c r="C10385" s="11" t="n"/>
      <c r="E10385" s="12">
        <f>IF($A10385="","",IF(ISNUMBER($A10385),$A10385,IFERROR(DATEVALUE($A10385),"")))</f>
        <v/>
      </c>
      <c r="F10385" s="12">
        <f>IF($B10385="","",IF(ISNUMBER($B10385),HOUR($B10385)*2+MINUTE($B10385)/30,IFERROR(VALUE(LEFT($B10385,FIND(":",$B10385)-1))*2+VALUE(MID($B10385,FIND(":",$B10385)+1,2))/30,"")))</f>
        <v/>
      </c>
      <c r="G10385" s="12">
        <f>IF($E10385="","",IF(WEEKDAY($E10385,2)&lt;6,1,0))</f>
        <v/>
      </c>
      <c r="H10385" s="12">
        <f>IF(OR($E10385="",$F10385=""),"",IF(AND($G10385=1,$F10385&gt;='Working Hours'!$C$8,$F10385&lt;'Working Hours'!$C$9),1,0))</f>
        <v/>
      </c>
    </row>
    <row r="10386">
      <c r="A10386" s="11" t="n"/>
      <c r="B10386" s="11" t="n"/>
      <c r="C10386" s="11" t="n"/>
      <c r="E10386" s="12">
        <f>IF($A10386="","",IF(ISNUMBER($A10386),$A10386,IFERROR(DATEVALUE($A10386),"")))</f>
        <v/>
      </c>
      <c r="F10386" s="12">
        <f>IF($B10386="","",IF(ISNUMBER($B10386),HOUR($B10386)*2+MINUTE($B10386)/30,IFERROR(VALUE(LEFT($B10386,FIND(":",$B10386)-1))*2+VALUE(MID($B10386,FIND(":",$B10386)+1,2))/30,"")))</f>
        <v/>
      </c>
      <c r="G10386" s="12">
        <f>IF($E10386="","",IF(WEEKDAY($E10386,2)&lt;6,1,0))</f>
        <v/>
      </c>
      <c r="H10386" s="12">
        <f>IF(OR($E10386="",$F10386=""),"",IF(AND($G10386=1,$F10386&gt;='Working Hours'!$C$8,$F10386&lt;'Working Hours'!$C$9),1,0))</f>
        <v/>
      </c>
    </row>
    <row r="10387">
      <c r="A10387" s="11" t="n"/>
      <c r="B10387" s="11" t="n"/>
      <c r="C10387" s="11" t="n"/>
      <c r="E10387" s="12">
        <f>IF($A10387="","",IF(ISNUMBER($A10387),$A10387,IFERROR(DATEVALUE($A10387),"")))</f>
        <v/>
      </c>
      <c r="F10387" s="12">
        <f>IF($B10387="","",IF(ISNUMBER($B10387),HOUR($B10387)*2+MINUTE($B10387)/30,IFERROR(VALUE(LEFT($B10387,FIND(":",$B10387)-1))*2+VALUE(MID($B10387,FIND(":",$B10387)+1,2))/30,"")))</f>
        <v/>
      </c>
      <c r="G10387" s="12">
        <f>IF($E10387="","",IF(WEEKDAY($E10387,2)&lt;6,1,0))</f>
        <v/>
      </c>
      <c r="H10387" s="12">
        <f>IF(OR($E10387="",$F10387=""),"",IF(AND($G10387=1,$F10387&gt;='Working Hours'!$C$8,$F10387&lt;'Working Hours'!$C$9),1,0))</f>
        <v/>
      </c>
    </row>
    <row r="10388">
      <c r="A10388" s="11" t="n"/>
      <c r="B10388" s="11" t="n"/>
      <c r="C10388" s="11" t="n"/>
      <c r="E10388" s="12">
        <f>IF($A10388="","",IF(ISNUMBER($A10388),$A10388,IFERROR(DATEVALUE($A10388),"")))</f>
        <v/>
      </c>
      <c r="F10388" s="12">
        <f>IF($B10388="","",IF(ISNUMBER($B10388),HOUR($B10388)*2+MINUTE($B10388)/30,IFERROR(VALUE(LEFT($B10388,FIND(":",$B10388)-1))*2+VALUE(MID($B10388,FIND(":",$B10388)+1,2))/30,"")))</f>
        <v/>
      </c>
      <c r="G10388" s="12">
        <f>IF($E10388="","",IF(WEEKDAY($E10388,2)&lt;6,1,0))</f>
        <v/>
      </c>
      <c r="H10388" s="12">
        <f>IF(OR($E10388="",$F10388=""),"",IF(AND($G10388=1,$F10388&gt;='Working Hours'!$C$8,$F10388&lt;'Working Hours'!$C$9),1,0))</f>
        <v/>
      </c>
    </row>
    <row r="10389">
      <c r="A10389" s="11" t="n"/>
      <c r="B10389" s="11" t="n"/>
      <c r="C10389" s="11" t="n"/>
      <c r="E10389" s="12">
        <f>IF($A10389="","",IF(ISNUMBER($A10389),$A10389,IFERROR(DATEVALUE($A10389),"")))</f>
        <v/>
      </c>
      <c r="F10389" s="12">
        <f>IF($B10389="","",IF(ISNUMBER($B10389),HOUR($B10389)*2+MINUTE($B10389)/30,IFERROR(VALUE(LEFT($B10389,FIND(":",$B10389)-1))*2+VALUE(MID($B10389,FIND(":",$B10389)+1,2))/30,"")))</f>
        <v/>
      </c>
      <c r="G10389" s="12">
        <f>IF($E10389="","",IF(WEEKDAY($E10389,2)&lt;6,1,0))</f>
        <v/>
      </c>
      <c r="H10389" s="12">
        <f>IF(OR($E10389="",$F10389=""),"",IF(AND($G10389=1,$F10389&gt;='Working Hours'!$C$8,$F10389&lt;'Working Hours'!$C$9),1,0))</f>
        <v/>
      </c>
    </row>
    <row r="10390">
      <c r="A10390" s="11" t="n"/>
      <c r="B10390" s="11" t="n"/>
      <c r="C10390" s="11" t="n"/>
      <c r="E10390" s="12">
        <f>IF($A10390="","",IF(ISNUMBER($A10390),$A10390,IFERROR(DATEVALUE($A10390),"")))</f>
        <v/>
      </c>
      <c r="F10390" s="12">
        <f>IF($B10390="","",IF(ISNUMBER($B10390),HOUR($B10390)*2+MINUTE($B10390)/30,IFERROR(VALUE(LEFT($B10390,FIND(":",$B10390)-1))*2+VALUE(MID($B10390,FIND(":",$B10390)+1,2))/30,"")))</f>
        <v/>
      </c>
      <c r="G10390" s="12">
        <f>IF($E10390="","",IF(WEEKDAY($E10390,2)&lt;6,1,0))</f>
        <v/>
      </c>
      <c r="H10390" s="12">
        <f>IF(OR($E10390="",$F10390=""),"",IF(AND($G10390=1,$F10390&gt;='Working Hours'!$C$8,$F10390&lt;'Working Hours'!$C$9),1,0))</f>
        <v/>
      </c>
    </row>
    <row r="10391">
      <c r="A10391" s="11" t="n"/>
      <c r="B10391" s="11" t="n"/>
      <c r="C10391" s="11" t="n"/>
      <c r="E10391" s="12">
        <f>IF($A10391="","",IF(ISNUMBER($A10391),$A10391,IFERROR(DATEVALUE($A10391),"")))</f>
        <v/>
      </c>
      <c r="F10391" s="12">
        <f>IF($B10391="","",IF(ISNUMBER($B10391),HOUR($B10391)*2+MINUTE($B10391)/30,IFERROR(VALUE(LEFT($B10391,FIND(":",$B10391)-1))*2+VALUE(MID($B10391,FIND(":",$B10391)+1,2))/30,"")))</f>
        <v/>
      </c>
      <c r="G10391" s="12">
        <f>IF($E10391="","",IF(WEEKDAY($E10391,2)&lt;6,1,0))</f>
        <v/>
      </c>
      <c r="H10391" s="12">
        <f>IF(OR($E10391="",$F10391=""),"",IF(AND($G10391=1,$F10391&gt;='Working Hours'!$C$8,$F10391&lt;'Working Hours'!$C$9),1,0))</f>
        <v/>
      </c>
    </row>
    <row r="10392">
      <c r="A10392" s="11" t="n"/>
      <c r="B10392" s="11" t="n"/>
      <c r="C10392" s="11" t="n"/>
      <c r="E10392" s="12">
        <f>IF($A10392="","",IF(ISNUMBER($A10392),$A10392,IFERROR(DATEVALUE($A10392),"")))</f>
        <v/>
      </c>
      <c r="F10392" s="12">
        <f>IF($B10392="","",IF(ISNUMBER($B10392),HOUR($B10392)*2+MINUTE($B10392)/30,IFERROR(VALUE(LEFT($B10392,FIND(":",$B10392)-1))*2+VALUE(MID($B10392,FIND(":",$B10392)+1,2))/30,"")))</f>
        <v/>
      </c>
      <c r="G10392" s="12">
        <f>IF($E10392="","",IF(WEEKDAY($E10392,2)&lt;6,1,0))</f>
        <v/>
      </c>
      <c r="H10392" s="12">
        <f>IF(OR($E10392="",$F10392=""),"",IF(AND($G10392=1,$F10392&gt;='Working Hours'!$C$8,$F10392&lt;'Working Hours'!$C$9),1,0))</f>
        <v/>
      </c>
    </row>
    <row r="10393">
      <c r="A10393" s="11" t="n"/>
      <c r="B10393" s="11" t="n"/>
      <c r="C10393" s="11" t="n"/>
      <c r="E10393" s="12">
        <f>IF($A10393="","",IF(ISNUMBER($A10393),$A10393,IFERROR(DATEVALUE($A10393),"")))</f>
        <v/>
      </c>
      <c r="F10393" s="12">
        <f>IF($B10393="","",IF(ISNUMBER($B10393),HOUR($B10393)*2+MINUTE($B10393)/30,IFERROR(VALUE(LEFT($B10393,FIND(":",$B10393)-1))*2+VALUE(MID($B10393,FIND(":",$B10393)+1,2))/30,"")))</f>
        <v/>
      </c>
      <c r="G10393" s="12">
        <f>IF($E10393="","",IF(WEEKDAY($E10393,2)&lt;6,1,0))</f>
        <v/>
      </c>
      <c r="H10393" s="12">
        <f>IF(OR($E10393="",$F10393=""),"",IF(AND($G10393=1,$F10393&gt;='Working Hours'!$C$8,$F10393&lt;'Working Hours'!$C$9),1,0))</f>
        <v/>
      </c>
    </row>
    <row r="10394">
      <c r="A10394" s="11" t="n"/>
      <c r="B10394" s="11" t="n"/>
      <c r="C10394" s="11" t="n"/>
      <c r="E10394" s="12">
        <f>IF($A10394="","",IF(ISNUMBER($A10394),$A10394,IFERROR(DATEVALUE($A10394),"")))</f>
        <v/>
      </c>
      <c r="F10394" s="12">
        <f>IF($B10394="","",IF(ISNUMBER($B10394),HOUR($B10394)*2+MINUTE($B10394)/30,IFERROR(VALUE(LEFT($B10394,FIND(":",$B10394)-1))*2+VALUE(MID($B10394,FIND(":",$B10394)+1,2))/30,"")))</f>
        <v/>
      </c>
      <c r="G10394" s="12">
        <f>IF($E10394="","",IF(WEEKDAY($E10394,2)&lt;6,1,0))</f>
        <v/>
      </c>
      <c r="H10394" s="12">
        <f>IF(OR($E10394="",$F10394=""),"",IF(AND($G10394=1,$F10394&gt;='Working Hours'!$C$8,$F10394&lt;'Working Hours'!$C$9),1,0))</f>
        <v/>
      </c>
    </row>
    <row r="10395">
      <c r="A10395" s="11" t="n"/>
      <c r="B10395" s="11" t="n"/>
      <c r="C10395" s="11" t="n"/>
      <c r="E10395" s="12">
        <f>IF($A10395="","",IF(ISNUMBER($A10395),$A10395,IFERROR(DATEVALUE($A10395),"")))</f>
        <v/>
      </c>
      <c r="F10395" s="12">
        <f>IF($B10395="","",IF(ISNUMBER($B10395),HOUR($B10395)*2+MINUTE($B10395)/30,IFERROR(VALUE(LEFT($B10395,FIND(":",$B10395)-1))*2+VALUE(MID($B10395,FIND(":",$B10395)+1,2))/30,"")))</f>
        <v/>
      </c>
      <c r="G10395" s="12">
        <f>IF($E10395="","",IF(WEEKDAY($E10395,2)&lt;6,1,0))</f>
        <v/>
      </c>
      <c r="H10395" s="12">
        <f>IF(OR($E10395="",$F10395=""),"",IF(AND($G10395=1,$F10395&gt;='Working Hours'!$C$8,$F10395&lt;'Working Hours'!$C$9),1,0))</f>
        <v/>
      </c>
    </row>
    <row r="10396">
      <c r="A10396" s="11" t="n"/>
      <c r="B10396" s="11" t="n"/>
      <c r="C10396" s="11" t="n"/>
      <c r="E10396" s="12">
        <f>IF($A10396="","",IF(ISNUMBER($A10396),$A10396,IFERROR(DATEVALUE($A10396),"")))</f>
        <v/>
      </c>
      <c r="F10396" s="12">
        <f>IF($B10396="","",IF(ISNUMBER($B10396),HOUR($B10396)*2+MINUTE($B10396)/30,IFERROR(VALUE(LEFT($B10396,FIND(":",$B10396)-1))*2+VALUE(MID($B10396,FIND(":",$B10396)+1,2))/30,"")))</f>
        <v/>
      </c>
      <c r="G10396" s="12">
        <f>IF($E10396="","",IF(WEEKDAY($E10396,2)&lt;6,1,0))</f>
        <v/>
      </c>
      <c r="H10396" s="12">
        <f>IF(OR($E10396="",$F10396=""),"",IF(AND($G10396=1,$F10396&gt;='Working Hours'!$C$8,$F10396&lt;'Working Hours'!$C$9),1,0))</f>
        <v/>
      </c>
    </row>
    <row r="10397">
      <c r="A10397" s="11" t="n"/>
      <c r="B10397" s="11" t="n"/>
      <c r="C10397" s="11" t="n"/>
      <c r="E10397" s="12">
        <f>IF($A10397="","",IF(ISNUMBER($A10397),$A10397,IFERROR(DATEVALUE($A10397),"")))</f>
        <v/>
      </c>
      <c r="F10397" s="12">
        <f>IF($B10397="","",IF(ISNUMBER($B10397),HOUR($B10397)*2+MINUTE($B10397)/30,IFERROR(VALUE(LEFT($B10397,FIND(":",$B10397)-1))*2+VALUE(MID($B10397,FIND(":",$B10397)+1,2))/30,"")))</f>
        <v/>
      </c>
      <c r="G10397" s="12">
        <f>IF($E10397="","",IF(WEEKDAY($E10397,2)&lt;6,1,0))</f>
        <v/>
      </c>
      <c r="H10397" s="12">
        <f>IF(OR($E10397="",$F10397=""),"",IF(AND($G10397=1,$F10397&gt;='Working Hours'!$C$8,$F10397&lt;'Working Hours'!$C$9),1,0))</f>
        <v/>
      </c>
    </row>
    <row r="10398">
      <c r="A10398" s="11" t="n"/>
      <c r="B10398" s="11" t="n"/>
      <c r="C10398" s="11" t="n"/>
      <c r="E10398" s="12">
        <f>IF($A10398="","",IF(ISNUMBER($A10398),$A10398,IFERROR(DATEVALUE($A10398),"")))</f>
        <v/>
      </c>
      <c r="F10398" s="12">
        <f>IF($B10398="","",IF(ISNUMBER($B10398),HOUR($B10398)*2+MINUTE($B10398)/30,IFERROR(VALUE(LEFT($B10398,FIND(":",$B10398)-1))*2+VALUE(MID($B10398,FIND(":",$B10398)+1,2))/30,"")))</f>
        <v/>
      </c>
      <c r="G10398" s="12">
        <f>IF($E10398="","",IF(WEEKDAY($E10398,2)&lt;6,1,0))</f>
        <v/>
      </c>
      <c r="H10398" s="12">
        <f>IF(OR($E10398="",$F10398=""),"",IF(AND($G10398=1,$F10398&gt;='Working Hours'!$C$8,$F10398&lt;'Working Hours'!$C$9),1,0))</f>
        <v/>
      </c>
    </row>
    <row r="10399">
      <c r="A10399" s="11" t="n"/>
      <c r="B10399" s="11" t="n"/>
      <c r="C10399" s="11" t="n"/>
      <c r="E10399" s="12">
        <f>IF($A10399="","",IF(ISNUMBER($A10399),$A10399,IFERROR(DATEVALUE($A10399),"")))</f>
        <v/>
      </c>
      <c r="F10399" s="12">
        <f>IF($B10399="","",IF(ISNUMBER($B10399),HOUR($B10399)*2+MINUTE($B10399)/30,IFERROR(VALUE(LEFT($B10399,FIND(":",$B10399)-1))*2+VALUE(MID($B10399,FIND(":",$B10399)+1,2))/30,"")))</f>
        <v/>
      </c>
      <c r="G10399" s="12">
        <f>IF($E10399="","",IF(WEEKDAY($E10399,2)&lt;6,1,0))</f>
        <v/>
      </c>
      <c r="H10399" s="12">
        <f>IF(OR($E10399="",$F10399=""),"",IF(AND($G10399=1,$F10399&gt;='Working Hours'!$C$8,$F10399&lt;'Working Hours'!$C$9),1,0))</f>
        <v/>
      </c>
    </row>
    <row r="10400">
      <c r="A10400" s="11" t="n"/>
      <c r="B10400" s="11" t="n"/>
      <c r="C10400" s="11" t="n"/>
      <c r="E10400" s="12">
        <f>IF($A10400="","",IF(ISNUMBER($A10400),$A10400,IFERROR(DATEVALUE($A10400),"")))</f>
        <v/>
      </c>
      <c r="F10400" s="12">
        <f>IF($B10400="","",IF(ISNUMBER($B10400),HOUR($B10400)*2+MINUTE($B10400)/30,IFERROR(VALUE(LEFT($B10400,FIND(":",$B10400)-1))*2+VALUE(MID($B10400,FIND(":",$B10400)+1,2))/30,"")))</f>
        <v/>
      </c>
      <c r="G10400" s="12">
        <f>IF($E10400="","",IF(WEEKDAY($E10400,2)&lt;6,1,0))</f>
        <v/>
      </c>
      <c r="H10400" s="12">
        <f>IF(OR($E10400="",$F10400=""),"",IF(AND($G10400=1,$F10400&gt;='Working Hours'!$C$8,$F10400&lt;'Working Hours'!$C$9),1,0))</f>
        <v/>
      </c>
    </row>
    <row r="10401">
      <c r="A10401" s="11" t="n"/>
      <c r="B10401" s="11" t="n"/>
      <c r="C10401" s="11" t="n"/>
      <c r="E10401" s="12">
        <f>IF($A10401="","",IF(ISNUMBER($A10401),$A10401,IFERROR(DATEVALUE($A10401),"")))</f>
        <v/>
      </c>
      <c r="F10401" s="12">
        <f>IF($B10401="","",IF(ISNUMBER($B10401),HOUR($B10401)*2+MINUTE($B10401)/30,IFERROR(VALUE(LEFT($B10401,FIND(":",$B10401)-1))*2+VALUE(MID($B10401,FIND(":",$B10401)+1,2))/30,"")))</f>
        <v/>
      </c>
      <c r="G10401" s="12">
        <f>IF($E10401="","",IF(WEEKDAY($E10401,2)&lt;6,1,0))</f>
        <v/>
      </c>
      <c r="H10401" s="12">
        <f>IF(OR($E10401="",$F10401=""),"",IF(AND($G10401=1,$F10401&gt;='Working Hours'!$C$8,$F10401&lt;'Working Hours'!$C$9),1,0))</f>
        <v/>
      </c>
    </row>
    <row r="10402">
      <c r="A10402" s="11" t="n"/>
      <c r="B10402" s="11" t="n"/>
      <c r="C10402" s="11" t="n"/>
      <c r="E10402" s="12">
        <f>IF($A10402="","",IF(ISNUMBER($A10402),$A10402,IFERROR(DATEVALUE($A10402),"")))</f>
        <v/>
      </c>
      <c r="F10402" s="12">
        <f>IF($B10402="","",IF(ISNUMBER($B10402),HOUR($B10402)*2+MINUTE($B10402)/30,IFERROR(VALUE(LEFT($B10402,FIND(":",$B10402)-1))*2+VALUE(MID($B10402,FIND(":",$B10402)+1,2))/30,"")))</f>
        <v/>
      </c>
      <c r="G10402" s="12">
        <f>IF($E10402="","",IF(WEEKDAY($E10402,2)&lt;6,1,0))</f>
        <v/>
      </c>
      <c r="H10402" s="12">
        <f>IF(OR($E10402="",$F10402=""),"",IF(AND($G10402=1,$F10402&gt;='Working Hours'!$C$8,$F10402&lt;'Working Hours'!$C$9),1,0))</f>
        <v/>
      </c>
    </row>
    <row r="10403">
      <c r="A10403" s="11" t="n"/>
      <c r="B10403" s="11" t="n"/>
      <c r="C10403" s="11" t="n"/>
      <c r="E10403" s="12">
        <f>IF($A10403="","",IF(ISNUMBER($A10403),$A10403,IFERROR(DATEVALUE($A10403),"")))</f>
        <v/>
      </c>
      <c r="F10403" s="12">
        <f>IF($B10403="","",IF(ISNUMBER($B10403),HOUR($B10403)*2+MINUTE($B10403)/30,IFERROR(VALUE(LEFT($B10403,FIND(":",$B10403)-1))*2+VALUE(MID($B10403,FIND(":",$B10403)+1,2))/30,"")))</f>
        <v/>
      </c>
      <c r="G10403" s="12">
        <f>IF($E10403="","",IF(WEEKDAY($E10403,2)&lt;6,1,0))</f>
        <v/>
      </c>
      <c r="H10403" s="12">
        <f>IF(OR($E10403="",$F10403=""),"",IF(AND($G10403=1,$F10403&gt;='Working Hours'!$C$8,$F10403&lt;'Working Hours'!$C$9),1,0))</f>
        <v/>
      </c>
    </row>
    <row r="10404">
      <c r="A10404" s="11" t="n"/>
      <c r="B10404" s="11" t="n"/>
      <c r="C10404" s="11" t="n"/>
      <c r="E10404" s="12">
        <f>IF($A10404="","",IF(ISNUMBER($A10404),$A10404,IFERROR(DATEVALUE($A10404),"")))</f>
        <v/>
      </c>
      <c r="F10404" s="12">
        <f>IF($B10404="","",IF(ISNUMBER($B10404),HOUR($B10404)*2+MINUTE($B10404)/30,IFERROR(VALUE(LEFT($B10404,FIND(":",$B10404)-1))*2+VALUE(MID($B10404,FIND(":",$B10404)+1,2))/30,"")))</f>
        <v/>
      </c>
      <c r="G10404" s="12">
        <f>IF($E10404="","",IF(WEEKDAY($E10404,2)&lt;6,1,0))</f>
        <v/>
      </c>
      <c r="H10404" s="12">
        <f>IF(OR($E10404="",$F10404=""),"",IF(AND($G10404=1,$F10404&gt;='Working Hours'!$C$8,$F10404&lt;'Working Hours'!$C$9),1,0))</f>
        <v/>
      </c>
    </row>
    <row r="10405">
      <c r="A10405" s="11" t="n"/>
      <c r="B10405" s="11" t="n"/>
      <c r="C10405" s="11" t="n"/>
      <c r="E10405" s="12">
        <f>IF($A10405="","",IF(ISNUMBER($A10405),$A10405,IFERROR(DATEVALUE($A10405),"")))</f>
        <v/>
      </c>
      <c r="F10405" s="12">
        <f>IF($B10405="","",IF(ISNUMBER($B10405),HOUR($B10405)*2+MINUTE($B10405)/30,IFERROR(VALUE(LEFT($B10405,FIND(":",$B10405)-1))*2+VALUE(MID($B10405,FIND(":",$B10405)+1,2))/30,"")))</f>
        <v/>
      </c>
      <c r="G10405" s="12">
        <f>IF($E10405="","",IF(WEEKDAY($E10405,2)&lt;6,1,0))</f>
        <v/>
      </c>
      <c r="H10405" s="12">
        <f>IF(OR($E10405="",$F10405=""),"",IF(AND($G10405=1,$F10405&gt;='Working Hours'!$C$8,$F10405&lt;'Working Hours'!$C$9),1,0))</f>
        <v/>
      </c>
    </row>
    <row r="10406">
      <c r="A10406" s="11" t="n"/>
      <c r="B10406" s="11" t="n"/>
      <c r="C10406" s="11" t="n"/>
      <c r="E10406" s="12">
        <f>IF($A10406="","",IF(ISNUMBER($A10406),$A10406,IFERROR(DATEVALUE($A10406),"")))</f>
        <v/>
      </c>
      <c r="F10406" s="12">
        <f>IF($B10406="","",IF(ISNUMBER($B10406),HOUR($B10406)*2+MINUTE($B10406)/30,IFERROR(VALUE(LEFT($B10406,FIND(":",$B10406)-1))*2+VALUE(MID($B10406,FIND(":",$B10406)+1,2))/30,"")))</f>
        <v/>
      </c>
      <c r="G10406" s="12">
        <f>IF($E10406="","",IF(WEEKDAY($E10406,2)&lt;6,1,0))</f>
        <v/>
      </c>
      <c r="H10406" s="12">
        <f>IF(OR($E10406="",$F10406=""),"",IF(AND($G10406=1,$F10406&gt;='Working Hours'!$C$8,$F10406&lt;'Working Hours'!$C$9),1,0))</f>
        <v/>
      </c>
    </row>
    <row r="10407">
      <c r="A10407" s="11" t="n"/>
      <c r="B10407" s="11" t="n"/>
      <c r="C10407" s="11" t="n"/>
      <c r="E10407" s="12">
        <f>IF($A10407="","",IF(ISNUMBER($A10407),$A10407,IFERROR(DATEVALUE($A10407),"")))</f>
        <v/>
      </c>
      <c r="F10407" s="12">
        <f>IF($B10407="","",IF(ISNUMBER($B10407),HOUR($B10407)*2+MINUTE($B10407)/30,IFERROR(VALUE(LEFT($B10407,FIND(":",$B10407)-1))*2+VALUE(MID($B10407,FIND(":",$B10407)+1,2))/30,"")))</f>
        <v/>
      </c>
      <c r="G10407" s="12">
        <f>IF($E10407="","",IF(WEEKDAY($E10407,2)&lt;6,1,0))</f>
        <v/>
      </c>
      <c r="H10407" s="12">
        <f>IF(OR($E10407="",$F10407=""),"",IF(AND($G10407=1,$F10407&gt;='Working Hours'!$C$8,$F10407&lt;'Working Hours'!$C$9),1,0))</f>
        <v/>
      </c>
    </row>
    <row r="10408">
      <c r="A10408" s="11" t="n"/>
      <c r="B10408" s="11" t="n"/>
      <c r="C10408" s="11" t="n"/>
      <c r="E10408" s="12">
        <f>IF($A10408="","",IF(ISNUMBER($A10408),$A10408,IFERROR(DATEVALUE($A10408),"")))</f>
        <v/>
      </c>
      <c r="F10408" s="12">
        <f>IF($B10408="","",IF(ISNUMBER($B10408),HOUR($B10408)*2+MINUTE($B10408)/30,IFERROR(VALUE(LEFT($B10408,FIND(":",$B10408)-1))*2+VALUE(MID($B10408,FIND(":",$B10408)+1,2))/30,"")))</f>
        <v/>
      </c>
      <c r="G10408" s="12">
        <f>IF($E10408="","",IF(WEEKDAY($E10408,2)&lt;6,1,0))</f>
        <v/>
      </c>
      <c r="H10408" s="12">
        <f>IF(OR($E10408="",$F10408=""),"",IF(AND($G10408=1,$F10408&gt;='Working Hours'!$C$8,$F10408&lt;'Working Hours'!$C$9),1,0))</f>
        <v/>
      </c>
    </row>
    <row r="10409">
      <c r="A10409" s="11" t="n"/>
      <c r="B10409" s="11" t="n"/>
      <c r="C10409" s="11" t="n"/>
      <c r="E10409" s="12">
        <f>IF($A10409="","",IF(ISNUMBER($A10409),$A10409,IFERROR(DATEVALUE($A10409),"")))</f>
        <v/>
      </c>
      <c r="F10409" s="12">
        <f>IF($B10409="","",IF(ISNUMBER($B10409),HOUR($B10409)*2+MINUTE($B10409)/30,IFERROR(VALUE(LEFT($B10409,FIND(":",$B10409)-1))*2+VALUE(MID($B10409,FIND(":",$B10409)+1,2))/30,"")))</f>
        <v/>
      </c>
      <c r="G10409" s="12">
        <f>IF($E10409="","",IF(WEEKDAY($E10409,2)&lt;6,1,0))</f>
        <v/>
      </c>
      <c r="H10409" s="12">
        <f>IF(OR($E10409="",$F10409=""),"",IF(AND($G10409=1,$F10409&gt;='Working Hours'!$C$8,$F10409&lt;'Working Hours'!$C$9),1,0))</f>
        <v/>
      </c>
    </row>
    <row r="10410">
      <c r="A10410" s="11" t="n"/>
      <c r="B10410" s="11" t="n"/>
      <c r="C10410" s="11" t="n"/>
      <c r="E10410" s="12">
        <f>IF($A10410="","",IF(ISNUMBER($A10410),$A10410,IFERROR(DATEVALUE($A10410),"")))</f>
        <v/>
      </c>
      <c r="F10410" s="12">
        <f>IF($B10410="","",IF(ISNUMBER($B10410),HOUR($B10410)*2+MINUTE($B10410)/30,IFERROR(VALUE(LEFT($B10410,FIND(":",$B10410)-1))*2+VALUE(MID($B10410,FIND(":",$B10410)+1,2))/30,"")))</f>
        <v/>
      </c>
      <c r="G10410" s="12">
        <f>IF($E10410="","",IF(WEEKDAY($E10410,2)&lt;6,1,0))</f>
        <v/>
      </c>
      <c r="H10410" s="12">
        <f>IF(OR($E10410="",$F10410=""),"",IF(AND($G10410=1,$F10410&gt;='Working Hours'!$C$8,$F10410&lt;'Working Hours'!$C$9),1,0))</f>
        <v/>
      </c>
    </row>
    <row r="10411">
      <c r="A10411" s="11" t="n"/>
      <c r="B10411" s="11" t="n"/>
      <c r="C10411" s="11" t="n"/>
      <c r="E10411" s="12">
        <f>IF($A10411="","",IF(ISNUMBER($A10411),$A10411,IFERROR(DATEVALUE($A10411),"")))</f>
        <v/>
      </c>
      <c r="F10411" s="12">
        <f>IF($B10411="","",IF(ISNUMBER($B10411),HOUR($B10411)*2+MINUTE($B10411)/30,IFERROR(VALUE(LEFT($B10411,FIND(":",$B10411)-1))*2+VALUE(MID($B10411,FIND(":",$B10411)+1,2))/30,"")))</f>
        <v/>
      </c>
      <c r="G10411" s="12">
        <f>IF($E10411="","",IF(WEEKDAY($E10411,2)&lt;6,1,0))</f>
        <v/>
      </c>
      <c r="H10411" s="12">
        <f>IF(OR($E10411="",$F10411=""),"",IF(AND($G10411=1,$F10411&gt;='Working Hours'!$C$8,$F10411&lt;'Working Hours'!$C$9),1,0))</f>
        <v/>
      </c>
    </row>
    <row r="10412">
      <c r="A10412" s="11" t="n"/>
      <c r="B10412" s="11" t="n"/>
      <c r="C10412" s="11" t="n"/>
      <c r="E10412" s="12">
        <f>IF($A10412="","",IF(ISNUMBER($A10412),$A10412,IFERROR(DATEVALUE($A10412),"")))</f>
        <v/>
      </c>
      <c r="F10412" s="12">
        <f>IF($B10412="","",IF(ISNUMBER($B10412),HOUR($B10412)*2+MINUTE($B10412)/30,IFERROR(VALUE(LEFT($B10412,FIND(":",$B10412)-1))*2+VALUE(MID($B10412,FIND(":",$B10412)+1,2))/30,"")))</f>
        <v/>
      </c>
      <c r="G10412" s="12">
        <f>IF($E10412="","",IF(WEEKDAY($E10412,2)&lt;6,1,0))</f>
        <v/>
      </c>
      <c r="H10412" s="12">
        <f>IF(OR($E10412="",$F10412=""),"",IF(AND($G10412=1,$F10412&gt;='Working Hours'!$C$8,$F10412&lt;'Working Hours'!$C$9),1,0))</f>
        <v/>
      </c>
    </row>
    <row r="10413">
      <c r="A10413" s="11" t="n"/>
      <c r="B10413" s="11" t="n"/>
      <c r="C10413" s="11" t="n"/>
      <c r="E10413" s="12">
        <f>IF($A10413="","",IF(ISNUMBER($A10413),$A10413,IFERROR(DATEVALUE($A10413),"")))</f>
        <v/>
      </c>
      <c r="F10413" s="12">
        <f>IF($B10413="","",IF(ISNUMBER($B10413),HOUR($B10413)*2+MINUTE($B10413)/30,IFERROR(VALUE(LEFT($B10413,FIND(":",$B10413)-1))*2+VALUE(MID($B10413,FIND(":",$B10413)+1,2))/30,"")))</f>
        <v/>
      </c>
      <c r="G10413" s="12">
        <f>IF($E10413="","",IF(WEEKDAY($E10413,2)&lt;6,1,0))</f>
        <v/>
      </c>
      <c r="H10413" s="12">
        <f>IF(OR($E10413="",$F10413=""),"",IF(AND($G10413=1,$F10413&gt;='Working Hours'!$C$8,$F10413&lt;'Working Hours'!$C$9),1,0))</f>
        <v/>
      </c>
    </row>
    <row r="10414">
      <c r="A10414" s="11" t="n"/>
      <c r="B10414" s="11" t="n"/>
      <c r="C10414" s="11" t="n"/>
      <c r="E10414" s="12">
        <f>IF($A10414="","",IF(ISNUMBER($A10414),$A10414,IFERROR(DATEVALUE($A10414),"")))</f>
        <v/>
      </c>
      <c r="F10414" s="12">
        <f>IF($B10414="","",IF(ISNUMBER($B10414),HOUR($B10414)*2+MINUTE($B10414)/30,IFERROR(VALUE(LEFT($B10414,FIND(":",$B10414)-1))*2+VALUE(MID($B10414,FIND(":",$B10414)+1,2))/30,"")))</f>
        <v/>
      </c>
      <c r="G10414" s="12">
        <f>IF($E10414="","",IF(WEEKDAY($E10414,2)&lt;6,1,0))</f>
        <v/>
      </c>
      <c r="H10414" s="12">
        <f>IF(OR($E10414="",$F10414=""),"",IF(AND($G10414=1,$F10414&gt;='Working Hours'!$C$8,$F10414&lt;'Working Hours'!$C$9),1,0))</f>
        <v/>
      </c>
    </row>
    <row r="10415">
      <c r="A10415" s="11" t="n"/>
      <c r="B10415" s="11" t="n"/>
      <c r="C10415" s="11" t="n"/>
      <c r="E10415" s="12">
        <f>IF($A10415="","",IF(ISNUMBER($A10415),$A10415,IFERROR(DATEVALUE($A10415),"")))</f>
        <v/>
      </c>
      <c r="F10415" s="12">
        <f>IF($B10415="","",IF(ISNUMBER($B10415),HOUR($B10415)*2+MINUTE($B10415)/30,IFERROR(VALUE(LEFT($B10415,FIND(":",$B10415)-1))*2+VALUE(MID($B10415,FIND(":",$B10415)+1,2))/30,"")))</f>
        <v/>
      </c>
      <c r="G10415" s="12">
        <f>IF($E10415="","",IF(WEEKDAY($E10415,2)&lt;6,1,0))</f>
        <v/>
      </c>
      <c r="H10415" s="12">
        <f>IF(OR($E10415="",$F10415=""),"",IF(AND($G10415=1,$F10415&gt;='Working Hours'!$C$8,$F10415&lt;'Working Hours'!$C$9),1,0))</f>
        <v/>
      </c>
    </row>
    <row r="10416">
      <c r="A10416" s="11" t="n"/>
      <c r="B10416" s="11" t="n"/>
      <c r="C10416" s="11" t="n"/>
      <c r="E10416" s="12">
        <f>IF($A10416="","",IF(ISNUMBER($A10416),$A10416,IFERROR(DATEVALUE($A10416),"")))</f>
        <v/>
      </c>
      <c r="F10416" s="12">
        <f>IF($B10416="","",IF(ISNUMBER($B10416),HOUR($B10416)*2+MINUTE($B10416)/30,IFERROR(VALUE(LEFT($B10416,FIND(":",$B10416)-1))*2+VALUE(MID($B10416,FIND(":",$B10416)+1,2))/30,"")))</f>
        <v/>
      </c>
      <c r="G10416" s="12">
        <f>IF($E10416="","",IF(WEEKDAY($E10416,2)&lt;6,1,0))</f>
        <v/>
      </c>
      <c r="H10416" s="12">
        <f>IF(OR($E10416="",$F10416=""),"",IF(AND($G10416=1,$F10416&gt;='Working Hours'!$C$8,$F10416&lt;'Working Hours'!$C$9),1,0))</f>
        <v/>
      </c>
    </row>
    <row r="10417">
      <c r="A10417" s="11" t="n"/>
      <c r="B10417" s="11" t="n"/>
      <c r="C10417" s="11" t="n"/>
      <c r="E10417" s="12">
        <f>IF($A10417="","",IF(ISNUMBER($A10417),$A10417,IFERROR(DATEVALUE($A10417),"")))</f>
        <v/>
      </c>
      <c r="F10417" s="12">
        <f>IF($B10417="","",IF(ISNUMBER($B10417),HOUR($B10417)*2+MINUTE($B10417)/30,IFERROR(VALUE(LEFT($B10417,FIND(":",$B10417)-1))*2+VALUE(MID($B10417,FIND(":",$B10417)+1,2))/30,"")))</f>
        <v/>
      </c>
      <c r="G10417" s="12">
        <f>IF($E10417="","",IF(WEEKDAY($E10417,2)&lt;6,1,0))</f>
        <v/>
      </c>
      <c r="H10417" s="12">
        <f>IF(OR($E10417="",$F10417=""),"",IF(AND($G10417=1,$F10417&gt;='Working Hours'!$C$8,$F10417&lt;'Working Hours'!$C$9),1,0))</f>
        <v/>
      </c>
    </row>
    <row r="10418">
      <c r="A10418" s="11" t="n"/>
      <c r="B10418" s="11" t="n"/>
      <c r="C10418" s="11" t="n"/>
      <c r="E10418" s="12">
        <f>IF($A10418="","",IF(ISNUMBER($A10418),$A10418,IFERROR(DATEVALUE($A10418),"")))</f>
        <v/>
      </c>
      <c r="F10418" s="12">
        <f>IF($B10418="","",IF(ISNUMBER($B10418),HOUR($B10418)*2+MINUTE($B10418)/30,IFERROR(VALUE(LEFT($B10418,FIND(":",$B10418)-1))*2+VALUE(MID($B10418,FIND(":",$B10418)+1,2))/30,"")))</f>
        <v/>
      </c>
      <c r="G10418" s="12">
        <f>IF($E10418="","",IF(WEEKDAY($E10418,2)&lt;6,1,0))</f>
        <v/>
      </c>
      <c r="H10418" s="12">
        <f>IF(OR($E10418="",$F10418=""),"",IF(AND($G10418=1,$F10418&gt;='Working Hours'!$C$8,$F10418&lt;'Working Hours'!$C$9),1,0))</f>
        <v/>
      </c>
    </row>
    <row r="10419">
      <c r="A10419" s="11" t="n"/>
      <c r="B10419" s="11" t="n"/>
      <c r="C10419" s="11" t="n"/>
      <c r="E10419" s="12">
        <f>IF($A10419="","",IF(ISNUMBER($A10419),$A10419,IFERROR(DATEVALUE($A10419),"")))</f>
        <v/>
      </c>
      <c r="F10419" s="12">
        <f>IF($B10419="","",IF(ISNUMBER($B10419),HOUR($B10419)*2+MINUTE($B10419)/30,IFERROR(VALUE(LEFT($B10419,FIND(":",$B10419)-1))*2+VALUE(MID($B10419,FIND(":",$B10419)+1,2))/30,"")))</f>
        <v/>
      </c>
      <c r="G10419" s="12">
        <f>IF($E10419="","",IF(WEEKDAY($E10419,2)&lt;6,1,0))</f>
        <v/>
      </c>
      <c r="H10419" s="12">
        <f>IF(OR($E10419="",$F10419=""),"",IF(AND($G10419=1,$F10419&gt;='Working Hours'!$C$8,$F10419&lt;'Working Hours'!$C$9),1,0))</f>
        <v/>
      </c>
    </row>
    <row r="10420">
      <c r="A10420" s="11" t="n"/>
      <c r="B10420" s="11" t="n"/>
      <c r="C10420" s="11" t="n"/>
      <c r="E10420" s="12">
        <f>IF($A10420="","",IF(ISNUMBER($A10420),$A10420,IFERROR(DATEVALUE($A10420),"")))</f>
        <v/>
      </c>
      <c r="F10420" s="12">
        <f>IF($B10420="","",IF(ISNUMBER($B10420),HOUR($B10420)*2+MINUTE($B10420)/30,IFERROR(VALUE(LEFT($B10420,FIND(":",$B10420)-1))*2+VALUE(MID($B10420,FIND(":",$B10420)+1,2))/30,"")))</f>
        <v/>
      </c>
      <c r="G10420" s="12">
        <f>IF($E10420="","",IF(WEEKDAY($E10420,2)&lt;6,1,0))</f>
        <v/>
      </c>
      <c r="H10420" s="12">
        <f>IF(OR($E10420="",$F10420=""),"",IF(AND($G10420=1,$F10420&gt;='Working Hours'!$C$8,$F10420&lt;'Working Hours'!$C$9),1,0))</f>
        <v/>
      </c>
    </row>
    <row r="10421">
      <c r="A10421" s="11" t="n"/>
      <c r="B10421" s="11" t="n"/>
      <c r="C10421" s="11" t="n"/>
      <c r="E10421" s="12">
        <f>IF($A10421="","",IF(ISNUMBER($A10421),$A10421,IFERROR(DATEVALUE($A10421),"")))</f>
        <v/>
      </c>
      <c r="F10421" s="12">
        <f>IF($B10421="","",IF(ISNUMBER($B10421),HOUR($B10421)*2+MINUTE($B10421)/30,IFERROR(VALUE(LEFT($B10421,FIND(":",$B10421)-1))*2+VALUE(MID($B10421,FIND(":",$B10421)+1,2))/30,"")))</f>
        <v/>
      </c>
      <c r="G10421" s="12">
        <f>IF($E10421="","",IF(WEEKDAY($E10421,2)&lt;6,1,0))</f>
        <v/>
      </c>
      <c r="H10421" s="12">
        <f>IF(OR($E10421="",$F10421=""),"",IF(AND($G10421=1,$F10421&gt;='Working Hours'!$C$8,$F10421&lt;'Working Hours'!$C$9),1,0))</f>
        <v/>
      </c>
    </row>
    <row r="10422">
      <c r="A10422" s="11" t="n"/>
      <c r="B10422" s="11" t="n"/>
      <c r="C10422" s="11" t="n"/>
      <c r="E10422" s="12">
        <f>IF($A10422="","",IF(ISNUMBER($A10422),$A10422,IFERROR(DATEVALUE($A10422),"")))</f>
        <v/>
      </c>
      <c r="F10422" s="12">
        <f>IF($B10422="","",IF(ISNUMBER($B10422),HOUR($B10422)*2+MINUTE($B10422)/30,IFERROR(VALUE(LEFT($B10422,FIND(":",$B10422)-1))*2+VALUE(MID($B10422,FIND(":",$B10422)+1,2))/30,"")))</f>
        <v/>
      </c>
      <c r="G10422" s="12">
        <f>IF($E10422="","",IF(WEEKDAY($E10422,2)&lt;6,1,0))</f>
        <v/>
      </c>
      <c r="H10422" s="12">
        <f>IF(OR($E10422="",$F10422=""),"",IF(AND($G10422=1,$F10422&gt;='Working Hours'!$C$8,$F10422&lt;'Working Hours'!$C$9),1,0))</f>
        <v/>
      </c>
    </row>
    <row r="10423">
      <c r="A10423" s="11" t="n"/>
      <c r="B10423" s="11" t="n"/>
      <c r="C10423" s="11" t="n"/>
      <c r="E10423" s="12">
        <f>IF($A10423="","",IF(ISNUMBER($A10423),$A10423,IFERROR(DATEVALUE($A10423),"")))</f>
        <v/>
      </c>
      <c r="F10423" s="12">
        <f>IF($B10423="","",IF(ISNUMBER($B10423),HOUR($B10423)*2+MINUTE($B10423)/30,IFERROR(VALUE(LEFT($B10423,FIND(":",$B10423)-1))*2+VALUE(MID($B10423,FIND(":",$B10423)+1,2))/30,"")))</f>
        <v/>
      </c>
      <c r="G10423" s="12">
        <f>IF($E10423="","",IF(WEEKDAY($E10423,2)&lt;6,1,0))</f>
        <v/>
      </c>
      <c r="H10423" s="12">
        <f>IF(OR($E10423="",$F10423=""),"",IF(AND($G10423=1,$F10423&gt;='Working Hours'!$C$8,$F10423&lt;'Working Hours'!$C$9),1,0))</f>
        <v/>
      </c>
    </row>
    <row r="10424">
      <c r="A10424" s="11" t="n"/>
      <c r="B10424" s="11" t="n"/>
      <c r="C10424" s="11" t="n"/>
      <c r="E10424" s="12">
        <f>IF($A10424="","",IF(ISNUMBER($A10424),$A10424,IFERROR(DATEVALUE($A10424),"")))</f>
        <v/>
      </c>
      <c r="F10424" s="12">
        <f>IF($B10424="","",IF(ISNUMBER($B10424),HOUR($B10424)*2+MINUTE($B10424)/30,IFERROR(VALUE(LEFT($B10424,FIND(":",$B10424)-1))*2+VALUE(MID($B10424,FIND(":",$B10424)+1,2))/30,"")))</f>
        <v/>
      </c>
      <c r="G10424" s="12">
        <f>IF($E10424="","",IF(WEEKDAY($E10424,2)&lt;6,1,0))</f>
        <v/>
      </c>
      <c r="H10424" s="12">
        <f>IF(OR($E10424="",$F10424=""),"",IF(AND($G10424=1,$F10424&gt;='Working Hours'!$C$8,$F10424&lt;'Working Hours'!$C$9),1,0))</f>
        <v/>
      </c>
    </row>
    <row r="10425">
      <c r="A10425" s="11" t="n"/>
      <c r="B10425" s="11" t="n"/>
      <c r="C10425" s="11" t="n"/>
      <c r="E10425" s="12">
        <f>IF($A10425="","",IF(ISNUMBER($A10425),$A10425,IFERROR(DATEVALUE($A10425),"")))</f>
        <v/>
      </c>
      <c r="F10425" s="12">
        <f>IF($B10425="","",IF(ISNUMBER($B10425),HOUR($B10425)*2+MINUTE($B10425)/30,IFERROR(VALUE(LEFT($B10425,FIND(":",$B10425)-1))*2+VALUE(MID($B10425,FIND(":",$B10425)+1,2))/30,"")))</f>
        <v/>
      </c>
      <c r="G10425" s="12">
        <f>IF($E10425="","",IF(WEEKDAY($E10425,2)&lt;6,1,0))</f>
        <v/>
      </c>
      <c r="H10425" s="12">
        <f>IF(OR($E10425="",$F10425=""),"",IF(AND($G10425=1,$F10425&gt;='Working Hours'!$C$8,$F10425&lt;'Working Hours'!$C$9),1,0))</f>
        <v/>
      </c>
    </row>
    <row r="10426">
      <c r="A10426" s="11" t="n"/>
      <c r="B10426" s="11" t="n"/>
      <c r="C10426" s="11" t="n"/>
      <c r="E10426" s="12">
        <f>IF($A10426="","",IF(ISNUMBER($A10426),$A10426,IFERROR(DATEVALUE($A10426),"")))</f>
        <v/>
      </c>
      <c r="F10426" s="12">
        <f>IF($B10426="","",IF(ISNUMBER($B10426),HOUR($B10426)*2+MINUTE($B10426)/30,IFERROR(VALUE(LEFT($B10426,FIND(":",$B10426)-1))*2+VALUE(MID($B10426,FIND(":",$B10426)+1,2))/30,"")))</f>
        <v/>
      </c>
      <c r="G10426" s="12">
        <f>IF($E10426="","",IF(WEEKDAY($E10426,2)&lt;6,1,0))</f>
        <v/>
      </c>
      <c r="H10426" s="12">
        <f>IF(OR($E10426="",$F10426=""),"",IF(AND($G10426=1,$F10426&gt;='Working Hours'!$C$8,$F10426&lt;'Working Hours'!$C$9),1,0))</f>
        <v/>
      </c>
    </row>
    <row r="10427">
      <c r="A10427" s="11" t="n"/>
      <c r="B10427" s="11" t="n"/>
      <c r="C10427" s="11" t="n"/>
      <c r="E10427" s="12">
        <f>IF($A10427="","",IF(ISNUMBER($A10427),$A10427,IFERROR(DATEVALUE($A10427),"")))</f>
        <v/>
      </c>
      <c r="F10427" s="12">
        <f>IF($B10427="","",IF(ISNUMBER($B10427),HOUR($B10427)*2+MINUTE($B10427)/30,IFERROR(VALUE(LEFT($B10427,FIND(":",$B10427)-1))*2+VALUE(MID($B10427,FIND(":",$B10427)+1,2))/30,"")))</f>
        <v/>
      </c>
      <c r="G10427" s="12">
        <f>IF($E10427="","",IF(WEEKDAY($E10427,2)&lt;6,1,0))</f>
        <v/>
      </c>
      <c r="H10427" s="12">
        <f>IF(OR($E10427="",$F10427=""),"",IF(AND($G10427=1,$F10427&gt;='Working Hours'!$C$8,$F10427&lt;'Working Hours'!$C$9),1,0))</f>
        <v/>
      </c>
    </row>
    <row r="10428">
      <c r="A10428" s="11" t="n"/>
      <c r="B10428" s="11" t="n"/>
      <c r="C10428" s="11" t="n"/>
      <c r="E10428" s="12">
        <f>IF($A10428="","",IF(ISNUMBER($A10428),$A10428,IFERROR(DATEVALUE($A10428),"")))</f>
        <v/>
      </c>
      <c r="F10428" s="12">
        <f>IF($B10428="","",IF(ISNUMBER($B10428),HOUR($B10428)*2+MINUTE($B10428)/30,IFERROR(VALUE(LEFT($B10428,FIND(":",$B10428)-1))*2+VALUE(MID($B10428,FIND(":",$B10428)+1,2))/30,"")))</f>
        <v/>
      </c>
      <c r="G10428" s="12">
        <f>IF($E10428="","",IF(WEEKDAY($E10428,2)&lt;6,1,0))</f>
        <v/>
      </c>
      <c r="H10428" s="12">
        <f>IF(OR($E10428="",$F10428=""),"",IF(AND($G10428=1,$F10428&gt;='Working Hours'!$C$8,$F10428&lt;'Working Hours'!$C$9),1,0))</f>
        <v/>
      </c>
    </row>
    <row r="10429">
      <c r="A10429" s="11" t="n"/>
      <c r="B10429" s="11" t="n"/>
      <c r="C10429" s="11" t="n"/>
      <c r="E10429" s="12">
        <f>IF($A10429="","",IF(ISNUMBER($A10429),$A10429,IFERROR(DATEVALUE($A10429),"")))</f>
        <v/>
      </c>
      <c r="F10429" s="12">
        <f>IF($B10429="","",IF(ISNUMBER($B10429),HOUR($B10429)*2+MINUTE($B10429)/30,IFERROR(VALUE(LEFT($B10429,FIND(":",$B10429)-1))*2+VALUE(MID($B10429,FIND(":",$B10429)+1,2))/30,"")))</f>
        <v/>
      </c>
      <c r="G10429" s="12">
        <f>IF($E10429="","",IF(WEEKDAY($E10429,2)&lt;6,1,0))</f>
        <v/>
      </c>
      <c r="H10429" s="12">
        <f>IF(OR($E10429="",$F10429=""),"",IF(AND($G10429=1,$F10429&gt;='Working Hours'!$C$8,$F10429&lt;'Working Hours'!$C$9),1,0))</f>
        <v/>
      </c>
    </row>
    <row r="10430">
      <c r="A10430" s="11" t="n"/>
      <c r="B10430" s="11" t="n"/>
      <c r="C10430" s="11" t="n"/>
      <c r="E10430" s="12">
        <f>IF($A10430="","",IF(ISNUMBER($A10430),$A10430,IFERROR(DATEVALUE($A10430),"")))</f>
        <v/>
      </c>
      <c r="F10430" s="12">
        <f>IF($B10430="","",IF(ISNUMBER($B10430),HOUR($B10430)*2+MINUTE($B10430)/30,IFERROR(VALUE(LEFT($B10430,FIND(":",$B10430)-1))*2+VALUE(MID($B10430,FIND(":",$B10430)+1,2))/30,"")))</f>
        <v/>
      </c>
      <c r="G10430" s="12">
        <f>IF($E10430="","",IF(WEEKDAY($E10430,2)&lt;6,1,0))</f>
        <v/>
      </c>
      <c r="H10430" s="12">
        <f>IF(OR($E10430="",$F10430=""),"",IF(AND($G10430=1,$F10430&gt;='Working Hours'!$C$8,$F10430&lt;'Working Hours'!$C$9),1,0))</f>
        <v/>
      </c>
    </row>
    <row r="10431">
      <c r="A10431" s="11" t="n"/>
      <c r="B10431" s="11" t="n"/>
      <c r="C10431" s="11" t="n"/>
      <c r="E10431" s="12">
        <f>IF($A10431="","",IF(ISNUMBER($A10431),$A10431,IFERROR(DATEVALUE($A10431),"")))</f>
        <v/>
      </c>
      <c r="F10431" s="12">
        <f>IF($B10431="","",IF(ISNUMBER($B10431),HOUR($B10431)*2+MINUTE($B10431)/30,IFERROR(VALUE(LEFT($B10431,FIND(":",$B10431)-1))*2+VALUE(MID($B10431,FIND(":",$B10431)+1,2))/30,"")))</f>
        <v/>
      </c>
      <c r="G10431" s="12">
        <f>IF($E10431="","",IF(WEEKDAY($E10431,2)&lt;6,1,0))</f>
        <v/>
      </c>
      <c r="H10431" s="12">
        <f>IF(OR($E10431="",$F10431=""),"",IF(AND($G10431=1,$F10431&gt;='Working Hours'!$C$8,$F10431&lt;'Working Hours'!$C$9),1,0))</f>
        <v/>
      </c>
    </row>
    <row r="10432">
      <c r="A10432" s="11" t="n"/>
      <c r="B10432" s="11" t="n"/>
      <c r="C10432" s="11" t="n"/>
      <c r="E10432" s="12">
        <f>IF($A10432="","",IF(ISNUMBER($A10432),$A10432,IFERROR(DATEVALUE($A10432),"")))</f>
        <v/>
      </c>
      <c r="F10432" s="12">
        <f>IF($B10432="","",IF(ISNUMBER($B10432),HOUR($B10432)*2+MINUTE($B10432)/30,IFERROR(VALUE(LEFT($B10432,FIND(":",$B10432)-1))*2+VALUE(MID($B10432,FIND(":",$B10432)+1,2))/30,"")))</f>
        <v/>
      </c>
      <c r="G10432" s="12">
        <f>IF($E10432="","",IF(WEEKDAY($E10432,2)&lt;6,1,0))</f>
        <v/>
      </c>
      <c r="H10432" s="12">
        <f>IF(OR($E10432="",$F10432=""),"",IF(AND($G10432=1,$F10432&gt;='Working Hours'!$C$8,$F10432&lt;'Working Hours'!$C$9),1,0))</f>
        <v/>
      </c>
    </row>
    <row r="10433">
      <c r="A10433" s="11" t="n"/>
      <c r="B10433" s="11" t="n"/>
      <c r="C10433" s="11" t="n"/>
      <c r="E10433" s="12">
        <f>IF($A10433="","",IF(ISNUMBER($A10433),$A10433,IFERROR(DATEVALUE($A10433),"")))</f>
        <v/>
      </c>
      <c r="F10433" s="12">
        <f>IF($B10433="","",IF(ISNUMBER($B10433),HOUR($B10433)*2+MINUTE($B10433)/30,IFERROR(VALUE(LEFT($B10433,FIND(":",$B10433)-1))*2+VALUE(MID($B10433,FIND(":",$B10433)+1,2))/30,"")))</f>
        <v/>
      </c>
      <c r="G10433" s="12">
        <f>IF($E10433="","",IF(WEEKDAY($E10433,2)&lt;6,1,0))</f>
        <v/>
      </c>
      <c r="H10433" s="12">
        <f>IF(OR($E10433="",$F10433=""),"",IF(AND($G10433=1,$F10433&gt;='Working Hours'!$C$8,$F10433&lt;'Working Hours'!$C$9),1,0))</f>
        <v/>
      </c>
    </row>
    <row r="10434">
      <c r="A10434" s="11" t="n"/>
      <c r="B10434" s="11" t="n"/>
      <c r="C10434" s="11" t="n"/>
      <c r="E10434" s="12">
        <f>IF($A10434="","",IF(ISNUMBER($A10434),$A10434,IFERROR(DATEVALUE($A10434),"")))</f>
        <v/>
      </c>
      <c r="F10434" s="12">
        <f>IF($B10434="","",IF(ISNUMBER($B10434),HOUR($B10434)*2+MINUTE($B10434)/30,IFERROR(VALUE(LEFT($B10434,FIND(":",$B10434)-1))*2+VALUE(MID($B10434,FIND(":",$B10434)+1,2))/30,"")))</f>
        <v/>
      </c>
      <c r="G10434" s="12">
        <f>IF($E10434="","",IF(WEEKDAY($E10434,2)&lt;6,1,0))</f>
        <v/>
      </c>
      <c r="H10434" s="12">
        <f>IF(OR($E10434="",$F10434=""),"",IF(AND($G10434=1,$F10434&gt;='Working Hours'!$C$8,$F10434&lt;'Working Hours'!$C$9),1,0))</f>
        <v/>
      </c>
    </row>
    <row r="10435">
      <c r="A10435" s="11" t="n"/>
      <c r="B10435" s="11" t="n"/>
      <c r="C10435" s="11" t="n"/>
      <c r="E10435" s="12">
        <f>IF($A10435="","",IF(ISNUMBER($A10435),$A10435,IFERROR(DATEVALUE($A10435),"")))</f>
        <v/>
      </c>
      <c r="F10435" s="12">
        <f>IF($B10435="","",IF(ISNUMBER($B10435),HOUR($B10435)*2+MINUTE($B10435)/30,IFERROR(VALUE(LEFT($B10435,FIND(":",$B10435)-1))*2+VALUE(MID($B10435,FIND(":",$B10435)+1,2))/30,"")))</f>
        <v/>
      </c>
      <c r="G10435" s="12">
        <f>IF($E10435="","",IF(WEEKDAY($E10435,2)&lt;6,1,0))</f>
        <v/>
      </c>
      <c r="H10435" s="12">
        <f>IF(OR($E10435="",$F10435=""),"",IF(AND($G10435=1,$F10435&gt;='Working Hours'!$C$8,$F10435&lt;'Working Hours'!$C$9),1,0))</f>
        <v/>
      </c>
    </row>
    <row r="10436">
      <c r="A10436" s="11" t="n"/>
      <c r="B10436" s="11" t="n"/>
      <c r="C10436" s="11" t="n"/>
      <c r="E10436" s="12">
        <f>IF($A10436="","",IF(ISNUMBER($A10436),$A10436,IFERROR(DATEVALUE($A10436),"")))</f>
        <v/>
      </c>
      <c r="F10436" s="12">
        <f>IF($B10436="","",IF(ISNUMBER($B10436),HOUR($B10436)*2+MINUTE($B10436)/30,IFERROR(VALUE(LEFT($B10436,FIND(":",$B10436)-1))*2+VALUE(MID($B10436,FIND(":",$B10436)+1,2))/30,"")))</f>
        <v/>
      </c>
      <c r="G10436" s="12">
        <f>IF($E10436="","",IF(WEEKDAY($E10436,2)&lt;6,1,0))</f>
        <v/>
      </c>
      <c r="H10436" s="12">
        <f>IF(OR($E10436="",$F10436=""),"",IF(AND($G10436=1,$F10436&gt;='Working Hours'!$C$8,$F10436&lt;'Working Hours'!$C$9),1,0))</f>
        <v/>
      </c>
    </row>
    <row r="10437">
      <c r="A10437" s="11" t="n"/>
      <c r="B10437" s="11" t="n"/>
      <c r="C10437" s="11" t="n"/>
      <c r="E10437" s="12">
        <f>IF($A10437="","",IF(ISNUMBER($A10437),$A10437,IFERROR(DATEVALUE($A10437),"")))</f>
        <v/>
      </c>
      <c r="F10437" s="12">
        <f>IF($B10437="","",IF(ISNUMBER($B10437),HOUR($B10437)*2+MINUTE($B10437)/30,IFERROR(VALUE(LEFT($B10437,FIND(":",$B10437)-1))*2+VALUE(MID($B10437,FIND(":",$B10437)+1,2))/30,"")))</f>
        <v/>
      </c>
      <c r="G10437" s="12">
        <f>IF($E10437="","",IF(WEEKDAY($E10437,2)&lt;6,1,0))</f>
        <v/>
      </c>
      <c r="H10437" s="12">
        <f>IF(OR($E10437="",$F10437=""),"",IF(AND($G10437=1,$F10437&gt;='Working Hours'!$C$8,$F10437&lt;'Working Hours'!$C$9),1,0))</f>
        <v/>
      </c>
    </row>
    <row r="10438">
      <c r="A10438" s="11" t="n"/>
      <c r="B10438" s="11" t="n"/>
      <c r="C10438" s="11" t="n"/>
      <c r="E10438" s="12">
        <f>IF($A10438="","",IF(ISNUMBER($A10438),$A10438,IFERROR(DATEVALUE($A10438),"")))</f>
        <v/>
      </c>
      <c r="F10438" s="12">
        <f>IF($B10438="","",IF(ISNUMBER($B10438),HOUR($B10438)*2+MINUTE($B10438)/30,IFERROR(VALUE(LEFT($B10438,FIND(":",$B10438)-1))*2+VALUE(MID($B10438,FIND(":",$B10438)+1,2))/30,"")))</f>
        <v/>
      </c>
      <c r="G10438" s="12">
        <f>IF($E10438="","",IF(WEEKDAY($E10438,2)&lt;6,1,0))</f>
        <v/>
      </c>
      <c r="H10438" s="12">
        <f>IF(OR($E10438="",$F10438=""),"",IF(AND($G10438=1,$F10438&gt;='Working Hours'!$C$8,$F10438&lt;'Working Hours'!$C$9),1,0))</f>
        <v/>
      </c>
    </row>
    <row r="10439">
      <c r="A10439" s="11" t="n"/>
      <c r="B10439" s="11" t="n"/>
      <c r="C10439" s="11" t="n"/>
      <c r="E10439" s="12">
        <f>IF($A10439="","",IF(ISNUMBER($A10439),$A10439,IFERROR(DATEVALUE($A10439),"")))</f>
        <v/>
      </c>
      <c r="F10439" s="12">
        <f>IF($B10439="","",IF(ISNUMBER($B10439),HOUR($B10439)*2+MINUTE($B10439)/30,IFERROR(VALUE(LEFT($B10439,FIND(":",$B10439)-1))*2+VALUE(MID($B10439,FIND(":",$B10439)+1,2))/30,"")))</f>
        <v/>
      </c>
      <c r="G10439" s="12">
        <f>IF($E10439="","",IF(WEEKDAY($E10439,2)&lt;6,1,0))</f>
        <v/>
      </c>
      <c r="H10439" s="12">
        <f>IF(OR($E10439="",$F10439=""),"",IF(AND($G10439=1,$F10439&gt;='Working Hours'!$C$8,$F10439&lt;'Working Hours'!$C$9),1,0))</f>
        <v/>
      </c>
    </row>
    <row r="10440">
      <c r="A10440" s="11" t="n"/>
      <c r="B10440" s="11" t="n"/>
      <c r="C10440" s="11" t="n"/>
      <c r="E10440" s="12">
        <f>IF($A10440="","",IF(ISNUMBER($A10440),$A10440,IFERROR(DATEVALUE($A10440),"")))</f>
        <v/>
      </c>
      <c r="F10440" s="12">
        <f>IF($B10440="","",IF(ISNUMBER($B10440),HOUR($B10440)*2+MINUTE($B10440)/30,IFERROR(VALUE(LEFT($B10440,FIND(":",$B10440)-1))*2+VALUE(MID($B10440,FIND(":",$B10440)+1,2))/30,"")))</f>
        <v/>
      </c>
      <c r="G10440" s="12">
        <f>IF($E10440="","",IF(WEEKDAY($E10440,2)&lt;6,1,0))</f>
        <v/>
      </c>
      <c r="H10440" s="12">
        <f>IF(OR($E10440="",$F10440=""),"",IF(AND($G10440=1,$F10440&gt;='Working Hours'!$C$8,$F10440&lt;'Working Hours'!$C$9),1,0))</f>
        <v/>
      </c>
    </row>
    <row r="10441">
      <c r="A10441" s="11" t="n"/>
      <c r="B10441" s="11" t="n"/>
      <c r="C10441" s="11" t="n"/>
      <c r="E10441" s="12">
        <f>IF($A10441="","",IF(ISNUMBER($A10441),$A10441,IFERROR(DATEVALUE($A10441),"")))</f>
        <v/>
      </c>
      <c r="F10441" s="12">
        <f>IF($B10441="","",IF(ISNUMBER($B10441),HOUR($B10441)*2+MINUTE($B10441)/30,IFERROR(VALUE(LEFT($B10441,FIND(":",$B10441)-1))*2+VALUE(MID($B10441,FIND(":",$B10441)+1,2))/30,"")))</f>
        <v/>
      </c>
      <c r="G10441" s="12">
        <f>IF($E10441="","",IF(WEEKDAY($E10441,2)&lt;6,1,0))</f>
        <v/>
      </c>
      <c r="H10441" s="12">
        <f>IF(OR($E10441="",$F10441=""),"",IF(AND($G10441=1,$F10441&gt;='Working Hours'!$C$8,$F10441&lt;'Working Hours'!$C$9),1,0))</f>
        <v/>
      </c>
    </row>
    <row r="10442">
      <c r="A10442" s="11" t="n"/>
      <c r="B10442" s="11" t="n"/>
      <c r="C10442" s="11" t="n"/>
      <c r="E10442" s="12">
        <f>IF($A10442="","",IF(ISNUMBER($A10442),$A10442,IFERROR(DATEVALUE($A10442),"")))</f>
        <v/>
      </c>
      <c r="F10442" s="12">
        <f>IF($B10442="","",IF(ISNUMBER($B10442),HOUR($B10442)*2+MINUTE($B10442)/30,IFERROR(VALUE(LEFT($B10442,FIND(":",$B10442)-1))*2+VALUE(MID($B10442,FIND(":",$B10442)+1,2))/30,"")))</f>
        <v/>
      </c>
      <c r="G10442" s="12">
        <f>IF($E10442="","",IF(WEEKDAY($E10442,2)&lt;6,1,0))</f>
        <v/>
      </c>
      <c r="H10442" s="12">
        <f>IF(OR($E10442="",$F10442=""),"",IF(AND($G10442=1,$F10442&gt;='Working Hours'!$C$8,$F10442&lt;'Working Hours'!$C$9),1,0))</f>
        <v/>
      </c>
    </row>
    <row r="10443">
      <c r="A10443" s="11" t="n"/>
      <c r="B10443" s="11" t="n"/>
      <c r="C10443" s="11" t="n"/>
      <c r="E10443" s="12">
        <f>IF($A10443="","",IF(ISNUMBER($A10443),$A10443,IFERROR(DATEVALUE($A10443),"")))</f>
        <v/>
      </c>
      <c r="F10443" s="12">
        <f>IF($B10443="","",IF(ISNUMBER($B10443),HOUR($B10443)*2+MINUTE($B10443)/30,IFERROR(VALUE(LEFT($B10443,FIND(":",$B10443)-1))*2+VALUE(MID($B10443,FIND(":",$B10443)+1,2))/30,"")))</f>
        <v/>
      </c>
      <c r="G10443" s="12">
        <f>IF($E10443="","",IF(WEEKDAY($E10443,2)&lt;6,1,0))</f>
        <v/>
      </c>
      <c r="H10443" s="12">
        <f>IF(OR($E10443="",$F10443=""),"",IF(AND($G10443=1,$F10443&gt;='Working Hours'!$C$8,$F10443&lt;'Working Hours'!$C$9),1,0))</f>
        <v/>
      </c>
    </row>
    <row r="10444">
      <c r="A10444" s="11" t="n"/>
      <c r="B10444" s="11" t="n"/>
      <c r="C10444" s="11" t="n"/>
      <c r="E10444" s="12">
        <f>IF($A10444="","",IF(ISNUMBER($A10444),$A10444,IFERROR(DATEVALUE($A10444),"")))</f>
        <v/>
      </c>
      <c r="F10444" s="12">
        <f>IF($B10444="","",IF(ISNUMBER($B10444),HOUR($B10444)*2+MINUTE($B10444)/30,IFERROR(VALUE(LEFT($B10444,FIND(":",$B10444)-1))*2+VALUE(MID($B10444,FIND(":",$B10444)+1,2))/30,"")))</f>
        <v/>
      </c>
      <c r="G10444" s="12">
        <f>IF($E10444="","",IF(WEEKDAY($E10444,2)&lt;6,1,0))</f>
        <v/>
      </c>
      <c r="H10444" s="12">
        <f>IF(OR($E10444="",$F10444=""),"",IF(AND($G10444=1,$F10444&gt;='Working Hours'!$C$8,$F10444&lt;'Working Hours'!$C$9),1,0))</f>
        <v/>
      </c>
    </row>
    <row r="10445">
      <c r="A10445" s="11" t="n"/>
      <c r="B10445" s="11" t="n"/>
      <c r="C10445" s="11" t="n"/>
      <c r="E10445" s="12">
        <f>IF($A10445="","",IF(ISNUMBER($A10445),$A10445,IFERROR(DATEVALUE($A10445),"")))</f>
        <v/>
      </c>
      <c r="F10445" s="12">
        <f>IF($B10445="","",IF(ISNUMBER($B10445),HOUR($B10445)*2+MINUTE($B10445)/30,IFERROR(VALUE(LEFT($B10445,FIND(":",$B10445)-1))*2+VALUE(MID($B10445,FIND(":",$B10445)+1,2))/30,"")))</f>
        <v/>
      </c>
      <c r="G10445" s="12">
        <f>IF($E10445="","",IF(WEEKDAY($E10445,2)&lt;6,1,0))</f>
        <v/>
      </c>
      <c r="H10445" s="12">
        <f>IF(OR($E10445="",$F10445=""),"",IF(AND($G10445=1,$F10445&gt;='Working Hours'!$C$8,$F10445&lt;'Working Hours'!$C$9),1,0))</f>
        <v/>
      </c>
    </row>
    <row r="10446">
      <c r="A10446" s="11" t="n"/>
      <c r="B10446" s="11" t="n"/>
      <c r="C10446" s="11" t="n"/>
      <c r="E10446" s="12">
        <f>IF($A10446="","",IF(ISNUMBER($A10446),$A10446,IFERROR(DATEVALUE($A10446),"")))</f>
        <v/>
      </c>
      <c r="F10446" s="12">
        <f>IF($B10446="","",IF(ISNUMBER($B10446),HOUR($B10446)*2+MINUTE($B10446)/30,IFERROR(VALUE(LEFT($B10446,FIND(":",$B10446)-1))*2+VALUE(MID($B10446,FIND(":",$B10446)+1,2))/30,"")))</f>
        <v/>
      </c>
      <c r="G10446" s="12">
        <f>IF($E10446="","",IF(WEEKDAY($E10446,2)&lt;6,1,0))</f>
        <v/>
      </c>
      <c r="H10446" s="12">
        <f>IF(OR($E10446="",$F10446=""),"",IF(AND($G10446=1,$F10446&gt;='Working Hours'!$C$8,$F10446&lt;'Working Hours'!$C$9),1,0))</f>
        <v/>
      </c>
    </row>
    <row r="10447">
      <c r="A10447" s="11" t="n"/>
      <c r="B10447" s="11" t="n"/>
      <c r="C10447" s="11" t="n"/>
      <c r="E10447" s="12">
        <f>IF($A10447="","",IF(ISNUMBER($A10447),$A10447,IFERROR(DATEVALUE($A10447),"")))</f>
        <v/>
      </c>
      <c r="F10447" s="12">
        <f>IF($B10447="","",IF(ISNUMBER($B10447),HOUR($B10447)*2+MINUTE($B10447)/30,IFERROR(VALUE(LEFT($B10447,FIND(":",$B10447)-1))*2+VALUE(MID($B10447,FIND(":",$B10447)+1,2))/30,"")))</f>
        <v/>
      </c>
      <c r="G10447" s="12">
        <f>IF($E10447="","",IF(WEEKDAY($E10447,2)&lt;6,1,0))</f>
        <v/>
      </c>
      <c r="H10447" s="12">
        <f>IF(OR($E10447="",$F10447=""),"",IF(AND($G10447=1,$F10447&gt;='Working Hours'!$C$8,$F10447&lt;'Working Hours'!$C$9),1,0))</f>
        <v/>
      </c>
    </row>
    <row r="10448">
      <c r="A10448" s="11" t="n"/>
      <c r="B10448" s="11" t="n"/>
      <c r="C10448" s="11" t="n"/>
      <c r="E10448" s="12">
        <f>IF($A10448="","",IF(ISNUMBER($A10448),$A10448,IFERROR(DATEVALUE($A10448),"")))</f>
        <v/>
      </c>
      <c r="F10448" s="12">
        <f>IF($B10448="","",IF(ISNUMBER($B10448),HOUR($B10448)*2+MINUTE($B10448)/30,IFERROR(VALUE(LEFT($B10448,FIND(":",$B10448)-1))*2+VALUE(MID($B10448,FIND(":",$B10448)+1,2))/30,"")))</f>
        <v/>
      </c>
      <c r="G10448" s="12">
        <f>IF($E10448="","",IF(WEEKDAY($E10448,2)&lt;6,1,0))</f>
        <v/>
      </c>
      <c r="H10448" s="12">
        <f>IF(OR($E10448="",$F10448=""),"",IF(AND($G10448=1,$F10448&gt;='Working Hours'!$C$8,$F10448&lt;'Working Hours'!$C$9),1,0))</f>
        <v/>
      </c>
    </row>
    <row r="10449">
      <c r="A10449" s="11" t="n"/>
      <c r="B10449" s="11" t="n"/>
      <c r="C10449" s="11" t="n"/>
      <c r="E10449" s="12">
        <f>IF($A10449="","",IF(ISNUMBER($A10449),$A10449,IFERROR(DATEVALUE($A10449),"")))</f>
        <v/>
      </c>
      <c r="F10449" s="12">
        <f>IF($B10449="","",IF(ISNUMBER($B10449),HOUR($B10449)*2+MINUTE($B10449)/30,IFERROR(VALUE(LEFT($B10449,FIND(":",$B10449)-1))*2+VALUE(MID($B10449,FIND(":",$B10449)+1,2))/30,"")))</f>
        <v/>
      </c>
      <c r="G10449" s="12">
        <f>IF($E10449="","",IF(WEEKDAY($E10449,2)&lt;6,1,0))</f>
        <v/>
      </c>
      <c r="H10449" s="12">
        <f>IF(OR($E10449="",$F10449=""),"",IF(AND($G10449=1,$F10449&gt;='Working Hours'!$C$8,$F10449&lt;'Working Hours'!$C$9),1,0))</f>
        <v/>
      </c>
    </row>
    <row r="10450">
      <c r="A10450" s="11" t="n"/>
      <c r="B10450" s="11" t="n"/>
      <c r="C10450" s="11" t="n"/>
      <c r="E10450" s="12">
        <f>IF($A10450="","",IF(ISNUMBER($A10450),$A10450,IFERROR(DATEVALUE($A10450),"")))</f>
        <v/>
      </c>
      <c r="F10450" s="12">
        <f>IF($B10450="","",IF(ISNUMBER($B10450),HOUR($B10450)*2+MINUTE($B10450)/30,IFERROR(VALUE(LEFT($B10450,FIND(":",$B10450)-1))*2+VALUE(MID($B10450,FIND(":",$B10450)+1,2))/30,"")))</f>
        <v/>
      </c>
      <c r="G10450" s="12">
        <f>IF($E10450="","",IF(WEEKDAY($E10450,2)&lt;6,1,0))</f>
        <v/>
      </c>
      <c r="H10450" s="12">
        <f>IF(OR($E10450="",$F10450=""),"",IF(AND($G10450=1,$F10450&gt;='Working Hours'!$C$8,$F10450&lt;'Working Hours'!$C$9),1,0))</f>
        <v/>
      </c>
    </row>
    <row r="10451">
      <c r="A10451" s="11" t="n"/>
      <c r="B10451" s="11" t="n"/>
      <c r="C10451" s="11" t="n"/>
      <c r="E10451" s="12">
        <f>IF($A10451="","",IF(ISNUMBER($A10451),$A10451,IFERROR(DATEVALUE($A10451),"")))</f>
        <v/>
      </c>
      <c r="F10451" s="12">
        <f>IF($B10451="","",IF(ISNUMBER($B10451),HOUR($B10451)*2+MINUTE($B10451)/30,IFERROR(VALUE(LEFT($B10451,FIND(":",$B10451)-1))*2+VALUE(MID($B10451,FIND(":",$B10451)+1,2))/30,"")))</f>
        <v/>
      </c>
      <c r="G10451" s="12">
        <f>IF($E10451="","",IF(WEEKDAY($E10451,2)&lt;6,1,0))</f>
        <v/>
      </c>
      <c r="H10451" s="12">
        <f>IF(OR($E10451="",$F10451=""),"",IF(AND($G10451=1,$F10451&gt;='Working Hours'!$C$8,$F10451&lt;'Working Hours'!$C$9),1,0))</f>
        <v/>
      </c>
    </row>
    <row r="10452">
      <c r="A10452" s="11" t="n"/>
      <c r="B10452" s="11" t="n"/>
      <c r="C10452" s="11" t="n"/>
      <c r="E10452" s="12">
        <f>IF($A10452="","",IF(ISNUMBER($A10452),$A10452,IFERROR(DATEVALUE($A10452),"")))</f>
        <v/>
      </c>
      <c r="F10452" s="12">
        <f>IF($B10452="","",IF(ISNUMBER($B10452),HOUR($B10452)*2+MINUTE($B10452)/30,IFERROR(VALUE(LEFT($B10452,FIND(":",$B10452)-1))*2+VALUE(MID($B10452,FIND(":",$B10452)+1,2))/30,"")))</f>
        <v/>
      </c>
      <c r="G10452" s="12">
        <f>IF($E10452="","",IF(WEEKDAY($E10452,2)&lt;6,1,0))</f>
        <v/>
      </c>
      <c r="H10452" s="12">
        <f>IF(OR($E10452="",$F10452=""),"",IF(AND($G10452=1,$F10452&gt;='Working Hours'!$C$8,$F10452&lt;'Working Hours'!$C$9),1,0))</f>
        <v/>
      </c>
    </row>
    <row r="10453">
      <c r="A10453" s="11" t="n"/>
      <c r="B10453" s="11" t="n"/>
      <c r="C10453" s="11" t="n"/>
      <c r="E10453" s="12">
        <f>IF($A10453="","",IF(ISNUMBER($A10453),$A10453,IFERROR(DATEVALUE($A10453),"")))</f>
        <v/>
      </c>
      <c r="F10453" s="12">
        <f>IF($B10453="","",IF(ISNUMBER($B10453),HOUR($B10453)*2+MINUTE($B10453)/30,IFERROR(VALUE(LEFT($B10453,FIND(":",$B10453)-1))*2+VALUE(MID($B10453,FIND(":",$B10453)+1,2))/30,"")))</f>
        <v/>
      </c>
      <c r="G10453" s="12">
        <f>IF($E10453="","",IF(WEEKDAY($E10453,2)&lt;6,1,0))</f>
        <v/>
      </c>
      <c r="H10453" s="12">
        <f>IF(OR($E10453="",$F10453=""),"",IF(AND($G10453=1,$F10453&gt;='Working Hours'!$C$8,$F10453&lt;'Working Hours'!$C$9),1,0))</f>
        <v/>
      </c>
    </row>
    <row r="10454">
      <c r="A10454" s="11" t="n"/>
      <c r="B10454" s="11" t="n"/>
      <c r="C10454" s="11" t="n"/>
      <c r="E10454" s="12">
        <f>IF($A10454="","",IF(ISNUMBER($A10454),$A10454,IFERROR(DATEVALUE($A10454),"")))</f>
        <v/>
      </c>
      <c r="F10454" s="12">
        <f>IF($B10454="","",IF(ISNUMBER($B10454),HOUR($B10454)*2+MINUTE($B10454)/30,IFERROR(VALUE(LEFT($B10454,FIND(":",$B10454)-1))*2+VALUE(MID($B10454,FIND(":",$B10454)+1,2))/30,"")))</f>
        <v/>
      </c>
      <c r="G10454" s="12">
        <f>IF($E10454="","",IF(WEEKDAY($E10454,2)&lt;6,1,0))</f>
        <v/>
      </c>
      <c r="H10454" s="12">
        <f>IF(OR($E10454="",$F10454=""),"",IF(AND($G10454=1,$F10454&gt;='Working Hours'!$C$8,$F10454&lt;'Working Hours'!$C$9),1,0))</f>
        <v/>
      </c>
    </row>
    <row r="10455">
      <c r="A10455" s="11" t="n"/>
      <c r="B10455" s="11" t="n"/>
      <c r="C10455" s="11" t="n"/>
      <c r="E10455" s="12">
        <f>IF($A10455="","",IF(ISNUMBER($A10455),$A10455,IFERROR(DATEVALUE($A10455),"")))</f>
        <v/>
      </c>
      <c r="F10455" s="12">
        <f>IF($B10455="","",IF(ISNUMBER($B10455),HOUR($B10455)*2+MINUTE($B10455)/30,IFERROR(VALUE(LEFT($B10455,FIND(":",$B10455)-1))*2+VALUE(MID($B10455,FIND(":",$B10455)+1,2))/30,"")))</f>
        <v/>
      </c>
      <c r="G10455" s="12">
        <f>IF($E10455="","",IF(WEEKDAY($E10455,2)&lt;6,1,0))</f>
        <v/>
      </c>
      <c r="H10455" s="12">
        <f>IF(OR($E10455="",$F10455=""),"",IF(AND($G10455=1,$F10455&gt;='Working Hours'!$C$8,$F10455&lt;'Working Hours'!$C$9),1,0))</f>
        <v/>
      </c>
    </row>
    <row r="10456">
      <c r="A10456" s="11" t="n"/>
      <c r="B10456" s="11" t="n"/>
      <c r="C10456" s="11" t="n"/>
      <c r="E10456" s="12">
        <f>IF($A10456="","",IF(ISNUMBER($A10456),$A10456,IFERROR(DATEVALUE($A10456),"")))</f>
        <v/>
      </c>
      <c r="F10456" s="12">
        <f>IF($B10456="","",IF(ISNUMBER($B10456),HOUR($B10456)*2+MINUTE($B10456)/30,IFERROR(VALUE(LEFT($B10456,FIND(":",$B10456)-1))*2+VALUE(MID($B10456,FIND(":",$B10456)+1,2))/30,"")))</f>
        <v/>
      </c>
      <c r="G10456" s="12">
        <f>IF($E10456="","",IF(WEEKDAY($E10456,2)&lt;6,1,0))</f>
        <v/>
      </c>
      <c r="H10456" s="12">
        <f>IF(OR($E10456="",$F10456=""),"",IF(AND($G10456=1,$F10456&gt;='Working Hours'!$C$8,$F10456&lt;'Working Hours'!$C$9),1,0))</f>
        <v/>
      </c>
    </row>
    <row r="10457">
      <c r="A10457" s="11" t="n"/>
      <c r="B10457" s="11" t="n"/>
      <c r="C10457" s="11" t="n"/>
      <c r="E10457" s="12">
        <f>IF($A10457="","",IF(ISNUMBER($A10457),$A10457,IFERROR(DATEVALUE($A10457),"")))</f>
        <v/>
      </c>
      <c r="F10457" s="12">
        <f>IF($B10457="","",IF(ISNUMBER($B10457),HOUR($B10457)*2+MINUTE($B10457)/30,IFERROR(VALUE(LEFT($B10457,FIND(":",$B10457)-1))*2+VALUE(MID($B10457,FIND(":",$B10457)+1,2))/30,"")))</f>
        <v/>
      </c>
      <c r="G10457" s="12">
        <f>IF($E10457="","",IF(WEEKDAY($E10457,2)&lt;6,1,0))</f>
        <v/>
      </c>
      <c r="H10457" s="12">
        <f>IF(OR($E10457="",$F10457=""),"",IF(AND($G10457=1,$F10457&gt;='Working Hours'!$C$8,$F10457&lt;'Working Hours'!$C$9),1,0))</f>
        <v/>
      </c>
    </row>
    <row r="10458">
      <c r="A10458" s="11" t="n"/>
      <c r="B10458" s="11" t="n"/>
      <c r="C10458" s="11" t="n"/>
      <c r="E10458" s="12">
        <f>IF($A10458="","",IF(ISNUMBER($A10458),$A10458,IFERROR(DATEVALUE($A10458),"")))</f>
        <v/>
      </c>
      <c r="F10458" s="12">
        <f>IF($B10458="","",IF(ISNUMBER($B10458),HOUR($B10458)*2+MINUTE($B10458)/30,IFERROR(VALUE(LEFT($B10458,FIND(":",$B10458)-1))*2+VALUE(MID($B10458,FIND(":",$B10458)+1,2))/30,"")))</f>
        <v/>
      </c>
      <c r="G10458" s="12">
        <f>IF($E10458="","",IF(WEEKDAY($E10458,2)&lt;6,1,0))</f>
        <v/>
      </c>
      <c r="H10458" s="12">
        <f>IF(OR($E10458="",$F10458=""),"",IF(AND($G10458=1,$F10458&gt;='Working Hours'!$C$8,$F10458&lt;'Working Hours'!$C$9),1,0))</f>
        <v/>
      </c>
    </row>
    <row r="10459">
      <c r="A10459" s="11" t="n"/>
      <c r="B10459" s="11" t="n"/>
      <c r="C10459" s="11" t="n"/>
      <c r="E10459" s="12">
        <f>IF($A10459="","",IF(ISNUMBER($A10459),$A10459,IFERROR(DATEVALUE($A10459),"")))</f>
        <v/>
      </c>
      <c r="F10459" s="12">
        <f>IF($B10459="","",IF(ISNUMBER($B10459),HOUR($B10459)*2+MINUTE($B10459)/30,IFERROR(VALUE(LEFT($B10459,FIND(":",$B10459)-1))*2+VALUE(MID($B10459,FIND(":",$B10459)+1,2))/30,"")))</f>
        <v/>
      </c>
      <c r="G10459" s="12">
        <f>IF($E10459="","",IF(WEEKDAY($E10459,2)&lt;6,1,0))</f>
        <v/>
      </c>
      <c r="H10459" s="12">
        <f>IF(OR($E10459="",$F10459=""),"",IF(AND($G10459=1,$F10459&gt;='Working Hours'!$C$8,$F10459&lt;'Working Hours'!$C$9),1,0))</f>
        <v/>
      </c>
    </row>
    <row r="10460">
      <c r="A10460" s="11" t="n"/>
      <c r="B10460" s="11" t="n"/>
      <c r="C10460" s="11" t="n"/>
      <c r="E10460" s="12">
        <f>IF($A10460="","",IF(ISNUMBER($A10460),$A10460,IFERROR(DATEVALUE($A10460),"")))</f>
        <v/>
      </c>
      <c r="F10460" s="12">
        <f>IF($B10460="","",IF(ISNUMBER($B10460),HOUR($B10460)*2+MINUTE($B10460)/30,IFERROR(VALUE(LEFT($B10460,FIND(":",$B10460)-1))*2+VALUE(MID($B10460,FIND(":",$B10460)+1,2))/30,"")))</f>
        <v/>
      </c>
      <c r="G10460" s="12">
        <f>IF($E10460="","",IF(WEEKDAY($E10460,2)&lt;6,1,0))</f>
        <v/>
      </c>
      <c r="H10460" s="12">
        <f>IF(OR($E10460="",$F10460=""),"",IF(AND($G10460=1,$F10460&gt;='Working Hours'!$C$8,$F10460&lt;'Working Hours'!$C$9),1,0))</f>
        <v/>
      </c>
    </row>
    <row r="10461">
      <c r="A10461" s="11" t="n"/>
      <c r="B10461" s="11" t="n"/>
      <c r="C10461" s="11" t="n"/>
      <c r="E10461" s="12">
        <f>IF($A10461="","",IF(ISNUMBER($A10461),$A10461,IFERROR(DATEVALUE($A10461),"")))</f>
        <v/>
      </c>
      <c r="F10461" s="12">
        <f>IF($B10461="","",IF(ISNUMBER($B10461),HOUR($B10461)*2+MINUTE($B10461)/30,IFERROR(VALUE(LEFT($B10461,FIND(":",$B10461)-1))*2+VALUE(MID($B10461,FIND(":",$B10461)+1,2))/30,"")))</f>
        <v/>
      </c>
      <c r="G10461" s="12">
        <f>IF($E10461="","",IF(WEEKDAY($E10461,2)&lt;6,1,0))</f>
        <v/>
      </c>
      <c r="H10461" s="12">
        <f>IF(OR($E10461="",$F10461=""),"",IF(AND($G10461=1,$F10461&gt;='Working Hours'!$C$8,$F10461&lt;'Working Hours'!$C$9),1,0))</f>
        <v/>
      </c>
    </row>
    <row r="10462">
      <c r="A10462" s="11" t="n"/>
      <c r="B10462" s="11" t="n"/>
      <c r="C10462" s="11" t="n"/>
      <c r="E10462" s="12">
        <f>IF($A10462="","",IF(ISNUMBER($A10462),$A10462,IFERROR(DATEVALUE($A10462),"")))</f>
        <v/>
      </c>
      <c r="F10462" s="12">
        <f>IF($B10462="","",IF(ISNUMBER($B10462),HOUR($B10462)*2+MINUTE($B10462)/30,IFERROR(VALUE(LEFT($B10462,FIND(":",$B10462)-1))*2+VALUE(MID($B10462,FIND(":",$B10462)+1,2))/30,"")))</f>
        <v/>
      </c>
      <c r="G10462" s="12">
        <f>IF($E10462="","",IF(WEEKDAY($E10462,2)&lt;6,1,0))</f>
        <v/>
      </c>
      <c r="H10462" s="12">
        <f>IF(OR($E10462="",$F10462=""),"",IF(AND($G10462=1,$F10462&gt;='Working Hours'!$C$8,$F10462&lt;'Working Hours'!$C$9),1,0))</f>
        <v/>
      </c>
    </row>
    <row r="10463">
      <c r="A10463" s="11" t="n"/>
      <c r="B10463" s="11" t="n"/>
      <c r="C10463" s="11" t="n"/>
      <c r="E10463" s="12">
        <f>IF($A10463="","",IF(ISNUMBER($A10463),$A10463,IFERROR(DATEVALUE($A10463),"")))</f>
        <v/>
      </c>
      <c r="F10463" s="12">
        <f>IF($B10463="","",IF(ISNUMBER($B10463),HOUR($B10463)*2+MINUTE($B10463)/30,IFERROR(VALUE(LEFT($B10463,FIND(":",$B10463)-1))*2+VALUE(MID($B10463,FIND(":",$B10463)+1,2))/30,"")))</f>
        <v/>
      </c>
      <c r="G10463" s="12">
        <f>IF($E10463="","",IF(WEEKDAY($E10463,2)&lt;6,1,0))</f>
        <v/>
      </c>
      <c r="H10463" s="12">
        <f>IF(OR($E10463="",$F10463=""),"",IF(AND($G10463=1,$F10463&gt;='Working Hours'!$C$8,$F10463&lt;'Working Hours'!$C$9),1,0))</f>
        <v/>
      </c>
    </row>
    <row r="10464">
      <c r="A10464" s="11" t="n"/>
      <c r="B10464" s="11" t="n"/>
      <c r="C10464" s="11" t="n"/>
      <c r="E10464" s="12">
        <f>IF($A10464="","",IF(ISNUMBER($A10464),$A10464,IFERROR(DATEVALUE($A10464),"")))</f>
        <v/>
      </c>
      <c r="F10464" s="12">
        <f>IF($B10464="","",IF(ISNUMBER($B10464),HOUR($B10464)*2+MINUTE($B10464)/30,IFERROR(VALUE(LEFT($B10464,FIND(":",$B10464)-1))*2+VALUE(MID($B10464,FIND(":",$B10464)+1,2))/30,"")))</f>
        <v/>
      </c>
      <c r="G10464" s="12">
        <f>IF($E10464="","",IF(WEEKDAY($E10464,2)&lt;6,1,0))</f>
        <v/>
      </c>
      <c r="H10464" s="12">
        <f>IF(OR($E10464="",$F10464=""),"",IF(AND($G10464=1,$F10464&gt;='Working Hours'!$C$8,$F10464&lt;'Working Hours'!$C$9),1,0))</f>
        <v/>
      </c>
    </row>
    <row r="10465">
      <c r="A10465" s="11" t="n"/>
      <c r="B10465" s="11" t="n"/>
      <c r="C10465" s="11" t="n"/>
      <c r="E10465" s="12">
        <f>IF($A10465="","",IF(ISNUMBER($A10465),$A10465,IFERROR(DATEVALUE($A10465),"")))</f>
        <v/>
      </c>
      <c r="F10465" s="12">
        <f>IF($B10465="","",IF(ISNUMBER($B10465),HOUR($B10465)*2+MINUTE($B10465)/30,IFERROR(VALUE(LEFT($B10465,FIND(":",$B10465)-1))*2+VALUE(MID($B10465,FIND(":",$B10465)+1,2))/30,"")))</f>
        <v/>
      </c>
      <c r="G10465" s="12">
        <f>IF($E10465="","",IF(WEEKDAY($E10465,2)&lt;6,1,0))</f>
        <v/>
      </c>
      <c r="H10465" s="12">
        <f>IF(OR($E10465="",$F10465=""),"",IF(AND($G10465=1,$F10465&gt;='Working Hours'!$C$8,$F10465&lt;'Working Hours'!$C$9),1,0))</f>
        <v/>
      </c>
    </row>
    <row r="10466">
      <c r="A10466" s="11" t="n"/>
      <c r="B10466" s="11" t="n"/>
      <c r="C10466" s="11" t="n"/>
      <c r="E10466" s="12">
        <f>IF($A10466="","",IF(ISNUMBER($A10466),$A10466,IFERROR(DATEVALUE($A10466),"")))</f>
        <v/>
      </c>
      <c r="F10466" s="12">
        <f>IF($B10466="","",IF(ISNUMBER($B10466),HOUR($B10466)*2+MINUTE($B10466)/30,IFERROR(VALUE(LEFT($B10466,FIND(":",$B10466)-1))*2+VALUE(MID($B10466,FIND(":",$B10466)+1,2))/30,"")))</f>
        <v/>
      </c>
      <c r="G10466" s="12">
        <f>IF($E10466="","",IF(WEEKDAY($E10466,2)&lt;6,1,0))</f>
        <v/>
      </c>
      <c r="H10466" s="12">
        <f>IF(OR($E10466="",$F10466=""),"",IF(AND($G10466=1,$F10466&gt;='Working Hours'!$C$8,$F10466&lt;'Working Hours'!$C$9),1,0))</f>
        <v/>
      </c>
    </row>
    <row r="10467">
      <c r="A10467" s="11" t="n"/>
      <c r="B10467" s="11" t="n"/>
      <c r="C10467" s="11" t="n"/>
      <c r="E10467" s="12">
        <f>IF($A10467="","",IF(ISNUMBER($A10467),$A10467,IFERROR(DATEVALUE($A10467),"")))</f>
        <v/>
      </c>
      <c r="F10467" s="12">
        <f>IF($B10467="","",IF(ISNUMBER($B10467),HOUR($B10467)*2+MINUTE($B10467)/30,IFERROR(VALUE(LEFT($B10467,FIND(":",$B10467)-1))*2+VALUE(MID($B10467,FIND(":",$B10467)+1,2))/30,"")))</f>
        <v/>
      </c>
      <c r="G10467" s="12">
        <f>IF($E10467="","",IF(WEEKDAY($E10467,2)&lt;6,1,0))</f>
        <v/>
      </c>
      <c r="H10467" s="12">
        <f>IF(OR($E10467="",$F10467=""),"",IF(AND($G10467=1,$F10467&gt;='Working Hours'!$C$8,$F10467&lt;'Working Hours'!$C$9),1,0))</f>
        <v/>
      </c>
    </row>
    <row r="10468">
      <c r="A10468" s="11" t="n"/>
      <c r="B10468" s="11" t="n"/>
      <c r="C10468" s="11" t="n"/>
      <c r="E10468" s="12">
        <f>IF($A10468="","",IF(ISNUMBER($A10468),$A10468,IFERROR(DATEVALUE($A10468),"")))</f>
        <v/>
      </c>
      <c r="F10468" s="12">
        <f>IF($B10468="","",IF(ISNUMBER($B10468),HOUR($B10468)*2+MINUTE($B10468)/30,IFERROR(VALUE(LEFT($B10468,FIND(":",$B10468)-1))*2+VALUE(MID($B10468,FIND(":",$B10468)+1,2))/30,"")))</f>
        <v/>
      </c>
      <c r="G10468" s="12">
        <f>IF($E10468="","",IF(WEEKDAY($E10468,2)&lt;6,1,0))</f>
        <v/>
      </c>
      <c r="H10468" s="12">
        <f>IF(OR($E10468="",$F10468=""),"",IF(AND($G10468=1,$F10468&gt;='Working Hours'!$C$8,$F10468&lt;'Working Hours'!$C$9),1,0))</f>
        <v/>
      </c>
    </row>
    <row r="10469">
      <c r="A10469" s="11" t="n"/>
      <c r="B10469" s="11" t="n"/>
      <c r="C10469" s="11" t="n"/>
      <c r="E10469" s="12">
        <f>IF($A10469="","",IF(ISNUMBER($A10469),$A10469,IFERROR(DATEVALUE($A10469),"")))</f>
        <v/>
      </c>
      <c r="F10469" s="12">
        <f>IF($B10469="","",IF(ISNUMBER($B10469),HOUR($B10469)*2+MINUTE($B10469)/30,IFERROR(VALUE(LEFT($B10469,FIND(":",$B10469)-1))*2+VALUE(MID($B10469,FIND(":",$B10469)+1,2))/30,"")))</f>
        <v/>
      </c>
      <c r="G10469" s="12">
        <f>IF($E10469="","",IF(WEEKDAY($E10469,2)&lt;6,1,0))</f>
        <v/>
      </c>
      <c r="H10469" s="12">
        <f>IF(OR($E10469="",$F10469=""),"",IF(AND($G10469=1,$F10469&gt;='Working Hours'!$C$8,$F10469&lt;'Working Hours'!$C$9),1,0))</f>
        <v/>
      </c>
    </row>
    <row r="10470">
      <c r="A10470" s="11" t="n"/>
      <c r="B10470" s="11" t="n"/>
      <c r="C10470" s="11" t="n"/>
      <c r="E10470" s="12">
        <f>IF($A10470="","",IF(ISNUMBER($A10470),$A10470,IFERROR(DATEVALUE($A10470),"")))</f>
        <v/>
      </c>
      <c r="F10470" s="12">
        <f>IF($B10470="","",IF(ISNUMBER($B10470),HOUR($B10470)*2+MINUTE($B10470)/30,IFERROR(VALUE(LEFT($B10470,FIND(":",$B10470)-1))*2+VALUE(MID($B10470,FIND(":",$B10470)+1,2))/30,"")))</f>
        <v/>
      </c>
      <c r="G10470" s="12">
        <f>IF($E10470="","",IF(WEEKDAY($E10470,2)&lt;6,1,0))</f>
        <v/>
      </c>
      <c r="H10470" s="12">
        <f>IF(OR($E10470="",$F10470=""),"",IF(AND($G10470=1,$F10470&gt;='Working Hours'!$C$8,$F10470&lt;'Working Hours'!$C$9),1,0))</f>
        <v/>
      </c>
    </row>
    <row r="10471">
      <c r="A10471" s="11" t="n"/>
      <c r="B10471" s="11" t="n"/>
      <c r="C10471" s="11" t="n"/>
      <c r="E10471" s="12">
        <f>IF($A10471="","",IF(ISNUMBER($A10471),$A10471,IFERROR(DATEVALUE($A10471),"")))</f>
        <v/>
      </c>
      <c r="F10471" s="12">
        <f>IF($B10471="","",IF(ISNUMBER($B10471),HOUR($B10471)*2+MINUTE($B10471)/30,IFERROR(VALUE(LEFT($B10471,FIND(":",$B10471)-1))*2+VALUE(MID($B10471,FIND(":",$B10471)+1,2))/30,"")))</f>
        <v/>
      </c>
      <c r="G10471" s="12">
        <f>IF($E10471="","",IF(WEEKDAY($E10471,2)&lt;6,1,0))</f>
        <v/>
      </c>
      <c r="H10471" s="12">
        <f>IF(OR($E10471="",$F10471=""),"",IF(AND($G10471=1,$F10471&gt;='Working Hours'!$C$8,$F10471&lt;'Working Hours'!$C$9),1,0))</f>
        <v/>
      </c>
    </row>
    <row r="10472">
      <c r="A10472" s="11" t="n"/>
      <c r="B10472" s="11" t="n"/>
      <c r="C10472" s="11" t="n"/>
      <c r="E10472" s="12">
        <f>IF($A10472="","",IF(ISNUMBER($A10472),$A10472,IFERROR(DATEVALUE($A10472),"")))</f>
        <v/>
      </c>
      <c r="F10472" s="12">
        <f>IF($B10472="","",IF(ISNUMBER($B10472),HOUR($B10472)*2+MINUTE($B10472)/30,IFERROR(VALUE(LEFT($B10472,FIND(":",$B10472)-1))*2+VALUE(MID($B10472,FIND(":",$B10472)+1,2))/30,"")))</f>
        <v/>
      </c>
      <c r="G10472" s="12">
        <f>IF($E10472="","",IF(WEEKDAY($E10472,2)&lt;6,1,0))</f>
        <v/>
      </c>
      <c r="H10472" s="12">
        <f>IF(OR($E10472="",$F10472=""),"",IF(AND($G10472=1,$F10472&gt;='Working Hours'!$C$8,$F10472&lt;'Working Hours'!$C$9),1,0))</f>
        <v/>
      </c>
    </row>
    <row r="10473">
      <c r="A10473" s="11" t="n"/>
      <c r="B10473" s="11" t="n"/>
      <c r="C10473" s="11" t="n"/>
      <c r="E10473" s="12">
        <f>IF($A10473="","",IF(ISNUMBER($A10473),$A10473,IFERROR(DATEVALUE($A10473),"")))</f>
        <v/>
      </c>
      <c r="F10473" s="12">
        <f>IF($B10473="","",IF(ISNUMBER($B10473),HOUR($B10473)*2+MINUTE($B10473)/30,IFERROR(VALUE(LEFT($B10473,FIND(":",$B10473)-1))*2+VALUE(MID($B10473,FIND(":",$B10473)+1,2))/30,"")))</f>
        <v/>
      </c>
      <c r="G10473" s="12">
        <f>IF($E10473="","",IF(WEEKDAY($E10473,2)&lt;6,1,0))</f>
        <v/>
      </c>
      <c r="H10473" s="12">
        <f>IF(OR($E10473="",$F10473=""),"",IF(AND($G10473=1,$F10473&gt;='Working Hours'!$C$8,$F10473&lt;'Working Hours'!$C$9),1,0))</f>
        <v/>
      </c>
    </row>
    <row r="10474">
      <c r="A10474" s="11" t="n"/>
      <c r="B10474" s="11" t="n"/>
      <c r="C10474" s="11" t="n"/>
      <c r="E10474" s="12">
        <f>IF($A10474="","",IF(ISNUMBER($A10474),$A10474,IFERROR(DATEVALUE($A10474),"")))</f>
        <v/>
      </c>
      <c r="F10474" s="12">
        <f>IF($B10474="","",IF(ISNUMBER($B10474),HOUR($B10474)*2+MINUTE($B10474)/30,IFERROR(VALUE(LEFT($B10474,FIND(":",$B10474)-1))*2+VALUE(MID($B10474,FIND(":",$B10474)+1,2))/30,"")))</f>
        <v/>
      </c>
      <c r="G10474" s="12">
        <f>IF($E10474="","",IF(WEEKDAY($E10474,2)&lt;6,1,0))</f>
        <v/>
      </c>
      <c r="H10474" s="12">
        <f>IF(OR($E10474="",$F10474=""),"",IF(AND($G10474=1,$F10474&gt;='Working Hours'!$C$8,$F10474&lt;'Working Hours'!$C$9),1,0))</f>
        <v/>
      </c>
    </row>
    <row r="10475">
      <c r="A10475" s="11" t="n"/>
      <c r="B10475" s="11" t="n"/>
      <c r="C10475" s="11" t="n"/>
      <c r="E10475" s="12">
        <f>IF($A10475="","",IF(ISNUMBER($A10475),$A10475,IFERROR(DATEVALUE($A10475),"")))</f>
        <v/>
      </c>
      <c r="F10475" s="12">
        <f>IF($B10475="","",IF(ISNUMBER($B10475),HOUR($B10475)*2+MINUTE($B10475)/30,IFERROR(VALUE(LEFT($B10475,FIND(":",$B10475)-1))*2+VALUE(MID($B10475,FIND(":",$B10475)+1,2))/30,"")))</f>
        <v/>
      </c>
      <c r="G10475" s="12">
        <f>IF($E10475="","",IF(WEEKDAY($E10475,2)&lt;6,1,0))</f>
        <v/>
      </c>
      <c r="H10475" s="12">
        <f>IF(OR($E10475="",$F10475=""),"",IF(AND($G10475=1,$F10475&gt;='Working Hours'!$C$8,$F10475&lt;'Working Hours'!$C$9),1,0))</f>
        <v/>
      </c>
    </row>
    <row r="10476">
      <c r="A10476" s="11" t="n"/>
      <c r="B10476" s="11" t="n"/>
      <c r="C10476" s="11" t="n"/>
      <c r="E10476" s="12">
        <f>IF($A10476="","",IF(ISNUMBER($A10476),$A10476,IFERROR(DATEVALUE($A10476),"")))</f>
        <v/>
      </c>
      <c r="F10476" s="12">
        <f>IF($B10476="","",IF(ISNUMBER($B10476),HOUR($B10476)*2+MINUTE($B10476)/30,IFERROR(VALUE(LEFT($B10476,FIND(":",$B10476)-1))*2+VALUE(MID($B10476,FIND(":",$B10476)+1,2))/30,"")))</f>
        <v/>
      </c>
      <c r="G10476" s="12">
        <f>IF($E10476="","",IF(WEEKDAY($E10476,2)&lt;6,1,0))</f>
        <v/>
      </c>
      <c r="H10476" s="12">
        <f>IF(OR($E10476="",$F10476=""),"",IF(AND($G10476=1,$F10476&gt;='Working Hours'!$C$8,$F10476&lt;'Working Hours'!$C$9),1,0))</f>
        <v/>
      </c>
    </row>
    <row r="10477">
      <c r="A10477" s="11" t="n"/>
      <c r="B10477" s="11" t="n"/>
      <c r="C10477" s="11" t="n"/>
      <c r="E10477" s="12">
        <f>IF($A10477="","",IF(ISNUMBER($A10477),$A10477,IFERROR(DATEVALUE($A10477),"")))</f>
        <v/>
      </c>
      <c r="F10477" s="12">
        <f>IF($B10477="","",IF(ISNUMBER($B10477),HOUR($B10477)*2+MINUTE($B10477)/30,IFERROR(VALUE(LEFT($B10477,FIND(":",$B10477)-1))*2+VALUE(MID($B10477,FIND(":",$B10477)+1,2))/30,"")))</f>
        <v/>
      </c>
      <c r="G10477" s="12">
        <f>IF($E10477="","",IF(WEEKDAY($E10477,2)&lt;6,1,0))</f>
        <v/>
      </c>
      <c r="H10477" s="12">
        <f>IF(OR($E10477="",$F10477=""),"",IF(AND($G10477=1,$F10477&gt;='Working Hours'!$C$8,$F10477&lt;'Working Hours'!$C$9),1,0))</f>
        <v/>
      </c>
    </row>
    <row r="10478">
      <c r="A10478" s="11" t="n"/>
      <c r="B10478" s="11" t="n"/>
      <c r="C10478" s="11" t="n"/>
      <c r="E10478" s="12">
        <f>IF($A10478="","",IF(ISNUMBER($A10478),$A10478,IFERROR(DATEVALUE($A10478),"")))</f>
        <v/>
      </c>
      <c r="F10478" s="12">
        <f>IF($B10478="","",IF(ISNUMBER($B10478),HOUR($B10478)*2+MINUTE($B10478)/30,IFERROR(VALUE(LEFT($B10478,FIND(":",$B10478)-1))*2+VALUE(MID($B10478,FIND(":",$B10478)+1,2))/30,"")))</f>
        <v/>
      </c>
      <c r="G10478" s="12">
        <f>IF($E10478="","",IF(WEEKDAY($E10478,2)&lt;6,1,0))</f>
        <v/>
      </c>
      <c r="H10478" s="12">
        <f>IF(OR($E10478="",$F10478=""),"",IF(AND($G10478=1,$F10478&gt;='Working Hours'!$C$8,$F10478&lt;'Working Hours'!$C$9),1,0))</f>
        <v/>
      </c>
    </row>
    <row r="10479">
      <c r="A10479" s="11" t="n"/>
      <c r="B10479" s="11" t="n"/>
      <c r="C10479" s="11" t="n"/>
      <c r="E10479" s="12">
        <f>IF($A10479="","",IF(ISNUMBER($A10479),$A10479,IFERROR(DATEVALUE($A10479),"")))</f>
        <v/>
      </c>
      <c r="F10479" s="12">
        <f>IF($B10479="","",IF(ISNUMBER($B10479),HOUR($B10479)*2+MINUTE($B10479)/30,IFERROR(VALUE(LEFT($B10479,FIND(":",$B10479)-1))*2+VALUE(MID($B10479,FIND(":",$B10479)+1,2))/30,"")))</f>
        <v/>
      </c>
      <c r="G10479" s="12">
        <f>IF($E10479="","",IF(WEEKDAY($E10479,2)&lt;6,1,0))</f>
        <v/>
      </c>
      <c r="H10479" s="12">
        <f>IF(OR($E10479="",$F10479=""),"",IF(AND($G10479=1,$F10479&gt;='Working Hours'!$C$8,$F10479&lt;'Working Hours'!$C$9),1,0))</f>
        <v/>
      </c>
    </row>
    <row r="10480">
      <c r="A10480" s="11" t="n"/>
      <c r="B10480" s="11" t="n"/>
      <c r="C10480" s="11" t="n"/>
      <c r="E10480" s="12">
        <f>IF($A10480="","",IF(ISNUMBER($A10480),$A10480,IFERROR(DATEVALUE($A10480),"")))</f>
        <v/>
      </c>
      <c r="F10480" s="12">
        <f>IF($B10480="","",IF(ISNUMBER($B10480),HOUR($B10480)*2+MINUTE($B10480)/30,IFERROR(VALUE(LEFT($B10480,FIND(":",$B10480)-1))*2+VALUE(MID($B10480,FIND(":",$B10480)+1,2))/30,"")))</f>
        <v/>
      </c>
      <c r="G10480" s="12">
        <f>IF($E10480="","",IF(WEEKDAY($E10480,2)&lt;6,1,0))</f>
        <v/>
      </c>
      <c r="H10480" s="12">
        <f>IF(OR($E10480="",$F10480=""),"",IF(AND($G10480=1,$F10480&gt;='Working Hours'!$C$8,$F10480&lt;'Working Hours'!$C$9),1,0))</f>
        <v/>
      </c>
    </row>
    <row r="10481">
      <c r="A10481" s="11" t="n"/>
      <c r="B10481" s="11" t="n"/>
      <c r="C10481" s="11" t="n"/>
      <c r="E10481" s="12">
        <f>IF($A10481="","",IF(ISNUMBER($A10481),$A10481,IFERROR(DATEVALUE($A10481),"")))</f>
        <v/>
      </c>
      <c r="F10481" s="12">
        <f>IF($B10481="","",IF(ISNUMBER($B10481),HOUR($B10481)*2+MINUTE($B10481)/30,IFERROR(VALUE(LEFT($B10481,FIND(":",$B10481)-1))*2+VALUE(MID($B10481,FIND(":",$B10481)+1,2))/30,"")))</f>
        <v/>
      </c>
      <c r="G10481" s="12">
        <f>IF($E10481="","",IF(WEEKDAY($E10481,2)&lt;6,1,0))</f>
        <v/>
      </c>
      <c r="H10481" s="12">
        <f>IF(OR($E10481="",$F10481=""),"",IF(AND($G10481=1,$F10481&gt;='Working Hours'!$C$8,$F10481&lt;'Working Hours'!$C$9),1,0))</f>
        <v/>
      </c>
    </row>
    <row r="10482">
      <c r="A10482" s="11" t="n"/>
      <c r="B10482" s="11" t="n"/>
      <c r="C10482" s="11" t="n"/>
      <c r="E10482" s="12">
        <f>IF($A10482="","",IF(ISNUMBER($A10482),$A10482,IFERROR(DATEVALUE($A10482),"")))</f>
        <v/>
      </c>
      <c r="F10482" s="12">
        <f>IF($B10482="","",IF(ISNUMBER($B10482),HOUR($B10482)*2+MINUTE($B10482)/30,IFERROR(VALUE(LEFT($B10482,FIND(":",$B10482)-1))*2+VALUE(MID($B10482,FIND(":",$B10482)+1,2))/30,"")))</f>
        <v/>
      </c>
      <c r="G10482" s="12">
        <f>IF($E10482="","",IF(WEEKDAY($E10482,2)&lt;6,1,0))</f>
        <v/>
      </c>
      <c r="H10482" s="12">
        <f>IF(OR($E10482="",$F10482=""),"",IF(AND($G10482=1,$F10482&gt;='Working Hours'!$C$8,$F10482&lt;'Working Hours'!$C$9),1,0))</f>
        <v/>
      </c>
    </row>
    <row r="10483">
      <c r="A10483" s="11" t="n"/>
      <c r="B10483" s="11" t="n"/>
      <c r="C10483" s="11" t="n"/>
      <c r="E10483" s="12">
        <f>IF($A10483="","",IF(ISNUMBER($A10483),$A10483,IFERROR(DATEVALUE($A10483),"")))</f>
        <v/>
      </c>
      <c r="F10483" s="12">
        <f>IF($B10483="","",IF(ISNUMBER($B10483),HOUR($B10483)*2+MINUTE($B10483)/30,IFERROR(VALUE(LEFT($B10483,FIND(":",$B10483)-1))*2+VALUE(MID($B10483,FIND(":",$B10483)+1,2))/30,"")))</f>
        <v/>
      </c>
      <c r="G10483" s="12">
        <f>IF($E10483="","",IF(WEEKDAY($E10483,2)&lt;6,1,0))</f>
        <v/>
      </c>
      <c r="H10483" s="12">
        <f>IF(OR($E10483="",$F10483=""),"",IF(AND($G10483=1,$F10483&gt;='Working Hours'!$C$8,$F10483&lt;'Working Hours'!$C$9),1,0))</f>
        <v/>
      </c>
    </row>
    <row r="10484">
      <c r="A10484" s="11" t="n"/>
      <c r="B10484" s="11" t="n"/>
      <c r="C10484" s="11" t="n"/>
      <c r="E10484" s="12">
        <f>IF($A10484="","",IF(ISNUMBER($A10484),$A10484,IFERROR(DATEVALUE($A10484),"")))</f>
        <v/>
      </c>
      <c r="F10484" s="12">
        <f>IF($B10484="","",IF(ISNUMBER($B10484),HOUR($B10484)*2+MINUTE($B10484)/30,IFERROR(VALUE(LEFT($B10484,FIND(":",$B10484)-1))*2+VALUE(MID($B10484,FIND(":",$B10484)+1,2))/30,"")))</f>
        <v/>
      </c>
      <c r="G10484" s="12">
        <f>IF($E10484="","",IF(WEEKDAY($E10484,2)&lt;6,1,0))</f>
        <v/>
      </c>
      <c r="H10484" s="12">
        <f>IF(OR($E10484="",$F10484=""),"",IF(AND($G10484=1,$F10484&gt;='Working Hours'!$C$8,$F10484&lt;'Working Hours'!$C$9),1,0))</f>
        <v/>
      </c>
    </row>
    <row r="10485">
      <c r="A10485" s="11" t="n"/>
      <c r="B10485" s="11" t="n"/>
      <c r="C10485" s="11" t="n"/>
      <c r="E10485" s="12">
        <f>IF($A10485="","",IF(ISNUMBER($A10485),$A10485,IFERROR(DATEVALUE($A10485),"")))</f>
        <v/>
      </c>
      <c r="F10485" s="12">
        <f>IF($B10485="","",IF(ISNUMBER($B10485),HOUR($B10485)*2+MINUTE($B10485)/30,IFERROR(VALUE(LEFT($B10485,FIND(":",$B10485)-1))*2+VALUE(MID($B10485,FIND(":",$B10485)+1,2))/30,"")))</f>
        <v/>
      </c>
      <c r="G10485" s="12">
        <f>IF($E10485="","",IF(WEEKDAY($E10485,2)&lt;6,1,0))</f>
        <v/>
      </c>
      <c r="H10485" s="12">
        <f>IF(OR($E10485="",$F10485=""),"",IF(AND($G10485=1,$F10485&gt;='Working Hours'!$C$8,$F10485&lt;'Working Hours'!$C$9),1,0))</f>
        <v/>
      </c>
    </row>
    <row r="10486">
      <c r="A10486" s="11" t="n"/>
      <c r="B10486" s="11" t="n"/>
      <c r="C10486" s="11" t="n"/>
      <c r="E10486" s="12">
        <f>IF($A10486="","",IF(ISNUMBER($A10486),$A10486,IFERROR(DATEVALUE($A10486),"")))</f>
        <v/>
      </c>
      <c r="F10486" s="12">
        <f>IF($B10486="","",IF(ISNUMBER($B10486),HOUR($B10486)*2+MINUTE($B10486)/30,IFERROR(VALUE(LEFT($B10486,FIND(":",$B10486)-1))*2+VALUE(MID($B10486,FIND(":",$B10486)+1,2))/30,"")))</f>
        <v/>
      </c>
      <c r="G10486" s="12">
        <f>IF($E10486="","",IF(WEEKDAY($E10486,2)&lt;6,1,0))</f>
        <v/>
      </c>
      <c r="H10486" s="12">
        <f>IF(OR($E10486="",$F10486=""),"",IF(AND($G10486=1,$F10486&gt;='Working Hours'!$C$8,$F10486&lt;'Working Hours'!$C$9),1,0))</f>
        <v/>
      </c>
    </row>
    <row r="10487">
      <c r="A10487" s="11" t="n"/>
      <c r="B10487" s="11" t="n"/>
      <c r="C10487" s="11" t="n"/>
      <c r="E10487" s="12">
        <f>IF($A10487="","",IF(ISNUMBER($A10487),$A10487,IFERROR(DATEVALUE($A10487),"")))</f>
        <v/>
      </c>
      <c r="F10487" s="12">
        <f>IF($B10487="","",IF(ISNUMBER($B10487),HOUR($B10487)*2+MINUTE($B10487)/30,IFERROR(VALUE(LEFT($B10487,FIND(":",$B10487)-1))*2+VALUE(MID($B10487,FIND(":",$B10487)+1,2))/30,"")))</f>
        <v/>
      </c>
      <c r="G10487" s="12">
        <f>IF($E10487="","",IF(WEEKDAY($E10487,2)&lt;6,1,0))</f>
        <v/>
      </c>
      <c r="H10487" s="12">
        <f>IF(OR($E10487="",$F10487=""),"",IF(AND($G10487=1,$F10487&gt;='Working Hours'!$C$8,$F10487&lt;'Working Hours'!$C$9),1,0))</f>
        <v/>
      </c>
    </row>
    <row r="10488">
      <c r="A10488" s="11" t="n"/>
      <c r="B10488" s="11" t="n"/>
      <c r="C10488" s="11" t="n"/>
      <c r="E10488" s="12">
        <f>IF($A10488="","",IF(ISNUMBER($A10488),$A10488,IFERROR(DATEVALUE($A10488),"")))</f>
        <v/>
      </c>
      <c r="F10488" s="12">
        <f>IF($B10488="","",IF(ISNUMBER($B10488),HOUR($B10488)*2+MINUTE($B10488)/30,IFERROR(VALUE(LEFT($B10488,FIND(":",$B10488)-1))*2+VALUE(MID($B10488,FIND(":",$B10488)+1,2))/30,"")))</f>
        <v/>
      </c>
      <c r="G10488" s="12">
        <f>IF($E10488="","",IF(WEEKDAY($E10488,2)&lt;6,1,0))</f>
        <v/>
      </c>
      <c r="H10488" s="12">
        <f>IF(OR($E10488="",$F10488=""),"",IF(AND($G10488=1,$F10488&gt;='Working Hours'!$C$8,$F10488&lt;'Working Hours'!$C$9),1,0))</f>
        <v/>
      </c>
    </row>
    <row r="10489">
      <c r="A10489" s="11" t="n"/>
      <c r="B10489" s="11" t="n"/>
      <c r="C10489" s="11" t="n"/>
      <c r="E10489" s="12">
        <f>IF($A10489="","",IF(ISNUMBER($A10489),$A10489,IFERROR(DATEVALUE($A10489),"")))</f>
        <v/>
      </c>
      <c r="F10489" s="12">
        <f>IF($B10489="","",IF(ISNUMBER($B10489),HOUR($B10489)*2+MINUTE($B10489)/30,IFERROR(VALUE(LEFT($B10489,FIND(":",$B10489)-1))*2+VALUE(MID($B10489,FIND(":",$B10489)+1,2))/30,"")))</f>
        <v/>
      </c>
      <c r="G10489" s="12">
        <f>IF($E10489="","",IF(WEEKDAY($E10489,2)&lt;6,1,0))</f>
        <v/>
      </c>
      <c r="H10489" s="12">
        <f>IF(OR($E10489="",$F10489=""),"",IF(AND($G10489=1,$F10489&gt;='Working Hours'!$C$8,$F10489&lt;'Working Hours'!$C$9),1,0))</f>
        <v/>
      </c>
    </row>
    <row r="10490">
      <c r="A10490" s="11" t="n"/>
      <c r="B10490" s="11" t="n"/>
      <c r="C10490" s="11" t="n"/>
      <c r="E10490" s="12">
        <f>IF($A10490="","",IF(ISNUMBER($A10490),$A10490,IFERROR(DATEVALUE($A10490),"")))</f>
        <v/>
      </c>
      <c r="F10490" s="12">
        <f>IF($B10490="","",IF(ISNUMBER($B10490),HOUR($B10490)*2+MINUTE($B10490)/30,IFERROR(VALUE(LEFT($B10490,FIND(":",$B10490)-1))*2+VALUE(MID($B10490,FIND(":",$B10490)+1,2))/30,"")))</f>
        <v/>
      </c>
      <c r="G10490" s="12">
        <f>IF($E10490="","",IF(WEEKDAY($E10490,2)&lt;6,1,0))</f>
        <v/>
      </c>
      <c r="H10490" s="12">
        <f>IF(OR($E10490="",$F10490=""),"",IF(AND($G10490=1,$F10490&gt;='Working Hours'!$C$8,$F10490&lt;'Working Hours'!$C$9),1,0))</f>
        <v/>
      </c>
    </row>
    <row r="10491">
      <c r="A10491" s="11" t="n"/>
      <c r="B10491" s="11" t="n"/>
      <c r="C10491" s="11" t="n"/>
      <c r="E10491" s="12">
        <f>IF($A10491="","",IF(ISNUMBER($A10491),$A10491,IFERROR(DATEVALUE($A10491),"")))</f>
        <v/>
      </c>
      <c r="F10491" s="12">
        <f>IF($B10491="","",IF(ISNUMBER($B10491),HOUR($B10491)*2+MINUTE($B10491)/30,IFERROR(VALUE(LEFT($B10491,FIND(":",$B10491)-1))*2+VALUE(MID($B10491,FIND(":",$B10491)+1,2))/30,"")))</f>
        <v/>
      </c>
      <c r="G10491" s="12">
        <f>IF($E10491="","",IF(WEEKDAY($E10491,2)&lt;6,1,0))</f>
        <v/>
      </c>
      <c r="H10491" s="12">
        <f>IF(OR($E10491="",$F10491=""),"",IF(AND($G10491=1,$F10491&gt;='Working Hours'!$C$8,$F10491&lt;'Working Hours'!$C$9),1,0))</f>
        <v/>
      </c>
    </row>
    <row r="10492">
      <c r="A10492" s="11" t="n"/>
      <c r="B10492" s="11" t="n"/>
      <c r="C10492" s="11" t="n"/>
      <c r="E10492" s="12">
        <f>IF($A10492="","",IF(ISNUMBER($A10492),$A10492,IFERROR(DATEVALUE($A10492),"")))</f>
        <v/>
      </c>
      <c r="F10492" s="12">
        <f>IF($B10492="","",IF(ISNUMBER($B10492),HOUR($B10492)*2+MINUTE($B10492)/30,IFERROR(VALUE(LEFT($B10492,FIND(":",$B10492)-1))*2+VALUE(MID($B10492,FIND(":",$B10492)+1,2))/30,"")))</f>
        <v/>
      </c>
      <c r="G10492" s="12">
        <f>IF($E10492="","",IF(WEEKDAY($E10492,2)&lt;6,1,0))</f>
        <v/>
      </c>
      <c r="H10492" s="12">
        <f>IF(OR($E10492="",$F10492=""),"",IF(AND($G10492=1,$F10492&gt;='Working Hours'!$C$8,$F10492&lt;'Working Hours'!$C$9),1,0))</f>
        <v/>
      </c>
    </row>
    <row r="10493">
      <c r="A10493" s="11" t="n"/>
      <c r="B10493" s="11" t="n"/>
      <c r="C10493" s="11" t="n"/>
      <c r="E10493" s="12">
        <f>IF($A10493="","",IF(ISNUMBER($A10493),$A10493,IFERROR(DATEVALUE($A10493),"")))</f>
        <v/>
      </c>
      <c r="F10493" s="12">
        <f>IF($B10493="","",IF(ISNUMBER($B10493),HOUR($B10493)*2+MINUTE($B10493)/30,IFERROR(VALUE(LEFT($B10493,FIND(":",$B10493)-1))*2+VALUE(MID($B10493,FIND(":",$B10493)+1,2))/30,"")))</f>
        <v/>
      </c>
      <c r="G10493" s="12">
        <f>IF($E10493="","",IF(WEEKDAY($E10493,2)&lt;6,1,0))</f>
        <v/>
      </c>
      <c r="H10493" s="12">
        <f>IF(OR($E10493="",$F10493=""),"",IF(AND($G10493=1,$F10493&gt;='Working Hours'!$C$8,$F10493&lt;'Working Hours'!$C$9),1,0))</f>
        <v/>
      </c>
    </row>
    <row r="10494">
      <c r="A10494" s="11" t="n"/>
      <c r="B10494" s="11" t="n"/>
      <c r="C10494" s="11" t="n"/>
      <c r="E10494" s="12">
        <f>IF($A10494="","",IF(ISNUMBER($A10494),$A10494,IFERROR(DATEVALUE($A10494),"")))</f>
        <v/>
      </c>
      <c r="F10494" s="12">
        <f>IF($B10494="","",IF(ISNUMBER($B10494),HOUR($B10494)*2+MINUTE($B10494)/30,IFERROR(VALUE(LEFT($B10494,FIND(":",$B10494)-1))*2+VALUE(MID($B10494,FIND(":",$B10494)+1,2))/30,"")))</f>
        <v/>
      </c>
      <c r="G10494" s="12">
        <f>IF($E10494="","",IF(WEEKDAY($E10494,2)&lt;6,1,0))</f>
        <v/>
      </c>
      <c r="H10494" s="12">
        <f>IF(OR($E10494="",$F10494=""),"",IF(AND($G10494=1,$F10494&gt;='Working Hours'!$C$8,$F10494&lt;'Working Hours'!$C$9),1,0))</f>
        <v/>
      </c>
    </row>
    <row r="10495">
      <c r="A10495" s="11" t="n"/>
      <c r="B10495" s="11" t="n"/>
      <c r="C10495" s="11" t="n"/>
      <c r="E10495" s="12">
        <f>IF($A10495="","",IF(ISNUMBER($A10495),$A10495,IFERROR(DATEVALUE($A10495),"")))</f>
        <v/>
      </c>
      <c r="F10495" s="12">
        <f>IF($B10495="","",IF(ISNUMBER($B10495),HOUR($B10495)*2+MINUTE($B10495)/30,IFERROR(VALUE(LEFT($B10495,FIND(":",$B10495)-1))*2+VALUE(MID($B10495,FIND(":",$B10495)+1,2))/30,"")))</f>
        <v/>
      </c>
      <c r="G10495" s="12">
        <f>IF($E10495="","",IF(WEEKDAY($E10495,2)&lt;6,1,0))</f>
        <v/>
      </c>
      <c r="H10495" s="12">
        <f>IF(OR($E10495="",$F10495=""),"",IF(AND($G10495=1,$F10495&gt;='Working Hours'!$C$8,$F10495&lt;'Working Hours'!$C$9),1,0))</f>
        <v/>
      </c>
    </row>
    <row r="10496">
      <c r="A10496" s="11" t="n"/>
      <c r="B10496" s="11" t="n"/>
      <c r="C10496" s="11" t="n"/>
      <c r="E10496" s="12">
        <f>IF($A10496="","",IF(ISNUMBER($A10496),$A10496,IFERROR(DATEVALUE($A10496),"")))</f>
        <v/>
      </c>
      <c r="F10496" s="12">
        <f>IF($B10496="","",IF(ISNUMBER($B10496),HOUR($B10496)*2+MINUTE($B10496)/30,IFERROR(VALUE(LEFT($B10496,FIND(":",$B10496)-1))*2+VALUE(MID($B10496,FIND(":",$B10496)+1,2))/30,"")))</f>
        <v/>
      </c>
      <c r="G10496" s="12">
        <f>IF($E10496="","",IF(WEEKDAY($E10496,2)&lt;6,1,0))</f>
        <v/>
      </c>
      <c r="H10496" s="12">
        <f>IF(OR($E10496="",$F10496=""),"",IF(AND($G10496=1,$F10496&gt;='Working Hours'!$C$8,$F10496&lt;'Working Hours'!$C$9),1,0))</f>
        <v/>
      </c>
    </row>
    <row r="10497">
      <c r="A10497" s="11" t="n"/>
      <c r="B10497" s="11" t="n"/>
      <c r="C10497" s="11" t="n"/>
      <c r="E10497" s="12">
        <f>IF($A10497="","",IF(ISNUMBER($A10497),$A10497,IFERROR(DATEVALUE($A10497),"")))</f>
        <v/>
      </c>
      <c r="F10497" s="12">
        <f>IF($B10497="","",IF(ISNUMBER($B10497),HOUR($B10497)*2+MINUTE($B10497)/30,IFERROR(VALUE(LEFT($B10497,FIND(":",$B10497)-1))*2+VALUE(MID($B10497,FIND(":",$B10497)+1,2))/30,"")))</f>
        <v/>
      </c>
      <c r="G10497" s="12">
        <f>IF($E10497="","",IF(WEEKDAY($E10497,2)&lt;6,1,0))</f>
        <v/>
      </c>
      <c r="H10497" s="12">
        <f>IF(OR($E10497="",$F10497=""),"",IF(AND($G10497=1,$F10497&gt;='Working Hours'!$C$8,$F10497&lt;'Working Hours'!$C$9),1,0))</f>
        <v/>
      </c>
    </row>
    <row r="10498">
      <c r="A10498" s="11" t="n"/>
      <c r="B10498" s="11" t="n"/>
      <c r="C10498" s="11" t="n"/>
      <c r="E10498" s="12">
        <f>IF($A10498="","",IF(ISNUMBER($A10498),$A10498,IFERROR(DATEVALUE($A10498),"")))</f>
        <v/>
      </c>
      <c r="F10498" s="12">
        <f>IF($B10498="","",IF(ISNUMBER($B10498),HOUR($B10498)*2+MINUTE($B10498)/30,IFERROR(VALUE(LEFT($B10498,FIND(":",$B10498)-1))*2+VALUE(MID($B10498,FIND(":",$B10498)+1,2))/30,"")))</f>
        <v/>
      </c>
      <c r="G10498" s="12">
        <f>IF($E10498="","",IF(WEEKDAY($E10498,2)&lt;6,1,0))</f>
        <v/>
      </c>
      <c r="H10498" s="12">
        <f>IF(OR($E10498="",$F10498=""),"",IF(AND($G10498=1,$F10498&gt;='Working Hours'!$C$8,$F10498&lt;'Working Hours'!$C$9),1,0))</f>
        <v/>
      </c>
    </row>
    <row r="10499">
      <c r="A10499" s="11" t="n"/>
      <c r="B10499" s="11" t="n"/>
      <c r="C10499" s="11" t="n"/>
      <c r="E10499" s="12">
        <f>IF($A10499="","",IF(ISNUMBER($A10499),$A10499,IFERROR(DATEVALUE($A10499),"")))</f>
        <v/>
      </c>
      <c r="F10499" s="12">
        <f>IF($B10499="","",IF(ISNUMBER($B10499),HOUR($B10499)*2+MINUTE($B10499)/30,IFERROR(VALUE(LEFT($B10499,FIND(":",$B10499)-1))*2+VALUE(MID($B10499,FIND(":",$B10499)+1,2))/30,"")))</f>
        <v/>
      </c>
      <c r="G10499" s="12">
        <f>IF($E10499="","",IF(WEEKDAY($E10499,2)&lt;6,1,0))</f>
        <v/>
      </c>
      <c r="H10499" s="12">
        <f>IF(OR($E10499="",$F10499=""),"",IF(AND($G10499=1,$F10499&gt;='Working Hours'!$C$8,$F10499&lt;'Working Hours'!$C$9),1,0))</f>
        <v/>
      </c>
    </row>
    <row r="10500">
      <c r="A10500" s="11" t="n"/>
      <c r="B10500" s="11" t="n"/>
      <c r="C10500" s="11" t="n"/>
      <c r="E10500" s="12">
        <f>IF($A10500="","",IF(ISNUMBER($A10500),$A10500,IFERROR(DATEVALUE($A10500),"")))</f>
        <v/>
      </c>
      <c r="F10500" s="12">
        <f>IF($B10500="","",IF(ISNUMBER($B10500),HOUR($B10500)*2+MINUTE($B10500)/30,IFERROR(VALUE(LEFT($B10500,FIND(":",$B10500)-1))*2+VALUE(MID($B10500,FIND(":",$B10500)+1,2))/30,"")))</f>
        <v/>
      </c>
      <c r="G10500" s="12">
        <f>IF($E10500="","",IF(WEEKDAY($E10500,2)&lt;6,1,0))</f>
        <v/>
      </c>
      <c r="H10500" s="12">
        <f>IF(OR($E10500="",$F10500=""),"",IF(AND($G10500=1,$F10500&gt;='Working Hours'!$C$8,$F10500&lt;'Working Hours'!$C$9),1,0))</f>
        <v/>
      </c>
    </row>
    <row r="10501">
      <c r="A10501" s="11" t="n"/>
      <c r="B10501" s="11" t="n"/>
      <c r="C10501" s="11" t="n"/>
      <c r="E10501" s="12">
        <f>IF($A10501="","",IF(ISNUMBER($A10501),$A10501,IFERROR(DATEVALUE($A10501),"")))</f>
        <v/>
      </c>
      <c r="F10501" s="12">
        <f>IF($B10501="","",IF(ISNUMBER($B10501),HOUR($B10501)*2+MINUTE($B10501)/30,IFERROR(VALUE(LEFT($B10501,FIND(":",$B10501)-1))*2+VALUE(MID($B10501,FIND(":",$B10501)+1,2))/30,"")))</f>
        <v/>
      </c>
      <c r="G10501" s="12">
        <f>IF($E10501="","",IF(WEEKDAY($E10501,2)&lt;6,1,0))</f>
        <v/>
      </c>
      <c r="H10501" s="12">
        <f>IF(OR($E10501="",$F10501=""),"",IF(AND($G10501=1,$F10501&gt;='Working Hours'!$C$8,$F10501&lt;'Working Hours'!$C$9),1,0))</f>
        <v/>
      </c>
    </row>
    <row r="10502">
      <c r="A10502" s="11" t="n"/>
      <c r="B10502" s="11" t="n"/>
      <c r="C10502" s="11" t="n"/>
      <c r="E10502" s="12">
        <f>IF($A10502="","",IF(ISNUMBER($A10502),$A10502,IFERROR(DATEVALUE($A10502),"")))</f>
        <v/>
      </c>
      <c r="F10502" s="12">
        <f>IF($B10502="","",IF(ISNUMBER($B10502),HOUR($B10502)*2+MINUTE($B10502)/30,IFERROR(VALUE(LEFT($B10502,FIND(":",$B10502)-1))*2+VALUE(MID($B10502,FIND(":",$B10502)+1,2))/30,"")))</f>
        <v/>
      </c>
      <c r="G10502" s="12">
        <f>IF($E10502="","",IF(WEEKDAY($E10502,2)&lt;6,1,0))</f>
        <v/>
      </c>
      <c r="H10502" s="12">
        <f>IF(OR($E10502="",$F10502=""),"",IF(AND($G10502=1,$F10502&gt;='Working Hours'!$C$8,$F10502&lt;'Working Hours'!$C$9),1,0))</f>
        <v/>
      </c>
    </row>
    <row r="10503">
      <c r="A10503" s="11" t="n"/>
      <c r="B10503" s="11" t="n"/>
      <c r="C10503" s="11" t="n"/>
      <c r="E10503" s="12">
        <f>IF($A10503="","",IF(ISNUMBER($A10503),$A10503,IFERROR(DATEVALUE($A10503),"")))</f>
        <v/>
      </c>
      <c r="F10503" s="12">
        <f>IF($B10503="","",IF(ISNUMBER($B10503),HOUR($B10503)*2+MINUTE($B10503)/30,IFERROR(VALUE(LEFT($B10503,FIND(":",$B10503)-1))*2+VALUE(MID($B10503,FIND(":",$B10503)+1,2))/30,"")))</f>
        <v/>
      </c>
      <c r="G10503" s="12">
        <f>IF($E10503="","",IF(WEEKDAY($E10503,2)&lt;6,1,0))</f>
        <v/>
      </c>
      <c r="H10503" s="12">
        <f>IF(OR($E10503="",$F10503=""),"",IF(AND($G10503=1,$F10503&gt;='Working Hours'!$C$8,$F10503&lt;'Working Hours'!$C$9),1,0))</f>
        <v/>
      </c>
    </row>
    <row r="10504">
      <c r="A10504" s="11" t="n"/>
      <c r="B10504" s="11" t="n"/>
      <c r="C10504" s="11" t="n"/>
      <c r="E10504" s="12">
        <f>IF($A10504="","",IF(ISNUMBER($A10504),$A10504,IFERROR(DATEVALUE($A10504),"")))</f>
        <v/>
      </c>
      <c r="F10504" s="12">
        <f>IF($B10504="","",IF(ISNUMBER($B10504),HOUR($B10504)*2+MINUTE($B10504)/30,IFERROR(VALUE(LEFT($B10504,FIND(":",$B10504)-1))*2+VALUE(MID($B10504,FIND(":",$B10504)+1,2))/30,"")))</f>
        <v/>
      </c>
      <c r="G10504" s="12">
        <f>IF($E10504="","",IF(WEEKDAY($E10504,2)&lt;6,1,0))</f>
        <v/>
      </c>
      <c r="H10504" s="12">
        <f>IF(OR($E10504="",$F10504=""),"",IF(AND($G10504=1,$F10504&gt;='Working Hours'!$C$8,$F10504&lt;'Working Hours'!$C$9),1,0))</f>
        <v/>
      </c>
    </row>
    <row r="10505">
      <c r="A10505" s="11" t="n"/>
      <c r="B10505" s="11" t="n"/>
      <c r="C10505" s="11" t="n"/>
      <c r="E10505" s="12">
        <f>IF($A10505="","",IF(ISNUMBER($A10505),$A10505,IFERROR(DATEVALUE($A10505),"")))</f>
        <v/>
      </c>
      <c r="F10505" s="12">
        <f>IF($B10505="","",IF(ISNUMBER($B10505),HOUR($B10505)*2+MINUTE($B10505)/30,IFERROR(VALUE(LEFT($B10505,FIND(":",$B10505)-1))*2+VALUE(MID($B10505,FIND(":",$B10505)+1,2))/30,"")))</f>
        <v/>
      </c>
      <c r="G10505" s="12">
        <f>IF($E10505="","",IF(WEEKDAY($E10505,2)&lt;6,1,0))</f>
        <v/>
      </c>
      <c r="H10505" s="12">
        <f>IF(OR($E10505="",$F10505=""),"",IF(AND($G10505=1,$F10505&gt;='Working Hours'!$C$8,$F10505&lt;'Working Hours'!$C$9),1,0))</f>
        <v/>
      </c>
    </row>
    <row r="10506">
      <c r="A10506" s="11" t="n"/>
      <c r="B10506" s="11" t="n"/>
      <c r="C10506" s="11" t="n"/>
      <c r="E10506" s="12">
        <f>IF($A10506="","",IF(ISNUMBER($A10506),$A10506,IFERROR(DATEVALUE($A10506),"")))</f>
        <v/>
      </c>
      <c r="F10506" s="12">
        <f>IF($B10506="","",IF(ISNUMBER($B10506),HOUR($B10506)*2+MINUTE($B10506)/30,IFERROR(VALUE(LEFT($B10506,FIND(":",$B10506)-1))*2+VALUE(MID($B10506,FIND(":",$B10506)+1,2))/30,"")))</f>
        <v/>
      </c>
      <c r="G10506" s="12">
        <f>IF($E10506="","",IF(WEEKDAY($E10506,2)&lt;6,1,0))</f>
        <v/>
      </c>
      <c r="H10506" s="12">
        <f>IF(OR($E10506="",$F10506=""),"",IF(AND($G10506=1,$F10506&gt;='Working Hours'!$C$8,$F10506&lt;'Working Hours'!$C$9),1,0))</f>
        <v/>
      </c>
    </row>
    <row r="10507">
      <c r="A10507" s="11" t="n"/>
      <c r="B10507" s="11" t="n"/>
      <c r="C10507" s="11" t="n"/>
      <c r="E10507" s="12">
        <f>IF($A10507="","",IF(ISNUMBER($A10507),$A10507,IFERROR(DATEVALUE($A10507),"")))</f>
        <v/>
      </c>
      <c r="F10507" s="12">
        <f>IF($B10507="","",IF(ISNUMBER($B10507),HOUR($B10507)*2+MINUTE($B10507)/30,IFERROR(VALUE(LEFT($B10507,FIND(":",$B10507)-1))*2+VALUE(MID($B10507,FIND(":",$B10507)+1,2))/30,"")))</f>
        <v/>
      </c>
      <c r="G10507" s="12">
        <f>IF($E10507="","",IF(WEEKDAY($E10507,2)&lt;6,1,0))</f>
        <v/>
      </c>
      <c r="H10507" s="12">
        <f>IF(OR($E10507="",$F10507=""),"",IF(AND($G10507=1,$F10507&gt;='Working Hours'!$C$8,$F10507&lt;'Working Hours'!$C$9),1,0))</f>
        <v/>
      </c>
    </row>
    <row r="10508">
      <c r="A10508" s="11" t="n"/>
      <c r="B10508" s="11" t="n"/>
      <c r="C10508" s="11" t="n"/>
      <c r="E10508" s="12">
        <f>IF($A10508="","",IF(ISNUMBER($A10508),$A10508,IFERROR(DATEVALUE($A10508),"")))</f>
        <v/>
      </c>
      <c r="F10508" s="12">
        <f>IF($B10508="","",IF(ISNUMBER($B10508),HOUR($B10508)*2+MINUTE($B10508)/30,IFERROR(VALUE(LEFT($B10508,FIND(":",$B10508)-1))*2+VALUE(MID($B10508,FIND(":",$B10508)+1,2))/30,"")))</f>
        <v/>
      </c>
      <c r="G10508" s="12">
        <f>IF($E10508="","",IF(WEEKDAY($E10508,2)&lt;6,1,0))</f>
        <v/>
      </c>
      <c r="H10508" s="12">
        <f>IF(OR($E10508="",$F10508=""),"",IF(AND($G10508=1,$F10508&gt;='Working Hours'!$C$8,$F10508&lt;'Working Hours'!$C$9),1,0))</f>
        <v/>
      </c>
    </row>
    <row r="10509">
      <c r="A10509" s="11" t="n"/>
      <c r="B10509" s="11" t="n"/>
      <c r="C10509" s="11" t="n"/>
      <c r="E10509" s="12">
        <f>IF($A10509="","",IF(ISNUMBER($A10509),$A10509,IFERROR(DATEVALUE($A10509),"")))</f>
        <v/>
      </c>
      <c r="F10509" s="12">
        <f>IF($B10509="","",IF(ISNUMBER($B10509),HOUR($B10509)*2+MINUTE($B10509)/30,IFERROR(VALUE(LEFT($B10509,FIND(":",$B10509)-1))*2+VALUE(MID($B10509,FIND(":",$B10509)+1,2))/30,"")))</f>
        <v/>
      </c>
      <c r="G10509" s="12">
        <f>IF($E10509="","",IF(WEEKDAY($E10509,2)&lt;6,1,0))</f>
        <v/>
      </c>
      <c r="H10509" s="12">
        <f>IF(OR($E10509="",$F10509=""),"",IF(AND($G10509=1,$F10509&gt;='Working Hours'!$C$8,$F10509&lt;'Working Hours'!$C$9),1,0))</f>
        <v/>
      </c>
    </row>
    <row r="10510">
      <c r="A10510" s="11" t="n"/>
      <c r="B10510" s="11" t="n"/>
      <c r="C10510" s="11" t="n"/>
      <c r="E10510" s="12">
        <f>IF($A10510="","",IF(ISNUMBER($A10510),$A10510,IFERROR(DATEVALUE($A10510),"")))</f>
        <v/>
      </c>
      <c r="F10510" s="12">
        <f>IF($B10510="","",IF(ISNUMBER($B10510),HOUR($B10510)*2+MINUTE($B10510)/30,IFERROR(VALUE(LEFT($B10510,FIND(":",$B10510)-1))*2+VALUE(MID($B10510,FIND(":",$B10510)+1,2))/30,"")))</f>
        <v/>
      </c>
      <c r="G10510" s="12">
        <f>IF($E10510="","",IF(WEEKDAY($E10510,2)&lt;6,1,0))</f>
        <v/>
      </c>
      <c r="H10510" s="12">
        <f>IF(OR($E10510="",$F10510=""),"",IF(AND($G10510=1,$F10510&gt;='Working Hours'!$C$8,$F10510&lt;'Working Hours'!$C$9),1,0))</f>
        <v/>
      </c>
    </row>
    <row r="10511">
      <c r="A10511" s="11" t="n"/>
      <c r="B10511" s="11" t="n"/>
      <c r="C10511" s="11" t="n"/>
      <c r="E10511" s="12">
        <f>IF($A10511="","",IF(ISNUMBER($A10511),$A10511,IFERROR(DATEVALUE($A10511),"")))</f>
        <v/>
      </c>
      <c r="F10511" s="12">
        <f>IF($B10511="","",IF(ISNUMBER($B10511),HOUR($B10511)*2+MINUTE($B10511)/30,IFERROR(VALUE(LEFT($B10511,FIND(":",$B10511)-1))*2+VALUE(MID($B10511,FIND(":",$B10511)+1,2))/30,"")))</f>
        <v/>
      </c>
      <c r="G10511" s="12">
        <f>IF($E10511="","",IF(WEEKDAY($E10511,2)&lt;6,1,0))</f>
        <v/>
      </c>
      <c r="H10511" s="12">
        <f>IF(OR($E10511="",$F10511=""),"",IF(AND($G10511=1,$F10511&gt;='Working Hours'!$C$8,$F10511&lt;'Working Hours'!$C$9),1,0))</f>
        <v/>
      </c>
    </row>
    <row r="10512">
      <c r="A10512" s="11" t="n"/>
      <c r="B10512" s="11" t="n"/>
      <c r="C10512" s="11" t="n"/>
      <c r="E10512" s="12">
        <f>IF($A10512="","",IF(ISNUMBER($A10512),$A10512,IFERROR(DATEVALUE($A10512),"")))</f>
        <v/>
      </c>
      <c r="F10512" s="12">
        <f>IF($B10512="","",IF(ISNUMBER($B10512),HOUR($B10512)*2+MINUTE($B10512)/30,IFERROR(VALUE(LEFT($B10512,FIND(":",$B10512)-1))*2+VALUE(MID($B10512,FIND(":",$B10512)+1,2))/30,"")))</f>
        <v/>
      </c>
      <c r="G10512" s="12">
        <f>IF($E10512="","",IF(WEEKDAY($E10512,2)&lt;6,1,0))</f>
        <v/>
      </c>
      <c r="H10512" s="12">
        <f>IF(OR($E10512="",$F10512=""),"",IF(AND($G10512=1,$F10512&gt;='Working Hours'!$C$8,$F10512&lt;'Working Hours'!$C$9),1,0))</f>
        <v/>
      </c>
    </row>
    <row r="10513">
      <c r="A10513" s="11" t="n"/>
      <c r="B10513" s="11" t="n"/>
      <c r="C10513" s="11" t="n"/>
      <c r="E10513" s="12">
        <f>IF($A10513="","",IF(ISNUMBER($A10513),$A10513,IFERROR(DATEVALUE($A10513),"")))</f>
        <v/>
      </c>
      <c r="F10513" s="12">
        <f>IF($B10513="","",IF(ISNUMBER($B10513),HOUR($B10513)*2+MINUTE($B10513)/30,IFERROR(VALUE(LEFT($B10513,FIND(":",$B10513)-1))*2+VALUE(MID($B10513,FIND(":",$B10513)+1,2))/30,"")))</f>
        <v/>
      </c>
      <c r="G10513" s="12">
        <f>IF($E10513="","",IF(WEEKDAY($E10513,2)&lt;6,1,0))</f>
        <v/>
      </c>
      <c r="H10513" s="12">
        <f>IF(OR($E10513="",$F10513=""),"",IF(AND($G10513=1,$F10513&gt;='Working Hours'!$C$8,$F10513&lt;'Working Hours'!$C$9),1,0))</f>
        <v/>
      </c>
    </row>
    <row r="10514">
      <c r="A10514" s="11" t="n"/>
      <c r="B10514" s="11" t="n"/>
      <c r="C10514" s="11" t="n"/>
      <c r="E10514" s="12">
        <f>IF($A10514="","",IF(ISNUMBER($A10514),$A10514,IFERROR(DATEVALUE($A10514),"")))</f>
        <v/>
      </c>
      <c r="F10514" s="12">
        <f>IF($B10514="","",IF(ISNUMBER($B10514),HOUR($B10514)*2+MINUTE($B10514)/30,IFERROR(VALUE(LEFT($B10514,FIND(":",$B10514)-1))*2+VALUE(MID($B10514,FIND(":",$B10514)+1,2))/30,"")))</f>
        <v/>
      </c>
      <c r="G10514" s="12">
        <f>IF($E10514="","",IF(WEEKDAY($E10514,2)&lt;6,1,0))</f>
        <v/>
      </c>
      <c r="H10514" s="12">
        <f>IF(OR($E10514="",$F10514=""),"",IF(AND($G10514=1,$F10514&gt;='Working Hours'!$C$8,$F10514&lt;'Working Hours'!$C$9),1,0))</f>
        <v/>
      </c>
    </row>
    <row r="10515">
      <c r="A10515" s="11" t="n"/>
      <c r="B10515" s="11" t="n"/>
      <c r="C10515" s="11" t="n"/>
      <c r="E10515" s="12">
        <f>IF($A10515="","",IF(ISNUMBER($A10515),$A10515,IFERROR(DATEVALUE($A10515),"")))</f>
        <v/>
      </c>
      <c r="F10515" s="12">
        <f>IF($B10515="","",IF(ISNUMBER($B10515),HOUR($B10515)*2+MINUTE($B10515)/30,IFERROR(VALUE(LEFT($B10515,FIND(":",$B10515)-1))*2+VALUE(MID($B10515,FIND(":",$B10515)+1,2))/30,"")))</f>
        <v/>
      </c>
      <c r="G10515" s="12">
        <f>IF($E10515="","",IF(WEEKDAY($E10515,2)&lt;6,1,0))</f>
        <v/>
      </c>
      <c r="H10515" s="12">
        <f>IF(OR($E10515="",$F10515=""),"",IF(AND($G10515=1,$F10515&gt;='Working Hours'!$C$8,$F10515&lt;'Working Hours'!$C$9),1,0))</f>
        <v/>
      </c>
    </row>
    <row r="10516">
      <c r="A10516" s="11" t="n"/>
      <c r="B10516" s="11" t="n"/>
      <c r="C10516" s="11" t="n"/>
      <c r="E10516" s="12">
        <f>IF($A10516="","",IF(ISNUMBER($A10516),$A10516,IFERROR(DATEVALUE($A10516),"")))</f>
        <v/>
      </c>
      <c r="F10516" s="12">
        <f>IF($B10516="","",IF(ISNUMBER($B10516),HOUR($B10516)*2+MINUTE($B10516)/30,IFERROR(VALUE(LEFT($B10516,FIND(":",$B10516)-1))*2+VALUE(MID($B10516,FIND(":",$B10516)+1,2))/30,"")))</f>
        <v/>
      </c>
      <c r="G10516" s="12">
        <f>IF($E10516="","",IF(WEEKDAY($E10516,2)&lt;6,1,0))</f>
        <v/>
      </c>
      <c r="H10516" s="12">
        <f>IF(OR($E10516="",$F10516=""),"",IF(AND($G10516=1,$F10516&gt;='Working Hours'!$C$8,$F10516&lt;'Working Hours'!$C$9),1,0))</f>
        <v/>
      </c>
    </row>
    <row r="10517">
      <c r="A10517" s="11" t="n"/>
      <c r="B10517" s="11" t="n"/>
      <c r="C10517" s="11" t="n"/>
      <c r="E10517" s="12">
        <f>IF($A10517="","",IF(ISNUMBER($A10517),$A10517,IFERROR(DATEVALUE($A10517),"")))</f>
        <v/>
      </c>
      <c r="F10517" s="12">
        <f>IF($B10517="","",IF(ISNUMBER($B10517),HOUR($B10517)*2+MINUTE($B10517)/30,IFERROR(VALUE(LEFT($B10517,FIND(":",$B10517)-1))*2+VALUE(MID($B10517,FIND(":",$B10517)+1,2))/30,"")))</f>
        <v/>
      </c>
      <c r="G10517" s="12">
        <f>IF($E10517="","",IF(WEEKDAY($E10517,2)&lt;6,1,0))</f>
        <v/>
      </c>
      <c r="H10517" s="12">
        <f>IF(OR($E10517="",$F10517=""),"",IF(AND($G10517=1,$F10517&gt;='Working Hours'!$C$8,$F10517&lt;'Working Hours'!$C$9),1,0))</f>
        <v/>
      </c>
    </row>
    <row r="10518">
      <c r="A10518" s="11" t="n"/>
      <c r="B10518" s="11" t="n"/>
      <c r="C10518" s="11" t="n"/>
      <c r="E10518" s="12">
        <f>IF($A10518="","",IF(ISNUMBER($A10518),$A10518,IFERROR(DATEVALUE($A10518),"")))</f>
        <v/>
      </c>
      <c r="F10518" s="12">
        <f>IF($B10518="","",IF(ISNUMBER($B10518),HOUR($B10518)*2+MINUTE($B10518)/30,IFERROR(VALUE(LEFT($B10518,FIND(":",$B10518)-1))*2+VALUE(MID($B10518,FIND(":",$B10518)+1,2))/30,"")))</f>
        <v/>
      </c>
      <c r="G10518" s="12">
        <f>IF($E10518="","",IF(WEEKDAY($E10518,2)&lt;6,1,0))</f>
        <v/>
      </c>
      <c r="H10518" s="12">
        <f>IF(OR($E10518="",$F10518=""),"",IF(AND($G10518=1,$F10518&gt;='Working Hours'!$C$8,$F10518&lt;'Working Hours'!$C$9),1,0))</f>
        <v/>
      </c>
    </row>
    <row r="10519">
      <c r="A10519" s="11" t="n"/>
      <c r="B10519" s="11" t="n"/>
      <c r="C10519" s="11" t="n"/>
      <c r="E10519" s="12">
        <f>IF($A10519="","",IF(ISNUMBER($A10519),$A10519,IFERROR(DATEVALUE($A10519),"")))</f>
        <v/>
      </c>
      <c r="F10519" s="12">
        <f>IF($B10519="","",IF(ISNUMBER($B10519),HOUR($B10519)*2+MINUTE($B10519)/30,IFERROR(VALUE(LEFT($B10519,FIND(":",$B10519)-1))*2+VALUE(MID($B10519,FIND(":",$B10519)+1,2))/30,"")))</f>
        <v/>
      </c>
      <c r="G10519" s="12">
        <f>IF($E10519="","",IF(WEEKDAY($E10519,2)&lt;6,1,0))</f>
        <v/>
      </c>
      <c r="H10519" s="12">
        <f>IF(OR($E10519="",$F10519=""),"",IF(AND($G10519=1,$F10519&gt;='Working Hours'!$C$8,$F10519&lt;'Working Hours'!$C$9),1,0))</f>
        <v/>
      </c>
    </row>
    <row r="10520">
      <c r="A10520" s="11" t="n"/>
      <c r="B10520" s="11" t="n"/>
      <c r="C10520" s="11" t="n"/>
      <c r="E10520" s="12">
        <f>IF($A10520="","",IF(ISNUMBER($A10520),$A10520,IFERROR(DATEVALUE($A10520),"")))</f>
        <v/>
      </c>
      <c r="F10520" s="12">
        <f>IF($B10520="","",IF(ISNUMBER($B10520),HOUR($B10520)*2+MINUTE($B10520)/30,IFERROR(VALUE(LEFT($B10520,FIND(":",$B10520)-1))*2+VALUE(MID($B10520,FIND(":",$B10520)+1,2))/30,"")))</f>
        <v/>
      </c>
      <c r="G10520" s="12">
        <f>IF($E10520="","",IF(WEEKDAY($E10520,2)&lt;6,1,0))</f>
        <v/>
      </c>
      <c r="H10520" s="12">
        <f>IF(OR($E10520="",$F10520=""),"",IF(AND($G10520=1,$F10520&gt;='Working Hours'!$C$8,$F10520&lt;'Working Hours'!$C$9),1,0))</f>
        <v/>
      </c>
    </row>
    <row r="10521">
      <c r="A10521" s="11" t="n"/>
      <c r="B10521" s="11" t="n"/>
      <c r="C10521" s="11" t="n"/>
      <c r="E10521" s="12">
        <f>IF($A10521="","",IF(ISNUMBER($A10521),$A10521,IFERROR(DATEVALUE($A10521),"")))</f>
        <v/>
      </c>
      <c r="F10521" s="12">
        <f>IF($B10521="","",IF(ISNUMBER($B10521),HOUR($B10521)*2+MINUTE($B10521)/30,IFERROR(VALUE(LEFT($B10521,FIND(":",$B10521)-1))*2+VALUE(MID($B10521,FIND(":",$B10521)+1,2))/30,"")))</f>
        <v/>
      </c>
      <c r="G10521" s="12">
        <f>IF($E10521="","",IF(WEEKDAY($E10521,2)&lt;6,1,0))</f>
        <v/>
      </c>
      <c r="H10521" s="12">
        <f>IF(OR($E10521="",$F10521=""),"",IF(AND($G10521=1,$F10521&gt;='Working Hours'!$C$8,$F10521&lt;'Working Hours'!$C$9),1,0))</f>
        <v/>
      </c>
    </row>
    <row r="10522">
      <c r="A10522" s="11" t="n"/>
      <c r="B10522" s="11" t="n"/>
      <c r="C10522" s="11" t="n"/>
      <c r="E10522" s="12">
        <f>IF($A10522="","",IF(ISNUMBER($A10522),$A10522,IFERROR(DATEVALUE($A10522),"")))</f>
        <v/>
      </c>
      <c r="F10522" s="12">
        <f>IF($B10522="","",IF(ISNUMBER($B10522),HOUR($B10522)*2+MINUTE($B10522)/30,IFERROR(VALUE(LEFT($B10522,FIND(":",$B10522)-1))*2+VALUE(MID($B10522,FIND(":",$B10522)+1,2))/30,"")))</f>
        <v/>
      </c>
      <c r="G10522" s="12">
        <f>IF($E10522="","",IF(WEEKDAY($E10522,2)&lt;6,1,0))</f>
        <v/>
      </c>
      <c r="H10522" s="12">
        <f>IF(OR($E10522="",$F10522=""),"",IF(AND($G10522=1,$F10522&gt;='Working Hours'!$C$8,$F10522&lt;'Working Hours'!$C$9),1,0))</f>
        <v/>
      </c>
    </row>
    <row r="10523">
      <c r="A10523" s="11" t="n"/>
      <c r="B10523" s="11" t="n"/>
      <c r="C10523" s="11" t="n"/>
      <c r="E10523" s="12">
        <f>IF($A10523="","",IF(ISNUMBER($A10523),$A10523,IFERROR(DATEVALUE($A10523),"")))</f>
        <v/>
      </c>
      <c r="F10523" s="12">
        <f>IF($B10523="","",IF(ISNUMBER($B10523),HOUR($B10523)*2+MINUTE($B10523)/30,IFERROR(VALUE(LEFT($B10523,FIND(":",$B10523)-1))*2+VALUE(MID($B10523,FIND(":",$B10523)+1,2))/30,"")))</f>
        <v/>
      </c>
      <c r="G10523" s="12">
        <f>IF($E10523="","",IF(WEEKDAY($E10523,2)&lt;6,1,0))</f>
        <v/>
      </c>
      <c r="H10523" s="12">
        <f>IF(OR($E10523="",$F10523=""),"",IF(AND($G10523=1,$F10523&gt;='Working Hours'!$C$8,$F10523&lt;'Working Hours'!$C$9),1,0))</f>
        <v/>
      </c>
    </row>
    <row r="10524">
      <c r="A10524" s="11" t="n"/>
      <c r="B10524" s="11" t="n"/>
      <c r="C10524" s="11" t="n"/>
      <c r="E10524" s="12">
        <f>IF($A10524="","",IF(ISNUMBER($A10524),$A10524,IFERROR(DATEVALUE($A10524),"")))</f>
        <v/>
      </c>
      <c r="F10524" s="12">
        <f>IF($B10524="","",IF(ISNUMBER($B10524),HOUR($B10524)*2+MINUTE($B10524)/30,IFERROR(VALUE(LEFT($B10524,FIND(":",$B10524)-1))*2+VALUE(MID($B10524,FIND(":",$B10524)+1,2))/30,"")))</f>
        <v/>
      </c>
      <c r="G10524" s="12">
        <f>IF($E10524="","",IF(WEEKDAY($E10524,2)&lt;6,1,0))</f>
        <v/>
      </c>
      <c r="H10524" s="12">
        <f>IF(OR($E10524="",$F10524=""),"",IF(AND($G10524=1,$F10524&gt;='Working Hours'!$C$8,$F10524&lt;'Working Hours'!$C$9),1,0))</f>
        <v/>
      </c>
    </row>
    <row r="10525">
      <c r="A10525" s="11" t="n"/>
      <c r="B10525" s="11" t="n"/>
      <c r="C10525" s="11" t="n"/>
      <c r="E10525" s="12">
        <f>IF($A10525="","",IF(ISNUMBER($A10525),$A10525,IFERROR(DATEVALUE($A10525),"")))</f>
        <v/>
      </c>
      <c r="F10525" s="12">
        <f>IF($B10525="","",IF(ISNUMBER($B10525),HOUR($B10525)*2+MINUTE($B10525)/30,IFERROR(VALUE(LEFT($B10525,FIND(":",$B10525)-1))*2+VALUE(MID($B10525,FIND(":",$B10525)+1,2))/30,"")))</f>
        <v/>
      </c>
      <c r="G10525" s="12">
        <f>IF($E10525="","",IF(WEEKDAY($E10525,2)&lt;6,1,0))</f>
        <v/>
      </c>
      <c r="H10525" s="12">
        <f>IF(OR($E10525="",$F10525=""),"",IF(AND($G10525=1,$F10525&gt;='Working Hours'!$C$8,$F10525&lt;'Working Hours'!$C$9),1,0))</f>
        <v/>
      </c>
    </row>
    <row r="10526">
      <c r="A10526" s="11" t="n"/>
      <c r="B10526" s="11" t="n"/>
      <c r="C10526" s="11" t="n"/>
      <c r="E10526" s="12">
        <f>IF($A10526="","",IF(ISNUMBER($A10526),$A10526,IFERROR(DATEVALUE($A10526),"")))</f>
        <v/>
      </c>
      <c r="F10526" s="12">
        <f>IF($B10526="","",IF(ISNUMBER($B10526),HOUR($B10526)*2+MINUTE($B10526)/30,IFERROR(VALUE(LEFT($B10526,FIND(":",$B10526)-1))*2+VALUE(MID($B10526,FIND(":",$B10526)+1,2))/30,"")))</f>
        <v/>
      </c>
      <c r="G10526" s="12">
        <f>IF($E10526="","",IF(WEEKDAY($E10526,2)&lt;6,1,0))</f>
        <v/>
      </c>
      <c r="H10526" s="12">
        <f>IF(OR($E10526="",$F10526=""),"",IF(AND($G10526=1,$F10526&gt;='Working Hours'!$C$8,$F10526&lt;'Working Hours'!$C$9),1,0))</f>
        <v/>
      </c>
    </row>
    <row r="10527">
      <c r="A10527" s="11" t="n"/>
      <c r="B10527" s="11" t="n"/>
      <c r="C10527" s="11" t="n"/>
      <c r="E10527" s="12">
        <f>IF($A10527="","",IF(ISNUMBER($A10527),$A10527,IFERROR(DATEVALUE($A10527),"")))</f>
        <v/>
      </c>
      <c r="F10527" s="12">
        <f>IF($B10527="","",IF(ISNUMBER($B10527),HOUR($B10527)*2+MINUTE($B10527)/30,IFERROR(VALUE(LEFT($B10527,FIND(":",$B10527)-1))*2+VALUE(MID($B10527,FIND(":",$B10527)+1,2))/30,"")))</f>
        <v/>
      </c>
      <c r="G10527" s="12">
        <f>IF($E10527="","",IF(WEEKDAY($E10527,2)&lt;6,1,0))</f>
        <v/>
      </c>
      <c r="H10527" s="12">
        <f>IF(OR($E10527="",$F10527=""),"",IF(AND($G10527=1,$F10527&gt;='Working Hours'!$C$8,$F10527&lt;'Working Hours'!$C$9),1,0))</f>
        <v/>
      </c>
    </row>
    <row r="10528">
      <c r="A10528" s="11" t="n"/>
      <c r="B10528" s="11" t="n"/>
      <c r="C10528" s="11" t="n"/>
      <c r="E10528" s="12">
        <f>IF($A10528="","",IF(ISNUMBER($A10528),$A10528,IFERROR(DATEVALUE($A10528),"")))</f>
        <v/>
      </c>
      <c r="F10528" s="12">
        <f>IF($B10528="","",IF(ISNUMBER($B10528),HOUR($B10528)*2+MINUTE($B10528)/30,IFERROR(VALUE(LEFT($B10528,FIND(":",$B10528)-1))*2+VALUE(MID($B10528,FIND(":",$B10528)+1,2))/30,"")))</f>
        <v/>
      </c>
      <c r="G10528" s="12">
        <f>IF($E10528="","",IF(WEEKDAY($E10528,2)&lt;6,1,0))</f>
        <v/>
      </c>
      <c r="H10528" s="12">
        <f>IF(OR($E10528="",$F10528=""),"",IF(AND($G10528=1,$F10528&gt;='Working Hours'!$C$8,$F10528&lt;'Working Hours'!$C$9),1,0))</f>
        <v/>
      </c>
    </row>
    <row r="10529">
      <c r="A10529" s="11" t="n"/>
      <c r="B10529" s="11" t="n"/>
      <c r="C10529" s="11" t="n"/>
      <c r="E10529" s="12">
        <f>IF($A10529="","",IF(ISNUMBER($A10529),$A10529,IFERROR(DATEVALUE($A10529),"")))</f>
        <v/>
      </c>
      <c r="F10529" s="12">
        <f>IF($B10529="","",IF(ISNUMBER($B10529),HOUR($B10529)*2+MINUTE($B10529)/30,IFERROR(VALUE(LEFT($B10529,FIND(":",$B10529)-1))*2+VALUE(MID($B10529,FIND(":",$B10529)+1,2))/30,"")))</f>
        <v/>
      </c>
      <c r="G10529" s="12">
        <f>IF($E10529="","",IF(WEEKDAY($E10529,2)&lt;6,1,0))</f>
        <v/>
      </c>
      <c r="H10529" s="12">
        <f>IF(OR($E10529="",$F10529=""),"",IF(AND($G10529=1,$F10529&gt;='Working Hours'!$C$8,$F10529&lt;'Working Hours'!$C$9),1,0))</f>
        <v/>
      </c>
    </row>
    <row r="10530">
      <c r="A10530" s="11" t="n"/>
      <c r="B10530" s="11" t="n"/>
      <c r="C10530" s="11" t="n"/>
      <c r="E10530" s="12">
        <f>IF($A10530="","",IF(ISNUMBER($A10530),$A10530,IFERROR(DATEVALUE($A10530),"")))</f>
        <v/>
      </c>
      <c r="F10530" s="12">
        <f>IF($B10530="","",IF(ISNUMBER($B10530),HOUR($B10530)*2+MINUTE($B10530)/30,IFERROR(VALUE(LEFT($B10530,FIND(":",$B10530)-1))*2+VALUE(MID($B10530,FIND(":",$B10530)+1,2))/30,"")))</f>
        <v/>
      </c>
      <c r="G10530" s="12">
        <f>IF($E10530="","",IF(WEEKDAY($E10530,2)&lt;6,1,0))</f>
        <v/>
      </c>
      <c r="H10530" s="12">
        <f>IF(OR($E10530="",$F10530=""),"",IF(AND($G10530=1,$F10530&gt;='Working Hours'!$C$8,$F10530&lt;'Working Hours'!$C$9),1,0))</f>
        <v/>
      </c>
    </row>
    <row r="10531">
      <c r="A10531" s="11" t="n"/>
      <c r="B10531" s="11" t="n"/>
      <c r="C10531" s="11" t="n"/>
      <c r="E10531" s="12">
        <f>IF($A10531="","",IF(ISNUMBER($A10531),$A10531,IFERROR(DATEVALUE($A10531),"")))</f>
        <v/>
      </c>
      <c r="F10531" s="12">
        <f>IF($B10531="","",IF(ISNUMBER($B10531),HOUR($B10531)*2+MINUTE($B10531)/30,IFERROR(VALUE(LEFT($B10531,FIND(":",$B10531)-1))*2+VALUE(MID($B10531,FIND(":",$B10531)+1,2))/30,"")))</f>
        <v/>
      </c>
      <c r="G10531" s="12">
        <f>IF($E10531="","",IF(WEEKDAY($E10531,2)&lt;6,1,0))</f>
        <v/>
      </c>
      <c r="H10531" s="12">
        <f>IF(OR($E10531="",$F10531=""),"",IF(AND($G10531=1,$F10531&gt;='Working Hours'!$C$8,$F10531&lt;'Working Hours'!$C$9),1,0))</f>
        <v/>
      </c>
    </row>
    <row r="10532">
      <c r="A10532" s="11" t="n"/>
      <c r="B10532" s="11" t="n"/>
      <c r="C10532" s="11" t="n"/>
      <c r="E10532" s="12">
        <f>IF($A10532="","",IF(ISNUMBER($A10532),$A10532,IFERROR(DATEVALUE($A10532),"")))</f>
        <v/>
      </c>
      <c r="F10532" s="12">
        <f>IF($B10532="","",IF(ISNUMBER($B10532),HOUR($B10532)*2+MINUTE($B10532)/30,IFERROR(VALUE(LEFT($B10532,FIND(":",$B10532)-1))*2+VALUE(MID($B10532,FIND(":",$B10532)+1,2))/30,"")))</f>
        <v/>
      </c>
      <c r="G10532" s="12">
        <f>IF($E10532="","",IF(WEEKDAY($E10532,2)&lt;6,1,0))</f>
        <v/>
      </c>
      <c r="H10532" s="12">
        <f>IF(OR($E10532="",$F10532=""),"",IF(AND($G10532=1,$F10532&gt;='Working Hours'!$C$8,$F10532&lt;'Working Hours'!$C$9),1,0))</f>
        <v/>
      </c>
    </row>
    <row r="10533">
      <c r="A10533" s="11" t="n"/>
      <c r="B10533" s="11" t="n"/>
      <c r="C10533" s="11" t="n"/>
      <c r="E10533" s="12">
        <f>IF($A10533="","",IF(ISNUMBER($A10533),$A10533,IFERROR(DATEVALUE($A10533),"")))</f>
        <v/>
      </c>
      <c r="F10533" s="12">
        <f>IF($B10533="","",IF(ISNUMBER($B10533),HOUR($B10533)*2+MINUTE($B10533)/30,IFERROR(VALUE(LEFT($B10533,FIND(":",$B10533)-1))*2+VALUE(MID($B10533,FIND(":",$B10533)+1,2))/30,"")))</f>
        <v/>
      </c>
      <c r="G10533" s="12">
        <f>IF($E10533="","",IF(WEEKDAY($E10533,2)&lt;6,1,0))</f>
        <v/>
      </c>
      <c r="H10533" s="12">
        <f>IF(OR($E10533="",$F10533=""),"",IF(AND($G10533=1,$F10533&gt;='Working Hours'!$C$8,$F10533&lt;'Working Hours'!$C$9),1,0))</f>
        <v/>
      </c>
    </row>
    <row r="10534">
      <c r="A10534" s="11" t="n"/>
      <c r="B10534" s="11" t="n"/>
      <c r="C10534" s="11" t="n"/>
      <c r="E10534" s="12">
        <f>IF($A10534="","",IF(ISNUMBER($A10534),$A10534,IFERROR(DATEVALUE($A10534),"")))</f>
        <v/>
      </c>
      <c r="F10534" s="12">
        <f>IF($B10534="","",IF(ISNUMBER($B10534),HOUR($B10534)*2+MINUTE($B10534)/30,IFERROR(VALUE(LEFT($B10534,FIND(":",$B10534)-1))*2+VALUE(MID($B10534,FIND(":",$B10534)+1,2))/30,"")))</f>
        <v/>
      </c>
      <c r="G10534" s="12">
        <f>IF($E10534="","",IF(WEEKDAY($E10534,2)&lt;6,1,0))</f>
        <v/>
      </c>
      <c r="H10534" s="12">
        <f>IF(OR($E10534="",$F10534=""),"",IF(AND($G10534=1,$F10534&gt;='Working Hours'!$C$8,$F10534&lt;'Working Hours'!$C$9),1,0))</f>
        <v/>
      </c>
    </row>
    <row r="10535">
      <c r="A10535" s="11" t="n"/>
      <c r="B10535" s="11" t="n"/>
      <c r="C10535" s="11" t="n"/>
      <c r="E10535" s="12">
        <f>IF($A10535="","",IF(ISNUMBER($A10535),$A10535,IFERROR(DATEVALUE($A10535),"")))</f>
        <v/>
      </c>
      <c r="F10535" s="12">
        <f>IF($B10535="","",IF(ISNUMBER($B10535),HOUR($B10535)*2+MINUTE($B10535)/30,IFERROR(VALUE(LEFT($B10535,FIND(":",$B10535)-1))*2+VALUE(MID($B10535,FIND(":",$B10535)+1,2))/30,"")))</f>
        <v/>
      </c>
      <c r="G10535" s="12">
        <f>IF($E10535="","",IF(WEEKDAY($E10535,2)&lt;6,1,0))</f>
        <v/>
      </c>
      <c r="H10535" s="12">
        <f>IF(OR($E10535="",$F10535=""),"",IF(AND($G10535=1,$F10535&gt;='Working Hours'!$C$8,$F10535&lt;'Working Hours'!$C$9),1,0))</f>
        <v/>
      </c>
    </row>
    <row r="10536">
      <c r="A10536" s="11" t="n"/>
      <c r="B10536" s="11" t="n"/>
      <c r="C10536" s="11" t="n"/>
      <c r="E10536" s="12">
        <f>IF($A10536="","",IF(ISNUMBER($A10536),$A10536,IFERROR(DATEVALUE($A10536),"")))</f>
        <v/>
      </c>
      <c r="F10536" s="12">
        <f>IF($B10536="","",IF(ISNUMBER($B10536),HOUR($B10536)*2+MINUTE($B10536)/30,IFERROR(VALUE(LEFT($B10536,FIND(":",$B10536)-1))*2+VALUE(MID($B10536,FIND(":",$B10536)+1,2))/30,"")))</f>
        <v/>
      </c>
      <c r="G10536" s="12">
        <f>IF($E10536="","",IF(WEEKDAY($E10536,2)&lt;6,1,0))</f>
        <v/>
      </c>
      <c r="H10536" s="12">
        <f>IF(OR($E10536="",$F10536=""),"",IF(AND($G10536=1,$F10536&gt;='Working Hours'!$C$8,$F10536&lt;'Working Hours'!$C$9),1,0))</f>
        <v/>
      </c>
    </row>
    <row r="10537">
      <c r="A10537" s="11" t="n"/>
      <c r="B10537" s="11" t="n"/>
      <c r="C10537" s="11" t="n"/>
      <c r="E10537" s="12">
        <f>IF($A10537="","",IF(ISNUMBER($A10537),$A10537,IFERROR(DATEVALUE($A10537),"")))</f>
        <v/>
      </c>
      <c r="F10537" s="12">
        <f>IF($B10537="","",IF(ISNUMBER($B10537),HOUR($B10537)*2+MINUTE($B10537)/30,IFERROR(VALUE(LEFT($B10537,FIND(":",$B10537)-1))*2+VALUE(MID($B10537,FIND(":",$B10537)+1,2))/30,"")))</f>
        <v/>
      </c>
      <c r="G10537" s="12">
        <f>IF($E10537="","",IF(WEEKDAY($E10537,2)&lt;6,1,0))</f>
        <v/>
      </c>
      <c r="H10537" s="12">
        <f>IF(OR($E10537="",$F10537=""),"",IF(AND($G10537=1,$F10537&gt;='Working Hours'!$C$8,$F10537&lt;'Working Hours'!$C$9),1,0))</f>
        <v/>
      </c>
    </row>
    <row r="10538">
      <c r="A10538" s="11" t="n"/>
      <c r="B10538" s="11" t="n"/>
      <c r="C10538" s="11" t="n"/>
      <c r="E10538" s="12">
        <f>IF($A10538="","",IF(ISNUMBER($A10538),$A10538,IFERROR(DATEVALUE($A10538),"")))</f>
        <v/>
      </c>
      <c r="F10538" s="12">
        <f>IF($B10538="","",IF(ISNUMBER($B10538),HOUR($B10538)*2+MINUTE($B10538)/30,IFERROR(VALUE(LEFT($B10538,FIND(":",$B10538)-1))*2+VALUE(MID($B10538,FIND(":",$B10538)+1,2))/30,"")))</f>
        <v/>
      </c>
      <c r="G10538" s="12">
        <f>IF($E10538="","",IF(WEEKDAY($E10538,2)&lt;6,1,0))</f>
        <v/>
      </c>
      <c r="H10538" s="12">
        <f>IF(OR($E10538="",$F10538=""),"",IF(AND($G10538=1,$F10538&gt;='Working Hours'!$C$8,$F10538&lt;'Working Hours'!$C$9),1,0))</f>
        <v/>
      </c>
    </row>
    <row r="10539">
      <c r="A10539" s="11" t="n"/>
      <c r="B10539" s="11" t="n"/>
      <c r="C10539" s="11" t="n"/>
      <c r="E10539" s="12">
        <f>IF($A10539="","",IF(ISNUMBER($A10539),$A10539,IFERROR(DATEVALUE($A10539),"")))</f>
        <v/>
      </c>
      <c r="F10539" s="12">
        <f>IF($B10539="","",IF(ISNUMBER($B10539),HOUR($B10539)*2+MINUTE($B10539)/30,IFERROR(VALUE(LEFT($B10539,FIND(":",$B10539)-1))*2+VALUE(MID($B10539,FIND(":",$B10539)+1,2))/30,"")))</f>
        <v/>
      </c>
      <c r="G10539" s="12">
        <f>IF($E10539="","",IF(WEEKDAY($E10539,2)&lt;6,1,0))</f>
        <v/>
      </c>
      <c r="H10539" s="12">
        <f>IF(OR($E10539="",$F10539=""),"",IF(AND($G10539=1,$F10539&gt;='Working Hours'!$C$8,$F10539&lt;'Working Hours'!$C$9),1,0))</f>
        <v/>
      </c>
    </row>
    <row r="10540">
      <c r="A10540" s="11" t="n"/>
      <c r="B10540" s="11" t="n"/>
      <c r="C10540" s="11" t="n"/>
      <c r="E10540" s="12">
        <f>IF($A10540="","",IF(ISNUMBER($A10540),$A10540,IFERROR(DATEVALUE($A10540),"")))</f>
        <v/>
      </c>
      <c r="F10540" s="12">
        <f>IF($B10540="","",IF(ISNUMBER($B10540),HOUR($B10540)*2+MINUTE($B10540)/30,IFERROR(VALUE(LEFT($B10540,FIND(":",$B10540)-1))*2+VALUE(MID($B10540,FIND(":",$B10540)+1,2))/30,"")))</f>
        <v/>
      </c>
      <c r="G10540" s="12">
        <f>IF($E10540="","",IF(WEEKDAY($E10540,2)&lt;6,1,0))</f>
        <v/>
      </c>
      <c r="H10540" s="12">
        <f>IF(OR($E10540="",$F10540=""),"",IF(AND($G10540=1,$F10540&gt;='Working Hours'!$C$8,$F10540&lt;'Working Hours'!$C$9),1,0))</f>
        <v/>
      </c>
    </row>
    <row r="10541">
      <c r="A10541" s="11" t="n"/>
      <c r="B10541" s="11" t="n"/>
      <c r="C10541" s="11" t="n"/>
      <c r="E10541" s="12">
        <f>IF($A10541="","",IF(ISNUMBER($A10541),$A10541,IFERROR(DATEVALUE($A10541),"")))</f>
        <v/>
      </c>
      <c r="F10541" s="12">
        <f>IF($B10541="","",IF(ISNUMBER($B10541),HOUR($B10541)*2+MINUTE($B10541)/30,IFERROR(VALUE(LEFT($B10541,FIND(":",$B10541)-1))*2+VALUE(MID($B10541,FIND(":",$B10541)+1,2))/30,"")))</f>
        <v/>
      </c>
      <c r="G10541" s="12">
        <f>IF($E10541="","",IF(WEEKDAY($E10541,2)&lt;6,1,0))</f>
        <v/>
      </c>
      <c r="H10541" s="12">
        <f>IF(OR($E10541="",$F10541=""),"",IF(AND($G10541=1,$F10541&gt;='Working Hours'!$C$8,$F10541&lt;'Working Hours'!$C$9),1,0))</f>
        <v/>
      </c>
    </row>
    <row r="10542">
      <c r="A10542" s="11" t="n"/>
      <c r="B10542" s="11" t="n"/>
      <c r="C10542" s="11" t="n"/>
      <c r="E10542" s="12">
        <f>IF($A10542="","",IF(ISNUMBER($A10542),$A10542,IFERROR(DATEVALUE($A10542),"")))</f>
        <v/>
      </c>
      <c r="F10542" s="12">
        <f>IF($B10542="","",IF(ISNUMBER($B10542),HOUR($B10542)*2+MINUTE($B10542)/30,IFERROR(VALUE(LEFT($B10542,FIND(":",$B10542)-1))*2+VALUE(MID($B10542,FIND(":",$B10542)+1,2))/30,"")))</f>
        <v/>
      </c>
      <c r="G10542" s="12">
        <f>IF($E10542="","",IF(WEEKDAY($E10542,2)&lt;6,1,0))</f>
        <v/>
      </c>
      <c r="H10542" s="12">
        <f>IF(OR($E10542="",$F10542=""),"",IF(AND($G10542=1,$F10542&gt;='Working Hours'!$C$8,$F10542&lt;'Working Hours'!$C$9),1,0))</f>
        <v/>
      </c>
    </row>
    <row r="10543">
      <c r="A10543" s="11" t="n"/>
      <c r="B10543" s="11" t="n"/>
      <c r="C10543" s="11" t="n"/>
      <c r="E10543" s="12">
        <f>IF($A10543="","",IF(ISNUMBER($A10543),$A10543,IFERROR(DATEVALUE($A10543),"")))</f>
        <v/>
      </c>
      <c r="F10543" s="12">
        <f>IF($B10543="","",IF(ISNUMBER($B10543),HOUR($B10543)*2+MINUTE($B10543)/30,IFERROR(VALUE(LEFT($B10543,FIND(":",$B10543)-1))*2+VALUE(MID($B10543,FIND(":",$B10543)+1,2))/30,"")))</f>
        <v/>
      </c>
      <c r="G10543" s="12">
        <f>IF($E10543="","",IF(WEEKDAY($E10543,2)&lt;6,1,0))</f>
        <v/>
      </c>
      <c r="H10543" s="12">
        <f>IF(OR($E10543="",$F10543=""),"",IF(AND($G10543=1,$F10543&gt;='Working Hours'!$C$8,$F10543&lt;'Working Hours'!$C$9),1,0))</f>
        <v/>
      </c>
    </row>
    <row r="10544">
      <c r="A10544" s="11" t="n"/>
      <c r="B10544" s="11" t="n"/>
      <c r="C10544" s="11" t="n"/>
      <c r="E10544" s="12">
        <f>IF($A10544="","",IF(ISNUMBER($A10544),$A10544,IFERROR(DATEVALUE($A10544),"")))</f>
        <v/>
      </c>
      <c r="F10544" s="12">
        <f>IF($B10544="","",IF(ISNUMBER($B10544),HOUR($B10544)*2+MINUTE($B10544)/30,IFERROR(VALUE(LEFT($B10544,FIND(":",$B10544)-1))*2+VALUE(MID($B10544,FIND(":",$B10544)+1,2))/30,"")))</f>
        <v/>
      </c>
      <c r="G10544" s="12">
        <f>IF($E10544="","",IF(WEEKDAY($E10544,2)&lt;6,1,0))</f>
        <v/>
      </c>
      <c r="H10544" s="12">
        <f>IF(OR($E10544="",$F10544=""),"",IF(AND($G10544=1,$F10544&gt;='Working Hours'!$C$8,$F10544&lt;'Working Hours'!$C$9),1,0))</f>
        <v/>
      </c>
    </row>
    <row r="10545">
      <c r="A10545" s="11" t="n"/>
      <c r="B10545" s="11" t="n"/>
      <c r="C10545" s="11" t="n"/>
      <c r="E10545" s="12">
        <f>IF($A10545="","",IF(ISNUMBER($A10545),$A10545,IFERROR(DATEVALUE($A10545),"")))</f>
        <v/>
      </c>
      <c r="F10545" s="12">
        <f>IF($B10545="","",IF(ISNUMBER($B10545),HOUR($B10545)*2+MINUTE($B10545)/30,IFERROR(VALUE(LEFT($B10545,FIND(":",$B10545)-1))*2+VALUE(MID($B10545,FIND(":",$B10545)+1,2))/30,"")))</f>
        <v/>
      </c>
      <c r="G10545" s="12">
        <f>IF($E10545="","",IF(WEEKDAY($E10545,2)&lt;6,1,0))</f>
        <v/>
      </c>
      <c r="H10545" s="12">
        <f>IF(OR($E10545="",$F10545=""),"",IF(AND($G10545=1,$F10545&gt;='Working Hours'!$C$8,$F10545&lt;'Working Hours'!$C$9),1,0))</f>
        <v/>
      </c>
    </row>
    <row r="10546">
      <c r="A10546" s="11" t="n"/>
      <c r="B10546" s="11" t="n"/>
      <c r="C10546" s="11" t="n"/>
      <c r="E10546" s="12">
        <f>IF($A10546="","",IF(ISNUMBER($A10546),$A10546,IFERROR(DATEVALUE($A10546),"")))</f>
        <v/>
      </c>
      <c r="F10546" s="12">
        <f>IF($B10546="","",IF(ISNUMBER($B10546),HOUR($B10546)*2+MINUTE($B10546)/30,IFERROR(VALUE(LEFT($B10546,FIND(":",$B10546)-1))*2+VALUE(MID($B10546,FIND(":",$B10546)+1,2))/30,"")))</f>
        <v/>
      </c>
      <c r="G10546" s="12">
        <f>IF($E10546="","",IF(WEEKDAY($E10546,2)&lt;6,1,0))</f>
        <v/>
      </c>
      <c r="H10546" s="12">
        <f>IF(OR($E10546="",$F10546=""),"",IF(AND($G10546=1,$F10546&gt;='Working Hours'!$C$8,$F10546&lt;'Working Hours'!$C$9),1,0))</f>
        <v/>
      </c>
    </row>
    <row r="10547">
      <c r="A10547" s="11" t="n"/>
      <c r="B10547" s="11" t="n"/>
      <c r="C10547" s="11" t="n"/>
      <c r="E10547" s="12">
        <f>IF($A10547="","",IF(ISNUMBER($A10547),$A10547,IFERROR(DATEVALUE($A10547),"")))</f>
        <v/>
      </c>
      <c r="F10547" s="12">
        <f>IF($B10547="","",IF(ISNUMBER($B10547),HOUR($B10547)*2+MINUTE($B10547)/30,IFERROR(VALUE(LEFT($B10547,FIND(":",$B10547)-1))*2+VALUE(MID($B10547,FIND(":",$B10547)+1,2))/30,"")))</f>
        <v/>
      </c>
      <c r="G10547" s="12">
        <f>IF($E10547="","",IF(WEEKDAY($E10547,2)&lt;6,1,0))</f>
        <v/>
      </c>
      <c r="H10547" s="12">
        <f>IF(OR($E10547="",$F10547=""),"",IF(AND($G10547=1,$F10547&gt;='Working Hours'!$C$8,$F10547&lt;'Working Hours'!$C$9),1,0))</f>
        <v/>
      </c>
    </row>
    <row r="10548">
      <c r="A10548" s="11" t="n"/>
      <c r="B10548" s="11" t="n"/>
      <c r="C10548" s="11" t="n"/>
      <c r="E10548" s="12">
        <f>IF($A10548="","",IF(ISNUMBER($A10548),$A10548,IFERROR(DATEVALUE($A10548),"")))</f>
        <v/>
      </c>
      <c r="F10548" s="12">
        <f>IF($B10548="","",IF(ISNUMBER($B10548),HOUR($B10548)*2+MINUTE($B10548)/30,IFERROR(VALUE(LEFT($B10548,FIND(":",$B10548)-1))*2+VALUE(MID($B10548,FIND(":",$B10548)+1,2))/30,"")))</f>
        <v/>
      </c>
      <c r="G10548" s="12">
        <f>IF($E10548="","",IF(WEEKDAY($E10548,2)&lt;6,1,0))</f>
        <v/>
      </c>
      <c r="H10548" s="12">
        <f>IF(OR($E10548="",$F10548=""),"",IF(AND($G10548=1,$F10548&gt;='Working Hours'!$C$8,$F10548&lt;'Working Hours'!$C$9),1,0))</f>
        <v/>
      </c>
    </row>
    <row r="10549">
      <c r="A10549" s="11" t="n"/>
      <c r="B10549" s="11" t="n"/>
      <c r="C10549" s="11" t="n"/>
      <c r="E10549" s="12">
        <f>IF($A10549="","",IF(ISNUMBER($A10549),$A10549,IFERROR(DATEVALUE($A10549),"")))</f>
        <v/>
      </c>
      <c r="F10549" s="12">
        <f>IF($B10549="","",IF(ISNUMBER($B10549),HOUR($B10549)*2+MINUTE($B10549)/30,IFERROR(VALUE(LEFT($B10549,FIND(":",$B10549)-1))*2+VALUE(MID($B10549,FIND(":",$B10549)+1,2))/30,"")))</f>
        <v/>
      </c>
      <c r="G10549" s="12">
        <f>IF($E10549="","",IF(WEEKDAY($E10549,2)&lt;6,1,0))</f>
        <v/>
      </c>
      <c r="H10549" s="12">
        <f>IF(OR($E10549="",$F10549=""),"",IF(AND($G10549=1,$F10549&gt;='Working Hours'!$C$8,$F10549&lt;'Working Hours'!$C$9),1,0))</f>
        <v/>
      </c>
    </row>
    <row r="10550">
      <c r="A10550" s="11" t="n"/>
      <c r="B10550" s="11" t="n"/>
      <c r="C10550" s="11" t="n"/>
      <c r="E10550" s="12">
        <f>IF($A10550="","",IF(ISNUMBER($A10550),$A10550,IFERROR(DATEVALUE($A10550),"")))</f>
        <v/>
      </c>
      <c r="F10550" s="12">
        <f>IF($B10550="","",IF(ISNUMBER($B10550),HOUR($B10550)*2+MINUTE($B10550)/30,IFERROR(VALUE(LEFT($B10550,FIND(":",$B10550)-1))*2+VALUE(MID($B10550,FIND(":",$B10550)+1,2))/30,"")))</f>
        <v/>
      </c>
      <c r="G10550" s="12">
        <f>IF($E10550="","",IF(WEEKDAY($E10550,2)&lt;6,1,0))</f>
        <v/>
      </c>
      <c r="H10550" s="12">
        <f>IF(OR($E10550="",$F10550=""),"",IF(AND($G10550=1,$F10550&gt;='Working Hours'!$C$8,$F10550&lt;'Working Hours'!$C$9),1,0))</f>
        <v/>
      </c>
    </row>
    <row r="10551">
      <c r="A10551" s="11" t="n"/>
      <c r="B10551" s="11" t="n"/>
      <c r="C10551" s="11" t="n"/>
      <c r="E10551" s="12">
        <f>IF($A10551="","",IF(ISNUMBER($A10551),$A10551,IFERROR(DATEVALUE($A10551),"")))</f>
        <v/>
      </c>
      <c r="F10551" s="12">
        <f>IF($B10551="","",IF(ISNUMBER($B10551),HOUR($B10551)*2+MINUTE($B10551)/30,IFERROR(VALUE(LEFT($B10551,FIND(":",$B10551)-1))*2+VALUE(MID($B10551,FIND(":",$B10551)+1,2))/30,"")))</f>
        <v/>
      </c>
      <c r="G10551" s="12">
        <f>IF($E10551="","",IF(WEEKDAY($E10551,2)&lt;6,1,0))</f>
        <v/>
      </c>
      <c r="H10551" s="12">
        <f>IF(OR($E10551="",$F10551=""),"",IF(AND($G10551=1,$F10551&gt;='Working Hours'!$C$8,$F10551&lt;'Working Hours'!$C$9),1,0))</f>
        <v/>
      </c>
    </row>
    <row r="10552">
      <c r="A10552" s="11" t="n"/>
      <c r="B10552" s="11" t="n"/>
      <c r="C10552" s="11" t="n"/>
      <c r="E10552" s="12">
        <f>IF($A10552="","",IF(ISNUMBER($A10552),$A10552,IFERROR(DATEVALUE($A10552),"")))</f>
        <v/>
      </c>
      <c r="F10552" s="12">
        <f>IF($B10552="","",IF(ISNUMBER($B10552),HOUR($B10552)*2+MINUTE($B10552)/30,IFERROR(VALUE(LEFT($B10552,FIND(":",$B10552)-1))*2+VALUE(MID($B10552,FIND(":",$B10552)+1,2))/30,"")))</f>
        <v/>
      </c>
      <c r="G10552" s="12">
        <f>IF($E10552="","",IF(WEEKDAY($E10552,2)&lt;6,1,0))</f>
        <v/>
      </c>
      <c r="H10552" s="12">
        <f>IF(OR($E10552="",$F10552=""),"",IF(AND($G10552=1,$F10552&gt;='Working Hours'!$C$8,$F10552&lt;'Working Hours'!$C$9),1,0))</f>
        <v/>
      </c>
    </row>
    <row r="10553">
      <c r="A10553" s="11" t="n"/>
      <c r="B10553" s="11" t="n"/>
      <c r="C10553" s="11" t="n"/>
      <c r="E10553" s="12">
        <f>IF($A10553="","",IF(ISNUMBER($A10553),$A10553,IFERROR(DATEVALUE($A10553),"")))</f>
        <v/>
      </c>
      <c r="F10553" s="12">
        <f>IF($B10553="","",IF(ISNUMBER($B10553),HOUR($B10553)*2+MINUTE($B10553)/30,IFERROR(VALUE(LEFT($B10553,FIND(":",$B10553)-1))*2+VALUE(MID($B10553,FIND(":",$B10553)+1,2))/30,"")))</f>
        <v/>
      </c>
      <c r="G10553" s="12">
        <f>IF($E10553="","",IF(WEEKDAY($E10553,2)&lt;6,1,0))</f>
        <v/>
      </c>
      <c r="H10553" s="12">
        <f>IF(OR($E10553="",$F10553=""),"",IF(AND($G10553=1,$F10553&gt;='Working Hours'!$C$8,$F10553&lt;'Working Hours'!$C$9),1,0))</f>
        <v/>
      </c>
    </row>
    <row r="10554">
      <c r="A10554" s="11" t="n"/>
      <c r="B10554" s="11" t="n"/>
      <c r="C10554" s="11" t="n"/>
      <c r="E10554" s="12">
        <f>IF($A10554="","",IF(ISNUMBER($A10554),$A10554,IFERROR(DATEVALUE($A10554),"")))</f>
        <v/>
      </c>
      <c r="F10554" s="12">
        <f>IF($B10554="","",IF(ISNUMBER($B10554),HOUR($B10554)*2+MINUTE($B10554)/30,IFERROR(VALUE(LEFT($B10554,FIND(":",$B10554)-1))*2+VALUE(MID($B10554,FIND(":",$B10554)+1,2))/30,"")))</f>
        <v/>
      </c>
      <c r="G10554" s="12">
        <f>IF($E10554="","",IF(WEEKDAY($E10554,2)&lt;6,1,0))</f>
        <v/>
      </c>
      <c r="H10554" s="12">
        <f>IF(OR($E10554="",$F10554=""),"",IF(AND($G10554=1,$F10554&gt;='Working Hours'!$C$8,$F10554&lt;'Working Hours'!$C$9),1,0))</f>
        <v/>
      </c>
    </row>
    <row r="10555">
      <c r="A10555" s="11" t="n"/>
      <c r="B10555" s="11" t="n"/>
      <c r="C10555" s="11" t="n"/>
      <c r="E10555" s="12">
        <f>IF($A10555="","",IF(ISNUMBER($A10555),$A10555,IFERROR(DATEVALUE($A10555),"")))</f>
        <v/>
      </c>
      <c r="F10555" s="12">
        <f>IF($B10555="","",IF(ISNUMBER($B10555),HOUR($B10555)*2+MINUTE($B10555)/30,IFERROR(VALUE(LEFT($B10555,FIND(":",$B10555)-1))*2+VALUE(MID($B10555,FIND(":",$B10555)+1,2))/30,"")))</f>
        <v/>
      </c>
      <c r="G10555" s="12">
        <f>IF($E10555="","",IF(WEEKDAY($E10555,2)&lt;6,1,0))</f>
        <v/>
      </c>
      <c r="H10555" s="12">
        <f>IF(OR($E10555="",$F10555=""),"",IF(AND($G10555=1,$F10555&gt;='Working Hours'!$C$8,$F10555&lt;'Working Hours'!$C$9),1,0))</f>
        <v/>
      </c>
    </row>
    <row r="10556">
      <c r="A10556" s="11" t="n"/>
      <c r="B10556" s="11" t="n"/>
      <c r="C10556" s="11" t="n"/>
      <c r="E10556" s="12">
        <f>IF($A10556="","",IF(ISNUMBER($A10556),$A10556,IFERROR(DATEVALUE($A10556),"")))</f>
        <v/>
      </c>
      <c r="F10556" s="12">
        <f>IF($B10556="","",IF(ISNUMBER($B10556),HOUR($B10556)*2+MINUTE($B10556)/30,IFERROR(VALUE(LEFT($B10556,FIND(":",$B10556)-1))*2+VALUE(MID($B10556,FIND(":",$B10556)+1,2))/30,"")))</f>
        <v/>
      </c>
      <c r="G10556" s="12">
        <f>IF($E10556="","",IF(WEEKDAY($E10556,2)&lt;6,1,0))</f>
        <v/>
      </c>
      <c r="H10556" s="12">
        <f>IF(OR($E10556="",$F10556=""),"",IF(AND($G10556=1,$F10556&gt;='Working Hours'!$C$8,$F10556&lt;'Working Hours'!$C$9),1,0))</f>
        <v/>
      </c>
    </row>
    <row r="10557">
      <c r="A10557" s="11" t="n"/>
      <c r="B10557" s="11" t="n"/>
      <c r="C10557" s="11" t="n"/>
      <c r="E10557" s="12">
        <f>IF($A10557="","",IF(ISNUMBER($A10557),$A10557,IFERROR(DATEVALUE($A10557),"")))</f>
        <v/>
      </c>
      <c r="F10557" s="12">
        <f>IF($B10557="","",IF(ISNUMBER($B10557),HOUR($B10557)*2+MINUTE($B10557)/30,IFERROR(VALUE(LEFT($B10557,FIND(":",$B10557)-1))*2+VALUE(MID($B10557,FIND(":",$B10557)+1,2))/30,"")))</f>
        <v/>
      </c>
      <c r="G10557" s="12">
        <f>IF($E10557="","",IF(WEEKDAY($E10557,2)&lt;6,1,0))</f>
        <v/>
      </c>
      <c r="H10557" s="12">
        <f>IF(OR($E10557="",$F10557=""),"",IF(AND($G10557=1,$F10557&gt;='Working Hours'!$C$8,$F10557&lt;'Working Hours'!$C$9),1,0))</f>
        <v/>
      </c>
    </row>
    <row r="10558">
      <c r="A10558" s="11" t="n"/>
      <c r="B10558" s="11" t="n"/>
      <c r="C10558" s="11" t="n"/>
      <c r="E10558" s="12">
        <f>IF($A10558="","",IF(ISNUMBER($A10558),$A10558,IFERROR(DATEVALUE($A10558),"")))</f>
        <v/>
      </c>
      <c r="F10558" s="12">
        <f>IF($B10558="","",IF(ISNUMBER($B10558),HOUR($B10558)*2+MINUTE($B10558)/30,IFERROR(VALUE(LEFT($B10558,FIND(":",$B10558)-1))*2+VALUE(MID($B10558,FIND(":",$B10558)+1,2))/30,"")))</f>
        <v/>
      </c>
      <c r="G10558" s="12">
        <f>IF($E10558="","",IF(WEEKDAY($E10558,2)&lt;6,1,0))</f>
        <v/>
      </c>
      <c r="H10558" s="12">
        <f>IF(OR($E10558="",$F10558=""),"",IF(AND($G10558=1,$F10558&gt;='Working Hours'!$C$8,$F10558&lt;'Working Hours'!$C$9),1,0))</f>
        <v/>
      </c>
    </row>
    <row r="10559">
      <c r="A10559" s="11" t="n"/>
      <c r="B10559" s="11" t="n"/>
      <c r="C10559" s="11" t="n"/>
      <c r="E10559" s="12">
        <f>IF($A10559="","",IF(ISNUMBER($A10559),$A10559,IFERROR(DATEVALUE($A10559),"")))</f>
        <v/>
      </c>
      <c r="F10559" s="12">
        <f>IF($B10559="","",IF(ISNUMBER($B10559),HOUR($B10559)*2+MINUTE($B10559)/30,IFERROR(VALUE(LEFT($B10559,FIND(":",$B10559)-1))*2+VALUE(MID($B10559,FIND(":",$B10559)+1,2))/30,"")))</f>
        <v/>
      </c>
      <c r="G10559" s="12">
        <f>IF($E10559="","",IF(WEEKDAY($E10559,2)&lt;6,1,0))</f>
        <v/>
      </c>
      <c r="H10559" s="12">
        <f>IF(OR($E10559="",$F10559=""),"",IF(AND($G10559=1,$F10559&gt;='Working Hours'!$C$8,$F10559&lt;'Working Hours'!$C$9),1,0))</f>
        <v/>
      </c>
    </row>
    <row r="10560">
      <c r="A10560" s="11" t="n"/>
      <c r="B10560" s="11" t="n"/>
      <c r="C10560" s="11" t="n"/>
      <c r="E10560" s="12">
        <f>IF($A10560="","",IF(ISNUMBER($A10560),$A10560,IFERROR(DATEVALUE($A10560),"")))</f>
        <v/>
      </c>
      <c r="F10560" s="12">
        <f>IF($B10560="","",IF(ISNUMBER($B10560),HOUR($B10560)*2+MINUTE($B10560)/30,IFERROR(VALUE(LEFT($B10560,FIND(":",$B10560)-1))*2+VALUE(MID($B10560,FIND(":",$B10560)+1,2))/30,"")))</f>
        <v/>
      </c>
      <c r="G10560" s="12">
        <f>IF($E10560="","",IF(WEEKDAY($E10560,2)&lt;6,1,0))</f>
        <v/>
      </c>
      <c r="H10560" s="12">
        <f>IF(OR($E10560="",$F10560=""),"",IF(AND($G10560=1,$F10560&gt;='Working Hours'!$C$8,$F10560&lt;'Working Hours'!$C$9),1,0))</f>
        <v/>
      </c>
    </row>
    <row r="10561">
      <c r="A10561" s="11" t="n"/>
      <c r="B10561" s="11" t="n"/>
      <c r="C10561" s="11" t="n"/>
      <c r="E10561" s="12">
        <f>IF($A10561="","",IF(ISNUMBER($A10561),$A10561,IFERROR(DATEVALUE($A10561),"")))</f>
        <v/>
      </c>
      <c r="F10561" s="12">
        <f>IF($B10561="","",IF(ISNUMBER($B10561),HOUR($B10561)*2+MINUTE($B10561)/30,IFERROR(VALUE(LEFT($B10561,FIND(":",$B10561)-1))*2+VALUE(MID($B10561,FIND(":",$B10561)+1,2))/30,"")))</f>
        <v/>
      </c>
      <c r="G10561" s="12">
        <f>IF($E10561="","",IF(WEEKDAY($E10561,2)&lt;6,1,0))</f>
        <v/>
      </c>
      <c r="H10561" s="12">
        <f>IF(OR($E10561="",$F10561=""),"",IF(AND($G10561=1,$F10561&gt;='Working Hours'!$C$8,$F10561&lt;'Working Hours'!$C$9),1,0))</f>
        <v/>
      </c>
    </row>
    <row r="10562">
      <c r="A10562" s="11" t="n"/>
      <c r="B10562" s="11" t="n"/>
      <c r="C10562" s="11" t="n"/>
      <c r="E10562" s="12">
        <f>IF($A10562="","",IF(ISNUMBER($A10562),$A10562,IFERROR(DATEVALUE($A10562),"")))</f>
        <v/>
      </c>
      <c r="F10562" s="12">
        <f>IF($B10562="","",IF(ISNUMBER($B10562),HOUR($B10562)*2+MINUTE($B10562)/30,IFERROR(VALUE(LEFT($B10562,FIND(":",$B10562)-1))*2+VALUE(MID($B10562,FIND(":",$B10562)+1,2))/30,"")))</f>
        <v/>
      </c>
      <c r="G10562" s="12">
        <f>IF($E10562="","",IF(WEEKDAY($E10562,2)&lt;6,1,0))</f>
        <v/>
      </c>
      <c r="H10562" s="12">
        <f>IF(OR($E10562="",$F10562=""),"",IF(AND($G10562=1,$F10562&gt;='Working Hours'!$C$8,$F10562&lt;'Working Hours'!$C$9),1,0))</f>
        <v/>
      </c>
    </row>
    <row r="10563">
      <c r="A10563" s="11" t="n"/>
      <c r="B10563" s="11" t="n"/>
      <c r="C10563" s="11" t="n"/>
      <c r="E10563" s="12">
        <f>IF($A10563="","",IF(ISNUMBER($A10563),$A10563,IFERROR(DATEVALUE($A10563),"")))</f>
        <v/>
      </c>
      <c r="F10563" s="12">
        <f>IF($B10563="","",IF(ISNUMBER($B10563),HOUR($B10563)*2+MINUTE($B10563)/30,IFERROR(VALUE(LEFT($B10563,FIND(":",$B10563)-1))*2+VALUE(MID($B10563,FIND(":",$B10563)+1,2))/30,"")))</f>
        <v/>
      </c>
      <c r="G10563" s="12">
        <f>IF($E10563="","",IF(WEEKDAY($E10563,2)&lt;6,1,0))</f>
        <v/>
      </c>
      <c r="H10563" s="12">
        <f>IF(OR($E10563="",$F10563=""),"",IF(AND($G10563=1,$F10563&gt;='Working Hours'!$C$8,$F10563&lt;'Working Hours'!$C$9),1,0))</f>
        <v/>
      </c>
    </row>
    <row r="10564">
      <c r="A10564" s="11" t="n"/>
      <c r="B10564" s="11" t="n"/>
      <c r="C10564" s="11" t="n"/>
      <c r="E10564" s="12">
        <f>IF($A10564="","",IF(ISNUMBER($A10564),$A10564,IFERROR(DATEVALUE($A10564),"")))</f>
        <v/>
      </c>
      <c r="F10564" s="12">
        <f>IF($B10564="","",IF(ISNUMBER($B10564),HOUR($B10564)*2+MINUTE($B10564)/30,IFERROR(VALUE(LEFT($B10564,FIND(":",$B10564)-1))*2+VALUE(MID($B10564,FIND(":",$B10564)+1,2))/30,"")))</f>
        <v/>
      </c>
      <c r="G10564" s="12">
        <f>IF($E10564="","",IF(WEEKDAY($E10564,2)&lt;6,1,0))</f>
        <v/>
      </c>
      <c r="H10564" s="12">
        <f>IF(OR($E10564="",$F10564=""),"",IF(AND($G10564=1,$F10564&gt;='Working Hours'!$C$8,$F10564&lt;'Working Hours'!$C$9),1,0))</f>
        <v/>
      </c>
    </row>
    <row r="10565">
      <c r="A10565" s="11" t="n"/>
      <c r="B10565" s="11" t="n"/>
      <c r="C10565" s="11" t="n"/>
      <c r="E10565" s="12">
        <f>IF($A10565="","",IF(ISNUMBER($A10565),$A10565,IFERROR(DATEVALUE($A10565),"")))</f>
        <v/>
      </c>
      <c r="F10565" s="12">
        <f>IF($B10565="","",IF(ISNUMBER($B10565),HOUR($B10565)*2+MINUTE($B10565)/30,IFERROR(VALUE(LEFT($B10565,FIND(":",$B10565)-1))*2+VALUE(MID($B10565,FIND(":",$B10565)+1,2))/30,"")))</f>
        <v/>
      </c>
      <c r="G10565" s="12">
        <f>IF($E10565="","",IF(WEEKDAY($E10565,2)&lt;6,1,0))</f>
        <v/>
      </c>
      <c r="H10565" s="12">
        <f>IF(OR($E10565="",$F10565=""),"",IF(AND($G10565=1,$F10565&gt;='Working Hours'!$C$8,$F10565&lt;'Working Hours'!$C$9),1,0))</f>
        <v/>
      </c>
    </row>
    <row r="10566">
      <c r="A10566" s="11" t="n"/>
      <c r="B10566" s="11" t="n"/>
      <c r="C10566" s="11" t="n"/>
      <c r="E10566" s="12">
        <f>IF($A10566="","",IF(ISNUMBER($A10566),$A10566,IFERROR(DATEVALUE($A10566),"")))</f>
        <v/>
      </c>
      <c r="F10566" s="12">
        <f>IF($B10566="","",IF(ISNUMBER($B10566),HOUR($B10566)*2+MINUTE($B10566)/30,IFERROR(VALUE(LEFT($B10566,FIND(":",$B10566)-1))*2+VALUE(MID($B10566,FIND(":",$B10566)+1,2))/30,"")))</f>
        <v/>
      </c>
      <c r="G10566" s="12">
        <f>IF($E10566="","",IF(WEEKDAY($E10566,2)&lt;6,1,0))</f>
        <v/>
      </c>
      <c r="H10566" s="12">
        <f>IF(OR($E10566="",$F10566=""),"",IF(AND($G10566=1,$F10566&gt;='Working Hours'!$C$8,$F10566&lt;'Working Hours'!$C$9),1,0))</f>
        <v/>
      </c>
    </row>
    <row r="10567">
      <c r="A10567" s="11" t="n"/>
      <c r="B10567" s="11" t="n"/>
      <c r="C10567" s="11" t="n"/>
      <c r="E10567" s="12">
        <f>IF($A10567="","",IF(ISNUMBER($A10567),$A10567,IFERROR(DATEVALUE($A10567),"")))</f>
        <v/>
      </c>
      <c r="F10567" s="12">
        <f>IF($B10567="","",IF(ISNUMBER($B10567),HOUR($B10567)*2+MINUTE($B10567)/30,IFERROR(VALUE(LEFT($B10567,FIND(":",$B10567)-1))*2+VALUE(MID($B10567,FIND(":",$B10567)+1,2))/30,"")))</f>
        <v/>
      </c>
      <c r="G10567" s="12">
        <f>IF($E10567="","",IF(WEEKDAY($E10567,2)&lt;6,1,0))</f>
        <v/>
      </c>
      <c r="H10567" s="12">
        <f>IF(OR($E10567="",$F10567=""),"",IF(AND($G10567=1,$F10567&gt;='Working Hours'!$C$8,$F10567&lt;'Working Hours'!$C$9),1,0))</f>
        <v/>
      </c>
    </row>
    <row r="10568">
      <c r="A10568" s="11" t="n"/>
      <c r="B10568" s="11" t="n"/>
      <c r="C10568" s="11" t="n"/>
      <c r="E10568" s="12">
        <f>IF($A10568="","",IF(ISNUMBER($A10568),$A10568,IFERROR(DATEVALUE($A10568),"")))</f>
        <v/>
      </c>
      <c r="F10568" s="12">
        <f>IF($B10568="","",IF(ISNUMBER($B10568),HOUR($B10568)*2+MINUTE($B10568)/30,IFERROR(VALUE(LEFT($B10568,FIND(":",$B10568)-1))*2+VALUE(MID($B10568,FIND(":",$B10568)+1,2))/30,"")))</f>
        <v/>
      </c>
      <c r="G10568" s="12">
        <f>IF($E10568="","",IF(WEEKDAY($E10568,2)&lt;6,1,0))</f>
        <v/>
      </c>
      <c r="H10568" s="12">
        <f>IF(OR($E10568="",$F10568=""),"",IF(AND($G10568=1,$F10568&gt;='Working Hours'!$C$8,$F10568&lt;'Working Hours'!$C$9),1,0))</f>
        <v/>
      </c>
    </row>
    <row r="10569">
      <c r="A10569" s="11" t="n"/>
      <c r="B10569" s="11" t="n"/>
      <c r="C10569" s="11" t="n"/>
      <c r="E10569" s="12">
        <f>IF($A10569="","",IF(ISNUMBER($A10569),$A10569,IFERROR(DATEVALUE($A10569),"")))</f>
        <v/>
      </c>
      <c r="F10569" s="12">
        <f>IF($B10569="","",IF(ISNUMBER($B10569),HOUR($B10569)*2+MINUTE($B10569)/30,IFERROR(VALUE(LEFT($B10569,FIND(":",$B10569)-1))*2+VALUE(MID($B10569,FIND(":",$B10569)+1,2))/30,"")))</f>
        <v/>
      </c>
      <c r="G10569" s="12">
        <f>IF($E10569="","",IF(WEEKDAY($E10569,2)&lt;6,1,0))</f>
        <v/>
      </c>
      <c r="H10569" s="12">
        <f>IF(OR($E10569="",$F10569=""),"",IF(AND($G10569=1,$F10569&gt;='Working Hours'!$C$8,$F10569&lt;'Working Hours'!$C$9),1,0))</f>
        <v/>
      </c>
    </row>
    <row r="10570">
      <c r="A10570" s="11" t="n"/>
      <c r="B10570" s="11" t="n"/>
      <c r="C10570" s="11" t="n"/>
      <c r="E10570" s="12">
        <f>IF($A10570="","",IF(ISNUMBER($A10570),$A10570,IFERROR(DATEVALUE($A10570),"")))</f>
        <v/>
      </c>
      <c r="F10570" s="12">
        <f>IF($B10570="","",IF(ISNUMBER($B10570),HOUR($B10570)*2+MINUTE($B10570)/30,IFERROR(VALUE(LEFT($B10570,FIND(":",$B10570)-1))*2+VALUE(MID($B10570,FIND(":",$B10570)+1,2))/30,"")))</f>
        <v/>
      </c>
      <c r="G10570" s="12">
        <f>IF($E10570="","",IF(WEEKDAY($E10570,2)&lt;6,1,0))</f>
        <v/>
      </c>
      <c r="H10570" s="12">
        <f>IF(OR($E10570="",$F10570=""),"",IF(AND($G10570=1,$F10570&gt;='Working Hours'!$C$8,$F10570&lt;'Working Hours'!$C$9),1,0))</f>
        <v/>
      </c>
    </row>
    <row r="10571">
      <c r="A10571" s="11" t="n"/>
      <c r="B10571" s="11" t="n"/>
      <c r="C10571" s="11" t="n"/>
      <c r="E10571" s="12">
        <f>IF($A10571="","",IF(ISNUMBER($A10571),$A10571,IFERROR(DATEVALUE($A10571),"")))</f>
        <v/>
      </c>
      <c r="F10571" s="12">
        <f>IF($B10571="","",IF(ISNUMBER($B10571),HOUR($B10571)*2+MINUTE($B10571)/30,IFERROR(VALUE(LEFT($B10571,FIND(":",$B10571)-1))*2+VALUE(MID($B10571,FIND(":",$B10571)+1,2))/30,"")))</f>
        <v/>
      </c>
      <c r="G10571" s="12">
        <f>IF($E10571="","",IF(WEEKDAY($E10571,2)&lt;6,1,0))</f>
        <v/>
      </c>
      <c r="H10571" s="12">
        <f>IF(OR($E10571="",$F10571=""),"",IF(AND($G10571=1,$F10571&gt;='Working Hours'!$C$8,$F10571&lt;'Working Hours'!$C$9),1,0))</f>
        <v/>
      </c>
    </row>
    <row r="10572">
      <c r="A10572" s="11" t="n"/>
      <c r="B10572" s="11" t="n"/>
      <c r="C10572" s="11" t="n"/>
      <c r="E10572" s="12">
        <f>IF($A10572="","",IF(ISNUMBER($A10572),$A10572,IFERROR(DATEVALUE($A10572),"")))</f>
        <v/>
      </c>
      <c r="F10572" s="12">
        <f>IF($B10572="","",IF(ISNUMBER($B10572),HOUR($B10572)*2+MINUTE($B10572)/30,IFERROR(VALUE(LEFT($B10572,FIND(":",$B10572)-1))*2+VALUE(MID($B10572,FIND(":",$B10572)+1,2))/30,"")))</f>
        <v/>
      </c>
      <c r="G10572" s="12">
        <f>IF($E10572="","",IF(WEEKDAY($E10572,2)&lt;6,1,0))</f>
        <v/>
      </c>
      <c r="H10572" s="12">
        <f>IF(OR($E10572="",$F10572=""),"",IF(AND($G10572=1,$F10572&gt;='Working Hours'!$C$8,$F10572&lt;'Working Hours'!$C$9),1,0))</f>
        <v/>
      </c>
    </row>
    <row r="10573">
      <c r="A10573" s="11" t="n"/>
      <c r="B10573" s="11" t="n"/>
      <c r="C10573" s="11" t="n"/>
      <c r="E10573" s="12">
        <f>IF($A10573="","",IF(ISNUMBER($A10573),$A10573,IFERROR(DATEVALUE($A10573),"")))</f>
        <v/>
      </c>
      <c r="F10573" s="12">
        <f>IF($B10573="","",IF(ISNUMBER($B10573),HOUR($B10573)*2+MINUTE($B10573)/30,IFERROR(VALUE(LEFT($B10573,FIND(":",$B10573)-1))*2+VALUE(MID($B10573,FIND(":",$B10573)+1,2))/30,"")))</f>
        <v/>
      </c>
      <c r="G10573" s="12">
        <f>IF($E10573="","",IF(WEEKDAY($E10573,2)&lt;6,1,0))</f>
        <v/>
      </c>
      <c r="H10573" s="12">
        <f>IF(OR($E10573="",$F10573=""),"",IF(AND($G10573=1,$F10573&gt;='Working Hours'!$C$8,$F10573&lt;'Working Hours'!$C$9),1,0))</f>
        <v/>
      </c>
    </row>
    <row r="10574">
      <c r="A10574" s="11" t="n"/>
      <c r="B10574" s="11" t="n"/>
      <c r="C10574" s="11" t="n"/>
      <c r="E10574" s="12">
        <f>IF($A10574="","",IF(ISNUMBER($A10574),$A10574,IFERROR(DATEVALUE($A10574),"")))</f>
        <v/>
      </c>
      <c r="F10574" s="12">
        <f>IF($B10574="","",IF(ISNUMBER($B10574),HOUR($B10574)*2+MINUTE($B10574)/30,IFERROR(VALUE(LEFT($B10574,FIND(":",$B10574)-1))*2+VALUE(MID($B10574,FIND(":",$B10574)+1,2))/30,"")))</f>
        <v/>
      </c>
      <c r="G10574" s="12">
        <f>IF($E10574="","",IF(WEEKDAY($E10574,2)&lt;6,1,0))</f>
        <v/>
      </c>
      <c r="H10574" s="12">
        <f>IF(OR($E10574="",$F10574=""),"",IF(AND($G10574=1,$F10574&gt;='Working Hours'!$C$8,$F10574&lt;'Working Hours'!$C$9),1,0))</f>
        <v/>
      </c>
    </row>
    <row r="10575">
      <c r="A10575" s="11" t="n"/>
      <c r="B10575" s="11" t="n"/>
      <c r="C10575" s="11" t="n"/>
      <c r="E10575" s="12">
        <f>IF($A10575="","",IF(ISNUMBER($A10575),$A10575,IFERROR(DATEVALUE($A10575),"")))</f>
        <v/>
      </c>
      <c r="F10575" s="12">
        <f>IF($B10575="","",IF(ISNUMBER($B10575),HOUR($B10575)*2+MINUTE($B10575)/30,IFERROR(VALUE(LEFT($B10575,FIND(":",$B10575)-1))*2+VALUE(MID($B10575,FIND(":",$B10575)+1,2))/30,"")))</f>
        <v/>
      </c>
      <c r="G10575" s="12">
        <f>IF($E10575="","",IF(WEEKDAY($E10575,2)&lt;6,1,0))</f>
        <v/>
      </c>
      <c r="H10575" s="12">
        <f>IF(OR($E10575="",$F10575=""),"",IF(AND($G10575=1,$F10575&gt;='Working Hours'!$C$8,$F10575&lt;'Working Hours'!$C$9),1,0))</f>
        <v/>
      </c>
    </row>
    <row r="10576">
      <c r="A10576" s="11" t="n"/>
      <c r="B10576" s="11" t="n"/>
      <c r="C10576" s="11" t="n"/>
      <c r="E10576" s="12">
        <f>IF($A10576="","",IF(ISNUMBER($A10576),$A10576,IFERROR(DATEVALUE($A10576),"")))</f>
        <v/>
      </c>
      <c r="F10576" s="12">
        <f>IF($B10576="","",IF(ISNUMBER($B10576),HOUR($B10576)*2+MINUTE($B10576)/30,IFERROR(VALUE(LEFT($B10576,FIND(":",$B10576)-1))*2+VALUE(MID($B10576,FIND(":",$B10576)+1,2))/30,"")))</f>
        <v/>
      </c>
      <c r="G10576" s="12">
        <f>IF($E10576="","",IF(WEEKDAY($E10576,2)&lt;6,1,0))</f>
        <v/>
      </c>
      <c r="H10576" s="12">
        <f>IF(OR($E10576="",$F10576=""),"",IF(AND($G10576=1,$F10576&gt;='Working Hours'!$C$8,$F10576&lt;'Working Hours'!$C$9),1,0))</f>
        <v/>
      </c>
    </row>
    <row r="10577">
      <c r="A10577" s="11" t="n"/>
      <c r="B10577" s="11" t="n"/>
      <c r="C10577" s="11" t="n"/>
      <c r="E10577" s="12">
        <f>IF($A10577="","",IF(ISNUMBER($A10577),$A10577,IFERROR(DATEVALUE($A10577),"")))</f>
        <v/>
      </c>
      <c r="F10577" s="12">
        <f>IF($B10577="","",IF(ISNUMBER($B10577),HOUR($B10577)*2+MINUTE($B10577)/30,IFERROR(VALUE(LEFT($B10577,FIND(":",$B10577)-1))*2+VALUE(MID($B10577,FIND(":",$B10577)+1,2))/30,"")))</f>
        <v/>
      </c>
      <c r="G10577" s="12">
        <f>IF($E10577="","",IF(WEEKDAY($E10577,2)&lt;6,1,0))</f>
        <v/>
      </c>
      <c r="H10577" s="12">
        <f>IF(OR($E10577="",$F10577=""),"",IF(AND($G10577=1,$F10577&gt;='Working Hours'!$C$8,$F10577&lt;'Working Hours'!$C$9),1,0))</f>
        <v/>
      </c>
    </row>
    <row r="10578">
      <c r="A10578" s="11" t="n"/>
      <c r="B10578" s="11" t="n"/>
      <c r="C10578" s="11" t="n"/>
      <c r="E10578" s="12">
        <f>IF($A10578="","",IF(ISNUMBER($A10578),$A10578,IFERROR(DATEVALUE($A10578),"")))</f>
        <v/>
      </c>
      <c r="F10578" s="12">
        <f>IF($B10578="","",IF(ISNUMBER($B10578),HOUR($B10578)*2+MINUTE($B10578)/30,IFERROR(VALUE(LEFT($B10578,FIND(":",$B10578)-1))*2+VALUE(MID($B10578,FIND(":",$B10578)+1,2))/30,"")))</f>
        <v/>
      </c>
      <c r="G10578" s="12">
        <f>IF($E10578="","",IF(WEEKDAY($E10578,2)&lt;6,1,0))</f>
        <v/>
      </c>
      <c r="H10578" s="12">
        <f>IF(OR($E10578="",$F10578=""),"",IF(AND($G10578=1,$F10578&gt;='Working Hours'!$C$8,$F10578&lt;'Working Hours'!$C$9),1,0))</f>
        <v/>
      </c>
    </row>
    <row r="10579">
      <c r="A10579" s="11" t="n"/>
      <c r="B10579" s="11" t="n"/>
      <c r="C10579" s="11" t="n"/>
      <c r="E10579" s="12">
        <f>IF($A10579="","",IF(ISNUMBER($A10579),$A10579,IFERROR(DATEVALUE($A10579),"")))</f>
        <v/>
      </c>
      <c r="F10579" s="12">
        <f>IF($B10579="","",IF(ISNUMBER($B10579),HOUR($B10579)*2+MINUTE($B10579)/30,IFERROR(VALUE(LEFT($B10579,FIND(":",$B10579)-1))*2+VALUE(MID($B10579,FIND(":",$B10579)+1,2))/30,"")))</f>
        <v/>
      </c>
      <c r="G10579" s="12">
        <f>IF($E10579="","",IF(WEEKDAY($E10579,2)&lt;6,1,0))</f>
        <v/>
      </c>
      <c r="H10579" s="12">
        <f>IF(OR($E10579="",$F10579=""),"",IF(AND($G10579=1,$F10579&gt;='Working Hours'!$C$8,$F10579&lt;'Working Hours'!$C$9),1,0))</f>
        <v/>
      </c>
    </row>
    <row r="10580">
      <c r="A10580" s="11" t="n"/>
      <c r="B10580" s="11" t="n"/>
      <c r="C10580" s="11" t="n"/>
      <c r="E10580" s="12">
        <f>IF($A10580="","",IF(ISNUMBER($A10580),$A10580,IFERROR(DATEVALUE($A10580),"")))</f>
        <v/>
      </c>
      <c r="F10580" s="12">
        <f>IF($B10580="","",IF(ISNUMBER($B10580),HOUR($B10580)*2+MINUTE($B10580)/30,IFERROR(VALUE(LEFT($B10580,FIND(":",$B10580)-1))*2+VALUE(MID($B10580,FIND(":",$B10580)+1,2))/30,"")))</f>
        <v/>
      </c>
      <c r="G10580" s="12">
        <f>IF($E10580="","",IF(WEEKDAY($E10580,2)&lt;6,1,0))</f>
        <v/>
      </c>
      <c r="H10580" s="12">
        <f>IF(OR($E10580="",$F10580=""),"",IF(AND($G10580=1,$F10580&gt;='Working Hours'!$C$8,$F10580&lt;'Working Hours'!$C$9),1,0))</f>
        <v/>
      </c>
    </row>
    <row r="10581">
      <c r="A10581" s="11" t="n"/>
      <c r="B10581" s="11" t="n"/>
      <c r="C10581" s="11" t="n"/>
      <c r="E10581" s="12">
        <f>IF($A10581="","",IF(ISNUMBER($A10581),$A10581,IFERROR(DATEVALUE($A10581),"")))</f>
        <v/>
      </c>
      <c r="F10581" s="12">
        <f>IF($B10581="","",IF(ISNUMBER($B10581),HOUR($B10581)*2+MINUTE($B10581)/30,IFERROR(VALUE(LEFT($B10581,FIND(":",$B10581)-1))*2+VALUE(MID($B10581,FIND(":",$B10581)+1,2))/30,"")))</f>
        <v/>
      </c>
      <c r="G10581" s="12">
        <f>IF($E10581="","",IF(WEEKDAY($E10581,2)&lt;6,1,0))</f>
        <v/>
      </c>
      <c r="H10581" s="12">
        <f>IF(OR($E10581="",$F10581=""),"",IF(AND($G10581=1,$F10581&gt;='Working Hours'!$C$8,$F10581&lt;'Working Hours'!$C$9),1,0))</f>
        <v/>
      </c>
    </row>
    <row r="10582">
      <c r="A10582" s="11" t="n"/>
      <c r="B10582" s="11" t="n"/>
      <c r="C10582" s="11" t="n"/>
      <c r="E10582" s="12">
        <f>IF($A10582="","",IF(ISNUMBER($A10582),$A10582,IFERROR(DATEVALUE($A10582),"")))</f>
        <v/>
      </c>
      <c r="F10582" s="12">
        <f>IF($B10582="","",IF(ISNUMBER($B10582),HOUR($B10582)*2+MINUTE($B10582)/30,IFERROR(VALUE(LEFT($B10582,FIND(":",$B10582)-1))*2+VALUE(MID($B10582,FIND(":",$B10582)+1,2))/30,"")))</f>
        <v/>
      </c>
      <c r="G10582" s="12">
        <f>IF($E10582="","",IF(WEEKDAY($E10582,2)&lt;6,1,0))</f>
        <v/>
      </c>
      <c r="H10582" s="12">
        <f>IF(OR($E10582="",$F10582=""),"",IF(AND($G10582=1,$F10582&gt;='Working Hours'!$C$8,$F10582&lt;'Working Hours'!$C$9),1,0))</f>
        <v/>
      </c>
    </row>
    <row r="10583">
      <c r="A10583" s="11" t="n"/>
      <c r="B10583" s="11" t="n"/>
      <c r="C10583" s="11" t="n"/>
      <c r="E10583" s="12">
        <f>IF($A10583="","",IF(ISNUMBER($A10583),$A10583,IFERROR(DATEVALUE($A10583),"")))</f>
        <v/>
      </c>
      <c r="F10583" s="12">
        <f>IF($B10583="","",IF(ISNUMBER($B10583),HOUR($B10583)*2+MINUTE($B10583)/30,IFERROR(VALUE(LEFT($B10583,FIND(":",$B10583)-1))*2+VALUE(MID($B10583,FIND(":",$B10583)+1,2))/30,"")))</f>
        <v/>
      </c>
      <c r="G10583" s="12">
        <f>IF($E10583="","",IF(WEEKDAY($E10583,2)&lt;6,1,0))</f>
        <v/>
      </c>
      <c r="H10583" s="12">
        <f>IF(OR($E10583="",$F10583=""),"",IF(AND($G10583=1,$F10583&gt;='Working Hours'!$C$8,$F10583&lt;'Working Hours'!$C$9),1,0))</f>
        <v/>
      </c>
    </row>
    <row r="10584">
      <c r="A10584" s="11" t="n"/>
      <c r="B10584" s="11" t="n"/>
      <c r="C10584" s="11" t="n"/>
      <c r="E10584" s="12">
        <f>IF($A10584="","",IF(ISNUMBER($A10584),$A10584,IFERROR(DATEVALUE($A10584),"")))</f>
        <v/>
      </c>
      <c r="F10584" s="12">
        <f>IF($B10584="","",IF(ISNUMBER($B10584),HOUR($B10584)*2+MINUTE($B10584)/30,IFERROR(VALUE(LEFT($B10584,FIND(":",$B10584)-1))*2+VALUE(MID($B10584,FIND(":",$B10584)+1,2))/30,"")))</f>
        <v/>
      </c>
      <c r="G10584" s="12">
        <f>IF($E10584="","",IF(WEEKDAY($E10584,2)&lt;6,1,0))</f>
        <v/>
      </c>
      <c r="H10584" s="12">
        <f>IF(OR($E10584="",$F10584=""),"",IF(AND($G10584=1,$F10584&gt;='Working Hours'!$C$8,$F10584&lt;'Working Hours'!$C$9),1,0))</f>
        <v/>
      </c>
    </row>
    <row r="10585">
      <c r="A10585" s="11" t="n"/>
      <c r="B10585" s="11" t="n"/>
      <c r="C10585" s="11" t="n"/>
      <c r="E10585" s="12">
        <f>IF($A10585="","",IF(ISNUMBER($A10585),$A10585,IFERROR(DATEVALUE($A10585),"")))</f>
        <v/>
      </c>
      <c r="F10585" s="12">
        <f>IF($B10585="","",IF(ISNUMBER($B10585),HOUR($B10585)*2+MINUTE($B10585)/30,IFERROR(VALUE(LEFT($B10585,FIND(":",$B10585)-1))*2+VALUE(MID($B10585,FIND(":",$B10585)+1,2))/30,"")))</f>
        <v/>
      </c>
      <c r="G10585" s="12">
        <f>IF($E10585="","",IF(WEEKDAY($E10585,2)&lt;6,1,0))</f>
        <v/>
      </c>
      <c r="H10585" s="12">
        <f>IF(OR($E10585="",$F10585=""),"",IF(AND($G10585=1,$F10585&gt;='Working Hours'!$C$8,$F10585&lt;'Working Hours'!$C$9),1,0))</f>
        <v/>
      </c>
    </row>
    <row r="10586">
      <c r="A10586" s="11" t="n"/>
      <c r="B10586" s="11" t="n"/>
      <c r="C10586" s="11" t="n"/>
      <c r="E10586" s="12">
        <f>IF($A10586="","",IF(ISNUMBER($A10586),$A10586,IFERROR(DATEVALUE($A10586),"")))</f>
        <v/>
      </c>
      <c r="F10586" s="12">
        <f>IF($B10586="","",IF(ISNUMBER($B10586),HOUR($B10586)*2+MINUTE($B10586)/30,IFERROR(VALUE(LEFT($B10586,FIND(":",$B10586)-1))*2+VALUE(MID($B10586,FIND(":",$B10586)+1,2))/30,"")))</f>
        <v/>
      </c>
      <c r="G10586" s="12">
        <f>IF($E10586="","",IF(WEEKDAY($E10586,2)&lt;6,1,0))</f>
        <v/>
      </c>
      <c r="H10586" s="12">
        <f>IF(OR($E10586="",$F10586=""),"",IF(AND($G10586=1,$F10586&gt;='Working Hours'!$C$8,$F10586&lt;'Working Hours'!$C$9),1,0))</f>
        <v/>
      </c>
    </row>
    <row r="10587">
      <c r="A10587" s="11" t="n"/>
      <c r="B10587" s="11" t="n"/>
      <c r="C10587" s="11" t="n"/>
      <c r="E10587" s="12">
        <f>IF($A10587="","",IF(ISNUMBER($A10587),$A10587,IFERROR(DATEVALUE($A10587),"")))</f>
        <v/>
      </c>
      <c r="F10587" s="12">
        <f>IF($B10587="","",IF(ISNUMBER($B10587),HOUR($B10587)*2+MINUTE($B10587)/30,IFERROR(VALUE(LEFT($B10587,FIND(":",$B10587)-1))*2+VALUE(MID($B10587,FIND(":",$B10587)+1,2))/30,"")))</f>
        <v/>
      </c>
      <c r="G10587" s="12">
        <f>IF($E10587="","",IF(WEEKDAY($E10587,2)&lt;6,1,0))</f>
        <v/>
      </c>
      <c r="H10587" s="12">
        <f>IF(OR($E10587="",$F10587=""),"",IF(AND($G10587=1,$F10587&gt;='Working Hours'!$C$8,$F10587&lt;'Working Hours'!$C$9),1,0))</f>
        <v/>
      </c>
    </row>
    <row r="10588">
      <c r="A10588" s="11" t="n"/>
      <c r="B10588" s="11" t="n"/>
      <c r="C10588" s="11" t="n"/>
      <c r="E10588" s="12">
        <f>IF($A10588="","",IF(ISNUMBER($A10588),$A10588,IFERROR(DATEVALUE($A10588),"")))</f>
        <v/>
      </c>
      <c r="F10588" s="12">
        <f>IF($B10588="","",IF(ISNUMBER($B10588),HOUR($B10588)*2+MINUTE($B10588)/30,IFERROR(VALUE(LEFT($B10588,FIND(":",$B10588)-1))*2+VALUE(MID($B10588,FIND(":",$B10588)+1,2))/30,"")))</f>
        <v/>
      </c>
      <c r="G10588" s="12">
        <f>IF($E10588="","",IF(WEEKDAY($E10588,2)&lt;6,1,0))</f>
        <v/>
      </c>
      <c r="H10588" s="12">
        <f>IF(OR($E10588="",$F10588=""),"",IF(AND($G10588=1,$F10588&gt;='Working Hours'!$C$8,$F10588&lt;'Working Hours'!$C$9),1,0))</f>
        <v/>
      </c>
    </row>
    <row r="10589">
      <c r="A10589" s="11" t="n"/>
      <c r="B10589" s="11" t="n"/>
      <c r="C10589" s="11" t="n"/>
      <c r="E10589" s="12">
        <f>IF($A10589="","",IF(ISNUMBER($A10589),$A10589,IFERROR(DATEVALUE($A10589),"")))</f>
        <v/>
      </c>
      <c r="F10589" s="12">
        <f>IF($B10589="","",IF(ISNUMBER($B10589),HOUR($B10589)*2+MINUTE($B10589)/30,IFERROR(VALUE(LEFT($B10589,FIND(":",$B10589)-1))*2+VALUE(MID($B10589,FIND(":",$B10589)+1,2))/30,"")))</f>
        <v/>
      </c>
      <c r="G10589" s="12">
        <f>IF($E10589="","",IF(WEEKDAY($E10589,2)&lt;6,1,0))</f>
        <v/>
      </c>
      <c r="H10589" s="12">
        <f>IF(OR($E10589="",$F10589=""),"",IF(AND($G10589=1,$F10589&gt;='Working Hours'!$C$8,$F10589&lt;'Working Hours'!$C$9),1,0))</f>
        <v/>
      </c>
    </row>
    <row r="10590">
      <c r="A10590" s="11" t="n"/>
      <c r="B10590" s="11" t="n"/>
      <c r="C10590" s="11" t="n"/>
      <c r="E10590" s="12">
        <f>IF($A10590="","",IF(ISNUMBER($A10590),$A10590,IFERROR(DATEVALUE($A10590),"")))</f>
        <v/>
      </c>
      <c r="F10590" s="12">
        <f>IF($B10590="","",IF(ISNUMBER($B10590),HOUR($B10590)*2+MINUTE($B10590)/30,IFERROR(VALUE(LEFT($B10590,FIND(":",$B10590)-1))*2+VALUE(MID($B10590,FIND(":",$B10590)+1,2))/30,"")))</f>
        <v/>
      </c>
      <c r="G10590" s="12">
        <f>IF($E10590="","",IF(WEEKDAY($E10590,2)&lt;6,1,0))</f>
        <v/>
      </c>
      <c r="H10590" s="12">
        <f>IF(OR($E10590="",$F10590=""),"",IF(AND($G10590=1,$F10590&gt;='Working Hours'!$C$8,$F10590&lt;'Working Hours'!$C$9),1,0))</f>
        <v/>
      </c>
    </row>
    <row r="10591">
      <c r="A10591" s="11" t="n"/>
      <c r="B10591" s="11" t="n"/>
      <c r="C10591" s="11" t="n"/>
      <c r="E10591" s="12">
        <f>IF($A10591="","",IF(ISNUMBER($A10591),$A10591,IFERROR(DATEVALUE($A10591),"")))</f>
        <v/>
      </c>
      <c r="F10591" s="12">
        <f>IF($B10591="","",IF(ISNUMBER($B10591),HOUR($B10591)*2+MINUTE($B10591)/30,IFERROR(VALUE(LEFT($B10591,FIND(":",$B10591)-1))*2+VALUE(MID($B10591,FIND(":",$B10591)+1,2))/30,"")))</f>
        <v/>
      </c>
      <c r="G10591" s="12">
        <f>IF($E10591="","",IF(WEEKDAY($E10591,2)&lt;6,1,0))</f>
        <v/>
      </c>
      <c r="H10591" s="12">
        <f>IF(OR($E10591="",$F10591=""),"",IF(AND($G10591=1,$F10591&gt;='Working Hours'!$C$8,$F10591&lt;'Working Hours'!$C$9),1,0))</f>
        <v/>
      </c>
    </row>
    <row r="10592">
      <c r="A10592" s="11" t="n"/>
      <c r="B10592" s="11" t="n"/>
      <c r="C10592" s="11" t="n"/>
      <c r="E10592" s="12">
        <f>IF($A10592="","",IF(ISNUMBER($A10592),$A10592,IFERROR(DATEVALUE($A10592),"")))</f>
        <v/>
      </c>
      <c r="F10592" s="12">
        <f>IF($B10592="","",IF(ISNUMBER($B10592),HOUR($B10592)*2+MINUTE($B10592)/30,IFERROR(VALUE(LEFT($B10592,FIND(":",$B10592)-1))*2+VALUE(MID($B10592,FIND(":",$B10592)+1,2))/30,"")))</f>
        <v/>
      </c>
      <c r="G10592" s="12">
        <f>IF($E10592="","",IF(WEEKDAY($E10592,2)&lt;6,1,0))</f>
        <v/>
      </c>
      <c r="H10592" s="12">
        <f>IF(OR($E10592="",$F10592=""),"",IF(AND($G10592=1,$F10592&gt;='Working Hours'!$C$8,$F10592&lt;'Working Hours'!$C$9),1,0))</f>
        <v/>
      </c>
    </row>
    <row r="10593">
      <c r="A10593" s="11" t="n"/>
      <c r="B10593" s="11" t="n"/>
      <c r="C10593" s="11" t="n"/>
      <c r="E10593" s="12">
        <f>IF($A10593="","",IF(ISNUMBER($A10593),$A10593,IFERROR(DATEVALUE($A10593),"")))</f>
        <v/>
      </c>
      <c r="F10593" s="12">
        <f>IF($B10593="","",IF(ISNUMBER($B10593),HOUR($B10593)*2+MINUTE($B10593)/30,IFERROR(VALUE(LEFT($B10593,FIND(":",$B10593)-1))*2+VALUE(MID($B10593,FIND(":",$B10593)+1,2))/30,"")))</f>
        <v/>
      </c>
      <c r="G10593" s="12">
        <f>IF($E10593="","",IF(WEEKDAY($E10593,2)&lt;6,1,0))</f>
        <v/>
      </c>
      <c r="H10593" s="12">
        <f>IF(OR($E10593="",$F10593=""),"",IF(AND($G10593=1,$F10593&gt;='Working Hours'!$C$8,$F10593&lt;'Working Hours'!$C$9),1,0))</f>
        <v/>
      </c>
    </row>
    <row r="10594">
      <c r="A10594" s="11" t="n"/>
      <c r="B10594" s="11" t="n"/>
      <c r="C10594" s="11" t="n"/>
      <c r="E10594" s="12">
        <f>IF($A10594="","",IF(ISNUMBER($A10594),$A10594,IFERROR(DATEVALUE($A10594),"")))</f>
        <v/>
      </c>
      <c r="F10594" s="12">
        <f>IF($B10594="","",IF(ISNUMBER($B10594),HOUR($B10594)*2+MINUTE($B10594)/30,IFERROR(VALUE(LEFT($B10594,FIND(":",$B10594)-1))*2+VALUE(MID($B10594,FIND(":",$B10594)+1,2))/30,"")))</f>
        <v/>
      </c>
      <c r="G10594" s="12">
        <f>IF($E10594="","",IF(WEEKDAY($E10594,2)&lt;6,1,0))</f>
        <v/>
      </c>
      <c r="H10594" s="12">
        <f>IF(OR($E10594="",$F10594=""),"",IF(AND($G10594=1,$F10594&gt;='Working Hours'!$C$8,$F10594&lt;'Working Hours'!$C$9),1,0))</f>
        <v/>
      </c>
    </row>
    <row r="10595">
      <c r="A10595" s="11" t="n"/>
      <c r="B10595" s="11" t="n"/>
      <c r="C10595" s="11" t="n"/>
      <c r="E10595" s="12">
        <f>IF($A10595="","",IF(ISNUMBER($A10595),$A10595,IFERROR(DATEVALUE($A10595),"")))</f>
        <v/>
      </c>
      <c r="F10595" s="12">
        <f>IF($B10595="","",IF(ISNUMBER($B10595),HOUR($B10595)*2+MINUTE($B10595)/30,IFERROR(VALUE(LEFT($B10595,FIND(":",$B10595)-1))*2+VALUE(MID($B10595,FIND(":",$B10595)+1,2))/30,"")))</f>
        <v/>
      </c>
      <c r="G10595" s="12">
        <f>IF($E10595="","",IF(WEEKDAY($E10595,2)&lt;6,1,0))</f>
        <v/>
      </c>
      <c r="H10595" s="12">
        <f>IF(OR($E10595="",$F10595=""),"",IF(AND($G10595=1,$F10595&gt;='Working Hours'!$C$8,$F10595&lt;'Working Hours'!$C$9),1,0))</f>
        <v/>
      </c>
    </row>
    <row r="10596">
      <c r="A10596" s="11" t="n"/>
      <c r="B10596" s="11" t="n"/>
      <c r="C10596" s="11" t="n"/>
      <c r="E10596" s="12">
        <f>IF($A10596="","",IF(ISNUMBER($A10596),$A10596,IFERROR(DATEVALUE($A10596),"")))</f>
        <v/>
      </c>
      <c r="F10596" s="12">
        <f>IF($B10596="","",IF(ISNUMBER($B10596),HOUR($B10596)*2+MINUTE($B10596)/30,IFERROR(VALUE(LEFT($B10596,FIND(":",$B10596)-1))*2+VALUE(MID($B10596,FIND(":",$B10596)+1,2))/30,"")))</f>
        <v/>
      </c>
      <c r="G10596" s="12">
        <f>IF($E10596="","",IF(WEEKDAY($E10596,2)&lt;6,1,0))</f>
        <v/>
      </c>
      <c r="H10596" s="12">
        <f>IF(OR($E10596="",$F10596=""),"",IF(AND($G10596=1,$F10596&gt;='Working Hours'!$C$8,$F10596&lt;'Working Hours'!$C$9),1,0))</f>
        <v/>
      </c>
    </row>
    <row r="10597">
      <c r="A10597" s="11" t="n"/>
      <c r="B10597" s="11" t="n"/>
      <c r="C10597" s="11" t="n"/>
      <c r="E10597" s="12">
        <f>IF($A10597="","",IF(ISNUMBER($A10597),$A10597,IFERROR(DATEVALUE($A10597),"")))</f>
        <v/>
      </c>
      <c r="F10597" s="12">
        <f>IF($B10597="","",IF(ISNUMBER($B10597),HOUR($B10597)*2+MINUTE($B10597)/30,IFERROR(VALUE(LEFT($B10597,FIND(":",$B10597)-1))*2+VALUE(MID($B10597,FIND(":",$B10597)+1,2))/30,"")))</f>
        <v/>
      </c>
      <c r="G10597" s="12">
        <f>IF($E10597="","",IF(WEEKDAY($E10597,2)&lt;6,1,0))</f>
        <v/>
      </c>
      <c r="H10597" s="12">
        <f>IF(OR($E10597="",$F10597=""),"",IF(AND($G10597=1,$F10597&gt;='Working Hours'!$C$8,$F10597&lt;'Working Hours'!$C$9),1,0))</f>
        <v/>
      </c>
    </row>
    <row r="10598">
      <c r="A10598" s="11" t="n"/>
      <c r="B10598" s="11" t="n"/>
      <c r="C10598" s="11" t="n"/>
      <c r="E10598" s="12">
        <f>IF($A10598="","",IF(ISNUMBER($A10598),$A10598,IFERROR(DATEVALUE($A10598),"")))</f>
        <v/>
      </c>
      <c r="F10598" s="12">
        <f>IF($B10598="","",IF(ISNUMBER($B10598),HOUR($B10598)*2+MINUTE($B10598)/30,IFERROR(VALUE(LEFT($B10598,FIND(":",$B10598)-1))*2+VALUE(MID($B10598,FIND(":",$B10598)+1,2))/30,"")))</f>
        <v/>
      </c>
      <c r="G10598" s="12">
        <f>IF($E10598="","",IF(WEEKDAY($E10598,2)&lt;6,1,0))</f>
        <v/>
      </c>
      <c r="H10598" s="12">
        <f>IF(OR($E10598="",$F10598=""),"",IF(AND($G10598=1,$F10598&gt;='Working Hours'!$C$8,$F10598&lt;'Working Hours'!$C$9),1,0))</f>
        <v/>
      </c>
    </row>
    <row r="10599">
      <c r="A10599" s="11" t="n"/>
      <c r="B10599" s="11" t="n"/>
      <c r="C10599" s="11" t="n"/>
      <c r="E10599" s="12">
        <f>IF($A10599="","",IF(ISNUMBER($A10599),$A10599,IFERROR(DATEVALUE($A10599),"")))</f>
        <v/>
      </c>
      <c r="F10599" s="12">
        <f>IF($B10599="","",IF(ISNUMBER($B10599),HOUR($B10599)*2+MINUTE($B10599)/30,IFERROR(VALUE(LEFT($B10599,FIND(":",$B10599)-1))*2+VALUE(MID($B10599,FIND(":",$B10599)+1,2))/30,"")))</f>
        <v/>
      </c>
      <c r="G10599" s="12">
        <f>IF($E10599="","",IF(WEEKDAY($E10599,2)&lt;6,1,0))</f>
        <v/>
      </c>
      <c r="H10599" s="12">
        <f>IF(OR($E10599="",$F10599=""),"",IF(AND($G10599=1,$F10599&gt;='Working Hours'!$C$8,$F10599&lt;'Working Hours'!$C$9),1,0))</f>
        <v/>
      </c>
    </row>
    <row r="10600">
      <c r="A10600" s="11" t="n"/>
      <c r="B10600" s="11" t="n"/>
      <c r="C10600" s="11" t="n"/>
      <c r="E10600" s="12">
        <f>IF($A10600="","",IF(ISNUMBER($A10600),$A10600,IFERROR(DATEVALUE($A10600),"")))</f>
        <v/>
      </c>
      <c r="F10600" s="12">
        <f>IF($B10600="","",IF(ISNUMBER($B10600),HOUR($B10600)*2+MINUTE($B10600)/30,IFERROR(VALUE(LEFT($B10600,FIND(":",$B10600)-1))*2+VALUE(MID($B10600,FIND(":",$B10600)+1,2))/30,"")))</f>
        <v/>
      </c>
      <c r="G10600" s="12">
        <f>IF($E10600="","",IF(WEEKDAY($E10600,2)&lt;6,1,0))</f>
        <v/>
      </c>
      <c r="H10600" s="12">
        <f>IF(OR($E10600="",$F10600=""),"",IF(AND($G10600=1,$F10600&gt;='Working Hours'!$C$8,$F10600&lt;'Working Hours'!$C$9),1,0))</f>
        <v/>
      </c>
    </row>
    <row r="10601">
      <c r="A10601" s="11" t="n"/>
      <c r="B10601" s="11" t="n"/>
      <c r="C10601" s="11" t="n"/>
      <c r="E10601" s="12">
        <f>IF($A10601="","",IF(ISNUMBER($A10601),$A10601,IFERROR(DATEVALUE($A10601),"")))</f>
        <v/>
      </c>
      <c r="F10601" s="12">
        <f>IF($B10601="","",IF(ISNUMBER($B10601),HOUR($B10601)*2+MINUTE($B10601)/30,IFERROR(VALUE(LEFT($B10601,FIND(":",$B10601)-1))*2+VALUE(MID($B10601,FIND(":",$B10601)+1,2))/30,"")))</f>
        <v/>
      </c>
      <c r="G10601" s="12">
        <f>IF($E10601="","",IF(WEEKDAY($E10601,2)&lt;6,1,0))</f>
        <v/>
      </c>
      <c r="H10601" s="12">
        <f>IF(OR($E10601="",$F10601=""),"",IF(AND($G10601=1,$F10601&gt;='Working Hours'!$C$8,$F10601&lt;'Working Hours'!$C$9),1,0))</f>
        <v/>
      </c>
    </row>
    <row r="10602">
      <c r="A10602" s="11" t="n"/>
      <c r="B10602" s="11" t="n"/>
      <c r="C10602" s="11" t="n"/>
      <c r="E10602" s="12">
        <f>IF($A10602="","",IF(ISNUMBER($A10602),$A10602,IFERROR(DATEVALUE($A10602),"")))</f>
        <v/>
      </c>
      <c r="F10602" s="12">
        <f>IF($B10602="","",IF(ISNUMBER($B10602),HOUR($B10602)*2+MINUTE($B10602)/30,IFERROR(VALUE(LEFT($B10602,FIND(":",$B10602)-1))*2+VALUE(MID($B10602,FIND(":",$B10602)+1,2))/30,"")))</f>
        <v/>
      </c>
      <c r="G10602" s="12">
        <f>IF($E10602="","",IF(WEEKDAY($E10602,2)&lt;6,1,0))</f>
        <v/>
      </c>
      <c r="H10602" s="12">
        <f>IF(OR($E10602="",$F10602=""),"",IF(AND($G10602=1,$F10602&gt;='Working Hours'!$C$8,$F10602&lt;'Working Hours'!$C$9),1,0))</f>
        <v/>
      </c>
    </row>
    <row r="10603">
      <c r="A10603" s="11" t="n"/>
      <c r="B10603" s="11" t="n"/>
      <c r="C10603" s="11" t="n"/>
      <c r="E10603" s="12">
        <f>IF($A10603="","",IF(ISNUMBER($A10603),$A10603,IFERROR(DATEVALUE($A10603),"")))</f>
        <v/>
      </c>
      <c r="F10603" s="12">
        <f>IF($B10603="","",IF(ISNUMBER($B10603),HOUR($B10603)*2+MINUTE($B10603)/30,IFERROR(VALUE(LEFT($B10603,FIND(":",$B10603)-1))*2+VALUE(MID($B10603,FIND(":",$B10603)+1,2))/30,"")))</f>
        <v/>
      </c>
      <c r="G10603" s="12">
        <f>IF($E10603="","",IF(WEEKDAY($E10603,2)&lt;6,1,0))</f>
        <v/>
      </c>
      <c r="H10603" s="12">
        <f>IF(OR($E10603="",$F10603=""),"",IF(AND($G10603=1,$F10603&gt;='Working Hours'!$C$8,$F10603&lt;'Working Hours'!$C$9),1,0))</f>
        <v/>
      </c>
    </row>
    <row r="10604">
      <c r="A10604" s="11" t="n"/>
      <c r="B10604" s="11" t="n"/>
      <c r="C10604" s="11" t="n"/>
      <c r="E10604" s="12">
        <f>IF($A10604="","",IF(ISNUMBER($A10604),$A10604,IFERROR(DATEVALUE($A10604),"")))</f>
        <v/>
      </c>
      <c r="F10604" s="12">
        <f>IF($B10604="","",IF(ISNUMBER($B10604),HOUR($B10604)*2+MINUTE($B10604)/30,IFERROR(VALUE(LEFT($B10604,FIND(":",$B10604)-1))*2+VALUE(MID($B10604,FIND(":",$B10604)+1,2))/30,"")))</f>
        <v/>
      </c>
      <c r="G10604" s="12">
        <f>IF($E10604="","",IF(WEEKDAY($E10604,2)&lt;6,1,0))</f>
        <v/>
      </c>
      <c r="H10604" s="12">
        <f>IF(OR($E10604="",$F10604=""),"",IF(AND($G10604=1,$F10604&gt;='Working Hours'!$C$8,$F10604&lt;'Working Hours'!$C$9),1,0))</f>
        <v/>
      </c>
    </row>
    <row r="10605">
      <c r="A10605" s="11" t="n"/>
      <c r="B10605" s="11" t="n"/>
      <c r="C10605" s="11" t="n"/>
      <c r="E10605" s="12">
        <f>IF($A10605="","",IF(ISNUMBER($A10605),$A10605,IFERROR(DATEVALUE($A10605),"")))</f>
        <v/>
      </c>
      <c r="F10605" s="12">
        <f>IF($B10605="","",IF(ISNUMBER($B10605),HOUR($B10605)*2+MINUTE($B10605)/30,IFERROR(VALUE(LEFT($B10605,FIND(":",$B10605)-1))*2+VALUE(MID($B10605,FIND(":",$B10605)+1,2))/30,"")))</f>
        <v/>
      </c>
      <c r="G10605" s="12">
        <f>IF($E10605="","",IF(WEEKDAY($E10605,2)&lt;6,1,0))</f>
        <v/>
      </c>
      <c r="H10605" s="12">
        <f>IF(OR($E10605="",$F10605=""),"",IF(AND($G10605=1,$F10605&gt;='Working Hours'!$C$8,$F10605&lt;'Working Hours'!$C$9),1,0))</f>
        <v/>
      </c>
    </row>
    <row r="10606">
      <c r="A10606" s="11" t="n"/>
      <c r="B10606" s="11" t="n"/>
      <c r="C10606" s="11" t="n"/>
      <c r="E10606" s="12">
        <f>IF($A10606="","",IF(ISNUMBER($A10606),$A10606,IFERROR(DATEVALUE($A10606),"")))</f>
        <v/>
      </c>
      <c r="F10606" s="12">
        <f>IF($B10606="","",IF(ISNUMBER($B10606),HOUR($B10606)*2+MINUTE($B10606)/30,IFERROR(VALUE(LEFT($B10606,FIND(":",$B10606)-1))*2+VALUE(MID($B10606,FIND(":",$B10606)+1,2))/30,"")))</f>
        <v/>
      </c>
      <c r="G10606" s="12">
        <f>IF($E10606="","",IF(WEEKDAY($E10606,2)&lt;6,1,0))</f>
        <v/>
      </c>
      <c r="H10606" s="12">
        <f>IF(OR($E10606="",$F10606=""),"",IF(AND($G10606=1,$F10606&gt;='Working Hours'!$C$8,$F10606&lt;'Working Hours'!$C$9),1,0))</f>
        <v/>
      </c>
    </row>
    <row r="10607">
      <c r="A10607" s="11" t="n"/>
      <c r="B10607" s="11" t="n"/>
      <c r="C10607" s="11" t="n"/>
      <c r="E10607" s="12">
        <f>IF($A10607="","",IF(ISNUMBER($A10607),$A10607,IFERROR(DATEVALUE($A10607),"")))</f>
        <v/>
      </c>
      <c r="F10607" s="12">
        <f>IF($B10607="","",IF(ISNUMBER($B10607),HOUR($B10607)*2+MINUTE($B10607)/30,IFERROR(VALUE(LEFT($B10607,FIND(":",$B10607)-1))*2+VALUE(MID($B10607,FIND(":",$B10607)+1,2))/30,"")))</f>
        <v/>
      </c>
      <c r="G10607" s="12">
        <f>IF($E10607="","",IF(WEEKDAY($E10607,2)&lt;6,1,0))</f>
        <v/>
      </c>
      <c r="H10607" s="12">
        <f>IF(OR($E10607="",$F10607=""),"",IF(AND($G10607=1,$F10607&gt;='Working Hours'!$C$8,$F10607&lt;'Working Hours'!$C$9),1,0))</f>
        <v/>
      </c>
    </row>
    <row r="10608">
      <c r="A10608" s="11" t="n"/>
      <c r="B10608" s="11" t="n"/>
      <c r="C10608" s="11" t="n"/>
      <c r="E10608" s="12">
        <f>IF($A10608="","",IF(ISNUMBER($A10608),$A10608,IFERROR(DATEVALUE($A10608),"")))</f>
        <v/>
      </c>
      <c r="F10608" s="12">
        <f>IF($B10608="","",IF(ISNUMBER($B10608),HOUR($B10608)*2+MINUTE($B10608)/30,IFERROR(VALUE(LEFT($B10608,FIND(":",$B10608)-1))*2+VALUE(MID($B10608,FIND(":",$B10608)+1,2))/30,"")))</f>
        <v/>
      </c>
      <c r="G10608" s="12">
        <f>IF($E10608="","",IF(WEEKDAY($E10608,2)&lt;6,1,0))</f>
        <v/>
      </c>
      <c r="H10608" s="12">
        <f>IF(OR($E10608="",$F10608=""),"",IF(AND($G10608=1,$F10608&gt;='Working Hours'!$C$8,$F10608&lt;'Working Hours'!$C$9),1,0))</f>
        <v/>
      </c>
    </row>
    <row r="10609">
      <c r="A10609" s="11" t="n"/>
      <c r="B10609" s="11" t="n"/>
      <c r="C10609" s="11" t="n"/>
      <c r="E10609" s="12">
        <f>IF($A10609="","",IF(ISNUMBER($A10609),$A10609,IFERROR(DATEVALUE($A10609),"")))</f>
        <v/>
      </c>
      <c r="F10609" s="12">
        <f>IF($B10609="","",IF(ISNUMBER($B10609),HOUR($B10609)*2+MINUTE($B10609)/30,IFERROR(VALUE(LEFT($B10609,FIND(":",$B10609)-1))*2+VALUE(MID($B10609,FIND(":",$B10609)+1,2))/30,"")))</f>
        <v/>
      </c>
      <c r="G10609" s="12">
        <f>IF($E10609="","",IF(WEEKDAY($E10609,2)&lt;6,1,0))</f>
        <v/>
      </c>
      <c r="H10609" s="12">
        <f>IF(OR($E10609="",$F10609=""),"",IF(AND($G10609=1,$F10609&gt;='Working Hours'!$C$8,$F10609&lt;'Working Hours'!$C$9),1,0))</f>
        <v/>
      </c>
    </row>
    <row r="10610">
      <c r="A10610" s="11" t="n"/>
      <c r="B10610" s="11" t="n"/>
      <c r="C10610" s="11" t="n"/>
      <c r="E10610" s="12">
        <f>IF($A10610="","",IF(ISNUMBER($A10610),$A10610,IFERROR(DATEVALUE($A10610),"")))</f>
        <v/>
      </c>
      <c r="F10610" s="12">
        <f>IF($B10610="","",IF(ISNUMBER($B10610),HOUR($B10610)*2+MINUTE($B10610)/30,IFERROR(VALUE(LEFT($B10610,FIND(":",$B10610)-1))*2+VALUE(MID($B10610,FIND(":",$B10610)+1,2))/30,"")))</f>
        <v/>
      </c>
      <c r="G10610" s="12">
        <f>IF($E10610="","",IF(WEEKDAY($E10610,2)&lt;6,1,0))</f>
        <v/>
      </c>
      <c r="H10610" s="12">
        <f>IF(OR($E10610="",$F10610=""),"",IF(AND($G10610=1,$F10610&gt;='Working Hours'!$C$8,$F10610&lt;'Working Hours'!$C$9),1,0))</f>
        <v/>
      </c>
    </row>
    <row r="10611">
      <c r="A10611" s="11" t="n"/>
      <c r="B10611" s="11" t="n"/>
      <c r="C10611" s="11" t="n"/>
      <c r="E10611" s="12">
        <f>IF($A10611="","",IF(ISNUMBER($A10611),$A10611,IFERROR(DATEVALUE($A10611),"")))</f>
        <v/>
      </c>
      <c r="F10611" s="12">
        <f>IF($B10611="","",IF(ISNUMBER($B10611),HOUR($B10611)*2+MINUTE($B10611)/30,IFERROR(VALUE(LEFT($B10611,FIND(":",$B10611)-1))*2+VALUE(MID($B10611,FIND(":",$B10611)+1,2))/30,"")))</f>
        <v/>
      </c>
      <c r="G10611" s="12">
        <f>IF($E10611="","",IF(WEEKDAY($E10611,2)&lt;6,1,0))</f>
        <v/>
      </c>
      <c r="H10611" s="12">
        <f>IF(OR($E10611="",$F10611=""),"",IF(AND($G10611=1,$F10611&gt;='Working Hours'!$C$8,$F10611&lt;'Working Hours'!$C$9),1,0))</f>
        <v/>
      </c>
    </row>
    <row r="10612">
      <c r="A10612" s="11" t="n"/>
      <c r="B10612" s="11" t="n"/>
      <c r="C10612" s="11" t="n"/>
      <c r="E10612" s="12">
        <f>IF($A10612="","",IF(ISNUMBER($A10612),$A10612,IFERROR(DATEVALUE($A10612),"")))</f>
        <v/>
      </c>
      <c r="F10612" s="12">
        <f>IF($B10612="","",IF(ISNUMBER($B10612),HOUR($B10612)*2+MINUTE($B10612)/30,IFERROR(VALUE(LEFT($B10612,FIND(":",$B10612)-1))*2+VALUE(MID($B10612,FIND(":",$B10612)+1,2))/30,"")))</f>
        <v/>
      </c>
      <c r="G10612" s="12">
        <f>IF($E10612="","",IF(WEEKDAY($E10612,2)&lt;6,1,0))</f>
        <v/>
      </c>
      <c r="H10612" s="12">
        <f>IF(OR($E10612="",$F10612=""),"",IF(AND($G10612=1,$F10612&gt;='Working Hours'!$C$8,$F10612&lt;'Working Hours'!$C$9),1,0))</f>
        <v/>
      </c>
    </row>
    <row r="10613">
      <c r="A10613" s="11" t="n"/>
      <c r="B10613" s="11" t="n"/>
      <c r="C10613" s="11" t="n"/>
      <c r="E10613" s="12">
        <f>IF($A10613="","",IF(ISNUMBER($A10613),$A10613,IFERROR(DATEVALUE($A10613),"")))</f>
        <v/>
      </c>
      <c r="F10613" s="12">
        <f>IF($B10613="","",IF(ISNUMBER($B10613),HOUR($B10613)*2+MINUTE($B10613)/30,IFERROR(VALUE(LEFT($B10613,FIND(":",$B10613)-1))*2+VALUE(MID($B10613,FIND(":",$B10613)+1,2))/30,"")))</f>
        <v/>
      </c>
      <c r="G10613" s="12">
        <f>IF($E10613="","",IF(WEEKDAY($E10613,2)&lt;6,1,0))</f>
        <v/>
      </c>
      <c r="H10613" s="12">
        <f>IF(OR($E10613="",$F10613=""),"",IF(AND($G10613=1,$F10613&gt;='Working Hours'!$C$8,$F10613&lt;'Working Hours'!$C$9),1,0))</f>
        <v/>
      </c>
    </row>
    <row r="10614">
      <c r="A10614" s="11" t="n"/>
      <c r="B10614" s="11" t="n"/>
      <c r="C10614" s="11" t="n"/>
      <c r="E10614" s="12">
        <f>IF($A10614="","",IF(ISNUMBER($A10614),$A10614,IFERROR(DATEVALUE($A10614),"")))</f>
        <v/>
      </c>
      <c r="F10614" s="12">
        <f>IF($B10614="","",IF(ISNUMBER($B10614),HOUR($B10614)*2+MINUTE($B10614)/30,IFERROR(VALUE(LEFT($B10614,FIND(":",$B10614)-1))*2+VALUE(MID($B10614,FIND(":",$B10614)+1,2))/30,"")))</f>
        <v/>
      </c>
      <c r="G10614" s="12">
        <f>IF($E10614="","",IF(WEEKDAY($E10614,2)&lt;6,1,0))</f>
        <v/>
      </c>
      <c r="H10614" s="12">
        <f>IF(OR($E10614="",$F10614=""),"",IF(AND($G10614=1,$F10614&gt;='Working Hours'!$C$8,$F10614&lt;'Working Hours'!$C$9),1,0))</f>
        <v/>
      </c>
    </row>
    <row r="10615">
      <c r="A10615" s="11" t="n"/>
      <c r="B10615" s="11" t="n"/>
      <c r="C10615" s="11" t="n"/>
      <c r="E10615" s="12">
        <f>IF($A10615="","",IF(ISNUMBER($A10615),$A10615,IFERROR(DATEVALUE($A10615),"")))</f>
        <v/>
      </c>
      <c r="F10615" s="12">
        <f>IF($B10615="","",IF(ISNUMBER($B10615),HOUR($B10615)*2+MINUTE($B10615)/30,IFERROR(VALUE(LEFT($B10615,FIND(":",$B10615)-1))*2+VALUE(MID($B10615,FIND(":",$B10615)+1,2))/30,"")))</f>
        <v/>
      </c>
      <c r="G10615" s="12">
        <f>IF($E10615="","",IF(WEEKDAY($E10615,2)&lt;6,1,0))</f>
        <v/>
      </c>
      <c r="H10615" s="12">
        <f>IF(OR($E10615="",$F10615=""),"",IF(AND($G10615=1,$F10615&gt;='Working Hours'!$C$8,$F10615&lt;'Working Hours'!$C$9),1,0))</f>
        <v/>
      </c>
    </row>
    <row r="10616">
      <c r="A10616" s="11" t="n"/>
      <c r="B10616" s="11" t="n"/>
      <c r="C10616" s="11" t="n"/>
      <c r="E10616" s="12">
        <f>IF($A10616="","",IF(ISNUMBER($A10616),$A10616,IFERROR(DATEVALUE($A10616),"")))</f>
        <v/>
      </c>
      <c r="F10616" s="12">
        <f>IF($B10616="","",IF(ISNUMBER($B10616),HOUR($B10616)*2+MINUTE($B10616)/30,IFERROR(VALUE(LEFT($B10616,FIND(":",$B10616)-1))*2+VALUE(MID($B10616,FIND(":",$B10616)+1,2))/30,"")))</f>
        <v/>
      </c>
      <c r="G10616" s="12">
        <f>IF($E10616="","",IF(WEEKDAY($E10616,2)&lt;6,1,0))</f>
        <v/>
      </c>
      <c r="H10616" s="12">
        <f>IF(OR($E10616="",$F10616=""),"",IF(AND($G10616=1,$F10616&gt;='Working Hours'!$C$8,$F10616&lt;'Working Hours'!$C$9),1,0))</f>
        <v/>
      </c>
    </row>
    <row r="10617">
      <c r="A10617" s="11" t="n"/>
      <c r="B10617" s="11" t="n"/>
      <c r="C10617" s="11" t="n"/>
      <c r="E10617" s="12">
        <f>IF($A10617="","",IF(ISNUMBER($A10617),$A10617,IFERROR(DATEVALUE($A10617),"")))</f>
        <v/>
      </c>
      <c r="F10617" s="12">
        <f>IF($B10617="","",IF(ISNUMBER($B10617),HOUR($B10617)*2+MINUTE($B10617)/30,IFERROR(VALUE(LEFT($B10617,FIND(":",$B10617)-1))*2+VALUE(MID($B10617,FIND(":",$B10617)+1,2))/30,"")))</f>
        <v/>
      </c>
      <c r="G10617" s="12">
        <f>IF($E10617="","",IF(WEEKDAY($E10617,2)&lt;6,1,0))</f>
        <v/>
      </c>
      <c r="H10617" s="12">
        <f>IF(OR($E10617="",$F10617=""),"",IF(AND($G10617=1,$F10617&gt;='Working Hours'!$C$8,$F10617&lt;'Working Hours'!$C$9),1,0))</f>
        <v/>
      </c>
    </row>
    <row r="10618">
      <c r="A10618" s="11" t="n"/>
      <c r="B10618" s="11" t="n"/>
      <c r="C10618" s="11" t="n"/>
      <c r="E10618" s="12">
        <f>IF($A10618="","",IF(ISNUMBER($A10618),$A10618,IFERROR(DATEVALUE($A10618),"")))</f>
        <v/>
      </c>
      <c r="F10618" s="12">
        <f>IF($B10618="","",IF(ISNUMBER($B10618),HOUR($B10618)*2+MINUTE($B10618)/30,IFERROR(VALUE(LEFT($B10618,FIND(":",$B10618)-1))*2+VALUE(MID($B10618,FIND(":",$B10618)+1,2))/30,"")))</f>
        <v/>
      </c>
      <c r="G10618" s="12">
        <f>IF($E10618="","",IF(WEEKDAY($E10618,2)&lt;6,1,0))</f>
        <v/>
      </c>
      <c r="H10618" s="12">
        <f>IF(OR($E10618="",$F10618=""),"",IF(AND($G10618=1,$F10618&gt;='Working Hours'!$C$8,$F10618&lt;'Working Hours'!$C$9),1,0))</f>
        <v/>
      </c>
    </row>
    <row r="10619">
      <c r="A10619" s="11" t="n"/>
      <c r="B10619" s="11" t="n"/>
      <c r="C10619" s="11" t="n"/>
      <c r="E10619" s="12">
        <f>IF($A10619="","",IF(ISNUMBER($A10619),$A10619,IFERROR(DATEVALUE($A10619),"")))</f>
        <v/>
      </c>
      <c r="F10619" s="12">
        <f>IF($B10619="","",IF(ISNUMBER($B10619),HOUR($B10619)*2+MINUTE($B10619)/30,IFERROR(VALUE(LEFT($B10619,FIND(":",$B10619)-1))*2+VALUE(MID($B10619,FIND(":",$B10619)+1,2))/30,"")))</f>
        <v/>
      </c>
      <c r="G10619" s="12">
        <f>IF($E10619="","",IF(WEEKDAY($E10619,2)&lt;6,1,0))</f>
        <v/>
      </c>
      <c r="H10619" s="12">
        <f>IF(OR($E10619="",$F10619=""),"",IF(AND($G10619=1,$F10619&gt;='Working Hours'!$C$8,$F10619&lt;'Working Hours'!$C$9),1,0))</f>
        <v/>
      </c>
    </row>
    <row r="10620">
      <c r="A10620" s="11" t="n"/>
      <c r="B10620" s="11" t="n"/>
      <c r="C10620" s="11" t="n"/>
      <c r="E10620" s="12">
        <f>IF($A10620="","",IF(ISNUMBER($A10620),$A10620,IFERROR(DATEVALUE($A10620),"")))</f>
        <v/>
      </c>
      <c r="F10620" s="12">
        <f>IF($B10620="","",IF(ISNUMBER($B10620),HOUR($B10620)*2+MINUTE($B10620)/30,IFERROR(VALUE(LEFT($B10620,FIND(":",$B10620)-1))*2+VALUE(MID($B10620,FIND(":",$B10620)+1,2))/30,"")))</f>
        <v/>
      </c>
      <c r="G10620" s="12">
        <f>IF($E10620="","",IF(WEEKDAY($E10620,2)&lt;6,1,0))</f>
        <v/>
      </c>
      <c r="H10620" s="12">
        <f>IF(OR($E10620="",$F10620=""),"",IF(AND($G10620=1,$F10620&gt;='Working Hours'!$C$8,$F10620&lt;'Working Hours'!$C$9),1,0))</f>
        <v/>
      </c>
    </row>
    <row r="10621">
      <c r="A10621" s="11" t="n"/>
      <c r="B10621" s="11" t="n"/>
      <c r="C10621" s="11" t="n"/>
      <c r="E10621" s="12">
        <f>IF($A10621="","",IF(ISNUMBER($A10621),$A10621,IFERROR(DATEVALUE($A10621),"")))</f>
        <v/>
      </c>
      <c r="F10621" s="12">
        <f>IF($B10621="","",IF(ISNUMBER($B10621),HOUR($B10621)*2+MINUTE($B10621)/30,IFERROR(VALUE(LEFT($B10621,FIND(":",$B10621)-1))*2+VALUE(MID($B10621,FIND(":",$B10621)+1,2))/30,"")))</f>
        <v/>
      </c>
      <c r="G10621" s="12">
        <f>IF($E10621="","",IF(WEEKDAY($E10621,2)&lt;6,1,0))</f>
        <v/>
      </c>
      <c r="H10621" s="12">
        <f>IF(OR($E10621="",$F10621=""),"",IF(AND($G10621=1,$F10621&gt;='Working Hours'!$C$8,$F10621&lt;'Working Hours'!$C$9),1,0))</f>
        <v/>
      </c>
    </row>
    <row r="10622">
      <c r="A10622" s="11" t="n"/>
      <c r="B10622" s="11" t="n"/>
      <c r="C10622" s="11" t="n"/>
      <c r="E10622" s="12">
        <f>IF($A10622="","",IF(ISNUMBER($A10622),$A10622,IFERROR(DATEVALUE($A10622),"")))</f>
        <v/>
      </c>
      <c r="F10622" s="12">
        <f>IF($B10622="","",IF(ISNUMBER($B10622),HOUR($B10622)*2+MINUTE($B10622)/30,IFERROR(VALUE(LEFT($B10622,FIND(":",$B10622)-1))*2+VALUE(MID($B10622,FIND(":",$B10622)+1,2))/30,"")))</f>
        <v/>
      </c>
      <c r="G10622" s="12">
        <f>IF($E10622="","",IF(WEEKDAY($E10622,2)&lt;6,1,0))</f>
        <v/>
      </c>
      <c r="H10622" s="12">
        <f>IF(OR($E10622="",$F10622=""),"",IF(AND($G10622=1,$F10622&gt;='Working Hours'!$C$8,$F10622&lt;'Working Hours'!$C$9),1,0))</f>
        <v/>
      </c>
    </row>
    <row r="10623">
      <c r="A10623" s="11" t="n"/>
      <c r="B10623" s="11" t="n"/>
      <c r="C10623" s="11" t="n"/>
      <c r="E10623" s="12">
        <f>IF($A10623="","",IF(ISNUMBER($A10623),$A10623,IFERROR(DATEVALUE($A10623),"")))</f>
        <v/>
      </c>
      <c r="F10623" s="12">
        <f>IF($B10623="","",IF(ISNUMBER($B10623),HOUR($B10623)*2+MINUTE($B10623)/30,IFERROR(VALUE(LEFT($B10623,FIND(":",$B10623)-1))*2+VALUE(MID($B10623,FIND(":",$B10623)+1,2))/30,"")))</f>
        <v/>
      </c>
      <c r="G10623" s="12">
        <f>IF($E10623="","",IF(WEEKDAY($E10623,2)&lt;6,1,0))</f>
        <v/>
      </c>
      <c r="H10623" s="12">
        <f>IF(OR($E10623="",$F10623=""),"",IF(AND($G10623=1,$F10623&gt;='Working Hours'!$C$8,$F10623&lt;'Working Hours'!$C$9),1,0))</f>
        <v/>
      </c>
    </row>
    <row r="10624">
      <c r="A10624" s="11" t="n"/>
      <c r="B10624" s="11" t="n"/>
      <c r="C10624" s="11" t="n"/>
      <c r="E10624" s="12">
        <f>IF($A10624="","",IF(ISNUMBER($A10624),$A10624,IFERROR(DATEVALUE($A10624),"")))</f>
        <v/>
      </c>
      <c r="F10624" s="12">
        <f>IF($B10624="","",IF(ISNUMBER($B10624),HOUR($B10624)*2+MINUTE($B10624)/30,IFERROR(VALUE(LEFT($B10624,FIND(":",$B10624)-1))*2+VALUE(MID($B10624,FIND(":",$B10624)+1,2))/30,"")))</f>
        <v/>
      </c>
      <c r="G10624" s="12">
        <f>IF($E10624="","",IF(WEEKDAY($E10624,2)&lt;6,1,0))</f>
        <v/>
      </c>
      <c r="H10624" s="12">
        <f>IF(OR($E10624="",$F10624=""),"",IF(AND($G10624=1,$F10624&gt;='Working Hours'!$C$8,$F10624&lt;'Working Hours'!$C$9),1,0))</f>
        <v/>
      </c>
    </row>
    <row r="10625">
      <c r="A10625" s="11" t="n"/>
      <c r="B10625" s="11" t="n"/>
      <c r="C10625" s="11" t="n"/>
      <c r="E10625" s="12">
        <f>IF($A10625="","",IF(ISNUMBER($A10625),$A10625,IFERROR(DATEVALUE($A10625),"")))</f>
        <v/>
      </c>
      <c r="F10625" s="12">
        <f>IF($B10625="","",IF(ISNUMBER($B10625),HOUR($B10625)*2+MINUTE($B10625)/30,IFERROR(VALUE(LEFT($B10625,FIND(":",$B10625)-1))*2+VALUE(MID($B10625,FIND(":",$B10625)+1,2))/30,"")))</f>
        <v/>
      </c>
      <c r="G10625" s="12">
        <f>IF($E10625="","",IF(WEEKDAY($E10625,2)&lt;6,1,0))</f>
        <v/>
      </c>
      <c r="H10625" s="12">
        <f>IF(OR($E10625="",$F10625=""),"",IF(AND($G10625=1,$F10625&gt;='Working Hours'!$C$8,$F10625&lt;'Working Hours'!$C$9),1,0))</f>
        <v/>
      </c>
    </row>
    <row r="10626">
      <c r="A10626" s="11" t="n"/>
      <c r="B10626" s="11" t="n"/>
      <c r="C10626" s="11" t="n"/>
      <c r="E10626" s="12">
        <f>IF($A10626="","",IF(ISNUMBER($A10626),$A10626,IFERROR(DATEVALUE($A10626),"")))</f>
        <v/>
      </c>
      <c r="F10626" s="12">
        <f>IF($B10626="","",IF(ISNUMBER($B10626),HOUR($B10626)*2+MINUTE($B10626)/30,IFERROR(VALUE(LEFT($B10626,FIND(":",$B10626)-1))*2+VALUE(MID($B10626,FIND(":",$B10626)+1,2))/30,"")))</f>
        <v/>
      </c>
      <c r="G10626" s="12">
        <f>IF($E10626="","",IF(WEEKDAY($E10626,2)&lt;6,1,0))</f>
        <v/>
      </c>
      <c r="H10626" s="12">
        <f>IF(OR($E10626="",$F10626=""),"",IF(AND($G10626=1,$F10626&gt;='Working Hours'!$C$8,$F10626&lt;'Working Hours'!$C$9),1,0))</f>
        <v/>
      </c>
    </row>
    <row r="10627">
      <c r="A10627" s="11" t="n"/>
      <c r="B10627" s="11" t="n"/>
      <c r="C10627" s="11" t="n"/>
      <c r="E10627" s="12">
        <f>IF($A10627="","",IF(ISNUMBER($A10627),$A10627,IFERROR(DATEVALUE($A10627),"")))</f>
        <v/>
      </c>
      <c r="F10627" s="12">
        <f>IF($B10627="","",IF(ISNUMBER($B10627),HOUR($B10627)*2+MINUTE($B10627)/30,IFERROR(VALUE(LEFT($B10627,FIND(":",$B10627)-1))*2+VALUE(MID($B10627,FIND(":",$B10627)+1,2))/30,"")))</f>
        <v/>
      </c>
      <c r="G10627" s="12">
        <f>IF($E10627="","",IF(WEEKDAY($E10627,2)&lt;6,1,0))</f>
        <v/>
      </c>
      <c r="H10627" s="12">
        <f>IF(OR($E10627="",$F10627=""),"",IF(AND($G10627=1,$F10627&gt;='Working Hours'!$C$8,$F10627&lt;'Working Hours'!$C$9),1,0))</f>
        <v/>
      </c>
    </row>
    <row r="10628">
      <c r="A10628" s="11" t="n"/>
      <c r="B10628" s="11" t="n"/>
      <c r="C10628" s="11" t="n"/>
      <c r="E10628" s="12">
        <f>IF($A10628="","",IF(ISNUMBER($A10628),$A10628,IFERROR(DATEVALUE($A10628),"")))</f>
        <v/>
      </c>
      <c r="F10628" s="12">
        <f>IF($B10628="","",IF(ISNUMBER($B10628),HOUR($B10628)*2+MINUTE($B10628)/30,IFERROR(VALUE(LEFT($B10628,FIND(":",$B10628)-1))*2+VALUE(MID($B10628,FIND(":",$B10628)+1,2))/30,"")))</f>
        <v/>
      </c>
      <c r="G10628" s="12">
        <f>IF($E10628="","",IF(WEEKDAY($E10628,2)&lt;6,1,0))</f>
        <v/>
      </c>
      <c r="H10628" s="12">
        <f>IF(OR($E10628="",$F10628=""),"",IF(AND($G10628=1,$F10628&gt;='Working Hours'!$C$8,$F10628&lt;'Working Hours'!$C$9),1,0))</f>
        <v/>
      </c>
    </row>
    <row r="10629">
      <c r="A10629" s="11" t="n"/>
      <c r="B10629" s="11" t="n"/>
      <c r="C10629" s="11" t="n"/>
      <c r="E10629" s="12">
        <f>IF($A10629="","",IF(ISNUMBER($A10629),$A10629,IFERROR(DATEVALUE($A10629),"")))</f>
        <v/>
      </c>
      <c r="F10629" s="12">
        <f>IF($B10629="","",IF(ISNUMBER($B10629),HOUR($B10629)*2+MINUTE($B10629)/30,IFERROR(VALUE(LEFT($B10629,FIND(":",$B10629)-1))*2+VALUE(MID($B10629,FIND(":",$B10629)+1,2))/30,"")))</f>
        <v/>
      </c>
      <c r="G10629" s="12">
        <f>IF($E10629="","",IF(WEEKDAY($E10629,2)&lt;6,1,0))</f>
        <v/>
      </c>
      <c r="H10629" s="12">
        <f>IF(OR($E10629="",$F10629=""),"",IF(AND($G10629=1,$F10629&gt;='Working Hours'!$C$8,$F10629&lt;'Working Hours'!$C$9),1,0))</f>
        <v/>
      </c>
    </row>
    <row r="10630">
      <c r="A10630" s="11" t="n"/>
      <c r="B10630" s="11" t="n"/>
      <c r="C10630" s="11" t="n"/>
      <c r="E10630" s="12">
        <f>IF($A10630="","",IF(ISNUMBER($A10630),$A10630,IFERROR(DATEVALUE($A10630),"")))</f>
        <v/>
      </c>
      <c r="F10630" s="12">
        <f>IF($B10630="","",IF(ISNUMBER($B10630),HOUR($B10630)*2+MINUTE($B10630)/30,IFERROR(VALUE(LEFT($B10630,FIND(":",$B10630)-1))*2+VALUE(MID($B10630,FIND(":",$B10630)+1,2))/30,"")))</f>
        <v/>
      </c>
      <c r="G10630" s="12">
        <f>IF($E10630="","",IF(WEEKDAY($E10630,2)&lt;6,1,0))</f>
        <v/>
      </c>
      <c r="H10630" s="12">
        <f>IF(OR($E10630="",$F10630=""),"",IF(AND($G10630=1,$F10630&gt;='Working Hours'!$C$8,$F10630&lt;'Working Hours'!$C$9),1,0))</f>
        <v/>
      </c>
    </row>
    <row r="10631">
      <c r="A10631" s="11" t="n"/>
      <c r="B10631" s="11" t="n"/>
      <c r="C10631" s="11" t="n"/>
      <c r="E10631" s="12">
        <f>IF($A10631="","",IF(ISNUMBER($A10631),$A10631,IFERROR(DATEVALUE($A10631),"")))</f>
        <v/>
      </c>
      <c r="F10631" s="12">
        <f>IF($B10631="","",IF(ISNUMBER($B10631),HOUR($B10631)*2+MINUTE($B10631)/30,IFERROR(VALUE(LEFT($B10631,FIND(":",$B10631)-1))*2+VALUE(MID($B10631,FIND(":",$B10631)+1,2))/30,"")))</f>
        <v/>
      </c>
      <c r="G10631" s="12">
        <f>IF($E10631="","",IF(WEEKDAY($E10631,2)&lt;6,1,0))</f>
        <v/>
      </c>
      <c r="H10631" s="12">
        <f>IF(OR($E10631="",$F10631=""),"",IF(AND($G10631=1,$F10631&gt;='Working Hours'!$C$8,$F10631&lt;'Working Hours'!$C$9),1,0))</f>
        <v/>
      </c>
    </row>
    <row r="10632">
      <c r="A10632" s="11" t="n"/>
      <c r="B10632" s="11" t="n"/>
      <c r="C10632" s="11" t="n"/>
      <c r="E10632" s="12">
        <f>IF($A10632="","",IF(ISNUMBER($A10632),$A10632,IFERROR(DATEVALUE($A10632),"")))</f>
        <v/>
      </c>
      <c r="F10632" s="12">
        <f>IF($B10632="","",IF(ISNUMBER($B10632),HOUR($B10632)*2+MINUTE($B10632)/30,IFERROR(VALUE(LEFT($B10632,FIND(":",$B10632)-1))*2+VALUE(MID($B10632,FIND(":",$B10632)+1,2))/30,"")))</f>
        <v/>
      </c>
      <c r="G10632" s="12">
        <f>IF($E10632="","",IF(WEEKDAY($E10632,2)&lt;6,1,0))</f>
        <v/>
      </c>
      <c r="H10632" s="12">
        <f>IF(OR($E10632="",$F10632=""),"",IF(AND($G10632=1,$F10632&gt;='Working Hours'!$C$8,$F10632&lt;'Working Hours'!$C$9),1,0))</f>
        <v/>
      </c>
    </row>
    <row r="10633">
      <c r="A10633" s="11" t="n"/>
      <c r="B10633" s="11" t="n"/>
      <c r="C10633" s="11" t="n"/>
      <c r="E10633" s="12">
        <f>IF($A10633="","",IF(ISNUMBER($A10633),$A10633,IFERROR(DATEVALUE($A10633),"")))</f>
        <v/>
      </c>
      <c r="F10633" s="12">
        <f>IF($B10633="","",IF(ISNUMBER($B10633),HOUR($B10633)*2+MINUTE($B10633)/30,IFERROR(VALUE(LEFT($B10633,FIND(":",$B10633)-1))*2+VALUE(MID($B10633,FIND(":",$B10633)+1,2))/30,"")))</f>
        <v/>
      </c>
      <c r="G10633" s="12">
        <f>IF($E10633="","",IF(WEEKDAY($E10633,2)&lt;6,1,0))</f>
        <v/>
      </c>
      <c r="H10633" s="12">
        <f>IF(OR($E10633="",$F10633=""),"",IF(AND($G10633=1,$F10633&gt;='Working Hours'!$C$8,$F10633&lt;'Working Hours'!$C$9),1,0))</f>
        <v/>
      </c>
    </row>
    <row r="10634">
      <c r="A10634" s="11" t="n"/>
      <c r="B10634" s="11" t="n"/>
      <c r="C10634" s="11" t="n"/>
      <c r="E10634" s="12">
        <f>IF($A10634="","",IF(ISNUMBER($A10634),$A10634,IFERROR(DATEVALUE($A10634),"")))</f>
        <v/>
      </c>
      <c r="F10634" s="12">
        <f>IF($B10634="","",IF(ISNUMBER($B10634),HOUR($B10634)*2+MINUTE($B10634)/30,IFERROR(VALUE(LEFT($B10634,FIND(":",$B10634)-1))*2+VALUE(MID($B10634,FIND(":",$B10634)+1,2))/30,"")))</f>
        <v/>
      </c>
      <c r="G10634" s="12">
        <f>IF($E10634="","",IF(WEEKDAY($E10634,2)&lt;6,1,0))</f>
        <v/>
      </c>
      <c r="H10634" s="12">
        <f>IF(OR($E10634="",$F10634=""),"",IF(AND($G10634=1,$F10634&gt;='Working Hours'!$C$8,$F10634&lt;'Working Hours'!$C$9),1,0))</f>
        <v/>
      </c>
    </row>
    <row r="10635">
      <c r="A10635" s="11" t="n"/>
      <c r="B10635" s="11" t="n"/>
      <c r="C10635" s="11" t="n"/>
      <c r="E10635" s="12">
        <f>IF($A10635="","",IF(ISNUMBER($A10635),$A10635,IFERROR(DATEVALUE($A10635),"")))</f>
        <v/>
      </c>
      <c r="F10635" s="12">
        <f>IF($B10635="","",IF(ISNUMBER($B10635),HOUR($B10635)*2+MINUTE($B10635)/30,IFERROR(VALUE(LEFT($B10635,FIND(":",$B10635)-1))*2+VALUE(MID($B10635,FIND(":",$B10635)+1,2))/30,"")))</f>
        <v/>
      </c>
      <c r="G10635" s="12">
        <f>IF($E10635="","",IF(WEEKDAY($E10635,2)&lt;6,1,0))</f>
        <v/>
      </c>
      <c r="H10635" s="12">
        <f>IF(OR($E10635="",$F10635=""),"",IF(AND($G10635=1,$F10635&gt;='Working Hours'!$C$8,$F10635&lt;'Working Hours'!$C$9),1,0))</f>
        <v/>
      </c>
    </row>
    <row r="10636">
      <c r="A10636" s="11" t="n"/>
      <c r="B10636" s="11" t="n"/>
      <c r="C10636" s="11" t="n"/>
      <c r="E10636" s="12">
        <f>IF($A10636="","",IF(ISNUMBER($A10636),$A10636,IFERROR(DATEVALUE($A10636),"")))</f>
        <v/>
      </c>
      <c r="F10636" s="12">
        <f>IF($B10636="","",IF(ISNUMBER($B10636),HOUR($B10636)*2+MINUTE($B10636)/30,IFERROR(VALUE(LEFT($B10636,FIND(":",$B10636)-1))*2+VALUE(MID($B10636,FIND(":",$B10636)+1,2))/30,"")))</f>
        <v/>
      </c>
      <c r="G10636" s="12">
        <f>IF($E10636="","",IF(WEEKDAY($E10636,2)&lt;6,1,0))</f>
        <v/>
      </c>
      <c r="H10636" s="12">
        <f>IF(OR($E10636="",$F10636=""),"",IF(AND($G10636=1,$F10636&gt;='Working Hours'!$C$8,$F10636&lt;'Working Hours'!$C$9),1,0))</f>
        <v/>
      </c>
    </row>
    <row r="10637">
      <c r="A10637" s="11" t="n"/>
      <c r="B10637" s="11" t="n"/>
      <c r="C10637" s="11" t="n"/>
      <c r="E10637" s="12">
        <f>IF($A10637="","",IF(ISNUMBER($A10637),$A10637,IFERROR(DATEVALUE($A10637),"")))</f>
        <v/>
      </c>
      <c r="F10637" s="12">
        <f>IF($B10637="","",IF(ISNUMBER($B10637),HOUR($B10637)*2+MINUTE($B10637)/30,IFERROR(VALUE(LEFT($B10637,FIND(":",$B10637)-1))*2+VALUE(MID($B10637,FIND(":",$B10637)+1,2))/30,"")))</f>
        <v/>
      </c>
      <c r="G10637" s="12">
        <f>IF($E10637="","",IF(WEEKDAY($E10637,2)&lt;6,1,0))</f>
        <v/>
      </c>
      <c r="H10637" s="12">
        <f>IF(OR($E10637="",$F10637=""),"",IF(AND($G10637=1,$F10637&gt;='Working Hours'!$C$8,$F10637&lt;'Working Hours'!$C$9),1,0))</f>
        <v/>
      </c>
    </row>
    <row r="10638">
      <c r="A10638" s="11" t="n"/>
      <c r="B10638" s="11" t="n"/>
      <c r="C10638" s="11" t="n"/>
      <c r="E10638" s="12">
        <f>IF($A10638="","",IF(ISNUMBER($A10638),$A10638,IFERROR(DATEVALUE($A10638),"")))</f>
        <v/>
      </c>
      <c r="F10638" s="12">
        <f>IF($B10638="","",IF(ISNUMBER($B10638),HOUR($B10638)*2+MINUTE($B10638)/30,IFERROR(VALUE(LEFT($B10638,FIND(":",$B10638)-1))*2+VALUE(MID($B10638,FIND(":",$B10638)+1,2))/30,"")))</f>
        <v/>
      </c>
      <c r="G10638" s="12">
        <f>IF($E10638="","",IF(WEEKDAY($E10638,2)&lt;6,1,0))</f>
        <v/>
      </c>
      <c r="H10638" s="12">
        <f>IF(OR($E10638="",$F10638=""),"",IF(AND($G10638=1,$F10638&gt;='Working Hours'!$C$8,$F10638&lt;'Working Hours'!$C$9),1,0))</f>
        <v/>
      </c>
    </row>
    <row r="10639">
      <c r="A10639" s="11" t="n"/>
      <c r="B10639" s="11" t="n"/>
      <c r="C10639" s="11" t="n"/>
      <c r="E10639" s="12">
        <f>IF($A10639="","",IF(ISNUMBER($A10639),$A10639,IFERROR(DATEVALUE($A10639),"")))</f>
        <v/>
      </c>
      <c r="F10639" s="12">
        <f>IF($B10639="","",IF(ISNUMBER($B10639),HOUR($B10639)*2+MINUTE($B10639)/30,IFERROR(VALUE(LEFT($B10639,FIND(":",$B10639)-1))*2+VALUE(MID($B10639,FIND(":",$B10639)+1,2))/30,"")))</f>
        <v/>
      </c>
      <c r="G10639" s="12">
        <f>IF($E10639="","",IF(WEEKDAY($E10639,2)&lt;6,1,0))</f>
        <v/>
      </c>
      <c r="H10639" s="12">
        <f>IF(OR($E10639="",$F10639=""),"",IF(AND($G10639=1,$F10639&gt;='Working Hours'!$C$8,$F10639&lt;'Working Hours'!$C$9),1,0))</f>
        <v/>
      </c>
    </row>
    <row r="10640">
      <c r="A10640" s="11" t="n"/>
      <c r="B10640" s="11" t="n"/>
      <c r="C10640" s="11" t="n"/>
      <c r="E10640" s="12">
        <f>IF($A10640="","",IF(ISNUMBER($A10640),$A10640,IFERROR(DATEVALUE($A10640),"")))</f>
        <v/>
      </c>
      <c r="F10640" s="12">
        <f>IF($B10640="","",IF(ISNUMBER($B10640),HOUR($B10640)*2+MINUTE($B10640)/30,IFERROR(VALUE(LEFT($B10640,FIND(":",$B10640)-1))*2+VALUE(MID($B10640,FIND(":",$B10640)+1,2))/30,"")))</f>
        <v/>
      </c>
      <c r="G10640" s="12">
        <f>IF($E10640="","",IF(WEEKDAY($E10640,2)&lt;6,1,0))</f>
        <v/>
      </c>
      <c r="H10640" s="12">
        <f>IF(OR($E10640="",$F10640=""),"",IF(AND($G10640=1,$F10640&gt;='Working Hours'!$C$8,$F10640&lt;'Working Hours'!$C$9),1,0))</f>
        <v/>
      </c>
    </row>
    <row r="10641">
      <c r="A10641" s="11" t="n"/>
      <c r="B10641" s="11" t="n"/>
      <c r="C10641" s="11" t="n"/>
      <c r="E10641" s="12">
        <f>IF($A10641="","",IF(ISNUMBER($A10641),$A10641,IFERROR(DATEVALUE($A10641),"")))</f>
        <v/>
      </c>
      <c r="F10641" s="12">
        <f>IF($B10641="","",IF(ISNUMBER($B10641),HOUR($B10641)*2+MINUTE($B10641)/30,IFERROR(VALUE(LEFT($B10641,FIND(":",$B10641)-1))*2+VALUE(MID($B10641,FIND(":",$B10641)+1,2))/30,"")))</f>
        <v/>
      </c>
      <c r="G10641" s="12">
        <f>IF($E10641="","",IF(WEEKDAY($E10641,2)&lt;6,1,0))</f>
        <v/>
      </c>
      <c r="H10641" s="12">
        <f>IF(OR($E10641="",$F10641=""),"",IF(AND($G10641=1,$F10641&gt;='Working Hours'!$C$8,$F10641&lt;'Working Hours'!$C$9),1,0))</f>
        <v/>
      </c>
    </row>
    <row r="10642">
      <c r="A10642" s="11" t="n"/>
      <c r="B10642" s="11" t="n"/>
      <c r="C10642" s="11" t="n"/>
      <c r="E10642" s="12">
        <f>IF($A10642="","",IF(ISNUMBER($A10642),$A10642,IFERROR(DATEVALUE($A10642),"")))</f>
        <v/>
      </c>
      <c r="F10642" s="12">
        <f>IF($B10642="","",IF(ISNUMBER($B10642),HOUR($B10642)*2+MINUTE($B10642)/30,IFERROR(VALUE(LEFT($B10642,FIND(":",$B10642)-1))*2+VALUE(MID($B10642,FIND(":",$B10642)+1,2))/30,"")))</f>
        <v/>
      </c>
      <c r="G10642" s="12">
        <f>IF($E10642="","",IF(WEEKDAY($E10642,2)&lt;6,1,0))</f>
        <v/>
      </c>
      <c r="H10642" s="12">
        <f>IF(OR($E10642="",$F10642=""),"",IF(AND($G10642=1,$F10642&gt;='Working Hours'!$C$8,$F10642&lt;'Working Hours'!$C$9),1,0))</f>
        <v/>
      </c>
    </row>
    <row r="10643">
      <c r="A10643" s="11" t="n"/>
      <c r="B10643" s="11" t="n"/>
      <c r="C10643" s="11" t="n"/>
      <c r="E10643" s="12">
        <f>IF($A10643="","",IF(ISNUMBER($A10643),$A10643,IFERROR(DATEVALUE($A10643),"")))</f>
        <v/>
      </c>
      <c r="F10643" s="12">
        <f>IF($B10643="","",IF(ISNUMBER($B10643),HOUR($B10643)*2+MINUTE($B10643)/30,IFERROR(VALUE(LEFT($B10643,FIND(":",$B10643)-1))*2+VALUE(MID($B10643,FIND(":",$B10643)+1,2))/30,"")))</f>
        <v/>
      </c>
      <c r="G10643" s="12">
        <f>IF($E10643="","",IF(WEEKDAY($E10643,2)&lt;6,1,0))</f>
        <v/>
      </c>
      <c r="H10643" s="12">
        <f>IF(OR($E10643="",$F10643=""),"",IF(AND($G10643=1,$F10643&gt;='Working Hours'!$C$8,$F10643&lt;'Working Hours'!$C$9),1,0))</f>
        <v/>
      </c>
    </row>
    <row r="10644">
      <c r="A10644" s="11" t="n"/>
      <c r="B10644" s="11" t="n"/>
      <c r="C10644" s="11" t="n"/>
      <c r="E10644" s="12">
        <f>IF($A10644="","",IF(ISNUMBER($A10644),$A10644,IFERROR(DATEVALUE($A10644),"")))</f>
        <v/>
      </c>
      <c r="F10644" s="12">
        <f>IF($B10644="","",IF(ISNUMBER($B10644),HOUR($B10644)*2+MINUTE($B10644)/30,IFERROR(VALUE(LEFT($B10644,FIND(":",$B10644)-1))*2+VALUE(MID($B10644,FIND(":",$B10644)+1,2))/30,"")))</f>
        <v/>
      </c>
      <c r="G10644" s="12">
        <f>IF($E10644="","",IF(WEEKDAY($E10644,2)&lt;6,1,0))</f>
        <v/>
      </c>
      <c r="H10644" s="12">
        <f>IF(OR($E10644="",$F10644=""),"",IF(AND($G10644=1,$F10644&gt;='Working Hours'!$C$8,$F10644&lt;'Working Hours'!$C$9),1,0))</f>
        <v/>
      </c>
    </row>
    <row r="10645">
      <c r="A10645" s="11" t="n"/>
      <c r="B10645" s="11" t="n"/>
      <c r="C10645" s="11" t="n"/>
      <c r="E10645" s="12">
        <f>IF($A10645="","",IF(ISNUMBER($A10645),$A10645,IFERROR(DATEVALUE($A10645),"")))</f>
        <v/>
      </c>
      <c r="F10645" s="12">
        <f>IF($B10645="","",IF(ISNUMBER($B10645),HOUR($B10645)*2+MINUTE($B10645)/30,IFERROR(VALUE(LEFT($B10645,FIND(":",$B10645)-1))*2+VALUE(MID($B10645,FIND(":",$B10645)+1,2))/30,"")))</f>
        <v/>
      </c>
      <c r="G10645" s="12">
        <f>IF($E10645="","",IF(WEEKDAY($E10645,2)&lt;6,1,0))</f>
        <v/>
      </c>
      <c r="H10645" s="12">
        <f>IF(OR($E10645="",$F10645=""),"",IF(AND($G10645=1,$F10645&gt;='Working Hours'!$C$8,$F10645&lt;'Working Hours'!$C$9),1,0))</f>
        <v/>
      </c>
    </row>
    <row r="10646">
      <c r="A10646" s="11" t="n"/>
      <c r="B10646" s="11" t="n"/>
      <c r="C10646" s="11" t="n"/>
      <c r="E10646" s="12">
        <f>IF($A10646="","",IF(ISNUMBER($A10646),$A10646,IFERROR(DATEVALUE($A10646),"")))</f>
        <v/>
      </c>
      <c r="F10646" s="12">
        <f>IF($B10646="","",IF(ISNUMBER($B10646),HOUR($B10646)*2+MINUTE($B10646)/30,IFERROR(VALUE(LEFT($B10646,FIND(":",$B10646)-1))*2+VALUE(MID($B10646,FIND(":",$B10646)+1,2))/30,"")))</f>
        <v/>
      </c>
      <c r="G10646" s="12">
        <f>IF($E10646="","",IF(WEEKDAY($E10646,2)&lt;6,1,0))</f>
        <v/>
      </c>
      <c r="H10646" s="12">
        <f>IF(OR($E10646="",$F10646=""),"",IF(AND($G10646=1,$F10646&gt;='Working Hours'!$C$8,$F10646&lt;'Working Hours'!$C$9),1,0))</f>
        <v/>
      </c>
    </row>
    <row r="10647">
      <c r="A10647" s="11" t="n"/>
      <c r="B10647" s="11" t="n"/>
      <c r="C10647" s="11" t="n"/>
      <c r="E10647" s="12">
        <f>IF($A10647="","",IF(ISNUMBER($A10647),$A10647,IFERROR(DATEVALUE($A10647),"")))</f>
        <v/>
      </c>
      <c r="F10647" s="12">
        <f>IF($B10647="","",IF(ISNUMBER($B10647),HOUR($B10647)*2+MINUTE($B10647)/30,IFERROR(VALUE(LEFT($B10647,FIND(":",$B10647)-1))*2+VALUE(MID($B10647,FIND(":",$B10647)+1,2))/30,"")))</f>
        <v/>
      </c>
      <c r="G10647" s="12">
        <f>IF($E10647="","",IF(WEEKDAY($E10647,2)&lt;6,1,0))</f>
        <v/>
      </c>
      <c r="H10647" s="12">
        <f>IF(OR($E10647="",$F10647=""),"",IF(AND($G10647=1,$F10647&gt;='Working Hours'!$C$8,$F10647&lt;'Working Hours'!$C$9),1,0))</f>
        <v/>
      </c>
    </row>
    <row r="10648">
      <c r="A10648" s="11" t="n"/>
      <c r="B10648" s="11" t="n"/>
      <c r="C10648" s="11" t="n"/>
      <c r="E10648" s="12">
        <f>IF($A10648="","",IF(ISNUMBER($A10648),$A10648,IFERROR(DATEVALUE($A10648),"")))</f>
        <v/>
      </c>
      <c r="F10648" s="12">
        <f>IF($B10648="","",IF(ISNUMBER($B10648),HOUR($B10648)*2+MINUTE($B10648)/30,IFERROR(VALUE(LEFT($B10648,FIND(":",$B10648)-1))*2+VALUE(MID($B10648,FIND(":",$B10648)+1,2))/30,"")))</f>
        <v/>
      </c>
      <c r="G10648" s="12">
        <f>IF($E10648="","",IF(WEEKDAY($E10648,2)&lt;6,1,0))</f>
        <v/>
      </c>
      <c r="H10648" s="12">
        <f>IF(OR($E10648="",$F10648=""),"",IF(AND($G10648=1,$F10648&gt;='Working Hours'!$C$8,$F10648&lt;'Working Hours'!$C$9),1,0))</f>
        <v/>
      </c>
    </row>
    <row r="10649">
      <c r="A10649" s="11" t="n"/>
      <c r="B10649" s="11" t="n"/>
      <c r="C10649" s="11" t="n"/>
      <c r="E10649" s="12">
        <f>IF($A10649="","",IF(ISNUMBER($A10649),$A10649,IFERROR(DATEVALUE($A10649),"")))</f>
        <v/>
      </c>
      <c r="F10649" s="12">
        <f>IF($B10649="","",IF(ISNUMBER($B10649),HOUR($B10649)*2+MINUTE($B10649)/30,IFERROR(VALUE(LEFT($B10649,FIND(":",$B10649)-1))*2+VALUE(MID($B10649,FIND(":",$B10649)+1,2))/30,"")))</f>
        <v/>
      </c>
      <c r="G10649" s="12">
        <f>IF($E10649="","",IF(WEEKDAY($E10649,2)&lt;6,1,0))</f>
        <v/>
      </c>
      <c r="H10649" s="12">
        <f>IF(OR($E10649="",$F10649=""),"",IF(AND($G10649=1,$F10649&gt;='Working Hours'!$C$8,$F10649&lt;'Working Hours'!$C$9),1,0))</f>
        <v/>
      </c>
    </row>
    <row r="10650">
      <c r="A10650" s="11" t="n"/>
      <c r="B10650" s="11" t="n"/>
      <c r="C10650" s="11" t="n"/>
      <c r="E10650" s="12">
        <f>IF($A10650="","",IF(ISNUMBER($A10650),$A10650,IFERROR(DATEVALUE($A10650),"")))</f>
        <v/>
      </c>
      <c r="F10650" s="12">
        <f>IF($B10650="","",IF(ISNUMBER($B10650),HOUR($B10650)*2+MINUTE($B10650)/30,IFERROR(VALUE(LEFT($B10650,FIND(":",$B10650)-1))*2+VALUE(MID($B10650,FIND(":",$B10650)+1,2))/30,"")))</f>
        <v/>
      </c>
      <c r="G10650" s="12">
        <f>IF($E10650="","",IF(WEEKDAY($E10650,2)&lt;6,1,0))</f>
        <v/>
      </c>
      <c r="H10650" s="12">
        <f>IF(OR($E10650="",$F10650=""),"",IF(AND($G10650=1,$F10650&gt;='Working Hours'!$C$8,$F10650&lt;'Working Hours'!$C$9),1,0))</f>
        <v/>
      </c>
    </row>
    <row r="10651">
      <c r="A10651" s="11" t="n"/>
      <c r="B10651" s="11" t="n"/>
      <c r="C10651" s="11" t="n"/>
      <c r="E10651" s="12">
        <f>IF($A10651="","",IF(ISNUMBER($A10651),$A10651,IFERROR(DATEVALUE($A10651),"")))</f>
        <v/>
      </c>
      <c r="F10651" s="12">
        <f>IF($B10651="","",IF(ISNUMBER($B10651),HOUR($B10651)*2+MINUTE($B10651)/30,IFERROR(VALUE(LEFT($B10651,FIND(":",$B10651)-1))*2+VALUE(MID($B10651,FIND(":",$B10651)+1,2))/30,"")))</f>
        <v/>
      </c>
      <c r="G10651" s="12">
        <f>IF($E10651="","",IF(WEEKDAY($E10651,2)&lt;6,1,0))</f>
        <v/>
      </c>
      <c r="H10651" s="12">
        <f>IF(OR($E10651="",$F10651=""),"",IF(AND($G10651=1,$F10651&gt;='Working Hours'!$C$8,$F10651&lt;'Working Hours'!$C$9),1,0))</f>
        <v/>
      </c>
    </row>
    <row r="10652">
      <c r="A10652" s="11" t="n"/>
      <c r="B10652" s="11" t="n"/>
      <c r="C10652" s="11" t="n"/>
      <c r="E10652" s="12">
        <f>IF($A10652="","",IF(ISNUMBER($A10652),$A10652,IFERROR(DATEVALUE($A10652),"")))</f>
        <v/>
      </c>
      <c r="F10652" s="12">
        <f>IF($B10652="","",IF(ISNUMBER($B10652),HOUR($B10652)*2+MINUTE($B10652)/30,IFERROR(VALUE(LEFT($B10652,FIND(":",$B10652)-1))*2+VALUE(MID($B10652,FIND(":",$B10652)+1,2))/30,"")))</f>
        <v/>
      </c>
      <c r="G10652" s="12">
        <f>IF($E10652="","",IF(WEEKDAY($E10652,2)&lt;6,1,0))</f>
        <v/>
      </c>
      <c r="H10652" s="12">
        <f>IF(OR($E10652="",$F10652=""),"",IF(AND($G10652=1,$F10652&gt;='Working Hours'!$C$8,$F10652&lt;'Working Hours'!$C$9),1,0))</f>
        <v/>
      </c>
    </row>
    <row r="10653">
      <c r="A10653" s="11" t="n"/>
      <c r="B10653" s="11" t="n"/>
      <c r="C10653" s="11" t="n"/>
      <c r="E10653" s="12">
        <f>IF($A10653="","",IF(ISNUMBER($A10653),$A10653,IFERROR(DATEVALUE($A10653),"")))</f>
        <v/>
      </c>
      <c r="F10653" s="12">
        <f>IF($B10653="","",IF(ISNUMBER($B10653),HOUR($B10653)*2+MINUTE($B10653)/30,IFERROR(VALUE(LEFT($B10653,FIND(":",$B10653)-1))*2+VALUE(MID($B10653,FIND(":",$B10653)+1,2))/30,"")))</f>
        <v/>
      </c>
      <c r="G10653" s="12">
        <f>IF($E10653="","",IF(WEEKDAY($E10653,2)&lt;6,1,0))</f>
        <v/>
      </c>
      <c r="H10653" s="12">
        <f>IF(OR($E10653="",$F10653=""),"",IF(AND($G10653=1,$F10653&gt;='Working Hours'!$C$8,$F10653&lt;'Working Hours'!$C$9),1,0))</f>
        <v/>
      </c>
    </row>
    <row r="10654">
      <c r="A10654" s="11" t="n"/>
      <c r="B10654" s="11" t="n"/>
      <c r="C10654" s="11" t="n"/>
      <c r="E10654" s="12">
        <f>IF($A10654="","",IF(ISNUMBER($A10654),$A10654,IFERROR(DATEVALUE($A10654),"")))</f>
        <v/>
      </c>
      <c r="F10654" s="12">
        <f>IF($B10654="","",IF(ISNUMBER($B10654),HOUR($B10654)*2+MINUTE($B10654)/30,IFERROR(VALUE(LEFT($B10654,FIND(":",$B10654)-1))*2+VALUE(MID($B10654,FIND(":",$B10654)+1,2))/30,"")))</f>
        <v/>
      </c>
      <c r="G10654" s="12">
        <f>IF($E10654="","",IF(WEEKDAY($E10654,2)&lt;6,1,0))</f>
        <v/>
      </c>
      <c r="H10654" s="12">
        <f>IF(OR($E10654="",$F10654=""),"",IF(AND($G10654=1,$F10654&gt;='Working Hours'!$C$8,$F10654&lt;'Working Hours'!$C$9),1,0))</f>
        <v/>
      </c>
    </row>
    <row r="10655">
      <c r="A10655" s="11" t="n"/>
      <c r="B10655" s="11" t="n"/>
      <c r="C10655" s="11" t="n"/>
      <c r="E10655" s="12">
        <f>IF($A10655="","",IF(ISNUMBER($A10655),$A10655,IFERROR(DATEVALUE($A10655),"")))</f>
        <v/>
      </c>
      <c r="F10655" s="12">
        <f>IF($B10655="","",IF(ISNUMBER($B10655),HOUR($B10655)*2+MINUTE($B10655)/30,IFERROR(VALUE(LEFT($B10655,FIND(":",$B10655)-1))*2+VALUE(MID($B10655,FIND(":",$B10655)+1,2))/30,"")))</f>
        <v/>
      </c>
      <c r="G10655" s="12">
        <f>IF($E10655="","",IF(WEEKDAY($E10655,2)&lt;6,1,0))</f>
        <v/>
      </c>
      <c r="H10655" s="12">
        <f>IF(OR($E10655="",$F10655=""),"",IF(AND($G10655=1,$F10655&gt;='Working Hours'!$C$8,$F10655&lt;'Working Hours'!$C$9),1,0))</f>
        <v/>
      </c>
    </row>
    <row r="10656">
      <c r="A10656" s="11" t="n"/>
      <c r="B10656" s="11" t="n"/>
      <c r="C10656" s="11" t="n"/>
      <c r="E10656" s="12">
        <f>IF($A10656="","",IF(ISNUMBER($A10656),$A10656,IFERROR(DATEVALUE($A10656),"")))</f>
        <v/>
      </c>
      <c r="F10656" s="12">
        <f>IF($B10656="","",IF(ISNUMBER($B10656),HOUR($B10656)*2+MINUTE($B10656)/30,IFERROR(VALUE(LEFT($B10656,FIND(":",$B10656)-1))*2+VALUE(MID($B10656,FIND(":",$B10656)+1,2))/30,"")))</f>
        <v/>
      </c>
      <c r="G10656" s="12">
        <f>IF($E10656="","",IF(WEEKDAY($E10656,2)&lt;6,1,0))</f>
        <v/>
      </c>
      <c r="H10656" s="12">
        <f>IF(OR($E10656="",$F10656=""),"",IF(AND($G10656=1,$F10656&gt;='Working Hours'!$C$8,$F10656&lt;'Working Hours'!$C$9),1,0))</f>
        <v/>
      </c>
    </row>
    <row r="10657">
      <c r="A10657" s="11" t="n"/>
      <c r="B10657" s="11" t="n"/>
      <c r="C10657" s="11" t="n"/>
      <c r="E10657" s="12">
        <f>IF($A10657="","",IF(ISNUMBER($A10657),$A10657,IFERROR(DATEVALUE($A10657),"")))</f>
        <v/>
      </c>
      <c r="F10657" s="12">
        <f>IF($B10657="","",IF(ISNUMBER($B10657),HOUR($B10657)*2+MINUTE($B10657)/30,IFERROR(VALUE(LEFT($B10657,FIND(":",$B10657)-1))*2+VALUE(MID($B10657,FIND(":",$B10657)+1,2))/30,"")))</f>
        <v/>
      </c>
      <c r="G10657" s="12">
        <f>IF($E10657="","",IF(WEEKDAY($E10657,2)&lt;6,1,0))</f>
        <v/>
      </c>
      <c r="H10657" s="12">
        <f>IF(OR($E10657="",$F10657=""),"",IF(AND($G10657=1,$F10657&gt;='Working Hours'!$C$8,$F10657&lt;'Working Hours'!$C$9),1,0))</f>
        <v/>
      </c>
    </row>
    <row r="10658">
      <c r="A10658" s="11" t="n"/>
      <c r="B10658" s="11" t="n"/>
      <c r="C10658" s="11" t="n"/>
      <c r="E10658" s="12">
        <f>IF($A10658="","",IF(ISNUMBER($A10658),$A10658,IFERROR(DATEVALUE($A10658),"")))</f>
        <v/>
      </c>
      <c r="F10658" s="12">
        <f>IF($B10658="","",IF(ISNUMBER($B10658),HOUR($B10658)*2+MINUTE($B10658)/30,IFERROR(VALUE(LEFT($B10658,FIND(":",$B10658)-1))*2+VALUE(MID($B10658,FIND(":",$B10658)+1,2))/30,"")))</f>
        <v/>
      </c>
      <c r="G10658" s="12">
        <f>IF($E10658="","",IF(WEEKDAY($E10658,2)&lt;6,1,0))</f>
        <v/>
      </c>
      <c r="H10658" s="12">
        <f>IF(OR($E10658="",$F10658=""),"",IF(AND($G10658=1,$F10658&gt;='Working Hours'!$C$8,$F10658&lt;'Working Hours'!$C$9),1,0))</f>
        <v/>
      </c>
    </row>
    <row r="10659">
      <c r="A10659" s="11" t="n"/>
      <c r="B10659" s="11" t="n"/>
      <c r="C10659" s="11" t="n"/>
      <c r="E10659" s="12">
        <f>IF($A10659="","",IF(ISNUMBER($A10659),$A10659,IFERROR(DATEVALUE($A10659),"")))</f>
        <v/>
      </c>
      <c r="F10659" s="12">
        <f>IF($B10659="","",IF(ISNUMBER($B10659),HOUR($B10659)*2+MINUTE($B10659)/30,IFERROR(VALUE(LEFT($B10659,FIND(":",$B10659)-1))*2+VALUE(MID($B10659,FIND(":",$B10659)+1,2))/30,"")))</f>
        <v/>
      </c>
      <c r="G10659" s="12">
        <f>IF($E10659="","",IF(WEEKDAY($E10659,2)&lt;6,1,0))</f>
        <v/>
      </c>
      <c r="H10659" s="12">
        <f>IF(OR($E10659="",$F10659=""),"",IF(AND($G10659=1,$F10659&gt;='Working Hours'!$C$8,$F10659&lt;'Working Hours'!$C$9),1,0))</f>
        <v/>
      </c>
    </row>
    <row r="10660">
      <c r="A10660" s="11" t="n"/>
      <c r="B10660" s="11" t="n"/>
      <c r="C10660" s="11" t="n"/>
      <c r="E10660" s="12">
        <f>IF($A10660="","",IF(ISNUMBER($A10660),$A10660,IFERROR(DATEVALUE($A10660),"")))</f>
        <v/>
      </c>
      <c r="F10660" s="12">
        <f>IF($B10660="","",IF(ISNUMBER($B10660),HOUR($B10660)*2+MINUTE($B10660)/30,IFERROR(VALUE(LEFT($B10660,FIND(":",$B10660)-1))*2+VALUE(MID($B10660,FIND(":",$B10660)+1,2))/30,"")))</f>
        <v/>
      </c>
      <c r="G10660" s="12">
        <f>IF($E10660="","",IF(WEEKDAY($E10660,2)&lt;6,1,0))</f>
        <v/>
      </c>
      <c r="H10660" s="12">
        <f>IF(OR($E10660="",$F10660=""),"",IF(AND($G10660=1,$F10660&gt;='Working Hours'!$C$8,$F10660&lt;'Working Hours'!$C$9),1,0))</f>
        <v/>
      </c>
    </row>
    <row r="10661">
      <c r="A10661" s="11" t="n"/>
      <c r="B10661" s="11" t="n"/>
      <c r="C10661" s="11" t="n"/>
      <c r="E10661" s="12">
        <f>IF($A10661="","",IF(ISNUMBER($A10661),$A10661,IFERROR(DATEVALUE($A10661),"")))</f>
        <v/>
      </c>
      <c r="F10661" s="12">
        <f>IF($B10661="","",IF(ISNUMBER($B10661),HOUR($B10661)*2+MINUTE($B10661)/30,IFERROR(VALUE(LEFT($B10661,FIND(":",$B10661)-1))*2+VALUE(MID($B10661,FIND(":",$B10661)+1,2))/30,"")))</f>
        <v/>
      </c>
      <c r="G10661" s="12">
        <f>IF($E10661="","",IF(WEEKDAY($E10661,2)&lt;6,1,0))</f>
        <v/>
      </c>
      <c r="H10661" s="12">
        <f>IF(OR($E10661="",$F10661=""),"",IF(AND($G10661=1,$F10661&gt;='Working Hours'!$C$8,$F10661&lt;'Working Hours'!$C$9),1,0))</f>
        <v/>
      </c>
    </row>
    <row r="10662">
      <c r="A10662" s="11" t="n"/>
      <c r="B10662" s="11" t="n"/>
      <c r="C10662" s="11" t="n"/>
      <c r="E10662" s="12">
        <f>IF($A10662="","",IF(ISNUMBER($A10662),$A10662,IFERROR(DATEVALUE($A10662),"")))</f>
        <v/>
      </c>
      <c r="F10662" s="12">
        <f>IF($B10662="","",IF(ISNUMBER($B10662),HOUR($B10662)*2+MINUTE($B10662)/30,IFERROR(VALUE(LEFT($B10662,FIND(":",$B10662)-1))*2+VALUE(MID($B10662,FIND(":",$B10662)+1,2))/30,"")))</f>
        <v/>
      </c>
      <c r="G10662" s="12">
        <f>IF($E10662="","",IF(WEEKDAY($E10662,2)&lt;6,1,0))</f>
        <v/>
      </c>
      <c r="H10662" s="12">
        <f>IF(OR($E10662="",$F10662=""),"",IF(AND($G10662=1,$F10662&gt;='Working Hours'!$C$8,$F10662&lt;'Working Hours'!$C$9),1,0))</f>
        <v/>
      </c>
    </row>
    <row r="10663">
      <c r="A10663" s="11" t="n"/>
      <c r="B10663" s="11" t="n"/>
      <c r="C10663" s="11" t="n"/>
      <c r="E10663" s="12">
        <f>IF($A10663="","",IF(ISNUMBER($A10663),$A10663,IFERROR(DATEVALUE($A10663),"")))</f>
        <v/>
      </c>
      <c r="F10663" s="12">
        <f>IF($B10663="","",IF(ISNUMBER($B10663),HOUR($B10663)*2+MINUTE($B10663)/30,IFERROR(VALUE(LEFT($B10663,FIND(":",$B10663)-1))*2+VALUE(MID($B10663,FIND(":",$B10663)+1,2))/30,"")))</f>
        <v/>
      </c>
      <c r="G10663" s="12">
        <f>IF($E10663="","",IF(WEEKDAY($E10663,2)&lt;6,1,0))</f>
        <v/>
      </c>
      <c r="H10663" s="12">
        <f>IF(OR($E10663="",$F10663=""),"",IF(AND($G10663=1,$F10663&gt;='Working Hours'!$C$8,$F10663&lt;'Working Hours'!$C$9),1,0))</f>
        <v/>
      </c>
    </row>
    <row r="10664">
      <c r="A10664" s="11" t="n"/>
      <c r="B10664" s="11" t="n"/>
      <c r="C10664" s="11" t="n"/>
      <c r="E10664" s="12">
        <f>IF($A10664="","",IF(ISNUMBER($A10664),$A10664,IFERROR(DATEVALUE($A10664),"")))</f>
        <v/>
      </c>
      <c r="F10664" s="12">
        <f>IF($B10664="","",IF(ISNUMBER($B10664),HOUR($B10664)*2+MINUTE($B10664)/30,IFERROR(VALUE(LEFT($B10664,FIND(":",$B10664)-1))*2+VALUE(MID($B10664,FIND(":",$B10664)+1,2))/30,"")))</f>
        <v/>
      </c>
      <c r="G10664" s="12">
        <f>IF($E10664="","",IF(WEEKDAY($E10664,2)&lt;6,1,0))</f>
        <v/>
      </c>
      <c r="H10664" s="12">
        <f>IF(OR($E10664="",$F10664=""),"",IF(AND($G10664=1,$F10664&gt;='Working Hours'!$C$8,$F10664&lt;'Working Hours'!$C$9),1,0))</f>
        <v/>
      </c>
    </row>
    <row r="10665">
      <c r="A10665" s="11" t="n"/>
      <c r="B10665" s="11" t="n"/>
      <c r="C10665" s="11" t="n"/>
      <c r="E10665" s="12">
        <f>IF($A10665="","",IF(ISNUMBER($A10665),$A10665,IFERROR(DATEVALUE($A10665),"")))</f>
        <v/>
      </c>
      <c r="F10665" s="12">
        <f>IF($B10665="","",IF(ISNUMBER($B10665),HOUR($B10665)*2+MINUTE($B10665)/30,IFERROR(VALUE(LEFT($B10665,FIND(":",$B10665)-1))*2+VALUE(MID($B10665,FIND(":",$B10665)+1,2))/30,"")))</f>
        <v/>
      </c>
      <c r="G10665" s="12">
        <f>IF($E10665="","",IF(WEEKDAY($E10665,2)&lt;6,1,0))</f>
        <v/>
      </c>
      <c r="H10665" s="12">
        <f>IF(OR($E10665="",$F10665=""),"",IF(AND($G10665=1,$F10665&gt;='Working Hours'!$C$8,$F10665&lt;'Working Hours'!$C$9),1,0))</f>
        <v/>
      </c>
    </row>
    <row r="10666">
      <c r="A10666" s="11" t="n"/>
      <c r="B10666" s="11" t="n"/>
      <c r="C10666" s="11" t="n"/>
      <c r="E10666" s="12">
        <f>IF($A10666="","",IF(ISNUMBER($A10666),$A10666,IFERROR(DATEVALUE($A10666),"")))</f>
        <v/>
      </c>
      <c r="F10666" s="12">
        <f>IF($B10666="","",IF(ISNUMBER($B10666),HOUR($B10666)*2+MINUTE($B10666)/30,IFERROR(VALUE(LEFT($B10666,FIND(":",$B10666)-1))*2+VALUE(MID($B10666,FIND(":",$B10666)+1,2))/30,"")))</f>
        <v/>
      </c>
      <c r="G10666" s="12">
        <f>IF($E10666="","",IF(WEEKDAY($E10666,2)&lt;6,1,0))</f>
        <v/>
      </c>
      <c r="H10666" s="12">
        <f>IF(OR($E10666="",$F10666=""),"",IF(AND($G10666=1,$F10666&gt;='Working Hours'!$C$8,$F10666&lt;'Working Hours'!$C$9),1,0))</f>
        <v/>
      </c>
    </row>
    <row r="10667">
      <c r="A10667" s="11" t="n"/>
      <c r="B10667" s="11" t="n"/>
      <c r="C10667" s="11" t="n"/>
      <c r="E10667" s="12">
        <f>IF($A10667="","",IF(ISNUMBER($A10667),$A10667,IFERROR(DATEVALUE($A10667),"")))</f>
        <v/>
      </c>
      <c r="F10667" s="12">
        <f>IF($B10667="","",IF(ISNUMBER($B10667),HOUR($B10667)*2+MINUTE($B10667)/30,IFERROR(VALUE(LEFT($B10667,FIND(":",$B10667)-1))*2+VALUE(MID($B10667,FIND(":",$B10667)+1,2))/30,"")))</f>
        <v/>
      </c>
      <c r="G10667" s="12">
        <f>IF($E10667="","",IF(WEEKDAY($E10667,2)&lt;6,1,0))</f>
        <v/>
      </c>
      <c r="H10667" s="12">
        <f>IF(OR($E10667="",$F10667=""),"",IF(AND($G10667=1,$F10667&gt;='Working Hours'!$C$8,$F10667&lt;'Working Hours'!$C$9),1,0))</f>
        <v/>
      </c>
    </row>
    <row r="10668">
      <c r="A10668" s="11" t="n"/>
      <c r="B10668" s="11" t="n"/>
      <c r="C10668" s="11" t="n"/>
      <c r="E10668" s="12">
        <f>IF($A10668="","",IF(ISNUMBER($A10668),$A10668,IFERROR(DATEVALUE($A10668),"")))</f>
        <v/>
      </c>
      <c r="F10668" s="12">
        <f>IF($B10668="","",IF(ISNUMBER($B10668),HOUR($B10668)*2+MINUTE($B10668)/30,IFERROR(VALUE(LEFT($B10668,FIND(":",$B10668)-1))*2+VALUE(MID($B10668,FIND(":",$B10668)+1,2))/30,"")))</f>
        <v/>
      </c>
      <c r="G10668" s="12">
        <f>IF($E10668="","",IF(WEEKDAY($E10668,2)&lt;6,1,0))</f>
        <v/>
      </c>
      <c r="H10668" s="12">
        <f>IF(OR($E10668="",$F10668=""),"",IF(AND($G10668=1,$F10668&gt;='Working Hours'!$C$8,$F10668&lt;'Working Hours'!$C$9),1,0))</f>
        <v/>
      </c>
    </row>
    <row r="10669">
      <c r="A10669" s="11" t="n"/>
      <c r="B10669" s="11" t="n"/>
      <c r="C10669" s="11" t="n"/>
      <c r="E10669" s="12">
        <f>IF($A10669="","",IF(ISNUMBER($A10669),$A10669,IFERROR(DATEVALUE($A10669),"")))</f>
        <v/>
      </c>
      <c r="F10669" s="12">
        <f>IF($B10669="","",IF(ISNUMBER($B10669),HOUR($B10669)*2+MINUTE($B10669)/30,IFERROR(VALUE(LEFT($B10669,FIND(":",$B10669)-1))*2+VALUE(MID($B10669,FIND(":",$B10669)+1,2))/30,"")))</f>
        <v/>
      </c>
      <c r="G10669" s="12">
        <f>IF($E10669="","",IF(WEEKDAY($E10669,2)&lt;6,1,0))</f>
        <v/>
      </c>
      <c r="H10669" s="12">
        <f>IF(OR($E10669="",$F10669=""),"",IF(AND($G10669=1,$F10669&gt;='Working Hours'!$C$8,$F10669&lt;'Working Hours'!$C$9),1,0))</f>
        <v/>
      </c>
    </row>
    <row r="10670">
      <c r="A10670" s="11" t="n"/>
      <c r="B10670" s="11" t="n"/>
      <c r="C10670" s="11" t="n"/>
      <c r="E10670" s="12">
        <f>IF($A10670="","",IF(ISNUMBER($A10670),$A10670,IFERROR(DATEVALUE($A10670),"")))</f>
        <v/>
      </c>
      <c r="F10670" s="12">
        <f>IF($B10670="","",IF(ISNUMBER($B10670),HOUR($B10670)*2+MINUTE($B10670)/30,IFERROR(VALUE(LEFT($B10670,FIND(":",$B10670)-1))*2+VALUE(MID($B10670,FIND(":",$B10670)+1,2))/30,"")))</f>
        <v/>
      </c>
      <c r="G10670" s="12">
        <f>IF($E10670="","",IF(WEEKDAY($E10670,2)&lt;6,1,0))</f>
        <v/>
      </c>
      <c r="H10670" s="12">
        <f>IF(OR($E10670="",$F10670=""),"",IF(AND($G10670=1,$F10670&gt;='Working Hours'!$C$8,$F10670&lt;'Working Hours'!$C$9),1,0))</f>
        <v/>
      </c>
    </row>
    <row r="10671">
      <c r="A10671" s="11" t="n"/>
      <c r="B10671" s="11" t="n"/>
      <c r="C10671" s="11" t="n"/>
      <c r="E10671" s="12">
        <f>IF($A10671="","",IF(ISNUMBER($A10671),$A10671,IFERROR(DATEVALUE($A10671),"")))</f>
        <v/>
      </c>
      <c r="F10671" s="12">
        <f>IF($B10671="","",IF(ISNUMBER($B10671),HOUR($B10671)*2+MINUTE($B10671)/30,IFERROR(VALUE(LEFT($B10671,FIND(":",$B10671)-1))*2+VALUE(MID($B10671,FIND(":",$B10671)+1,2))/30,"")))</f>
        <v/>
      </c>
      <c r="G10671" s="12">
        <f>IF($E10671="","",IF(WEEKDAY($E10671,2)&lt;6,1,0))</f>
        <v/>
      </c>
      <c r="H10671" s="12">
        <f>IF(OR($E10671="",$F10671=""),"",IF(AND($G10671=1,$F10671&gt;='Working Hours'!$C$8,$F10671&lt;'Working Hours'!$C$9),1,0))</f>
        <v/>
      </c>
    </row>
    <row r="10672">
      <c r="A10672" s="11" t="n"/>
      <c r="B10672" s="11" t="n"/>
      <c r="C10672" s="11" t="n"/>
      <c r="E10672" s="12">
        <f>IF($A10672="","",IF(ISNUMBER($A10672),$A10672,IFERROR(DATEVALUE($A10672),"")))</f>
        <v/>
      </c>
      <c r="F10672" s="12">
        <f>IF($B10672="","",IF(ISNUMBER($B10672),HOUR($B10672)*2+MINUTE($B10672)/30,IFERROR(VALUE(LEFT($B10672,FIND(":",$B10672)-1))*2+VALUE(MID($B10672,FIND(":",$B10672)+1,2))/30,"")))</f>
        <v/>
      </c>
      <c r="G10672" s="12">
        <f>IF($E10672="","",IF(WEEKDAY($E10672,2)&lt;6,1,0))</f>
        <v/>
      </c>
      <c r="H10672" s="12">
        <f>IF(OR($E10672="",$F10672=""),"",IF(AND($G10672=1,$F10672&gt;='Working Hours'!$C$8,$F10672&lt;'Working Hours'!$C$9),1,0))</f>
        <v/>
      </c>
    </row>
    <row r="10673">
      <c r="A10673" s="11" t="n"/>
      <c r="B10673" s="11" t="n"/>
      <c r="C10673" s="11" t="n"/>
      <c r="E10673" s="12">
        <f>IF($A10673="","",IF(ISNUMBER($A10673),$A10673,IFERROR(DATEVALUE($A10673),"")))</f>
        <v/>
      </c>
      <c r="F10673" s="12">
        <f>IF($B10673="","",IF(ISNUMBER($B10673),HOUR($B10673)*2+MINUTE($B10673)/30,IFERROR(VALUE(LEFT($B10673,FIND(":",$B10673)-1))*2+VALUE(MID($B10673,FIND(":",$B10673)+1,2))/30,"")))</f>
        <v/>
      </c>
      <c r="G10673" s="12">
        <f>IF($E10673="","",IF(WEEKDAY($E10673,2)&lt;6,1,0))</f>
        <v/>
      </c>
      <c r="H10673" s="12">
        <f>IF(OR($E10673="",$F10673=""),"",IF(AND($G10673=1,$F10673&gt;='Working Hours'!$C$8,$F10673&lt;'Working Hours'!$C$9),1,0))</f>
        <v/>
      </c>
    </row>
    <row r="10674">
      <c r="A10674" s="11" t="n"/>
      <c r="B10674" s="11" t="n"/>
      <c r="C10674" s="11" t="n"/>
      <c r="E10674" s="12">
        <f>IF($A10674="","",IF(ISNUMBER($A10674),$A10674,IFERROR(DATEVALUE($A10674),"")))</f>
        <v/>
      </c>
      <c r="F10674" s="12">
        <f>IF($B10674="","",IF(ISNUMBER($B10674),HOUR($B10674)*2+MINUTE($B10674)/30,IFERROR(VALUE(LEFT($B10674,FIND(":",$B10674)-1))*2+VALUE(MID($B10674,FIND(":",$B10674)+1,2))/30,"")))</f>
        <v/>
      </c>
      <c r="G10674" s="12">
        <f>IF($E10674="","",IF(WEEKDAY($E10674,2)&lt;6,1,0))</f>
        <v/>
      </c>
      <c r="H10674" s="12">
        <f>IF(OR($E10674="",$F10674=""),"",IF(AND($G10674=1,$F10674&gt;='Working Hours'!$C$8,$F10674&lt;'Working Hours'!$C$9),1,0))</f>
        <v/>
      </c>
    </row>
    <row r="10675">
      <c r="A10675" s="11" t="n"/>
      <c r="B10675" s="11" t="n"/>
      <c r="C10675" s="11" t="n"/>
      <c r="E10675" s="12">
        <f>IF($A10675="","",IF(ISNUMBER($A10675),$A10675,IFERROR(DATEVALUE($A10675),"")))</f>
        <v/>
      </c>
      <c r="F10675" s="12">
        <f>IF($B10675="","",IF(ISNUMBER($B10675),HOUR($B10675)*2+MINUTE($B10675)/30,IFERROR(VALUE(LEFT($B10675,FIND(":",$B10675)-1))*2+VALUE(MID($B10675,FIND(":",$B10675)+1,2))/30,"")))</f>
        <v/>
      </c>
      <c r="G10675" s="12">
        <f>IF($E10675="","",IF(WEEKDAY($E10675,2)&lt;6,1,0))</f>
        <v/>
      </c>
      <c r="H10675" s="12">
        <f>IF(OR($E10675="",$F10675=""),"",IF(AND($G10675=1,$F10675&gt;='Working Hours'!$C$8,$F10675&lt;'Working Hours'!$C$9),1,0))</f>
        <v/>
      </c>
    </row>
    <row r="10676">
      <c r="A10676" s="11" t="n"/>
      <c r="B10676" s="11" t="n"/>
      <c r="C10676" s="11" t="n"/>
      <c r="E10676" s="12">
        <f>IF($A10676="","",IF(ISNUMBER($A10676),$A10676,IFERROR(DATEVALUE($A10676),"")))</f>
        <v/>
      </c>
      <c r="F10676" s="12">
        <f>IF($B10676="","",IF(ISNUMBER($B10676),HOUR($B10676)*2+MINUTE($B10676)/30,IFERROR(VALUE(LEFT($B10676,FIND(":",$B10676)-1))*2+VALUE(MID($B10676,FIND(":",$B10676)+1,2))/30,"")))</f>
        <v/>
      </c>
      <c r="G10676" s="12">
        <f>IF($E10676="","",IF(WEEKDAY($E10676,2)&lt;6,1,0))</f>
        <v/>
      </c>
      <c r="H10676" s="12">
        <f>IF(OR($E10676="",$F10676=""),"",IF(AND($G10676=1,$F10676&gt;='Working Hours'!$C$8,$F10676&lt;'Working Hours'!$C$9),1,0))</f>
        <v/>
      </c>
    </row>
    <row r="10677">
      <c r="A10677" s="11" t="n"/>
      <c r="B10677" s="11" t="n"/>
      <c r="C10677" s="11" t="n"/>
      <c r="E10677" s="12">
        <f>IF($A10677="","",IF(ISNUMBER($A10677),$A10677,IFERROR(DATEVALUE($A10677),"")))</f>
        <v/>
      </c>
      <c r="F10677" s="12">
        <f>IF($B10677="","",IF(ISNUMBER($B10677),HOUR($B10677)*2+MINUTE($B10677)/30,IFERROR(VALUE(LEFT($B10677,FIND(":",$B10677)-1))*2+VALUE(MID($B10677,FIND(":",$B10677)+1,2))/30,"")))</f>
        <v/>
      </c>
      <c r="G10677" s="12">
        <f>IF($E10677="","",IF(WEEKDAY($E10677,2)&lt;6,1,0))</f>
        <v/>
      </c>
      <c r="H10677" s="12">
        <f>IF(OR($E10677="",$F10677=""),"",IF(AND($G10677=1,$F10677&gt;='Working Hours'!$C$8,$F10677&lt;'Working Hours'!$C$9),1,0))</f>
        <v/>
      </c>
    </row>
    <row r="10678">
      <c r="A10678" s="11" t="n"/>
      <c r="B10678" s="11" t="n"/>
      <c r="C10678" s="11" t="n"/>
      <c r="E10678" s="12">
        <f>IF($A10678="","",IF(ISNUMBER($A10678),$A10678,IFERROR(DATEVALUE($A10678),"")))</f>
        <v/>
      </c>
      <c r="F10678" s="12">
        <f>IF($B10678="","",IF(ISNUMBER($B10678),HOUR($B10678)*2+MINUTE($B10678)/30,IFERROR(VALUE(LEFT($B10678,FIND(":",$B10678)-1))*2+VALUE(MID($B10678,FIND(":",$B10678)+1,2))/30,"")))</f>
        <v/>
      </c>
      <c r="G10678" s="12">
        <f>IF($E10678="","",IF(WEEKDAY($E10678,2)&lt;6,1,0))</f>
        <v/>
      </c>
      <c r="H10678" s="12">
        <f>IF(OR($E10678="",$F10678=""),"",IF(AND($G10678=1,$F10678&gt;='Working Hours'!$C$8,$F10678&lt;'Working Hours'!$C$9),1,0))</f>
        <v/>
      </c>
    </row>
    <row r="10679">
      <c r="A10679" s="11" t="n"/>
      <c r="B10679" s="11" t="n"/>
      <c r="C10679" s="11" t="n"/>
      <c r="E10679" s="12">
        <f>IF($A10679="","",IF(ISNUMBER($A10679),$A10679,IFERROR(DATEVALUE($A10679),"")))</f>
        <v/>
      </c>
      <c r="F10679" s="12">
        <f>IF($B10679="","",IF(ISNUMBER($B10679),HOUR($B10679)*2+MINUTE($B10679)/30,IFERROR(VALUE(LEFT($B10679,FIND(":",$B10679)-1))*2+VALUE(MID($B10679,FIND(":",$B10679)+1,2))/30,"")))</f>
        <v/>
      </c>
      <c r="G10679" s="12">
        <f>IF($E10679="","",IF(WEEKDAY($E10679,2)&lt;6,1,0))</f>
        <v/>
      </c>
      <c r="H10679" s="12">
        <f>IF(OR($E10679="",$F10679=""),"",IF(AND($G10679=1,$F10679&gt;='Working Hours'!$C$8,$F10679&lt;'Working Hours'!$C$9),1,0))</f>
        <v/>
      </c>
    </row>
    <row r="10680">
      <c r="A10680" s="11" t="n"/>
      <c r="B10680" s="11" t="n"/>
      <c r="C10680" s="11" t="n"/>
      <c r="E10680" s="12">
        <f>IF($A10680="","",IF(ISNUMBER($A10680),$A10680,IFERROR(DATEVALUE($A10680),"")))</f>
        <v/>
      </c>
      <c r="F10680" s="12">
        <f>IF($B10680="","",IF(ISNUMBER($B10680),HOUR($B10680)*2+MINUTE($B10680)/30,IFERROR(VALUE(LEFT($B10680,FIND(":",$B10680)-1))*2+VALUE(MID($B10680,FIND(":",$B10680)+1,2))/30,"")))</f>
        <v/>
      </c>
      <c r="G10680" s="12">
        <f>IF($E10680="","",IF(WEEKDAY($E10680,2)&lt;6,1,0))</f>
        <v/>
      </c>
      <c r="H10680" s="12">
        <f>IF(OR($E10680="",$F10680=""),"",IF(AND($G10680=1,$F10680&gt;='Working Hours'!$C$8,$F10680&lt;'Working Hours'!$C$9),1,0))</f>
        <v/>
      </c>
    </row>
    <row r="10681">
      <c r="A10681" s="11" t="n"/>
      <c r="B10681" s="11" t="n"/>
      <c r="C10681" s="11" t="n"/>
      <c r="E10681" s="12">
        <f>IF($A10681="","",IF(ISNUMBER($A10681),$A10681,IFERROR(DATEVALUE($A10681),"")))</f>
        <v/>
      </c>
      <c r="F10681" s="12">
        <f>IF($B10681="","",IF(ISNUMBER($B10681),HOUR($B10681)*2+MINUTE($B10681)/30,IFERROR(VALUE(LEFT($B10681,FIND(":",$B10681)-1))*2+VALUE(MID($B10681,FIND(":",$B10681)+1,2))/30,"")))</f>
        <v/>
      </c>
      <c r="G10681" s="12">
        <f>IF($E10681="","",IF(WEEKDAY($E10681,2)&lt;6,1,0))</f>
        <v/>
      </c>
      <c r="H10681" s="12">
        <f>IF(OR($E10681="",$F10681=""),"",IF(AND($G10681=1,$F10681&gt;='Working Hours'!$C$8,$F10681&lt;'Working Hours'!$C$9),1,0))</f>
        <v/>
      </c>
    </row>
    <row r="10682">
      <c r="A10682" s="11" t="n"/>
      <c r="B10682" s="11" t="n"/>
      <c r="C10682" s="11" t="n"/>
      <c r="E10682" s="12">
        <f>IF($A10682="","",IF(ISNUMBER($A10682),$A10682,IFERROR(DATEVALUE($A10682),"")))</f>
        <v/>
      </c>
      <c r="F10682" s="12">
        <f>IF($B10682="","",IF(ISNUMBER($B10682),HOUR($B10682)*2+MINUTE($B10682)/30,IFERROR(VALUE(LEFT($B10682,FIND(":",$B10682)-1))*2+VALUE(MID($B10682,FIND(":",$B10682)+1,2))/30,"")))</f>
        <v/>
      </c>
      <c r="G10682" s="12">
        <f>IF($E10682="","",IF(WEEKDAY($E10682,2)&lt;6,1,0))</f>
        <v/>
      </c>
      <c r="H10682" s="12">
        <f>IF(OR($E10682="",$F10682=""),"",IF(AND($G10682=1,$F10682&gt;='Working Hours'!$C$8,$F10682&lt;'Working Hours'!$C$9),1,0))</f>
        <v/>
      </c>
    </row>
    <row r="10683">
      <c r="A10683" s="11" t="n"/>
      <c r="B10683" s="11" t="n"/>
      <c r="C10683" s="11" t="n"/>
      <c r="E10683" s="12">
        <f>IF($A10683="","",IF(ISNUMBER($A10683),$A10683,IFERROR(DATEVALUE($A10683),"")))</f>
        <v/>
      </c>
      <c r="F10683" s="12">
        <f>IF($B10683="","",IF(ISNUMBER($B10683),HOUR($B10683)*2+MINUTE($B10683)/30,IFERROR(VALUE(LEFT($B10683,FIND(":",$B10683)-1))*2+VALUE(MID($B10683,FIND(":",$B10683)+1,2))/30,"")))</f>
        <v/>
      </c>
      <c r="G10683" s="12">
        <f>IF($E10683="","",IF(WEEKDAY($E10683,2)&lt;6,1,0))</f>
        <v/>
      </c>
      <c r="H10683" s="12">
        <f>IF(OR($E10683="",$F10683=""),"",IF(AND($G10683=1,$F10683&gt;='Working Hours'!$C$8,$F10683&lt;'Working Hours'!$C$9),1,0))</f>
        <v/>
      </c>
    </row>
    <row r="10684">
      <c r="A10684" s="11" t="n"/>
      <c r="B10684" s="11" t="n"/>
      <c r="C10684" s="11" t="n"/>
      <c r="E10684" s="12">
        <f>IF($A10684="","",IF(ISNUMBER($A10684),$A10684,IFERROR(DATEVALUE($A10684),"")))</f>
        <v/>
      </c>
      <c r="F10684" s="12">
        <f>IF($B10684="","",IF(ISNUMBER($B10684),HOUR($B10684)*2+MINUTE($B10684)/30,IFERROR(VALUE(LEFT($B10684,FIND(":",$B10684)-1))*2+VALUE(MID($B10684,FIND(":",$B10684)+1,2))/30,"")))</f>
        <v/>
      </c>
      <c r="G10684" s="12">
        <f>IF($E10684="","",IF(WEEKDAY($E10684,2)&lt;6,1,0))</f>
        <v/>
      </c>
      <c r="H10684" s="12">
        <f>IF(OR($E10684="",$F10684=""),"",IF(AND($G10684=1,$F10684&gt;='Working Hours'!$C$8,$F10684&lt;'Working Hours'!$C$9),1,0))</f>
        <v/>
      </c>
    </row>
    <row r="10685">
      <c r="A10685" s="11" t="n"/>
      <c r="B10685" s="11" t="n"/>
      <c r="C10685" s="11" t="n"/>
      <c r="E10685" s="12">
        <f>IF($A10685="","",IF(ISNUMBER($A10685),$A10685,IFERROR(DATEVALUE($A10685),"")))</f>
        <v/>
      </c>
      <c r="F10685" s="12">
        <f>IF($B10685="","",IF(ISNUMBER($B10685),HOUR($B10685)*2+MINUTE($B10685)/30,IFERROR(VALUE(LEFT($B10685,FIND(":",$B10685)-1))*2+VALUE(MID($B10685,FIND(":",$B10685)+1,2))/30,"")))</f>
        <v/>
      </c>
      <c r="G10685" s="12">
        <f>IF($E10685="","",IF(WEEKDAY($E10685,2)&lt;6,1,0))</f>
        <v/>
      </c>
      <c r="H10685" s="12">
        <f>IF(OR($E10685="",$F10685=""),"",IF(AND($G10685=1,$F10685&gt;='Working Hours'!$C$8,$F10685&lt;'Working Hours'!$C$9),1,0))</f>
        <v/>
      </c>
    </row>
    <row r="10686">
      <c r="A10686" s="11" t="n"/>
      <c r="B10686" s="11" t="n"/>
      <c r="C10686" s="11" t="n"/>
      <c r="E10686" s="12">
        <f>IF($A10686="","",IF(ISNUMBER($A10686),$A10686,IFERROR(DATEVALUE($A10686),"")))</f>
        <v/>
      </c>
      <c r="F10686" s="12">
        <f>IF($B10686="","",IF(ISNUMBER($B10686),HOUR($B10686)*2+MINUTE($B10686)/30,IFERROR(VALUE(LEFT($B10686,FIND(":",$B10686)-1))*2+VALUE(MID($B10686,FIND(":",$B10686)+1,2))/30,"")))</f>
        <v/>
      </c>
      <c r="G10686" s="12">
        <f>IF($E10686="","",IF(WEEKDAY($E10686,2)&lt;6,1,0))</f>
        <v/>
      </c>
      <c r="H10686" s="12">
        <f>IF(OR($E10686="",$F10686=""),"",IF(AND($G10686=1,$F10686&gt;='Working Hours'!$C$8,$F10686&lt;'Working Hours'!$C$9),1,0))</f>
        <v/>
      </c>
    </row>
    <row r="10687">
      <c r="A10687" s="11" t="n"/>
      <c r="B10687" s="11" t="n"/>
      <c r="C10687" s="11" t="n"/>
      <c r="E10687" s="12">
        <f>IF($A10687="","",IF(ISNUMBER($A10687),$A10687,IFERROR(DATEVALUE($A10687),"")))</f>
        <v/>
      </c>
      <c r="F10687" s="12">
        <f>IF($B10687="","",IF(ISNUMBER($B10687),HOUR($B10687)*2+MINUTE($B10687)/30,IFERROR(VALUE(LEFT($B10687,FIND(":",$B10687)-1))*2+VALUE(MID($B10687,FIND(":",$B10687)+1,2))/30,"")))</f>
        <v/>
      </c>
      <c r="G10687" s="12">
        <f>IF($E10687="","",IF(WEEKDAY($E10687,2)&lt;6,1,0))</f>
        <v/>
      </c>
      <c r="H10687" s="12">
        <f>IF(OR($E10687="",$F10687=""),"",IF(AND($G10687=1,$F10687&gt;='Working Hours'!$C$8,$F10687&lt;'Working Hours'!$C$9),1,0))</f>
        <v/>
      </c>
    </row>
    <row r="10688">
      <c r="A10688" s="11" t="n"/>
      <c r="B10688" s="11" t="n"/>
      <c r="C10688" s="11" t="n"/>
      <c r="E10688" s="12">
        <f>IF($A10688="","",IF(ISNUMBER($A10688),$A10688,IFERROR(DATEVALUE($A10688),"")))</f>
        <v/>
      </c>
      <c r="F10688" s="12">
        <f>IF($B10688="","",IF(ISNUMBER($B10688),HOUR($B10688)*2+MINUTE($B10688)/30,IFERROR(VALUE(LEFT($B10688,FIND(":",$B10688)-1))*2+VALUE(MID($B10688,FIND(":",$B10688)+1,2))/30,"")))</f>
        <v/>
      </c>
      <c r="G10688" s="12">
        <f>IF($E10688="","",IF(WEEKDAY($E10688,2)&lt;6,1,0))</f>
        <v/>
      </c>
      <c r="H10688" s="12">
        <f>IF(OR($E10688="",$F10688=""),"",IF(AND($G10688=1,$F10688&gt;='Working Hours'!$C$8,$F10688&lt;'Working Hours'!$C$9),1,0))</f>
        <v/>
      </c>
    </row>
    <row r="10689">
      <c r="A10689" s="11" t="n"/>
      <c r="B10689" s="11" t="n"/>
      <c r="C10689" s="11" t="n"/>
      <c r="E10689" s="12">
        <f>IF($A10689="","",IF(ISNUMBER($A10689),$A10689,IFERROR(DATEVALUE($A10689),"")))</f>
        <v/>
      </c>
      <c r="F10689" s="12">
        <f>IF($B10689="","",IF(ISNUMBER($B10689),HOUR($B10689)*2+MINUTE($B10689)/30,IFERROR(VALUE(LEFT($B10689,FIND(":",$B10689)-1))*2+VALUE(MID($B10689,FIND(":",$B10689)+1,2))/30,"")))</f>
        <v/>
      </c>
      <c r="G10689" s="12">
        <f>IF($E10689="","",IF(WEEKDAY($E10689,2)&lt;6,1,0))</f>
        <v/>
      </c>
      <c r="H10689" s="12">
        <f>IF(OR($E10689="",$F10689=""),"",IF(AND($G10689=1,$F10689&gt;='Working Hours'!$C$8,$F10689&lt;'Working Hours'!$C$9),1,0))</f>
        <v/>
      </c>
    </row>
    <row r="10690">
      <c r="A10690" s="11" t="n"/>
      <c r="B10690" s="11" t="n"/>
      <c r="C10690" s="11" t="n"/>
      <c r="E10690" s="12">
        <f>IF($A10690="","",IF(ISNUMBER($A10690),$A10690,IFERROR(DATEVALUE($A10690),"")))</f>
        <v/>
      </c>
      <c r="F10690" s="12">
        <f>IF($B10690="","",IF(ISNUMBER($B10690),HOUR($B10690)*2+MINUTE($B10690)/30,IFERROR(VALUE(LEFT($B10690,FIND(":",$B10690)-1))*2+VALUE(MID($B10690,FIND(":",$B10690)+1,2))/30,"")))</f>
        <v/>
      </c>
      <c r="G10690" s="12">
        <f>IF($E10690="","",IF(WEEKDAY($E10690,2)&lt;6,1,0))</f>
        <v/>
      </c>
      <c r="H10690" s="12">
        <f>IF(OR($E10690="",$F10690=""),"",IF(AND($G10690=1,$F10690&gt;='Working Hours'!$C$8,$F10690&lt;'Working Hours'!$C$9),1,0))</f>
        <v/>
      </c>
    </row>
    <row r="10691">
      <c r="A10691" s="11" t="n"/>
      <c r="B10691" s="11" t="n"/>
      <c r="C10691" s="11" t="n"/>
      <c r="E10691" s="12">
        <f>IF($A10691="","",IF(ISNUMBER($A10691),$A10691,IFERROR(DATEVALUE($A10691),"")))</f>
        <v/>
      </c>
      <c r="F10691" s="12">
        <f>IF($B10691="","",IF(ISNUMBER($B10691),HOUR($B10691)*2+MINUTE($B10691)/30,IFERROR(VALUE(LEFT($B10691,FIND(":",$B10691)-1))*2+VALUE(MID($B10691,FIND(":",$B10691)+1,2))/30,"")))</f>
        <v/>
      </c>
      <c r="G10691" s="12">
        <f>IF($E10691="","",IF(WEEKDAY($E10691,2)&lt;6,1,0))</f>
        <v/>
      </c>
      <c r="H10691" s="12">
        <f>IF(OR($E10691="",$F10691=""),"",IF(AND($G10691=1,$F10691&gt;='Working Hours'!$C$8,$F10691&lt;'Working Hours'!$C$9),1,0))</f>
        <v/>
      </c>
    </row>
    <row r="10692">
      <c r="A10692" s="11" t="n"/>
      <c r="B10692" s="11" t="n"/>
      <c r="C10692" s="11" t="n"/>
      <c r="E10692" s="12">
        <f>IF($A10692="","",IF(ISNUMBER($A10692),$A10692,IFERROR(DATEVALUE($A10692),"")))</f>
        <v/>
      </c>
      <c r="F10692" s="12">
        <f>IF($B10692="","",IF(ISNUMBER($B10692),HOUR($B10692)*2+MINUTE($B10692)/30,IFERROR(VALUE(LEFT($B10692,FIND(":",$B10692)-1))*2+VALUE(MID($B10692,FIND(":",$B10692)+1,2))/30,"")))</f>
        <v/>
      </c>
      <c r="G10692" s="12">
        <f>IF($E10692="","",IF(WEEKDAY($E10692,2)&lt;6,1,0))</f>
        <v/>
      </c>
      <c r="H10692" s="12">
        <f>IF(OR($E10692="",$F10692=""),"",IF(AND($G10692=1,$F10692&gt;='Working Hours'!$C$8,$F10692&lt;'Working Hours'!$C$9),1,0))</f>
        <v/>
      </c>
    </row>
    <row r="10693">
      <c r="A10693" s="11" t="n"/>
      <c r="B10693" s="11" t="n"/>
      <c r="C10693" s="11" t="n"/>
      <c r="E10693" s="12">
        <f>IF($A10693="","",IF(ISNUMBER($A10693),$A10693,IFERROR(DATEVALUE($A10693),"")))</f>
        <v/>
      </c>
      <c r="F10693" s="12">
        <f>IF($B10693="","",IF(ISNUMBER($B10693),HOUR($B10693)*2+MINUTE($B10693)/30,IFERROR(VALUE(LEFT($B10693,FIND(":",$B10693)-1))*2+VALUE(MID($B10693,FIND(":",$B10693)+1,2))/30,"")))</f>
        <v/>
      </c>
      <c r="G10693" s="12">
        <f>IF($E10693="","",IF(WEEKDAY($E10693,2)&lt;6,1,0))</f>
        <v/>
      </c>
      <c r="H10693" s="12">
        <f>IF(OR($E10693="",$F10693=""),"",IF(AND($G10693=1,$F10693&gt;='Working Hours'!$C$8,$F10693&lt;'Working Hours'!$C$9),1,0))</f>
        <v/>
      </c>
    </row>
    <row r="10694">
      <c r="A10694" s="11" t="n"/>
      <c r="B10694" s="11" t="n"/>
      <c r="C10694" s="11" t="n"/>
      <c r="E10694" s="12">
        <f>IF($A10694="","",IF(ISNUMBER($A10694),$A10694,IFERROR(DATEVALUE($A10694),"")))</f>
        <v/>
      </c>
      <c r="F10694" s="12">
        <f>IF($B10694="","",IF(ISNUMBER($B10694),HOUR($B10694)*2+MINUTE($B10694)/30,IFERROR(VALUE(LEFT($B10694,FIND(":",$B10694)-1))*2+VALUE(MID($B10694,FIND(":",$B10694)+1,2))/30,"")))</f>
        <v/>
      </c>
      <c r="G10694" s="12">
        <f>IF($E10694="","",IF(WEEKDAY($E10694,2)&lt;6,1,0))</f>
        <v/>
      </c>
      <c r="H10694" s="12">
        <f>IF(OR($E10694="",$F10694=""),"",IF(AND($G10694=1,$F10694&gt;='Working Hours'!$C$8,$F10694&lt;'Working Hours'!$C$9),1,0))</f>
        <v/>
      </c>
    </row>
    <row r="10695">
      <c r="A10695" s="11" t="n"/>
      <c r="B10695" s="11" t="n"/>
      <c r="C10695" s="11" t="n"/>
      <c r="E10695" s="12">
        <f>IF($A10695="","",IF(ISNUMBER($A10695),$A10695,IFERROR(DATEVALUE($A10695),"")))</f>
        <v/>
      </c>
      <c r="F10695" s="12">
        <f>IF($B10695="","",IF(ISNUMBER($B10695),HOUR($B10695)*2+MINUTE($B10695)/30,IFERROR(VALUE(LEFT($B10695,FIND(":",$B10695)-1))*2+VALUE(MID($B10695,FIND(":",$B10695)+1,2))/30,"")))</f>
        <v/>
      </c>
      <c r="G10695" s="12">
        <f>IF($E10695="","",IF(WEEKDAY($E10695,2)&lt;6,1,0))</f>
        <v/>
      </c>
      <c r="H10695" s="12">
        <f>IF(OR($E10695="",$F10695=""),"",IF(AND($G10695=1,$F10695&gt;='Working Hours'!$C$8,$F10695&lt;'Working Hours'!$C$9),1,0))</f>
        <v/>
      </c>
    </row>
    <row r="10696">
      <c r="A10696" s="11" t="n"/>
      <c r="B10696" s="11" t="n"/>
      <c r="C10696" s="11" t="n"/>
      <c r="E10696" s="12">
        <f>IF($A10696="","",IF(ISNUMBER($A10696),$A10696,IFERROR(DATEVALUE($A10696),"")))</f>
        <v/>
      </c>
      <c r="F10696" s="12">
        <f>IF($B10696="","",IF(ISNUMBER($B10696),HOUR($B10696)*2+MINUTE($B10696)/30,IFERROR(VALUE(LEFT($B10696,FIND(":",$B10696)-1))*2+VALUE(MID($B10696,FIND(":",$B10696)+1,2))/30,"")))</f>
        <v/>
      </c>
      <c r="G10696" s="12">
        <f>IF($E10696="","",IF(WEEKDAY($E10696,2)&lt;6,1,0))</f>
        <v/>
      </c>
      <c r="H10696" s="12">
        <f>IF(OR($E10696="",$F10696=""),"",IF(AND($G10696=1,$F10696&gt;='Working Hours'!$C$8,$F10696&lt;'Working Hours'!$C$9),1,0))</f>
        <v/>
      </c>
    </row>
    <row r="10697">
      <c r="A10697" s="11" t="n"/>
      <c r="B10697" s="11" t="n"/>
      <c r="C10697" s="11" t="n"/>
      <c r="E10697" s="12">
        <f>IF($A10697="","",IF(ISNUMBER($A10697),$A10697,IFERROR(DATEVALUE($A10697),"")))</f>
        <v/>
      </c>
      <c r="F10697" s="12">
        <f>IF($B10697="","",IF(ISNUMBER($B10697),HOUR($B10697)*2+MINUTE($B10697)/30,IFERROR(VALUE(LEFT($B10697,FIND(":",$B10697)-1))*2+VALUE(MID($B10697,FIND(":",$B10697)+1,2))/30,"")))</f>
        <v/>
      </c>
      <c r="G10697" s="12">
        <f>IF($E10697="","",IF(WEEKDAY($E10697,2)&lt;6,1,0))</f>
        <v/>
      </c>
      <c r="H10697" s="12">
        <f>IF(OR($E10697="",$F10697=""),"",IF(AND($G10697=1,$F10697&gt;='Working Hours'!$C$8,$F10697&lt;'Working Hours'!$C$9),1,0))</f>
        <v/>
      </c>
    </row>
    <row r="10698">
      <c r="A10698" s="11" t="n"/>
      <c r="B10698" s="11" t="n"/>
      <c r="C10698" s="11" t="n"/>
      <c r="E10698" s="12">
        <f>IF($A10698="","",IF(ISNUMBER($A10698),$A10698,IFERROR(DATEVALUE($A10698),"")))</f>
        <v/>
      </c>
      <c r="F10698" s="12">
        <f>IF($B10698="","",IF(ISNUMBER($B10698),HOUR($B10698)*2+MINUTE($B10698)/30,IFERROR(VALUE(LEFT($B10698,FIND(":",$B10698)-1))*2+VALUE(MID($B10698,FIND(":",$B10698)+1,2))/30,"")))</f>
        <v/>
      </c>
      <c r="G10698" s="12">
        <f>IF($E10698="","",IF(WEEKDAY($E10698,2)&lt;6,1,0))</f>
        <v/>
      </c>
      <c r="H10698" s="12">
        <f>IF(OR($E10698="",$F10698=""),"",IF(AND($G10698=1,$F10698&gt;='Working Hours'!$C$8,$F10698&lt;'Working Hours'!$C$9),1,0))</f>
        <v/>
      </c>
    </row>
    <row r="10699">
      <c r="A10699" s="11" t="n"/>
      <c r="B10699" s="11" t="n"/>
      <c r="C10699" s="11" t="n"/>
      <c r="E10699" s="12">
        <f>IF($A10699="","",IF(ISNUMBER($A10699),$A10699,IFERROR(DATEVALUE($A10699),"")))</f>
        <v/>
      </c>
      <c r="F10699" s="12">
        <f>IF($B10699="","",IF(ISNUMBER($B10699),HOUR($B10699)*2+MINUTE($B10699)/30,IFERROR(VALUE(LEFT($B10699,FIND(":",$B10699)-1))*2+VALUE(MID($B10699,FIND(":",$B10699)+1,2))/30,"")))</f>
        <v/>
      </c>
      <c r="G10699" s="12">
        <f>IF($E10699="","",IF(WEEKDAY($E10699,2)&lt;6,1,0))</f>
        <v/>
      </c>
      <c r="H10699" s="12">
        <f>IF(OR($E10699="",$F10699=""),"",IF(AND($G10699=1,$F10699&gt;='Working Hours'!$C$8,$F10699&lt;'Working Hours'!$C$9),1,0))</f>
        <v/>
      </c>
    </row>
    <row r="10700">
      <c r="A10700" s="11" t="n"/>
      <c r="B10700" s="11" t="n"/>
      <c r="C10700" s="11" t="n"/>
      <c r="E10700" s="12">
        <f>IF($A10700="","",IF(ISNUMBER($A10700),$A10700,IFERROR(DATEVALUE($A10700),"")))</f>
        <v/>
      </c>
      <c r="F10700" s="12">
        <f>IF($B10700="","",IF(ISNUMBER($B10700),HOUR($B10700)*2+MINUTE($B10700)/30,IFERROR(VALUE(LEFT($B10700,FIND(":",$B10700)-1))*2+VALUE(MID($B10700,FIND(":",$B10700)+1,2))/30,"")))</f>
        <v/>
      </c>
      <c r="G10700" s="12">
        <f>IF($E10700="","",IF(WEEKDAY($E10700,2)&lt;6,1,0))</f>
        <v/>
      </c>
      <c r="H10700" s="12">
        <f>IF(OR($E10700="",$F10700=""),"",IF(AND($G10700=1,$F10700&gt;='Working Hours'!$C$8,$F10700&lt;'Working Hours'!$C$9),1,0))</f>
        <v/>
      </c>
    </row>
    <row r="10701">
      <c r="A10701" s="11" t="n"/>
      <c r="B10701" s="11" t="n"/>
      <c r="C10701" s="11" t="n"/>
      <c r="E10701" s="12">
        <f>IF($A10701="","",IF(ISNUMBER($A10701),$A10701,IFERROR(DATEVALUE($A10701),"")))</f>
        <v/>
      </c>
      <c r="F10701" s="12">
        <f>IF($B10701="","",IF(ISNUMBER($B10701),HOUR($B10701)*2+MINUTE($B10701)/30,IFERROR(VALUE(LEFT($B10701,FIND(":",$B10701)-1))*2+VALUE(MID($B10701,FIND(":",$B10701)+1,2))/30,"")))</f>
        <v/>
      </c>
      <c r="G10701" s="12">
        <f>IF($E10701="","",IF(WEEKDAY($E10701,2)&lt;6,1,0))</f>
        <v/>
      </c>
      <c r="H10701" s="12">
        <f>IF(OR($E10701="",$F10701=""),"",IF(AND($G10701=1,$F10701&gt;='Working Hours'!$C$8,$F10701&lt;'Working Hours'!$C$9),1,0))</f>
        <v/>
      </c>
    </row>
    <row r="10702">
      <c r="A10702" s="11" t="n"/>
      <c r="B10702" s="11" t="n"/>
      <c r="C10702" s="11" t="n"/>
      <c r="E10702" s="12">
        <f>IF($A10702="","",IF(ISNUMBER($A10702),$A10702,IFERROR(DATEVALUE($A10702),"")))</f>
        <v/>
      </c>
      <c r="F10702" s="12">
        <f>IF($B10702="","",IF(ISNUMBER($B10702),HOUR($B10702)*2+MINUTE($B10702)/30,IFERROR(VALUE(LEFT($B10702,FIND(":",$B10702)-1))*2+VALUE(MID($B10702,FIND(":",$B10702)+1,2))/30,"")))</f>
        <v/>
      </c>
      <c r="G10702" s="12">
        <f>IF($E10702="","",IF(WEEKDAY($E10702,2)&lt;6,1,0))</f>
        <v/>
      </c>
      <c r="H10702" s="12">
        <f>IF(OR($E10702="",$F10702=""),"",IF(AND($G10702=1,$F10702&gt;='Working Hours'!$C$8,$F10702&lt;'Working Hours'!$C$9),1,0))</f>
        <v/>
      </c>
    </row>
    <row r="10703">
      <c r="A10703" s="11" t="n"/>
      <c r="B10703" s="11" t="n"/>
      <c r="C10703" s="11" t="n"/>
      <c r="E10703" s="12">
        <f>IF($A10703="","",IF(ISNUMBER($A10703),$A10703,IFERROR(DATEVALUE($A10703),"")))</f>
        <v/>
      </c>
      <c r="F10703" s="12">
        <f>IF($B10703="","",IF(ISNUMBER($B10703),HOUR($B10703)*2+MINUTE($B10703)/30,IFERROR(VALUE(LEFT($B10703,FIND(":",$B10703)-1))*2+VALUE(MID($B10703,FIND(":",$B10703)+1,2))/30,"")))</f>
        <v/>
      </c>
      <c r="G10703" s="12">
        <f>IF($E10703="","",IF(WEEKDAY($E10703,2)&lt;6,1,0))</f>
        <v/>
      </c>
      <c r="H10703" s="12">
        <f>IF(OR($E10703="",$F10703=""),"",IF(AND($G10703=1,$F10703&gt;='Working Hours'!$C$8,$F10703&lt;'Working Hours'!$C$9),1,0))</f>
        <v/>
      </c>
    </row>
    <row r="10704">
      <c r="A10704" s="11" t="n"/>
      <c r="B10704" s="11" t="n"/>
      <c r="C10704" s="11" t="n"/>
      <c r="E10704" s="12">
        <f>IF($A10704="","",IF(ISNUMBER($A10704),$A10704,IFERROR(DATEVALUE($A10704),"")))</f>
        <v/>
      </c>
      <c r="F10704" s="12">
        <f>IF($B10704="","",IF(ISNUMBER($B10704),HOUR($B10704)*2+MINUTE($B10704)/30,IFERROR(VALUE(LEFT($B10704,FIND(":",$B10704)-1))*2+VALUE(MID($B10704,FIND(":",$B10704)+1,2))/30,"")))</f>
        <v/>
      </c>
      <c r="G10704" s="12">
        <f>IF($E10704="","",IF(WEEKDAY($E10704,2)&lt;6,1,0))</f>
        <v/>
      </c>
      <c r="H10704" s="12">
        <f>IF(OR($E10704="",$F10704=""),"",IF(AND($G10704=1,$F10704&gt;='Working Hours'!$C$8,$F10704&lt;'Working Hours'!$C$9),1,0))</f>
        <v/>
      </c>
    </row>
    <row r="10705">
      <c r="A10705" s="11" t="n"/>
      <c r="B10705" s="11" t="n"/>
      <c r="C10705" s="11" t="n"/>
      <c r="E10705" s="12">
        <f>IF($A10705="","",IF(ISNUMBER($A10705),$A10705,IFERROR(DATEVALUE($A10705),"")))</f>
        <v/>
      </c>
      <c r="F10705" s="12">
        <f>IF($B10705="","",IF(ISNUMBER($B10705),HOUR($B10705)*2+MINUTE($B10705)/30,IFERROR(VALUE(LEFT($B10705,FIND(":",$B10705)-1))*2+VALUE(MID($B10705,FIND(":",$B10705)+1,2))/30,"")))</f>
        <v/>
      </c>
      <c r="G10705" s="12">
        <f>IF($E10705="","",IF(WEEKDAY($E10705,2)&lt;6,1,0))</f>
        <v/>
      </c>
      <c r="H10705" s="12">
        <f>IF(OR($E10705="",$F10705=""),"",IF(AND($G10705=1,$F10705&gt;='Working Hours'!$C$8,$F10705&lt;'Working Hours'!$C$9),1,0))</f>
        <v/>
      </c>
    </row>
    <row r="10706">
      <c r="A10706" s="11" t="n"/>
      <c r="B10706" s="11" t="n"/>
      <c r="C10706" s="11" t="n"/>
      <c r="E10706" s="12">
        <f>IF($A10706="","",IF(ISNUMBER($A10706),$A10706,IFERROR(DATEVALUE($A10706),"")))</f>
        <v/>
      </c>
      <c r="F10706" s="12">
        <f>IF($B10706="","",IF(ISNUMBER($B10706),HOUR($B10706)*2+MINUTE($B10706)/30,IFERROR(VALUE(LEFT($B10706,FIND(":",$B10706)-1))*2+VALUE(MID($B10706,FIND(":",$B10706)+1,2))/30,"")))</f>
        <v/>
      </c>
      <c r="G10706" s="12">
        <f>IF($E10706="","",IF(WEEKDAY($E10706,2)&lt;6,1,0))</f>
        <v/>
      </c>
      <c r="H10706" s="12">
        <f>IF(OR($E10706="",$F10706=""),"",IF(AND($G10706=1,$F10706&gt;='Working Hours'!$C$8,$F10706&lt;'Working Hours'!$C$9),1,0))</f>
        <v/>
      </c>
    </row>
    <row r="10707">
      <c r="A10707" s="11" t="n"/>
      <c r="B10707" s="11" t="n"/>
      <c r="C10707" s="11" t="n"/>
      <c r="E10707" s="12">
        <f>IF($A10707="","",IF(ISNUMBER($A10707),$A10707,IFERROR(DATEVALUE($A10707),"")))</f>
        <v/>
      </c>
      <c r="F10707" s="12">
        <f>IF($B10707="","",IF(ISNUMBER($B10707),HOUR($B10707)*2+MINUTE($B10707)/30,IFERROR(VALUE(LEFT($B10707,FIND(":",$B10707)-1))*2+VALUE(MID($B10707,FIND(":",$B10707)+1,2))/30,"")))</f>
        <v/>
      </c>
      <c r="G10707" s="12">
        <f>IF($E10707="","",IF(WEEKDAY($E10707,2)&lt;6,1,0))</f>
        <v/>
      </c>
      <c r="H10707" s="12">
        <f>IF(OR($E10707="",$F10707=""),"",IF(AND($G10707=1,$F10707&gt;='Working Hours'!$C$8,$F10707&lt;'Working Hours'!$C$9),1,0))</f>
        <v/>
      </c>
    </row>
    <row r="10708">
      <c r="A10708" s="11" t="n"/>
      <c r="B10708" s="11" t="n"/>
      <c r="C10708" s="11" t="n"/>
      <c r="E10708" s="12">
        <f>IF($A10708="","",IF(ISNUMBER($A10708),$A10708,IFERROR(DATEVALUE($A10708),"")))</f>
        <v/>
      </c>
      <c r="F10708" s="12">
        <f>IF($B10708="","",IF(ISNUMBER($B10708),HOUR($B10708)*2+MINUTE($B10708)/30,IFERROR(VALUE(LEFT($B10708,FIND(":",$B10708)-1))*2+VALUE(MID($B10708,FIND(":",$B10708)+1,2))/30,"")))</f>
        <v/>
      </c>
      <c r="G10708" s="12">
        <f>IF($E10708="","",IF(WEEKDAY($E10708,2)&lt;6,1,0))</f>
        <v/>
      </c>
      <c r="H10708" s="12">
        <f>IF(OR($E10708="",$F10708=""),"",IF(AND($G10708=1,$F10708&gt;='Working Hours'!$C$8,$F10708&lt;'Working Hours'!$C$9),1,0))</f>
        <v/>
      </c>
    </row>
    <row r="10709">
      <c r="A10709" s="11" t="n"/>
      <c r="B10709" s="11" t="n"/>
      <c r="C10709" s="11" t="n"/>
      <c r="E10709" s="12">
        <f>IF($A10709="","",IF(ISNUMBER($A10709),$A10709,IFERROR(DATEVALUE($A10709),"")))</f>
        <v/>
      </c>
      <c r="F10709" s="12">
        <f>IF($B10709="","",IF(ISNUMBER($B10709),HOUR($B10709)*2+MINUTE($B10709)/30,IFERROR(VALUE(LEFT($B10709,FIND(":",$B10709)-1))*2+VALUE(MID($B10709,FIND(":",$B10709)+1,2))/30,"")))</f>
        <v/>
      </c>
      <c r="G10709" s="12">
        <f>IF($E10709="","",IF(WEEKDAY($E10709,2)&lt;6,1,0))</f>
        <v/>
      </c>
      <c r="H10709" s="12">
        <f>IF(OR($E10709="",$F10709=""),"",IF(AND($G10709=1,$F10709&gt;='Working Hours'!$C$8,$F10709&lt;'Working Hours'!$C$9),1,0))</f>
        <v/>
      </c>
    </row>
    <row r="10710">
      <c r="A10710" s="11" t="n"/>
      <c r="B10710" s="11" t="n"/>
      <c r="C10710" s="11" t="n"/>
      <c r="E10710" s="12">
        <f>IF($A10710="","",IF(ISNUMBER($A10710),$A10710,IFERROR(DATEVALUE($A10710),"")))</f>
        <v/>
      </c>
      <c r="F10710" s="12">
        <f>IF($B10710="","",IF(ISNUMBER($B10710),HOUR($B10710)*2+MINUTE($B10710)/30,IFERROR(VALUE(LEFT($B10710,FIND(":",$B10710)-1))*2+VALUE(MID($B10710,FIND(":",$B10710)+1,2))/30,"")))</f>
        <v/>
      </c>
      <c r="G10710" s="12">
        <f>IF($E10710="","",IF(WEEKDAY($E10710,2)&lt;6,1,0))</f>
        <v/>
      </c>
      <c r="H10710" s="12">
        <f>IF(OR($E10710="",$F10710=""),"",IF(AND($G10710=1,$F10710&gt;='Working Hours'!$C$8,$F10710&lt;'Working Hours'!$C$9),1,0))</f>
        <v/>
      </c>
    </row>
    <row r="10711">
      <c r="A10711" s="11" t="n"/>
      <c r="B10711" s="11" t="n"/>
      <c r="C10711" s="11" t="n"/>
      <c r="E10711" s="12">
        <f>IF($A10711="","",IF(ISNUMBER($A10711),$A10711,IFERROR(DATEVALUE($A10711),"")))</f>
        <v/>
      </c>
      <c r="F10711" s="12">
        <f>IF($B10711="","",IF(ISNUMBER($B10711),HOUR($B10711)*2+MINUTE($B10711)/30,IFERROR(VALUE(LEFT($B10711,FIND(":",$B10711)-1))*2+VALUE(MID($B10711,FIND(":",$B10711)+1,2))/30,"")))</f>
        <v/>
      </c>
      <c r="G10711" s="12">
        <f>IF($E10711="","",IF(WEEKDAY($E10711,2)&lt;6,1,0))</f>
        <v/>
      </c>
      <c r="H10711" s="12">
        <f>IF(OR($E10711="",$F10711=""),"",IF(AND($G10711=1,$F10711&gt;='Working Hours'!$C$8,$F10711&lt;'Working Hours'!$C$9),1,0))</f>
        <v/>
      </c>
    </row>
    <row r="10712">
      <c r="A10712" s="11" t="n"/>
      <c r="B10712" s="11" t="n"/>
      <c r="C10712" s="11" t="n"/>
      <c r="E10712" s="12">
        <f>IF($A10712="","",IF(ISNUMBER($A10712),$A10712,IFERROR(DATEVALUE($A10712),"")))</f>
        <v/>
      </c>
      <c r="F10712" s="12">
        <f>IF($B10712="","",IF(ISNUMBER($B10712),HOUR($B10712)*2+MINUTE($B10712)/30,IFERROR(VALUE(LEFT($B10712,FIND(":",$B10712)-1))*2+VALUE(MID($B10712,FIND(":",$B10712)+1,2))/30,"")))</f>
        <v/>
      </c>
      <c r="G10712" s="12">
        <f>IF($E10712="","",IF(WEEKDAY($E10712,2)&lt;6,1,0))</f>
        <v/>
      </c>
      <c r="H10712" s="12">
        <f>IF(OR($E10712="",$F10712=""),"",IF(AND($G10712=1,$F10712&gt;='Working Hours'!$C$8,$F10712&lt;'Working Hours'!$C$9),1,0))</f>
        <v/>
      </c>
    </row>
    <row r="10713">
      <c r="A10713" s="11" t="n"/>
      <c r="B10713" s="11" t="n"/>
      <c r="C10713" s="11" t="n"/>
      <c r="E10713" s="12">
        <f>IF($A10713="","",IF(ISNUMBER($A10713),$A10713,IFERROR(DATEVALUE($A10713),"")))</f>
        <v/>
      </c>
      <c r="F10713" s="12">
        <f>IF($B10713="","",IF(ISNUMBER($B10713),HOUR($B10713)*2+MINUTE($B10713)/30,IFERROR(VALUE(LEFT($B10713,FIND(":",$B10713)-1))*2+VALUE(MID($B10713,FIND(":",$B10713)+1,2))/30,"")))</f>
        <v/>
      </c>
      <c r="G10713" s="12">
        <f>IF($E10713="","",IF(WEEKDAY($E10713,2)&lt;6,1,0))</f>
        <v/>
      </c>
      <c r="H10713" s="12">
        <f>IF(OR($E10713="",$F10713=""),"",IF(AND($G10713=1,$F10713&gt;='Working Hours'!$C$8,$F10713&lt;'Working Hours'!$C$9),1,0))</f>
        <v/>
      </c>
    </row>
    <row r="10714">
      <c r="A10714" s="11" t="n"/>
      <c r="B10714" s="11" t="n"/>
      <c r="C10714" s="11" t="n"/>
      <c r="E10714" s="12">
        <f>IF($A10714="","",IF(ISNUMBER($A10714),$A10714,IFERROR(DATEVALUE($A10714),"")))</f>
        <v/>
      </c>
      <c r="F10714" s="12">
        <f>IF($B10714="","",IF(ISNUMBER($B10714),HOUR($B10714)*2+MINUTE($B10714)/30,IFERROR(VALUE(LEFT($B10714,FIND(":",$B10714)-1))*2+VALUE(MID($B10714,FIND(":",$B10714)+1,2))/30,"")))</f>
        <v/>
      </c>
      <c r="G10714" s="12">
        <f>IF($E10714="","",IF(WEEKDAY($E10714,2)&lt;6,1,0))</f>
        <v/>
      </c>
      <c r="H10714" s="12">
        <f>IF(OR($E10714="",$F10714=""),"",IF(AND($G10714=1,$F10714&gt;='Working Hours'!$C$8,$F10714&lt;'Working Hours'!$C$9),1,0))</f>
        <v/>
      </c>
    </row>
    <row r="10715">
      <c r="A10715" s="11" t="n"/>
      <c r="B10715" s="11" t="n"/>
      <c r="C10715" s="11" t="n"/>
      <c r="E10715" s="12">
        <f>IF($A10715="","",IF(ISNUMBER($A10715),$A10715,IFERROR(DATEVALUE($A10715),"")))</f>
        <v/>
      </c>
      <c r="F10715" s="12">
        <f>IF($B10715="","",IF(ISNUMBER($B10715),HOUR($B10715)*2+MINUTE($B10715)/30,IFERROR(VALUE(LEFT($B10715,FIND(":",$B10715)-1))*2+VALUE(MID($B10715,FIND(":",$B10715)+1,2))/30,"")))</f>
        <v/>
      </c>
      <c r="G10715" s="12">
        <f>IF($E10715="","",IF(WEEKDAY($E10715,2)&lt;6,1,0))</f>
        <v/>
      </c>
      <c r="H10715" s="12">
        <f>IF(OR($E10715="",$F10715=""),"",IF(AND($G10715=1,$F10715&gt;='Working Hours'!$C$8,$F10715&lt;'Working Hours'!$C$9),1,0))</f>
        <v/>
      </c>
    </row>
    <row r="10716">
      <c r="A10716" s="11" t="n"/>
      <c r="B10716" s="11" t="n"/>
      <c r="C10716" s="11" t="n"/>
      <c r="E10716" s="12">
        <f>IF($A10716="","",IF(ISNUMBER($A10716),$A10716,IFERROR(DATEVALUE($A10716),"")))</f>
        <v/>
      </c>
      <c r="F10716" s="12">
        <f>IF($B10716="","",IF(ISNUMBER($B10716),HOUR($B10716)*2+MINUTE($B10716)/30,IFERROR(VALUE(LEFT($B10716,FIND(":",$B10716)-1))*2+VALUE(MID($B10716,FIND(":",$B10716)+1,2))/30,"")))</f>
        <v/>
      </c>
      <c r="G10716" s="12">
        <f>IF($E10716="","",IF(WEEKDAY($E10716,2)&lt;6,1,0))</f>
        <v/>
      </c>
      <c r="H10716" s="12">
        <f>IF(OR($E10716="",$F10716=""),"",IF(AND($G10716=1,$F10716&gt;='Working Hours'!$C$8,$F10716&lt;'Working Hours'!$C$9),1,0))</f>
        <v/>
      </c>
    </row>
    <row r="10717">
      <c r="A10717" s="11" t="n"/>
      <c r="B10717" s="11" t="n"/>
      <c r="C10717" s="11" t="n"/>
      <c r="E10717" s="12">
        <f>IF($A10717="","",IF(ISNUMBER($A10717),$A10717,IFERROR(DATEVALUE($A10717),"")))</f>
        <v/>
      </c>
      <c r="F10717" s="12">
        <f>IF($B10717="","",IF(ISNUMBER($B10717),HOUR($B10717)*2+MINUTE($B10717)/30,IFERROR(VALUE(LEFT($B10717,FIND(":",$B10717)-1))*2+VALUE(MID($B10717,FIND(":",$B10717)+1,2))/30,"")))</f>
        <v/>
      </c>
      <c r="G10717" s="12">
        <f>IF($E10717="","",IF(WEEKDAY($E10717,2)&lt;6,1,0))</f>
        <v/>
      </c>
      <c r="H10717" s="12">
        <f>IF(OR($E10717="",$F10717=""),"",IF(AND($G10717=1,$F10717&gt;='Working Hours'!$C$8,$F10717&lt;'Working Hours'!$C$9),1,0))</f>
        <v/>
      </c>
    </row>
    <row r="10718">
      <c r="A10718" s="11" t="n"/>
      <c r="B10718" s="11" t="n"/>
      <c r="C10718" s="11" t="n"/>
      <c r="E10718" s="12">
        <f>IF($A10718="","",IF(ISNUMBER($A10718),$A10718,IFERROR(DATEVALUE($A10718),"")))</f>
        <v/>
      </c>
      <c r="F10718" s="12">
        <f>IF($B10718="","",IF(ISNUMBER($B10718),HOUR($B10718)*2+MINUTE($B10718)/30,IFERROR(VALUE(LEFT($B10718,FIND(":",$B10718)-1))*2+VALUE(MID($B10718,FIND(":",$B10718)+1,2))/30,"")))</f>
        <v/>
      </c>
      <c r="G10718" s="12">
        <f>IF($E10718="","",IF(WEEKDAY($E10718,2)&lt;6,1,0))</f>
        <v/>
      </c>
      <c r="H10718" s="12">
        <f>IF(OR($E10718="",$F10718=""),"",IF(AND($G10718=1,$F10718&gt;='Working Hours'!$C$8,$F10718&lt;'Working Hours'!$C$9),1,0))</f>
        <v/>
      </c>
    </row>
    <row r="10719">
      <c r="A10719" s="11" t="n"/>
      <c r="B10719" s="11" t="n"/>
      <c r="C10719" s="11" t="n"/>
      <c r="E10719" s="12">
        <f>IF($A10719="","",IF(ISNUMBER($A10719),$A10719,IFERROR(DATEVALUE($A10719),"")))</f>
        <v/>
      </c>
      <c r="F10719" s="12">
        <f>IF($B10719="","",IF(ISNUMBER($B10719),HOUR($B10719)*2+MINUTE($B10719)/30,IFERROR(VALUE(LEFT($B10719,FIND(":",$B10719)-1))*2+VALUE(MID($B10719,FIND(":",$B10719)+1,2))/30,"")))</f>
        <v/>
      </c>
      <c r="G10719" s="12">
        <f>IF($E10719="","",IF(WEEKDAY($E10719,2)&lt;6,1,0))</f>
        <v/>
      </c>
      <c r="H10719" s="12">
        <f>IF(OR($E10719="",$F10719=""),"",IF(AND($G10719=1,$F10719&gt;='Working Hours'!$C$8,$F10719&lt;'Working Hours'!$C$9),1,0))</f>
        <v/>
      </c>
    </row>
    <row r="10720">
      <c r="A10720" s="11" t="n"/>
      <c r="B10720" s="11" t="n"/>
      <c r="C10720" s="11" t="n"/>
      <c r="E10720" s="12">
        <f>IF($A10720="","",IF(ISNUMBER($A10720),$A10720,IFERROR(DATEVALUE($A10720),"")))</f>
        <v/>
      </c>
      <c r="F10720" s="12">
        <f>IF($B10720="","",IF(ISNUMBER($B10720),HOUR($B10720)*2+MINUTE($B10720)/30,IFERROR(VALUE(LEFT($B10720,FIND(":",$B10720)-1))*2+VALUE(MID($B10720,FIND(":",$B10720)+1,2))/30,"")))</f>
        <v/>
      </c>
      <c r="G10720" s="12">
        <f>IF($E10720="","",IF(WEEKDAY($E10720,2)&lt;6,1,0))</f>
        <v/>
      </c>
      <c r="H10720" s="12">
        <f>IF(OR($E10720="",$F10720=""),"",IF(AND($G10720=1,$F10720&gt;='Working Hours'!$C$8,$F10720&lt;'Working Hours'!$C$9),1,0))</f>
        <v/>
      </c>
    </row>
    <row r="10721">
      <c r="A10721" s="11" t="n"/>
      <c r="B10721" s="11" t="n"/>
      <c r="C10721" s="11" t="n"/>
      <c r="E10721" s="12">
        <f>IF($A10721="","",IF(ISNUMBER($A10721),$A10721,IFERROR(DATEVALUE($A10721),"")))</f>
        <v/>
      </c>
      <c r="F10721" s="12">
        <f>IF($B10721="","",IF(ISNUMBER($B10721),HOUR($B10721)*2+MINUTE($B10721)/30,IFERROR(VALUE(LEFT($B10721,FIND(":",$B10721)-1))*2+VALUE(MID($B10721,FIND(":",$B10721)+1,2))/30,"")))</f>
        <v/>
      </c>
      <c r="G10721" s="12">
        <f>IF($E10721="","",IF(WEEKDAY($E10721,2)&lt;6,1,0))</f>
        <v/>
      </c>
      <c r="H10721" s="12">
        <f>IF(OR($E10721="",$F10721=""),"",IF(AND($G10721=1,$F10721&gt;='Working Hours'!$C$8,$F10721&lt;'Working Hours'!$C$9),1,0))</f>
        <v/>
      </c>
    </row>
    <row r="10722">
      <c r="A10722" s="11" t="n"/>
      <c r="B10722" s="11" t="n"/>
      <c r="C10722" s="11" t="n"/>
      <c r="E10722" s="12">
        <f>IF($A10722="","",IF(ISNUMBER($A10722),$A10722,IFERROR(DATEVALUE($A10722),"")))</f>
        <v/>
      </c>
      <c r="F10722" s="12">
        <f>IF($B10722="","",IF(ISNUMBER($B10722),HOUR($B10722)*2+MINUTE($B10722)/30,IFERROR(VALUE(LEFT($B10722,FIND(":",$B10722)-1))*2+VALUE(MID($B10722,FIND(":",$B10722)+1,2))/30,"")))</f>
        <v/>
      </c>
      <c r="G10722" s="12">
        <f>IF($E10722="","",IF(WEEKDAY($E10722,2)&lt;6,1,0))</f>
        <v/>
      </c>
      <c r="H10722" s="12">
        <f>IF(OR($E10722="",$F10722=""),"",IF(AND($G10722=1,$F10722&gt;='Working Hours'!$C$8,$F10722&lt;'Working Hours'!$C$9),1,0))</f>
        <v/>
      </c>
    </row>
    <row r="10723">
      <c r="A10723" s="11" t="n"/>
      <c r="B10723" s="11" t="n"/>
      <c r="C10723" s="11" t="n"/>
      <c r="E10723" s="12">
        <f>IF($A10723="","",IF(ISNUMBER($A10723),$A10723,IFERROR(DATEVALUE($A10723),"")))</f>
        <v/>
      </c>
      <c r="F10723" s="12">
        <f>IF($B10723="","",IF(ISNUMBER($B10723),HOUR($B10723)*2+MINUTE($B10723)/30,IFERROR(VALUE(LEFT($B10723,FIND(":",$B10723)-1))*2+VALUE(MID($B10723,FIND(":",$B10723)+1,2))/30,"")))</f>
        <v/>
      </c>
      <c r="G10723" s="12">
        <f>IF($E10723="","",IF(WEEKDAY($E10723,2)&lt;6,1,0))</f>
        <v/>
      </c>
      <c r="H10723" s="12">
        <f>IF(OR($E10723="",$F10723=""),"",IF(AND($G10723=1,$F10723&gt;='Working Hours'!$C$8,$F10723&lt;'Working Hours'!$C$9),1,0))</f>
        <v/>
      </c>
    </row>
    <row r="10724">
      <c r="A10724" s="11" t="n"/>
      <c r="B10724" s="11" t="n"/>
      <c r="C10724" s="11" t="n"/>
      <c r="E10724" s="12">
        <f>IF($A10724="","",IF(ISNUMBER($A10724),$A10724,IFERROR(DATEVALUE($A10724),"")))</f>
        <v/>
      </c>
      <c r="F10724" s="12">
        <f>IF($B10724="","",IF(ISNUMBER($B10724),HOUR($B10724)*2+MINUTE($B10724)/30,IFERROR(VALUE(LEFT($B10724,FIND(":",$B10724)-1))*2+VALUE(MID($B10724,FIND(":",$B10724)+1,2))/30,"")))</f>
        <v/>
      </c>
      <c r="G10724" s="12">
        <f>IF($E10724="","",IF(WEEKDAY($E10724,2)&lt;6,1,0))</f>
        <v/>
      </c>
      <c r="H10724" s="12">
        <f>IF(OR($E10724="",$F10724=""),"",IF(AND($G10724=1,$F10724&gt;='Working Hours'!$C$8,$F10724&lt;'Working Hours'!$C$9),1,0))</f>
        <v/>
      </c>
    </row>
    <row r="10725">
      <c r="A10725" s="11" t="n"/>
      <c r="B10725" s="11" t="n"/>
      <c r="C10725" s="11" t="n"/>
      <c r="E10725" s="12">
        <f>IF($A10725="","",IF(ISNUMBER($A10725),$A10725,IFERROR(DATEVALUE($A10725),"")))</f>
        <v/>
      </c>
      <c r="F10725" s="12">
        <f>IF($B10725="","",IF(ISNUMBER($B10725),HOUR($B10725)*2+MINUTE($B10725)/30,IFERROR(VALUE(LEFT($B10725,FIND(":",$B10725)-1))*2+VALUE(MID($B10725,FIND(":",$B10725)+1,2))/30,"")))</f>
        <v/>
      </c>
      <c r="G10725" s="12">
        <f>IF($E10725="","",IF(WEEKDAY($E10725,2)&lt;6,1,0))</f>
        <v/>
      </c>
      <c r="H10725" s="12">
        <f>IF(OR($E10725="",$F10725=""),"",IF(AND($G10725=1,$F10725&gt;='Working Hours'!$C$8,$F10725&lt;'Working Hours'!$C$9),1,0))</f>
        <v/>
      </c>
    </row>
    <row r="10726">
      <c r="A10726" s="11" t="n"/>
      <c r="B10726" s="11" t="n"/>
      <c r="C10726" s="11" t="n"/>
      <c r="E10726" s="12">
        <f>IF($A10726="","",IF(ISNUMBER($A10726),$A10726,IFERROR(DATEVALUE($A10726),"")))</f>
        <v/>
      </c>
      <c r="F10726" s="12">
        <f>IF($B10726="","",IF(ISNUMBER($B10726),HOUR($B10726)*2+MINUTE($B10726)/30,IFERROR(VALUE(LEFT($B10726,FIND(":",$B10726)-1))*2+VALUE(MID($B10726,FIND(":",$B10726)+1,2))/30,"")))</f>
        <v/>
      </c>
      <c r="G10726" s="12">
        <f>IF($E10726="","",IF(WEEKDAY($E10726,2)&lt;6,1,0))</f>
        <v/>
      </c>
      <c r="H10726" s="12">
        <f>IF(OR($E10726="",$F10726=""),"",IF(AND($G10726=1,$F10726&gt;='Working Hours'!$C$8,$F10726&lt;'Working Hours'!$C$9),1,0))</f>
        <v/>
      </c>
    </row>
    <row r="10727">
      <c r="A10727" s="11" t="n"/>
      <c r="B10727" s="11" t="n"/>
      <c r="C10727" s="11" t="n"/>
      <c r="E10727" s="12">
        <f>IF($A10727="","",IF(ISNUMBER($A10727),$A10727,IFERROR(DATEVALUE($A10727),"")))</f>
        <v/>
      </c>
      <c r="F10727" s="12">
        <f>IF($B10727="","",IF(ISNUMBER($B10727),HOUR($B10727)*2+MINUTE($B10727)/30,IFERROR(VALUE(LEFT($B10727,FIND(":",$B10727)-1))*2+VALUE(MID($B10727,FIND(":",$B10727)+1,2))/30,"")))</f>
        <v/>
      </c>
      <c r="G10727" s="12">
        <f>IF($E10727="","",IF(WEEKDAY($E10727,2)&lt;6,1,0))</f>
        <v/>
      </c>
      <c r="H10727" s="12">
        <f>IF(OR($E10727="",$F10727=""),"",IF(AND($G10727=1,$F10727&gt;='Working Hours'!$C$8,$F10727&lt;'Working Hours'!$C$9),1,0))</f>
        <v/>
      </c>
    </row>
    <row r="10728">
      <c r="A10728" s="11" t="n"/>
      <c r="B10728" s="11" t="n"/>
      <c r="C10728" s="11" t="n"/>
      <c r="E10728" s="12">
        <f>IF($A10728="","",IF(ISNUMBER($A10728),$A10728,IFERROR(DATEVALUE($A10728),"")))</f>
        <v/>
      </c>
      <c r="F10728" s="12">
        <f>IF($B10728="","",IF(ISNUMBER($B10728),HOUR($B10728)*2+MINUTE($B10728)/30,IFERROR(VALUE(LEFT($B10728,FIND(":",$B10728)-1))*2+VALUE(MID($B10728,FIND(":",$B10728)+1,2))/30,"")))</f>
        <v/>
      </c>
      <c r="G10728" s="12">
        <f>IF($E10728="","",IF(WEEKDAY($E10728,2)&lt;6,1,0))</f>
        <v/>
      </c>
      <c r="H10728" s="12">
        <f>IF(OR($E10728="",$F10728=""),"",IF(AND($G10728=1,$F10728&gt;='Working Hours'!$C$8,$F10728&lt;'Working Hours'!$C$9),1,0))</f>
        <v/>
      </c>
    </row>
    <row r="10729">
      <c r="A10729" s="11" t="n"/>
      <c r="B10729" s="11" t="n"/>
      <c r="C10729" s="11" t="n"/>
      <c r="E10729" s="12">
        <f>IF($A10729="","",IF(ISNUMBER($A10729),$A10729,IFERROR(DATEVALUE($A10729),"")))</f>
        <v/>
      </c>
      <c r="F10729" s="12">
        <f>IF($B10729="","",IF(ISNUMBER($B10729),HOUR($B10729)*2+MINUTE($B10729)/30,IFERROR(VALUE(LEFT($B10729,FIND(":",$B10729)-1))*2+VALUE(MID($B10729,FIND(":",$B10729)+1,2))/30,"")))</f>
        <v/>
      </c>
      <c r="G10729" s="12">
        <f>IF($E10729="","",IF(WEEKDAY($E10729,2)&lt;6,1,0))</f>
        <v/>
      </c>
      <c r="H10729" s="12">
        <f>IF(OR($E10729="",$F10729=""),"",IF(AND($G10729=1,$F10729&gt;='Working Hours'!$C$8,$F10729&lt;'Working Hours'!$C$9),1,0))</f>
        <v/>
      </c>
    </row>
    <row r="10730">
      <c r="A10730" s="11" t="n"/>
      <c r="B10730" s="11" t="n"/>
      <c r="C10730" s="11" t="n"/>
      <c r="E10730" s="12">
        <f>IF($A10730="","",IF(ISNUMBER($A10730),$A10730,IFERROR(DATEVALUE($A10730),"")))</f>
        <v/>
      </c>
      <c r="F10730" s="12">
        <f>IF($B10730="","",IF(ISNUMBER($B10730),HOUR($B10730)*2+MINUTE($B10730)/30,IFERROR(VALUE(LEFT($B10730,FIND(":",$B10730)-1))*2+VALUE(MID($B10730,FIND(":",$B10730)+1,2))/30,"")))</f>
        <v/>
      </c>
      <c r="G10730" s="12">
        <f>IF($E10730="","",IF(WEEKDAY($E10730,2)&lt;6,1,0))</f>
        <v/>
      </c>
      <c r="H10730" s="12">
        <f>IF(OR($E10730="",$F10730=""),"",IF(AND($G10730=1,$F10730&gt;='Working Hours'!$C$8,$F10730&lt;'Working Hours'!$C$9),1,0))</f>
        <v/>
      </c>
    </row>
    <row r="10731">
      <c r="A10731" s="11" t="n"/>
      <c r="B10731" s="11" t="n"/>
      <c r="C10731" s="11" t="n"/>
      <c r="E10731" s="12">
        <f>IF($A10731="","",IF(ISNUMBER($A10731),$A10731,IFERROR(DATEVALUE($A10731),"")))</f>
        <v/>
      </c>
      <c r="F10731" s="12">
        <f>IF($B10731="","",IF(ISNUMBER($B10731),HOUR($B10731)*2+MINUTE($B10731)/30,IFERROR(VALUE(LEFT($B10731,FIND(":",$B10731)-1))*2+VALUE(MID($B10731,FIND(":",$B10731)+1,2))/30,"")))</f>
        <v/>
      </c>
      <c r="G10731" s="12">
        <f>IF($E10731="","",IF(WEEKDAY($E10731,2)&lt;6,1,0))</f>
        <v/>
      </c>
      <c r="H10731" s="12">
        <f>IF(OR($E10731="",$F10731=""),"",IF(AND($G10731=1,$F10731&gt;='Working Hours'!$C$8,$F10731&lt;'Working Hours'!$C$9),1,0))</f>
        <v/>
      </c>
    </row>
    <row r="10732">
      <c r="A10732" s="11" t="n"/>
      <c r="B10732" s="11" t="n"/>
      <c r="C10732" s="11" t="n"/>
      <c r="E10732" s="12">
        <f>IF($A10732="","",IF(ISNUMBER($A10732),$A10732,IFERROR(DATEVALUE($A10732),"")))</f>
        <v/>
      </c>
      <c r="F10732" s="12">
        <f>IF($B10732="","",IF(ISNUMBER($B10732),HOUR($B10732)*2+MINUTE($B10732)/30,IFERROR(VALUE(LEFT($B10732,FIND(":",$B10732)-1))*2+VALUE(MID($B10732,FIND(":",$B10732)+1,2))/30,"")))</f>
        <v/>
      </c>
      <c r="G10732" s="12">
        <f>IF($E10732="","",IF(WEEKDAY($E10732,2)&lt;6,1,0))</f>
        <v/>
      </c>
      <c r="H10732" s="12">
        <f>IF(OR($E10732="",$F10732=""),"",IF(AND($G10732=1,$F10732&gt;='Working Hours'!$C$8,$F10732&lt;'Working Hours'!$C$9),1,0))</f>
        <v/>
      </c>
    </row>
    <row r="10733">
      <c r="A10733" s="11" t="n"/>
      <c r="B10733" s="11" t="n"/>
      <c r="C10733" s="11" t="n"/>
      <c r="E10733" s="12">
        <f>IF($A10733="","",IF(ISNUMBER($A10733),$A10733,IFERROR(DATEVALUE($A10733),"")))</f>
        <v/>
      </c>
      <c r="F10733" s="12">
        <f>IF($B10733="","",IF(ISNUMBER($B10733),HOUR($B10733)*2+MINUTE($B10733)/30,IFERROR(VALUE(LEFT($B10733,FIND(":",$B10733)-1))*2+VALUE(MID($B10733,FIND(":",$B10733)+1,2))/30,"")))</f>
        <v/>
      </c>
      <c r="G10733" s="12">
        <f>IF($E10733="","",IF(WEEKDAY($E10733,2)&lt;6,1,0))</f>
        <v/>
      </c>
      <c r="H10733" s="12">
        <f>IF(OR($E10733="",$F10733=""),"",IF(AND($G10733=1,$F10733&gt;='Working Hours'!$C$8,$F10733&lt;'Working Hours'!$C$9),1,0))</f>
        <v/>
      </c>
    </row>
    <row r="10734">
      <c r="A10734" s="11" t="n"/>
      <c r="B10734" s="11" t="n"/>
      <c r="C10734" s="11" t="n"/>
      <c r="E10734" s="12">
        <f>IF($A10734="","",IF(ISNUMBER($A10734),$A10734,IFERROR(DATEVALUE($A10734),"")))</f>
        <v/>
      </c>
      <c r="F10734" s="12">
        <f>IF($B10734="","",IF(ISNUMBER($B10734),HOUR($B10734)*2+MINUTE($B10734)/30,IFERROR(VALUE(LEFT($B10734,FIND(":",$B10734)-1))*2+VALUE(MID($B10734,FIND(":",$B10734)+1,2))/30,"")))</f>
        <v/>
      </c>
      <c r="G10734" s="12">
        <f>IF($E10734="","",IF(WEEKDAY($E10734,2)&lt;6,1,0))</f>
        <v/>
      </c>
      <c r="H10734" s="12">
        <f>IF(OR($E10734="",$F10734=""),"",IF(AND($G10734=1,$F10734&gt;='Working Hours'!$C$8,$F10734&lt;'Working Hours'!$C$9),1,0))</f>
        <v/>
      </c>
    </row>
    <row r="10735">
      <c r="A10735" s="11" t="n"/>
      <c r="B10735" s="11" t="n"/>
      <c r="C10735" s="11" t="n"/>
      <c r="E10735" s="12">
        <f>IF($A10735="","",IF(ISNUMBER($A10735),$A10735,IFERROR(DATEVALUE($A10735),"")))</f>
        <v/>
      </c>
      <c r="F10735" s="12">
        <f>IF($B10735="","",IF(ISNUMBER($B10735),HOUR($B10735)*2+MINUTE($B10735)/30,IFERROR(VALUE(LEFT($B10735,FIND(":",$B10735)-1))*2+VALUE(MID($B10735,FIND(":",$B10735)+1,2))/30,"")))</f>
        <v/>
      </c>
      <c r="G10735" s="12">
        <f>IF($E10735="","",IF(WEEKDAY($E10735,2)&lt;6,1,0))</f>
        <v/>
      </c>
      <c r="H10735" s="12">
        <f>IF(OR($E10735="",$F10735=""),"",IF(AND($G10735=1,$F10735&gt;='Working Hours'!$C$8,$F10735&lt;'Working Hours'!$C$9),1,0))</f>
        <v/>
      </c>
    </row>
    <row r="10736">
      <c r="A10736" s="11" t="n"/>
      <c r="B10736" s="11" t="n"/>
      <c r="C10736" s="11" t="n"/>
      <c r="E10736" s="12">
        <f>IF($A10736="","",IF(ISNUMBER($A10736),$A10736,IFERROR(DATEVALUE($A10736),"")))</f>
        <v/>
      </c>
      <c r="F10736" s="12">
        <f>IF($B10736="","",IF(ISNUMBER($B10736),HOUR($B10736)*2+MINUTE($B10736)/30,IFERROR(VALUE(LEFT($B10736,FIND(":",$B10736)-1))*2+VALUE(MID($B10736,FIND(":",$B10736)+1,2))/30,"")))</f>
        <v/>
      </c>
      <c r="G10736" s="12">
        <f>IF($E10736="","",IF(WEEKDAY($E10736,2)&lt;6,1,0))</f>
        <v/>
      </c>
      <c r="H10736" s="12">
        <f>IF(OR($E10736="",$F10736=""),"",IF(AND($G10736=1,$F10736&gt;='Working Hours'!$C$8,$F10736&lt;'Working Hours'!$C$9),1,0))</f>
        <v/>
      </c>
    </row>
    <row r="10737">
      <c r="A10737" s="11" t="n"/>
      <c r="B10737" s="11" t="n"/>
      <c r="C10737" s="11" t="n"/>
      <c r="E10737" s="12">
        <f>IF($A10737="","",IF(ISNUMBER($A10737),$A10737,IFERROR(DATEVALUE($A10737),"")))</f>
        <v/>
      </c>
      <c r="F10737" s="12">
        <f>IF($B10737="","",IF(ISNUMBER($B10737),HOUR($B10737)*2+MINUTE($B10737)/30,IFERROR(VALUE(LEFT($B10737,FIND(":",$B10737)-1))*2+VALUE(MID($B10737,FIND(":",$B10737)+1,2))/30,"")))</f>
        <v/>
      </c>
      <c r="G10737" s="12">
        <f>IF($E10737="","",IF(WEEKDAY($E10737,2)&lt;6,1,0))</f>
        <v/>
      </c>
      <c r="H10737" s="12">
        <f>IF(OR($E10737="",$F10737=""),"",IF(AND($G10737=1,$F10737&gt;='Working Hours'!$C$8,$F10737&lt;'Working Hours'!$C$9),1,0))</f>
        <v/>
      </c>
    </row>
    <row r="10738">
      <c r="A10738" s="11" t="n"/>
      <c r="B10738" s="11" t="n"/>
      <c r="C10738" s="11" t="n"/>
      <c r="E10738" s="12">
        <f>IF($A10738="","",IF(ISNUMBER($A10738),$A10738,IFERROR(DATEVALUE($A10738),"")))</f>
        <v/>
      </c>
      <c r="F10738" s="12">
        <f>IF($B10738="","",IF(ISNUMBER($B10738),HOUR($B10738)*2+MINUTE($B10738)/30,IFERROR(VALUE(LEFT($B10738,FIND(":",$B10738)-1))*2+VALUE(MID($B10738,FIND(":",$B10738)+1,2))/30,"")))</f>
        <v/>
      </c>
      <c r="G10738" s="12">
        <f>IF($E10738="","",IF(WEEKDAY($E10738,2)&lt;6,1,0))</f>
        <v/>
      </c>
      <c r="H10738" s="12">
        <f>IF(OR($E10738="",$F10738=""),"",IF(AND($G10738=1,$F10738&gt;='Working Hours'!$C$8,$F10738&lt;'Working Hours'!$C$9),1,0))</f>
        <v/>
      </c>
    </row>
    <row r="10739">
      <c r="A10739" s="11" t="n"/>
      <c r="B10739" s="11" t="n"/>
      <c r="C10739" s="11" t="n"/>
      <c r="E10739" s="12">
        <f>IF($A10739="","",IF(ISNUMBER($A10739),$A10739,IFERROR(DATEVALUE($A10739),"")))</f>
        <v/>
      </c>
      <c r="F10739" s="12">
        <f>IF($B10739="","",IF(ISNUMBER($B10739),HOUR($B10739)*2+MINUTE($B10739)/30,IFERROR(VALUE(LEFT($B10739,FIND(":",$B10739)-1))*2+VALUE(MID($B10739,FIND(":",$B10739)+1,2))/30,"")))</f>
        <v/>
      </c>
      <c r="G10739" s="12">
        <f>IF($E10739="","",IF(WEEKDAY($E10739,2)&lt;6,1,0))</f>
        <v/>
      </c>
      <c r="H10739" s="12">
        <f>IF(OR($E10739="",$F10739=""),"",IF(AND($G10739=1,$F10739&gt;='Working Hours'!$C$8,$F10739&lt;'Working Hours'!$C$9),1,0))</f>
        <v/>
      </c>
    </row>
    <row r="10740">
      <c r="A10740" s="11" t="n"/>
      <c r="B10740" s="11" t="n"/>
      <c r="C10740" s="11" t="n"/>
      <c r="E10740" s="12">
        <f>IF($A10740="","",IF(ISNUMBER($A10740),$A10740,IFERROR(DATEVALUE($A10740),"")))</f>
        <v/>
      </c>
      <c r="F10740" s="12">
        <f>IF($B10740="","",IF(ISNUMBER($B10740),HOUR($B10740)*2+MINUTE($B10740)/30,IFERROR(VALUE(LEFT($B10740,FIND(":",$B10740)-1))*2+VALUE(MID($B10740,FIND(":",$B10740)+1,2))/30,"")))</f>
        <v/>
      </c>
      <c r="G10740" s="12">
        <f>IF($E10740="","",IF(WEEKDAY($E10740,2)&lt;6,1,0))</f>
        <v/>
      </c>
      <c r="H10740" s="12">
        <f>IF(OR($E10740="",$F10740=""),"",IF(AND($G10740=1,$F10740&gt;='Working Hours'!$C$8,$F10740&lt;'Working Hours'!$C$9),1,0))</f>
        <v/>
      </c>
    </row>
    <row r="10741">
      <c r="A10741" s="11" t="n"/>
      <c r="B10741" s="11" t="n"/>
      <c r="C10741" s="11" t="n"/>
      <c r="E10741" s="12">
        <f>IF($A10741="","",IF(ISNUMBER($A10741),$A10741,IFERROR(DATEVALUE($A10741),"")))</f>
        <v/>
      </c>
      <c r="F10741" s="12">
        <f>IF($B10741="","",IF(ISNUMBER($B10741),HOUR($B10741)*2+MINUTE($B10741)/30,IFERROR(VALUE(LEFT($B10741,FIND(":",$B10741)-1))*2+VALUE(MID($B10741,FIND(":",$B10741)+1,2))/30,"")))</f>
        <v/>
      </c>
      <c r="G10741" s="12">
        <f>IF($E10741="","",IF(WEEKDAY($E10741,2)&lt;6,1,0))</f>
        <v/>
      </c>
      <c r="H10741" s="12">
        <f>IF(OR($E10741="",$F10741=""),"",IF(AND($G10741=1,$F10741&gt;='Working Hours'!$C$8,$F10741&lt;'Working Hours'!$C$9),1,0))</f>
        <v/>
      </c>
    </row>
    <row r="10742">
      <c r="A10742" s="11" t="n"/>
      <c r="B10742" s="11" t="n"/>
      <c r="C10742" s="11" t="n"/>
      <c r="E10742" s="12">
        <f>IF($A10742="","",IF(ISNUMBER($A10742),$A10742,IFERROR(DATEVALUE($A10742),"")))</f>
        <v/>
      </c>
      <c r="F10742" s="12">
        <f>IF($B10742="","",IF(ISNUMBER($B10742),HOUR($B10742)*2+MINUTE($B10742)/30,IFERROR(VALUE(LEFT($B10742,FIND(":",$B10742)-1))*2+VALUE(MID($B10742,FIND(":",$B10742)+1,2))/30,"")))</f>
        <v/>
      </c>
      <c r="G10742" s="12">
        <f>IF($E10742="","",IF(WEEKDAY($E10742,2)&lt;6,1,0))</f>
        <v/>
      </c>
      <c r="H10742" s="12">
        <f>IF(OR($E10742="",$F10742=""),"",IF(AND($G10742=1,$F10742&gt;='Working Hours'!$C$8,$F10742&lt;'Working Hours'!$C$9),1,0))</f>
        <v/>
      </c>
    </row>
    <row r="10743">
      <c r="A10743" s="11" t="n"/>
      <c r="B10743" s="11" t="n"/>
      <c r="C10743" s="11" t="n"/>
      <c r="E10743" s="12">
        <f>IF($A10743="","",IF(ISNUMBER($A10743),$A10743,IFERROR(DATEVALUE($A10743),"")))</f>
        <v/>
      </c>
      <c r="F10743" s="12">
        <f>IF($B10743="","",IF(ISNUMBER($B10743),HOUR($B10743)*2+MINUTE($B10743)/30,IFERROR(VALUE(LEFT($B10743,FIND(":",$B10743)-1))*2+VALUE(MID($B10743,FIND(":",$B10743)+1,2))/30,"")))</f>
        <v/>
      </c>
      <c r="G10743" s="12">
        <f>IF($E10743="","",IF(WEEKDAY($E10743,2)&lt;6,1,0))</f>
        <v/>
      </c>
      <c r="H10743" s="12">
        <f>IF(OR($E10743="",$F10743=""),"",IF(AND($G10743=1,$F10743&gt;='Working Hours'!$C$8,$F10743&lt;'Working Hours'!$C$9),1,0))</f>
        <v/>
      </c>
    </row>
    <row r="10744">
      <c r="A10744" s="11" t="n"/>
      <c r="B10744" s="11" t="n"/>
      <c r="C10744" s="11" t="n"/>
      <c r="E10744" s="12">
        <f>IF($A10744="","",IF(ISNUMBER($A10744),$A10744,IFERROR(DATEVALUE($A10744),"")))</f>
        <v/>
      </c>
      <c r="F10744" s="12">
        <f>IF($B10744="","",IF(ISNUMBER($B10744),HOUR($B10744)*2+MINUTE($B10744)/30,IFERROR(VALUE(LEFT($B10744,FIND(":",$B10744)-1))*2+VALUE(MID($B10744,FIND(":",$B10744)+1,2))/30,"")))</f>
        <v/>
      </c>
      <c r="G10744" s="12">
        <f>IF($E10744="","",IF(WEEKDAY($E10744,2)&lt;6,1,0))</f>
        <v/>
      </c>
      <c r="H10744" s="12">
        <f>IF(OR($E10744="",$F10744=""),"",IF(AND($G10744=1,$F10744&gt;='Working Hours'!$C$8,$F10744&lt;'Working Hours'!$C$9),1,0))</f>
        <v/>
      </c>
    </row>
    <row r="10745">
      <c r="A10745" s="11" t="n"/>
      <c r="B10745" s="11" t="n"/>
      <c r="C10745" s="11" t="n"/>
      <c r="E10745" s="12">
        <f>IF($A10745="","",IF(ISNUMBER($A10745),$A10745,IFERROR(DATEVALUE($A10745),"")))</f>
        <v/>
      </c>
      <c r="F10745" s="12">
        <f>IF($B10745="","",IF(ISNUMBER($B10745),HOUR($B10745)*2+MINUTE($B10745)/30,IFERROR(VALUE(LEFT($B10745,FIND(":",$B10745)-1))*2+VALUE(MID($B10745,FIND(":",$B10745)+1,2))/30,"")))</f>
        <v/>
      </c>
      <c r="G10745" s="12">
        <f>IF($E10745="","",IF(WEEKDAY($E10745,2)&lt;6,1,0))</f>
        <v/>
      </c>
      <c r="H10745" s="12">
        <f>IF(OR($E10745="",$F10745=""),"",IF(AND($G10745=1,$F10745&gt;='Working Hours'!$C$8,$F10745&lt;'Working Hours'!$C$9),1,0))</f>
        <v/>
      </c>
    </row>
    <row r="10746">
      <c r="A10746" s="11" t="n"/>
      <c r="B10746" s="11" t="n"/>
      <c r="C10746" s="11" t="n"/>
      <c r="E10746" s="12">
        <f>IF($A10746="","",IF(ISNUMBER($A10746),$A10746,IFERROR(DATEVALUE($A10746),"")))</f>
        <v/>
      </c>
      <c r="F10746" s="12">
        <f>IF($B10746="","",IF(ISNUMBER($B10746),HOUR($B10746)*2+MINUTE($B10746)/30,IFERROR(VALUE(LEFT($B10746,FIND(":",$B10746)-1))*2+VALUE(MID($B10746,FIND(":",$B10746)+1,2))/30,"")))</f>
        <v/>
      </c>
      <c r="G10746" s="12">
        <f>IF($E10746="","",IF(WEEKDAY($E10746,2)&lt;6,1,0))</f>
        <v/>
      </c>
      <c r="H10746" s="12">
        <f>IF(OR($E10746="",$F10746=""),"",IF(AND($G10746=1,$F10746&gt;='Working Hours'!$C$8,$F10746&lt;'Working Hours'!$C$9),1,0))</f>
        <v/>
      </c>
    </row>
    <row r="10747">
      <c r="A10747" s="11" t="n"/>
      <c r="B10747" s="11" t="n"/>
      <c r="C10747" s="11" t="n"/>
      <c r="E10747" s="12">
        <f>IF($A10747="","",IF(ISNUMBER($A10747),$A10747,IFERROR(DATEVALUE($A10747),"")))</f>
        <v/>
      </c>
      <c r="F10747" s="12">
        <f>IF($B10747="","",IF(ISNUMBER($B10747),HOUR($B10747)*2+MINUTE($B10747)/30,IFERROR(VALUE(LEFT($B10747,FIND(":",$B10747)-1))*2+VALUE(MID($B10747,FIND(":",$B10747)+1,2))/30,"")))</f>
        <v/>
      </c>
      <c r="G10747" s="12">
        <f>IF($E10747="","",IF(WEEKDAY($E10747,2)&lt;6,1,0))</f>
        <v/>
      </c>
      <c r="H10747" s="12">
        <f>IF(OR($E10747="",$F10747=""),"",IF(AND($G10747=1,$F10747&gt;='Working Hours'!$C$8,$F10747&lt;'Working Hours'!$C$9),1,0))</f>
        <v/>
      </c>
    </row>
    <row r="10748">
      <c r="A10748" s="11" t="n"/>
      <c r="B10748" s="11" t="n"/>
      <c r="C10748" s="11" t="n"/>
      <c r="E10748" s="12">
        <f>IF($A10748="","",IF(ISNUMBER($A10748),$A10748,IFERROR(DATEVALUE($A10748),"")))</f>
        <v/>
      </c>
      <c r="F10748" s="12">
        <f>IF($B10748="","",IF(ISNUMBER($B10748),HOUR($B10748)*2+MINUTE($B10748)/30,IFERROR(VALUE(LEFT($B10748,FIND(":",$B10748)-1))*2+VALUE(MID($B10748,FIND(":",$B10748)+1,2))/30,"")))</f>
        <v/>
      </c>
      <c r="G10748" s="12">
        <f>IF($E10748="","",IF(WEEKDAY($E10748,2)&lt;6,1,0))</f>
        <v/>
      </c>
      <c r="H10748" s="12">
        <f>IF(OR($E10748="",$F10748=""),"",IF(AND($G10748=1,$F10748&gt;='Working Hours'!$C$8,$F10748&lt;'Working Hours'!$C$9),1,0))</f>
        <v/>
      </c>
    </row>
    <row r="10749">
      <c r="A10749" s="11" t="n"/>
      <c r="B10749" s="11" t="n"/>
      <c r="C10749" s="11" t="n"/>
      <c r="E10749" s="12">
        <f>IF($A10749="","",IF(ISNUMBER($A10749),$A10749,IFERROR(DATEVALUE($A10749),"")))</f>
        <v/>
      </c>
      <c r="F10749" s="12">
        <f>IF($B10749="","",IF(ISNUMBER($B10749),HOUR($B10749)*2+MINUTE($B10749)/30,IFERROR(VALUE(LEFT($B10749,FIND(":",$B10749)-1))*2+VALUE(MID($B10749,FIND(":",$B10749)+1,2))/30,"")))</f>
        <v/>
      </c>
      <c r="G10749" s="12">
        <f>IF($E10749="","",IF(WEEKDAY($E10749,2)&lt;6,1,0))</f>
        <v/>
      </c>
      <c r="H10749" s="12">
        <f>IF(OR($E10749="",$F10749=""),"",IF(AND($G10749=1,$F10749&gt;='Working Hours'!$C$8,$F10749&lt;'Working Hours'!$C$9),1,0))</f>
        <v/>
      </c>
    </row>
    <row r="10750">
      <c r="A10750" s="11" t="n"/>
      <c r="B10750" s="11" t="n"/>
      <c r="C10750" s="11" t="n"/>
      <c r="E10750" s="12">
        <f>IF($A10750="","",IF(ISNUMBER($A10750),$A10750,IFERROR(DATEVALUE($A10750),"")))</f>
        <v/>
      </c>
      <c r="F10750" s="12">
        <f>IF($B10750="","",IF(ISNUMBER($B10750),HOUR($B10750)*2+MINUTE($B10750)/30,IFERROR(VALUE(LEFT($B10750,FIND(":",$B10750)-1))*2+VALUE(MID($B10750,FIND(":",$B10750)+1,2))/30,"")))</f>
        <v/>
      </c>
      <c r="G10750" s="12">
        <f>IF($E10750="","",IF(WEEKDAY($E10750,2)&lt;6,1,0))</f>
        <v/>
      </c>
      <c r="H10750" s="12">
        <f>IF(OR($E10750="",$F10750=""),"",IF(AND($G10750=1,$F10750&gt;='Working Hours'!$C$8,$F10750&lt;'Working Hours'!$C$9),1,0))</f>
        <v/>
      </c>
    </row>
    <row r="10751">
      <c r="A10751" s="11" t="n"/>
      <c r="B10751" s="11" t="n"/>
      <c r="C10751" s="11" t="n"/>
      <c r="E10751" s="12">
        <f>IF($A10751="","",IF(ISNUMBER($A10751),$A10751,IFERROR(DATEVALUE($A10751),"")))</f>
        <v/>
      </c>
      <c r="F10751" s="12">
        <f>IF($B10751="","",IF(ISNUMBER($B10751),HOUR($B10751)*2+MINUTE($B10751)/30,IFERROR(VALUE(LEFT($B10751,FIND(":",$B10751)-1))*2+VALUE(MID($B10751,FIND(":",$B10751)+1,2))/30,"")))</f>
        <v/>
      </c>
      <c r="G10751" s="12">
        <f>IF($E10751="","",IF(WEEKDAY($E10751,2)&lt;6,1,0))</f>
        <v/>
      </c>
      <c r="H10751" s="12">
        <f>IF(OR($E10751="",$F10751=""),"",IF(AND($G10751=1,$F10751&gt;='Working Hours'!$C$8,$F10751&lt;'Working Hours'!$C$9),1,0))</f>
        <v/>
      </c>
    </row>
    <row r="10752">
      <c r="A10752" s="11" t="n"/>
      <c r="B10752" s="11" t="n"/>
      <c r="C10752" s="11" t="n"/>
      <c r="E10752" s="12">
        <f>IF($A10752="","",IF(ISNUMBER($A10752),$A10752,IFERROR(DATEVALUE($A10752),"")))</f>
        <v/>
      </c>
      <c r="F10752" s="12">
        <f>IF($B10752="","",IF(ISNUMBER($B10752),HOUR($B10752)*2+MINUTE($B10752)/30,IFERROR(VALUE(LEFT($B10752,FIND(":",$B10752)-1))*2+VALUE(MID($B10752,FIND(":",$B10752)+1,2))/30,"")))</f>
        <v/>
      </c>
      <c r="G10752" s="12">
        <f>IF($E10752="","",IF(WEEKDAY($E10752,2)&lt;6,1,0))</f>
        <v/>
      </c>
      <c r="H10752" s="12">
        <f>IF(OR($E10752="",$F10752=""),"",IF(AND($G10752=1,$F10752&gt;='Working Hours'!$C$8,$F10752&lt;'Working Hours'!$C$9),1,0))</f>
        <v/>
      </c>
    </row>
    <row r="10753">
      <c r="A10753" s="11" t="n"/>
      <c r="B10753" s="11" t="n"/>
      <c r="C10753" s="11" t="n"/>
      <c r="E10753" s="12">
        <f>IF($A10753="","",IF(ISNUMBER($A10753),$A10753,IFERROR(DATEVALUE($A10753),"")))</f>
        <v/>
      </c>
      <c r="F10753" s="12">
        <f>IF($B10753="","",IF(ISNUMBER($B10753),HOUR($B10753)*2+MINUTE($B10753)/30,IFERROR(VALUE(LEFT($B10753,FIND(":",$B10753)-1))*2+VALUE(MID($B10753,FIND(":",$B10753)+1,2))/30,"")))</f>
        <v/>
      </c>
      <c r="G10753" s="12">
        <f>IF($E10753="","",IF(WEEKDAY($E10753,2)&lt;6,1,0))</f>
        <v/>
      </c>
      <c r="H10753" s="12">
        <f>IF(OR($E10753="",$F10753=""),"",IF(AND($G10753=1,$F10753&gt;='Working Hours'!$C$8,$F10753&lt;'Working Hours'!$C$9),1,0))</f>
        <v/>
      </c>
    </row>
    <row r="10754">
      <c r="A10754" s="11" t="n"/>
      <c r="B10754" s="11" t="n"/>
      <c r="C10754" s="11" t="n"/>
      <c r="E10754" s="12">
        <f>IF($A10754="","",IF(ISNUMBER($A10754),$A10754,IFERROR(DATEVALUE($A10754),"")))</f>
        <v/>
      </c>
      <c r="F10754" s="12">
        <f>IF($B10754="","",IF(ISNUMBER($B10754),HOUR($B10754)*2+MINUTE($B10754)/30,IFERROR(VALUE(LEFT($B10754,FIND(":",$B10754)-1))*2+VALUE(MID($B10754,FIND(":",$B10754)+1,2))/30,"")))</f>
        <v/>
      </c>
      <c r="G10754" s="12">
        <f>IF($E10754="","",IF(WEEKDAY($E10754,2)&lt;6,1,0))</f>
        <v/>
      </c>
      <c r="H10754" s="12">
        <f>IF(OR($E10754="",$F10754=""),"",IF(AND($G10754=1,$F10754&gt;='Working Hours'!$C$8,$F10754&lt;'Working Hours'!$C$9),1,0))</f>
        <v/>
      </c>
    </row>
    <row r="10755">
      <c r="A10755" s="11" t="n"/>
      <c r="B10755" s="11" t="n"/>
      <c r="C10755" s="11" t="n"/>
      <c r="E10755" s="12">
        <f>IF($A10755="","",IF(ISNUMBER($A10755),$A10755,IFERROR(DATEVALUE($A10755),"")))</f>
        <v/>
      </c>
      <c r="F10755" s="12">
        <f>IF($B10755="","",IF(ISNUMBER($B10755),HOUR($B10755)*2+MINUTE($B10755)/30,IFERROR(VALUE(LEFT($B10755,FIND(":",$B10755)-1))*2+VALUE(MID($B10755,FIND(":",$B10755)+1,2))/30,"")))</f>
        <v/>
      </c>
      <c r="G10755" s="12">
        <f>IF($E10755="","",IF(WEEKDAY($E10755,2)&lt;6,1,0))</f>
        <v/>
      </c>
      <c r="H10755" s="12">
        <f>IF(OR($E10755="",$F10755=""),"",IF(AND($G10755=1,$F10755&gt;='Working Hours'!$C$8,$F10755&lt;'Working Hours'!$C$9),1,0))</f>
        <v/>
      </c>
    </row>
    <row r="10756">
      <c r="A10756" s="11" t="n"/>
      <c r="B10756" s="11" t="n"/>
      <c r="C10756" s="11" t="n"/>
      <c r="E10756" s="12">
        <f>IF($A10756="","",IF(ISNUMBER($A10756),$A10756,IFERROR(DATEVALUE($A10756),"")))</f>
        <v/>
      </c>
      <c r="F10756" s="12">
        <f>IF($B10756="","",IF(ISNUMBER($B10756),HOUR($B10756)*2+MINUTE($B10756)/30,IFERROR(VALUE(LEFT($B10756,FIND(":",$B10756)-1))*2+VALUE(MID($B10756,FIND(":",$B10756)+1,2))/30,"")))</f>
        <v/>
      </c>
      <c r="G10756" s="12">
        <f>IF($E10756="","",IF(WEEKDAY($E10756,2)&lt;6,1,0))</f>
        <v/>
      </c>
      <c r="H10756" s="12">
        <f>IF(OR($E10756="",$F10756=""),"",IF(AND($G10756=1,$F10756&gt;='Working Hours'!$C$8,$F10756&lt;'Working Hours'!$C$9),1,0))</f>
        <v/>
      </c>
    </row>
    <row r="10757">
      <c r="A10757" s="11" t="n"/>
      <c r="B10757" s="11" t="n"/>
      <c r="C10757" s="11" t="n"/>
      <c r="E10757" s="12">
        <f>IF($A10757="","",IF(ISNUMBER($A10757),$A10757,IFERROR(DATEVALUE($A10757),"")))</f>
        <v/>
      </c>
      <c r="F10757" s="12">
        <f>IF($B10757="","",IF(ISNUMBER($B10757),HOUR($B10757)*2+MINUTE($B10757)/30,IFERROR(VALUE(LEFT($B10757,FIND(":",$B10757)-1))*2+VALUE(MID($B10757,FIND(":",$B10757)+1,2))/30,"")))</f>
        <v/>
      </c>
      <c r="G10757" s="12">
        <f>IF($E10757="","",IF(WEEKDAY($E10757,2)&lt;6,1,0))</f>
        <v/>
      </c>
      <c r="H10757" s="12">
        <f>IF(OR($E10757="",$F10757=""),"",IF(AND($G10757=1,$F10757&gt;='Working Hours'!$C$8,$F10757&lt;'Working Hours'!$C$9),1,0))</f>
        <v/>
      </c>
    </row>
    <row r="10758">
      <c r="A10758" s="11" t="n"/>
      <c r="B10758" s="11" t="n"/>
      <c r="C10758" s="11" t="n"/>
      <c r="E10758" s="12">
        <f>IF($A10758="","",IF(ISNUMBER($A10758),$A10758,IFERROR(DATEVALUE($A10758),"")))</f>
        <v/>
      </c>
      <c r="F10758" s="12">
        <f>IF($B10758="","",IF(ISNUMBER($B10758),HOUR($B10758)*2+MINUTE($B10758)/30,IFERROR(VALUE(LEFT($B10758,FIND(":",$B10758)-1))*2+VALUE(MID($B10758,FIND(":",$B10758)+1,2))/30,"")))</f>
        <v/>
      </c>
      <c r="G10758" s="12">
        <f>IF($E10758="","",IF(WEEKDAY($E10758,2)&lt;6,1,0))</f>
        <v/>
      </c>
      <c r="H10758" s="12">
        <f>IF(OR($E10758="",$F10758=""),"",IF(AND($G10758=1,$F10758&gt;='Working Hours'!$C$8,$F10758&lt;'Working Hours'!$C$9),1,0))</f>
        <v/>
      </c>
    </row>
    <row r="10759">
      <c r="A10759" s="11" t="n"/>
      <c r="B10759" s="11" t="n"/>
      <c r="C10759" s="11" t="n"/>
      <c r="E10759" s="12">
        <f>IF($A10759="","",IF(ISNUMBER($A10759),$A10759,IFERROR(DATEVALUE($A10759),"")))</f>
        <v/>
      </c>
      <c r="F10759" s="12">
        <f>IF($B10759="","",IF(ISNUMBER($B10759),HOUR($B10759)*2+MINUTE($B10759)/30,IFERROR(VALUE(LEFT($B10759,FIND(":",$B10759)-1))*2+VALUE(MID($B10759,FIND(":",$B10759)+1,2))/30,"")))</f>
        <v/>
      </c>
      <c r="G10759" s="12">
        <f>IF($E10759="","",IF(WEEKDAY($E10759,2)&lt;6,1,0))</f>
        <v/>
      </c>
      <c r="H10759" s="12">
        <f>IF(OR($E10759="",$F10759=""),"",IF(AND($G10759=1,$F10759&gt;='Working Hours'!$C$8,$F10759&lt;'Working Hours'!$C$9),1,0))</f>
        <v/>
      </c>
    </row>
    <row r="10760">
      <c r="A10760" s="11" t="n"/>
      <c r="B10760" s="11" t="n"/>
      <c r="C10760" s="11" t="n"/>
      <c r="E10760" s="12">
        <f>IF($A10760="","",IF(ISNUMBER($A10760),$A10760,IFERROR(DATEVALUE($A10760),"")))</f>
        <v/>
      </c>
      <c r="F10760" s="12">
        <f>IF($B10760="","",IF(ISNUMBER($B10760),HOUR($B10760)*2+MINUTE($B10760)/30,IFERROR(VALUE(LEFT($B10760,FIND(":",$B10760)-1))*2+VALUE(MID($B10760,FIND(":",$B10760)+1,2))/30,"")))</f>
        <v/>
      </c>
      <c r="G10760" s="12">
        <f>IF($E10760="","",IF(WEEKDAY($E10760,2)&lt;6,1,0))</f>
        <v/>
      </c>
      <c r="H10760" s="12">
        <f>IF(OR($E10760="",$F10760=""),"",IF(AND($G10760=1,$F10760&gt;='Working Hours'!$C$8,$F10760&lt;'Working Hours'!$C$9),1,0))</f>
        <v/>
      </c>
    </row>
    <row r="10761">
      <c r="A10761" s="11" t="n"/>
      <c r="B10761" s="11" t="n"/>
      <c r="C10761" s="11" t="n"/>
      <c r="E10761" s="12">
        <f>IF($A10761="","",IF(ISNUMBER($A10761),$A10761,IFERROR(DATEVALUE($A10761),"")))</f>
        <v/>
      </c>
      <c r="F10761" s="12">
        <f>IF($B10761="","",IF(ISNUMBER($B10761),HOUR($B10761)*2+MINUTE($B10761)/30,IFERROR(VALUE(LEFT($B10761,FIND(":",$B10761)-1))*2+VALUE(MID($B10761,FIND(":",$B10761)+1,2))/30,"")))</f>
        <v/>
      </c>
      <c r="G10761" s="12">
        <f>IF($E10761="","",IF(WEEKDAY($E10761,2)&lt;6,1,0))</f>
        <v/>
      </c>
      <c r="H10761" s="12">
        <f>IF(OR($E10761="",$F10761=""),"",IF(AND($G10761=1,$F10761&gt;='Working Hours'!$C$8,$F10761&lt;'Working Hours'!$C$9),1,0))</f>
        <v/>
      </c>
    </row>
    <row r="10762">
      <c r="A10762" s="11" t="n"/>
      <c r="B10762" s="11" t="n"/>
      <c r="C10762" s="11" t="n"/>
      <c r="E10762" s="12">
        <f>IF($A10762="","",IF(ISNUMBER($A10762),$A10762,IFERROR(DATEVALUE($A10762),"")))</f>
        <v/>
      </c>
      <c r="F10762" s="12">
        <f>IF($B10762="","",IF(ISNUMBER($B10762),HOUR($B10762)*2+MINUTE($B10762)/30,IFERROR(VALUE(LEFT($B10762,FIND(":",$B10762)-1))*2+VALUE(MID($B10762,FIND(":",$B10762)+1,2))/30,"")))</f>
        <v/>
      </c>
      <c r="G10762" s="12">
        <f>IF($E10762="","",IF(WEEKDAY($E10762,2)&lt;6,1,0))</f>
        <v/>
      </c>
      <c r="H10762" s="12">
        <f>IF(OR($E10762="",$F10762=""),"",IF(AND($G10762=1,$F10762&gt;='Working Hours'!$C$8,$F10762&lt;'Working Hours'!$C$9),1,0))</f>
        <v/>
      </c>
    </row>
    <row r="10763">
      <c r="A10763" s="11" t="n"/>
      <c r="B10763" s="11" t="n"/>
      <c r="C10763" s="11" t="n"/>
      <c r="E10763" s="12">
        <f>IF($A10763="","",IF(ISNUMBER($A10763),$A10763,IFERROR(DATEVALUE($A10763),"")))</f>
        <v/>
      </c>
      <c r="F10763" s="12">
        <f>IF($B10763="","",IF(ISNUMBER($B10763),HOUR($B10763)*2+MINUTE($B10763)/30,IFERROR(VALUE(LEFT($B10763,FIND(":",$B10763)-1))*2+VALUE(MID($B10763,FIND(":",$B10763)+1,2))/30,"")))</f>
        <v/>
      </c>
      <c r="G10763" s="12">
        <f>IF($E10763="","",IF(WEEKDAY($E10763,2)&lt;6,1,0))</f>
        <v/>
      </c>
      <c r="H10763" s="12">
        <f>IF(OR($E10763="",$F10763=""),"",IF(AND($G10763=1,$F10763&gt;='Working Hours'!$C$8,$F10763&lt;'Working Hours'!$C$9),1,0))</f>
        <v/>
      </c>
    </row>
    <row r="10764">
      <c r="A10764" s="11" t="n"/>
      <c r="B10764" s="11" t="n"/>
      <c r="C10764" s="11" t="n"/>
      <c r="E10764" s="12">
        <f>IF($A10764="","",IF(ISNUMBER($A10764),$A10764,IFERROR(DATEVALUE($A10764),"")))</f>
        <v/>
      </c>
      <c r="F10764" s="12">
        <f>IF($B10764="","",IF(ISNUMBER($B10764),HOUR($B10764)*2+MINUTE($B10764)/30,IFERROR(VALUE(LEFT($B10764,FIND(":",$B10764)-1))*2+VALUE(MID($B10764,FIND(":",$B10764)+1,2))/30,"")))</f>
        <v/>
      </c>
      <c r="G10764" s="12">
        <f>IF($E10764="","",IF(WEEKDAY($E10764,2)&lt;6,1,0))</f>
        <v/>
      </c>
      <c r="H10764" s="12">
        <f>IF(OR($E10764="",$F10764=""),"",IF(AND($G10764=1,$F10764&gt;='Working Hours'!$C$8,$F10764&lt;'Working Hours'!$C$9),1,0))</f>
        <v/>
      </c>
    </row>
    <row r="10765">
      <c r="A10765" s="11" t="n"/>
      <c r="B10765" s="11" t="n"/>
      <c r="C10765" s="11" t="n"/>
      <c r="E10765" s="12">
        <f>IF($A10765="","",IF(ISNUMBER($A10765),$A10765,IFERROR(DATEVALUE($A10765),"")))</f>
        <v/>
      </c>
      <c r="F10765" s="12">
        <f>IF($B10765="","",IF(ISNUMBER($B10765),HOUR($B10765)*2+MINUTE($B10765)/30,IFERROR(VALUE(LEFT($B10765,FIND(":",$B10765)-1))*2+VALUE(MID($B10765,FIND(":",$B10765)+1,2))/30,"")))</f>
        <v/>
      </c>
      <c r="G10765" s="12">
        <f>IF($E10765="","",IF(WEEKDAY($E10765,2)&lt;6,1,0))</f>
        <v/>
      </c>
      <c r="H10765" s="12">
        <f>IF(OR($E10765="",$F10765=""),"",IF(AND($G10765=1,$F10765&gt;='Working Hours'!$C$8,$F10765&lt;'Working Hours'!$C$9),1,0))</f>
        <v/>
      </c>
    </row>
    <row r="10766">
      <c r="A10766" s="11" t="n"/>
      <c r="B10766" s="11" t="n"/>
      <c r="C10766" s="11" t="n"/>
      <c r="E10766" s="12">
        <f>IF($A10766="","",IF(ISNUMBER($A10766),$A10766,IFERROR(DATEVALUE($A10766),"")))</f>
        <v/>
      </c>
      <c r="F10766" s="12">
        <f>IF($B10766="","",IF(ISNUMBER($B10766),HOUR($B10766)*2+MINUTE($B10766)/30,IFERROR(VALUE(LEFT($B10766,FIND(":",$B10766)-1))*2+VALUE(MID($B10766,FIND(":",$B10766)+1,2))/30,"")))</f>
        <v/>
      </c>
      <c r="G10766" s="12">
        <f>IF($E10766="","",IF(WEEKDAY($E10766,2)&lt;6,1,0))</f>
        <v/>
      </c>
      <c r="H10766" s="12">
        <f>IF(OR($E10766="",$F10766=""),"",IF(AND($G10766=1,$F10766&gt;='Working Hours'!$C$8,$F10766&lt;'Working Hours'!$C$9),1,0))</f>
        <v/>
      </c>
    </row>
    <row r="10767">
      <c r="A10767" s="11" t="n"/>
      <c r="B10767" s="11" t="n"/>
      <c r="C10767" s="11" t="n"/>
      <c r="E10767" s="12">
        <f>IF($A10767="","",IF(ISNUMBER($A10767),$A10767,IFERROR(DATEVALUE($A10767),"")))</f>
        <v/>
      </c>
      <c r="F10767" s="12">
        <f>IF($B10767="","",IF(ISNUMBER($B10767),HOUR($B10767)*2+MINUTE($B10767)/30,IFERROR(VALUE(LEFT($B10767,FIND(":",$B10767)-1))*2+VALUE(MID($B10767,FIND(":",$B10767)+1,2))/30,"")))</f>
        <v/>
      </c>
      <c r="G10767" s="12">
        <f>IF($E10767="","",IF(WEEKDAY($E10767,2)&lt;6,1,0))</f>
        <v/>
      </c>
      <c r="H10767" s="12">
        <f>IF(OR($E10767="",$F10767=""),"",IF(AND($G10767=1,$F10767&gt;='Working Hours'!$C$8,$F10767&lt;'Working Hours'!$C$9),1,0))</f>
        <v/>
      </c>
    </row>
    <row r="10768">
      <c r="A10768" s="11" t="n"/>
      <c r="B10768" s="11" t="n"/>
      <c r="C10768" s="11" t="n"/>
      <c r="E10768" s="12">
        <f>IF($A10768="","",IF(ISNUMBER($A10768),$A10768,IFERROR(DATEVALUE($A10768),"")))</f>
        <v/>
      </c>
      <c r="F10768" s="12">
        <f>IF($B10768="","",IF(ISNUMBER($B10768),HOUR($B10768)*2+MINUTE($B10768)/30,IFERROR(VALUE(LEFT($B10768,FIND(":",$B10768)-1))*2+VALUE(MID($B10768,FIND(":",$B10768)+1,2))/30,"")))</f>
        <v/>
      </c>
      <c r="G10768" s="12">
        <f>IF($E10768="","",IF(WEEKDAY($E10768,2)&lt;6,1,0))</f>
        <v/>
      </c>
      <c r="H10768" s="12">
        <f>IF(OR($E10768="",$F10768=""),"",IF(AND($G10768=1,$F10768&gt;='Working Hours'!$C$8,$F10768&lt;'Working Hours'!$C$9),1,0))</f>
        <v/>
      </c>
    </row>
    <row r="10769">
      <c r="A10769" s="11" t="n"/>
      <c r="B10769" s="11" t="n"/>
      <c r="C10769" s="11" t="n"/>
      <c r="E10769" s="12">
        <f>IF($A10769="","",IF(ISNUMBER($A10769),$A10769,IFERROR(DATEVALUE($A10769),"")))</f>
        <v/>
      </c>
      <c r="F10769" s="12">
        <f>IF($B10769="","",IF(ISNUMBER($B10769),HOUR($B10769)*2+MINUTE($B10769)/30,IFERROR(VALUE(LEFT($B10769,FIND(":",$B10769)-1))*2+VALUE(MID($B10769,FIND(":",$B10769)+1,2))/30,"")))</f>
        <v/>
      </c>
      <c r="G10769" s="12">
        <f>IF($E10769="","",IF(WEEKDAY($E10769,2)&lt;6,1,0))</f>
        <v/>
      </c>
      <c r="H10769" s="12">
        <f>IF(OR($E10769="",$F10769=""),"",IF(AND($G10769=1,$F10769&gt;='Working Hours'!$C$8,$F10769&lt;'Working Hours'!$C$9),1,0))</f>
        <v/>
      </c>
    </row>
    <row r="10770">
      <c r="A10770" s="11" t="n"/>
      <c r="B10770" s="11" t="n"/>
      <c r="C10770" s="11" t="n"/>
      <c r="E10770" s="12">
        <f>IF($A10770="","",IF(ISNUMBER($A10770),$A10770,IFERROR(DATEVALUE($A10770),"")))</f>
        <v/>
      </c>
      <c r="F10770" s="12">
        <f>IF($B10770="","",IF(ISNUMBER($B10770),HOUR($B10770)*2+MINUTE($B10770)/30,IFERROR(VALUE(LEFT($B10770,FIND(":",$B10770)-1))*2+VALUE(MID($B10770,FIND(":",$B10770)+1,2))/30,"")))</f>
        <v/>
      </c>
      <c r="G10770" s="12">
        <f>IF($E10770="","",IF(WEEKDAY($E10770,2)&lt;6,1,0))</f>
        <v/>
      </c>
      <c r="H10770" s="12">
        <f>IF(OR($E10770="",$F10770=""),"",IF(AND($G10770=1,$F10770&gt;='Working Hours'!$C$8,$F10770&lt;'Working Hours'!$C$9),1,0))</f>
        <v/>
      </c>
    </row>
    <row r="10771">
      <c r="A10771" s="11" t="n"/>
      <c r="B10771" s="11" t="n"/>
      <c r="C10771" s="11" t="n"/>
      <c r="E10771" s="12">
        <f>IF($A10771="","",IF(ISNUMBER($A10771),$A10771,IFERROR(DATEVALUE($A10771),"")))</f>
        <v/>
      </c>
      <c r="F10771" s="12">
        <f>IF($B10771="","",IF(ISNUMBER($B10771),HOUR($B10771)*2+MINUTE($B10771)/30,IFERROR(VALUE(LEFT($B10771,FIND(":",$B10771)-1))*2+VALUE(MID($B10771,FIND(":",$B10771)+1,2))/30,"")))</f>
        <v/>
      </c>
      <c r="G10771" s="12">
        <f>IF($E10771="","",IF(WEEKDAY($E10771,2)&lt;6,1,0))</f>
        <v/>
      </c>
      <c r="H10771" s="12">
        <f>IF(OR($E10771="",$F10771=""),"",IF(AND($G10771=1,$F10771&gt;='Working Hours'!$C$8,$F10771&lt;'Working Hours'!$C$9),1,0))</f>
        <v/>
      </c>
    </row>
    <row r="10772">
      <c r="A10772" s="11" t="n"/>
      <c r="B10772" s="11" t="n"/>
      <c r="C10772" s="11" t="n"/>
      <c r="E10772" s="12">
        <f>IF($A10772="","",IF(ISNUMBER($A10772),$A10772,IFERROR(DATEVALUE($A10772),"")))</f>
        <v/>
      </c>
      <c r="F10772" s="12">
        <f>IF($B10772="","",IF(ISNUMBER($B10772),HOUR($B10772)*2+MINUTE($B10772)/30,IFERROR(VALUE(LEFT($B10772,FIND(":",$B10772)-1))*2+VALUE(MID($B10772,FIND(":",$B10772)+1,2))/30,"")))</f>
        <v/>
      </c>
      <c r="G10772" s="12">
        <f>IF($E10772="","",IF(WEEKDAY($E10772,2)&lt;6,1,0))</f>
        <v/>
      </c>
      <c r="H10772" s="12">
        <f>IF(OR($E10772="",$F10772=""),"",IF(AND($G10772=1,$F10772&gt;='Working Hours'!$C$8,$F10772&lt;'Working Hours'!$C$9),1,0))</f>
        <v/>
      </c>
    </row>
    <row r="10773">
      <c r="A10773" s="11" t="n"/>
      <c r="B10773" s="11" t="n"/>
      <c r="C10773" s="11" t="n"/>
      <c r="E10773" s="12">
        <f>IF($A10773="","",IF(ISNUMBER($A10773),$A10773,IFERROR(DATEVALUE($A10773),"")))</f>
        <v/>
      </c>
      <c r="F10773" s="12">
        <f>IF($B10773="","",IF(ISNUMBER($B10773),HOUR($B10773)*2+MINUTE($B10773)/30,IFERROR(VALUE(LEFT($B10773,FIND(":",$B10773)-1))*2+VALUE(MID($B10773,FIND(":",$B10773)+1,2))/30,"")))</f>
        <v/>
      </c>
      <c r="G10773" s="12">
        <f>IF($E10773="","",IF(WEEKDAY($E10773,2)&lt;6,1,0))</f>
        <v/>
      </c>
      <c r="H10773" s="12">
        <f>IF(OR($E10773="",$F10773=""),"",IF(AND($G10773=1,$F10773&gt;='Working Hours'!$C$8,$F10773&lt;'Working Hours'!$C$9),1,0))</f>
        <v/>
      </c>
    </row>
    <row r="10774">
      <c r="A10774" s="11" t="n"/>
      <c r="B10774" s="11" t="n"/>
      <c r="C10774" s="11" t="n"/>
      <c r="E10774" s="12">
        <f>IF($A10774="","",IF(ISNUMBER($A10774),$A10774,IFERROR(DATEVALUE($A10774),"")))</f>
        <v/>
      </c>
      <c r="F10774" s="12">
        <f>IF($B10774="","",IF(ISNUMBER($B10774),HOUR($B10774)*2+MINUTE($B10774)/30,IFERROR(VALUE(LEFT($B10774,FIND(":",$B10774)-1))*2+VALUE(MID($B10774,FIND(":",$B10774)+1,2))/30,"")))</f>
        <v/>
      </c>
      <c r="G10774" s="12">
        <f>IF($E10774="","",IF(WEEKDAY($E10774,2)&lt;6,1,0))</f>
        <v/>
      </c>
      <c r="H10774" s="12">
        <f>IF(OR($E10774="",$F10774=""),"",IF(AND($G10774=1,$F10774&gt;='Working Hours'!$C$8,$F10774&lt;'Working Hours'!$C$9),1,0))</f>
        <v/>
      </c>
    </row>
    <row r="10775">
      <c r="A10775" s="11" t="n"/>
      <c r="B10775" s="11" t="n"/>
      <c r="C10775" s="11" t="n"/>
      <c r="E10775" s="12">
        <f>IF($A10775="","",IF(ISNUMBER($A10775),$A10775,IFERROR(DATEVALUE($A10775),"")))</f>
        <v/>
      </c>
      <c r="F10775" s="12">
        <f>IF($B10775="","",IF(ISNUMBER($B10775),HOUR($B10775)*2+MINUTE($B10775)/30,IFERROR(VALUE(LEFT($B10775,FIND(":",$B10775)-1))*2+VALUE(MID($B10775,FIND(":",$B10775)+1,2))/30,"")))</f>
        <v/>
      </c>
      <c r="G10775" s="12">
        <f>IF($E10775="","",IF(WEEKDAY($E10775,2)&lt;6,1,0))</f>
        <v/>
      </c>
      <c r="H10775" s="12">
        <f>IF(OR($E10775="",$F10775=""),"",IF(AND($G10775=1,$F10775&gt;='Working Hours'!$C$8,$F10775&lt;'Working Hours'!$C$9),1,0))</f>
        <v/>
      </c>
    </row>
    <row r="10776">
      <c r="A10776" s="11" t="n"/>
      <c r="B10776" s="11" t="n"/>
      <c r="C10776" s="11" t="n"/>
      <c r="E10776" s="12">
        <f>IF($A10776="","",IF(ISNUMBER($A10776),$A10776,IFERROR(DATEVALUE($A10776),"")))</f>
        <v/>
      </c>
      <c r="F10776" s="12">
        <f>IF($B10776="","",IF(ISNUMBER($B10776),HOUR($B10776)*2+MINUTE($B10776)/30,IFERROR(VALUE(LEFT($B10776,FIND(":",$B10776)-1))*2+VALUE(MID($B10776,FIND(":",$B10776)+1,2))/30,"")))</f>
        <v/>
      </c>
      <c r="G10776" s="12">
        <f>IF($E10776="","",IF(WEEKDAY($E10776,2)&lt;6,1,0))</f>
        <v/>
      </c>
      <c r="H10776" s="12">
        <f>IF(OR($E10776="",$F10776=""),"",IF(AND($G10776=1,$F10776&gt;='Working Hours'!$C$8,$F10776&lt;'Working Hours'!$C$9),1,0))</f>
        <v/>
      </c>
    </row>
    <row r="10777">
      <c r="A10777" s="11" t="n"/>
      <c r="B10777" s="11" t="n"/>
      <c r="C10777" s="11" t="n"/>
      <c r="E10777" s="12">
        <f>IF($A10777="","",IF(ISNUMBER($A10777),$A10777,IFERROR(DATEVALUE($A10777),"")))</f>
        <v/>
      </c>
      <c r="F10777" s="12">
        <f>IF($B10777="","",IF(ISNUMBER($B10777),HOUR($B10777)*2+MINUTE($B10777)/30,IFERROR(VALUE(LEFT($B10777,FIND(":",$B10777)-1))*2+VALUE(MID($B10777,FIND(":",$B10777)+1,2))/30,"")))</f>
        <v/>
      </c>
      <c r="G10777" s="12">
        <f>IF($E10777="","",IF(WEEKDAY($E10777,2)&lt;6,1,0))</f>
        <v/>
      </c>
      <c r="H10777" s="12">
        <f>IF(OR($E10777="",$F10777=""),"",IF(AND($G10777=1,$F10777&gt;='Working Hours'!$C$8,$F10777&lt;'Working Hours'!$C$9),1,0))</f>
        <v/>
      </c>
    </row>
    <row r="10778">
      <c r="A10778" s="11" t="n"/>
      <c r="B10778" s="11" t="n"/>
      <c r="C10778" s="11" t="n"/>
      <c r="E10778" s="12">
        <f>IF($A10778="","",IF(ISNUMBER($A10778),$A10778,IFERROR(DATEVALUE($A10778),"")))</f>
        <v/>
      </c>
      <c r="F10778" s="12">
        <f>IF($B10778="","",IF(ISNUMBER($B10778),HOUR($B10778)*2+MINUTE($B10778)/30,IFERROR(VALUE(LEFT($B10778,FIND(":",$B10778)-1))*2+VALUE(MID($B10778,FIND(":",$B10778)+1,2))/30,"")))</f>
        <v/>
      </c>
      <c r="G10778" s="12">
        <f>IF($E10778="","",IF(WEEKDAY($E10778,2)&lt;6,1,0))</f>
        <v/>
      </c>
      <c r="H10778" s="12">
        <f>IF(OR($E10778="",$F10778=""),"",IF(AND($G10778=1,$F10778&gt;='Working Hours'!$C$8,$F10778&lt;'Working Hours'!$C$9),1,0))</f>
        <v/>
      </c>
    </row>
    <row r="10779">
      <c r="A10779" s="11" t="n"/>
      <c r="B10779" s="11" t="n"/>
      <c r="C10779" s="11" t="n"/>
      <c r="E10779" s="12">
        <f>IF($A10779="","",IF(ISNUMBER($A10779),$A10779,IFERROR(DATEVALUE($A10779),"")))</f>
        <v/>
      </c>
      <c r="F10779" s="12">
        <f>IF($B10779="","",IF(ISNUMBER($B10779),HOUR($B10779)*2+MINUTE($B10779)/30,IFERROR(VALUE(LEFT($B10779,FIND(":",$B10779)-1))*2+VALUE(MID($B10779,FIND(":",$B10779)+1,2))/30,"")))</f>
        <v/>
      </c>
      <c r="G10779" s="12">
        <f>IF($E10779="","",IF(WEEKDAY($E10779,2)&lt;6,1,0))</f>
        <v/>
      </c>
      <c r="H10779" s="12">
        <f>IF(OR($E10779="",$F10779=""),"",IF(AND($G10779=1,$F10779&gt;='Working Hours'!$C$8,$F10779&lt;'Working Hours'!$C$9),1,0))</f>
        <v/>
      </c>
    </row>
    <row r="10780">
      <c r="A10780" s="11" t="n"/>
      <c r="B10780" s="11" t="n"/>
      <c r="C10780" s="11" t="n"/>
      <c r="E10780" s="12">
        <f>IF($A10780="","",IF(ISNUMBER($A10780),$A10780,IFERROR(DATEVALUE($A10780),"")))</f>
        <v/>
      </c>
      <c r="F10780" s="12">
        <f>IF($B10780="","",IF(ISNUMBER($B10780),HOUR($B10780)*2+MINUTE($B10780)/30,IFERROR(VALUE(LEFT($B10780,FIND(":",$B10780)-1))*2+VALUE(MID($B10780,FIND(":",$B10780)+1,2))/30,"")))</f>
        <v/>
      </c>
      <c r="G10780" s="12">
        <f>IF($E10780="","",IF(WEEKDAY($E10780,2)&lt;6,1,0))</f>
        <v/>
      </c>
      <c r="H10780" s="12">
        <f>IF(OR($E10780="",$F10780=""),"",IF(AND($G10780=1,$F10780&gt;='Working Hours'!$C$8,$F10780&lt;'Working Hours'!$C$9),1,0))</f>
        <v/>
      </c>
    </row>
    <row r="10781">
      <c r="A10781" s="11" t="n"/>
      <c r="B10781" s="11" t="n"/>
      <c r="C10781" s="11" t="n"/>
      <c r="E10781" s="12">
        <f>IF($A10781="","",IF(ISNUMBER($A10781),$A10781,IFERROR(DATEVALUE($A10781),"")))</f>
        <v/>
      </c>
      <c r="F10781" s="12">
        <f>IF($B10781="","",IF(ISNUMBER($B10781),HOUR($B10781)*2+MINUTE($B10781)/30,IFERROR(VALUE(LEFT($B10781,FIND(":",$B10781)-1))*2+VALUE(MID($B10781,FIND(":",$B10781)+1,2))/30,"")))</f>
        <v/>
      </c>
      <c r="G10781" s="12">
        <f>IF($E10781="","",IF(WEEKDAY($E10781,2)&lt;6,1,0))</f>
        <v/>
      </c>
      <c r="H10781" s="12">
        <f>IF(OR($E10781="",$F10781=""),"",IF(AND($G10781=1,$F10781&gt;='Working Hours'!$C$8,$F10781&lt;'Working Hours'!$C$9),1,0))</f>
        <v/>
      </c>
    </row>
    <row r="10782">
      <c r="A10782" s="11" t="n"/>
      <c r="B10782" s="11" t="n"/>
      <c r="C10782" s="11" t="n"/>
      <c r="E10782" s="12">
        <f>IF($A10782="","",IF(ISNUMBER($A10782),$A10782,IFERROR(DATEVALUE($A10782),"")))</f>
        <v/>
      </c>
      <c r="F10782" s="12">
        <f>IF($B10782="","",IF(ISNUMBER($B10782),HOUR($B10782)*2+MINUTE($B10782)/30,IFERROR(VALUE(LEFT($B10782,FIND(":",$B10782)-1))*2+VALUE(MID($B10782,FIND(":",$B10782)+1,2))/30,"")))</f>
        <v/>
      </c>
      <c r="G10782" s="12">
        <f>IF($E10782="","",IF(WEEKDAY($E10782,2)&lt;6,1,0))</f>
        <v/>
      </c>
      <c r="H10782" s="12">
        <f>IF(OR($E10782="",$F10782=""),"",IF(AND($G10782=1,$F10782&gt;='Working Hours'!$C$8,$F10782&lt;'Working Hours'!$C$9),1,0))</f>
        <v/>
      </c>
    </row>
    <row r="10783">
      <c r="A10783" s="11" t="n"/>
      <c r="B10783" s="11" t="n"/>
      <c r="C10783" s="11" t="n"/>
      <c r="E10783" s="12">
        <f>IF($A10783="","",IF(ISNUMBER($A10783),$A10783,IFERROR(DATEVALUE($A10783),"")))</f>
        <v/>
      </c>
      <c r="F10783" s="12">
        <f>IF($B10783="","",IF(ISNUMBER($B10783),HOUR($B10783)*2+MINUTE($B10783)/30,IFERROR(VALUE(LEFT($B10783,FIND(":",$B10783)-1))*2+VALUE(MID($B10783,FIND(":",$B10783)+1,2))/30,"")))</f>
        <v/>
      </c>
      <c r="G10783" s="12">
        <f>IF($E10783="","",IF(WEEKDAY($E10783,2)&lt;6,1,0))</f>
        <v/>
      </c>
      <c r="H10783" s="12">
        <f>IF(OR($E10783="",$F10783=""),"",IF(AND($G10783=1,$F10783&gt;='Working Hours'!$C$8,$F10783&lt;'Working Hours'!$C$9),1,0))</f>
        <v/>
      </c>
    </row>
    <row r="10784">
      <c r="A10784" s="11" t="n"/>
      <c r="B10784" s="11" t="n"/>
      <c r="C10784" s="11" t="n"/>
      <c r="E10784" s="12">
        <f>IF($A10784="","",IF(ISNUMBER($A10784),$A10784,IFERROR(DATEVALUE($A10784),"")))</f>
        <v/>
      </c>
      <c r="F10784" s="12">
        <f>IF($B10784="","",IF(ISNUMBER($B10784),HOUR($B10784)*2+MINUTE($B10784)/30,IFERROR(VALUE(LEFT($B10784,FIND(":",$B10784)-1))*2+VALUE(MID($B10784,FIND(":",$B10784)+1,2))/30,"")))</f>
        <v/>
      </c>
      <c r="G10784" s="12">
        <f>IF($E10784="","",IF(WEEKDAY($E10784,2)&lt;6,1,0))</f>
        <v/>
      </c>
      <c r="H10784" s="12">
        <f>IF(OR($E10784="",$F10784=""),"",IF(AND($G10784=1,$F10784&gt;='Working Hours'!$C$8,$F10784&lt;'Working Hours'!$C$9),1,0))</f>
        <v/>
      </c>
    </row>
    <row r="10785">
      <c r="A10785" s="11" t="n"/>
      <c r="B10785" s="11" t="n"/>
      <c r="C10785" s="11" t="n"/>
      <c r="E10785" s="12">
        <f>IF($A10785="","",IF(ISNUMBER($A10785),$A10785,IFERROR(DATEVALUE($A10785),"")))</f>
        <v/>
      </c>
      <c r="F10785" s="12">
        <f>IF($B10785="","",IF(ISNUMBER($B10785),HOUR($B10785)*2+MINUTE($B10785)/30,IFERROR(VALUE(LEFT($B10785,FIND(":",$B10785)-1))*2+VALUE(MID($B10785,FIND(":",$B10785)+1,2))/30,"")))</f>
        <v/>
      </c>
      <c r="G10785" s="12">
        <f>IF($E10785="","",IF(WEEKDAY($E10785,2)&lt;6,1,0))</f>
        <v/>
      </c>
      <c r="H10785" s="12">
        <f>IF(OR($E10785="",$F10785=""),"",IF(AND($G10785=1,$F10785&gt;='Working Hours'!$C$8,$F10785&lt;'Working Hours'!$C$9),1,0))</f>
        <v/>
      </c>
    </row>
    <row r="10786">
      <c r="A10786" s="11" t="n"/>
      <c r="B10786" s="11" t="n"/>
      <c r="C10786" s="11" t="n"/>
      <c r="E10786" s="12">
        <f>IF($A10786="","",IF(ISNUMBER($A10786),$A10786,IFERROR(DATEVALUE($A10786),"")))</f>
        <v/>
      </c>
      <c r="F10786" s="12">
        <f>IF($B10786="","",IF(ISNUMBER($B10786),HOUR($B10786)*2+MINUTE($B10786)/30,IFERROR(VALUE(LEFT($B10786,FIND(":",$B10786)-1))*2+VALUE(MID($B10786,FIND(":",$B10786)+1,2))/30,"")))</f>
        <v/>
      </c>
      <c r="G10786" s="12">
        <f>IF($E10786="","",IF(WEEKDAY($E10786,2)&lt;6,1,0))</f>
        <v/>
      </c>
      <c r="H10786" s="12">
        <f>IF(OR($E10786="",$F10786=""),"",IF(AND($G10786=1,$F10786&gt;='Working Hours'!$C$8,$F10786&lt;'Working Hours'!$C$9),1,0))</f>
        <v/>
      </c>
    </row>
    <row r="10787">
      <c r="A10787" s="11" t="n"/>
      <c r="B10787" s="11" t="n"/>
      <c r="C10787" s="11" t="n"/>
      <c r="E10787" s="12">
        <f>IF($A10787="","",IF(ISNUMBER($A10787),$A10787,IFERROR(DATEVALUE($A10787),"")))</f>
        <v/>
      </c>
      <c r="F10787" s="12">
        <f>IF($B10787="","",IF(ISNUMBER($B10787),HOUR($B10787)*2+MINUTE($B10787)/30,IFERROR(VALUE(LEFT($B10787,FIND(":",$B10787)-1))*2+VALUE(MID($B10787,FIND(":",$B10787)+1,2))/30,"")))</f>
        <v/>
      </c>
      <c r="G10787" s="12">
        <f>IF($E10787="","",IF(WEEKDAY($E10787,2)&lt;6,1,0))</f>
        <v/>
      </c>
      <c r="H10787" s="12">
        <f>IF(OR($E10787="",$F10787=""),"",IF(AND($G10787=1,$F10787&gt;='Working Hours'!$C$8,$F10787&lt;'Working Hours'!$C$9),1,0))</f>
        <v/>
      </c>
    </row>
    <row r="10788">
      <c r="A10788" s="11" t="n"/>
      <c r="B10788" s="11" t="n"/>
      <c r="C10788" s="11" t="n"/>
      <c r="E10788" s="12">
        <f>IF($A10788="","",IF(ISNUMBER($A10788),$A10788,IFERROR(DATEVALUE($A10788),"")))</f>
        <v/>
      </c>
      <c r="F10788" s="12">
        <f>IF($B10788="","",IF(ISNUMBER($B10788),HOUR($B10788)*2+MINUTE($B10788)/30,IFERROR(VALUE(LEFT($B10788,FIND(":",$B10788)-1))*2+VALUE(MID($B10788,FIND(":",$B10788)+1,2))/30,"")))</f>
        <v/>
      </c>
      <c r="G10788" s="12">
        <f>IF($E10788="","",IF(WEEKDAY($E10788,2)&lt;6,1,0))</f>
        <v/>
      </c>
      <c r="H10788" s="12">
        <f>IF(OR($E10788="",$F10788=""),"",IF(AND($G10788=1,$F10788&gt;='Working Hours'!$C$8,$F10788&lt;'Working Hours'!$C$9),1,0))</f>
        <v/>
      </c>
    </row>
    <row r="10789">
      <c r="A10789" s="11" t="n"/>
      <c r="B10789" s="11" t="n"/>
      <c r="C10789" s="11" t="n"/>
      <c r="E10789" s="12">
        <f>IF($A10789="","",IF(ISNUMBER($A10789),$A10789,IFERROR(DATEVALUE($A10789),"")))</f>
        <v/>
      </c>
      <c r="F10789" s="12">
        <f>IF($B10789="","",IF(ISNUMBER($B10789),HOUR($B10789)*2+MINUTE($B10789)/30,IFERROR(VALUE(LEFT($B10789,FIND(":",$B10789)-1))*2+VALUE(MID($B10789,FIND(":",$B10789)+1,2))/30,"")))</f>
        <v/>
      </c>
      <c r="G10789" s="12">
        <f>IF($E10789="","",IF(WEEKDAY($E10789,2)&lt;6,1,0))</f>
        <v/>
      </c>
      <c r="H10789" s="12">
        <f>IF(OR($E10789="",$F10789=""),"",IF(AND($G10789=1,$F10789&gt;='Working Hours'!$C$8,$F10789&lt;'Working Hours'!$C$9),1,0))</f>
        <v/>
      </c>
    </row>
    <row r="10790">
      <c r="A10790" s="11" t="n"/>
      <c r="B10790" s="11" t="n"/>
      <c r="C10790" s="11" t="n"/>
      <c r="E10790" s="12">
        <f>IF($A10790="","",IF(ISNUMBER($A10790),$A10790,IFERROR(DATEVALUE($A10790),"")))</f>
        <v/>
      </c>
      <c r="F10790" s="12">
        <f>IF($B10790="","",IF(ISNUMBER($B10790),HOUR($B10790)*2+MINUTE($B10790)/30,IFERROR(VALUE(LEFT($B10790,FIND(":",$B10790)-1))*2+VALUE(MID($B10790,FIND(":",$B10790)+1,2))/30,"")))</f>
        <v/>
      </c>
      <c r="G10790" s="12">
        <f>IF($E10790="","",IF(WEEKDAY($E10790,2)&lt;6,1,0))</f>
        <v/>
      </c>
      <c r="H10790" s="12">
        <f>IF(OR($E10790="",$F10790=""),"",IF(AND($G10790=1,$F10790&gt;='Working Hours'!$C$8,$F10790&lt;'Working Hours'!$C$9),1,0))</f>
        <v/>
      </c>
    </row>
    <row r="10791">
      <c r="A10791" s="11" t="n"/>
      <c r="B10791" s="11" t="n"/>
      <c r="C10791" s="11" t="n"/>
      <c r="E10791" s="12">
        <f>IF($A10791="","",IF(ISNUMBER($A10791),$A10791,IFERROR(DATEVALUE($A10791),"")))</f>
        <v/>
      </c>
      <c r="F10791" s="12">
        <f>IF($B10791="","",IF(ISNUMBER($B10791),HOUR($B10791)*2+MINUTE($B10791)/30,IFERROR(VALUE(LEFT($B10791,FIND(":",$B10791)-1))*2+VALUE(MID($B10791,FIND(":",$B10791)+1,2))/30,"")))</f>
        <v/>
      </c>
      <c r="G10791" s="12">
        <f>IF($E10791="","",IF(WEEKDAY($E10791,2)&lt;6,1,0))</f>
        <v/>
      </c>
      <c r="H10791" s="12">
        <f>IF(OR($E10791="",$F10791=""),"",IF(AND($G10791=1,$F10791&gt;='Working Hours'!$C$8,$F10791&lt;'Working Hours'!$C$9),1,0))</f>
        <v/>
      </c>
    </row>
    <row r="10792">
      <c r="A10792" s="11" t="n"/>
      <c r="B10792" s="11" t="n"/>
      <c r="C10792" s="11" t="n"/>
      <c r="E10792" s="12">
        <f>IF($A10792="","",IF(ISNUMBER($A10792),$A10792,IFERROR(DATEVALUE($A10792),"")))</f>
        <v/>
      </c>
      <c r="F10792" s="12">
        <f>IF($B10792="","",IF(ISNUMBER($B10792),HOUR($B10792)*2+MINUTE($B10792)/30,IFERROR(VALUE(LEFT($B10792,FIND(":",$B10792)-1))*2+VALUE(MID($B10792,FIND(":",$B10792)+1,2))/30,"")))</f>
        <v/>
      </c>
      <c r="G10792" s="12">
        <f>IF($E10792="","",IF(WEEKDAY($E10792,2)&lt;6,1,0))</f>
        <v/>
      </c>
      <c r="H10792" s="12">
        <f>IF(OR($E10792="",$F10792=""),"",IF(AND($G10792=1,$F10792&gt;='Working Hours'!$C$8,$F10792&lt;'Working Hours'!$C$9),1,0))</f>
        <v/>
      </c>
    </row>
    <row r="10793">
      <c r="A10793" s="11" t="n"/>
      <c r="B10793" s="11" t="n"/>
      <c r="C10793" s="11" t="n"/>
      <c r="E10793" s="12">
        <f>IF($A10793="","",IF(ISNUMBER($A10793),$A10793,IFERROR(DATEVALUE($A10793),"")))</f>
        <v/>
      </c>
      <c r="F10793" s="12">
        <f>IF($B10793="","",IF(ISNUMBER($B10793),HOUR($B10793)*2+MINUTE($B10793)/30,IFERROR(VALUE(LEFT($B10793,FIND(":",$B10793)-1))*2+VALUE(MID($B10793,FIND(":",$B10793)+1,2))/30,"")))</f>
        <v/>
      </c>
      <c r="G10793" s="12">
        <f>IF($E10793="","",IF(WEEKDAY($E10793,2)&lt;6,1,0))</f>
        <v/>
      </c>
      <c r="H10793" s="12">
        <f>IF(OR($E10793="",$F10793=""),"",IF(AND($G10793=1,$F10793&gt;='Working Hours'!$C$8,$F10793&lt;'Working Hours'!$C$9),1,0))</f>
        <v/>
      </c>
    </row>
    <row r="10794">
      <c r="A10794" s="11" t="n"/>
      <c r="B10794" s="11" t="n"/>
      <c r="C10794" s="11" t="n"/>
      <c r="E10794" s="12">
        <f>IF($A10794="","",IF(ISNUMBER($A10794),$A10794,IFERROR(DATEVALUE($A10794),"")))</f>
        <v/>
      </c>
      <c r="F10794" s="12">
        <f>IF($B10794="","",IF(ISNUMBER($B10794),HOUR($B10794)*2+MINUTE($B10794)/30,IFERROR(VALUE(LEFT($B10794,FIND(":",$B10794)-1))*2+VALUE(MID($B10794,FIND(":",$B10794)+1,2))/30,"")))</f>
        <v/>
      </c>
      <c r="G10794" s="12">
        <f>IF($E10794="","",IF(WEEKDAY($E10794,2)&lt;6,1,0))</f>
        <v/>
      </c>
      <c r="H10794" s="12">
        <f>IF(OR($E10794="",$F10794=""),"",IF(AND($G10794=1,$F10794&gt;='Working Hours'!$C$8,$F10794&lt;'Working Hours'!$C$9),1,0))</f>
        <v/>
      </c>
    </row>
    <row r="10795">
      <c r="A10795" s="11" t="n"/>
      <c r="B10795" s="11" t="n"/>
      <c r="C10795" s="11" t="n"/>
      <c r="E10795" s="12">
        <f>IF($A10795="","",IF(ISNUMBER($A10795),$A10795,IFERROR(DATEVALUE($A10795),"")))</f>
        <v/>
      </c>
      <c r="F10795" s="12">
        <f>IF($B10795="","",IF(ISNUMBER($B10795),HOUR($B10795)*2+MINUTE($B10795)/30,IFERROR(VALUE(LEFT($B10795,FIND(":",$B10795)-1))*2+VALUE(MID($B10795,FIND(":",$B10795)+1,2))/30,"")))</f>
        <v/>
      </c>
      <c r="G10795" s="12">
        <f>IF($E10795="","",IF(WEEKDAY($E10795,2)&lt;6,1,0))</f>
        <v/>
      </c>
      <c r="H10795" s="12">
        <f>IF(OR($E10795="",$F10795=""),"",IF(AND($G10795=1,$F10795&gt;='Working Hours'!$C$8,$F10795&lt;'Working Hours'!$C$9),1,0))</f>
        <v/>
      </c>
    </row>
    <row r="10796">
      <c r="A10796" s="11" t="n"/>
      <c r="B10796" s="11" t="n"/>
      <c r="C10796" s="11" t="n"/>
      <c r="E10796" s="12">
        <f>IF($A10796="","",IF(ISNUMBER($A10796),$A10796,IFERROR(DATEVALUE($A10796),"")))</f>
        <v/>
      </c>
      <c r="F10796" s="12">
        <f>IF($B10796="","",IF(ISNUMBER($B10796),HOUR($B10796)*2+MINUTE($B10796)/30,IFERROR(VALUE(LEFT($B10796,FIND(":",$B10796)-1))*2+VALUE(MID($B10796,FIND(":",$B10796)+1,2))/30,"")))</f>
        <v/>
      </c>
      <c r="G10796" s="12">
        <f>IF($E10796="","",IF(WEEKDAY($E10796,2)&lt;6,1,0))</f>
        <v/>
      </c>
      <c r="H10796" s="12">
        <f>IF(OR($E10796="",$F10796=""),"",IF(AND($G10796=1,$F10796&gt;='Working Hours'!$C$8,$F10796&lt;'Working Hours'!$C$9),1,0))</f>
        <v/>
      </c>
    </row>
    <row r="10797">
      <c r="A10797" s="11" t="n"/>
      <c r="B10797" s="11" t="n"/>
      <c r="C10797" s="11" t="n"/>
      <c r="E10797" s="12">
        <f>IF($A10797="","",IF(ISNUMBER($A10797),$A10797,IFERROR(DATEVALUE($A10797),"")))</f>
        <v/>
      </c>
      <c r="F10797" s="12">
        <f>IF($B10797="","",IF(ISNUMBER($B10797),HOUR($B10797)*2+MINUTE($B10797)/30,IFERROR(VALUE(LEFT($B10797,FIND(":",$B10797)-1))*2+VALUE(MID($B10797,FIND(":",$B10797)+1,2))/30,"")))</f>
        <v/>
      </c>
      <c r="G10797" s="12">
        <f>IF($E10797="","",IF(WEEKDAY($E10797,2)&lt;6,1,0))</f>
        <v/>
      </c>
      <c r="H10797" s="12">
        <f>IF(OR($E10797="",$F10797=""),"",IF(AND($G10797=1,$F10797&gt;='Working Hours'!$C$8,$F10797&lt;'Working Hours'!$C$9),1,0))</f>
        <v/>
      </c>
    </row>
    <row r="10798">
      <c r="A10798" s="11" t="n"/>
      <c r="B10798" s="11" t="n"/>
      <c r="C10798" s="11" t="n"/>
      <c r="E10798" s="12">
        <f>IF($A10798="","",IF(ISNUMBER($A10798),$A10798,IFERROR(DATEVALUE($A10798),"")))</f>
        <v/>
      </c>
      <c r="F10798" s="12">
        <f>IF($B10798="","",IF(ISNUMBER($B10798),HOUR($B10798)*2+MINUTE($B10798)/30,IFERROR(VALUE(LEFT($B10798,FIND(":",$B10798)-1))*2+VALUE(MID($B10798,FIND(":",$B10798)+1,2))/30,"")))</f>
        <v/>
      </c>
      <c r="G10798" s="12">
        <f>IF($E10798="","",IF(WEEKDAY($E10798,2)&lt;6,1,0))</f>
        <v/>
      </c>
      <c r="H10798" s="12">
        <f>IF(OR($E10798="",$F10798=""),"",IF(AND($G10798=1,$F10798&gt;='Working Hours'!$C$8,$F10798&lt;'Working Hours'!$C$9),1,0))</f>
        <v/>
      </c>
    </row>
    <row r="10799">
      <c r="A10799" s="11" t="n"/>
      <c r="B10799" s="11" t="n"/>
      <c r="C10799" s="11" t="n"/>
      <c r="E10799" s="12">
        <f>IF($A10799="","",IF(ISNUMBER($A10799),$A10799,IFERROR(DATEVALUE($A10799),"")))</f>
        <v/>
      </c>
      <c r="F10799" s="12">
        <f>IF($B10799="","",IF(ISNUMBER($B10799),HOUR($B10799)*2+MINUTE($B10799)/30,IFERROR(VALUE(LEFT($B10799,FIND(":",$B10799)-1))*2+VALUE(MID($B10799,FIND(":",$B10799)+1,2))/30,"")))</f>
        <v/>
      </c>
      <c r="G10799" s="12">
        <f>IF($E10799="","",IF(WEEKDAY($E10799,2)&lt;6,1,0))</f>
        <v/>
      </c>
      <c r="H10799" s="12">
        <f>IF(OR($E10799="",$F10799=""),"",IF(AND($G10799=1,$F10799&gt;='Working Hours'!$C$8,$F10799&lt;'Working Hours'!$C$9),1,0))</f>
        <v/>
      </c>
    </row>
    <row r="10800">
      <c r="A10800" s="11" t="n"/>
      <c r="B10800" s="11" t="n"/>
      <c r="C10800" s="11" t="n"/>
      <c r="E10800" s="12">
        <f>IF($A10800="","",IF(ISNUMBER($A10800),$A10800,IFERROR(DATEVALUE($A10800),"")))</f>
        <v/>
      </c>
      <c r="F10800" s="12">
        <f>IF($B10800="","",IF(ISNUMBER($B10800),HOUR($B10800)*2+MINUTE($B10800)/30,IFERROR(VALUE(LEFT($B10800,FIND(":",$B10800)-1))*2+VALUE(MID($B10800,FIND(":",$B10800)+1,2))/30,"")))</f>
        <v/>
      </c>
      <c r="G10800" s="12">
        <f>IF($E10800="","",IF(WEEKDAY($E10800,2)&lt;6,1,0))</f>
        <v/>
      </c>
      <c r="H10800" s="12">
        <f>IF(OR($E10800="",$F10800=""),"",IF(AND($G10800=1,$F10800&gt;='Working Hours'!$C$8,$F10800&lt;'Working Hours'!$C$9),1,0))</f>
        <v/>
      </c>
    </row>
    <row r="10801">
      <c r="A10801" s="11" t="n"/>
      <c r="B10801" s="11" t="n"/>
      <c r="C10801" s="11" t="n"/>
      <c r="E10801" s="12">
        <f>IF($A10801="","",IF(ISNUMBER($A10801),$A10801,IFERROR(DATEVALUE($A10801),"")))</f>
        <v/>
      </c>
      <c r="F10801" s="12">
        <f>IF($B10801="","",IF(ISNUMBER($B10801),HOUR($B10801)*2+MINUTE($B10801)/30,IFERROR(VALUE(LEFT($B10801,FIND(":",$B10801)-1))*2+VALUE(MID($B10801,FIND(":",$B10801)+1,2))/30,"")))</f>
        <v/>
      </c>
      <c r="G10801" s="12">
        <f>IF($E10801="","",IF(WEEKDAY($E10801,2)&lt;6,1,0))</f>
        <v/>
      </c>
      <c r="H10801" s="12">
        <f>IF(OR($E10801="",$F10801=""),"",IF(AND($G10801=1,$F10801&gt;='Working Hours'!$C$8,$F10801&lt;'Working Hours'!$C$9),1,0))</f>
        <v/>
      </c>
    </row>
    <row r="10802">
      <c r="A10802" s="11" t="n"/>
      <c r="B10802" s="11" t="n"/>
      <c r="C10802" s="11" t="n"/>
      <c r="E10802" s="12">
        <f>IF($A10802="","",IF(ISNUMBER($A10802),$A10802,IFERROR(DATEVALUE($A10802),"")))</f>
        <v/>
      </c>
      <c r="F10802" s="12">
        <f>IF($B10802="","",IF(ISNUMBER($B10802),HOUR($B10802)*2+MINUTE($B10802)/30,IFERROR(VALUE(LEFT($B10802,FIND(":",$B10802)-1))*2+VALUE(MID($B10802,FIND(":",$B10802)+1,2))/30,"")))</f>
        <v/>
      </c>
      <c r="G10802" s="12">
        <f>IF($E10802="","",IF(WEEKDAY($E10802,2)&lt;6,1,0))</f>
        <v/>
      </c>
      <c r="H10802" s="12">
        <f>IF(OR($E10802="",$F10802=""),"",IF(AND($G10802=1,$F10802&gt;='Working Hours'!$C$8,$F10802&lt;'Working Hours'!$C$9),1,0))</f>
        <v/>
      </c>
    </row>
    <row r="10803">
      <c r="A10803" s="11" t="n"/>
      <c r="B10803" s="11" t="n"/>
      <c r="C10803" s="11" t="n"/>
      <c r="E10803" s="12">
        <f>IF($A10803="","",IF(ISNUMBER($A10803),$A10803,IFERROR(DATEVALUE($A10803),"")))</f>
        <v/>
      </c>
      <c r="F10803" s="12">
        <f>IF($B10803="","",IF(ISNUMBER($B10803),HOUR($B10803)*2+MINUTE($B10803)/30,IFERROR(VALUE(LEFT($B10803,FIND(":",$B10803)-1))*2+VALUE(MID($B10803,FIND(":",$B10803)+1,2))/30,"")))</f>
        <v/>
      </c>
      <c r="G10803" s="12">
        <f>IF($E10803="","",IF(WEEKDAY($E10803,2)&lt;6,1,0))</f>
        <v/>
      </c>
      <c r="H10803" s="12">
        <f>IF(OR($E10803="",$F10803=""),"",IF(AND($G10803=1,$F10803&gt;='Working Hours'!$C$8,$F10803&lt;'Working Hours'!$C$9),1,0))</f>
        <v/>
      </c>
    </row>
    <row r="10804">
      <c r="A10804" s="11" t="n"/>
      <c r="B10804" s="11" t="n"/>
      <c r="C10804" s="11" t="n"/>
      <c r="E10804" s="12">
        <f>IF($A10804="","",IF(ISNUMBER($A10804),$A10804,IFERROR(DATEVALUE($A10804),"")))</f>
        <v/>
      </c>
      <c r="F10804" s="12">
        <f>IF($B10804="","",IF(ISNUMBER($B10804),HOUR($B10804)*2+MINUTE($B10804)/30,IFERROR(VALUE(LEFT($B10804,FIND(":",$B10804)-1))*2+VALUE(MID($B10804,FIND(":",$B10804)+1,2))/30,"")))</f>
        <v/>
      </c>
      <c r="G10804" s="12">
        <f>IF($E10804="","",IF(WEEKDAY($E10804,2)&lt;6,1,0))</f>
        <v/>
      </c>
      <c r="H10804" s="12">
        <f>IF(OR($E10804="",$F10804=""),"",IF(AND($G10804=1,$F10804&gt;='Working Hours'!$C$8,$F10804&lt;'Working Hours'!$C$9),1,0))</f>
        <v/>
      </c>
    </row>
    <row r="10805">
      <c r="A10805" s="11" t="n"/>
      <c r="B10805" s="11" t="n"/>
      <c r="C10805" s="11" t="n"/>
      <c r="E10805" s="12">
        <f>IF($A10805="","",IF(ISNUMBER($A10805),$A10805,IFERROR(DATEVALUE($A10805),"")))</f>
        <v/>
      </c>
      <c r="F10805" s="12">
        <f>IF($B10805="","",IF(ISNUMBER($B10805),HOUR($B10805)*2+MINUTE($B10805)/30,IFERROR(VALUE(LEFT($B10805,FIND(":",$B10805)-1))*2+VALUE(MID($B10805,FIND(":",$B10805)+1,2))/30,"")))</f>
        <v/>
      </c>
      <c r="G10805" s="12">
        <f>IF($E10805="","",IF(WEEKDAY($E10805,2)&lt;6,1,0))</f>
        <v/>
      </c>
      <c r="H10805" s="12">
        <f>IF(OR($E10805="",$F10805=""),"",IF(AND($G10805=1,$F10805&gt;='Working Hours'!$C$8,$F10805&lt;'Working Hours'!$C$9),1,0))</f>
        <v/>
      </c>
    </row>
    <row r="10806">
      <c r="A10806" s="11" t="n"/>
      <c r="B10806" s="11" t="n"/>
      <c r="C10806" s="11" t="n"/>
      <c r="E10806" s="12">
        <f>IF($A10806="","",IF(ISNUMBER($A10806),$A10806,IFERROR(DATEVALUE($A10806),"")))</f>
        <v/>
      </c>
      <c r="F10806" s="12">
        <f>IF($B10806="","",IF(ISNUMBER($B10806),HOUR($B10806)*2+MINUTE($B10806)/30,IFERROR(VALUE(LEFT($B10806,FIND(":",$B10806)-1))*2+VALUE(MID($B10806,FIND(":",$B10806)+1,2))/30,"")))</f>
        <v/>
      </c>
      <c r="G10806" s="12">
        <f>IF($E10806="","",IF(WEEKDAY($E10806,2)&lt;6,1,0))</f>
        <v/>
      </c>
      <c r="H10806" s="12">
        <f>IF(OR($E10806="",$F10806=""),"",IF(AND($G10806=1,$F10806&gt;='Working Hours'!$C$8,$F10806&lt;'Working Hours'!$C$9),1,0))</f>
        <v/>
      </c>
    </row>
    <row r="10807">
      <c r="A10807" s="11" t="n"/>
      <c r="B10807" s="11" t="n"/>
      <c r="C10807" s="11" t="n"/>
      <c r="E10807" s="12">
        <f>IF($A10807="","",IF(ISNUMBER($A10807),$A10807,IFERROR(DATEVALUE($A10807),"")))</f>
        <v/>
      </c>
      <c r="F10807" s="12">
        <f>IF($B10807="","",IF(ISNUMBER($B10807),HOUR($B10807)*2+MINUTE($B10807)/30,IFERROR(VALUE(LEFT($B10807,FIND(":",$B10807)-1))*2+VALUE(MID($B10807,FIND(":",$B10807)+1,2))/30,"")))</f>
        <v/>
      </c>
      <c r="G10807" s="12">
        <f>IF($E10807="","",IF(WEEKDAY($E10807,2)&lt;6,1,0))</f>
        <v/>
      </c>
      <c r="H10807" s="12">
        <f>IF(OR($E10807="",$F10807=""),"",IF(AND($G10807=1,$F10807&gt;='Working Hours'!$C$8,$F10807&lt;'Working Hours'!$C$9),1,0))</f>
        <v/>
      </c>
    </row>
    <row r="10808">
      <c r="A10808" s="11" t="n"/>
      <c r="B10808" s="11" t="n"/>
      <c r="C10808" s="11" t="n"/>
      <c r="E10808" s="12">
        <f>IF($A10808="","",IF(ISNUMBER($A10808),$A10808,IFERROR(DATEVALUE($A10808),"")))</f>
        <v/>
      </c>
      <c r="F10808" s="12">
        <f>IF($B10808="","",IF(ISNUMBER($B10808),HOUR($B10808)*2+MINUTE($B10808)/30,IFERROR(VALUE(LEFT($B10808,FIND(":",$B10808)-1))*2+VALUE(MID($B10808,FIND(":",$B10808)+1,2))/30,"")))</f>
        <v/>
      </c>
      <c r="G10808" s="12">
        <f>IF($E10808="","",IF(WEEKDAY($E10808,2)&lt;6,1,0))</f>
        <v/>
      </c>
      <c r="H10808" s="12">
        <f>IF(OR($E10808="",$F10808=""),"",IF(AND($G10808=1,$F10808&gt;='Working Hours'!$C$8,$F10808&lt;'Working Hours'!$C$9),1,0))</f>
        <v/>
      </c>
    </row>
    <row r="10809">
      <c r="A10809" s="11" t="n"/>
      <c r="B10809" s="11" t="n"/>
      <c r="C10809" s="11" t="n"/>
      <c r="E10809" s="12">
        <f>IF($A10809="","",IF(ISNUMBER($A10809),$A10809,IFERROR(DATEVALUE($A10809),"")))</f>
        <v/>
      </c>
      <c r="F10809" s="12">
        <f>IF($B10809="","",IF(ISNUMBER($B10809),HOUR($B10809)*2+MINUTE($B10809)/30,IFERROR(VALUE(LEFT($B10809,FIND(":",$B10809)-1))*2+VALUE(MID($B10809,FIND(":",$B10809)+1,2))/30,"")))</f>
        <v/>
      </c>
      <c r="G10809" s="12">
        <f>IF($E10809="","",IF(WEEKDAY($E10809,2)&lt;6,1,0))</f>
        <v/>
      </c>
      <c r="H10809" s="12">
        <f>IF(OR($E10809="",$F10809=""),"",IF(AND($G10809=1,$F10809&gt;='Working Hours'!$C$8,$F10809&lt;'Working Hours'!$C$9),1,0))</f>
        <v/>
      </c>
    </row>
    <row r="10810">
      <c r="A10810" s="11" t="n"/>
      <c r="B10810" s="11" t="n"/>
      <c r="C10810" s="11" t="n"/>
      <c r="E10810" s="12">
        <f>IF($A10810="","",IF(ISNUMBER($A10810),$A10810,IFERROR(DATEVALUE($A10810),"")))</f>
        <v/>
      </c>
      <c r="F10810" s="12">
        <f>IF($B10810="","",IF(ISNUMBER($B10810),HOUR($B10810)*2+MINUTE($B10810)/30,IFERROR(VALUE(LEFT($B10810,FIND(":",$B10810)-1))*2+VALUE(MID($B10810,FIND(":",$B10810)+1,2))/30,"")))</f>
        <v/>
      </c>
      <c r="G10810" s="12">
        <f>IF($E10810="","",IF(WEEKDAY($E10810,2)&lt;6,1,0))</f>
        <v/>
      </c>
      <c r="H10810" s="12">
        <f>IF(OR($E10810="",$F10810=""),"",IF(AND($G10810=1,$F10810&gt;='Working Hours'!$C$8,$F10810&lt;'Working Hours'!$C$9),1,0))</f>
        <v/>
      </c>
    </row>
    <row r="10811">
      <c r="A10811" s="11" t="n"/>
      <c r="B10811" s="11" t="n"/>
      <c r="C10811" s="11" t="n"/>
      <c r="E10811" s="12">
        <f>IF($A10811="","",IF(ISNUMBER($A10811),$A10811,IFERROR(DATEVALUE($A10811),"")))</f>
        <v/>
      </c>
      <c r="F10811" s="12">
        <f>IF($B10811="","",IF(ISNUMBER($B10811),HOUR($B10811)*2+MINUTE($B10811)/30,IFERROR(VALUE(LEFT($B10811,FIND(":",$B10811)-1))*2+VALUE(MID($B10811,FIND(":",$B10811)+1,2))/30,"")))</f>
        <v/>
      </c>
      <c r="G10811" s="12">
        <f>IF($E10811="","",IF(WEEKDAY($E10811,2)&lt;6,1,0))</f>
        <v/>
      </c>
      <c r="H10811" s="12">
        <f>IF(OR($E10811="",$F10811=""),"",IF(AND($G10811=1,$F10811&gt;='Working Hours'!$C$8,$F10811&lt;'Working Hours'!$C$9),1,0))</f>
        <v/>
      </c>
    </row>
    <row r="10812">
      <c r="A10812" s="11" t="n"/>
      <c r="B10812" s="11" t="n"/>
      <c r="C10812" s="11" t="n"/>
      <c r="E10812" s="12">
        <f>IF($A10812="","",IF(ISNUMBER($A10812),$A10812,IFERROR(DATEVALUE($A10812),"")))</f>
        <v/>
      </c>
      <c r="F10812" s="12">
        <f>IF($B10812="","",IF(ISNUMBER($B10812),HOUR($B10812)*2+MINUTE($B10812)/30,IFERROR(VALUE(LEFT($B10812,FIND(":",$B10812)-1))*2+VALUE(MID($B10812,FIND(":",$B10812)+1,2))/30,"")))</f>
        <v/>
      </c>
      <c r="G10812" s="12">
        <f>IF($E10812="","",IF(WEEKDAY($E10812,2)&lt;6,1,0))</f>
        <v/>
      </c>
      <c r="H10812" s="12">
        <f>IF(OR($E10812="",$F10812=""),"",IF(AND($G10812=1,$F10812&gt;='Working Hours'!$C$8,$F10812&lt;'Working Hours'!$C$9),1,0))</f>
        <v/>
      </c>
    </row>
    <row r="10813">
      <c r="A10813" s="11" t="n"/>
      <c r="B10813" s="11" t="n"/>
      <c r="C10813" s="11" t="n"/>
      <c r="E10813" s="12">
        <f>IF($A10813="","",IF(ISNUMBER($A10813),$A10813,IFERROR(DATEVALUE($A10813),"")))</f>
        <v/>
      </c>
      <c r="F10813" s="12">
        <f>IF($B10813="","",IF(ISNUMBER($B10813),HOUR($B10813)*2+MINUTE($B10813)/30,IFERROR(VALUE(LEFT($B10813,FIND(":",$B10813)-1))*2+VALUE(MID($B10813,FIND(":",$B10813)+1,2))/30,"")))</f>
        <v/>
      </c>
      <c r="G10813" s="12">
        <f>IF($E10813="","",IF(WEEKDAY($E10813,2)&lt;6,1,0))</f>
        <v/>
      </c>
      <c r="H10813" s="12">
        <f>IF(OR($E10813="",$F10813=""),"",IF(AND($G10813=1,$F10813&gt;='Working Hours'!$C$8,$F10813&lt;'Working Hours'!$C$9),1,0))</f>
        <v/>
      </c>
    </row>
    <row r="10814">
      <c r="A10814" s="11" t="n"/>
      <c r="B10814" s="11" t="n"/>
      <c r="C10814" s="11" t="n"/>
      <c r="E10814" s="12">
        <f>IF($A10814="","",IF(ISNUMBER($A10814),$A10814,IFERROR(DATEVALUE($A10814),"")))</f>
        <v/>
      </c>
      <c r="F10814" s="12">
        <f>IF($B10814="","",IF(ISNUMBER($B10814),HOUR($B10814)*2+MINUTE($B10814)/30,IFERROR(VALUE(LEFT($B10814,FIND(":",$B10814)-1))*2+VALUE(MID($B10814,FIND(":",$B10814)+1,2))/30,"")))</f>
        <v/>
      </c>
      <c r="G10814" s="12">
        <f>IF($E10814="","",IF(WEEKDAY($E10814,2)&lt;6,1,0))</f>
        <v/>
      </c>
      <c r="H10814" s="12">
        <f>IF(OR($E10814="",$F10814=""),"",IF(AND($G10814=1,$F10814&gt;='Working Hours'!$C$8,$F10814&lt;'Working Hours'!$C$9),1,0))</f>
        <v/>
      </c>
    </row>
    <row r="10815">
      <c r="A10815" s="11" t="n"/>
      <c r="B10815" s="11" t="n"/>
      <c r="C10815" s="11" t="n"/>
      <c r="E10815" s="12">
        <f>IF($A10815="","",IF(ISNUMBER($A10815),$A10815,IFERROR(DATEVALUE($A10815),"")))</f>
        <v/>
      </c>
      <c r="F10815" s="12">
        <f>IF($B10815="","",IF(ISNUMBER($B10815),HOUR($B10815)*2+MINUTE($B10815)/30,IFERROR(VALUE(LEFT($B10815,FIND(":",$B10815)-1))*2+VALUE(MID($B10815,FIND(":",$B10815)+1,2))/30,"")))</f>
        <v/>
      </c>
      <c r="G10815" s="12">
        <f>IF($E10815="","",IF(WEEKDAY($E10815,2)&lt;6,1,0))</f>
        <v/>
      </c>
      <c r="H10815" s="12">
        <f>IF(OR($E10815="",$F10815=""),"",IF(AND($G10815=1,$F10815&gt;='Working Hours'!$C$8,$F10815&lt;'Working Hours'!$C$9),1,0))</f>
        <v/>
      </c>
    </row>
    <row r="10816">
      <c r="A10816" s="11" t="n"/>
      <c r="B10816" s="11" t="n"/>
      <c r="C10816" s="11" t="n"/>
      <c r="E10816" s="12">
        <f>IF($A10816="","",IF(ISNUMBER($A10816),$A10816,IFERROR(DATEVALUE($A10816),"")))</f>
        <v/>
      </c>
      <c r="F10816" s="12">
        <f>IF($B10816="","",IF(ISNUMBER($B10816),HOUR($B10816)*2+MINUTE($B10816)/30,IFERROR(VALUE(LEFT($B10816,FIND(":",$B10816)-1))*2+VALUE(MID($B10816,FIND(":",$B10816)+1,2))/30,"")))</f>
        <v/>
      </c>
      <c r="G10816" s="12">
        <f>IF($E10816="","",IF(WEEKDAY($E10816,2)&lt;6,1,0))</f>
        <v/>
      </c>
      <c r="H10816" s="12">
        <f>IF(OR($E10816="",$F10816=""),"",IF(AND($G10816=1,$F10816&gt;='Working Hours'!$C$8,$F10816&lt;'Working Hours'!$C$9),1,0))</f>
        <v/>
      </c>
    </row>
    <row r="10817">
      <c r="A10817" s="11" t="n"/>
      <c r="B10817" s="11" t="n"/>
      <c r="C10817" s="11" t="n"/>
      <c r="E10817" s="12">
        <f>IF($A10817="","",IF(ISNUMBER($A10817),$A10817,IFERROR(DATEVALUE($A10817),"")))</f>
        <v/>
      </c>
      <c r="F10817" s="12">
        <f>IF($B10817="","",IF(ISNUMBER($B10817),HOUR($B10817)*2+MINUTE($B10817)/30,IFERROR(VALUE(LEFT($B10817,FIND(":",$B10817)-1))*2+VALUE(MID($B10817,FIND(":",$B10817)+1,2))/30,"")))</f>
        <v/>
      </c>
      <c r="G10817" s="12">
        <f>IF($E10817="","",IF(WEEKDAY($E10817,2)&lt;6,1,0))</f>
        <v/>
      </c>
      <c r="H10817" s="12">
        <f>IF(OR($E10817="",$F10817=""),"",IF(AND($G10817=1,$F10817&gt;='Working Hours'!$C$8,$F10817&lt;'Working Hours'!$C$9),1,0))</f>
        <v/>
      </c>
    </row>
    <row r="10818">
      <c r="A10818" s="11" t="n"/>
      <c r="B10818" s="11" t="n"/>
      <c r="C10818" s="11" t="n"/>
      <c r="E10818" s="12">
        <f>IF($A10818="","",IF(ISNUMBER($A10818),$A10818,IFERROR(DATEVALUE($A10818),"")))</f>
        <v/>
      </c>
      <c r="F10818" s="12">
        <f>IF($B10818="","",IF(ISNUMBER($B10818),HOUR($B10818)*2+MINUTE($B10818)/30,IFERROR(VALUE(LEFT($B10818,FIND(":",$B10818)-1))*2+VALUE(MID($B10818,FIND(":",$B10818)+1,2))/30,"")))</f>
        <v/>
      </c>
      <c r="G10818" s="12">
        <f>IF($E10818="","",IF(WEEKDAY($E10818,2)&lt;6,1,0))</f>
        <v/>
      </c>
      <c r="H10818" s="12">
        <f>IF(OR($E10818="",$F10818=""),"",IF(AND($G10818=1,$F10818&gt;='Working Hours'!$C$8,$F10818&lt;'Working Hours'!$C$9),1,0))</f>
        <v/>
      </c>
    </row>
    <row r="10819">
      <c r="A10819" s="11" t="n"/>
      <c r="B10819" s="11" t="n"/>
      <c r="C10819" s="11" t="n"/>
      <c r="E10819" s="12">
        <f>IF($A10819="","",IF(ISNUMBER($A10819),$A10819,IFERROR(DATEVALUE($A10819),"")))</f>
        <v/>
      </c>
      <c r="F10819" s="12">
        <f>IF($B10819="","",IF(ISNUMBER($B10819),HOUR($B10819)*2+MINUTE($B10819)/30,IFERROR(VALUE(LEFT($B10819,FIND(":",$B10819)-1))*2+VALUE(MID($B10819,FIND(":",$B10819)+1,2))/30,"")))</f>
        <v/>
      </c>
      <c r="G10819" s="12">
        <f>IF($E10819="","",IF(WEEKDAY($E10819,2)&lt;6,1,0))</f>
        <v/>
      </c>
      <c r="H10819" s="12">
        <f>IF(OR($E10819="",$F10819=""),"",IF(AND($G10819=1,$F10819&gt;='Working Hours'!$C$8,$F10819&lt;'Working Hours'!$C$9),1,0))</f>
        <v/>
      </c>
    </row>
    <row r="10820">
      <c r="A10820" s="11" t="n"/>
      <c r="B10820" s="11" t="n"/>
      <c r="C10820" s="11" t="n"/>
      <c r="E10820" s="12">
        <f>IF($A10820="","",IF(ISNUMBER($A10820),$A10820,IFERROR(DATEVALUE($A10820),"")))</f>
        <v/>
      </c>
      <c r="F10820" s="12">
        <f>IF($B10820="","",IF(ISNUMBER($B10820),HOUR($B10820)*2+MINUTE($B10820)/30,IFERROR(VALUE(LEFT($B10820,FIND(":",$B10820)-1))*2+VALUE(MID($B10820,FIND(":",$B10820)+1,2))/30,"")))</f>
        <v/>
      </c>
      <c r="G10820" s="12">
        <f>IF($E10820="","",IF(WEEKDAY($E10820,2)&lt;6,1,0))</f>
        <v/>
      </c>
      <c r="H10820" s="12">
        <f>IF(OR($E10820="",$F10820=""),"",IF(AND($G10820=1,$F10820&gt;='Working Hours'!$C$8,$F10820&lt;'Working Hours'!$C$9),1,0))</f>
        <v/>
      </c>
    </row>
    <row r="10821">
      <c r="A10821" s="11" t="n"/>
      <c r="B10821" s="11" t="n"/>
      <c r="C10821" s="11" t="n"/>
      <c r="E10821" s="12">
        <f>IF($A10821="","",IF(ISNUMBER($A10821),$A10821,IFERROR(DATEVALUE($A10821),"")))</f>
        <v/>
      </c>
      <c r="F10821" s="12">
        <f>IF($B10821="","",IF(ISNUMBER($B10821),HOUR($B10821)*2+MINUTE($B10821)/30,IFERROR(VALUE(LEFT($B10821,FIND(":",$B10821)-1))*2+VALUE(MID($B10821,FIND(":",$B10821)+1,2))/30,"")))</f>
        <v/>
      </c>
      <c r="G10821" s="12">
        <f>IF($E10821="","",IF(WEEKDAY($E10821,2)&lt;6,1,0))</f>
        <v/>
      </c>
      <c r="H10821" s="12">
        <f>IF(OR($E10821="",$F10821=""),"",IF(AND($G10821=1,$F10821&gt;='Working Hours'!$C$8,$F10821&lt;'Working Hours'!$C$9),1,0))</f>
        <v/>
      </c>
    </row>
    <row r="10822">
      <c r="A10822" s="11" t="n"/>
      <c r="B10822" s="11" t="n"/>
      <c r="C10822" s="11" t="n"/>
      <c r="E10822" s="12">
        <f>IF($A10822="","",IF(ISNUMBER($A10822),$A10822,IFERROR(DATEVALUE($A10822),"")))</f>
        <v/>
      </c>
      <c r="F10822" s="12">
        <f>IF($B10822="","",IF(ISNUMBER($B10822),HOUR($B10822)*2+MINUTE($B10822)/30,IFERROR(VALUE(LEFT($B10822,FIND(":",$B10822)-1))*2+VALUE(MID($B10822,FIND(":",$B10822)+1,2))/30,"")))</f>
        <v/>
      </c>
      <c r="G10822" s="12">
        <f>IF($E10822="","",IF(WEEKDAY($E10822,2)&lt;6,1,0))</f>
        <v/>
      </c>
      <c r="H10822" s="12">
        <f>IF(OR($E10822="",$F10822=""),"",IF(AND($G10822=1,$F10822&gt;='Working Hours'!$C$8,$F10822&lt;'Working Hours'!$C$9),1,0))</f>
        <v/>
      </c>
    </row>
    <row r="10823">
      <c r="A10823" s="11" t="n"/>
      <c r="B10823" s="11" t="n"/>
      <c r="C10823" s="11" t="n"/>
      <c r="E10823" s="12">
        <f>IF($A10823="","",IF(ISNUMBER($A10823),$A10823,IFERROR(DATEVALUE($A10823),"")))</f>
        <v/>
      </c>
      <c r="F10823" s="12">
        <f>IF($B10823="","",IF(ISNUMBER($B10823),HOUR($B10823)*2+MINUTE($B10823)/30,IFERROR(VALUE(LEFT($B10823,FIND(":",$B10823)-1))*2+VALUE(MID($B10823,FIND(":",$B10823)+1,2))/30,"")))</f>
        <v/>
      </c>
      <c r="G10823" s="12">
        <f>IF($E10823="","",IF(WEEKDAY($E10823,2)&lt;6,1,0))</f>
        <v/>
      </c>
      <c r="H10823" s="12">
        <f>IF(OR($E10823="",$F10823=""),"",IF(AND($G10823=1,$F10823&gt;='Working Hours'!$C$8,$F10823&lt;'Working Hours'!$C$9),1,0))</f>
        <v/>
      </c>
    </row>
    <row r="10824">
      <c r="A10824" s="11" t="n"/>
      <c r="B10824" s="11" t="n"/>
      <c r="C10824" s="11" t="n"/>
      <c r="E10824" s="12">
        <f>IF($A10824="","",IF(ISNUMBER($A10824),$A10824,IFERROR(DATEVALUE($A10824),"")))</f>
        <v/>
      </c>
      <c r="F10824" s="12">
        <f>IF($B10824="","",IF(ISNUMBER($B10824),HOUR($B10824)*2+MINUTE($B10824)/30,IFERROR(VALUE(LEFT($B10824,FIND(":",$B10824)-1))*2+VALUE(MID($B10824,FIND(":",$B10824)+1,2))/30,"")))</f>
        <v/>
      </c>
      <c r="G10824" s="12">
        <f>IF($E10824="","",IF(WEEKDAY($E10824,2)&lt;6,1,0))</f>
        <v/>
      </c>
      <c r="H10824" s="12">
        <f>IF(OR($E10824="",$F10824=""),"",IF(AND($G10824=1,$F10824&gt;='Working Hours'!$C$8,$F10824&lt;'Working Hours'!$C$9),1,0))</f>
        <v/>
      </c>
    </row>
    <row r="10825">
      <c r="A10825" s="11" t="n"/>
      <c r="B10825" s="11" t="n"/>
      <c r="C10825" s="11" t="n"/>
      <c r="E10825" s="12">
        <f>IF($A10825="","",IF(ISNUMBER($A10825),$A10825,IFERROR(DATEVALUE($A10825),"")))</f>
        <v/>
      </c>
      <c r="F10825" s="12">
        <f>IF($B10825="","",IF(ISNUMBER($B10825),HOUR($B10825)*2+MINUTE($B10825)/30,IFERROR(VALUE(LEFT($B10825,FIND(":",$B10825)-1))*2+VALUE(MID($B10825,FIND(":",$B10825)+1,2))/30,"")))</f>
        <v/>
      </c>
      <c r="G10825" s="12">
        <f>IF($E10825="","",IF(WEEKDAY($E10825,2)&lt;6,1,0))</f>
        <v/>
      </c>
      <c r="H10825" s="12">
        <f>IF(OR($E10825="",$F10825=""),"",IF(AND($G10825=1,$F10825&gt;='Working Hours'!$C$8,$F10825&lt;'Working Hours'!$C$9),1,0))</f>
        <v/>
      </c>
    </row>
    <row r="10826">
      <c r="A10826" s="11" t="n"/>
      <c r="B10826" s="11" t="n"/>
      <c r="C10826" s="11" t="n"/>
      <c r="E10826" s="12">
        <f>IF($A10826="","",IF(ISNUMBER($A10826),$A10826,IFERROR(DATEVALUE($A10826),"")))</f>
        <v/>
      </c>
      <c r="F10826" s="12">
        <f>IF($B10826="","",IF(ISNUMBER($B10826),HOUR($B10826)*2+MINUTE($B10826)/30,IFERROR(VALUE(LEFT($B10826,FIND(":",$B10826)-1))*2+VALUE(MID($B10826,FIND(":",$B10826)+1,2))/30,"")))</f>
        <v/>
      </c>
      <c r="G10826" s="12">
        <f>IF($E10826="","",IF(WEEKDAY($E10826,2)&lt;6,1,0))</f>
        <v/>
      </c>
      <c r="H10826" s="12">
        <f>IF(OR($E10826="",$F10826=""),"",IF(AND($G10826=1,$F10826&gt;='Working Hours'!$C$8,$F10826&lt;'Working Hours'!$C$9),1,0))</f>
        <v/>
      </c>
    </row>
    <row r="10827">
      <c r="A10827" s="11" t="n"/>
      <c r="B10827" s="11" t="n"/>
      <c r="C10827" s="11" t="n"/>
      <c r="E10827" s="12">
        <f>IF($A10827="","",IF(ISNUMBER($A10827),$A10827,IFERROR(DATEVALUE($A10827),"")))</f>
        <v/>
      </c>
      <c r="F10827" s="12">
        <f>IF($B10827="","",IF(ISNUMBER($B10827),HOUR($B10827)*2+MINUTE($B10827)/30,IFERROR(VALUE(LEFT($B10827,FIND(":",$B10827)-1))*2+VALUE(MID($B10827,FIND(":",$B10827)+1,2))/30,"")))</f>
        <v/>
      </c>
      <c r="G10827" s="12">
        <f>IF($E10827="","",IF(WEEKDAY($E10827,2)&lt;6,1,0))</f>
        <v/>
      </c>
      <c r="H10827" s="12">
        <f>IF(OR($E10827="",$F10827=""),"",IF(AND($G10827=1,$F10827&gt;='Working Hours'!$C$8,$F10827&lt;'Working Hours'!$C$9),1,0))</f>
        <v/>
      </c>
    </row>
    <row r="10828">
      <c r="A10828" s="11" t="n"/>
      <c r="B10828" s="11" t="n"/>
      <c r="C10828" s="11" t="n"/>
      <c r="E10828" s="12">
        <f>IF($A10828="","",IF(ISNUMBER($A10828),$A10828,IFERROR(DATEVALUE($A10828),"")))</f>
        <v/>
      </c>
      <c r="F10828" s="12">
        <f>IF($B10828="","",IF(ISNUMBER($B10828),HOUR($B10828)*2+MINUTE($B10828)/30,IFERROR(VALUE(LEFT($B10828,FIND(":",$B10828)-1))*2+VALUE(MID($B10828,FIND(":",$B10828)+1,2))/30,"")))</f>
        <v/>
      </c>
      <c r="G10828" s="12">
        <f>IF($E10828="","",IF(WEEKDAY($E10828,2)&lt;6,1,0))</f>
        <v/>
      </c>
      <c r="H10828" s="12">
        <f>IF(OR($E10828="",$F10828=""),"",IF(AND($G10828=1,$F10828&gt;='Working Hours'!$C$8,$F10828&lt;'Working Hours'!$C$9),1,0))</f>
        <v/>
      </c>
    </row>
    <row r="10829">
      <c r="A10829" s="11" t="n"/>
      <c r="B10829" s="11" t="n"/>
      <c r="C10829" s="11" t="n"/>
      <c r="E10829" s="12">
        <f>IF($A10829="","",IF(ISNUMBER($A10829),$A10829,IFERROR(DATEVALUE($A10829),"")))</f>
        <v/>
      </c>
      <c r="F10829" s="12">
        <f>IF($B10829="","",IF(ISNUMBER($B10829),HOUR($B10829)*2+MINUTE($B10829)/30,IFERROR(VALUE(LEFT($B10829,FIND(":",$B10829)-1))*2+VALUE(MID($B10829,FIND(":",$B10829)+1,2))/30,"")))</f>
        <v/>
      </c>
      <c r="G10829" s="12">
        <f>IF($E10829="","",IF(WEEKDAY($E10829,2)&lt;6,1,0))</f>
        <v/>
      </c>
      <c r="H10829" s="12">
        <f>IF(OR($E10829="",$F10829=""),"",IF(AND($G10829=1,$F10829&gt;='Working Hours'!$C$8,$F10829&lt;'Working Hours'!$C$9),1,0))</f>
        <v/>
      </c>
    </row>
    <row r="10830">
      <c r="A10830" s="11" t="n"/>
      <c r="B10830" s="11" t="n"/>
      <c r="C10830" s="11" t="n"/>
      <c r="E10830" s="12">
        <f>IF($A10830="","",IF(ISNUMBER($A10830),$A10830,IFERROR(DATEVALUE($A10830),"")))</f>
        <v/>
      </c>
      <c r="F10830" s="12">
        <f>IF($B10830="","",IF(ISNUMBER($B10830),HOUR($B10830)*2+MINUTE($B10830)/30,IFERROR(VALUE(LEFT($B10830,FIND(":",$B10830)-1))*2+VALUE(MID($B10830,FIND(":",$B10830)+1,2))/30,"")))</f>
        <v/>
      </c>
      <c r="G10830" s="12">
        <f>IF($E10830="","",IF(WEEKDAY($E10830,2)&lt;6,1,0))</f>
        <v/>
      </c>
      <c r="H10830" s="12">
        <f>IF(OR($E10830="",$F10830=""),"",IF(AND($G10830=1,$F10830&gt;='Working Hours'!$C$8,$F10830&lt;'Working Hours'!$C$9),1,0))</f>
        <v/>
      </c>
    </row>
    <row r="10831">
      <c r="A10831" s="11" t="n"/>
      <c r="B10831" s="11" t="n"/>
      <c r="C10831" s="11" t="n"/>
      <c r="E10831" s="12">
        <f>IF($A10831="","",IF(ISNUMBER($A10831),$A10831,IFERROR(DATEVALUE($A10831),"")))</f>
        <v/>
      </c>
      <c r="F10831" s="12">
        <f>IF($B10831="","",IF(ISNUMBER($B10831),HOUR($B10831)*2+MINUTE($B10831)/30,IFERROR(VALUE(LEFT($B10831,FIND(":",$B10831)-1))*2+VALUE(MID($B10831,FIND(":",$B10831)+1,2))/30,"")))</f>
        <v/>
      </c>
      <c r="G10831" s="12">
        <f>IF($E10831="","",IF(WEEKDAY($E10831,2)&lt;6,1,0))</f>
        <v/>
      </c>
      <c r="H10831" s="12">
        <f>IF(OR($E10831="",$F10831=""),"",IF(AND($G10831=1,$F10831&gt;='Working Hours'!$C$8,$F10831&lt;'Working Hours'!$C$9),1,0))</f>
        <v/>
      </c>
    </row>
    <row r="10832">
      <c r="A10832" s="11" t="n"/>
      <c r="B10832" s="11" t="n"/>
      <c r="C10832" s="11" t="n"/>
      <c r="E10832" s="12">
        <f>IF($A10832="","",IF(ISNUMBER($A10832),$A10832,IFERROR(DATEVALUE($A10832),"")))</f>
        <v/>
      </c>
      <c r="F10832" s="12">
        <f>IF($B10832="","",IF(ISNUMBER($B10832),HOUR($B10832)*2+MINUTE($B10832)/30,IFERROR(VALUE(LEFT($B10832,FIND(":",$B10832)-1))*2+VALUE(MID($B10832,FIND(":",$B10832)+1,2))/30,"")))</f>
        <v/>
      </c>
      <c r="G10832" s="12">
        <f>IF($E10832="","",IF(WEEKDAY($E10832,2)&lt;6,1,0))</f>
        <v/>
      </c>
      <c r="H10832" s="12">
        <f>IF(OR($E10832="",$F10832=""),"",IF(AND($G10832=1,$F10832&gt;='Working Hours'!$C$8,$F10832&lt;'Working Hours'!$C$9),1,0))</f>
        <v/>
      </c>
    </row>
    <row r="10833">
      <c r="A10833" s="11" t="n"/>
      <c r="B10833" s="11" t="n"/>
      <c r="C10833" s="11" t="n"/>
      <c r="E10833" s="12">
        <f>IF($A10833="","",IF(ISNUMBER($A10833),$A10833,IFERROR(DATEVALUE($A10833),"")))</f>
        <v/>
      </c>
      <c r="F10833" s="12">
        <f>IF($B10833="","",IF(ISNUMBER($B10833),HOUR($B10833)*2+MINUTE($B10833)/30,IFERROR(VALUE(LEFT($B10833,FIND(":",$B10833)-1))*2+VALUE(MID($B10833,FIND(":",$B10833)+1,2))/30,"")))</f>
        <v/>
      </c>
      <c r="G10833" s="12">
        <f>IF($E10833="","",IF(WEEKDAY($E10833,2)&lt;6,1,0))</f>
        <v/>
      </c>
      <c r="H10833" s="12">
        <f>IF(OR($E10833="",$F10833=""),"",IF(AND($G10833=1,$F10833&gt;='Working Hours'!$C$8,$F10833&lt;'Working Hours'!$C$9),1,0))</f>
        <v/>
      </c>
    </row>
    <row r="10834">
      <c r="A10834" s="11" t="n"/>
      <c r="B10834" s="11" t="n"/>
      <c r="C10834" s="11" t="n"/>
      <c r="E10834" s="12">
        <f>IF($A10834="","",IF(ISNUMBER($A10834),$A10834,IFERROR(DATEVALUE($A10834),"")))</f>
        <v/>
      </c>
      <c r="F10834" s="12">
        <f>IF($B10834="","",IF(ISNUMBER($B10834),HOUR($B10834)*2+MINUTE($B10834)/30,IFERROR(VALUE(LEFT($B10834,FIND(":",$B10834)-1))*2+VALUE(MID($B10834,FIND(":",$B10834)+1,2))/30,"")))</f>
        <v/>
      </c>
      <c r="G10834" s="12">
        <f>IF($E10834="","",IF(WEEKDAY($E10834,2)&lt;6,1,0))</f>
        <v/>
      </c>
      <c r="H10834" s="12">
        <f>IF(OR($E10834="",$F10834=""),"",IF(AND($G10834=1,$F10834&gt;='Working Hours'!$C$8,$F10834&lt;'Working Hours'!$C$9),1,0))</f>
        <v/>
      </c>
    </row>
    <row r="10835">
      <c r="A10835" s="11" t="n"/>
      <c r="B10835" s="11" t="n"/>
      <c r="C10835" s="11" t="n"/>
      <c r="E10835" s="12">
        <f>IF($A10835="","",IF(ISNUMBER($A10835),$A10835,IFERROR(DATEVALUE($A10835),"")))</f>
        <v/>
      </c>
      <c r="F10835" s="12">
        <f>IF($B10835="","",IF(ISNUMBER($B10835),HOUR($B10835)*2+MINUTE($B10835)/30,IFERROR(VALUE(LEFT($B10835,FIND(":",$B10835)-1))*2+VALUE(MID($B10835,FIND(":",$B10835)+1,2))/30,"")))</f>
        <v/>
      </c>
      <c r="G10835" s="12">
        <f>IF($E10835="","",IF(WEEKDAY($E10835,2)&lt;6,1,0))</f>
        <v/>
      </c>
      <c r="H10835" s="12">
        <f>IF(OR($E10835="",$F10835=""),"",IF(AND($G10835=1,$F10835&gt;='Working Hours'!$C$8,$F10835&lt;'Working Hours'!$C$9),1,0))</f>
        <v/>
      </c>
    </row>
    <row r="10836">
      <c r="A10836" s="11" t="n"/>
      <c r="B10836" s="11" t="n"/>
      <c r="C10836" s="11" t="n"/>
      <c r="E10836" s="12">
        <f>IF($A10836="","",IF(ISNUMBER($A10836),$A10836,IFERROR(DATEVALUE($A10836),"")))</f>
        <v/>
      </c>
      <c r="F10836" s="12">
        <f>IF($B10836="","",IF(ISNUMBER($B10836),HOUR($B10836)*2+MINUTE($B10836)/30,IFERROR(VALUE(LEFT($B10836,FIND(":",$B10836)-1))*2+VALUE(MID($B10836,FIND(":",$B10836)+1,2))/30,"")))</f>
        <v/>
      </c>
      <c r="G10836" s="12">
        <f>IF($E10836="","",IF(WEEKDAY($E10836,2)&lt;6,1,0))</f>
        <v/>
      </c>
      <c r="H10836" s="12">
        <f>IF(OR($E10836="",$F10836=""),"",IF(AND($G10836=1,$F10836&gt;='Working Hours'!$C$8,$F10836&lt;'Working Hours'!$C$9),1,0))</f>
        <v/>
      </c>
    </row>
    <row r="10837">
      <c r="A10837" s="11" t="n"/>
      <c r="B10837" s="11" t="n"/>
      <c r="C10837" s="11" t="n"/>
      <c r="E10837" s="12">
        <f>IF($A10837="","",IF(ISNUMBER($A10837),$A10837,IFERROR(DATEVALUE($A10837),"")))</f>
        <v/>
      </c>
      <c r="F10837" s="12">
        <f>IF($B10837="","",IF(ISNUMBER($B10837),HOUR($B10837)*2+MINUTE($B10837)/30,IFERROR(VALUE(LEFT($B10837,FIND(":",$B10837)-1))*2+VALUE(MID($B10837,FIND(":",$B10837)+1,2))/30,"")))</f>
        <v/>
      </c>
      <c r="G10837" s="12">
        <f>IF($E10837="","",IF(WEEKDAY($E10837,2)&lt;6,1,0))</f>
        <v/>
      </c>
      <c r="H10837" s="12">
        <f>IF(OR($E10837="",$F10837=""),"",IF(AND($G10837=1,$F10837&gt;='Working Hours'!$C$8,$F10837&lt;'Working Hours'!$C$9),1,0))</f>
        <v/>
      </c>
    </row>
    <row r="10838">
      <c r="A10838" s="11" t="n"/>
      <c r="B10838" s="11" t="n"/>
      <c r="C10838" s="11" t="n"/>
      <c r="E10838" s="12">
        <f>IF($A10838="","",IF(ISNUMBER($A10838),$A10838,IFERROR(DATEVALUE($A10838),"")))</f>
        <v/>
      </c>
      <c r="F10838" s="12">
        <f>IF($B10838="","",IF(ISNUMBER($B10838),HOUR($B10838)*2+MINUTE($B10838)/30,IFERROR(VALUE(LEFT($B10838,FIND(":",$B10838)-1))*2+VALUE(MID($B10838,FIND(":",$B10838)+1,2))/30,"")))</f>
        <v/>
      </c>
      <c r="G10838" s="12">
        <f>IF($E10838="","",IF(WEEKDAY($E10838,2)&lt;6,1,0))</f>
        <v/>
      </c>
      <c r="H10838" s="12">
        <f>IF(OR($E10838="",$F10838=""),"",IF(AND($G10838=1,$F10838&gt;='Working Hours'!$C$8,$F10838&lt;'Working Hours'!$C$9),1,0))</f>
        <v/>
      </c>
    </row>
    <row r="10839">
      <c r="A10839" s="11" t="n"/>
      <c r="B10839" s="11" t="n"/>
      <c r="C10839" s="11" t="n"/>
      <c r="E10839" s="12">
        <f>IF($A10839="","",IF(ISNUMBER($A10839),$A10839,IFERROR(DATEVALUE($A10839),"")))</f>
        <v/>
      </c>
      <c r="F10839" s="12">
        <f>IF($B10839="","",IF(ISNUMBER($B10839),HOUR($B10839)*2+MINUTE($B10839)/30,IFERROR(VALUE(LEFT($B10839,FIND(":",$B10839)-1))*2+VALUE(MID($B10839,FIND(":",$B10839)+1,2))/30,"")))</f>
        <v/>
      </c>
      <c r="G10839" s="12">
        <f>IF($E10839="","",IF(WEEKDAY($E10839,2)&lt;6,1,0))</f>
        <v/>
      </c>
      <c r="H10839" s="12">
        <f>IF(OR($E10839="",$F10839=""),"",IF(AND($G10839=1,$F10839&gt;='Working Hours'!$C$8,$F10839&lt;'Working Hours'!$C$9),1,0))</f>
        <v/>
      </c>
    </row>
    <row r="10840">
      <c r="A10840" s="11" t="n"/>
      <c r="B10840" s="11" t="n"/>
      <c r="C10840" s="11" t="n"/>
      <c r="E10840" s="12">
        <f>IF($A10840="","",IF(ISNUMBER($A10840),$A10840,IFERROR(DATEVALUE($A10840),"")))</f>
        <v/>
      </c>
      <c r="F10840" s="12">
        <f>IF($B10840="","",IF(ISNUMBER($B10840),HOUR($B10840)*2+MINUTE($B10840)/30,IFERROR(VALUE(LEFT($B10840,FIND(":",$B10840)-1))*2+VALUE(MID($B10840,FIND(":",$B10840)+1,2))/30,"")))</f>
        <v/>
      </c>
      <c r="G10840" s="12">
        <f>IF($E10840="","",IF(WEEKDAY($E10840,2)&lt;6,1,0))</f>
        <v/>
      </c>
      <c r="H10840" s="12">
        <f>IF(OR($E10840="",$F10840=""),"",IF(AND($G10840=1,$F10840&gt;='Working Hours'!$C$8,$F10840&lt;'Working Hours'!$C$9),1,0))</f>
        <v/>
      </c>
    </row>
    <row r="10841">
      <c r="A10841" s="11" t="n"/>
      <c r="B10841" s="11" t="n"/>
      <c r="C10841" s="11" t="n"/>
      <c r="E10841" s="12">
        <f>IF($A10841="","",IF(ISNUMBER($A10841),$A10841,IFERROR(DATEVALUE($A10841),"")))</f>
        <v/>
      </c>
      <c r="F10841" s="12">
        <f>IF($B10841="","",IF(ISNUMBER($B10841),HOUR($B10841)*2+MINUTE($B10841)/30,IFERROR(VALUE(LEFT($B10841,FIND(":",$B10841)-1))*2+VALUE(MID($B10841,FIND(":",$B10841)+1,2))/30,"")))</f>
        <v/>
      </c>
      <c r="G10841" s="12">
        <f>IF($E10841="","",IF(WEEKDAY($E10841,2)&lt;6,1,0))</f>
        <v/>
      </c>
      <c r="H10841" s="12">
        <f>IF(OR($E10841="",$F10841=""),"",IF(AND($G10841=1,$F10841&gt;='Working Hours'!$C$8,$F10841&lt;'Working Hours'!$C$9),1,0))</f>
        <v/>
      </c>
    </row>
    <row r="10842">
      <c r="A10842" s="11" t="n"/>
      <c r="B10842" s="11" t="n"/>
      <c r="C10842" s="11" t="n"/>
      <c r="E10842" s="12">
        <f>IF($A10842="","",IF(ISNUMBER($A10842),$A10842,IFERROR(DATEVALUE($A10842),"")))</f>
        <v/>
      </c>
      <c r="F10842" s="12">
        <f>IF($B10842="","",IF(ISNUMBER($B10842),HOUR($B10842)*2+MINUTE($B10842)/30,IFERROR(VALUE(LEFT($B10842,FIND(":",$B10842)-1))*2+VALUE(MID($B10842,FIND(":",$B10842)+1,2))/30,"")))</f>
        <v/>
      </c>
      <c r="G10842" s="12">
        <f>IF($E10842="","",IF(WEEKDAY($E10842,2)&lt;6,1,0))</f>
        <v/>
      </c>
      <c r="H10842" s="12">
        <f>IF(OR($E10842="",$F10842=""),"",IF(AND($G10842=1,$F10842&gt;='Working Hours'!$C$8,$F10842&lt;'Working Hours'!$C$9),1,0))</f>
        <v/>
      </c>
    </row>
    <row r="10843">
      <c r="A10843" s="11" t="n"/>
      <c r="B10843" s="11" t="n"/>
      <c r="C10843" s="11" t="n"/>
      <c r="E10843" s="12">
        <f>IF($A10843="","",IF(ISNUMBER($A10843),$A10843,IFERROR(DATEVALUE($A10843),"")))</f>
        <v/>
      </c>
      <c r="F10843" s="12">
        <f>IF($B10843="","",IF(ISNUMBER($B10843),HOUR($B10843)*2+MINUTE($B10843)/30,IFERROR(VALUE(LEFT($B10843,FIND(":",$B10843)-1))*2+VALUE(MID($B10843,FIND(":",$B10843)+1,2))/30,"")))</f>
        <v/>
      </c>
      <c r="G10843" s="12">
        <f>IF($E10843="","",IF(WEEKDAY($E10843,2)&lt;6,1,0))</f>
        <v/>
      </c>
      <c r="H10843" s="12">
        <f>IF(OR($E10843="",$F10843=""),"",IF(AND($G10843=1,$F10843&gt;='Working Hours'!$C$8,$F10843&lt;'Working Hours'!$C$9),1,0))</f>
        <v/>
      </c>
    </row>
    <row r="10844">
      <c r="A10844" s="11" t="n"/>
      <c r="B10844" s="11" t="n"/>
      <c r="C10844" s="11" t="n"/>
      <c r="E10844" s="12">
        <f>IF($A10844="","",IF(ISNUMBER($A10844),$A10844,IFERROR(DATEVALUE($A10844),"")))</f>
        <v/>
      </c>
      <c r="F10844" s="12">
        <f>IF($B10844="","",IF(ISNUMBER($B10844),HOUR($B10844)*2+MINUTE($B10844)/30,IFERROR(VALUE(LEFT($B10844,FIND(":",$B10844)-1))*2+VALUE(MID($B10844,FIND(":",$B10844)+1,2))/30,"")))</f>
        <v/>
      </c>
      <c r="G10844" s="12">
        <f>IF($E10844="","",IF(WEEKDAY($E10844,2)&lt;6,1,0))</f>
        <v/>
      </c>
      <c r="H10844" s="12">
        <f>IF(OR($E10844="",$F10844=""),"",IF(AND($G10844=1,$F10844&gt;='Working Hours'!$C$8,$F10844&lt;'Working Hours'!$C$9),1,0))</f>
        <v/>
      </c>
    </row>
    <row r="10845">
      <c r="A10845" s="11" t="n"/>
      <c r="B10845" s="11" t="n"/>
      <c r="C10845" s="11" t="n"/>
      <c r="E10845" s="12">
        <f>IF($A10845="","",IF(ISNUMBER($A10845),$A10845,IFERROR(DATEVALUE($A10845),"")))</f>
        <v/>
      </c>
      <c r="F10845" s="12">
        <f>IF($B10845="","",IF(ISNUMBER($B10845),HOUR($B10845)*2+MINUTE($B10845)/30,IFERROR(VALUE(LEFT($B10845,FIND(":",$B10845)-1))*2+VALUE(MID($B10845,FIND(":",$B10845)+1,2))/30,"")))</f>
        <v/>
      </c>
      <c r="G10845" s="12">
        <f>IF($E10845="","",IF(WEEKDAY($E10845,2)&lt;6,1,0))</f>
        <v/>
      </c>
      <c r="H10845" s="12">
        <f>IF(OR($E10845="",$F10845=""),"",IF(AND($G10845=1,$F10845&gt;='Working Hours'!$C$8,$F10845&lt;'Working Hours'!$C$9),1,0))</f>
        <v/>
      </c>
    </row>
    <row r="10846">
      <c r="A10846" s="11" t="n"/>
      <c r="B10846" s="11" t="n"/>
      <c r="C10846" s="11" t="n"/>
      <c r="E10846" s="12">
        <f>IF($A10846="","",IF(ISNUMBER($A10846),$A10846,IFERROR(DATEVALUE($A10846),"")))</f>
        <v/>
      </c>
      <c r="F10846" s="12">
        <f>IF($B10846="","",IF(ISNUMBER($B10846),HOUR($B10846)*2+MINUTE($B10846)/30,IFERROR(VALUE(LEFT($B10846,FIND(":",$B10846)-1))*2+VALUE(MID($B10846,FIND(":",$B10846)+1,2))/30,"")))</f>
        <v/>
      </c>
      <c r="G10846" s="12">
        <f>IF($E10846="","",IF(WEEKDAY($E10846,2)&lt;6,1,0))</f>
        <v/>
      </c>
      <c r="H10846" s="12">
        <f>IF(OR($E10846="",$F10846=""),"",IF(AND($G10846=1,$F10846&gt;='Working Hours'!$C$8,$F10846&lt;'Working Hours'!$C$9),1,0))</f>
        <v/>
      </c>
    </row>
    <row r="10847">
      <c r="A10847" s="11" t="n"/>
      <c r="B10847" s="11" t="n"/>
      <c r="C10847" s="11" t="n"/>
      <c r="E10847" s="12">
        <f>IF($A10847="","",IF(ISNUMBER($A10847),$A10847,IFERROR(DATEVALUE($A10847),"")))</f>
        <v/>
      </c>
      <c r="F10847" s="12">
        <f>IF($B10847="","",IF(ISNUMBER($B10847),HOUR($B10847)*2+MINUTE($B10847)/30,IFERROR(VALUE(LEFT($B10847,FIND(":",$B10847)-1))*2+VALUE(MID($B10847,FIND(":",$B10847)+1,2))/30,"")))</f>
        <v/>
      </c>
      <c r="G10847" s="12">
        <f>IF($E10847="","",IF(WEEKDAY($E10847,2)&lt;6,1,0))</f>
        <v/>
      </c>
      <c r="H10847" s="12">
        <f>IF(OR($E10847="",$F10847=""),"",IF(AND($G10847=1,$F10847&gt;='Working Hours'!$C$8,$F10847&lt;'Working Hours'!$C$9),1,0))</f>
        <v/>
      </c>
    </row>
    <row r="10848">
      <c r="A10848" s="11" t="n"/>
      <c r="B10848" s="11" t="n"/>
      <c r="C10848" s="11" t="n"/>
      <c r="E10848" s="12">
        <f>IF($A10848="","",IF(ISNUMBER($A10848),$A10848,IFERROR(DATEVALUE($A10848),"")))</f>
        <v/>
      </c>
      <c r="F10848" s="12">
        <f>IF($B10848="","",IF(ISNUMBER($B10848),HOUR($B10848)*2+MINUTE($B10848)/30,IFERROR(VALUE(LEFT($B10848,FIND(":",$B10848)-1))*2+VALUE(MID($B10848,FIND(":",$B10848)+1,2))/30,"")))</f>
        <v/>
      </c>
      <c r="G10848" s="12">
        <f>IF($E10848="","",IF(WEEKDAY($E10848,2)&lt;6,1,0))</f>
        <v/>
      </c>
      <c r="H10848" s="12">
        <f>IF(OR($E10848="",$F10848=""),"",IF(AND($G10848=1,$F10848&gt;='Working Hours'!$C$8,$F10848&lt;'Working Hours'!$C$9),1,0))</f>
        <v/>
      </c>
    </row>
    <row r="10849">
      <c r="A10849" s="11" t="n"/>
      <c r="B10849" s="11" t="n"/>
      <c r="C10849" s="11" t="n"/>
      <c r="E10849" s="12">
        <f>IF($A10849="","",IF(ISNUMBER($A10849),$A10849,IFERROR(DATEVALUE($A10849),"")))</f>
        <v/>
      </c>
      <c r="F10849" s="12">
        <f>IF($B10849="","",IF(ISNUMBER($B10849),HOUR($B10849)*2+MINUTE($B10849)/30,IFERROR(VALUE(LEFT($B10849,FIND(":",$B10849)-1))*2+VALUE(MID($B10849,FIND(":",$B10849)+1,2))/30,"")))</f>
        <v/>
      </c>
      <c r="G10849" s="12">
        <f>IF($E10849="","",IF(WEEKDAY($E10849,2)&lt;6,1,0))</f>
        <v/>
      </c>
      <c r="H10849" s="12">
        <f>IF(OR($E10849="",$F10849=""),"",IF(AND($G10849=1,$F10849&gt;='Working Hours'!$C$8,$F10849&lt;'Working Hours'!$C$9),1,0))</f>
        <v/>
      </c>
    </row>
    <row r="10850">
      <c r="A10850" s="11" t="n"/>
      <c r="B10850" s="11" t="n"/>
      <c r="C10850" s="11" t="n"/>
      <c r="E10850" s="12">
        <f>IF($A10850="","",IF(ISNUMBER($A10850),$A10850,IFERROR(DATEVALUE($A10850),"")))</f>
        <v/>
      </c>
      <c r="F10850" s="12">
        <f>IF($B10850="","",IF(ISNUMBER($B10850),HOUR($B10850)*2+MINUTE($B10850)/30,IFERROR(VALUE(LEFT($B10850,FIND(":",$B10850)-1))*2+VALUE(MID($B10850,FIND(":",$B10850)+1,2))/30,"")))</f>
        <v/>
      </c>
      <c r="G10850" s="12">
        <f>IF($E10850="","",IF(WEEKDAY($E10850,2)&lt;6,1,0))</f>
        <v/>
      </c>
      <c r="H10850" s="12">
        <f>IF(OR($E10850="",$F10850=""),"",IF(AND($G10850=1,$F10850&gt;='Working Hours'!$C$8,$F10850&lt;'Working Hours'!$C$9),1,0))</f>
        <v/>
      </c>
    </row>
    <row r="10851">
      <c r="A10851" s="11" t="n"/>
      <c r="B10851" s="11" t="n"/>
      <c r="C10851" s="11" t="n"/>
      <c r="E10851" s="12">
        <f>IF($A10851="","",IF(ISNUMBER($A10851),$A10851,IFERROR(DATEVALUE($A10851),"")))</f>
        <v/>
      </c>
      <c r="F10851" s="12">
        <f>IF($B10851="","",IF(ISNUMBER($B10851),HOUR($B10851)*2+MINUTE($B10851)/30,IFERROR(VALUE(LEFT($B10851,FIND(":",$B10851)-1))*2+VALUE(MID($B10851,FIND(":",$B10851)+1,2))/30,"")))</f>
        <v/>
      </c>
      <c r="G10851" s="12">
        <f>IF($E10851="","",IF(WEEKDAY($E10851,2)&lt;6,1,0))</f>
        <v/>
      </c>
      <c r="H10851" s="12">
        <f>IF(OR($E10851="",$F10851=""),"",IF(AND($G10851=1,$F10851&gt;='Working Hours'!$C$8,$F10851&lt;'Working Hours'!$C$9),1,0))</f>
        <v/>
      </c>
    </row>
    <row r="10852">
      <c r="A10852" s="11" t="n"/>
      <c r="B10852" s="11" t="n"/>
      <c r="C10852" s="11" t="n"/>
      <c r="E10852" s="12">
        <f>IF($A10852="","",IF(ISNUMBER($A10852),$A10852,IFERROR(DATEVALUE($A10852),"")))</f>
        <v/>
      </c>
      <c r="F10852" s="12">
        <f>IF($B10852="","",IF(ISNUMBER($B10852),HOUR($B10852)*2+MINUTE($B10852)/30,IFERROR(VALUE(LEFT($B10852,FIND(":",$B10852)-1))*2+VALUE(MID($B10852,FIND(":",$B10852)+1,2))/30,"")))</f>
        <v/>
      </c>
      <c r="G10852" s="12">
        <f>IF($E10852="","",IF(WEEKDAY($E10852,2)&lt;6,1,0))</f>
        <v/>
      </c>
      <c r="H10852" s="12">
        <f>IF(OR($E10852="",$F10852=""),"",IF(AND($G10852=1,$F10852&gt;='Working Hours'!$C$8,$F10852&lt;'Working Hours'!$C$9),1,0))</f>
        <v/>
      </c>
    </row>
    <row r="10853">
      <c r="A10853" s="11" t="n"/>
      <c r="B10853" s="11" t="n"/>
      <c r="C10853" s="11" t="n"/>
      <c r="E10853" s="12">
        <f>IF($A10853="","",IF(ISNUMBER($A10853),$A10853,IFERROR(DATEVALUE($A10853),"")))</f>
        <v/>
      </c>
      <c r="F10853" s="12">
        <f>IF($B10853="","",IF(ISNUMBER($B10853),HOUR($B10853)*2+MINUTE($B10853)/30,IFERROR(VALUE(LEFT($B10853,FIND(":",$B10853)-1))*2+VALUE(MID($B10853,FIND(":",$B10853)+1,2))/30,"")))</f>
        <v/>
      </c>
      <c r="G10853" s="12">
        <f>IF($E10853="","",IF(WEEKDAY($E10853,2)&lt;6,1,0))</f>
        <v/>
      </c>
      <c r="H10853" s="12">
        <f>IF(OR($E10853="",$F10853=""),"",IF(AND($G10853=1,$F10853&gt;='Working Hours'!$C$8,$F10853&lt;'Working Hours'!$C$9),1,0))</f>
        <v/>
      </c>
    </row>
    <row r="10854">
      <c r="A10854" s="11" t="n"/>
      <c r="B10854" s="11" t="n"/>
      <c r="C10854" s="11" t="n"/>
      <c r="E10854" s="12">
        <f>IF($A10854="","",IF(ISNUMBER($A10854),$A10854,IFERROR(DATEVALUE($A10854),"")))</f>
        <v/>
      </c>
      <c r="F10854" s="12">
        <f>IF($B10854="","",IF(ISNUMBER($B10854),HOUR($B10854)*2+MINUTE($B10854)/30,IFERROR(VALUE(LEFT($B10854,FIND(":",$B10854)-1))*2+VALUE(MID($B10854,FIND(":",$B10854)+1,2))/30,"")))</f>
        <v/>
      </c>
      <c r="G10854" s="12">
        <f>IF($E10854="","",IF(WEEKDAY($E10854,2)&lt;6,1,0))</f>
        <v/>
      </c>
      <c r="H10854" s="12">
        <f>IF(OR($E10854="",$F10854=""),"",IF(AND($G10854=1,$F10854&gt;='Working Hours'!$C$8,$F10854&lt;'Working Hours'!$C$9),1,0))</f>
        <v/>
      </c>
    </row>
    <row r="10855">
      <c r="A10855" s="11" t="n"/>
      <c r="B10855" s="11" t="n"/>
      <c r="C10855" s="11" t="n"/>
      <c r="E10855" s="12">
        <f>IF($A10855="","",IF(ISNUMBER($A10855),$A10855,IFERROR(DATEVALUE($A10855),"")))</f>
        <v/>
      </c>
      <c r="F10855" s="12">
        <f>IF($B10855="","",IF(ISNUMBER($B10855),HOUR($B10855)*2+MINUTE($B10855)/30,IFERROR(VALUE(LEFT($B10855,FIND(":",$B10855)-1))*2+VALUE(MID($B10855,FIND(":",$B10855)+1,2))/30,"")))</f>
        <v/>
      </c>
      <c r="G10855" s="12">
        <f>IF($E10855="","",IF(WEEKDAY($E10855,2)&lt;6,1,0))</f>
        <v/>
      </c>
      <c r="H10855" s="12">
        <f>IF(OR($E10855="",$F10855=""),"",IF(AND($G10855=1,$F10855&gt;='Working Hours'!$C$8,$F10855&lt;'Working Hours'!$C$9),1,0))</f>
        <v/>
      </c>
    </row>
    <row r="10856">
      <c r="A10856" s="11" t="n"/>
      <c r="B10856" s="11" t="n"/>
      <c r="C10856" s="11" t="n"/>
      <c r="E10856" s="12">
        <f>IF($A10856="","",IF(ISNUMBER($A10856),$A10856,IFERROR(DATEVALUE($A10856),"")))</f>
        <v/>
      </c>
      <c r="F10856" s="12">
        <f>IF($B10856="","",IF(ISNUMBER($B10856),HOUR($B10856)*2+MINUTE($B10856)/30,IFERROR(VALUE(LEFT($B10856,FIND(":",$B10856)-1))*2+VALUE(MID($B10856,FIND(":",$B10856)+1,2))/30,"")))</f>
        <v/>
      </c>
      <c r="G10856" s="12">
        <f>IF($E10856="","",IF(WEEKDAY($E10856,2)&lt;6,1,0))</f>
        <v/>
      </c>
      <c r="H10856" s="12">
        <f>IF(OR($E10856="",$F10856=""),"",IF(AND($G10856=1,$F10856&gt;='Working Hours'!$C$8,$F10856&lt;'Working Hours'!$C$9),1,0))</f>
        <v/>
      </c>
    </row>
    <row r="10857">
      <c r="A10857" s="11" t="n"/>
      <c r="B10857" s="11" t="n"/>
      <c r="C10857" s="11" t="n"/>
      <c r="E10857" s="12">
        <f>IF($A10857="","",IF(ISNUMBER($A10857),$A10857,IFERROR(DATEVALUE($A10857),"")))</f>
        <v/>
      </c>
      <c r="F10857" s="12">
        <f>IF($B10857="","",IF(ISNUMBER($B10857),HOUR($B10857)*2+MINUTE($B10857)/30,IFERROR(VALUE(LEFT($B10857,FIND(":",$B10857)-1))*2+VALUE(MID($B10857,FIND(":",$B10857)+1,2))/30,"")))</f>
        <v/>
      </c>
      <c r="G10857" s="12">
        <f>IF($E10857="","",IF(WEEKDAY($E10857,2)&lt;6,1,0))</f>
        <v/>
      </c>
      <c r="H10857" s="12">
        <f>IF(OR($E10857="",$F10857=""),"",IF(AND($G10857=1,$F10857&gt;='Working Hours'!$C$8,$F10857&lt;'Working Hours'!$C$9),1,0))</f>
        <v/>
      </c>
    </row>
    <row r="10858">
      <c r="A10858" s="11" t="n"/>
      <c r="B10858" s="11" t="n"/>
      <c r="C10858" s="11" t="n"/>
      <c r="E10858" s="12">
        <f>IF($A10858="","",IF(ISNUMBER($A10858),$A10858,IFERROR(DATEVALUE($A10858),"")))</f>
        <v/>
      </c>
      <c r="F10858" s="12">
        <f>IF($B10858="","",IF(ISNUMBER($B10858),HOUR($B10858)*2+MINUTE($B10858)/30,IFERROR(VALUE(LEFT($B10858,FIND(":",$B10858)-1))*2+VALUE(MID($B10858,FIND(":",$B10858)+1,2))/30,"")))</f>
        <v/>
      </c>
      <c r="G10858" s="12">
        <f>IF($E10858="","",IF(WEEKDAY($E10858,2)&lt;6,1,0))</f>
        <v/>
      </c>
      <c r="H10858" s="12">
        <f>IF(OR($E10858="",$F10858=""),"",IF(AND($G10858=1,$F10858&gt;='Working Hours'!$C$8,$F10858&lt;'Working Hours'!$C$9),1,0))</f>
        <v/>
      </c>
    </row>
    <row r="10859">
      <c r="A10859" s="11" t="n"/>
      <c r="B10859" s="11" t="n"/>
      <c r="C10859" s="11" t="n"/>
      <c r="E10859" s="12">
        <f>IF($A10859="","",IF(ISNUMBER($A10859),$A10859,IFERROR(DATEVALUE($A10859),"")))</f>
        <v/>
      </c>
      <c r="F10859" s="12">
        <f>IF($B10859="","",IF(ISNUMBER($B10859),HOUR($B10859)*2+MINUTE($B10859)/30,IFERROR(VALUE(LEFT($B10859,FIND(":",$B10859)-1))*2+VALUE(MID($B10859,FIND(":",$B10859)+1,2))/30,"")))</f>
        <v/>
      </c>
      <c r="G10859" s="12">
        <f>IF($E10859="","",IF(WEEKDAY($E10859,2)&lt;6,1,0))</f>
        <v/>
      </c>
      <c r="H10859" s="12">
        <f>IF(OR($E10859="",$F10859=""),"",IF(AND($G10859=1,$F10859&gt;='Working Hours'!$C$8,$F10859&lt;'Working Hours'!$C$9),1,0))</f>
        <v/>
      </c>
    </row>
    <row r="10860">
      <c r="A10860" s="11" t="n"/>
      <c r="B10860" s="11" t="n"/>
      <c r="C10860" s="11" t="n"/>
      <c r="E10860" s="12">
        <f>IF($A10860="","",IF(ISNUMBER($A10860),$A10860,IFERROR(DATEVALUE($A10860),"")))</f>
        <v/>
      </c>
      <c r="F10860" s="12">
        <f>IF($B10860="","",IF(ISNUMBER($B10860),HOUR($B10860)*2+MINUTE($B10860)/30,IFERROR(VALUE(LEFT($B10860,FIND(":",$B10860)-1))*2+VALUE(MID($B10860,FIND(":",$B10860)+1,2))/30,"")))</f>
        <v/>
      </c>
      <c r="G10860" s="12">
        <f>IF($E10860="","",IF(WEEKDAY($E10860,2)&lt;6,1,0))</f>
        <v/>
      </c>
      <c r="H10860" s="12">
        <f>IF(OR($E10860="",$F10860=""),"",IF(AND($G10860=1,$F10860&gt;='Working Hours'!$C$8,$F10860&lt;'Working Hours'!$C$9),1,0))</f>
        <v/>
      </c>
    </row>
    <row r="10861">
      <c r="A10861" s="11" t="n"/>
      <c r="B10861" s="11" t="n"/>
      <c r="C10861" s="11" t="n"/>
      <c r="E10861" s="12">
        <f>IF($A10861="","",IF(ISNUMBER($A10861),$A10861,IFERROR(DATEVALUE($A10861),"")))</f>
        <v/>
      </c>
      <c r="F10861" s="12">
        <f>IF($B10861="","",IF(ISNUMBER($B10861),HOUR($B10861)*2+MINUTE($B10861)/30,IFERROR(VALUE(LEFT($B10861,FIND(":",$B10861)-1))*2+VALUE(MID($B10861,FIND(":",$B10861)+1,2))/30,"")))</f>
        <v/>
      </c>
      <c r="G10861" s="12">
        <f>IF($E10861="","",IF(WEEKDAY($E10861,2)&lt;6,1,0))</f>
        <v/>
      </c>
      <c r="H10861" s="12">
        <f>IF(OR($E10861="",$F10861=""),"",IF(AND($G10861=1,$F10861&gt;='Working Hours'!$C$8,$F10861&lt;'Working Hours'!$C$9),1,0))</f>
        <v/>
      </c>
    </row>
    <row r="10862">
      <c r="A10862" s="11" t="n"/>
      <c r="B10862" s="11" t="n"/>
      <c r="C10862" s="11" t="n"/>
      <c r="E10862" s="12">
        <f>IF($A10862="","",IF(ISNUMBER($A10862),$A10862,IFERROR(DATEVALUE($A10862),"")))</f>
        <v/>
      </c>
      <c r="F10862" s="12">
        <f>IF($B10862="","",IF(ISNUMBER($B10862),HOUR($B10862)*2+MINUTE($B10862)/30,IFERROR(VALUE(LEFT($B10862,FIND(":",$B10862)-1))*2+VALUE(MID($B10862,FIND(":",$B10862)+1,2))/30,"")))</f>
        <v/>
      </c>
      <c r="G10862" s="12">
        <f>IF($E10862="","",IF(WEEKDAY($E10862,2)&lt;6,1,0))</f>
        <v/>
      </c>
      <c r="H10862" s="12">
        <f>IF(OR($E10862="",$F10862=""),"",IF(AND($G10862=1,$F10862&gt;='Working Hours'!$C$8,$F10862&lt;'Working Hours'!$C$9),1,0))</f>
        <v/>
      </c>
    </row>
    <row r="10863">
      <c r="A10863" s="11" t="n"/>
      <c r="B10863" s="11" t="n"/>
      <c r="C10863" s="11" t="n"/>
      <c r="E10863" s="12">
        <f>IF($A10863="","",IF(ISNUMBER($A10863),$A10863,IFERROR(DATEVALUE($A10863),"")))</f>
        <v/>
      </c>
      <c r="F10863" s="12">
        <f>IF($B10863="","",IF(ISNUMBER($B10863),HOUR($B10863)*2+MINUTE($B10863)/30,IFERROR(VALUE(LEFT($B10863,FIND(":",$B10863)-1))*2+VALUE(MID($B10863,FIND(":",$B10863)+1,2))/30,"")))</f>
        <v/>
      </c>
      <c r="G10863" s="12">
        <f>IF($E10863="","",IF(WEEKDAY($E10863,2)&lt;6,1,0))</f>
        <v/>
      </c>
      <c r="H10863" s="12">
        <f>IF(OR($E10863="",$F10863=""),"",IF(AND($G10863=1,$F10863&gt;='Working Hours'!$C$8,$F10863&lt;'Working Hours'!$C$9),1,0))</f>
        <v/>
      </c>
    </row>
    <row r="10864">
      <c r="A10864" s="11" t="n"/>
      <c r="B10864" s="11" t="n"/>
      <c r="C10864" s="11" t="n"/>
      <c r="E10864" s="12">
        <f>IF($A10864="","",IF(ISNUMBER($A10864),$A10864,IFERROR(DATEVALUE($A10864),"")))</f>
        <v/>
      </c>
      <c r="F10864" s="12">
        <f>IF($B10864="","",IF(ISNUMBER($B10864),HOUR($B10864)*2+MINUTE($B10864)/30,IFERROR(VALUE(LEFT($B10864,FIND(":",$B10864)-1))*2+VALUE(MID($B10864,FIND(":",$B10864)+1,2))/30,"")))</f>
        <v/>
      </c>
      <c r="G10864" s="12">
        <f>IF($E10864="","",IF(WEEKDAY($E10864,2)&lt;6,1,0))</f>
        <v/>
      </c>
      <c r="H10864" s="12">
        <f>IF(OR($E10864="",$F10864=""),"",IF(AND($G10864=1,$F10864&gt;='Working Hours'!$C$8,$F10864&lt;'Working Hours'!$C$9),1,0))</f>
        <v/>
      </c>
    </row>
    <row r="10865">
      <c r="A10865" s="11" t="n"/>
      <c r="B10865" s="11" t="n"/>
      <c r="C10865" s="11" t="n"/>
      <c r="E10865" s="12">
        <f>IF($A10865="","",IF(ISNUMBER($A10865),$A10865,IFERROR(DATEVALUE($A10865),"")))</f>
        <v/>
      </c>
      <c r="F10865" s="12">
        <f>IF($B10865="","",IF(ISNUMBER($B10865),HOUR($B10865)*2+MINUTE($B10865)/30,IFERROR(VALUE(LEFT($B10865,FIND(":",$B10865)-1))*2+VALUE(MID($B10865,FIND(":",$B10865)+1,2))/30,"")))</f>
        <v/>
      </c>
      <c r="G10865" s="12">
        <f>IF($E10865="","",IF(WEEKDAY($E10865,2)&lt;6,1,0))</f>
        <v/>
      </c>
      <c r="H10865" s="12">
        <f>IF(OR($E10865="",$F10865=""),"",IF(AND($G10865=1,$F10865&gt;='Working Hours'!$C$8,$F10865&lt;'Working Hours'!$C$9),1,0))</f>
        <v/>
      </c>
    </row>
    <row r="10866">
      <c r="A10866" s="11" t="n"/>
      <c r="B10866" s="11" t="n"/>
      <c r="C10866" s="11" t="n"/>
      <c r="E10866" s="12">
        <f>IF($A10866="","",IF(ISNUMBER($A10866),$A10866,IFERROR(DATEVALUE($A10866),"")))</f>
        <v/>
      </c>
      <c r="F10866" s="12">
        <f>IF($B10866="","",IF(ISNUMBER($B10866),HOUR($B10866)*2+MINUTE($B10866)/30,IFERROR(VALUE(LEFT($B10866,FIND(":",$B10866)-1))*2+VALUE(MID($B10866,FIND(":",$B10866)+1,2))/30,"")))</f>
        <v/>
      </c>
      <c r="G10866" s="12">
        <f>IF($E10866="","",IF(WEEKDAY($E10866,2)&lt;6,1,0))</f>
        <v/>
      </c>
      <c r="H10866" s="12">
        <f>IF(OR($E10866="",$F10866=""),"",IF(AND($G10866=1,$F10866&gt;='Working Hours'!$C$8,$F10866&lt;'Working Hours'!$C$9),1,0))</f>
        <v/>
      </c>
    </row>
    <row r="10867">
      <c r="A10867" s="11" t="n"/>
      <c r="B10867" s="11" t="n"/>
      <c r="C10867" s="11" t="n"/>
      <c r="E10867" s="12">
        <f>IF($A10867="","",IF(ISNUMBER($A10867),$A10867,IFERROR(DATEVALUE($A10867),"")))</f>
        <v/>
      </c>
      <c r="F10867" s="12">
        <f>IF($B10867="","",IF(ISNUMBER($B10867),HOUR($B10867)*2+MINUTE($B10867)/30,IFERROR(VALUE(LEFT($B10867,FIND(":",$B10867)-1))*2+VALUE(MID($B10867,FIND(":",$B10867)+1,2))/30,"")))</f>
        <v/>
      </c>
      <c r="G10867" s="12">
        <f>IF($E10867="","",IF(WEEKDAY($E10867,2)&lt;6,1,0))</f>
        <v/>
      </c>
      <c r="H10867" s="12">
        <f>IF(OR($E10867="",$F10867=""),"",IF(AND($G10867=1,$F10867&gt;='Working Hours'!$C$8,$F10867&lt;'Working Hours'!$C$9),1,0))</f>
        <v/>
      </c>
    </row>
    <row r="10868">
      <c r="A10868" s="11" t="n"/>
      <c r="B10868" s="11" t="n"/>
      <c r="C10868" s="11" t="n"/>
      <c r="E10868" s="12">
        <f>IF($A10868="","",IF(ISNUMBER($A10868),$A10868,IFERROR(DATEVALUE($A10868),"")))</f>
        <v/>
      </c>
      <c r="F10868" s="12">
        <f>IF($B10868="","",IF(ISNUMBER($B10868),HOUR($B10868)*2+MINUTE($B10868)/30,IFERROR(VALUE(LEFT($B10868,FIND(":",$B10868)-1))*2+VALUE(MID($B10868,FIND(":",$B10868)+1,2))/30,"")))</f>
        <v/>
      </c>
      <c r="G10868" s="12">
        <f>IF($E10868="","",IF(WEEKDAY($E10868,2)&lt;6,1,0))</f>
        <v/>
      </c>
      <c r="H10868" s="12">
        <f>IF(OR($E10868="",$F10868=""),"",IF(AND($G10868=1,$F10868&gt;='Working Hours'!$C$8,$F10868&lt;'Working Hours'!$C$9),1,0))</f>
        <v/>
      </c>
    </row>
    <row r="10869">
      <c r="A10869" s="11" t="n"/>
      <c r="B10869" s="11" t="n"/>
      <c r="C10869" s="11" t="n"/>
      <c r="E10869" s="12">
        <f>IF($A10869="","",IF(ISNUMBER($A10869),$A10869,IFERROR(DATEVALUE($A10869),"")))</f>
        <v/>
      </c>
      <c r="F10869" s="12">
        <f>IF($B10869="","",IF(ISNUMBER($B10869),HOUR($B10869)*2+MINUTE($B10869)/30,IFERROR(VALUE(LEFT($B10869,FIND(":",$B10869)-1))*2+VALUE(MID($B10869,FIND(":",$B10869)+1,2))/30,"")))</f>
        <v/>
      </c>
      <c r="G10869" s="12">
        <f>IF($E10869="","",IF(WEEKDAY($E10869,2)&lt;6,1,0))</f>
        <v/>
      </c>
      <c r="H10869" s="12">
        <f>IF(OR($E10869="",$F10869=""),"",IF(AND($G10869=1,$F10869&gt;='Working Hours'!$C$8,$F10869&lt;'Working Hours'!$C$9),1,0))</f>
        <v/>
      </c>
    </row>
    <row r="10870">
      <c r="A10870" s="11" t="n"/>
      <c r="B10870" s="11" t="n"/>
      <c r="C10870" s="11" t="n"/>
      <c r="E10870" s="12">
        <f>IF($A10870="","",IF(ISNUMBER($A10870),$A10870,IFERROR(DATEVALUE($A10870),"")))</f>
        <v/>
      </c>
      <c r="F10870" s="12">
        <f>IF($B10870="","",IF(ISNUMBER($B10870),HOUR($B10870)*2+MINUTE($B10870)/30,IFERROR(VALUE(LEFT($B10870,FIND(":",$B10870)-1))*2+VALUE(MID($B10870,FIND(":",$B10870)+1,2))/30,"")))</f>
        <v/>
      </c>
      <c r="G10870" s="12">
        <f>IF($E10870="","",IF(WEEKDAY($E10870,2)&lt;6,1,0))</f>
        <v/>
      </c>
      <c r="H10870" s="12">
        <f>IF(OR($E10870="",$F10870=""),"",IF(AND($G10870=1,$F10870&gt;='Working Hours'!$C$8,$F10870&lt;'Working Hours'!$C$9),1,0))</f>
        <v/>
      </c>
    </row>
    <row r="10871">
      <c r="A10871" s="11" t="n"/>
      <c r="B10871" s="11" t="n"/>
      <c r="C10871" s="11" t="n"/>
      <c r="E10871" s="12">
        <f>IF($A10871="","",IF(ISNUMBER($A10871),$A10871,IFERROR(DATEVALUE($A10871),"")))</f>
        <v/>
      </c>
      <c r="F10871" s="12">
        <f>IF($B10871="","",IF(ISNUMBER($B10871),HOUR($B10871)*2+MINUTE($B10871)/30,IFERROR(VALUE(LEFT($B10871,FIND(":",$B10871)-1))*2+VALUE(MID($B10871,FIND(":",$B10871)+1,2))/30,"")))</f>
        <v/>
      </c>
      <c r="G10871" s="12">
        <f>IF($E10871="","",IF(WEEKDAY($E10871,2)&lt;6,1,0))</f>
        <v/>
      </c>
      <c r="H10871" s="12">
        <f>IF(OR($E10871="",$F10871=""),"",IF(AND($G10871=1,$F10871&gt;='Working Hours'!$C$8,$F10871&lt;'Working Hours'!$C$9),1,0))</f>
        <v/>
      </c>
    </row>
    <row r="10872">
      <c r="A10872" s="11" t="n"/>
      <c r="B10872" s="11" t="n"/>
      <c r="C10872" s="11" t="n"/>
      <c r="E10872" s="12">
        <f>IF($A10872="","",IF(ISNUMBER($A10872),$A10872,IFERROR(DATEVALUE($A10872),"")))</f>
        <v/>
      </c>
      <c r="F10872" s="12">
        <f>IF($B10872="","",IF(ISNUMBER($B10872),HOUR($B10872)*2+MINUTE($B10872)/30,IFERROR(VALUE(LEFT($B10872,FIND(":",$B10872)-1))*2+VALUE(MID($B10872,FIND(":",$B10872)+1,2))/30,"")))</f>
        <v/>
      </c>
      <c r="G10872" s="12">
        <f>IF($E10872="","",IF(WEEKDAY($E10872,2)&lt;6,1,0))</f>
        <v/>
      </c>
      <c r="H10872" s="12">
        <f>IF(OR($E10872="",$F10872=""),"",IF(AND($G10872=1,$F10872&gt;='Working Hours'!$C$8,$F10872&lt;'Working Hours'!$C$9),1,0))</f>
        <v/>
      </c>
    </row>
    <row r="10873">
      <c r="A10873" s="11" t="n"/>
      <c r="B10873" s="11" t="n"/>
      <c r="C10873" s="11" t="n"/>
      <c r="E10873" s="12">
        <f>IF($A10873="","",IF(ISNUMBER($A10873),$A10873,IFERROR(DATEVALUE($A10873),"")))</f>
        <v/>
      </c>
      <c r="F10873" s="12">
        <f>IF($B10873="","",IF(ISNUMBER($B10873),HOUR($B10873)*2+MINUTE($B10873)/30,IFERROR(VALUE(LEFT($B10873,FIND(":",$B10873)-1))*2+VALUE(MID($B10873,FIND(":",$B10873)+1,2))/30,"")))</f>
        <v/>
      </c>
      <c r="G10873" s="12">
        <f>IF($E10873="","",IF(WEEKDAY($E10873,2)&lt;6,1,0))</f>
        <v/>
      </c>
      <c r="H10873" s="12">
        <f>IF(OR($E10873="",$F10873=""),"",IF(AND($G10873=1,$F10873&gt;='Working Hours'!$C$8,$F10873&lt;'Working Hours'!$C$9),1,0))</f>
        <v/>
      </c>
    </row>
    <row r="10874">
      <c r="A10874" s="11" t="n"/>
      <c r="B10874" s="11" t="n"/>
      <c r="C10874" s="11" t="n"/>
      <c r="E10874" s="12">
        <f>IF($A10874="","",IF(ISNUMBER($A10874),$A10874,IFERROR(DATEVALUE($A10874),"")))</f>
        <v/>
      </c>
      <c r="F10874" s="12">
        <f>IF($B10874="","",IF(ISNUMBER($B10874),HOUR($B10874)*2+MINUTE($B10874)/30,IFERROR(VALUE(LEFT($B10874,FIND(":",$B10874)-1))*2+VALUE(MID($B10874,FIND(":",$B10874)+1,2))/30,"")))</f>
        <v/>
      </c>
      <c r="G10874" s="12">
        <f>IF($E10874="","",IF(WEEKDAY($E10874,2)&lt;6,1,0))</f>
        <v/>
      </c>
      <c r="H10874" s="12">
        <f>IF(OR($E10874="",$F10874=""),"",IF(AND($G10874=1,$F10874&gt;='Working Hours'!$C$8,$F10874&lt;'Working Hours'!$C$9),1,0))</f>
        <v/>
      </c>
    </row>
    <row r="10875">
      <c r="A10875" s="11" t="n"/>
      <c r="B10875" s="11" t="n"/>
      <c r="C10875" s="11" t="n"/>
      <c r="E10875" s="12">
        <f>IF($A10875="","",IF(ISNUMBER($A10875),$A10875,IFERROR(DATEVALUE($A10875),"")))</f>
        <v/>
      </c>
      <c r="F10875" s="12">
        <f>IF($B10875="","",IF(ISNUMBER($B10875),HOUR($B10875)*2+MINUTE($B10875)/30,IFERROR(VALUE(LEFT($B10875,FIND(":",$B10875)-1))*2+VALUE(MID($B10875,FIND(":",$B10875)+1,2))/30,"")))</f>
        <v/>
      </c>
      <c r="G10875" s="12">
        <f>IF($E10875="","",IF(WEEKDAY($E10875,2)&lt;6,1,0))</f>
        <v/>
      </c>
      <c r="H10875" s="12">
        <f>IF(OR($E10875="",$F10875=""),"",IF(AND($G10875=1,$F10875&gt;='Working Hours'!$C$8,$F10875&lt;'Working Hours'!$C$9),1,0))</f>
        <v/>
      </c>
    </row>
    <row r="10876">
      <c r="A10876" s="11" t="n"/>
      <c r="B10876" s="11" t="n"/>
      <c r="C10876" s="11" t="n"/>
      <c r="E10876" s="12">
        <f>IF($A10876="","",IF(ISNUMBER($A10876),$A10876,IFERROR(DATEVALUE($A10876),"")))</f>
        <v/>
      </c>
      <c r="F10876" s="12">
        <f>IF($B10876="","",IF(ISNUMBER($B10876),HOUR($B10876)*2+MINUTE($B10876)/30,IFERROR(VALUE(LEFT($B10876,FIND(":",$B10876)-1))*2+VALUE(MID($B10876,FIND(":",$B10876)+1,2))/30,"")))</f>
        <v/>
      </c>
      <c r="G10876" s="12">
        <f>IF($E10876="","",IF(WEEKDAY($E10876,2)&lt;6,1,0))</f>
        <v/>
      </c>
      <c r="H10876" s="12">
        <f>IF(OR($E10876="",$F10876=""),"",IF(AND($G10876=1,$F10876&gt;='Working Hours'!$C$8,$F10876&lt;'Working Hours'!$C$9),1,0))</f>
        <v/>
      </c>
    </row>
    <row r="10877">
      <c r="A10877" s="11" t="n"/>
      <c r="B10877" s="11" t="n"/>
      <c r="C10877" s="11" t="n"/>
      <c r="E10877" s="12">
        <f>IF($A10877="","",IF(ISNUMBER($A10877),$A10877,IFERROR(DATEVALUE($A10877),"")))</f>
        <v/>
      </c>
      <c r="F10877" s="12">
        <f>IF($B10877="","",IF(ISNUMBER($B10877),HOUR($B10877)*2+MINUTE($B10877)/30,IFERROR(VALUE(LEFT($B10877,FIND(":",$B10877)-1))*2+VALUE(MID($B10877,FIND(":",$B10877)+1,2))/30,"")))</f>
        <v/>
      </c>
      <c r="G10877" s="12">
        <f>IF($E10877="","",IF(WEEKDAY($E10877,2)&lt;6,1,0))</f>
        <v/>
      </c>
      <c r="H10877" s="12">
        <f>IF(OR($E10877="",$F10877=""),"",IF(AND($G10877=1,$F10877&gt;='Working Hours'!$C$8,$F10877&lt;'Working Hours'!$C$9),1,0))</f>
        <v/>
      </c>
    </row>
    <row r="10878">
      <c r="A10878" s="11" t="n"/>
      <c r="B10878" s="11" t="n"/>
      <c r="C10878" s="11" t="n"/>
      <c r="E10878" s="12">
        <f>IF($A10878="","",IF(ISNUMBER($A10878),$A10878,IFERROR(DATEVALUE($A10878),"")))</f>
        <v/>
      </c>
      <c r="F10878" s="12">
        <f>IF($B10878="","",IF(ISNUMBER($B10878),HOUR($B10878)*2+MINUTE($B10878)/30,IFERROR(VALUE(LEFT($B10878,FIND(":",$B10878)-1))*2+VALUE(MID($B10878,FIND(":",$B10878)+1,2))/30,"")))</f>
        <v/>
      </c>
      <c r="G10878" s="12">
        <f>IF($E10878="","",IF(WEEKDAY($E10878,2)&lt;6,1,0))</f>
        <v/>
      </c>
      <c r="H10878" s="12">
        <f>IF(OR($E10878="",$F10878=""),"",IF(AND($G10878=1,$F10878&gt;='Working Hours'!$C$8,$F10878&lt;'Working Hours'!$C$9),1,0))</f>
        <v/>
      </c>
    </row>
    <row r="10879">
      <c r="A10879" s="11" t="n"/>
      <c r="B10879" s="11" t="n"/>
      <c r="C10879" s="11" t="n"/>
      <c r="E10879" s="12">
        <f>IF($A10879="","",IF(ISNUMBER($A10879),$A10879,IFERROR(DATEVALUE($A10879),"")))</f>
        <v/>
      </c>
      <c r="F10879" s="12">
        <f>IF($B10879="","",IF(ISNUMBER($B10879),HOUR($B10879)*2+MINUTE($B10879)/30,IFERROR(VALUE(LEFT($B10879,FIND(":",$B10879)-1))*2+VALUE(MID($B10879,FIND(":",$B10879)+1,2))/30,"")))</f>
        <v/>
      </c>
      <c r="G10879" s="12">
        <f>IF($E10879="","",IF(WEEKDAY($E10879,2)&lt;6,1,0))</f>
        <v/>
      </c>
      <c r="H10879" s="12">
        <f>IF(OR($E10879="",$F10879=""),"",IF(AND($G10879=1,$F10879&gt;='Working Hours'!$C$8,$F10879&lt;'Working Hours'!$C$9),1,0))</f>
        <v/>
      </c>
    </row>
    <row r="10880">
      <c r="A10880" s="11" t="n"/>
      <c r="B10880" s="11" t="n"/>
      <c r="C10880" s="11" t="n"/>
      <c r="E10880" s="12">
        <f>IF($A10880="","",IF(ISNUMBER($A10880),$A10880,IFERROR(DATEVALUE($A10880),"")))</f>
        <v/>
      </c>
      <c r="F10880" s="12">
        <f>IF($B10880="","",IF(ISNUMBER($B10880),HOUR($B10880)*2+MINUTE($B10880)/30,IFERROR(VALUE(LEFT($B10880,FIND(":",$B10880)-1))*2+VALUE(MID($B10880,FIND(":",$B10880)+1,2))/30,"")))</f>
        <v/>
      </c>
      <c r="G10880" s="12">
        <f>IF($E10880="","",IF(WEEKDAY($E10880,2)&lt;6,1,0))</f>
        <v/>
      </c>
      <c r="H10880" s="12">
        <f>IF(OR($E10880="",$F10880=""),"",IF(AND($G10880=1,$F10880&gt;='Working Hours'!$C$8,$F10880&lt;'Working Hours'!$C$9),1,0))</f>
        <v/>
      </c>
    </row>
    <row r="10881">
      <c r="A10881" s="11" t="n"/>
      <c r="B10881" s="11" t="n"/>
      <c r="C10881" s="11" t="n"/>
      <c r="E10881" s="12">
        <f>IF($A10881="","",IF(ISNUMBER($A10881),$A10881,IFERROR(DATEVALUE($A10881),"")))</f>
        <v/>
      </c>
      <c r="F10881" s="12">
        <f>IF($B10881="","",IF(ISNUMBER($B10881),HOUR($B10881)*2+MINUTE($B10881)/30,IFERROR(VALUE(LEFT($B10881,FIND(":",$B10881)-1))*2+VALUE(MID($B10881,FIND(":",$B10881)+1,2))/30,"")))</f>
        <v/>
      </c>
      <c r="G10881" s="12">
        <f>IF($E10881="","",IF(WEEKDAY($E10881,2)&lt;6,1,0))</f>
        <v/>
      </c>
      <c r="H10881" s="12">
        <f>IF(OR($E10881="",$F10881=""),"",IF(AND($G10881=1,$F10881&gt;='Working Hours'!$C$8,$F10881&lt;'Working Hours'!$C$9),1,0))</f>
        <v/>
      </c>
    </row>
    <row r="10882">
      <c r="A10882" s="11" t="n"/>
      <c r="B10882" s="11" t="n"/>
      <c r="C10882" s="11" t="n"/>
      <c r="E10882" s="12">
        <f>IF($A10882="","",IF(ISNUMBER($A10882),$A10882,IFERROR(DATEVALUE($A10882),"")))</f>
        <v/>
      </c>
      <c r="F10882" s="12">
        <f>IF($B10882="","",IF(ISNUMBER($B10882),HOUR($B10882)*2+MINUTE($B10882)/30,IFERROR(VALUE(LEFT($B10882,FIND(":",$B10882)-1))*2+VALUE(MID($B10882,FIND(":",$B10882)+1,2))/30,"")))</f>
        <v/>
      </c>
      <c r="G10882" s="12">
        <f>IF($E10882="","",IF(WEEKDAY($E10882,2)&lt;6,1,0))</f>
        <v/>
      </c>
      <c r="H10882" s="12">
        <f>IF(OR($E10882="",$F10882=""),"",IF(AND($G10882=1,$F10882&gt;='Working Hours'!$C$8,$F10882&lt;'Working Hours'!$C$9),1,0))</f>
        <v/>
      </c>
    </row>
    <row r="10883">
      <c r="A10883" s="11" t="n"/>
      <c r="B10883" s="11" t="n"/>
      <c r="C10883" s="11" t="n"/>
      <c r="E10883" s="12">
        <f>IF($A10883="","",IF(ISNUMBER($A10883),$A10883,IFERROR(DATEVALUE($A10883),"")))</f>
        <v/>
      </c>
      <c r="F10883" s="12">
        <f>IF($B10883="","",IF(ISNUMBER($B10883),HOUR($B10883)*2+MINUTE($B10883)/30,IFERROR(VALUE(LEFT($B10883,FIND(":",$B10883)-1))*2+VALUE(MID($B10883,FIND(":",$B10883)+1,2))/30,"")))</f>
        <v/>
      </c>
      <c r="G10883" s="12">
        <f>IF($E10883="","",IF(WEEKDAY($E10883,2)&lt;6,1,0))</f>
        <v/>
      </c>
      <c r="H10883" s="12">
        <f>IF(OR($E10883="",$F10883=""),"",IF(AND($G10883=1,$F10883&gt;='Working Hours'!$C$8,$F10883&lt;'Working Hours'!$C$9),1,0))</f>
        <v/>
      </c>
    </row>
    <row r="10884">
      <c r="A10884" s="11" t="n"/>
      <c r="B10884" s="11" t="n"/>
      <c r="C10884" s="11" t="n"/>
      <c r="E10884" s="12">
        <f>IF($A10884="","",IF(ISNUMBER($A10884),$A10884,IFERROR(DATEVALUE($A10884),"")))</f>
        <v/>
      </c>
      <c r="F10884" s="12">
        <f>IF($B10884="","",IF(ISNUMBER($B10884),HOUR($B10884)*2+MINUTE($B10884)/30,IFERROR(VALUE(LEFT($B10884,FIND(":",$B10884)-1))*2+VALUE(MID($B10884,FIND(":",$B10884)+1,2))/30,"")))</f>
        <v/>
      </c>
      <c r="G10884" s="12">
        <f>IF($E10884="","",IF(WEEKDAY($E10884,2)&lt;6,1,0))</f>
        <v/>
      </c>
      <c r="H10884" s="12">
        <f>IF(OR($E10884="",$F10884=""),"",IF(AND($G10884=1,$F10884&gt;='Working Hours'!$C$8,$F10884&lt;'Working Hours'!$C$9),1,0))</f>
        <v/>
      </c>
    </row>
    <row r="10885">
      <c r="A10885" s="11" t="n"/>
      <c r="B10885" s="11" t="n"/>
      <c r="C10885" s="11" t="n"/>
      <c r="E10885" s="12">
        <f>IF($A10885="","",IF(ISNUMBER($A10885),$A10885,IFERROR(DATEVALUE($A10885),"")))</f>
        <v/>
      </c>
      <c r="F10885" s="12">
        <f>IF($B10885="","",IF(ISNUMBER($B10885),HOUR($B10885)*2+MINUTE($B10885)/30,IFERROR(VALUE(LEFT($B10885,FIND(":",$B10885)-1))*2+VALUE(MID($B10885,FIND(":",$B10885)+1,2))/30,"")))</f>
        <v/>
      </c>
      <c r="G10885" s="12">
        <f>IF($E10885="","",IF(WEEKDAY($E10885,2)&lt;6,1,0))</f>
        <v/>
      </c>
      <c r="H10885" s="12">
        <f>IF(OR($E10885="",$F10885=""),"",IF(AND($G10885=1,$F10885&gt;='Working Hours'!$C$8,$F10885&lt;'Working Hours'!$C$9),1,0))</f>
        <v/>
      </c>
    </row>
    <row r="10886">
      <c r="A10886" s="11" t="n"/>
      <c r="B10886" s="11" t="n"/>
      <c r="C10886" s="11" t="n"/>
      <c r="E10886" s="12">
        <f>IF($A10886="","",IF(ISNUMBER($A10886),$A10886,IFERROR(DATEVALUE($A10886),"")))</f>
        <v/>
      </c>
      <c r="F10886" s="12">
        <f>IF($B10886="","",IF(ISNUMBER($B10886),HOUR($B10886)*2+MINUTE($B10886)/30,IFERROR(VALUE(LEFT($B10886,FIND(":",$B10886)-1))*2+VALUE(MID($B10886,FIND(":",$B10886)+1,2))/30,"")))</f>
        <v/>
      </c>
      <c r="G10886" s="12">
        <f>IF($E10886="","",IF(WEEKDAY($E10886,2)&lt;6,1,0))</f>
        <v/>
      </c>
      <c r="H10886" s="12">
        <f>IF(OR($E10886="",$F10886=""),"",IF(AND($G10886=1,$F10886&gt;='Working Hours'!$C$8,$F10886&lt;'Working Hours'!$C$9),1,0))</f>
        <v/>
      </c>
    </row>
    <row r="10887">
      <c r="A10887" s="11" t="n"/>
      <c r="B10887" s="11" t="n"/>
      <c r="C10887" s="11" t="n"/>
      <c r="E10887" s="12">
        <f>IF($A10887="","",IF(ISNUMBER($A10887),$A10887,IFERROR(DATEVALUE($A10887),"")))</f>
        <v/>
      </c>
      <c r="F10887" s="12">
        <f>IF($B10887="","",IF(ISNUMBER($B10887),HOUR($B10887)*2+MINUTE($B10887)/30,IFERROR(VALUE(LEFT($B10887,FIND(":",$B10887)-1))*2+VALUE(MID($B10887,FIND(":",$B10887)+1,2))/30,"")))</f>
        <v/>
      </c>
      <c r="G10887" s="12">
        <f>IF($E10887="","",IF(WEEKDAY($E10887,2)&lt;6,1,0))</f>
        <v/>
      </c>
      <c r="H10887" s="12">
        <f>IF(OR($E10887="",$F10887=""),"",IF(AND($G10887=1,$F10887&gt;='Working Hours'!$C$8,$F10887&lt;'Working Hours'!$C$9),1,0))</f>
        <v/>
      </c>
    </row>
    <row r="10888">
      <c r="A10888" s="11" t="n"/>
      <c r="B10888" s="11" t="n"/>
      <c r="C10888" s="11" t="n"/>
      <c r="E10888" s="12">
        <f>IF($A10888="","",IF(ISNUMBER($A10888),$A10888,IFERROR(DATEVALUE($A10888),"")))</f>
        <v/>
      </c>
      <c r="F10888" s="12">
        <f>IF($B10888="","",IF(ISNUMBER($B10888),HOUR($B10888)*2+MINUTE($B10888)/30,IFERROR(VALUE(LEFT($B10888,FIND(":",$B10888)-1))*2+VALUE(MID($B10888,FIND(":",$B10888)+1,2))/30,"")))</f>
        <v/>
      </c>
      <c r="G10888" s="12">
        <f>IF($E10888="","",IF(WEEKDAY($E10888,2)&lt;6,1,0))</f>
        <v/>
      </c>
      <c r="H10888" s="12">
        <f>IF(OR($E10888="",$F10888=""),"",IF(AND($G10888=1,$F10888&gt;='Working Hours'!$C$8,$F10888&lt;'Working Hours'!$C$9),1,0))</f>
        <v/>
      </c>
    </row>
    <row r="10889">
      <c r="A10889" s="11" t="n"/>
      <c r="B10889" s="11" t="n"/>
      <c r="C10889" s="11" t="n"/>
      <c r="E10889" s="12">
        <f>IF($A10889="","",IF(ISNUMBER($A10889),$A10889,IFERROR(DATEVALUE($A10889),"")))</f>
        <v/>
      </c>
      <c r="F10889" s="12">
        <f>IF($B10889="","",IF(ISNUMBER($B10889),HOUR($B10889)*2+MINUTE($B10889)/30,IFERROR(VALUE(LEFT($B10889,FIND(":",$B10889)-1))*2+VALUE(MID($B10889,FIND(":",$B10889)+1,2))/30,"")))</f>
        <v/>
      </c>
      <c r="G10889" s="12">
        <f>IF($E10889="","",IF(WEEKDAY($E10889,2)&lt;6,1,0))</f>
        <v/>
      </c>
      <c r="H10889" s="12">
        <f>IF(OR($E10889="",$F10889=""),"",IF(AND($G10889=1,$F10889&gt;='Working Hours'!$C$8,$F10889&lt;'Working Hours'!$C$9),1,0))</f>
        <v/>
      </c>
    </row>
    <row r="10890">
      <c r="A10890" s="11" t="n"/>
      <c r="B10890" s="11" t="n"/>
      <c r="C10890" s="11" t="n"/>
      <c r="E10890" s="12">
        <f>IF($A10890="","",IF(ISNUMBER($A10890),$A10890,IFERROR(DATEVALUE($A10890),"")))</f>
        <v/>
      </c>
      <c r="F10890" s="12">
        <f>IF($B10890="","",IF(ISNUMBER($B10890),HOUR($B10890)*2+MINUTE($B10890)/30,IFERROR(VALUE(LEFT($B10890,FIND(":",$B10890)-1))*2+VALUE(MID($B10890,FIND(":",$B10890)+1,2))/30,"")))</f>
        <v/>
      </c>
      <c r="G10890" s="12">
        <f>IF($E10890="","",IF(WEEKDAY($E10890,2)&lt;6,1,0))</f>
        <v/>
      </c>
      <c r="H10890" s="12">
        <f>IF(OR($E10890="",$F10890=""),"",IF(AND($G10890=1,$F10890&gt;='Working Hours'!$C$8,$F10890&lt;'Working Hours'!$C$9),1,0))</f>
        <v/>
      </c>
    </row>
    <row r="10891">
      <c r="A10891" s="11" t="n"/>
      <c r="B10891" s="11" t="n"/>
      <c r="C10891" s="11" t="n"/>
      <c r="E10891" s="12">
        <f>IF($A10891="","",IF(ISNUMBER($A10891),$A10891,IFERROR(DATEVALUE($A10891),"")))</f>
        <v/>
      </c>
      <c r="F10891" s="12">
        <f>IF($B10891="","",IF(ISNUMBER($B10891),HOUR($B10891)*2+MINUTE($B10891)/30,IFERROR(VALUE(LEFT($B10891,FIND(":",$B10891)-1))*2+VALUE(MID($B10891,FIND(":",$B10891)+1,2))/30,"")))</f>
        <v/>
      </c>
      <c r="G10891" s="12">
        <f>IF($E10891="","",IF(WEEKDAY($E10891,2)&lt;6,1,0))</f>
        <v/>
      </c>
      <c r="H10891" s="12">
        <f>IF(OR($E10891="",$F10891=""),"",IF(AND($G10891=1,$F10891&gt;='Working Hours'!$C$8,$F10891&lt;'Working Hours'!$C$9),1,0))</f>
        <v/>
      </c>
    </row>
    <row r="10892">
      <c r="A10892" s="11" t="n"/>
      <c r="B10892" s="11" t="n"/>
      <c r="C10892" s="11" t="n"/>
      <c r="E10892" s="12">
        <f>IF($A10892="","",IF(ISNUMBER($A10892),$A10892,IFERROR(DATEVALUE($A10892),"")))</f>
        <v/>
      </c>
      <c r="F10892" s="12">
        <f>IF($B10892="","",IF(ISNUMBER($B10892),HOUR($B10892)*2+MINUTE($B10892)/30,IFERROR(VALUE(LEFT($B10892,FIND(":",$B10892)-1))*2+VALUE(MID($B10892,FIND(":",$B10892)+1,2))/30,"")))</f>
        <v/>
      </c>
      <c r="G10892" s="12">
        <f>IF($E10892="","",IF(WEEKDAY($E10892,2)&lt;6,1,0))</f>
        <v/>
      </c>
      <c r="H10892" s="12">
        <f>IF(OR($E10892="",$F10892=""),"",IF(AND($G10892=1,$F10892&gt;='Working Hours'!$C$8,$F10892&lt;'Working Hours'!$C$9),1,0))</f>
        <v/>
      </c>
    </row>
    <row r="10893">
      <c r="A10893" s="11" t="n"/>
      <c r="B10893" s="11" t="n"/>
      <c r="C10893" s="11" t="n"/>
      <c r="E10893" s="12">
        <f>IF($A10893="","",IF(ISNUMBER($A10893),$A10893,IFERROR(DATEVALUE($A10893),"")))</f>
        <v/>
      </c>
      <c r="F10893" s="12">
        <f>IF($B10893="","",IF(ISNUMBER($B10893),HOUR($B10893)*2+MINUTE($B10893)/30,IFERROR(VALUE(LEFT($B10893,FIND(":",$B10893)-1))*2+VALUE(MID($B10893,FIND(":",$B10893)+1,2))/30,"")))</f>
        <v/>
      </c>
      <c r="G10893" s="12">
        <f>IF($E10893="","",IF(WEEKDAY($E10893,2)&lt;6,1,0))</f>
        <v/>
      </c>
      <c r="H10893" s="12">
        <f>IF(OR($E10893="",$F10893=""),"",IF(AND($G10893=1,$F10893&gt;='Working Hours'!$C$8,$F10893&lt;'Working Hours'!$C$9),1,0))</f>
        <v/>
      </c>
    </row>
    <row r="10894">
      <c r="A10894" s="11" t="n"/>
      <c r="B10894" s="11" t="n"/>
      <c r="C10894" s="11" t="n"/>
      <c r="E10894" s="12">
        <f>IF($A10894="","",IF(ISNUMBER($A10894),$A10894,IFERROR(DATEVALUE($A10894),"")))</f>
        <v/>
      </c>
      <c r="F10894" s="12">
        <f>IF($B10894="","",IF(ISNUMBER($B10894),HOUR($B10894)*2+MINUTE($B10894)/30,IFERROR(VALUE(LEFT($B10894,FIND(":",$B10894)-1))*2+VALUE(MID($B10894,FIND(":",$B10894)+1,2))/30,"")))</f>
        <v/>
      </c>
      <c r="G10894" s="12">
        <f>IF($E10894="","",IF(WEEKDAY($E10894,2)&lt;6,1,0))</f>
        <v/>
      </c>
      <c r="H10894" s="12">
        <f>IF(OR($E10894="",$F10894=""),"",IF(AND($G10894=1,$F10894&gt;='Working Hours'!$C$8,$F10894&lt;'Working Hours'!$C$9),1,0))</f>
        <v/>
      </c>
    </row>
    <row r="10895">
      <c r="A10895" s="11" t="n"/>
      <c r="B10895" s="11" t="n"/>
      <c r="C10895" s="11" t="n"/>
      <c r="E10895" s="12">
        <f>IF($A10895="","",IF(ISNUMBER($A10895),$A10895,IFERROR(DATEVALUE($A10895),"")))</f>
        <v/>
      </c>
      <c r="F10895" s="12">
        <f>IF($B10895="","",IF(ISNUMBER($B10895),HOUR($B10895)*2+MINUTE($B10895)/30,IFERROR(VALUE(LEFT($B10895,FIND(":",$B10895)-1))*2+VALUE(MID($B10895,FIND(":",$B10895)+1,2))/30,"")))</f>
        <v/>
      </c>
      <c r="G10895" s="12">
        <f>IF($E10895="","",IF(WEEKDAY($E10895,2)&lt;6,1,0))</f>
        <v/>
      </c>
      <c r="H10895" s="12">
        <f>IF(OR($E10895="",$F10895=""),"",IF(AND($G10895=1,$F10895&gt;='Working Hours'!$C$8,$F10895&lt;'Working Hours'!$C$9),1,0))</f>
        <v/>
      </c>
    </row>
    <row r="10896">
      <c r="A10896" s="11" t="n"/>
      <c r="B10896" s="11" t="n"/>
      <c r="C10896" s="11" t="n"/>
      <c r="E10896" s="12">
        <f>IF($A10896="","",IF(ISNUMBER($A10896),$A10896,IFERROR(DATEVALUE($A10896),"")))</f>
        <v/>
      </c>
      <c r="F10896" s="12">
        <f>IF($B10896="","",IF(ISNUMBER($B10896),HOUR($B10896)*2+MINUTE($B10896)/30,IFERROR(VALUE(LEFT($B10896,FIND(":",$B10896)-1))*2+VALUE(MID($B10896,FIND(":",$B10896)+1,2))/30,"")))</f>
        <v/>
      </c>
      <c r="G10896" s="12">
        <f>IF($E10896="","",IF(WEEKDAY($E10896,2)&lt;6,1,0))</f>
        <v/>
      </c>
      <c r="H10896" s="12">
        <f>IF(OR($E10896="",$F10896=""),"",IF(AND($G10896=1,$F10896&gt;='Working Hours'!$C$8,$F10896&lt;'Working Hours'!$C$9),1,0))</f>
        <v/>
      </c>
    </row>
    <row r="10897">
      <c r="A10897" s="11" t="n"/>
      <c r="B10897" s="11" t="n"/>
      <c r="C10897" s="11" t="n"/>
      <c r="E10897" s="12">
        <f>IF($A10897="","",IF(ISNUMBER($A10897),$A10897,IFERROR(DATEVALUE($A10897),"")))</f>
        <v/>
      </c>
      <c r="F10897" s="12">
        <f>IF($B10897="","",IF(ISNUMBER($B10897),HOUR($B10897)*2+MINUTE($B10897)/30,IFERROR(VALUE(LEFT($B10897,FIND(":",$B10897)-1))*2+VALUE(MID($B10897,FIND(":",$B10897)+1,2))/30,"")))</f>
        <v/>
      </c>
      <c r="G10897" s="12">
        <f>IF($E10897="","",IF(WEEKDAY($E10897,2)&lt;6,1,0))</f>
        <v/>
      </c>
      <c r="H10897" s="12">
        <f>IF(OR($E10897="",$F10897=""),"",IF(AND($G10897=1,$F10897&gt;='Working Hours'!$C$8,$F10897&lt;'Working Hours'!$C$9),1,0))</f>
        <v/>
      </c>
    </row>
    <row r="10898">
      <c r="A10898" s="11" t="n"/>
      <c r="B10898" s="11" t="n"/>
      <c r="C10898" s="11" t="n"/>
      <c r="E10898" s="12">
        <f>IF($A10898="","",IF(ISNUMBER($A10898),$A10898,IFERROR(DATEVALUE($A10898),"")))</f>
        <v/>
      </c>
      <c r="F10898" s="12">
        <f>IF($B10898="","",IF(ISNUMBER($B10898),HOUR($B10898)*2+MINUTE($B10898)/30,IFERROR(VALUE(LEFT($B10898,FIND(":",$B10898)-1))*2+VALUE(MID($B10898,FIND(":",$B10898)+1,2))/30,"")))</f>
        <v/>
      </c>
      <c r="G10898" s="12">
        <f>IF($E10898="","",IF(WEEKDAY($E10898,2)&lt;6,1,0))</f>
        <v/>
      </c>
      <c r="H10898" s="12">
        <f>IF(OR($E10898="",$F10898=""),"",IF(AND($G10898=1,$F10898&gt;='Working Hours'!$C$8,$F10898&lt;'Working Hours'!$C$9),1,0))</f>
        <v/>
      </c>
    </row>
    <row r="10899">
      <c r="A10899" s="11" t="n"/>
      <c r="B10899" s="11" t="n"/>
      <c r="C10899" s="11" t="n"/>
      <c r="E10899" s="12">
        <f>IF($A10899="","",IF(ISNUMBER($A10899),$A10899,IFERROR(DATEVALUE($A10899),"")))</f>
        <v/>
      </c>
      <c r="F10899" s="12">
        <f>IF($B10899="","",IF(ISNUMBER($B10899),HOUR($B10899)*2+MINUTE($B10899)/30,IFERROR(VALUE(LEFT($B10899,FIND(":",$B10899)-1))*2+VALUE(MID($B10899,FIND(":",$B10899)+1,2))/30,"")))</f>
        <v/>
      </c>
      <c r="G10899" s="12">
        <f>IF($E10899="","",IF(WEEKDAY($E10899,2)&lt;6,1,0))</f>
        <v/>
      </c>
      <c r="H10899" s="12">
        <f>IF(OR($E10899="",$F10899=""),"",IF(AND($G10899=1,$F10899&gt;='Working Hours'!$C$8,$F10899&lt;'Working Hours'!$C$9),1,0))</f>
        <v/>
      </c>
    </row>
    <row r="10900">
      <c r="A10900" s="11" t="n"/>
      <c r="B10900" s="11" t="n"/>
      <c r="C10900" s="11" t="n"/>
      <c r="E10900" s="12">
        <f>IF($A10900="","",IF(ISNUMBER($A10900),$A10900,IFERROR(DATEVALUE($A10900),"")))</f>
        <v/>
      </c>
      <c r="F10900" s="12">
        <f>IF($B10900="","",IF(ISNUMBER($B10900),HOUR($B10900)*2+MINUTE($B10900)/30,IFERROR(VALUE(LEFT($B10900,FIND(":",$B10900)-1))*2+VALUE(MID($B10900,FIND(":",$B10900)+1,2))/30,"")))</f>
        <v/>
      </c>
      <c r="G10900" s="12">
        <f>IF($E10900="","",IF(WEEKDAY($E10900,2)&lt;6,1,0))</f>
        <v/>
      </c>
      <c r="H10900" s="12">
        <f>IF(OR($E10900="",$F10900=""),"",IF(AND($G10900=1,$F10900&gt;='Working Hours'!$C$8,$F10900&lt;'Working Hours'!$C$9),1,0))</f>
        <v/>
      </c>
    </row>
    <row r="10901">
      <c r="A10901" s="11" t="n"/>
      <c r="B10901" s="11" t="n"/>
      <c r="C10901" s="11" t="n"/>
      <c r="E10901" s="12">
        <f>IF($A10901="","",IF(ISNUMBER($A10901),$A10901,IFERROR(DATEVALUE($A10901),"")))</f>
        <v/>
      </c>
      <c r="F10901" s="12">
        <f>IF($B10901="","",IF(ISNUMBER($B10901),HOUR($B10901)*2+MINUTE($B10901)/30,IFERROR(VALUE(LEFT($B10901,FIND(":",$B10901)-1))*2+VALUE(MID($B10901,FIND(":",$B10901)+1,2))/30,"")))</f>
        <v/>
      </c>
      <c r="G10901" s="12">
        <f>IF($E10901="","",IF(WEEKDAY($E10901,2)&lt;6,1,0))</f>
        <v/>
      </c>
      <c r="H10901" s="12">
        <f>IF(OR($E10901="",$F10901=""),"",IF(AND($G10901=1,$F10901&gt;='Working Hours'!$C$8,$F10901&lt;'Working Hours'!$C$9),1,0))</f>
        <v/>
      </c>
    </row>
    <row r="10902">
      <c r="A10902" s="11" t="n"/>
      <c r="B10902" s="11" t="n"/>
      <c r="C10902" s="11" t="n"/>
      <c r="E10902" s="12">
        <f>IF($A10902="","",IF(ISNUMBER($A10902),$A10902,IFERROR(DATEVALUE($A10902),"")))</f>
        <v/>
      </c>
      <c r="F10902" s="12">
        <f>IF($B10902="","",IF(ISNUMBER($B10902),HOUR($B10902)*2+MINUTE($B10902)/30,IFERROR(VALUE(LEFT($B10902,FIND(":",$B10902)-1))*2+VALUE(MID($B10902,FIND(":",$B10902)+1,2))/30,"")))</f>
        <v/>
      </c>
      <c r="G10902" s="12">
        <f>IF($E10902="","",IF(WEEKDAY($E10902,2)&lt;6,1,0))</f>
        <v/>
      </c>
      <c r="H10902" s="12">
        <f>IF(OR($E10902="",$F10902=""),"",IF(AND($G10902=1,$F10902&gt;='Working Hours'!$C$8,$F10902&lt;'Working Hours'!$C$9),1,0))</f>
        <v/>
      </c>
    </row>
    <row r="10903">
      <c r="A10903" s="11" t="n"/>
      <c r="B10903" s="11" t="n"/>
      <c r="C10903" s="11" t="n"/>
      <c r="E10903" s="12">
        <f>IF($A10903="","",IF(ISNUMBER($A10903),$A10903,IFERROR(DATEVALUE($A10903),"")))</f>
        <v/>
      </c>
      <c r="F10903" s="12">
        <f>IF($B10903="","",IF(ISNUMBER($B10903),HOUR($B10903)*2+MINUTE($B10903)/30,IFERROR(VALUE(LEFT($B10903,FIND(":",$B10903)-1))*2+VALUE(MID($B10903,FIND(":",$B10903)+1,2))/30,"")))</f>
        <v/>
      </c>
      <c r="G10903" s="12">
        <f>IF($E10903="","",IF(WEEKDAY($E10903,2)&lt;6,1,0))</f>
        <v/>
      </c>
      <c r="H10903" s="12">
        <f>IF(OR($E10903="",$F10903=""),"",IF(AND($G10903=1,$F10903&gt;='Working Hours'!$C$8,$F10903&lt;'Working Hours'!$C$9),1,0))</f>
        <v/>
      </c>
    </row>
    <row r="10904">
      <c r="A10904" s="11" t="n"/>
      <c r="B10904" s="11" t="n"/>
      <c r="C10904" s="11" t="n"/>
      <c r="E10904" s="12">
        <f>IF($A10904="","",IF(ISNUMBER($A10904),$A10904,IFERROR(DATEVALUE($A10904),"")))</f>
        <v/>
      </c>
      <c r="F10904" s="12">
        <f>IF($B10904="","",IF(ISNUMBER($B10904),HOUR($B10904)*2+MINUTE($B10904)/30,IFERROR(VALUE(LEFT($B10904,FIND(":",$B10904)-1))*2+VALUE(MID($B10904,FIND(":",$B10904)+1,2))/30,"")))</f>
        <v/>
      </c>
      <c r="G10904" s="12">
        <f>IF($E10904="","",IF(WEEKDAY($E10904,2)&lt;6,1,0))</f>
        <v/>
      </c>
      <c r="H10904" s="12">
        <f>IF(OR($E10904="",$F10904=""),"",IF(AND($G10904=1,$F10904&gt;='Working Hours'!$C$8,$F10904&lt;'Working Hours'!$C$9),1,0))</f>
        <v/>
      </c>
    </row>
    <row r="10905">
      <c r="A10905" s="11" t="n"/>
      <c r="B10905" s="11" t="n"/>
      <c r="C10905" s="11" t="n"/>
      <c r="E10905" s="12">
        <f>IF($A10905="","",IF(ISNUMBER($A10905),$A10905,IFERROR(DATEVALUE($A10905),"")))</f>
        <v/>
      </c>
      <c r="F10905" s="12">
        <f>IF($B10905="","",IF(ISNUMBER($B10905),HOUR($B10905)*2+MINUTE($B10905)/30,IFERROR(VALUE(LEFT($B10905,FIND(":",$B10905)-1))*2+VALUE(MID($B10905,FIND(":",$B10905)+1,2))/30,"")))</f>
        <v/>
      </c>
      <c r="G10905" s="12">
        <f>IF($E10905="","",IF(WEEKDAY($E10905,2)&lt;6,1,0))</f>
        <v/>
      </c>
      <c r="H10905" s="12">
        <f>IF(OR($E10905="",$F10905=""),"",IF(AND($G10905=1,$F10905&gt;='Working Hours'!$C$8,$F10905&lt;'Working Hours'!$C$9),1,0))</f>
        <v/>
      </c>
    </row>
    <row r="10906">
      <c r="A10906" s="11" t="n"/>
      <c r="B10906" s="11" t="n"/>
      <c r="C10906" s="11" t="n"/>
      <c r="E10906" s="12">
        <f>IF($A10906="","",IF(ISNUMBER($A10906),$A10906,IFERROR(DATEVALUE($A10906),"")))</f>
        <v/>
      </c>
      <c r="F10906" s="12">
        <f>IF($B10906="","",IF(ISNUMBER($B10906),HOUR($B10906)*2+MINUTE($B10906)/30,IFERROR(VALUE(LEFT($B10906,FIND(":",$B10906)-1))*2+VALUE(MID($B10906,FIND(":",$B10906)+1,2))/30,"")))</f>
        <v/>
      </c>
      <c r="G10906" s="12">
        <f>IF($E10906="","",IF(WEEKDAY($E10906,2)&lt;6,1,0))</f>
        <v/>
      </c>
      <c r="H10906" s="12">
        <f>IF(OR($E10906="",$F10906=""),"",IF(AND($G10906=1,$F10906&gt;='Working Hours'!$C$8,$F10906&lt;'Working Hours'!$C$9),1,0))</f>
        <v/>
      </c>
    </row>
    <row r="10907">
      <c r="A10907" s="11" t="n"/>
      <c r="B10907" s="11" t="n"/>
      <c r="C10907" s="11" t="n"/>
      <c r="E10907" s="12">
        <f>IF($A10907="","",IF(ISNUMBER($A10907),$A10907,IFERROR(DATEVALUE($A10907),"")))</f>
        <v/>
      </c>
      <c r="F10907" s="12">
        <f>IF($B10907="","",IF(ISNUMBER($B10907),HOUR($B10907)*2+MINUTE($B10907)/30,IFERROR(VALUE(LEFT($B10907,FIND(":",$B10907)-1))*2+VALUE(MID($B10907,FIND(":",$B10907)+1,2))/30,"")))</f>
        <v/>
      </c>
      <c r="G10907" s="12">
        <f>IF($E10907="","",IF(WEEKDAY($E10907,2)&lt;6,1,0))</f>
        <v/>
      </c>
      <c r="H10907" s="12">
        <f>IF(OR($E10907="",$F10907=""),"",IF(AND($G10907=1,$F10907&gt;='Working Hours'!$C$8,$F10907&lt;'Working Hours'!$C$9),1,0))</f>
        <v/>
      </c>
    </row>
    <row r="10908">
      <c r="A10908" s="11" t="n"/>
      <c r="B10908" s="11" t="n"/>
      <c r="C10908" s="11" t="n"/>
      <c r="E10908" s="12">
        <f>IF($A10908="","",IF(ISNUMBER($A10908),$A10908,IFERROR(DATEVALUE($A10908),"")))</f>
        <v/>
      </c>
      <c r="F10908" s="12">
        <f>IF($B10908="","",IF(ISNUMBER($B10908),HOUR($B10908)*2+MINUTE($B10908)/30,IFERROR(VALUE(LEFT($B10908,FIND(":",$B10908)-1))*2+VALUE(MID($B10908,FIND(":",$B10908)+1,2))/30,"")))</f>
        <v/>
      </c>
      <c r="G10908" s="12">
        <f>IF($E10908="","",IF(WEEKDAY($E10908,2)&lt;6,1,0))</f>
        <v/>
      </c>
      <c r="H10908" s="12">
        <f>IF(OR($E10908="",$F10908=""),"",IF(AND($G10908=1,$F10908&gt;='Working Hours'!$C$8,$F10908&lt;'Working Hours'!$C$9),1,0))</f>
        <v/>
      </c>
    </row>
    <row r="10909">
      <c r="A10909" s="11" t="n"/>
      <c r="B10909" s="11" t="n"/>
      <c r="C10909" s="11" t="n"/>
      <c r="E10909" s="12">
        <f>IF($A10909="","",IF(ISNUMBER($A10909),$A10909,IFERROR(DATEVALUE($A10909),"")))</f>
        <v/>
      </c>
      <c r="F10909" s="12">
        <f>IF($B10909="","",IF(ISNUMBER($B10909),HOUR($B10909)*2+MINUTE($B10909)/30,IFERROR(VALUE(LEFT($B10909,FIND(":",$B10909)-1))*2+VALUE(MID($B10909,FIND(":",$B10909)+1,2))/30,"")))</f>
        <v/>
      </c>
      <c r="G10909" s="12">
        <f>IF($E10909="","",IF(WEEKDAY($E10909,2)&lt;6,1,0))</f>
        <v/>
      </c>
      <c r="H10909" s="12">
        <f>IF(OR($E10909="",$F10909=""),"",IF(AND($G10909=1,$F10909&gt;='Working Hours'!$C$8,$F10909&lt;'Working Hours'!$C$9),1,0))</f>
        <v/>
      </c>
    </row>
    <row r="10910">
      <c r="A10910" s="11" t="n"/>
      <c r="B10910" s="11" t="n"/>
      <c r="C10910" s="11" t="n"/>
      <c r="E10910" s="12">
        <f>IF($A10910="","",IF(ISNUMBER($A10910),$A10910,IFERROR(DATEVALUE($A10910),"")))</f>
        <v/>
      </c>
      <c r="F10910" s="12">
        <f>IF($B10910="","",IF(ISNUMBER($B10910),HOUR($B10910)*2+MINUTE($B10910)/30,IFERROR(VALUE(LEFT($B10910,FIND(":",$B10910)-1))*2+VALUE(MID($B10910,FIND(":",$B10910)+1,2))/30,"")))</f>
        <v/>
      </c>
      <c r="G10910" s="12">
        <f>IF($E10910="","",IF(WEEKDAY($E10910,2)&lt;6,1,0))</f>
        <v/>
      </c>
      <c r="H10910" s="12">
        <f>IF(OR($E10910="",$F10910=""),"",IF(AND($G10910=1,$F10910&gt;='Working Hours'!$C$8,$F10910&lt;'Working Hours'!$C$9),1,0))</f>
        <v/>
      </c>
    </row>
    <row r="10911">
      <c r="A10911" s="11" t="n"/>
      <c r="B10911" s="11" t="n"/>
      <c r="C10911" s="11" t="n"/>
      <c r="E10911" s="12">
        <f>IF($A10911="","",IF(ISNUMBER($A10911),$A10911,IFERROR(DATEVALUE($A10911),"")))</f>
        <v/>
      </c>
      <c r="F10911" s="12">
        <f>IF($B10911="","",IF(ISNUMBER($B10911),HOUR($B10911)*2+MINUTE($B10911)/30,IFERROR(VALUE(LEFT($B10911,FIND(":",$B10911)-1))*2+VALUE(MID($B10911,FIND(":",$B10911)+1,2))/30,"")))</f>
        <v/>
      </c>
      <c r="G10911" s="12">
        <f>IF($E10911="","",IF(WEEKDAY($E10911,2)&lt;6,1,0))</f>
        <v/>
      </c>
      <c r="H10911" s="12">
        <f>IF(OR($E10911="",$F10911=""),"",IF(AND($G10911=1,$F10911&gt;='Working Hours'!$C$8,$F10911&lt;'Working Hours'!$C$9),1,0))</f>
        <v/>
      </c>
    </row>
    <row r="10912">
      <c r="A10912" s="11" t="n"/>
      <c r="B10912" s="11" t="n"/>
      <c r="C10912" s="11" t="n"/>
      <c r="E10912" s="12">
        <f>IF($A10912="","",IF(ISNUMBER($A10912),$A10912,IFERROR(DATEVALUE($A10912),"")))</f>
        <v/>
      </c>
      <c r="F10912" s="12">
        <f>IF($B10912="","",IF(ISNUMBER($B10912),HOUR($B10912)*2+MINUTE($B10912)/30,IFERROR(VALUE(LEFT($B10912,FIND(":",$B10912)-1))*2+VALUE(MID($B10912,FIND(":",$B10912)+1,2))/30,"")))</f>
        <v/>
      </c>
      <c r="G10912" s="12">
        <f>IF($E10912="","",IF(WEEKDAY($E10912,2)&lt;6,1,0))</f>
        <v/>
      </c>
      <c r="H10912" s="12">
        <f>IF(OR($E10912="",$F10912=""),"",IF(AND($G10912=1,$F10912&gt;='Working Hours'!$C$8,$F10912&lt;'Working Hours'!$C$9),1,0))</f>
        <v/>
      </c>
    </row>
    <row r="10913">
      <c r="A10913" s="11" t="n"/>
      <c r="B10913" s="11" t="n"/>
      <c r="C10913" s="11" t="n"/>
      <c r="E10913" s="12">
        <f>IF($A10913="","",IF(ISNUMBER($A10913),$A10913,IFERROR(DATEVALUE($A10913),"")))</f>
        <v/>
      </c>
      <c r="F10913" s="12">
        <f>IF($B10913="","",IF(ISNUMBER($B10913),HOUR($B10913)*2+MINUTE($B10913)/30,IFERROR(VALUE(LEFT($B10913,FIND(":",$B10913)-1))*2+VALUE(MID($B10913,FIND(":",$B10913)+1,2))/30,"")))</f>
        <v/>
      </c>
      <c r="G10913" s="12">
        <f>IF($E10913="","",IF(WEEKDAY($E10913,2)&lt;6,1,0))</f>
        <v/>
      </c>
      <c r="H10913" s="12">
        <f>IF(OR($E10913="",$F10913=""),"",IF(AND($G10913=1,$F10913&gt;='Working Hours'!$C$8,$F10913&lt;'Working Hours'!$C$9),1,0))</f>
        <v/>
      </c>
    </row>
    <row r="10914">
      <c r="A10914" s="11" t="n"/>
      <c r="B10914" s="11" t="n"/>
      <c r="C10914" s="11" t="n"/>
      <c r="E10914" s="12">
        <f>IF($A10914="","",IF(ISNUMBER($A10914),$A10914,IFERROR(DATEVALUE($A10914),"")))</f>
        <v/>
      </c>
      <c r="F10914" s="12">
        <f>IF($B10914="","",IF(ISNUMBER($B10914),HOUR($B10914)*2+MINUTE($B10914)/30,IFERROR(VALUE(LEFT($B10914,FIND(":",$B10914)-1))*2+VALUE(MID($B10914,FIND(":",$B10914)+1,2))/30,"")))</f>
        <v/>
      </c>
      <c r="G10914" s="12">
        <f>IF($E10914="","",IF(WEEKDAY($E10914,2)&lt;6,1,0))</f>
        <v/>
      </c>
      <c r="H10914" s="12">
        <f>IF(OR($E10914="",$F10914=""),"",IF(AND($G10914=1,$F10914&gt;='Working Hours'!$C$8,$F10914&lt;'Working Hours'!$C$9),1,0))</f>
        <v/>
      </c>
    </row>
    <row r="10915">
      <c r="A10915" s="11" t="n"/>
      <c r="B10915" s="11" t="n"/>
      <c r="C10915" s="11" t="n"/>
      <c r="E10915" s="12">
        <f>IF($A10915="","",IF(ISNUMBER($A10915),$A10915,IFERROR(DATEVALUE($A10915),"")))</f>
        <v/>
      </c>
      <c r="F10915" s="12">
        <f>IF($B10915="","",IF(ISNUMBER($B10915),HOUR($B10915)*2+MINUTE($B10915)/30,IFERROR(VALUE(LEFT($B10915,FIND(":",$B10915)-1))*2+VALUE(MID($B10915,FIND(":",$B10915)+1,2))/30,"")))</f>
        <v/>
      </c>
      <c r="G10915" s="12">
        <f>IF($E10915="","",IF(WEEKDAY($E10915,2)&lt;6,1,0))</f>
        <v/>
      </c>
      <c r="H10915" s="12">
        <f>IF(OR($E10915="",$F10915=""),"",IF(AND($G10915=1,$F10915&gt;='Working Hours'!$C$8,$F10915&lt;'Working Hours'!$C$9),1,0))</f>
        <v/>
      </c>
    </row>
    <row r="10916">
      <c r="A10916" s="11" t="n"/>
      <c r="B10916" s="11" t="n"/>
      <c r="C10916" s="11" t="n"/>
      <c r="E10916" s="12">
        <f>IF($A10916="","",IF(ISNUMBER($A10916),$A10916,IFERROR(DATEVALUE($A10916),"")))</f>
        <v/>
      </c>
      <c r="F10916" s="12">
        <f>IF($B10916="","",IF(ISNUMBER($B10916),HOUR($B10916)*2+MINUTE($B10916)/30,IFERROR(VALUE(LEFT($B10916,FIND(":",$B10916)-1))*2+VALUE(MID($B10916,FIND(":",$B10916)+1,2))/30,"")))</f>
        <v/>
      </c>
      <c r="G10916" s="12">
        <f>IF($E10916="","",IF(WEEKDAY($E10916,2)&lt;6,1,0))</f>
        <v/>
      </c>
      <c r="H10916" s="12">
        <f>IF(OR($E10916="",$F10916=""),"",IF(AND($G10916=1,$F10916&gt;='Working Hours'!$C$8,$F10916&lt;'Working Hours'!$C$9),1,0))</f>
        <v/>
      </c>
    </row>
    <row r="10917">
      <c r="A10917" s="11" t="n"/>
      <c r="B10917" s="11" t="n"/>
      <c r="C10917" s="11" t="n"/>
      <c r="E10917" s="12">
        <f>IF($A10917="","",IF(ISNUMBER($A10917),$A10917,IFERROR(DATEVALUE($A10917),"")))</f>
        <v/>
      </c>
      <c r="F10917" s="12">
        <f>IF($B10917="","",IF(ISNUMBER($B10917),HOUR($B10917)*2+MINUTE($B10917)/30,IFERROR(VALUE(LEFT($B10917,FIND(":",$B10917)-1))*2+VALUE(MID($B10917,FIND(":",$B10917)+1,2))/30,"")))</f>
        <v/>
      </c>
      <c r="G10917" s="12">
        <f>IF($E10917="","",IF(WEEKDAY($E10917,2)&lt;6,1,0))</f>
        <v/>
      </c>
      <c r="H10917" s="12">
        <f>IF(OR($E10917="",$F10917=""),"",IF(AND($G10917=1,$F10917&gt;='Working Hours'!$C$8,$F10917&lt;'Working Hours'!$C$9),1,0))</f>
        <v/>
      </c>
    </row>
    <row r="10918">
      <c r="A10918" s="11" t="n"/>
      <c r="B10918" s="11" t="n"/>
      <c r="C10918" s="11" t="n"/>
      <c r="E10918" s="12">
        <f>IF($A10918="","",IF(ISNUMBER($A10918),$A10918,IFERROR(DATEVALUE($A10918),"")))</f>
        <v/>
      </c>
      <c r="F10918" s="12">
        <f>IF($B10918="","",IF(ISNUMBER($B10918),HOUR($B10918)*2+MINUTE($B10918)/30,IFERROR(VALUE(LEFT($B10918,FIND(":",$B10918)-1))*2+VALUE(MID($B10918,FIND(":",$B10918)+1,2))/30,"")))</f>
        <v/>
      </c>
      <c r="G10918" s="12">
        <f>IF($E10918="","",IF(WEEKDAY($E10918,2)&lt;6,1,0))</f>
        <v/>
      </c>
      <c r="H10918" s="12">
        <f>IF(OR($E10918="",$F10918=""),"",IF(AND($G10918=1,$F10918&gt;='Working Hours'!$C$8,$F10918&lt;'Working Hours'!$C$9),1,0))</f>
        <v/>
      </c>
    </row>
    <row r="10919">
      <c r="A10919" s="11" t="n"/>
      <c r="B10919" s="11" t="n"/>
      <c r="C10919" s="11" t="n"/>
      <c r="E10919" s="12">
        <f>IF($A10919="","",IF(ISNUMBER($A10919),$A10919,IFERROR(DATEVALUE($A10919),"")))</f>
        <v/>
      </c>
      <c r="F10919" s="12">
        <f>IF($B10919="","",IF(ISNUMBER($B10919),HOUR($B10919)*2+MINUTE($B10919)/30,IFERROR(VALUE(LEFT($B10919,FIND(":",$B10919)-1))*2+VALUE(MID($B10919,FIND(":",$B10919)+1,2))/30,"")))</f>
        <v/>
      </c>
      <c r="G10919" s="12">
        <f>IF($E10919="","",IF(WEEKDAY($E10919,2)&lt;6,1,0))</f>
        <v/>
      </c>
      <c r="H10919" s="12">
        <f>IF(OR($E10919="",$F10919=""),"",IF(AND($G10919=1,$F10919&gt;='Working Hours'!$C$8,$F10919&lt;'Working Hours'!$C$9),1,0))</f>
        <v/>
      </c>
    </row>
    <row r="10920">
      <c r="A10920" s="11" t="n"/>
      <c r="B10920" s="11" t="n"/>
      <c r="C10920" s="11" t="n"/>
      <c r="E10920" s="12">
        <f>IF($A10920="","",IF(ISNUMBER($A10920),$A10920,IFERROR(DATEVALUE($A10920),"")))</f>
        <v/>
      </c>
      <c r="F10920" s="12">
        <f>IF($B10920="","",IF(ISNUMBER($B10920),HOUR($B10920)*2+MINUTE($B10920)/30,IFERROR(VALUE(LEFT($B10920,FIND(":",$B10920)-1))*2+VALUE(MID($B10920,FIND(":",$B10920)+1,2))/30,"")))</f>
        <v/>
      </c>
      <c r="G10920" s="12">
        <f>IF($E10920="","",IF(WEEKDAY($E10920,2)&lt;6,1,0))</f>
        <v/>
      </c>
      <c r="H10920" s="12">
        <f>IF(OR($E10920="",$F10920=""),"",IF(AND($G10920=1,$F10920&gt;='Working Hours'!$C$8,$F10920&lt;'Working Hours'!$C$9),1,0))</f>
        <v/>
      </c>
    </row>
    <row r="10921">
      <c r="A10921" s="11" t="n"/>
      <c r="B10921" s="11" t="n"/>
      <c r="C10921" s="11" t="n"/>
      <c r="E10921" s="12">
        <f>IF($A10921="","",IF(ISNUMBER($A10921),$A10921,IFERROR(DATEVALUE($A10921),"")))</f>
        <v/>
      </c>
      <c r="F10921" s="12">
        <f>IF($B10921="","",IF(ISNUMBER($B10921),HOUR($B10921)*2+MINUTE($B10921)/30,IFERROR(VALUE(LEFT($B10921,FIND(":",$B10921)-1))*2+VALUE(MID($B10921,FIND(":",$B10921)+1,2))/30,"")))</f>
        <v/>
      </c>
      <c r="G10921" s="12">
        <f>IF($E10921="","",IF(WEEKDAY($E10921,2)&lt;6,1,0))</f>
        <v/>
      </c>
      <c r="H10921" s="12">
        <f>IF(OR($E10921="",$F10921=""),"",IF(AND($G10921=1,$F10921&gt;='Working Hours'!$C$8,$F10921&lt;'Working Hours'!$C$9),1,0))</f>
        <v/>
      </c>
    </row>
    <row r="10922">
      <c r="A10922" s="11" t="n"/>
      <c r="B10922" s="11" t="n"/>
      <c r="C10922" s="11" t="n"/>
      <c r="E10922" s="12">
        <f>IF($A10922="","",IF(ISNUMBER($A10922),$A10922,IFERROR(DATEVALUE($A10922),"")))</f>
        <v/>
      </c>
      <c r="F10922" s="12">
        <f>IF($B10922="","",IF(ISNUMBER($B10922),HOUR($B10922)*2+MINUTE($B10922)/30,IFERROR(VALUE(LEFT($B10922,FIND(":",$B10922)-1))*2+VALUE(MID($B10922,FIND(":",$B10922)+1,2))/30,"")))</f>
        <v/>
      </c>
      <c r="G10922" s="12">
        <f>IF($E10922="","",IF(WEEKDAY($E10922,2)&lt;6,1,0))</f>
        <v/>
      </c>
      <c r="H10922" s="12">
        <f>IF(OR($E10922="",$F10922=""),"",IF(AND($G10922=1,$F10922&gt;='Working Hours'!$C$8,$F10922&lt;'Working Hours'!$C$9),1,0))</f>
        <v/>
      </c>
    </row>
    <row r="10923">
      <c r="A10923" s="11" t="n"/>
      <c r="B10923" s="11" t="n"/>
      <c r="C10923" s="11" t="n"/>
      <c r="E10923" s="12">
        <f>IF($A10923="","",IF(ISNUMBER($A10923),$A10923,IFERROR(DATEVALUE($A10923),"")))</f>
        <v/>
      </c>
      <c r="F10923" s="12">
        <f>IF($B10923="","",IF(ISNUMBER($B10923),HOUR($B10923)*2+MINUTE($B10923)/30,IFERROR(VALUE(LEFT($B10923,FIND(":",$B10923)-1))*2+VALUE(MID($B10923,FIND(":",$B10923)+1,2))/30,"")))</f>
        <v/>
      </c>
      <c r="G10923" s="12">
        <f>IF($E10923="","",IF(WEEKDAY($E10923,2)&lt;6,1,0))</f>
        <v/>
      </c>
      <c r="H10923" s="12">
        <f>IF(OR($E10923="",$F10923=""),"",IF(AND($G10923=1,$F10923&gt;='Working Hours'!$C$8,$F10923&lt;'Working Hours'!$C$9),1,0))</f>
        <v/>
      </c>
    </row>
    <row r="10924">
      <c r="A10924" s="11" t="n"/>
      <c r="B10924" s="11" t="n"/>
      <c r="C10924" s="11" t="n"/>
      <c r="E10924" s="12">
        <f>IF($A10924="","",IF(ISNUMBER($A10924),$A10924,IFERROR(DATEVALUE($A10924),"")))</f>
        <v/>
      </c>
      <c r="F10924" s="12">
        <f>IF($B10924="","",IF(ISNUMBER($B10924),HOUR($B10924)*2+MINUTE($B10924)/30,IFERROR(VALUE(LEFT($B10924,FIND(":",$B10924)-1))*2+VALUE(MID($B10924,FIND(":",$B10924)+1,2))/30,"")))</f>
        <v/>
      </c>
      <c r="G10924" s="12">
        <f>IF($E10924="","",IF(WEEKDAY($E10924,2)&lt;6,1,0))</f>
        <v/>
      </c>
      <c r="H10924" s="12">
        <f>IF(OR($E10924="",$F10924=""),"",IF(AND($G10924=1,$F10924&gt;='Working Hours'!$C$8,$F10924&lt;'Working Hours'!$C$9),1,0))</f>
        <v/>
      </c>
    </row>
    <row r="10925">
      <c r="A10925" s="11" t="n"/>
      <c r="B10925" s="11" t="n"/>
      <c r="C10925" s="11" t="n"/>
      <c r="E10925" s="12">
        <f>IF($A10925="","",IF(ISNUMBER($A10925),$A10925,IFERROR(DATEVALUE($A10925),"")))</f>
        <v/>
      </c>
      <c r="F10925" s="12">
        <f>IF($B10925="","",IF(ISNUMBER($B10925),HOUR($B10925)*2+MINUTE($B10925)/30,IFERROR(VALUE(LEFT($B10925,FIND(":",$B10925)-1))*2+VALUE(MID($B10925,FIND(":",$B10925)+1,2))/30,"")))</f>
        <v/>
      </c>
      <c r="G10925" s="12">
        <f>IF($E10925="","",IF(WEEKDAY($E10925,2)&lt;6,1,0))</f>
        <v/>
      </c>
      <c r="H10925" s="12">
        <f>IF(OR($E10925="",$F10925=""),"",IF(AND($G10925=1,$F10925&gt;='Working Hours'!$C$8,$F10925&lt;'Working Hours'!$C$9),1,0))</f>
        <v/>
      </c>
    </row>
    <row r="10926">
      <c r="A10926" s="11" t="n"/>
      <c r="B10926" s="11" t="n"/>
      <c r="C10926" s="11" t="n"/>
      <c r="E10926" s="12">
        <f>IF($A10926="","",IF(ISNUMBER($A10926),$A10926,IFERROR(DATEVALUE($A10926),"")))</f>
        <v/>
      </c>
      <c r="F10926" s="12">
        <f>IF($B10926="","",IF(ISNUMBER($B10926),HOUR($B10926)*2+MINUTE($B10926)/30,IFERROR(VALUE(LEFT($B10926,FIND(":",$B10926)-1))*2+VALUE(MID($B10926,FIND(":",$B10926)+1,2))/30,"")))</f>
        <v/>
      </c>
      <c r="G10926" s="12">
        <f>IF($E10926="","",IF(WEEKDAY($E10926,2)&lt;6,1,0))</f>
        <v/>
      </c>
      <c r="H10926" s="12">
        <f>IF(OR($E10926="",$F10926=""),"",IF(AND($G10926=1,$F10926&gt;='Working Hours'!$C$8,$F10926&lt;'Working Hours'!$C$9),1,0))</f>
        <v/>
      </c>
    </row>
    <row r="10927">
      <c r="A10927" s="11" t="n"/>
      <c r="B10927" s="11" t="n"/>
      <c r="C10927" s="11" t="n"/>
      <c r="E10927" s="12">
        <f>IF($A10927="","",IF(ISNUMBER($A10927),$A10927,IFERROR(DATEVALUE($A10927),"")))</f>
        <v/>
      </c>
      <c r="F10927" s="12">
        <f>IF($B10927="","",IF(ISNUMBER($B10927),HOUR($B10927)*2+MINUTE($B10927)/30,IFERROR(VALUE(LEFT($B10927,FIND(":",$B10927)-1))*2+VALUE(MID($B10927,FIND(":",$B10927)+1,2))/30,"")))</f>
        <v/>
      </c>
      <c r="G10927" s="12">
        <f>IF($E10927="","",IF(WEEKDAY($E10927,2)&lt;6,1,0))</f>
        <v/>
      </c>
      <c r="H10927" s="12">
        <f>IF(OR($E10927="",$F10927=""),"",IF(AND($G10927=1,$F10927&gt;='Working Hours'!$C$8,$F10927&lt;'Working Hours'!$C$9),1,0))</f>
        <v/>
      </c>
    </row>
    <row r="10928">
      <c r="A10928" s="11" t="n"/>
      <c r="B10928" s="11" t="n"/>
      <c r="C10928" s="11" t="n"/>
      <c r="E10928" s="12">
        <f>IF($A10928="","",IF(ISNUMBER($A10928),$A10928,IFERROR(DATEVALUE($A10928),"")))</f>
        <v/>
      </c>
      <c r="F10928" s="12">
        <f>IF($B10928="","",IF(ISNUMBER($B10928),HOUR($B10928)*2+MINUTE($B10928)/30,IFERROR(VALUE(LEFT($B10928,FIND(":",$B10928)-1))*2+VALUE(MID($B10928,FIND(":",$B10928)+1,2))/30,"")))</f>
        <v/>
      </c>
      <c r="G10928" s="12">
        <f>IF($E10928="","",IF(WEEKDAY($E10928,2)&lt;6,1,0))</f>
        <v/>
      </c>
      <c r="H10928" s="12">
        <f>IF(OR($E10928="",$F10928=""),"",IF(AND($G10928=1,$F10928&gt;='Working Hours'!$C$8,$F10928&lt;'Working Hours'!$C$9),1,0))</f>
        <v/>
      </c>
    </row>
    <row r="10929">
      <c r="A10929" s="11" t="n"/>
      <c r="B10929" s="11" t="n"/>
      <c r="C10929" s="11" t="n"/>
      <c r="E10929" s="12">
        <f>IF($A10929="","",IF(ISNUMBER($A10929),$A10929,IFERROR(DATEVALUE($A10929),"")))</f>
        <v/>
      </c>
      <c r="F10929" s="12">
        <f>IF($B10929="","",IF(ISNUMBER($B10929),HOUR($B10929)*2+MINUTE($B10929)/30,IFERROR(VALUE(LEFT($B10929,FIND(":",$B10929)-1))*2+VALUE(MID($B10929,FIND(":",$B10929)+1,2))/30,"")))</f>
        <v/>
      </c>
      <c r="G10929" s="12">
        <f>IF($E10929="","",IF(WEEKDAY($E10929,2)&lt;6,1,0))</f>
        <v/>
      </c>
      <c r="H10929" s="12">
        <f>IF(OR($E10929="",$F10929=""),"",IF(AND($G10929=1,$F10929&gt;='Working Hours'!$C$8,$F10929&lt;'Working Hours'!$C$9),1,0))</f>
        <v/>
      </c>
    </row>
    <row r="10930">
      <c r="A10930" s="11" t="n"/>
      <c r="B10930" s="11" t="n"/>
      <c r="C10930" s="11" t="n"/>
      <c r="E10930" s="12">
        <f>IF($A10930="","",IF(ISNUMBER($A10930),$A10930,IFERROR(DATEVALUE($A10930),"")))</f>
        <v/>
      </c>
      <c r="F10930" s="12">
        <f>IF($B10930="","",IF(ISNUMBER($B10930),HOUR($B10930)*2+MINUTE($B10930)/30,IFERROR(VALUE(LEFT($B10930,FIND(":",$B10930)-1))*2+VALUE(MID($B10930,FIND(":",$B10930)+1,2))/30,"")))</f>
        <v/>
      </c>
      <c r="G10930" s="12">
        <f>IF($E10930="","",IF(WEEKDAY($E10930,2)&lt;6,1,0))</f>
        <v/>
      </c>
      <c r="H10930" s="12">
        <f>IF(OR($E10930="",$F10930=""),"",IF(AND($G10930=1,$F10930&gt;='Working Hours'!$C$8,$F10930&lt;'Working Hours'!$C$9),1,0))</f>
        <v/>
      </c>
    </row>
    <row r="10931">
      <c r="A10931" s="11" t="n"/>
      <c r="B10931" s="11" t="n"/>
      <c r="C10931" s="11" t="n"/>
      <c r="E10931" s="12">
        <f>IF($A10931="","",IF(ISNUMBER($A10931),$A10931,IFERROR(DATEVALUE($A10931),"")))</f>
        <v/>
      </c>
      <c r="F10931" s="12">
        <f>IF($B10931="","",IF(ISNUMBER($B10931),HOUR($B10931)*2+MINUTE($B10931)/30,IFERROR(VALUE(LEFT($B10931,FIND(":",$B10931)-1))*2+VALUE(MID($B10931,FIND(":",$B10931)+1,2))/30,"")))</f>
        <v/>
      </c>
      <c r="G10931" s="12">
        <f>IF($E10931="","",IF(WEEKDAY($E10931,2)&lt;6,1,0))</f>
        <v/>
      </c>
      <c r="H10931" s="12">
        <f>IF(OR($E10931="",$F10931=""),"",IF(AND($G10931=1,$F10931&gt;='Working Hours'!$C$8,$F10931&lt;'Working Hours'!$C$9),1,0))</f>
        <v/>
      </c>
    </row>
    <row r="10932">
      <c r="A10932" s="11" t="n"/>
      <c r="B10932" s="11" t="n"/>
      <c r="C10932" s="11" t="n"/>
      <c r="E10932" s="12">
        <f>IF($A10932="","",IF(ISNUMBER($A10932),$A10932,IFERROR(DATEVALUE($A10932),"")))</f>
        <v/>
      </c>
      <c r="F10932" s="12">
        <f>IF($B10932="","",IF(ISNUMBER($B10932),HOUR($B10932)*2+MINUTE($B10932)/30,IFERROR(VALUE(LEFT($B10932,FIND(":",$B10932)-1))*2+VALUE(MID($B10932,FIND(":",$B10932)+1,2))/30,"")))</f>
        <v/>
      </c>
      <c r="G10932" s="12">
        <f>IF($E10932="","",IF(WEEKDAY($E10932,2)&lt;6,1,0))</f>
        <v/>
      </c>
      <c r="H10932" s="12">
        <f>IF(OR($E10932="",$F10932=""),"",IF(AND($G10932=1,$F10932&gt;='Working Hours'!$C$8,$F10932&lt;'Working Hours'!$C$9),1,0))</f>
        <v/>
      </c>
    </row>
    <row r="10933">
      <c r="A10933" s="11" t="n"/>
      <c r="B10933" s="11" t="n"/>
      <c r="C10933" s="11" t="n"/>
      <c r="E10933" s="12">
        <f>IF($A10933="","",IF(ISNUMBER($A10933),$A10933,IFERROR(DATEVALUE($A10933),"")))</f>
        <v/>
      </c>
      <c r="F10933" s="12">
        <f>IF($B10933="","",IF(ISNUMBER($B10933),HOUR($B10933)*2+MINUTE($B10933)/30,IFERROR(VALUE(LEFT($B10933,FIND(":",$B10933)-1))*2+VALUE(MID($B10933,FIND(":",$B10933)+1,2))/30,"")))</f>
        <v/>
      </c>
      <c r="G10933" s="12">
        <f>IF($E10933="","",IF(WEEKDAY($E10933,2)&lt;6,1,0))</f>
        <v/>
      </c>
      <c r="H10933" s="12">
        <f>IF(OR($E10933="",$F10933=""),"",IF(AND($G10933=1,$F10933&gt;='Working Hours'!$C$8,$F10933&lt;'Working Hours'!$C$9),1,0))</f>
        <v/>
      </c>
    </row>
    <row r="10934">
      <c r="A10934" s="11" t="n"/>
      <c r="B10934" s="11" t="n"/>
      <c r="C10934" s="11" t="n"/>
      <c r="E10934" s="12">
        <f>IF($A10934="","",IF(ISNUMBER($A10934),$A10934,IFERROR(DATEVALUE($A10934),"")))</f>
        <v/>
      </c>
      <c r="F10934" s="12">
        <f>IF($B10934="","",IF(ISNUMBER($B10934),HOUR($B10934)*2+MINUTE($B10934)/30,IFERROR(VALUE(LEFT($B10934,FIND(":",$B10934)-1))*2+VALUE(MID($B10934,FIND(":",$B10934)+1,2))/30,"")))</f>
        <v/>
      </c>
      <c r="G10934" s="12">
        <f>IF($E10934="","",IF(WEEKDAY($E10934,2)&lt;6,1,0))</f>
        <v/>
      </c>
      <c r="H10934" s="12">
        <f>IF(OR($E10934="",$F10934=""),"",IF(AND($G10934=1,$F10934&gt;='Working Hours'!$C$8,$F10934&lt;'Working Hours'!$C$9),1,0))</f>
        <v/>
      </c>
    </row>
    <row r="10935">
      <c r="A10935" s="11" t="n"/>
      <c r="B10935" s="11" t="n"/>
      <c r="C10935" s="11" t="n"/>
      <c r="E10935" s="12">
        <f>IF($A10935="","",IF(ISNUMBER($A10935),$A10935,IFERROR(DATEVALUE($A10935),"")))</f>
        <v/>
      </c>
      <c r="F10935" s="12">
        <f>IF($B10935="","",IF(ISNUMBER($B10935),HOUR($B10935)*2+MINUTE($B10935)/30,IFERROR(VALUE(LEFT($B10935,FIND(":",$B10935)-1))*2+VALUE(MID($B10935,FIND(":",$B10935)+1,2))/30,"")))</f>
        <v/>
      </c>
      <c r="G10935" s="12">
        <f>IF($E10935="","",IF(WEEKDAY($E10935,2)&lt;6,1,0))</f>
        <v/>
      </c>
      <c r="H10935" s="12">
        <f>IF(OR($E10935="",$F10935=""),"",IF(AND($G10935=1,$F10935&gt;='Working Hours'!$C$8,$F10935&lt;'Working Hours'!$C$9),1,0))</f>
        <v/>
      </c>
    </row>
    <row r="10936">
      <c r="A10936" s="11" t="n"/>
      <c r="B10936" s="11" t="n"/>
      <c r="C10936" s="11" t="n"/>
      <c r="E10936" s="12">
        <f>IF($A10936="","",IF(ISNUMBER($A10936),$A10936,IFERROR(DATEVALUE($A10936),"")))</f>
        <v/>
      </c>
      <c r="F10936" s="12">
        <f>IF($B10936="","",IF(ISNUMBER($B10936),HOUR($B10936)*2+MINUTE($B10936)/30,IFERROR(VALUE(LEFT($B10936,FIND(":",$B10936)-1))*2+VALUE(MID($B10936,FIND(":",$B10936)+1,2))/30,"")))</f>
        <v/>
      </c>
      <c r="G10936" s="12">
        <f>IF($E10936="","",IF(WEEKDAY($E10936,2)&lt;6,1,0))</f>
        <v/>
      </c>
      <c r="H10936" s="12">
        <f>IF(OR($E10936="",$F10936=""),"",IF(AND($G10936=1,$F10936&gt;='Working Hours'!$C$8,$F10936&lt;'Working Hours'!$C$9),1,0))</f>
        <v/>
      </c>
    </row>
    <row r="10937">
      <c r="A10937" s="11" t="n"/>
      <c r="B10937" s="11" t="n"/>
      <c r="C10937" s="11" t="n"/>
      <c r="E10937" s="12">
        <f>IF($A10937="","",IF(ISNUMBER($A10937),$A10937,IFERROR(DATEVALUE($A10937),"")))</f>
        <v/>
      </c>
      <c r="F10937" s="12">
        <f>IF($B10937="","",IF(ISNUMBER($B10937),HOUR($B10937)*2+MINUTE($B10937)/30,IFERROR(VALUE(LEFT($B10937,FIND(":",$B10937)-1))*2+VALUE(MID($B10937,FIND(":",$B10937)+1,2))/30,"")))</f>
        <v/>
      </c>
      <c r="G10937" s="12">
        <f>IF($E10937="","",IF(WEEKDAY($E10937,2)&lt;6,1,0))</f>
        <v/>
      </c>
      <c r="H10937" s="12">
        <f>IF(OR($E10937="",$F10937=""),"",IF(AND($G10937=1,$F10937&gt;='Working Hours'!$C$8,$F10937&lt;'Working Hours'!$C$9),1,0))</f>
        <v/>
      </c>
    </row>
    <row r="10938">
      <c r="A10938" s="11" t="n"/>
      <c r="B10938" s="11" t="n"/>
      <c r="C10938" s="11" t="n"/>
      <c r="E10938" s="12">
        <f>IF($A10938="","",IF(ISNUMBER($A10938),$A10938,IFERROR(DATEVALUE($A10938),"")))</f>
        <v/>
      </c>
      <c r="F10938" s="12">
        <f>IF($B10938="","",IF(ISNUMBER($B10938),HOUR($B10938)*2+MINUTE($B10938)/30,IFERROR(VALUE(LEFT($B10938,FIND(":",$B10938)-1))*2+VALUE(MID($B10938,FIND(":",$B10938)+1,2))/30,"")))</f>
        <v/>
      </c>
      <c r="G10938" s="12">
        <f>IF($E10938="","",IF(WEEKDAY($E10938,2)&lt;6,1,0))</f>
        <v/>
      </c>
      <c r="H10938" s="12">
        <f>IF(OR($E10938="",$F10938=""),"",IF(AND($G10938=1,$F10938&gt;='Working Hours'!$C$8,$F10938&lt;'Working Hours'!$C$9),1,0))</f>
        <v/>
      </c>
    </row>
    <row r="10939">
      <c r="A10939" s="11" t="n"/>
      <c r="B10939" s="11" t="n"/>
      <c r="C10939" s="11" t="n"/>
      <c r="E10939" s="12">
        <f>IF($A10939="","",IF(ISNUMBER($A10939),$A10939,IFERROR(DATEVALUE($A10939),"")))</f>
        <v/>
      </c>
      <c r="F10939" s="12">
        <f>IF($B10939="","",IF(ISNUMBER($B10939),HOUR($B10939)*2+MINUTE($B10939)/30,IFERROR(VALUE(LEFT($B10939,FIND(":",$B10939)-1))*2+VALUE(MID($B10939,FIND(":",$B10939)+1,2))/30,"")))</f>
        <v/>
      </c>
      <c r="G10939" s="12">
        <f>IF($E10939="","",IF(WEEKDAY($E10939,2)&lt;6,1,0))</f>
        <v/>
      </c>
      <c r="H10939" s="12">
        <f>IF(OR($E10939="",$F10939=""),"",IF(AND($G10939=1,$F10939&gt;='Working Hours'!$C$8,$F10939&lt;'Working Hours'!$C$9),1,0))</f>
        <v/>
      </c>
    </row>
    <row r="10940">
      <c r="A10940" s="11" t="n"/>
      <c r="B10940" s="11" t="n"/>
      <c r="C10940" s="11" t="n"/>
      <c r="E10940" s="12">
        <f>IF($A10940="","",IF(ISNUMBER($A10940),$A10940,IFERROR(DATEVALUE($A10940),"")))</f>
        <v/>
      </c>
      <c r="F10940" s="12">
        <f>IF($B10940="","",IF(ISNUMBER($B10940),HOUR($B10940)*2+MINUTE($B10940)/30,IFERROR(VALUE(LEFT($B10940,FIND(":",$B10940)-1))*2+VALUE(MID($B10940,FIND(":",$B10940)+1,2))/30,"")))</f>
        <v/>
      </c>
      <c r="G10940" s="12">
        <f>IF($E10940="","",IF(WEEKDAY($E10940,2)&lt;6,1,0))</f>
        <v/>
      </c>
      <c r="H10940" s="12">
        <f>IF(OR($E10940="",$F10940=""),"",IF(AND($G10940=1,$F10940&gt;='Working Hours'!$C$8,$F10940&lt;'Working Hours'!$C$9),1,0))</f>
        <v/>
      </c>
    </row>
    <row r="10941">
      <c r="A10941" s="11" t="n"/>
      <c r="B10941" s="11" t="n"/>
      <c r="C10941" s="11" t="n"/>
      <c r="E10941" s="12">
        <f>IF($A10941="","",IF(ISNUMBER($A10941),$A10941,IFERROR(DATEVALUE($A10941),"")))</f>
        <v/>
      </c>
      <c r="F10941" s="12">
        <f>IF($B10941="","",IF(ISNUMBER($B10941),HOUR($B10941)*2+MINUTE($B10941)/30,IFERROR(VALUE(LEFT($B10941,FIND(":",$B10941)-1))*2+VALUE(MID($B10941,FIND(":",$B10941)+1,2))/30,"")))</f>
        <v/>
      </c>
      <c r="G10941" s="12">
        <f>IF($E10941="","",IF(WEEKDAY($E10941,2)&lt;6,1,0))</f>
        <v/>
      </c>
      <c r="H10941" s="12">
        <f>IF(OR($E10941="",$F10941=""),"",IF(AND($G10941=1,$F10941&gt;='Working Hours'!$C$8,$F10941&lt;'Working Hours'!$C$9),1,0))</f>
        <v/>
      </c>
    </row>
    <row r="10942">
      <c r="A10942" s="11" t="n"/>
      <c r="B10942" s="11" t="n"/>
      <c r="C10942" s="11" t="n"/>
      <c r="E10942" s="12">
        <f>IF($A10942="","",IF(ISNUMBER($A10942),$A10942,IFERROR(DATEVALUE($A10942),"")))</f>
        <v/>
      </c>
      <c r="F10942" s="12">
        <f>IF($B10942="","",IF(ISNUMBER($B10942),HOUR($B10942)*2+MINUTE($B10942)/30,IFERROR(VALUE(LEFT($B10942,FIND(":",$B10942)-1))*2+VALUE(MID($B10942,FIND(":",$B10942)+1,2))/30,"")))</f>
        <v/>
      </c>
      <c r="G10942" s="12">
        <f>IF($E10942="","",IF(WEEKDAY($E10942,2)&lt;6,1,0))</f>
        <v/>
      </c>
      <c r="H10942" s="12">
        <f>IF(OR($E10942="",$F10942=""),"",IF(AND($G10942=1,$F10942&gt;='Working Hours'!$C$8,$F10942&lt;'Working Hours'!$C$9),1,0))</f>
        <v/>
      </c>
    </row>
    <row r="10943">
      <c r="A10943" s="11" t="n"/>
      <c r="B10943" s="11" t="n"/>
      <c r="C10943" s="11" t="n"/>
      <c r="E10943" s="12">
        <f>IF($A10943="","",IF(ISNUMBER($A10943),$A10943,IFERROR(DATEVALUE($A10943),"")))</f>
        <v/>
      </c>
      <c r="F10943" s="12">
        <f>IF($B10943="","",IF(ISNUMBER($B10943),HOUR($B10943)*2+MINUTE($B10943)/30,IFERROR(VALUE(LEFT($B10943,FIND(":",$B10943)-1))*2+VALUE(MID($B10943,FIND(":",$B10943)+1,2))/30,"")))</f>
        <v/>
      </c>
      <c r="G10943" s="12">
        <f>IF($E10943="","",IF(WEEKDAY($E10943,2)&lt;6,1,0))</f>
        <v/>
      </c>
      <c r="H10943" s="12">
        <f>IF(OR($E10943="",$F10943=""),"",IF(AND($G10943=1,$F10943&gt;='Working Hours'!$C$8,$F10943&lt;'Working Hours'!$C$9),1,0))</f>
        <v/>
      </c>
    </row>
    <row r="10944">
      <c r="A10944" s="11" t="n"/>
      <c r="B10944" s="11" t="n"/>
      <c r="C10944" s="11" t="n"/>
      <c r="E10944" s="12">
        <f>IF($A10944="","",IF(ISNUMBER($A10944),$A10944,IFERROR(DATEVALUE($A10944),"")))</f>
        <v/>
      </c>
      <c r="F10944" s="12">
        <f>IF($B10944="","",IF(ISNUMBER($B10944),HOUR($B10944)*2+MINUTE($B10944)/30,IFERROR(VALUE(LEFT($B10944,FIND(":",$B10944)-1))*2+VALUE(MID($B10944,FIND(":",$B10944)+1,2))/30,"")))</f>
        <v/>
      </c>
      <c r="G10944" s="12">
        <f>IF($E10944="","",IF(WEEKDAY($E10944,2)&lt;6,1,0))</f>
        <v/>
      </c>
      <c r="H10944" s="12">
        <f>IF(OR($E10944="",$F10944=""),"",IF(AND($G10944=1,$F10944&gt;='Working Hours'!$C$8,$F10944&lt;'Working Hours'!$C$9),1,0))</f>
        <v/>
      </c>
    </row>
    <row r="10945">
      <c r="A10945" s="11" t="n"/>
      <c r="B10945" s="11" t="n"/>
      <c r="C10945" s="11" t="n"/>
      <c r="E10945" s="12">
        <f>IF($A10945="","",IF(ISNUMBER($A10945),$A10945,IFERROR(DATEVALUE($A10945),"")))</f>
        <v/>
      </c>
      <c r="F10945" s="12">
        <f>IF($B10945="","",IF(ISNUMBER($B10945),HOUR($B10945)*2+MINUTE($B10945)/30,IFERROR(VALUE(LEFT($B10945,FIND(":",$B10945)-1))*2+VALUE(MID($B10945,FIND(":",$B10945)+1,2))/30,"")))</f>
        <v/>
      </c>
      <c r="G10945" s="12">
        <f>IF($E10945="","",IF(WEEKDAY($E10945,2)&lt;6,1,0))</f>
        <v/>
      </c>
      <c r="H10945" s="12">
        <f>IF(OR($E10945="",$F10945=""),"",IF(AND($G10945=1,$F10945&gt;='Working Hours'!$C$8,$F10945&lt;'Working Hours'!$C$9),1,0))</f>
        <v/>
      </c>
    </row>
    <row r="10946">
      <c r="A10946" s="11" t="n"/>
      <c r="B10946" s="11" t="n"/>
      <c r="C10946" s="11" t="n"/>
      <c r="E10946" s="12">
        <f>IF($A10946="","",IF(ISNUMBER($A10946),$A10946,IFERROR(DATEVALUE($A10946),"")))</f>
        <v/>
      </c>
      <c r="F10946" s="12">
        <f>IF($B10946="","",IF(ISNUMBER($B10946),HOUR($B10946)*2+MINUTE($B10946)/30,IFERROR(VALUE(LEFT($B10946,FIND(":",$B10946)-1))*2+VALUE(MID($B10946,FIND(":",$B10946)+1,2))/30,"")))</f>
        <v/>
      </c>
      <c r="G10946" s="12">
        <f>IF($E10946="","",IF(WEEKDAY($E10946,2)&lt;6,1,0))</f>
        <v/>
      </c>
      <c r="H10946" s="12">
        <f>IF(OR($E10946="",$F10946=""),"",IF(AND($G10946=1,$F10946&gt;='Working Hours'!$C$8,$F10946&lt;'Working Hours'!$C$9),1,0))</f>
        <v/>
      </c>
    </row>
    <row r="10947">
      <c r="A10947" s="11" t="n"/>
      <c r="B10947" s="11" t="n"/>
      <c r="C10947" s="11" t="n"/>
      <c r="E10947" s="12">
        <f>IF($A10947="","",IF(ISNUMBER($A10947),$A10947,IFERROR(DATEVALUE($A10947),"")))</f>
        <v/>
      </c>
      <c r="F10947" s="12">
        <f>IF($B10947="","",IF(ISNUMBER($B10947),HOUR($B10947)*2+MINUTE($B10947)/30,IFERROR(VALUE(LEFT($B10947,FIND(":",$B10947)-1))*2+VALUE(MID($B10947,FIND(":",$B10947)+1,2))/30,"")))</f>
        <v/>
      </c>
      <c r="G10947" s="12">
        <f>IF($E10947="","",IF(WEEKDAY($E10947,2)&lt;6,1,0))</f>
        <v/>
      </c>
      <c r="H10947" s="12">
        <f>IF(OR($E10947="",$F10947=""),"",IF(AND($G10947=1,$F10947&gt;='Working Hours'!$C$8,$F10947&lt;'Working Hours'!$C$9),1,0))</f>
        <v/>
      </c>
    </row>
    <row r="10948">
      <c r="A10948" s="11" t="n"/>
      <c r="B10948" s="11" t="n"/>
      <c r="C10948" s="11" t="n"/>
      <c r="E10948" s="12">
        <f>IF($A10948="","",IF(ISNUMBER($A10948),$A10948,IFERROR(DATEVALUE($A10948),"")))</f>
        <v/>
      </c>
      <c r="F10948" s="12">
        <f>IF($B10948="","",IF(ISNUMBER($B10948),HOUR($B10948)*2+MINUTE($B10948)/30,IFERROR(VALUE(LEFT($B10948,FIND(":",$B10948)-1))*2+VALUE(MID($B10948,FIND(":",$B10948)+1,2))/30,"")))</f>
        <v/>
      </c>
      <c r="G10948" s="12">
        <f>IF($E10948="","",IF(WEEKDAY($E10948,2)&lt;6,1,0))</f>
        <v/>
      </c>
      <c r="H10948" s="12">
        <f>IF(OR($E10948="",$F10948=""),"",IF(AND($G10948=1,$F10948&gt;='Working Hours'!$C$8,$F10948&lt;'Working Hours'!$C$9),1,0))</f>
        <v/>
      </c>
    </row>
    <row r="10949">
      <c r="A10949" s="11" t="n"/>
      <c r="B10949" s="11" t="n"/>
      <c r="C10949" s="11" t="n"/>
      <c r="E10949" s="12">
        <f>IF($A10949="","",IF(ISNUMBER($A10949),$A10949,IFERROR(DATEVALUE($A10949),"")))</f>
        <v/>
      </c>
      <c r="F10949" s="12">
        <f>IF($B10949="","",IF(ISNUMBER($B10949),HOUR($B10949)*2+MINUTE($B10949)/30,IFERROR(VALUE(LEFT($B10949,FIND(":",$B10949)-1))*2+VALUE(MID($B10949,FIND(":",$B10949)+1,2))/30,"")))</f>
        <v/>
      </c>
      <c r="G10949" s="12">
        <f>IF($E10949="","",IF(WEEKDAY($E10949,2)&lt;6,1,0))</f>
        <v/>
      </c>
      <c r="H10949" s="12">
        <f>IF(OR($E10949="",$F10949=""),"",IF(AND($G10949=1,$F10949&gt;='Working Hours'!$C$8,$F10949&lt;'Working Hours'!$C$9),1,0))</f>
        <v/>
      </c>
    </row>
    <row r="10950">
      <c r="A10950" s="11" t="n"/>
      <c r="B10950" s="11" t="n"/>
      <c r="C10950" s="11" t="n"/>
      <c r="E10950" s="12">
        <f>IF($A10950="","",IF(ISNUMBER($A10950),$A10950,IFERROR(DATEVALUE($A10950),"")))</f>
        <v/>
      </c>
      <c r="F10950" s="12">
        <f>IF($B10950="","",IF(ISNUMBER($B10950),HOUR($B10950)*2+MINUTE($B10950)/30,IFERROR(VALUE(LEFT($B10950,FIND(":",$B10950)-1))*2+VALUE(MID($B10950,FIND(":",$B10950)+1,2))/30,"")))</f>
        <v/>
      </c>
      <c r="G10950" s="12">
        <f>IF($E10950="","",IF(WEEKDAY($E10950,2)&lt;6,1,0))</f>
        <v/>
      </c>
      <c r="H10950" s="12">
        <f>IF(OR($E10950="",$F10950=""),"",IF(AND($G10950=1,$F10950&gt;='Working Hours'!$C$8,$F10950&lt;'Working Hours'!$C$9),1,0))</f>
        <v/>
      </c>
    </row>
    <row r="10951">
      <c r="A10951" s="11" t="n"/>
      <c r="B10951" s="11" t="n"/>
      <c r="C10951" s="11" t="n"/>
      <c r="E10951" s="12">
        <f>IF($A10951="","",IF(ISNUMBER($A10951),$A10951,IFERROR(DATEVALUE($A10951),"")))</f>
        <v/>
      </c>
      <c r="F10951" s="12">
        <f>IF($B10951="","",IF(ISNUMBER($B10951),HOUR($B10951)*2+MINUTE($B10951)/30,IFERROR(VALUE(LEFT($B10951,FIND(":",$B10951)-1))*2+VALUE(MID($B10951,FIND(":",$B10951)+1,2))/30,"")))</f>
        <v/>
      </c>
      <c r="G10951" s="12">
        <f>IF($E10951="","",IF(WEEKDAY($E10951,2)&lt;6,1,0))</f>
        <v/>
      </c>
      <c r="H10951" s="12">
        <f>IF(OR($E10951="",$F10951=""),"",IF(AND($G10951=1,$F10951&gt;='Working Hours'!$C$8,$F10951&lt;'Working Hours'!$C$9),1,0))</f>
        <v/>
      </c>
    </row>
    <row r="10952">
      <c r="A10952" s="11" t="n"/>
      <c r="B10952" s="11" t="n"/>
      <c r="C10952" s="11" t="n"/>
      <c r="E10952" s="12">
        <f>IF($A10952="","",IF(ISNUMBER($A10952),$A10952,IFERROR(DATEVALUE($A10952),"")))</f>
        <v/>
      </c>
      <c r="F10952" s="12">
        <f>IF($B10952="","",IF(ISNUMBER($B10952),HOUR($B10952)*2+MINUTE($B10952)/30,IFERROR(VALUE(LEFT($B10952,FIND(":",$B10952)-1))*2+VALUE(MID($B10952,FIND(":",$B10952)+1,2))/30,"")))</f>
        <v/>
      </c>
      <c r="G10952" s="12">
        <f>IF($E10952="","",IF(WEEKDAY($E10952,2)&lt;6,1,0))</f>
        <v/>
      </c>
      <c r="H10952" s="12">
        <f>IF(OR($E10952="",$F10952=""),"",IF(AND($G10952=1,$F10952&gt;='Working Hours'!$C$8,$F10952&lt;'Working Hours'!$C$9),1,0))</f>
        <v/>
      </c>
    </row>
    <row r="10953">
      <c r="A10953" s="11" t="n"/>
      <c r="B10953" s="11" t="n"/>
      <c r="C10953" s="11" t="n"/>
      <c r="E10953" s="12">
        <f>IF($A10953="","",IF(ISNUMBER($A10953),$A10953,IFERROR(DATEVALUE($A10953),"")))</f>
        <v/>
      </c>
      <c r="F10953" s="12">
        <f>IF($B10953="","",IF(ISNUMBER($B10953),HOUR($B10953)*2+MINUTE($B10953)/30,IFERROR(VALUE(LEFT($B10953,FIND(":",$B10953)-1))*2+VALUE(MID($B10953,FIND(":",$B10953)+1,2))/30,"")))</f>
        <v/>
      </c>
      <c r="G10953" s="12">
        <f>IF($E10953="","",IF(WEEKDAY($E10953,2)&lt;6,1,0))</f>
        <v/>
      </c>
      <c r="H10953" s="12">
        <f>IF(OR($E10953="",$F10953=""),"",IF(AND($G10953=1,$F10953&gt;='Working Hours'!$C$8,$F10953&lt;'Working Hours'!$C$9),1,0))</f>
        <v/>
      </c>
    </row>
    <row r="10954">
      <c r="A10954" s="11" t="n"/>
      <c r="B10954" s="11" t="n"/>
      <c r="C10954" s="11" t="n"/>
      <c r="E10954" s="12">
        <f>IF($A10954="","",IF(ISNUMBER($A10954),$A10954,IFERROR(DATEVALUE($A10954),"")))</f>
        <v/>
      </c>
      <c r="F10954" s="12">
        <f>IF($B10954="","",IF(ISNUMBER($B10954),HOUR($B10954)*2+MINUTE($B10954)/30,IFERROR(VALUE(LEFT($B10954,FIND(":",$B10954)-1))*2+VALUE(MID($B10954,FIND(":",$B10954)+1,2))/30,"")))</f>
        <v/>
      </c>
      <c r="G10954" s="12">
        <f>IF($E10954="","",IF(WEEKDAY($E10954,2)&lt;6,1,0))</f>
        <v/>
      </c>
      <c r="H10954" s="12">
        <f>IF(OR($E10954="",$F10954=""),"",IF(AND($G10954=1,$F10954&gt;='Working Hours'!$C$8,$F10954&lt;'Working Hours'!$C$9),1,0))</f>
        <v/>
      </c>
    </row>
    <row r="10955">
      <c r="A10955" s="11" t="n"/>
      <c r="B10955" s="11" t="n"/>
      <c r="C10955" s="11" t="n"/>
      <c r="E10955" s="12">
        <f>IF($A10955="","",IF(ISNUMBER($A10955),$A10955,IFERROR(DATEVALUE($A10955),"")))</f>
        <v/>
      </c>
      <c r="F10955" s="12">
        <f>IF($B10955="","",IF(ISNUMBER($B10955),HOUR($B10955)*2+MINUTE($B10955)/30,IFERROR(VALUE(LEFT($B10955,FIND(":",$B10955)-1))*2+VALUE(MID($B10955,FIND(":",$B10955)+1,2))/30,"")))</f>
        <v/>
      </c>
      <c r="G10955" s="12">
        <f>IF($E10955="","",IF(WEEKDAY($E10955,2)&lt;6,1,0))</f>
        <v/>
      </c>
      <c r="H10955" s="12">
        <f>IF(OR($E10955="",$F10955=""),"",IF(AND($G10955=1,$F10955&gt;='Working Hours'!$C$8,$F10955&lt;'Working Hours'!$C$9),1,0))</f>
        <v/>
      </c>
    </row>
    <row r="10956">
      <c r="A10956" s="11" t="n"/>
      <c r="B10956" s="11" t="n"/>
      <c r="C10956" s="11" t="n"/>
      <c r="E10956" s="12">
        <f>IF($A10956="","",IF(ISNUMBER($A10956),$A10956,IFERROR(DATEVALUE($A10956),"")))</f>
        <v/>
      </c>
      <c r="F10956" s="12">
        <f>IF($B10956="","",IF(ISNUMBER($B10956),HOUR($B10956)*2+MINUTE($B10956)/30,IFERROR(VALUE(LEFT($B10956,FIND(":",$B10956)-1))*2+VALUE(MID($B10956,FIND(":",$B10956)+1,2))/30,"")))</f>
        <v/>
      </c>
      <c r="G10956" s="12">
        <f>IF($E10956="","",IF(WEEKDAY($E10956,2)&lt;6,1,0))</f>
        <v/>
      </c>
      <c r="H10956" s="12">
        <f>IF(OR($E10956="",$F10956=""),"",IF(AND($G10956=1,$F10956&gt;='Working Hours'!$C$8,$F10956&lt;'Working Hours'!$C$9),1,0))</f>
        <v/>
      </c>
    </row>
    <row r="10957">
      <c r="A10957" s="11" t="n"/>
      <c r="B10957" s="11" t="n"/>
      <c r="C10957" s="11" t="n"/>
      <c r="E10957" s="12">
        <f>IF($A10957="","",IF(ISNUMBER($A10957),$A10957,IFERROR(DATEVALUE($A10957),"")))</f>
        <v/>
      </c>
      <c r="F10957" s="12">
        <f>IF($B10957="","",IF(ISNUMBER($B10957),HOUR($B10957)*2+MINUTE($B10957)/30,IFERROR(VALUE(LEFT($B10957,FIND(":",$B10957)-1))*2+VALUE(MID($B10957,FIND(":",$B10957)+1,2))/30,"")))</f>
        <v/>
      </c>
      <c r="G10957" s="12">
        <f>IF($E10957="","",IF(WEEKDAY($E10957,2)&lt;6,1,0))</f>
        <v/>
      </c>
      <c r="H10957" s="12">
        <f>IF(OR($E10957="",$F10957=""),"",IF(AND($G10957=1,$F10957&gt;='Working Hours'!$C$8,$F10957&lt;'Working Hours'!$C$9),1,0))</f>
        <v/>
      </c>
    </row>
    <row r="10958">
      <c r="A10958" s="11" t="n"/>
      <c r="B10958" s="11" t="n"/>
      <c r="C10958" s="11" t="n"/>
      <c r="E10958" s="12">
        <f>IF($A10958="","",IF(ISNUMBER($A10958),$A10958,IFERROR(DATEVALUE($A10958),"")))</f>
        <v/>
      </c>
      <c r="F10958" s="12">
        <f>IF($B10958="","",IF(ISNUMBER($B10958),HOUR($B10958)*2+MINUTE($B10958)/30,IFERROR(VALUE(LEFT($B10958,FIND(":",$B10958)-1))*2+VALUE(MID($B10958,FIND(":",$B10958)+1,2))/30,"")))</f>
        <v/>
      </c>
      <c r="G10958" s="12">
        <f>IF($E10958="","",IF(WEEKDAY($E10958,2)&lt;6,1,0))</f>
        <v/>
      </c>
      <c r="H10958" s="12">
        <f>IF(OR($E10958="",$F10958=""),"",IF(AND($G10958=1,$F10958&gt;='Working Hours'!$C$8,$F10958&lt;'Working Hours'!$C$9),1,0))</f>
        <v/>
      </c>
    </row>
    <row r="10959">
      <c r="A10959" s="11" t="n"/>
      <c r="B10959" s="11" t="n"/>
      <c r="C10959" s="11" t="n"/>
      <c r="E10959" s="12">
        <f>IF($A10959="","",IF(ISNUMBER($A10959),$A10959,IFERROR(DATEVALUE($A10959),"")))</f>
        <v/>
      </c>
      <c r="F10959" s="12">
        <f>IF($B10959="","",IF(ISNUMBER($B10959),HOUR($B10959)*2+MINUTE($B10959)/30,IFERROR(VALUE(LEFT($B10959,FIND(":",$B10959)-1))*2+VALUE(MID($B10959,FIND(":",$B10959)+1,2))/30,"")))</f>
        <v/>
      </c>
      <c r="G10959" s="12">
        <f>IF($E10959="","",IF(WEEKDAY($E10959,2)&lt;6,1,0))</f>
        <v/>
      </c>
      <c r="H10959" s="12">
        <f>IF(OR($E10959="",$F10959=""),"",IF(AND($G10959=1,$F10959&gt;='Working Hours'!$C$8,$F10959&lt;'Working Hours'!$C$9),1,0))</f>
        <v/>
      </c>
    </row>
    <row r="10960">
      <c r="A10960" s="11" t="n"/>
      <c r="B10960" s="11" t="n"/>
      <c r="C10960" s="11" t="n"/>
      <c r="E10960" s="12">
        <f>IF($A10960="","",IF(ISNUMBER($A10960),$A10960,IFERROR(DATEVALUE($A10960),"")))</f>
        <v/>
      </c>
      <c r="F10960" s="12">
        <f>IF($B10960="","",IF(ISNUMBER($B10960),HOUR($B10960)*2+MINUTE($B10960)/30,IFERROR(VALUE(LEFT($B10960,FIND(":",$B10960)-1))*2+VALUE(MID($B10960,FIND(":",$B10960)+1,2))/30,"")))</f>
        <v/>
      </c>
      <c r="G10960" s="12">
        <f>IF($E10960="","",IF(WEEKDAY($E10960,2)&lt;6,1,0))</f>
        <v/>
      </c>
      <c r="H10960" s="12">
        <f>IF(OR($E10960="",$F10960=""),"",IF(AND($G10960=1,$F10960&gt;='Working Hours'!$C$8,$F10960&lt;'Working Hours'!$C$9),1,0))</f>
        <v/>
      </c>
    </row>
    <row r="10961">
      <c r="A10961" s="11" t="n"/>
      <c r="B10961" s="11" t="n"/>
      <c r="C10961" s="11" t="n"/>
      <c r="E10961" s="12">
        <f>IF($A10961="","",IF(ISNUMBER($A10961),$A10961,IFERROR(DATEVALUE($A10961),"")))</f>
        <v/>
      </c>
      <c r="F10961" s="12">
        <f>IF($B10961="","",IF(ISNUMBER($B10961),HOUR($B10961)*2+MINUTE($B10961)/30,IFERROR(VALUE(LEFT($B10961,FIND(":",$B10961)-1))*2+VALUE(MID($B10961,FIND(":",$B10961)+1,2))/30,"")))</f>
        <v/>
      </c>
      <c r="G10961" s="12">
        <f>IF($E10961="","",IF(WEEKDAY($E10961,2)&lt;6,1,0))</f>
        <v/>
      </c>
      <c r="H10961" s="12">
        <f>IF(OR($E10961="",$F10961=""),"",IF(AND($G10961=1,$F10961&gt;='Working Hours'!$C$8,$F10961&lt;'Working Hours'!$C$9),1,0))</f>
        <v/>
      </c>
    </row>
    <row r="10962">
      <c r="A10962" s="11" t="n"/>
      <c r="B10962" s="11" t="n"/>
      <c r="C10962" s="11" t="n"/>
      <c r="E10962" s="12">
        <f>IF($A10962="","",IF(ISNUMBER($A10962),$A10962,IFERROR(DATEVALUE($A10962),"")))</f>
        <v/>
      </c>
      <c r="F10962" s="12">
        <f>IF($B10962="","",IF(ISNUMBER($B10962),HOUR($B10962)*2+MINUTE($B10962)/30,IFERROR(VALUE(LEFT($B10962,FIND(":",$B10962)-1))*2+VALUE(MID($B10962,FIND(":",$B10962)+1,2))/30,"")))</f>
        <v/>
      </c>
      <c r="G10962" s="12">
        <f>IF($E10962="","",IF(WEEKDAY($E10962,2)&lt;6,1,0))</f>
        <v/>
      </c>
      <c r="H10962" s="12">
        <f>IF(OR($E10962="",$F10962=""),"",IF(AND($G10962=1,$F10962&gt;='Working Hours'!$C$8,$F10962&lt;'Working Hours'!$C$9),1,0))</f>
        <v/>
      </c>
    </row>
    <row r="10963">
      <c r="A10963" s="11" t="n"/>
      <c r="B10963" s="11" t="n"/>
      <c r="C10963" s="11" t="n"/>
      <c r="E10963" s="12">
        <f>IF($A10963="","",IF(ISNUMBER($A10963),$A10963,IFERROR(DATEVALUE($A10963),"")))</f>
        <v/>
      </c>
      <c r="F10963" s="12">
        <f>IF($B10963="","",IF(ISNUMBER($B10963),HOUR($B10963)*2+MINUTE($B10963)/30,IFERROR(VALUE(LEFT($B10963,FIND(":",$B10963)-1))*2+VALUE(MID($B10963,FIND(":",$B10963)+1,2))/30,"")))</f>
        <v/>
      </c>
      <c r="G10963" s="12">
        <f>IF($E10963="","",IF(WEEKDAY($E10963,2)&lt;6,1,0))</f>
        <v/>
      </c>
      <c r="H10963" s="12">
        <f>IF(OR($E10963="",$F10963=""),"",IF(AND($G10963=1,$F10963&gt;='Working Hours'!$C$8,$F10963&lt;'Working Hours'!$C$9),1,0))</f>
        <v/>
      </c>
    </row>
    <row r="10964">
      <c r="A10964" s="11" t="n"/>
      <c r="B10964" s="11" t="n"/>
      <c r="C10964" s="11" t="n"/>
      <c r="E10964" s="12">
        <f>IF($A10964="","",IF(ISNUMBER($A10964),$A10964,IFERROR(DATEVALUE($A10964),"")))</f>
        <v/>
      </c>
      <c r="F10964" s="12">
        <f>IF($B10964="","",IF(ISNUMBER($B10964),HOUR($B10964)*2+MINUTE($B10964)/30,IFERROR(VALUE(LEFT($B10964,FIND(":",$B10964)-1))*2+VALUE(MID($B10964,FIND(":",$B10964)+1,2))/30,"")))</f>
        <v/>
      </c>
      <c r="G10964" s="12">
        <f>IF($E10964="","",IF(WEEKDAY($E10964,2)&lt;6,1,0))</f>
        <v/>
      </c>
      <c r="H10964" s="12">
        <f>IF(OR($E10964="",$F10964=""),"",IF(AND($G10964=1,$F10964&gt;='Working Hours'!$C$8,$F10964&lt;'Working Hours'!$C$9),1,0))</f>
        <v/>
      </c>
    </row>
    <row r="10965">
      <c r="A10965" s="11" t="n"/>
      <c r="B10965" s="11" t="n"/>
      <c r="C10965" s="11" t="n"/>
      <c r="E10965" s="12">
        <f>IF($A10965="","",IF(ISNUMBER($A10965),$A10965,IFERROR(DATEVALUE($A10965),"")))</f>
        <v/>
      </c>
      <c r="F10965" s="12">
        <f>IF($B10965="","",IF(ISNUMBER($B10965),HOUR($B10965)*2+MINUTE($B10965)/30,IFERROR(VALUE(LEFT($B10965,FIND(":",$B10965)-1))*2+VALUE(MID($B10965,FIND(":",$B10965)+1,2))/30,"")))</f>
        <v/>
      </c>
      <c r="G10965" s="12">
        <f>IF($E10965="","",IF(WEEKDAY($E10965,2)&lt;6,1,0))</f>
        <v/>
      </c>
      <c r="H10965" s="12">
        <f>IF(OR($E10965="",$F10965=""),"",IF(AND($G10965=1,$F10965&gt;='Working Hours'!$C$8,$F10965&lt;'Working Hours'!$C$9),1,0))</f>
        <v/>
      </c>
    </row>
    <row r="10966">
      <c r="A10966" s="11" t="n"/>
      <c r="B10966" s="11" t="n"/>
      <c r="C10966" s="11" t="n"/>
      <c r="E10966" s="12">
        <f>IF($A10966="","",IF(ISNUMBER($A10966),$A10966,IFERROR(DATEVALUE($A10966),"")))</f>
        <v/>
      </c>
      <c r="F10966" s="12">
        <f>IF($B10966="","",IF(ISNUMBER($B10966),HOUR($B10966)*2+MINUTE($B10966)/30,IFERROR(VALUE(LEFT($B10966,FIND(":",$B10966)-1))*2+VALUE(MID($B10966,FIND(":",$B10966)+1,2))/30,"")))</f>
        <v/>
      </c>
      <c r="G10966" s="12">
        <f>IF($E10966="","",IF(WEEKDAY($E10966,2)&lt;6,1,0))</f>
        <v/>
      </c>
      <c r="H10966" s="12">
        <f>IF(OR($E10966="",$F10966=""),"",IF(AND($G10966=1,$F10966&gt;='Working Hours'!$C$8,$F10966&lt;'Working Hours'!$C$9),1,0))</f>
        <v/>
      </c>
    </row>
    <row r="10967">
      <c r="A10967" s="11" t="n"/>
      <c r="B10967" s="11" t="n"/>
      <c r="C10967" s="11" t="n"/>
      <c r="E10967" s="12">
        <f>IF($A10967="","",IF(ISNUMBER($A10967),$A10967,IFERROR(DATEVALUE($A10967),"")))</f>
        <v/>
      </c>
      <c r="F10967" s="12">
        <f>IF($B10967="","",IF(ISNUMBER($B10967),HOUR($B10967)*2+MINUTE($B10967)/30,IFERROR(VALUE(LEFT($B10967,FIND(":",$B10967)-1))*2+VALUE(MID($B10967,FIND(":",$B10967)+1,2))/30,"")))</f>
        <v/>
      </c>
      <c r="G10967" s="12">
        <f>IF($E10967="","",IF(WEEKDAY($E10967,2)&lt;6,1,0))</f>
        <v/>
      </c>
      <c r="H10967" s="12">
        <f>IF(OR($E10967="",$F10967=""),"",IF(AND($G10967=1,$F10967&gt;='Working Hours'!$C$8,$F10967&lt;'Working Hours'!$C$9),1,0))</f>
        <v/>
      </c>
    </row>
    <row r="10968">
      <c r="A10968" s="11" t="n"/>
      <c r="B10968" s="11" t="n"/>
      <c r="C10968" s="11" t="n"/>
      <c r="E10968" s="12">
        <f>IF($A10968="","",IF(ISNUMBER($A10968),$A10968,IFERROR(DATEVALUE($A10968),"")))</f>
        <v/>
      </c>
      <c r="F10968" s="12">
        <f>IF($B10968="","",IF(ISNUMBER($B10968),HOUR($B10968)*2+MINUTE($B10968)/30,IFERROR(VALUE(LEFT($B10968,FIND(":",$B10968)-1))*2+VALUE(MID($B10968,FIND(":",$B10968)+1,2))/30,"")))</f>
        <v/>
      </c>
      <c r="G10968" s="12">
        <f>IF($E10968="","",IF(WEEKDAY($E10968,2)&lt;6,1,0))</f>
        <v/>
      </c>
      <c r="H10968" s="12">
        <f>IF(OR($E10968="",$F10968=""),"",IF(AND($G10968=1,$F10968&gt;='Working Hours'!$C$8,$F10968&lt;'Working Hours'!$C$9),1,0))</f>
        <v/>
      </c>
    </row>
    <row r="10969">
      <c r="A10969" s="11" t="n"/>
      <c r="B10969" s="11" t="n"/>
      <c r="C10969" s="11" t="n"/>
      <c r="E10969" s="12">
        <f>IF($A10969="","",IF(ISNUMBER($A10969),$A10969,IFERROR(DATEVALUE($A10969),"")))</f>
        <v/>
      </c>
      <c r="F10969" s="12">
        <f>IF($B10969="","",IF(ISNUMBER($B10969),HOUR($B10969)*2+MINUTE($B10969)/30,IFERROR(VALUE(LEFT($B10969,FIND(":",$B10969)-1))*2+VALUE(MID($B10969,FIND(":",$B10969)+1,2))/30,"")))</f>
        <v/>
      </c>
      <c r="G10969" s="12">
        <f>IF($E10969="","",IF(WEEKDAY($E10969,2)&lt;6,1,0))</f>
        <v/>
      </c>
      <c r="H10969" s="12">
        <f>IF(OR($E10969="",$F10969=""),"",IF(AND($G10969=1,$F10969&gt;='Working Hours'!$C$8,$F10969&lt;'Working Hours'!$C$9),1,0))</f>
        <v/>
      </c>
    </row>
    <row r="10970">
      <c r="A10970" s="11" t="n"/>
      <c r="B10970" s="11" t="n"/>
      <c r="C10970" s="11" t="n"/>
      <c r="E10970" s="12">
        <f>IF($A10970="","",IF(ISNUMBER($A10970),$A10970,IFERROR(DATEVALUE($A10970),"")))</f>
        <v/>
      </c>
      <c r="F10970" s="12">
        <f>IF($B10970="","",IF(ISNUMBER($B10970),HOUR($B10970)*2+MINUTE($B10970)/30,IFERROR(VALUE(LEFT($B10970,FIND(":",$B10970)-1))*2+VALUE(MID($B10970,FIND(":",$B10970)+1,2))/30,"")))</f>
        <v/>
      </c>
      <c r="G10970" s="12">
        <f>IF($E10970="","",IF(WEEKDAY($E10970,2)&lt;6,1,0))</f>
        <v/>
      </c>
      <c r="H10970" s="12">
        <f>IF(OR($E10970="",$F10970=""),"",IF(AND($G10970=1,$F10970&gt;='Working Hours'!$C$8,$F10970&lt;'Working Hours'!$C$9),1,0))</f>
        <v/>
      </c>
    </row>
    <row r="10971">
      <c r="A10971" s="11" t="n"/>
      <c r="B10971" s="11" t="n"/>
      <c r="C10971" s="11" t="n"/>
      <c r="E10971" s="12">
        <f>IF($A10971="","",IF(ISNUMBER($A10971),$A10971,IFERROR(DATEVALUE($A10971),"")))</f>
        <v/>
      </c>
      <c r="F10971" s="12">
        <f>IF($B10971="","",IF(ISNUMBER($B10971),HOUR($B10971)*2+MINUTE($B10971)/30,IFERROR(VALUE(LEFT($B10971,FIND(":",$B10971)-1))*2+VALUE(MID($B10971,FIND(":",$B10971)+1,2))/30,"")))</f>
        <v/>
      </c>
      <c r="G10971" s="12">
        <f>IF($E10971="","",IF(WEEKDAY($E10971,2)&lt;6,1,0))</f>
        <v/>
      </c>
      <c r="H10971" s="12">
        <f>IF(OR($E10971="",$F10971=""),"",IF(AND($G10971=1,$F10971&gt;='Working Hours'!$C$8,$F10971&lt;'Working Hours'!$C$9),1,0))</f>
        <v/>
      </c>
    </row>
    <row r="10972">
      <c r="A10972" s="11" t="n"/>
      <c r="B10972" s="11" t="n"/>
      <c r="C10972" s="11" t="n"/>
      <c r="E10972" s="12">
        <f>IF($A10972="","",IF(ISNUMBER($A10972),$A10972,IFERROR(DATEVALUE($A10972),"")))</f>
        <v/>
      </c>
      <c r="F10972" s="12">
        <f>IF($B10972="","",IF(ISNUMBER($B10972),HOUR($B10972)*2+MINUTE($B10972)/30,IFERROR(VALUE(LEFT($B10972,FIND(":",$B10972)-1))*2+VALUE(MID($B10972,FIND(":",$B10972)+1,2))/30,"")))</f>
        <v/>
      </c>
      <c r="G10972" s="12">
        <f>IF($E10972="","",IF(WEEKDAY($E10972,2)&lt;6,1,0))</f>
        <v/>
      </c>
      <c r="H10972" s="12">
        <f>IF(OR($E10972="",$F10972=""),"",IF(AND($G10972=1,$F10972&gt;='Working Hours'!$C$8,$F10972&lt;'Working Hours'!$C$9),1,0))</f>
        <v/>
      </c>
    </row>
    <row r="10973">
      <c r="A10973" s="11" t="n"/>
      <c r="B10973" s="11" t="n"/>
      <c r="C10973" s="11" t="n"/>
      <c r="E10973" s="12">
        <f>IF($A10973="","",IF(ISNUMBER($A10973),$A10973,IFERROR(DATEVALUE($A10973),"")))</f>
        <v/>
      </c>
      <c r="F10973" s="12">
        <f>IF($B10973="","",IF(ISNUMBER($B10973),HOUR($B10973)*2+MINUTE($B10973)/30,IFERROR(VALUE(LEFT($B10973,FIND(":",$B10973)-1))*2+VALUE(MID($B10973,FIND(":",$B10973)+1,2))/30,"")))</f>
        <v/>
      </c>
      <c r="G10973" s="12">
        <f>IF($E10973="","",IF(WEEKDAY($E10973,2)&lt;6,1,0))</f>
        <v/>
      </c>
      <c r="H10973" s="12">
        <f>IF(OR($E10973="",$F10973=""),"",IF(AND($G10973=1,$F10973&gt;='Working Hours'!$C$8,$F10973&lt;'Working Hours'!$C$9),1,0))</f>
        <v/>
      </c>
    </row>
    <row r="10974">
      <c r="A10974" s="11" t="n"/>
      <c r="B10974" s="11" t="n"/>
      <c r="C10974" s="11" t="n"/>
      <c r="E10974" s="12">
        <f>IF($A10974="","",IF(ISNUMBER($A10974),$A10974,IFERROR(DATEVALUE($A10974),"")))</f>
        <v/>
      </c>
      <c r="F10974" s="12">
        <f>IF($B10974="","",IF(ISNUMBER($B10974),HOUR($B10974)*2+MINUTE($B10974)/30,IFERROR(VALUE(LEFT($B10974,FIND(":",$B10974)-1))*2+VALUE(MID($B10974,FIND(":",$B10974)+1,2))/30,"")))</f>
        <v/>
      </c>
      <c r="G10974" s="12">
        <f>IF($E10974="","",IF(WEEKDAY($E10974,2)&lt;6,1,0))</f>
        <v/>
      </c>
      <c r="H10974" s="12">
        <f>IF(OR($E10974="",$F10974=""),"",IF(AND($G10974=1,$F10974&gt;='Working Hours'!$C$8,$F10974&lt;'Working Hours'!$C$9),1,0))</f>
        <v/>
      </c>
    </row>
    <row r="10975">
      <c r="A10975" s="11" t="n"/>
      <c r="B10975" s="11" t="n"/>
      <c r="C10975" s="11" t="n"/>
      <c r="E10975" s="12">
        <f>IF($A10975="","",IF(ISNUMBER($A10975),$A10975,IFERROR(DATEVALUE($A10975),"")))</f>
        <v/>
      </c>
      <c r="F10975" s="12">
        <f>IF($B10975="","",IF(ISNUMBER($B10975),HOUR($B10975)*2+MINUTE($B10975)/30,IFERROR(VALUE(LEFT($B10975,FIND(":",$B10975)-1))*2+VALUE(MID($B10975,FIND(":",$B10975)+1,2))/30,"")))</f>
        <v/>
      </c>
      <c r="G10975" s="12">
        <f>IF($E10975="","",IF(WEEKDAY($E10975,2)&lt;6,1,0))</f>
        <v/>
      </c>
      <c r="H10975" s="12">
        <f>IF(OR($E10975="",$F10975=""),"",IF(AND($G10975=1,$F10975&gt;='Working Hours'!$C$8,$F10975&lt;'Working Hours'!$C$9),1,0))</f>
        <v/>
      </c>
    </row>
    <row r="10976">
      <c r="A10976" s="11" t="n"/>
      <c r="B10976" s="11" t="n"/>
      <c r="C10976" s="11" t="n"/>
      <c r="E10976" s="12">
        <f>IF($A10976="","",IF(ISNUMBER($A10976),$A10976,IFERROR(DATEVALUE($A10976),"")))</f>
        <v/>
      </c>
      <c r="F10976" s="12">
        <f>IF($B10976="","",IF(ISNUMBER($B10976),HOUR($B10976)*2+MINUTE($B10976)/30,IFERROR(VALUE(LEFT($B10976,FIND(":",$B10976)-1))*2+VALUE(MID($B10976,FIND(":",$B10976)+1,2))/30,"")))</f>
        <v/>
      </c>
      <c r="G10976" s="12">
        <f>IF($E10976="","",IF(WEEKDAY($E10976,2)&lt;6,1,0))</f>
        <v/>
      </c>
      <c r="H10976" s="12">
        <f>IF(OR($E10976="",$F10976=""),"",IF(AND($G10976=1,$F10976&gt;='Working Hours'!$C$8,$F10976&lt;'Working Hours'!$C$9),1,0))</f>
        <v/>
      </c>
    </row>
    <row r="10977">
      <c r="A10977" s="11" t="n"/>
      <c r="B10977" s="11" t="n"/>
      <c r="C10977" s="11" t="n"/>
      <c r="E10977" s="12">
        <f>IF($A10977="","",IF(ISNUMBER($A10977),$A10977,IFERROR(DATEVALUE($A10977),"")))</f>
        <v/>
      </c>
      <c r="F10977" s="12">
        <f>IF($B10977="","",IF(ISNUMBER($B10977),HOUR($B10977)*2+MINUTE($B10977)/30,IFERROR(VALUE(LEFT($B10977,FIND(":",$B10977)-1))*2+VALUE(MID($B10977,FIND(":",$B10977)+1,2))/30,"")))</f>
        <v/>
      </c>
      <c r="G10977" s="12">
        <f>IF($E10977="","",IF(WEEKDAY($E10977,2)&lt;6,1,0))</f>
        <v/>
      </c>
      <c r="H10977" s="12">
        <f>IF(OR($E10977="",$F10977=""),"",IF(AND($G10977=1,$F10977&gt;='Working Hours'!$C$8,$F10977&lt;'Working Hours'!$C$9),1,0))</f>
        <v/>
      </c>
    </row>
    <row r="10978">
      <c r="A10978" s="11" t="n"/>
      <c r="B10978" s="11" t="n"/>
      <c r="C10978" s="11" t="n"/>
      <c r="E10978" s="12">
        <f>IF($A10978="","",IF(ISNUMBER($A10978),$A10978,IFERROR(DATEVALUE($A10978),"")))</f>
        <v/>
      </c>
      <c r="F10978" s="12">
        <f>IF($B10978="","",IF(ISNUMBER($B10978),HOUR($B10978)*2+MINUTE($B10978)/30,IFERROR(VALUE(LEFT($B10978,FIND(":",$B10978)-1))*2+VALUE(MID($B10978,FIND(":",$B10978)+1,2))/30,"")))</f>
        <v/>
      </c>
      <c r="G10978" s="12">
        <f>IF($E10978="","",IF(WEEKDAY($E10978,2)&lt;6,1,0))</f>
        <v/>
      </c>
      <c r="H10978" s="12">
        <f>IF(OR($E10978="",$F10978=""),"",IF(AND($G10978=1,$F10978&gt;='Working Hours'!$C$8,$F10978&lt;'Working Hours'!$C$9),1,0))</f>
        <v/>
      </c>
    </row>
    <row r="10979">
      <c r="A10979" s="11" t="n"/>
      <c r="B10979" s="11" t="n"/>
      <c r="C10979" s="11" t="n"/>
      <c r="E10979" s="12">
        <f>IF($A10979="","",IF(ISNUMBER($A10979),$A10979,IFERROR(DATEVALUE($A10979),"")))</f>
        <v/>
      </c>
      <c r="F10979" s="12">
        <f>IF($B10979="","",IF(ISNUMBER($B10979),HOUR($B10979)*2+MINUTE($B10979)/30,IFERROR(VALUE(LEFT($B10979,FIND(":",$B10979)-1))*2+VALUE(MID($B10979,FIND(":",$B10979)+1,2))/30,"")))</f>
        <v/>
      </c>
      <c r="G10979" s="12">
        <f>IF($E10979="","",IF(WEEKDAY($E10979,2)&lt;6,1,0))</f>
        <v/>
      </c>
      <c r="H10979" s="12">
        <f>IF(OR($E10979="",$F10979=""),"",IF(AND($G10979=1,$F10979&gt;='Working Hours'!$C$8,$F10979&lt;'Working Hours'!$C$9),1,0))</f>
        <v/>
      </c>
    </row>
    <row r="10980">
      <c r="A10980" s="11" t="n"/>
      <c r="B10980" s="11" t="n"/>
      <c r="C10980" s="11" t="n"/>
      <c r="E10980" s="12">
        <f>IF($A10980="","",IF(ISNUMBER($A10980),$A10980,IFERROR(DATEVALUE($A10980),"")))</f>
        <v/>
      </c>
      <c r="F10980" s="12">
        <f>IF($B10980="","",IF(ISNUMBER($B10980),HOUR($B10980)*2+MINUTE($B10980)/30,IFERROR(VALUE(LEFT($B10980,FIND(":",$B10980)-1))*2+VALUE(MID($B10980,FIND(":",$B10980)+1,2))/30,"")))</f>
        <v/>
      </c>
      <c r="G10980" s="12">
        <f>IF($E10980="","",IF(WEEKDAY($E10980,2)&lt;6,1,0))</f>
        <v/>
      </c>
      <c r="H10980" s="12">
        <f>IF(OR($E10980="",$F10980=""),"",IF(AND($G10980=1,$F10980&gt;='Working Hours'!$C$8,$F10980&lt;'Working Hours'!$C$9),1,0))</f>
        <v/>
      </c>
    </row>
    <row r="10981">
      <c r="A10981" s="11" t="n"/>
      <c r="B10981" s="11" t="n"/>
      <c r="C10981" s="11" t="n"/>
      <c r="E10981" s="12">
        <f>IF($A10981="","",IF(ISNUMBER($A10981),$A10981,IFERROR(DATEVALUE($A10981),"")))</f>
        <v/>
      </c>
      <c r="F10981" s="12">
        <f>IF($B10981="","",IF(ISNUMBER($B10981),HOUR($B10981)*2+MINUTE($B10981)/30,IFERROR(VALUE(LEFT($B10981,FIND(":",$B10981)-1))*2+VALUE(MID($B10981,FIND(":",$B10981)+1,2))/30,"")))</f>
        <v/>
      </c>
      <c r="G10981" s="12">
        <f>IF($E10981="","",IF(WEEKDAY($E10981,2)&lt;6,1,0))</f>
        <v/>
      </c>
      <c r="H10981" s="12">
        <f>IF(OR($E10981="",$F10981=""),"",IF(AND($G10981=1,$F10981&gt;='Working Hours'!$C$8,$F10981&lt;'Working Hours'!$C$9),1,0))</f>
        <v/>
      </c>
    </row>
    <row r="10982">
      <c r="A10982" s="11" t="n"/>
      <c r="B10982" s="11" t="n"/>
      <c r="C10982" s="11" t="n"/>
      <c r="E10982" s="12">
        <f>IF($A10982="","",IF(ISNUMBER($A10982),$A10982,IFERROR(DATEVALUE($A10982),"")))</f>
        <v/>
      </c>
      <c r="F10982" s="12">
        <f>IF($B10982="","",IF(ISNUMBER($B10982),HOUR($B10982)*2+MINUTE($B10982)/30,IFERROR(VALUE(LEFT($B10982,FIND(":",$B10982)-1))*2+VALUE(MID($B10982,FIND(":",$B10982)+1,2))/30,"")))</f>
        <v/>
      </c>
      <c r="G10982" s="12">
        <f>IF($E10982="","",IF(WEEKDAY($E10982,2)&lt;6,1,0))</f>
        <v/>
      </c>
      <c r="H10982" s="12">
        <f>IF(OR($E10982="",$F10982=""),"",IF(AND($G10982=1,$F10982&gt;='Working Hours'!$C$8,$F10982&lt;'Working Hours'!$C$9),1,0))</f>
        <v/>
      </c>
    </row>
    <row r="10983">
      <c r="A10983" s="11" t="n"/>
      <c r="B10983" s="11" t="n"/>
      <c r="C10983" s="11" t="n"/>
      <c r="E10983" s="12">
        <f>IF($A10983="","",IF(ISNUMBER($A10983),$A10983,IFERROR(DATEVALUE($A10983),"")))</f>
        <v/>
      </c>
      <c r="F10983" s="12">
        <f>IF($B10983="","",IF(ISNUMBER($B10983),HOUR($B10983)*2+MINUTE($B10983)/30,IFERROR(VALUE(LEFT($B10983,FIND(":",$B10983)-1))*2+VALUE(MID($B10983,FIND(":",$B10983)+1,2))/30,"")))</f>
        <v/>
      </c>
      <c r="G10983" s="12">
        <f>IF($E10983="","",IF(WEEKDAY($E10983,2)&lt;6,1,0))</f>
        <v/>
      </c>
      <c r="H10983" s="12">
        <f>IF(OR($E10983="",$F10983=""),"",IF(AND($G10983=1,$F10983&gt;='Working Hours'!$C$8,$F10983&lt;'Working Hours'!$C$9),1,0))</f>
        <v/>
      </c>
    </row>
    <row r="10984">
      <c r="A10984" s="11" t="n"/>
      <c r="B10984" s="11" t="n"/>
      <c r="C10984" s="11" t="n"/>
      <c r="E10984" s="12">
        <f>IF($A10984="","",IF(ISNUMBER($A10984),$A10984,IFERROR(DATEVALUE($A10984),"")))</f>
        <v/>
      </c>
      <c r="F10984" s="12">
        <f>IF($B10984="","",IF(ISNUMBER($B10984),HOUR($B10984)*2+MINUTE($B10984)/30,IFERROR(VALUE(LEFT($B10984,FIND(":",$B10984)-1))*2+VALUE(MID($B10984,FIND(":",$B10984)+1,2))/30,"")))</f>
        <v/>
      </c>
      <c r="G10984" s="12">
        <f>IF($E10984="","",IF(WEEKDAY($E10984,2)&lt;6,1,0))</f>
        <v/>
      </c>
      <c r="H10984" s="12">
        <f>IF(OR($E10984="",$F10984=""),"",IF(AND($G10984=1,$F10984&gt;='Working Hours'!$C$8,$F10984&lt;'Working Hours'!$C$9),1,0))</f>
        <v/>
      </c>
    </row>
    <row r="10985">
      <c r="A10985" s="11" t="n"/>
      <c r="B10985" s="11" t="n"/>
      <c r="C10985" s="11" t="n"/>
      <c r="E10985" s="12">
        <f>IF($A10985="","",IF(ISNUMBER($A10985),$A10985,IFERROR(DATEVALUE($A10985),"")))</f>
        <v/>
      </c>
      <c r="F10985" s="12">
        <f>IF($B10985="","",IF(ISNUMBER($B10985),HOUR($B10985)*2+MINUTE($B10985)/30,IFERROR(VALUE(LEFT($B10985,FIND(":",$B10985)-1))*2+VALUE(MID($B10985,FIND(":",$B10985)+1,2))/30,"")))</f>
        <v/>
      </c>
      <c r="G10985" s="12">
        <f>IF($E10985="","",IF(WEEKDAY($E10985,2)&lt;6,1,0))</f>
        <v/>
      </c>
      <c r="H10985" s="12">
        <f>IF(OR($E10985="",$F10985=""),"",IF(AND($G10985=1,$F10985&gt;='Working Hours'!$C$8,$F10985&lt;'Working Hours'!$C$9),1,0))</f>
        <v/>
      </c>
    </row>
    <row r="10986">
      <c r="A10986" s="11" t="n"/>
      <c r="B10986" s="11" t="n"/>
      <c r="C10986" s="11" t="n"/>
      <c r="E10986" s="12">
        <f>IF($A10986="","",IF(ISNUMBER($A10986),$A10986,IFERROR(DATEVALUE($A10986),"")))</f>
        <v/>
      </c>
      <c r="F10986" s="12">
        <f>IF($B10986="","",IF(ISNUMBER($B10986),HOUR($B10986)*2+MINUTE($B10986)/30,IFERROR(VALUE(LEFT($B10986,FIND(":",$B10986)-1))*2+VALUE(MID($B10986,FIND(":",$B10986)+1,2))/30,"")))</f>
        <v/>
      </c>
      <c r="G10986" s="12">
        <f>IF($E10986="","",IF(WEEKDAY($E10986,2)&lt;6,1,0))</f>
        <v/>
      </c>
      <c r="H10986" s="12">
        <f>IF(OR($E10986="",$F10986=""),"",IF(AND($G10986=1,$F10986&gt;='Working Hours'!$C$8,$F10986&lt;'Working Hours'!$C$9),1,0))</f>
        <v/>
      </c>
    </row>
    <row r="10987">
      <c r="A10987" s="11" t="n"/>
      <c r="B10987" s="11" t="n"/>
      <c r="C10987" s="11" t="n"/>
      <c r="E10987" s="12">
        <f>IF($A10987="","",IF(ISNUMBER($A10987),$A10987,IFERROR(DATEVALUE($A10987),"")))</f>
        <v/>
      </c>
      <c r="F10987" s="12">
        <f>IF($B10987="","",IF(ISNUMBER($B10987),HOUR($B10987)*2+MINUTE($B10987)/30,IFERROR(VALUE(LEFT($B10987,FIND(":",$B10987)-1))*2+VALUE(MID($B10987,FIND(":",$B10987)+1,2))/30,"")))</f>
        <v/>
      </c>
      <c r="G10987" s="12">
        <f>IF($E10987="","",IF(WEEKDAY($E10987,2)&lt;6,1,0))</f>
        <v/>
      </c>
      <c r="H10987" s="12">
        <f>IF(OR($E10987="",$F10987=""),"",IF(AND($G10987=1,$F10987&gt;='Working Hours'!$C$8,$F10987&lt;'Working Hours'!$C$9),1,0))</f>
        <v/>
      </c>
    </row>
    <row r="10988">
      <c r="A10988" s="11" t="n"/>
      <c r="B10988" s="11" t="n"/>
      <c r="C10988" s="11" t="n"/>
      <c r="E10988" s="12">
        <f>IF($A10988="","",IF(ISNUMBER($A10988),$A10988,IFERROR(DATEVALUE($A10988),"")))</f>
        <v/>
      </c>
      <c r="F10988" s="12">
        <f>IF($B10988="","",IF(ISNUMBER($B10988),HOUR($B10988)*2+MINUTE($B10988)/30,IFERROR(VALUE(LEFT($B10988,FIND(":",$B10988)-1))*2+VALUE(MID($B10988,FIND(":",$B10988)+1,2))/30,"")))</f>
        <v/>
      </c>
      <c r="G10988" s="12">
        <f>IF($E10988="","",IF(WEEKDAY($E10988,2)&lt;6,1,0))</f>
        <v/>
      </c>
      <c r="H10988" s="12">
        <f>IF(OR($E10988="",$F10988=""),"",IF(AND($G10988=1,$F10988&gt;='Working Hours'!$C$8,$F10988&lt;'Working Hours'!$C$9),1,0))</f>
        <v/>
      </c>
    </row>
    <row r="10989">
      <c r="A10989" s="11" t="n"/>
      <c r="B10989" s="11" t="n"/>
      <c r="C10989" s="11" t="n"/>
      <c r="E10989" s="12">
        <f>IF($A10989="","",IF(ISNUMBER($A10989),$A10989,IFERROR(DATEVALUE($A10989),"")))</f>
        <v/>
      </c>
      <c r="F10989" s="12">
        <f>IF($B10989="","",IF(ISNUMBER($B10989),HOUR($B10989)*2+MINUTE($B10989)/30,IFERROR(VALUE(LEFT($B10989,FIND(":",$B10989)-1))*2+VALUE(MID($B10989,FIND(":",$B10989)+1,2))/30,"")))</f>
        <v/>
      </c>
      <c r="G10989" s="12">
        <f>IF($E10989="","",IF(WEEKDAY($E10989,2)&lt;6,1,0))</f>
        <v/>
      </c>
      <c r="H10989" s="12">
        <f>IF(OR($E10989="",$F10989=""),"",IF(AND($G10989=1,$F10989&gt;='Working Hours'!$C$8,$F10989&lt;'Working Hours'!$C$9),1,0))</f>
        <v/>
      </c>
    </row>
    <row r="10990">
      <c r="A10990" s="11" t="n"/>
      <c r="B10990" s="11" t="n"/>
      <c r="C10990" s="11" t="n"/>
      <c r="E10990" s="12">
        <f>IF($A10990="","",IF(ISNUMBER($A10990),$A10990,IFERROR(DATEVALUE($A10990),"")))</f>
        <v/>
      </c>
      <c r="F10990" s="12">
        <f>IF($B10990="","",IF(ISNUMBER($B10990),HOUR($B10990)*2+MINUTE($B10990)/30,IFERROR(VALUE(LEFT($B10990,FIND(":",$B10990)-1))*2+VALUE(MID($B10990,FIND(":",$B10990)+1,2))/30,"")))</f>
        <v/>
      </c>
      <c r="G10990" s="12">
        <f>IF($E10990="","",IF(WEEKDAY($E10990,2)&lt;6,1,0))</f>
        <v/>
      </c>
      <c r="H10990" s="12">
        <f>IF(OR($E10990="",$F10990=""),"",IF(AND($G10990=1,$F10990&gt;='Working Hours'!$C$8,$F10990&lt;'Working Hours'!$C$9),1,0))</f>
        <v/>
      </c>
    </row>
    <row r="10991">
      <c r="A10991" s="11" t="n"/>
      <c r="B10991" s="11" t="n"/>
      <c r="C10991" s="11" t="n"/>
      <c r="E10991" s="12">
        <f>IF($A10991="","",IF(ISNUMBER($A10991),$A10991,IFERROR(DATEVALUE($A10991),"")))</f>
        <v/>
      </c>
      <c r="F10991" s="12">
        <f>IF($B10991="","",IF(ISNUMBER($B10991),HOUR($B10991)*2+MINUTE($B10991)/30,IFERROR(VALUE(LEFT($B10991,FIND(":",$B10991)-1))*2+VALUE(MID($B10991,FIND(":",$B10991)+1,2))/30,"")))</f>
        <v/>
      </c>
      <c r="G10991" s="12">
        <f>IF($E10991="","",IF(WEEKDAY($E10991,2)&lt;6,1,0))</f>
        <v/>
      </c>
      <c r="H10991" s="12">
        <f>IF(OR($E10991="",$F10991=""),"",IF(AND($G10991=1,$F10991&gt;='Working Hours'!$C$8,$F10991&lt;'Working Hours'!$C$9),1,0))</f>
        <v/>
      </c>
    </row>
    <row r="10992">
      <c r="A10992" s="11" t="n"/>
      <c r="B10992" s="11" t="n"/>
      <c r="C10992" s="11" t="n"/>
      <c r="E10992" s="12">
        <f>IF($A10992="","",IF(ISNUMBER($A10992),$A10992,IFERROR(DATEVALUE($A10992),"")))</f>
        <v/>
      </c>
      <c r="F10992" s="12">
        <f>IF($B10992="","",IF(ISNUMBER($B10992),HOUR($B10992)*2+MINUTE($B10992)/30,IFERROR(VALUE(LEFT($B10992,FIND(":",$B10992)-1))*2+VALUE(MID($B10992,FIND(":",$B10992)+1,2))/30,"")))</f>
        <v/>
      </c>
      <c r="G10992" s="12">
        <f>IF($E10992="","",IF(WEEKDAY($E10992,2)&lt;6,1,0))</f>
        <v/>
      </c>
      <c r="H10992" s="12">
        <f>IF(OR($E10992="",$F10992=""),"",IF(AND($G10992=1,$F10992&gt;='Working Hours'!$C$8,$F10992&lt;'Working Hours'!$C$9),1,0))</f>
        <v/>
      </c>
    </row>
    <row r="10993">
      <c r="A10993" s="11" t="n"/>
      <c r="B10993" s="11" t="n"/>
      <c r="C10993" s="11" t="n"/>
      <c r="E10993" s="12">
        <f>IF($A10993="","",IF(ISNUMBER($A10993),$A10993,IFERROR(DATEVALUE($A10993),"")))</f>
        <v/>
      </c>
      <c r="F10993" s="12">
        <f>IF($B10993="","",IF(ISNUMBER($B10993),HOUR($B10993)*2+MINUTE($B10993)/30,IFERROR(VALUE(LEFT($B10993,FIND(":",$B10993)-1))*2+VALUE(MID($B10993,FIND(":",$B10993)+1,2))/30,"")))</f>
        <v/>
      </c>
      <c r="G10993" s="12">
        <f>IF($E10993="","",IF(WEEKDAY($E10993,2)&lt;6,1,0))</f>
        <v/>
      </c>
      <c r="H10993" s="12">
        <f>IF(OR($E10993="",$F10993=""),"",IF(AND($G10993=1,$F10993&gt;='Working Hours'!$C$8,$F10993&lt;'Working Hours'!$C$9),1,0))</f>
        <v/>
      </c>
    </row>
    <row r="10994">
      <c r="A10994" s="11" t="n"/>
      <c r="B10994" s="11" t="n"/>
      <c r="C10994" s="11" t="n"/>
      <c r="E10994" s="12">
        <f>IF($A10994="","",IF(ISNUMBER($A10994),$A10994,IFERROR(DATEVALUE($A10994),"")))</f>
        <v/>
      </c>
      <c r="F10994" s="12">
        <f>IF($B10994="","",IF(ISNUMBER($B10994),HOUR($B10994)*2+MINUTE($B10994)/30,IFERROR(VALUE(LEFT($B10994,FIND(":",$B10994)-1))*2+VALUE(MID($B10994,FIND(":",$B10994)+1,2))/30,"")))</f>
        <v/>
      </c>
      <c r="G10994" s="12">
        <f>IF($E10994="","",IF(WEEKDAY($E10994,2)&lt;6,1,0))</f>
        <v/>
      </c>
      <c r="H10994" s="12">
        <f>IF(OR($E10994="",$F10994=""),"",IF(AND($G10994=1,$F10994&gt;='Working Hours'!$C$8,$F10994&lt;'Working Hours'!$C$9),1,0))</f>
        <v/>
      </c>
    </row>
    <row r="10995">
      <c r="A10995" s="11" t="n"/>
      <c r="B10995" s="11" t="n"/>
      <c r="C10995" s="11" t="n"/>
      <c r="E10995" s="12">
        <f>IF($A10995="","",IF(ISNUMBER($A10995),$A10995,IFERROR(DATEVALUE($A10995),"")))</f>
        <v/>
      </c>
      <c r="F10995" s="12">
        <f>IF($B10995="","",IF(ISNUMBER($B10995),HOUR($B10995)*2+MINUTE($B10995)/30,IFERROR(VALUE(LEFT($B10995,FIND(":",$B10995)-1))*2+VALUE(MID($B10995,FIND(":",$B10995)+1,2))/30,"")))</f>
        <v/>
      </c>
      <c r="G10995" s="12">
        <f>IF($E10995="","",IF(WEEKDAY($E10995,2)&lt;6,1,0))</f>
        <v/>
      </c>
      <c r="H10995" s="12">
        <f>IF(OR($E10995="",$F10995=""),"",IF(AND($G10995=1,$F10995&gt;='Working Hours'!$C$8,$F10995&lt;'Working Hours'!$C$9),1,0))</f>
        <v/>
      </c>
    </row>
    <row r="10996">
      <c r="A10996" s="11" t="n"/>
      <c r="B10996" s="11" t="n"/>
      <c r="C10996" s="11" t="n"/>
      <c r="E10996" s="12">
        <f>IF($A10996="","",IF(ISNUMBER($A10996),$A10996,IFERROR(DATEVALUE($A10996),"")))</f>
        <v/>
      </c>
      <c r="F10996" s="12">
        <f>IF($B10996="","",IF(ISNUMBER($B10996),HOUR($B10996)*2+MINUTE($B10996)/30,IFERROR(VALUE(LEFT($B10996,FIND(":",$B10996)-1))*2+VALUE(MID($B10996,FIND(":",$B10996)+1,2))/30,"")))</f>
        <v/>
      </c>
      <c r="G10996" s="12">
        <f>IF($E10996="","",IF(WEEKDAY($E10996,2)&lt;6,1,0))</f>
        <v/>
      </c>
      <c r="H10996" s="12">
        <f>IF(OR($E10996="",$F10996=""),"",IF(AND($G10996=1,$F10996&gt;='Working Hours'!$C$8,$F10996&lt;'Working Hours'!$C$9),1,0))</f>
        <v/>
      </c>
    </row>
    <row r="10997">
      <c r="A10997" s="11" t="n"/>
      <c r="B10997" s="11" t="n"/>
      <c r="C10997" s="11" t="n"/>
      <c r="E10997" s="12">
        <f>IF($A10997="","",IF(ISNUMBER($A10997),$A10997,IFERROR(DATEVALUE($A10997),"")))</f>
        <v/>
      </c>
      <c r="F10997" s="12">
        <f>IF($B10997="","",IF(ISNUMBER($B10997),HOUR($B10997)*2+MINUTE($B10997)/30,IFERROR(VALUE(LEFT($B10997,FIND(":",$B10997)-1))*2+VALUE(MID($B10997,FIND(":",$B10997)+1,2))/30,"")))</f>
        <v/>
      </c>
      <c r="G10997" s="12">
        <f>IF($E10997="","",IF(WEEKDAY($E10997,2)&lt;6,1,0))</f>
        <v/>
      </c>
      <c r="H10997" s="12">
        <f>IF(OR($E10997="",$F10997=""),"",IF(AND($G10997=1,$F10997&gt;='Working Hours'!$C$8,$F10997&lt;'Working Hours'!$C$9),1,0))</f>
        <v/>
      </c>
    </row>
    <row r="10998">
      <c r="A10998" s="11" t="n"/>
      <c r="B10998" s="11" t="n"/>
      <c r="C10998" s="11" t="n"/>
      <c r="E10998" s="12">
        <f>IF($A10998="","",IF(ISNUMBER($A10998),$A10998,IFERROR(DATEVALUE($A10998),"")))</f>
        <v/>
      </c>
      <c r="F10998" s="12">
        <f>IF($B10998="","",IF(ISNUMBER($B10998),HOUR($B10998)*2+MINUTE($B10998)/30,IFERROR(VALUE(LEFT($B10998,FIND(":",$B10998)-1))*2+VALUE(MID($B10998,FIND(":",$B10998)+1,2))/30,"")))</f>
        <v/>
      </c>
      <c r="G10998" s="12">
        <f>IF($E10998="","",IF(WEEKDAY($E10998,2)&lt;6,1,0))</f>
        <v/>
      </c>
      <c r="H10998" s="12">
        <f>IF(OR($E10998="",$F10998=""),"",IF(AND($G10998=1,$F10998&gt;='Working Hours'!$C$8,$F10998&lt;'Working Hours'!$C$9),1,0))</f>
        <v/>
      </c>
    </row>
    <row r="10999">
      <c r="A10999" s="11" t="n"/>
      <c r="B10999" s="11" t="n"/>
      <c r="C10999" s="11" t="n"/>
      <c r="E10999" s="12">
        <f>IF($A10999="","",IF(ISNUMBER($A10999),$A10999,IFERROR(DATEVALUE($A10999),"")))</f>
        <v/>
      </c>
      <c r="F10999" s="12">
        <f>IF($B10999="","",IF(ISNUMBER($B10999),HOUR($B10999)*2+MINUTE($B10999)/30,IFERROR(VALUE(LEFT($B10999,FIND(":",$B10999)-1))*2+VALUE(MID($B10999,FIND(":",$B10999)+1,2))/30,"")))</f>
        <v/>
      </c>
      <c r="G10999" s="12">
        <f>IF($E10999="","",IF(WEEKDAY($E10999,2)&lt;6,1,0))</f>
        <v/>
      </c>
      <c r="H10999" s="12">
        <f>IF(OR($E10999="",$F10999=""),"",IF(AND($G10999=1,$F10999&gt;='Working Hours'!$C$8,$F10999&lt;'Working Hours'!$C$9),1,0))</f>
        <v/>
      </c>
    </row>
    <row r="11000">
      <c r="A11000" s="11" t="n"/>
      <c r="B11000" s="11" t="n"/>
      <c r="C11000" s="11" t="n"/>
      <c r="E11000" s="12">
        <f>IF($A11000="","",IF(ISNUMBER($A11000),$A11000,IFERROR(DATEVALUE($A11000),"")))</f>
        <v/>
      </c>
      <c r="F11000" s="12">
        <f>IF($B11000="","",IF(ISNUMBER($B11000),HOUR($B11000)*2+MINUTE($B11000)/30,IFERROR(VALUE(LEFT($B11000,FIND(":",$B11000)-1))*2+VALUE(MID($B11000,FIND(":",$B11000)+1,2))/30,"")))</f>
        <v/>
      </c>
      <c r="G11000" s="12">
        <f>IF($E11000="","",IF(WEEKDAY($E11000,2)&lt;6,1,0))</f>
        <v/>
      </c>
      <c r="H11000" s="12">
        <f>IF(OR($E11000="",$F11000=""),"",IF(AND($G11000=1,$F11000&gt;='Working Hours'!$C$8,$F11000&lt;'Working Hours'!$C$9),1,0))</f>
        <v/>
      </c>
    </row>
    <row r="11001">
      <c r="A11001" s="11" t="n"/>
      <c r="B11001" s="11" t="n"/>
      <c r="C11001" s="11" t="n"/>
      <c r="E11001" s="12">
        <f>IF($A11001="","",IF(ISNUMBER($A11001),$A11001,IFERROR(DATEVALUE($A11001),"")))</f>
        <v/>
      </c>
      <c r="F11001" s="12">
        <f>IF($B11001="","",IF(ISNUMBER($B11001),HOUR($B11001)*2+MINUTE($B11001)/30,IFERROR(VALUE(LEFT($B11001,FIND(":",$B11001)-1))*2+VALUE(MID($B11001,FIND(":",$B11001)+1,2))/30,"")))</f>
        <v/>
      </c>
      <c r="G11001" s="12">
        <f>IF($E11001="","",IF(WEEKDAY($E11001,2)&lt;6,1,0))</f>
        <v/>
      </c>
      <c r="H11001" s="12">
        <f>IF(OR($E11001="",$F11001=""),"",IF(AND($G11001=1,$F11001&gt;='Working Hours'!$C$8,$F11001&lt;'Working Hours'!$C$9),1,0))</f>
        <v/>
      </c>
    </row>
    <row r="11002">
      <c r="A11002" s="11" t="n"/>
      <c r="B11002" s="11" t="n"/>
      <c r="C11002" s="11" t="n"/>
      <c r="E11002" s="12">
        <f>IF($A11002="","",IF(ISNUMBER($A11002),$A11002,IFERROR(DATEVALUE($A11002),"")))</f>
        <v/>
      </c>
      <c r="F11002" s="12">
        <f>IF($B11002="","",IF(ISNUMBER($B11002),HOUR($B11002)*2+MINUTE($B11002)/30,IFERROR(VALUE(LEFT($B11002,FIND(":",$B11002)-1))*2+VALUE(MID($B11002,FIND(":",$B11002)+1,2))/30,"")))</f>
        <v/>
      </c>
      <c r="G11002" s="12">
        <f>IF($E11002="","",IF(WEEKDAY($E11002,2)&lt;6,1,0))</f>
        <v/>
      </c>
      <c r="H11002" s="12">
        <f>IF(OR($E11002="",$F11002=""),"",IF(AND($G11002=1,$F11002&gt;='Working Hours'!$C$8,$F11002&lt;'Working Hours'!$C$9),1,0))</f>
        <v/>
      </c>
    </row>
    <row r="11003">
      <c r="A11003" s="11" t="n"/>
      <c r="B11003" s="11" t="n"/>
      <c r="C11003" s="11" t="n"/>
      <c r="E11003" s="12">
        <f>IF($A11003="","",IF(ISNUMBER($A11003),$A11003,IFERROR(DATEVALUE($A11003),"")))</f>
        <v/>
      </c>
      <c r="F11003" s="12">
        <f>IF($B11003="","",IF(ISNUMBER($B11003),HOUR($B11003)*2+MINUTE($B11003)/30,IFERROR(VALUE(LEFT($B11003,FIND(":",$B11003)-1))*2+VALUE(MID($B11003,FIND(":",$B11003)+1,2))/30,"")))</f>
        <v/>
      </c>
      <c r="G11003" s="12">
        <f>IF($E11003="","",IF(WEEKDAY($E11003,2)&lt;6,1,0))</f>
        <v/>
      </c>
      <c r="H11003" s="12">
        <f>IF(OR($E11003="",$F11003=""),"",IF(AND($G11003=1,$F11003&gt;='Working Hours'!$C$8,$F11003&lt;'Working Hours'!$C$9),1,0))</f>
        <v/>
      </c>
    </row>
    <row r="11004">
      <c r="A11004" s="11" t="n"/>
      <c r="B11004" s="11" t="n"/>
      <c r="C11004" s="11" t="n"/>
      <c r="E11004" s="12">
        <f>IF($A11004="","",IF(ISNUMBER($A11004),$A11004,IFERROR(DATEVALUE($A11004),"")))</f>
        <v/>
      </c>
      <c r="F11004" s="12">
        <f>IF($B11004="","",IF(ISNUMBER($B11004),HOUR($B11004)*2+MINUTE($B11004)/30,IFERROR(VALUE(LEFT($B11004,FIND(":",$B11004)-1))*2+VALUE(MID($B11004,FIND(":",$B11004)+1,2))/30,"")))</f>
        <v/>
      </c>
      <c r="G11004" s="12">
        <f>IF($E11004="","",IF(WEEKDAY($E11004,2)&lt;6,1,0))</f>
        <v/>
      </c>
      <c r="H11004" s="12">
        <f>IF(OR($E11004="",$F11004=""),"",IF(AND($G11004=1,$F11004&gt;='Working Hours'!$C$8,$F11004&lt;'Working Hours'!$C$9),1,0))</f>
        <v/>
      </c>
    </row>
    <row r="11005">
      <c r="A11005" s="11" t="n"/>
      <c r="B11005" s="11" t="n"/>
      <c r="C11005" s="11" t="n"/>
      <c r="E11005" s="12">
        <f>IF($A11005="","",IF(ISNUMBER($A11005),$A11005,IFERROR(DATEVALUE($A11005),"")))</f>
        <v/>
      </c>
      <c r="F11005" s="12">
        <f>IF($B11005="","",IF(ISNUMBER($B11005),HOUR($B11005)*2+MINUTE($B11005)/30,IFERROR(VALUE(LEFT($B11005,FIND(":",$B11005)-1))*2+VALUE(MID($B11005,FIND(":",$B11005)+1,2))/30,"")))</f>
        <v/>
      </c>
      <c r="G11005" s="12">
        <f>IF($E11005="","",IF(WEEKDAY($E11005,2)&lt;6,1,0))</f>
        <v/>
      </c>
      <c r="H11005" s="12">
        <f>IF(OR($E11005="",$F11005=""),"",IF(AND($G11005=1,$F11005&gt;='Working Hours'!$C$8,$F11005&lt;'Working Hours'!$C$9),1,0))</f>
        <v/>
      </c>
    </row>
    <row r="11006">
      <c r="A11006" s="11" t="n"/>
      <c r="B11006" s="11" t="n"/>
      <c r="C11006" s="11" t="n"/>
      <c r="E11006" s="12">
        <f>IF($A11006="","",IF(ISNUMBER($A11006),$A11006,IFERROR(DATEVALUE($A11006),"")))</f>
        <v/>
      </c>
      <c r="F11006" s="12">
        <f>IF($B11006="","",IF(ISNUMBER($B11006),HOUR($B11006)*2+MINUTE($B11006)/30,IFERROR(VALUE(LEFT($B11006,FIND(":",$B11006)-1))*2+VALUE(MID($B11006,FIND(":",$B11006)+1,2))/30,"")))</f>
        <v/>
      </c>
      <c r="G11006" s="12">
        <f>IF($E11006="","",IF(WEEKDAY($E11006,2)&lt;6,1,0))</f>
        <v/>
      </c>
      <c r="H11006" s="12">
        <f>IF(OR($E11006="",$F11006=""),"",IF(AND($G11006=1,$F11006&gt;='Working Hours'!$C$8,$F11006&lt;'Working Hours'!$C$9),1,0))</f>
        <v/>
      </c>
    </row>
    <row r="11007">
      <c r="A11007" s="11" t="n"/>
      <c r="B11007" s="11" t="n"/>
      <c r="C11007" s="11" t="n"/>
      <c r="E11007" s="12">
        <f>IF($A11007="","",IF(ISNUMBER($A11007),$A11007,IFERROR(DATEVALUE($A11007),"")))</f>
        <v/>
      </c>
      <c r="F11007" s="12">
        <f>IF($B11007="","",IF(ISNUMBER($B11007),HOUR($B11007)*2+MINUTE($B11007)/30,IFERROR(VALUE(LEFT($B11007,FIND(":",$B11007)-1))*2+VALUE(MID($B11007,FIND(":",$B11007)+1,2))/30,"")))</f>
        <v/>
      </c>
      <c r="G11007" s="12">
        <f>IF($E11007="","",IF(WEEKDAY($E11007,2)&lt;6,1,0))</f>
        <v/>
      </c>
      <c r="H11007" s="12">
        <f>IF(OR($E11007="",$F11007=""),"",IF(AND($G11007=1,$F11007&gt;='Working Hours'!$C$8,$F11007&lt;'Working Hours'!$C$9),1,0))</f>
        <v/>
      </c>
    </row>
    <row r="11008">
      <c r="A11008" s="11" t="n"/>
      <c r="B11008" s="11" t="n"/>
      <c r="C11008" s="11" t="n"/>
      <c r="E11008" s="12">
        <f>IF($A11008="","",IF(ISNUMBER($A11008),$A11008,IFERROR(DATEVALUE($A11008),"")))</f>
        <v/>
      </c>
      <c r="F11008" s="12">
        <f>IF($B11008="","",IF(ISNUMBER($B11008),HOUR($B11008)*2+MINUTE($B11008)/30,IFERROR(VALUE(LEFT($B11008,FIND(":",$B11008)-1))*2+VALUE(MID($B11008,FIND(":",$B11008)+1,2))/30,"")))</f>
        <v/>
      </c>
      <c r="G11008" s="12">
        <f>IF($E11008="","",IF(WEEKDAY($E11008,2)&lt;6,1,0))</f>
        <v/>
      </c>
      <c r="H11008" s="12">
        <f>IF(OR($E11008="",$F11008=""),"",IF(AND($G11008=1,$F11008&gt;='Working Hours'!$C$8,$F11008&lt;'Working Hours'!$C$9),1,0))</f>
        <v/>
      </c>
    </row>
    <row r="11009">
      <c r="A11009" s="11" t="n"/>
      <c r="B11009" s="11" t="n"/>
      <c r="C11009" s="11" t="n"/>
      <c r="E11009" s="12">
        <f>IF($A11009="","",IF(ISNUMBER($A11009),$A11009,IFERROR(DATEVALUE($A11009),"")))</f>
        <v/>
      </c>
      <c r="F11009" s="12">
        <f>IF($B11009="","",IF(ISNUMBER($B11009),HOUR($B11009)*2+MINUTE($B11009)/30,IFERROR(VALUE(LEFT($B11009,FIND(":",$B11009)-1))*2+VALUE(MID($B11009,FIND(":",$B11009)+1,2))/30,"")))</f>
        <v/>
      </c>
      <c r="G11009" s="12">
        <f>IF($E11009="","",IF(WEEKDAY($E11009,2)&lt;6,1,0))</f>
        <v/>
      </c>
      <c r="H11009" s="12">
        <f>IF(OR($E11009="",$F11009=""),"",IF(AND($G11009=1,$F11009&gt;='Working Hours'!$C$8,$F11009&lt;'Working Hours'!$C$9),1,0))</f>
        <v/>
      </c>
    </row>
    <row r="11010">
      <c r="A11010" s="11" t="n"/>
      <c r="B11010" s="11" t="n"/>
      <c r="C11010" s="11" t="n"/>
      <c r="E11010" s="12">
        <f>IF($A11010="","",IF(ISNUMBER($A11010),$A11010,IFERROR(DATEVALUE($A11010),"")))</f>
        <v/>
      </c>
      <c r="F11010" s="12">
        <f>IF($B11010="","",IF(ISNUMBER($B11010),HOUR($B11010)*2+MINUTE($B11010)/30,IFERROR(VALUE(LEFT($B11010,FIND(":",$B11010)-1))*2+VALUE(MID($B11010,FIND(":",$B11010)+1,2))/30,"")))</f>
        <v/>
      </c>
      <c r="G11010" s="12">
        <f>IF($E11010="","",IF(WEEKDAY($E11010,2)&lt;6,1,0))</f>
        <v/>
      </c>
      <c r="H11010" s="12">
        <f>IF(OR($E11010="",$F11010=""),"",IF(AND($G11010=1,$F11010&gt;='Working Hours'!$C$8,$F11010&lt;'Working Hours'!$C$9),1,0))</f>
        <v/>
      </c>
    </row>
    <row r="11011">
      <c r="A11011" s="11" t="n"/>
      <c r="B11011" s="11" t="n"/>
      <c r="C11011" s="11" t="n"/>
      <c r="E11011" s="12">
        <f>IF($A11011="","",IF(ISNUMBER($A11011),$A11011,IFERROR(DATEVALUE($A11011),"")))</f>
        <v/>
      </c>
      <c r="F11011" s="12">
        <f>IF($B11011="","",IF(ISNUMBER($B11011),HOUR($B11011)*2+MINUTE($B11011)/30,IFERROR(VALUE(LEFT($B11011,FIND(":",$B11011)-1))*2+VALUE(MID($B11011,FIND(":",$B11011)+1,2))/30,"")))</f>
        <v/>
      </c>
      <c r="G11011" s="12">
        <f>IF($E11011="","",IF(WEEKDAY($E11011,2)&lt;6,1,0))</f>
        <v/>
      </c>
      <c r="H11011" s="12">
        <f>IF(OR($E11011="",$F11011=""),"",IF(AND($G11011=1,$F11011&gt;='Working Hours'!$C$8,$F11011&lt;'Working Hours'!$C$9),1,0))</f>
        <v/>
      </c>
    </row>
    <row r="11012">
      <c r="A11012" s="11" t="n"/>
      <c r="B11012" s="11" t="n"/>
      <c r="C11012" s="11" t="n"/>
      <c r="E11012" s="12">
        <f>IF($A11012="","",IF(ISNUMBER($A11012),$A11012,IFERROR(DATEVALUE($A11012),"")))</f>
        <v/>
      </c>
      <c r="F11012" s="12">
        <f>IF($B11012="","",IF(ISNUMBER($B11012),HOUR($B11012)*2+MINUTE($B11012)/30,IFERROR(VALUE(LEFT($B11012,FIND(":",$B11012)-1))*2+VALUE(MID($B11012,FIND(":",$B11012)+1,2))/30,"")))</f>
        <v/>
      </c>
      <c r="G11012" s="12">
        <f>IF($E11012="","",IF(WEEKDAY($E11012,2)&lt;6,1,0))</f>
        <v/>
      </c>
      <c r="H11012" s="12">
        <f>IF(OR($E11012="",$F11012=""),"",IF(AND($G11012=1,$F11012&gt;='Working Hours'!$C$8,$F11012&lt;'Working Hours'!$C$9),1,0))</f>
        <v/>
      </c>
    </row>
    <row r="11013">
      <c r="A11013" s="11" t="n"/>
      <c r="B11013" s="11" t="n"/>
      <c r="C11013" s="11" t="n"/>
      <c r="E11013" s="12">
        <f>IF($A11013="","",IF(ISNUMBER($A11013),$A11013,IFERROR(DATEVALUE($A11013),"")))</f>
        <v/>
      </c>
      <c r="F11013" s="12">
        <f>IF($B11013="","",IF(ISNUMBER($B11013),HOUR($B11013)*2+MINUTE($B11013)/30,IFERROR(VALUE(LEFT($B11013,FIND(":",$B11013)-1))*2+VALUE(MID($B11013,FIND(":",$B11013)+1,2))/30,"")))</f>
        <v/>
      </c>
      <c r="G11013" s="12">
        <f>IF($E11013="","",IF(WEEKDAY($E11013,2)&lt;6,1,0))</f>
        <v/>
      </c>
      <c r="H11013" s="12">
        <f>IF(OR($E11013="",$F11013=""),"",IF(AND($G11013=1,$F11013&gt;='Working Hours'!$C$8,$F11013&lt;'Working Hours'!$C$9),1,0))</f>
        <v/>
      </c>
    </row>
    <row r="11014">
      <c r="A11014" s="11" t="n"/>
      <c r="B11014" s="11" t="n"/>
      <c r="C11014" s="11" t="n"/>
      <c r="E11014" s="12">
        <f>IF($A11014="","",IF(ISNUMBER($A11014),$A11014,IFERROR(DATEVALUE($A11014),"")))</f>
        <v/>
      </c>
      <c r="F11014" s="12">
        <f>IF($B11014="","",IF(ISNUMBER($B11014),HOUR($B11014)*2+MINUTE($B11014)/30,IFERROR(VALUE(LEFT($B11014,FIND(":",$B11014)-1))*2+VALUE(MID($B11014,FIND(":",$B11014)+1,2))/30,"")))</f>
        <v/>
      </c>
      <c r="G11014" s="12">
        <f>IF($E11014="","",IF(WEEKDAY($E11014,2)&lt;6,1,0))</f>
        <v/>
      </c>
      <c r="H11014" s="12">
        <f>IF(OR($E11014="",$F11014=""),"",IF(AND($G11014=1,$F11014&gt;='Working Hours'!$C$8,$F11014&lt;'Working Hours'!$C$9),1,0))</f>
        <v/>
      </c>
    </row>
    <row r="11015">
      <c r="A11015" s="11" t="n"/>
      <c r="B11015" s="11" t="n"/>
      <c r="C11015" s="11" t="n"/>
      <c r="E11015" s="12">
        <f>IF($A11015="","",IF(ISNUMBER($A11015),$A11015,IFERROR(DATEVALUE($A11015),"")))</f>
        <v/>
      </c>
      <c r="F11015" s="12">
        <f>IF($B11015="","",IF(ISNUMBER($B11015),HOUR($B11015)*2+MINUTE($B11015)/30,IFERROR(VALUE(LEFT($B11015,FIND(":",$B11015)-1))*2+VALUE(MID($B11015,FIND(":",$B11015)+1,2))/30,"")))</f>
        <v/>
      </c>
      <c r="G11015" s="12">
        <f>IF($E11015="","",IF(WEEKDAY($E11015,2)&lt;6,1,0))</f>
        <v/>
      </c>
      <c r="H11015" s="12">
        <f>IF(OR($E11015="",$F11015=""),"",IF(AND($G11015=1,$F11015&gt;='Working Hours'!$C$8,$F11015&lt;'Working Hours'!$C$9),1,0))</f>
        <v/>
      </c>
    </row>
    <row r="11016">
      <c r="A11016" s="11" t="n"/>
      <c r="B11016" s="11" t="n"/>
      <c r="C11016" s="11" t="n"/>
      <c r="E11016" s="12">
        <f>IF($A11016="","",IF(ISNUMBER($A11016),$A11016,IFERROR(DATEVALUE($A11016),"")))</f>
        <v/>
      </c>
      <c r="F11016" s="12">
        <f>IF($B11016="","",IF(ISNUMBER($B11016),HOUR($B11016)*2+MINUTE($B11016)/30,IFERROR(VALUE(LEFT($B11016,FIND(":",$B11016)-1))*2+VALUE(MID($B11016,FIND(":",$B11016)+1,2))/30,"")))</f>
        <v/>
      </c>
      <c r="G11016" s="12">
        <f>IF($E11016="","",IF(WEEKDAY($E11016,2)&lt;6,1,0))</f>
        <v/>
      </c>
      <c r="H11016" s="12">
        <f>IF(OR($E11016="",$F11016=""),"",IF(AND($G11016=1,$F11016&gt;='Working Hours'!$C$8,$F11016&lt;'Working Hours'!$C$9),1,0))</f>
        <v/>
      </c>
    </row>
    <row r="11017">
      <c r="A11017" s="11" t="n"/>
      <c r="B11017" s="11" t="n"/>
      <c r="C11017" s="11" t="n"/>
      <c r="E11017" s="12">
        <f>IF($A11017="","",IF(ISNUMBER($A11017),$A11017,IFERROR(DATEVALUE($A11017),"")))</f>
        <v/>
      </c>
      <c r="F11017" s="12">
        <f>IF($B11017="","",IF(ISNUMBER($B11017),HOUR($B11017)*2+MINUTE($B11017)/30,IFERROR(VALUE(LEFT($B11017,FIND(":",$B11017)-1))*2+VALUE(MID($B11017,FIND(":",$B11017)+1,2))/30,"")))</f>
        <v/>
      </c>
      <c r="G11017" s="12">
        <f>IF($E11017="","",IF(WEEKDAY($E11017,2)&lt;6,1,0))</f>
        <v/>
      </c>
      <c r="H11017" s="12">
        <f>IF(OR($E11017="",$F11017=""),"",IF(AND($G11017=1,$F11017&gt;='Working Hours'!$C$8,$F11017&lt;'Working Hours'!$C$9),1,0))</f>
        <v/>
      </c>
    </row>
    <row r="11018">
      <c r="A11018" s="11" t="n"/>
      <c r="B11018" s="11" t="n"/>
      <c r="C11018" s="11" t="n"/>
      <c r="E11018" s="12">
        <f>IF($A11018="","",IF(ISNUMBER($A11018),$A11018,IFERROR(DATEVALUE($A11018),"")))</f>
        <v/>
      </c>
      <c r="F11018" s="12">
        <f>IF($B11018="","",IF(ISNUMBER($B11018),HOUR($B11018)*2+MINUTE($B11018)/30,IFERROR(VALUE(LEFT($B11018,FIND(":",$B11018)-1))*2+VALUE(MID($B11018,FIND(":",$B11018)+1,2))/30,"")))</f>
        <v/>
      </c>
      <c r="G11018" s="12">
        <f>IF($E11018="","",IF(WEEKDAY($E11018,2)&lt;6,1,0))</f>
        <v/>
      </c>
      <c r="H11018" s="12">
        <f>IF(OR($E11018="",$F11018=""),"",IF(AND($G11018=1,$F11018&gt;='Working Hours'!$C$8,$F11018&lt;'Working Hours'!$C$9),1,0))</f>
        <v/>
      </c>
    </row>
    <row r="11019">
      <c r="A11019" s="11" t="n"/>
      <c r="B11019" s="11" t="n"/>
      <c r="C11019" s="11" t="n"/>
      <c r="E11019" s="12">
        <f>IF($A11019="","",IF(ISNUMBER($A11019),$A11019,IFERROR(DATEVALUE($A11019),"")))</f>
        <v/>
      </c>
      <c r="F11019" s="12">
        <f>IF($B11019="","",IF(ISNUMBER($B11019),HOUR($B11019)*2+MINUTE($B11019)/30,IFERROR(VALUE(LEFT($B11019,FIND(":",$B11019)-1))*2+VALUE(MID($B11019,FIND(":",$B11019)+1,2))/30,"")))</f>
        <v/>
      </c>
      <c r="G11019" s="12">
        <f>IF($E11019="","",IF(WEEKDAY($E11019,2)&lt;6,1,0))</f>
        <v/>
      </c>
      <c r="H11019" s="12">
        <f>IF(OR($E11019="",$F11019=""),"",IF(AND($G11019=1,$F11019&gt;='Working Hours'!$C$8,$F11019&lt;'Working Hours'!$C$9),1,0))</f>
        <v/>
      </c>
    </row>
    <row r="11020">
      <c r="A11020" s="11" t="n"/>
      <c r="B11020" s="11" t="n"/>
      <c r="C11020" s="11" t="n"/>
      <c r="E11020" s="12">
        <f>IF($A11020="","",IF(ISNUMBER($A11020),$A11020,IFERROR(DATEVALUE($A11020),"")))</f>
        <v/>
      </c>
      <c r="F11020" s="12">
        <f>IF($B11020="","",IF(ISNUMBER($B11020),HOUR($B11020)*2+MINUTE($B11020)/30,IFERROR(VALUE(LEFT($B11020,FIND(":",$B11020)-1))*2+VALUE(MID($B11020,FIND(":",$B11020)+1,2))/30,"")))</f>
        <v/>
      </c>
      <c r="G11020" s="12">
        <f>IF($E11020="","",IF(WEEKDAY($E11020,2)&lt;6,1,0))</f>
        <v/>
      </c>
      <c r="H11020" s="12">
        <f>IF(OR($E11020="",$F11020=""),"",IF(AND($G11020=1,$F11020&gt;='Working Hours'!$C$8,$F11020&lt;'Working Hours'!$C$9),1,0))</f>
        <v/>
      </c>
    </row>
    <row r="11021">
      <c r="A11021" s="11" t="n"/>
      <c r="B11021" s="11" t="n"/>
      <c r="C11021" s="11" t="n"/>
      <c r="E11021" s="12">
        <f>IF($A11021="","",IF(ISNUMBER($A11021),$A11021,IFERROR(DATEVALUE($A11021),"")))</f>
        <v/>
      </c>
      <c r="F11021" s="12">
        <f>IF($B11021="","",IF(ISNUMBER($B11021),HOUR($B11021)*2+MINUTE($B11021)/30,IFERROR(VALUE(LEFT($B11021,FIND(":",$B11021)-1))*2+VALUE(MID($B11021,FIND(":",$B11021)+1,2))/30,"")))</f>
        <v/>
      </c>
      <c r="G11021" s="12">
        <f>IF($E11021="","",IF(WEEKDAY($E11021,2)&lt;6,1,0))</f>
        <v/>
      </c>
      <c r="H11021" s="12">
        <f>IF(OR($E11021="",$F11021=""),"",IF(AND($G11021=1,$F11021&gt;='Working Hours'!$C$8,$F11021&lt;'Working Hours'!$C$9),1,0))</f>
        <v/>
      </c>
    </row>
    <row r="11022">
      <c r="A11022" s="11" t="n"/>
      <c r="B11022" s="11" t="n"/>
      <c r="C11022" s="11" t="n"/>
      <c r="E11022" s="12">
        <f>IF($A11022="","",IF(ISNUMBER($A11022),$A11022,IFERROR(DATEVALUE($A11022),"")))</f>
        <v/>
      </c>
      <c r="F11022" s="12">
        <f>IF($B11022="","",IF(ISNUMBER($B11022),HOUR($B11022)*2+MINUTE($B11022)/30,IFERROR(VALUE(LEFT($B11022,FIND(":",$B11022)-1))*2+VALUE(MID($B11022,FIND(":",$B11022)+1,2))/30,"")))</f>
        <v/>
      </c>
      <c r="G11022" s="12">
        <f>IF($E11022="","",IF(WEEKDAY($E11022,2)&lt;6,1,0))</f>
        <v/>
      </c>
      <c r="H11022" s="12">
        <f>IF(OR($E11022="",$F11022=""),"",IF(AND($G11022=1,$F11022&gt;='Working Hours'!$C$8,$F11022&lt;'Working Hours'!$C$9),1,0))</f>
        <v/>
      </c>
    </row>
    <row r="11023">
      <c r="A11023" s="11" t="n"/>
      <c r="B11023" s="11" t="n"/>
      <c r="C11023" s="11" t="n"/>
      <c r="E11023" s="12">
        <f>IF($A11023="","",IF(ISNUMBER($A11023),$A11023,IFERROR(DATEVALUE($A11023),"")))</f>
        <v/>
      </c>
      <c r="F11023" s="12">
        <f>IF($B11023="","",IF(ISNUMBER($B11023),HOUR($B11023)*2+MINUTE($B11023)/30,IFERROR(VALUE(LEFT($B11023,FIND(":",$B11023)-1))*2+VALUE(MID($B11023,FIND(":",$B11023)+1,2))/30,"")))</f>
        <v/>
      </c>
      <c r="G11023" s="12">
        <f>IF($E11023="","",IF(WEEKDAY($E11023,2)&lt;6,1,0))</f>
        <v/>
      </c>
      <c r="H11023" s="12">
        <f>IF(OR($E11023="",$F11023=""),"",IF(AND($G11023=1,$F11023&gt;='Working Hours'!$C$8,$F11023&lt;'Working Hours'!$C$9),1,0))</f>
        <v/>
      </c>
    </row>
    <row r="11024">
      <c r="A11024" s="11" t="n"/>
      <c r="B11024" s="11" t="n"/>
      <c r="C11024" s="11" t="n"/>
      <c r="E11024" s="12">
        <f>IF($A11024="","",IF(ISNUMBER($A11024),$A11024,IFERROR(DATEVALUE($A11024),"")))</f>
        <v/>
      </c>
      <c r="F11024" s="12">
        <f>IF($B11024="","",IF(ISNUMBER($B11024),HOUR($B11024)*2+MINUTE($B11024)/30,IFERROR(VALUE(LEFT($B11024,FIND(":",$B11024)-1))*2+VALUE(MID($B11024,FIND(":",$B11024)+1,2))/30,"")))</f>
        <v/>
      </c>
      <c r="G11024" s="12">
        <f>IF($E11024="","",IF(WEEKDAY($E11024,2)&lt;6,1,0))</f>
        <v/>
      </c>
      <c r="H11024" s="12">
        <f>IF(OR($E11024="",$F11024=""),"",IF(AND($G11024=1,$F11024&gt;='Working Hours'!$C$8,$F11024&lt;'Working Hours'!$C$9),1,0))</f>
        <v/>
      </c>
    </row>
    <row r="11025">
      <c r="A11025" s="11" t="n"/>
      <c r="B11025" s="11" t="n"/>
      <c r="C11025" s="11" t="n"/>
      <c r="E11025" s="12">
        <f>IF($A11025="","",IF(ISNUMBER($A11025),$A11025,IFERROR(DATEVALUE($A11025),"")))</f>
        <v/>
      </c>
      <c r="F11025" s="12">
        <f>IF($B11025="","",IF(ISNUMBER($B11025),HOUR($B11025)*2+MINUTE($B11025)/30,IFERROR(VALUE(LEFT($B11025,FIND(":",$B11025)-1))*2+VALUE(MID($B11025,FIND(":",$B11025)+1,2))/30,"")))</f>
        <v/>
      </c>
      <c r="G11025" s="12">
        <f>IF($E11025="","",IF(WEEKDAY($E11025,2)&lt;6,1,0))</f>
        <v/>
      </c>
      <c r="H11025" s="12">
        <f>IF(OR($E11025="",$F11025=""),"",IF(AND($G11025=1,$F11025&gt;='Working Hours'!$C$8,$F11025&lt;'Working Hours'!$C$9),1,0))</f>
        <v/>
      </c>
    </row>
    <row r="11026">
      <c r="A11026" s="11" t="n"/>
      <c r="B11026" s="11" t="n"/>
      <c r="C11026" s="11" t="n"/>
      <c r="E11026" s="12">
        <f>IF($A11026="","",IF(ISNUMBER($A11026),$A11026,IFERROR(DATEVALUE($A11026),"")))</f>
        <v/>
      </c>
      <c r="F11026" s="12">
        <f>IF($B11026="","",IF(ISNUMBER($B11026),HOUR($B11026)*2+MINUTE($B11026)/30,IFERROR(VALUE(LEFT($B11026,FIND(":",$B11026)-1))*2+VALUE(MID($B11026,FIND(":",$B11026)+1,2))/30,"")))</f>
        <v/>
      </c>
      <c r="G11026" s="12">
        <f>IF($E11026="","",IF(WEEKDAY($E11026,2)&lt;6,1,0))</f>
        <v/>
      </c>
      <c r="H11026" s="12">
        <f>IF(OR($E11026="",$F11026=""),"",IF(AND($G11026=1,$F11026&gt;='Working Hours'!$C$8,$F11026&lt;'Working Hours'!$C$9),1,0))</f>
        <v/>
      </c>
    </row>
    <row r="11027">
      <c r="A11027" s="11" t="n"/>
      <c r="B11027" s="11" t="n"/>
      <c r="C11027" s="11" t="n"/>
      <c r="E11027" s="12">
        <f>IF($A11027="","",IF(ISNUMBER($A11027),$A11027,IFERROR(DATEVALUE($A11027),"")))</f>
        <v/>
      </c>
      <c r="F11027" s="12">
        <f>IF($B11027="","",IF(ISNUMBER($B11027),HOUR($B11027)*2+MINUTE($B11027)/30,IFERROR(VALUE(LEFT($B11027,FIND(":",$B11027)-1))*2+VALUE(MID($B11027,FIND(":",$B11027)+1,2))/30,"")))</f>
        <v/>
      </c>
      <c r="G11027" s="12">
        <f>IF($E11027="","",IF(WEEKDAY($E11027,2)&lt;6,1,0))</f>
        <v/>
      </c>
      <c r="H11027" s="12">
        <f>IF(OR($E11027="",$F11027=""),"",IF(AND($G11027=1,$F11027&gt;='Working Hours'!$C$8,$F11027&lt;'Working Hours'!$C$9),1,0))</f>
        <v/>
      </c>
    </row>
    <row r="11028">
      <c r="A11028" s="11" t="n"/>
      <c r="B11028" s="11" t="n"/>
      <c r="C11028" s="11" t="n"/>
      <c r="E11028" s="12">
        <f>IF($A11028="","",IF(ISNUMBER($A11028),$A11028,IFERROR(DATEVALUE($A11028),"")))</f>
        <v/>
      </c>
      <c r="F11028" s="12">
        <f>IF($B11028="","",IF(ISNUMBER($B11028),HOUR($B11028)*2+MINUTE($B11028)/30,IFERROR(VALUE(LEFT($B11028,FIND(":",$B11028)-1))*2+VALUE(MID($B11028,FIND(":",$B11028)+1,2))/30,"")))</f>
        <v/>
      </c>
      <c r="G11028" s="12">
        <f>IF($E11028="","",IF(WEEKDAY($E11028,2)&lt;6,1,0))</f>
        <v/>
      </c>
      <c r="H11028" s="12">
        <f>IF(OR($E11028="",$F11028=""),"",IF(AND($G11028=1,$F11028&gt;='Working Hours'!$C$8,$F11028&lt;'Working Hours'!$C$9),1,0))</f>
        <v/>
      </c>
    </row>
    <row r="11029">
      <c r="A11029" s="11" t="n"/>
      <c r="B11029" s="11" t="n"/>
      <c r="C11029" s="11" t="n"/>
      <c r="E11029" s="12">
        <f>IF($A11029="","",IF(ISNUMBER($A11029),$A11029,IFERROR(DATEVALUE($A11029),"")))</f>
        <v/>
      </c>
      <c r="F11029" s="12">
        <f>IF($B11029="","",IF(ISNUMBER($B11029),HOUR($B11029)*2+MINUTE($B11029)/30,IFERROR(VALUE(LEFT($B11029,FIND(":",$B11029)-1))*2+VALUE(MID($B11029,FIND(":",$B11029)+1,2))/30,"")))</f>
        <v/>
      </c>
      <c r="G11029" s="12">
        <f>IF($E11029="","",IF(WEEKDAY($E11029,2)&lt;6,1,0))</f>
        <v/>
      </c>
      <c r="H11029" s="12">
        <f>IF(OR($E11029="",$F11029=""),"",IF(AND($G11029=1,$F11029&gt;='Working Hours'!$C$8,$F11029&lt;'Working Hours'!$C$9),1,0))</f>
        <v/>
      </c>
    </row>
    <row r="11030">
      <c r="A11030" s="11" t="n"/>
      <c r="B11030" s="11" t="n"/>
      <c r="C11030" s="11" t="n"/>
      <c r="E11030" s="12">
        <f>IF($A11030="","",IF(ISNUMBER($A11030),$A11030,IFERROR(DATEVALUE($A11030),"")))</f>
        <v/>
      </c>
      <c r="F11030" s="12">
        <f>IF($B11030="","",IF(ISNUMBER($B11030),HOUR($B11030)*2+MINUTE($B11030)/30,IFERROR(VALUE(LEFT($B11030,FIND(":",$B11030)-1))*2+VALUE(MID($B11030,FIND(":",$B11030)+1,2))/30,"")))</f>
        <v/>
      </c>
      <c r="G11030" s="12">
        <f>IF($E11030="","",IF(WEEKDAY($E11030,2)&lt;6,1,0))</f>
        <v/>
      </c>
      <c r="H11030" s="12">
        <f>IF(OR($E11030="",$F11030=""),"",IF(AND($G11030=1,$F11030&gt;='Working Hours'!$C$8,$F11030&lt;'Working Hours'!$C$9),1,0))</f>
        <v/>
      </c>
    </row>
    <row r="11031">
      <c r="A11031" s="11" t="n"/>
      <c r="B11031" s="11" t="n"/>
      <c r="C11031" s="11" t="n"/>
      <c r="E11031" s="12">
        <f>IF($A11031="","",IF(ISNUMBER($A11031),$A11031,IFERROR(DATEVALUE($A11031),"")))</f>
        <v/>
      </c>
      <c r="F11031" s="12">
        <f>IF($B11031="","",IF(ISNUMBER($B11031),HOUR($B11031)*2+MINUTE($B11031)/30,IFERROR(VALUE(LEFT($B11031,FIND(":",$B11031)-1))*2+VALUE(MID($B11031,FIND(":",$B11031)+1,2))/30,"")))</f>
        <v/>
      </c>
      <c r="G11031" s="12">
        <f>IF($E11031="","",IF(WEEKDAY($E11031,2)&lt;6,1,0))</f>
        <v/>
      </c>
      <c r="H11031" s="12">
        <f>IF(OR($E11031="",$F11031=""),"",IF(AND($G11031=1,$F11031&gt;='Working Hours'!$C$8,$F11031&lt;'Working Hours'!$C$9),1,0))</f>
        <v/>
      </c>
    </row>
    <row r="11032">
      <c r="A11032" s="11" t="n"/>
      <c r="B11032" s="11" t="n"/>
      <c r="C11032" s="11" t="n"/>
      <c r="E11032" s="12">
        <f>IF($A11032="","",IF(ISNUMBER($A11032),$A11032,IFERROR(DATEVALUE($A11032),"")))</f>
        <v/>
      </c>
      <c r="F11032" s="12">
        <f>IF($B11032="","",IF(ISNUMBER($B11032),HOUR($B11032)*2+MINUTE($B11032)/30,IFERROR(VALUE(LEFT($B11032,FIND(":",$B11032)-1))*2+VALUE(MID($B11032,FIND(":",$B11032)+1,2))/30,"")))</f>
        <v/>
      </c>
      <c r="G11032" s="12">
        <f>IF($E11032="","",IF(WEEKDAY($E11032,2)&lt;6,1,0))</f>
        <v/>
      </c>
      <c r="H11032" s="12">
        <f>IF(OR($E11032="",$F11032=""),"",IF(AND($G11032=1,$F11032&gt;='Working Hours'!$C$8,$F11032&lt;'Working Hours'!$C$9),1,0))</f>
        <v/>
      </c>
    </row>
    <row r="11033">
      <c r="A11033" s="11" t="n"/>
      <c r="B11033" s="11" t="n"/>
      <c r="C11033" s="11" t="n"/>
      <c r="E11033" s="12">
        <f>IF($A11033="","",IF(ISNUMBER($A11033),$A11033,IFERROR(DATEVALUE($A11033),"")))</f>
        <v/>
      </c>
      <c r="F11033" s="12">
        <f>IF($B11033="","",IF(ISNUMBER($B11033),HOUR($B11033)*2+MINUTE($B11033)/30,IFERROR(VALUE(LEFT($B11033,FIND(":",$B11033)-1))*2+VALUE(MID($B11033,FIND(":",$B11033)+1,2))/30,"")))</f>
        <v/>
      </c>
      <c r="G11033" s="12">
        <f>IF($E11033="","",IF(WEEKDAY($E11033,2)&lt;6,1,0))</f>
        <v/>
      </c>
      <c r="H11033" s="12">
        <f>IF(OR($E11033="",$F11033=""),"",IF(AND($G11033=1,$F11033&gt;='Working Hours'!$C$8,$F11033&lt;'Working Hours'!$C$9),1,0))</f>
        <v/>
      </c>
    </row>
    <row r="11034">
      <c r="A11034" s="11" t="n"/>
      <c r="B11034" s="11" t="n"/>
      <c r="C11034" s="11" t="n"/>
      <c r="E11034" s="12">
        <f>IF($A11034="","",IF(ISNUMBER($A11034),$A11034,IFERROR(DATEVALUE($A11034),"")))</f>
        <v/>
      </c>
      <c r="F11034" s="12">
        <f>IF($B11034="","",IF(ISNUMBER($B11034),HOUR($B11034)*2+MINUTE($B11034)/30,IFERROR(VALUE(LEFT($B11034,FIND(":",$B11034)-1))*2+VALUE(MID($B11034,FIND(":",$B11034)+1,2))/30,"")))</f>
        <v/>
      </c>
      <c r="G11034" s="12">
        <f>IF($E11034="","",IF(WEEKDAY($E11034,2)&lt;6,1,0))</f>
        <v/>
      </c>
      <c r="H11034" s="12">
        <f>IF(OR($E11034="",$F11034=""),"",IF(AND($G11034=1,$F11034&gt;='Working Hours'!$C$8,$F11034&lt;'Working Hours'!$C$9),1,0))</f>
        <v/>
      </c>
    </row>
    <row r="11035">
      <c r="A11035" s="11" t="n"/>
      <c r="B11035" s="11" t="n"/>
      <c r="C11035" s="11" t="n"/>
      <c r="E11035" s="12">
        <f>IF($A11035="","",IF(ISNUMBER($A11035),$A11035,IFERROR(DATEVALUE($A11035),"")))</f>
        <v/>
      </c>
      <c r="F11035" s="12">
        <f>IF($B11035="","",IF(ISNUMBER($B11035),HOUR($B11035)*2+MINUTE($B11035)/30,IFERROR(VALUE(LEFT($B11035,FIND(":",$B11035)-1))*2+VALUE(MID($B11035,FIND(":",$B11035)+1,2))/30,"")))</f>
        <v/>
      </c>
      <c r="G11035" s="12">
        <f>IF($E11035="","",IF(WEEKDAY($E11035,2)&lt;6,1,0))</f>
        <v/>
      </c>
      <c r="H11035" s="12">
        <f>IF(OR($E11035="",$F11035=""),"",IF(AND($G11035=1,$F11035&gt;='Working Hours'!$C$8,$F11035&lt;'Working Hours'!$C$9),1,0))</f>
        <v/>
      </c>
    </row>
    <row r="11036">
      <c r="A11036" s="11" t="n"/>
      <c r="B11036" s="11" t="n"/>
      <c r="C11036" s="11" t="n"/>
      <c r="E11036" s="12">
        <f>IF($A11036="","",IF(ISNUMBER($A11036),$A11036,IFERROR(DATEVALUE($A11036),"")))</f>
        <v/>
      </c>
      <c r="F11036" s="12">
        <f>IF($B11036="","",IF(ISNUMBER($B11036),HOUR($B11036)*2+MINUTE($B11036)/30,IFERROR(VALUE(LEFT($B11036,FIND(":",$B11036)-1))*2+VALUE(MID($B11036,FIND(":",$B11036)+1,2))/30,"")))</f>
        <v/>
      </c>
      <c r="G11036" s="12">
        <f>IF($E11036="","",IF(WEEKDAY($E11036,2)&lt;6,1,0))</f>
        <v/>
      </c>
      <c r="H11036" s="12">
        <f>IF(OR($E11036="",$F11036=""),"",IF(AND($G11036=1,$F11036&gt;='Working Hours'!$C$8,$F11036&lt;'Working Hours'!$C$9),1,0))</f>
        <v/>
      </c>
    </row>
    <row r="11037">
      <c r="A11037" s="11" t="n"/>
      <c r="B11037" s="11" t="n"/>
      <c r="C11037" s="11" t="n"/>
      <c r="E11037" s="12">
        <f>IF($A11037="","",IF(ISNUMBER($A11037),$A11037,IFERROR(DATEVALUE($A11037),"")))</f>
        <v/>
      </c>
      <c r="F11037" s="12">
        <f>IF($B11037="","",IF(ISNUMBER($B11037),HOUR($B11037)*2+MINUTE($B11037)/30,IFERROR(VALUE(LEFT($B11037,FIND(":",$B11037)-1))*2+VALUE(MID($B11037,FIND(":",$B11037)+1,2))/30,"")))</f>
        <v/>
      </c>
      <c r="G11037" s="12">
        <f>IF($E11037="","",IF(WEEKDAY($E11037,2)&lt;6,1,0))</f>
        <v/>
      </c>
      <c r="H11037" s="12">
        <f>IF(OR($E11037="",$F11037=""),"",IF(AND($G11037=1,$F11037&gt;='Working Hours'!$C$8,$F11037&lt;'Working Hours'!$C$9),1,0))</f>
        <v/>
      </c>
    </row>
    <row r="11038">
      <c r="A11038" s="11" t="n"/>
      <c r="B11038" s="11" t="n"/>
      <c r="C11038" s="11" t="n"/>
      <c r="E11038" s="12">
        <f>IF($A11038="","",IF(ISNUMBER($A11038),$A11038,IFERROR(DATEVALUE($A11038),"")))</f>
        <v/>
      </c>
      <c r="F11038" s="12">
        <f>IF($B11038="","",IF(ISNUMBER($B11038),HOUR($B11038)*2+MINUTE($B11038)/30,IFERROR(VALUE(LEFT($B11038,FIND(":",$B11038)-1))*2+VALUE(MID($B11038,FIND(":",$B11038)+1,2))/30,"")))</f>
        <v/>
      </c>
      <c r="G11038" s="12">
        <f>IF($E11038="","",IF(WEEKDAY($E11038,2)&lt;6,1,0))</f>
        <v/>
      </c>
      <c r="H11038" s="12">
        <f>IF(OR($E11038="",$F11038=""),"",IF(AND($G11038=1,$F11038&gt;='Working Hours'!$C$8,$F11038&lt;'Working Hours'!$C$9),1,0))</f>
        <v/>
      </c>
    </row>
    <row r="11039">
      <c r="A11039" s="11" t="n"/>
      <c r="B11039" s="11" t="n"/>
      <c r="C11039" s="11" t="n"/>
      <c r="E11039" s="12">
        <f>IF($A11039="","",IF(ISNUMBER($A11039),$A11039,IFERROR(DATEVALUE($A11039),"")))</f>
        <v/>
      </c>
      <c r="F11039" s="12">
        <f>IF($B11039="","",IF(ISNUMBER($B11039),HOUR($B11039)*2+MINUTE($B11039)/30,IFERROR(VALUE(LEFT($B11039,FIND(":",$B11039)-1))*2+VALUE(MID($B11039,FIND(":",$B11039)+1,2))/30,"")))</f>
        <v/>
      </c>
      <c r="G11039" s="12">
        <f>IF($E11039="","",IF(WEEKDAY($E11039,2)&lt;6,1,0))</f>
        <v/>
      </c>
      <c r="H11039" s="12">
        <f>IF(OR($E11039="",$F11039=""),"",IF(AND($G11039=1,$F11039&gt;='Working Hours'!$C$8,$F11039&lt;'Working Hours'!$C$9),1,0))</f>
        <v/>
      </c>
    </row>
    <row r="11040">
      <c r="A11040" s="11" t="n"/>
      <c r="B11040" s="11" t="n"/>
      <c r="C11040" s="11" t="n"/>
      <c r="E11040" s="12">
        <f>IF($A11040="","",IF(ISNUMBER($A11040),$A11040,IFERROR(DATEVALUE($A11040),"")))</f>
        <v/>
      </c>
      <c r="F11040" s="12">
        <f>IF($B11040="","",IF(ISNUMBER($B11040),HOUR($B11040)*2+MINUTE($B11040)/30,IFERROR(VALUE(LEFT($B11040,FIND(":",$B11040)-1))*2+VALUE(MID($B11040,FIND(":",$B11040)+1,2))/30,"")))</f>
        <v/>
      </c>
      <c r="G11040" s="12">
        <f>IF($E11040="","",IF(WEEKDAY($E11040,2)&lt;6,1,0))</f>
        <v/>
      </c>
      <c r="H11040" s="12">
        <f>IF(OR($E11040="",$F11040=""),"",IF(AND($G11040=1,$F11040&gt;='Working Hours'!$C$8,$F11040&lt;'Working Hours'!$C$9),1,0))</f>
        <v/>
      </c>
    </row>
    <row r="11041">
      <c r="A11041" s="11" t="n"/>
      <c r="B11041" s="11" t="n"/>
      <c r="C11041" s="11" t="n"/>
      <c r="E11041" s="12">
        <f>IF($A11041="","",IF(ISNUMBER($A11041),$A11041,IFERROR(DATEVALUE($A11041),"")))</f>
        <v/>
      </c>
      <c r="F11041" s="12">
        <f>IF($B11041="","",IF(ISNUMBER($B11041),HOUR($B11041)*2+MINUTE($B11041)/30,IFERROR(VALUE(LEFT($B11041,FIND(":",$B11041)-1))*2+VALUE(MID($B11041,FIND(":",$B11041)+1,2))/30,"")))</f>
        <v/>
      </c>
      <c r="G11041" s="12">
        <f>IF($E11041="","",IF(WEEKDAY($E11041,2)&lt;6,1,0))</f>
        <v/>
      </c>
      <c r="H11041" s="12">
        <f>IF(OR($E11041="",$F11041=""),"",IF(AND($G11041=1,$F11041&gt;='Working Hours'!$C$8,$F11041&lt;'Working Hours'!$C$9),1,0))</f>
        <v/>
      </c>
    </row>
    <row r="11042">
      <c r="A11042" s="11" t="n"/>
      <c r="B11042" s="11" t="n"/>
      <c r="C11042" s="11" t="n"/>
      <c r="E11042" s="12">
        <f>IF($A11042="","",IF(ISNUMBER($A11042),$A11042,IFERROR(DATEVALUE($A11042),"")))</f>
        <v/>
      </c>
      <c r="F11042" s="12">
        <f>IF($B11042="","",IF(ISNUMBER($B11042),HOUR($B11042)*2+MINUTE($B11042)/30,IFERROR(VALUE(LEFT($B11042,FIND(":",$B11042)-1))*2+VALUE(MID($B11042,FIND(":",$B11042)+1,2))/30,"")))</f>
        <v/>
      </c>
      <c r="G11042" s="12">
        <f>IF($E11042="","",IF(WEEKDAY($E11042,2)&lt;6,1,0))</f>
        <v/>
      </c>
      <c r="H11042" s="12">
        <f>IF(OR($E11042="",$F11042=""),"",IF(AND($G11042=1,$F11042&gt;='Working Hours'!$C$8,$F11042&lt;'Working Hours'!$C$9),1,0))</f>
        <v/>
      </c>
    </row>
    <row r="11043">
      <c r="A11043" s="11" t="n"/>
      <c r="B11043" s="11" t="n"/>
      <c r="C11043" s="11" t="n"/>
      <c r="E11043" s="12">
        <f>IF($A11043="","",IF(ISNUMBER($A11043),$A11043,IFERROR(DATEVALUE($A11043),"")))</f>
        <v/>
      </c>
      <c r="F11043" s="12">
        <f>IF($B11043="","",IF(ISNUMBER($B11043),HOUR($B11043)*2+MINUTE($B11043)/30,IFERROR(VALUE(LEFT($B11043,FIND(":",$B11043)-1))*2+VALUE(MID($B11043,FIND(":",$B11043)+1,2))/30,"")))</f>
        <v/>
      </c>
      <c r="G11043" s="12">
        <f>IF($E11043="","",IF(WEEKDAY($E11043,2)&lt;6,1,0))</f>
        <v/>
      </c>
      <c r="H11043" s="12">
        <f>IF(OR($E11043="",$F11043=""),"",IF(AND($G11043=1,$F11043&gt;='Working Hours'!$C$8,$F11043&lt;'Working Hours'!$C$9),1,0))</f>
        <v/>
      </c>
    </row>
    <row r="11044">
      <c r="A11044" s="11" t="n"/>
      <c r="B11044" s="11" t="n"/>
      <c r="C11044" s="11" t="n"/>
      <c r="E11044" s="12">
        <f>IF($A11044="","",IF(ISNUMBER($A11044),$A11044,IFERROR(DATEVALUE($A11044),"")))</f>
        <v/>
      </c>
      <c r="F11044" s="12">
        <f>IF($B11044="","",IF(ISNUMBER($B11044),HOUR($B11044)*2+MINUTE($B11044)/30,IFERROR(VALUE(LEFT($B11044,FIND(":",$B11044)-1))*2+VALUE(MID($B11044,FIND(":",$B11044)+1,2))/30,"")))</f>
        <v/>
      </c>
      <c r="G11044" s="12">
        <f>IF($E11044="","",IF(WEEKDAY($E11044,2)&lt;6,1,0))</f>
        <v/>
      </c>
      <c r="H11044" s="12">
        <f>IF(OR($E11044="",$F11044=""),"",IF(AND($G11044=1,$F11044&gt;='Working Hours'!$C$8,$F11044&lt;'Working Hours'!$C$9),1,0))</f>
        <v/>
      </c>
    </row>
    <row r="11045">
      <c r="A11045" s="11" t="n"/>
      <c r="B11045" s="11" t="n"/>
      <c r="C11045" s="11" t="n"/>
      <c r="E11045" s="12">
        <f>IF($A11045="","",IF(ISNUMBER($A11045),$A11045,IFERROR(DATEVALUE($A11045),"")))</f>
        <v/>
      </c>
      <c r="F11045" s="12">
        <f>IF($B11045="","",IF(ISNUMBER($B11045),HOUR($B11045)*2+MINUTE($B11045)/30,IFERROR(VALUE(LEFT($B11045,FIND(":",$B11045)-1))*2+VALUE(MID($B11045,FIND(":",$B11045)+1,2))/30,"")))</f>
        <v/>
      </c>
      <c r="G11045" s="12">
        <f>IF($E11045="","",IF(WEEKDAY($E11045,2)&lt;6,1,0))</f>
        <v/>
      </c>
      <c r="H11045" s="12">
        <f>IF(OR($E11045="",$F11045=""),"",IF(AND($G11045=1,$F11045&gt;='Working Hours'!$C$8,$F11045&lt;'Working Hours'!$C$9),1,0))</f>
        <v/>
      </c>
    </row>
    <row r="11046">
      <c r="A11046" s="11" t="n"/>
      <c r="B11046" s="11" t="n"/>
      <c r="C11046" s="11" t="n"/>
      <c r="E11046" s="12">
        <f>IF($A11046="","",IF(ISNUMBER($A11046),$A11046,IFERROR(DATEVALUE($A11046),"")))</f>
        <v/>
      </c>
      <c r="F11046" s="12">
        <f>IF($B11046="","",IF(ISNUMBER($B11046),HOUR($B11046)*2+MINUTE($B11046)/30,IFERROR(VALUE(LEFT($B11046,FIND(":",$B11046)-1))*2+VALUE(MID($B11046,FIND(":",$B11046)+1,2))/30,"")))</f>
        <v/>
      </c>
      <c r="G11046" s="12">
        <f>IF($E11046="","",IF(WEEKDAY($E11046,2)&lt;6,1,0))</f>
        <v/>
      </c>
      <c r="H11046" s="12">
        <f>IF(OR($E11046="",$F11046=""),"",IF(AND($G11046=1,$F11046&gt;='Working Hours'!$C$8,$F11046&lt;'Working Hours'!$C$9),1,0))</f>
        <v/>
      </c>
    </row>
    <row r="11047">
      <c r="A11047" s="11" t="n"/>
      <c r="B11047" s="11" t="n"/>
      <c r="C11047" s="11" t="n"/>
      <c r="E11047" s="12">
        <f>IF($A11047="","",IF(ISNUMBER($A11047),$A11047,IFERROR(DATEVALUE($A11047),"")))</f>
        <v/>
      </c>
      <c r="F11047" s="12">
        <f>IF($B11047="","",IF(ISNUMBER($B11047),HOUR($B11047)*2+MINUTE($B11047)/30,IFERROR(VALUE(LEFT($B11047,FIND(":",$B11047)-1))*2+VALUE(MID($B11047,FIND(":",$B11047)+1,2))/30,"")))</f>
        <v/>
      </c>
      <c r="G11047" s="12">
        <f>IF($E11047="","",IF(WEEKDAY($E11047,2)&lt;6,1,0))</f>
        <v/>
      </c>
      <c r="H11047" s="12">
        <f>IF(OR($E11047="",$F11047=""),"",IF(AND($G11047=1,$F11047&gt;='Working Hours'!$C$8,$F11047&lt;'Working Hours'!$C$9),1,0))</f>
        <v/>
      </c>
    </row>
    <row r="11048">
      <c r="A11048" s="11" t="n"/>
      <c r="B11048" s="11" t="n"/>
      <c r="C11048" s="11" t="n"/>
      <c r="E11048" s="12">
        <f>IF($A11048="","",IF(ISNUMBER($A11048),$A11048,IFERROR(DATEVALUE($A11048),"")))</f>
        <v/>
      </c>
      <c r="F11048" s="12">
        <f>IF($B11048="","",IF(ISNUMBER($B11048),HOUR($B11048)*2+MINUTE($B11048)/30,IFERROR(VALUE(LEFT($B11048,FIND(":",$B11048)-1))*2+VALUE(MID($B11048,FIND(":",$B11048)+1,2))/30,"")))</f>
        <v/>
      </c>
      <c r="G11048" s="12">
        <f>IF($E11048="","",IF(WEEKDAY($E11048,2)&lt;6,1,0))</f>
        <v/>
      </c>
      <c r="H11048" s="12">
        <f>IF(OR($E11048="",$F11048=""),"",IF(AND($G11048=1,$F11048&gt;='Working Hours'!$C$8,$F11048&lt;'Working Hours'!$C$9),1,0))</f>
        <v/>
      </c>
    </row>
    <row r="11049">
      <c r="A11049" s="11" t="n"/>
      <c r="B11049" s="11" t="n"/>
      <c r="C11049" s="11" t="n"/>
      <c r="E11049" s="12">
        <f>IF($A11049="","",IF(ISNUMBER($A11049),$A11049,IFERROR(DATEVALUE($A11049),"")))</f>
        <v/>
      </c>
      <c r="F11049" s="12">
        <f>IF($B11049="","",IF(ISNUMBER($B11049),HOUR($B11049)*2+MINUTE($B11049)/30,IFERROR(VALUE(LEFT($B11049,FIND(":",$B11049)-1))*2+VALUE(MID($B11049,FIND(":",$B11049)+1,2))/30,"")))</f>
        <v/>
      </c>
      <c r="G11049" s="12">
        <f>IF($E11049="","",IF(WEEKDAY($E11049,2)&lt;6,1,0))</f>
        <v/>
      </c>
      <c r="H11049" s="12">
        <f>IF(OR($E11049="",$F11049=""),"",IF(AND($G11049=1,$F11049&gt;='Working Hours'!$C$8,$F11049&lt;'Working Hours'!$C$9),1,0))</f>
        <v/>
      </c>
    </row>
    <row r="11050">
      <c r="A11050" s="11" t="n"/>
      <c r="B11050" s="11" t="n"/>
      <c r="C11050" s="11" t="n"/>
      <c r="E11050" s="12">
        <f>IF($A11050="","",IF(ISNUMBER($A11050),$A11050,IFERROR(DATEVALUE($A11050),"")))</f>
        <v/>
      </c>
      <c r="F11050" s="12">
        <f>IF($B11050="","",IF(ISNUMBER($B11050),HOUR($B11050)*2+MINUTE($B11050)/30,IFERROR(VALUE(LEFT($B11050,FIND(":",$B11050)-1))*2+VALUE(MID($B11050,FIND(":",$B11050)+1,2))/30,"")))</f>
        <v/>
      </c>
      <c r="G11050" s="12">
        <f>IF($E11050="","",IF(WEEKDAY($E11050,2)&lt;6,1,0))</f>
        <v/>
      </c>
      <c r="H11050" s="12">
        <f>IF(OR($E11050="",$F11050=""),"",IF(AND($G11050=1,$F11050&gt;='Working Hours'!$C$8,$F11050&lt;'Working Hours'!$C$9),1,0))</f>
        <v/>
      </c>
    </row>
    <row r="11051">
      <c r="A11051" s="11" t="n"/>
      <c r="B11051" s="11" t="n"/>
      <c r="C11051" s="11" t="n"/>
      <c r="E11051" s="12">
        <f>IF($A11051="","",IF(ISNUMBER($A11051),$A11051,IFERROR(DATEVALUE($A11051),"")))</f>
        <v/>
      </c>
      <c r="F11051" s="12">
        <f>IF($B11051="","",IF(ISNUMBER($B11051),HOUR($B11051)*2+MINUTE($B11051)/30,IFERROR(VALUE(LEFT($B11051,FIND(":",$B11051)-1))*2+VALUE(MID($B11051,FIND(":",$B11051)+1,2))/30,"")))</f>
        <v/>
      </c>
      <c r="G11051" s="12">
        <f>IF($E11051="","",IF(WEEKDAY($E11051,2)&lt;6,1,0))</f>
        <v/>
      </c>
      <c r="H11051" s="12">
        <f>IF(OR($E11051="",$F11051=""),"",IF(AND($G11051=1,$F11051&gt;='Working Hours'!$C$8,$F11051&lt;'Working Hours'!$C$9),1,0))</f>
        <v/>
      </c>
    </row>
    <row r="11052">
      <c r="A11052" s="11" t="n"/>
      <c r="B11052" s="11" t="n"/>
      <c r="C11052" s="11" t="n"/>
      <c r="E11052" s="12">
        <f>IF($A11052="","",IF(ISNUMBER($A11052),$A11052,IFERROR(DATEVALUE($A11052),"")))</f>
        <v/>
      </c>
      <c r="F11052" s="12">
        <f>IF($B11052="","",IF(ISNUMBER($B11052),HOUR($B11052)*2+MINUTE($B11052)/30,IFERROR(VALUE(LEFT($B11052,FIND(":",$B11052)-1))*2+VALUE(MID($B11052,FIND(":",$B11052)+1,2))/30,"")))</f>
        <v/>
      </c>
      <c r="G11052" s="12">
        <f>IF($E11052="","",IF(WEEKDAY($E11052,2)&lt;6,1,0))</f>
        <v/>
      </c>
      <c r="H11052" s="12">
        <f>IF(OR($E11052="",$F11052=""),"",IF(AND($G11052=1,$F11052&gt;='Working Hours'!$C$8,$F11052&lt;'Working Hours'!$C$9),1,0))</f>
        <v/>
      </c>
    </row>
    <row r="11053">
      <c r="A11053" s="11" t="n"/>
      <c r="B11053" s="11" t="n"/>
      <c r="C11053" s="11" t="n"/>
      <c r="E11053" s="12">
        <f>IF($A11053="","",IF(ISNUMBER($A11053),$A11053,IFERROR(DATEVALUE($A11053),"")))</f>
        <v/>
      </c>
      <c r="F11053" s="12">
        <f>IF($B11053="","",IF(ISNUMBER($B11053),HOUR($B11053)*2+MINUTE($B11053)/30,IFERROR(VALUE(LEFT($B11053,FIND(":",$B11053)-1))*2+VALUE(MID($B11053,FIND(":",$B11053)+1,2))/30,"")))</f>
        <v/>
      </c>
      <c r="G11053" s="12">
        <f>IF($E11053="","",IF(WEEKDAY($E11053,2)&lt;6,1,0))</f>
        <v/>
      </c>
      <c r="H11053" s="12">
        <f>IF(OR($E11053="",$F11053=""),"",IF(AND($G11053=1,$F11053&gt;='Working Hours'!$C$8,$F11053&lt;'Working Hours'!$C$9),1,0))</f>
        <v/>
      </c>
    </row>
    <row r="11054">
      <c r="A11054" s="11" t="n"/>
      <c r="B11054" s="11" t="n"/>
      <c r="C11054" s="11" t="n"/>
      <c r="E11054" s="12">
        <f>IF($A11054="","",IF(ISNUMBER($A11054),$A11054,IFERROR(DATEVALUE($A11054),"")))</f>
        <v/>
      </c>
      <c r="F11054" s="12">
        <f>IF($B11054="","",IF(ISNUMBER($B11054),HOUR($B11054)*2+MINUTE($B11054)/30,IFERROR(VALUE(LEFT($B11054,FIND(":",$B11054)-1))*2+VALUE(MID($B11054,FIND(":",$B11054)+1,2))/30,"")))</f>
        <v/>
      </c>
      <c r="G11054" s="12">
        <f>IF($E11054="","",IF(WEEKDAY($E11054,2)&lt;6,1,0))</f>
        <v/>
      </c>
      <c r="H11054" s="12">
        <f>IF(OR($E11054="",$F11054=""),"",IF(AND($G11054=1,$F11054&gt;='Working Hours'!$C$8,$F11054&lt;'Working Hours'!$C$9),1,0))</f>
        <v/>
      </c>
    </row>
    <row r="11055">
      <c r="A11055" s="11" t="n"/>
      <c r="B11055" s="11" t="n"/>
      <c r="C11055" s="11" t="n"/>
      <c r="E11055" s="12">
        <f>IF($A11055="","",IF(ISNUMBER($A11055),$A11055,IFERROR(DATEVALUE($A11055),"")))</f>
        <v/>
      </c>
      <c r="F11055" s="12">
        <f>IF($B11055="","",IF(ISNUMBER($B11055),HOUR($B11055)*2+MINUTE($B11055)/30,IFERROR(VALUE(LEFT($B11055,FIND(":",$B11055)-1))*2+VALUE(MID($B11055,FIND(":",$B11055)+1,2))/30,"")))</f>
        <v/>
      </c>
      <c r="G11055" s="12">
        <f>IF($E11055="","",IF(WEEKDAY($E11055,2)&lt;6,1,0))</f>
        <v/>
      </c>
      <c r="H11055" s="12">
        <f>IF(OR($E11055="",$F11055=""),"",IF(AND($G11055=1,$F11055&gt;='Working Hours'!$C$8,$F11055&lt;'Working Hours'!$C$9),1,0))</f>
        <v/>
      </c>
    </row>
    <row r="11056">
      <c r="A11056" s="11" t="n"/>
      <c r="B11056" s="11" t="n"/>
      <c r="C11056" s="11" t="n"/>
      <c r="E11056" s="12">
        <f>IF($A11056="","",IF(ISNUMBER($A11056),$A11056,IFERROR(DATEVALUE($A11056),"")))</f>
        <v/>
      </c>
      <c r="F11056" s="12">
        <f>IF($B11056="","",IF(ISNUMBER($B11056),HOUR($B11056)*2+MINUTE($B11056)/30,IFERROR(VALUE(LEFT($B11056,FIND(":",$B11056)-1))*2+VALUE(MID($B11056,FIND(":",$B11056)+1,2))/30,"")))</f>
        <v/>
      </c>
      <c r="G11056" s="12">
        <f>IF($E11056="","",IF(WEEKDAY($E11056,2)&lt;6,1,0))</f>
        <v/>
      </c>
      <c r="H11056" s="12">
        <f>IF(OR($E11056="",$F11056=""),"",IF(AND($G11056=1,$F11056&gt;='Working Hours'!$C$8,$F11056&lt;'Working Hours'!$C$9),1,0))</f>
        <v/>
      </c>
    </row>
    <row r="11057">
      <c r="A11057" s="11" t="n"/>
      <c r="B11057" s="11" t="n"/>
      <c r="C11057" s="11" t="n"/>
      <c r="E11057" s="12">
        <f>IF($A11057="","",IF(ISNUMBER($A11057),$A11057,IFERROR(DATEVALUE($A11057),"")))</f>
        <v/>
      </c>
      <c r="F11057" s="12">
        <f>IF($B11057="","",IF(ISNUMBER($B11057),HOUR($B11057)*2+MINUTE($B11057)/30,IFERROR(VALUE(LEFT($B11057,FIND(":",$B11057)-1))*2+VALUE(MID($B11057,FIND(":",$B11057)+1,2))/30,"")))</f>
        <v/>
      </c>
      <c r="G11057" s="12">
        <f>IF($E11057="","",IF(WEEKDAY($E11057,2)&lt;6,1,0))</f>
        <v/>
      </c>
      <c r="H11057" s="12">
        <f>IF(OR($E11057="",$F11057=""),"",IF(AND($G11057=1,$F11057&gt;='Working Hours'!$C$8,$F11057&lt;'Working Hours'!$C$9),1,0))</f>
        <v/>
      </c>
    </row>
    <row r="11058">
      <c r="A11058" s="11" t="n"/>
      <c r="B11058" s="11" t="n"/>
      <c r="C11058" s="11" t="n"/>
      <c r="E11058" s="12">
        <f>IF($A11058="","",IF(ISNUMBER($A11058),$A11058,IFERROR(DATEVALUE($A11058),"")))</f>
        <v/>
      </c>
      <c r="F11058" s="12">
        <f>IF($B11058="","",IF(ISNUMBER($B11058),HOUR($B11058)*2+MINUTE($B11058)/30,IFERROR(VALUE(LEFT($B11058,FIND(":",$B11058)-1))*2+VALUE(MID($B11058,FIND(":",$B11058)+1,2))/30,"")))</f>
        <v/>
      </c>
      <c r="G11058" s="12">
        <f>IF($E11058="","",IF(WEEKDAY($E11058,2)&lt;6,1,0))</f>
        <v/>
      </c>
      <c r="H11058" s="12">
        <f>IF(OR($E11058="",$F11058=""),"",IF(AND($G11058=1,$F11058&gt;='Working Hours'!$C$8,$F11058&lt;'Working Hours'!$C$9),1,0))</f>
        <v/>
      </c>
    </row>
    <row r="11059">
      <c r="A11059" s="11" t="n"/>
      <c r="B11059" s="11" t="n"/>
      <c r="C11059" s="11" t="n"/>
      <c r="E11059" s="12">
        <f>IF($A11059="","",IF(ISNUMBER($A11059),$A11059,IFERROR(DATEVALUE($A11059),"")))</f>
        <v/>
      </c>
      <c r="F11059" s="12">
        <f>IF($B11059="","",IF(ISNUMBER($B11059),HOUR($B11059)*2+MINUTE($B11059)/30,IFERROR(VALUE(LEFT($B11059,FIND(":",$B11059)-1))*2+VALUE(MID($B11059,FIND(":",$B11059)+1,2))/30,"")))</f>
        <v/>
      </c>
      <c r="G11059" s="12">
        <f>IF($E11059="","",IF(WEEKDAY($E11059,2)&lt;6,1,0))</f>
        <v/>
      </c>
      <c r="H11059" s="12">
        <f>IF(OR($E11059="",$F11059=""),"",IF(AND($G11059=1,$F11059&gt;='Working Hours'!$C$8,$F11059&lt;'Working Hours'!$C$9),1,0))</f>
        <v/>
      </c>
    </row>
    <row r="11060">
      <c r="A11060" s="11" t="n"/>
      <c r="B11060" s="11" t="n"/>
      <c r="C11060" s="11" t="n"/>
      <c r="E11060" s="12">
        <f>IF($A11060="","",IF(ISNUMBER($A11060),$A11060,IFERROR(DATEVALUE($A11060),"")))</f>
        <v/>
      </c>
      <c r="F11060" s="12">
        <f>IF($B11060="","",IF(ISNUMBER($B11060),HOUR($B11060)*2+MINUTE($B11060)/30,IFERROR(VALUE(LEFT($B11060,FIND(":",$B11060)-1))*2+VALUE(MID($B11060,FIND(":",$B11060)+1,2))/30,"")))</f>
        <v/>
      </c>
      <c r="G11060" s="12">
        <f>IF($E11060="","",IF(WEEKDAY($E11060,2)&lt;6,1,0))</f>
        <v/>
      </c>
      <c r="H11060" s="12">
        <f>IF(OR($E11060="",$F11060=""),"",IF(AND($G11060=1,$F11060&gt;='Working Hours'!$C$8,$F11060&lt;'Working Hours'!$C$9),1,0))</f>
        <v/>
      </c>
    </row>
    <row r="11061">
      <c r="A11061" s="11" t="n"/>
      <c r="B11061" s="11" t="n"/>
      <c r="C11061" s="11" t="n"/>
      <c r="E11061" s="12">
        <f>IF($A11061="","",IF(ISNUMBER($A11061),$A11061,IFERROR(DATEVALUE($A11061),"")))</f>
        <v/>
      </c>
      <c r="F11061" s="12">
        <f>IF($B11061="","",IF(ISNUMBER($B11061),HOUR($B11061)*2+MINUTE($B11061)/30,IFERROR(VALUE(LEFT($B11061,FIND(":",$B11061)-1))*2+VALUE(MID($B11061,FIND(":",$B11061)+1,2))/30,"")))</f>
        <v/>
      </c>
      <c r="G11061" s="12">
        <f>IF($E11061="","",IF(WEEKDAY($E11061,2)&lt;6,1,0))</f>
        <v/>
      </c>
      <c r="H11061" s="12">
        <f>IF(OR($E11061="",$F11061=""),"",IF(AND($G11061=1,$F11061&gt;='Working Hours'!$C$8,$F11061&lt;'Working Hours'!$C$9),1,0))</f>
        <v/>
      </c>
    </row>
    <row r="11062">
      <c r="A11062" s="11" t="n"/>
      <c r="B11062" s="11" t="n"/>
      <c r="C11062" s="11" t="n"/>
      <c r="E11062" s="12">
        <f>IF($A11062="","",IF(ISNUMBER($A11062),$A11062,IFERROR(DATEVALUE($A11062),"")))</f>
        <v/>
      </c>
      <c r="F11062" s="12">
        <f>IF($B11062="","",IF(ISNUMBER($B11062),HOUR($B11062)*2+MINUTE($B11062)/30,IFERROR(VALUE(LEFT($B11062,FIND(":",$B11062)-1))*2+VALUE(MID($B11062,FIND(":",$B11062)+1,2))/30,"")))</f>
        <v/>
      </c>
      <c r="G11062" s="12">
        <f>IF($E11062="","",IF(WEEKDAY($E11062,2)&lt;6,1,0))</f>
        <v/>
      </c>
      <c r="H11062" s="12">
        <f>IF(OR($E11062="",$F11062=""),"",IF(AND($G11062=1,$F11062&gt;='Working Hours'!$C$8,$F11062&lt;'Working Hours'!$C$9),1,0))</f>
        <v/>
      </c>
    </row>
    <row r="11063">
      <c r="A11063" s="11" t="n"/>
      <c r="B11063" s="11" t="n"/>
      <c r="C11063" s="11" t="n"/>
      <c r="E11063" s="12">
        <f>IF($A11063="","",IF(ISNUMBER($A11063),$A11063,IFERROR(DATEVALUE($A11063),"")))</f>
        <v/>
      </c>
      <c r="F11063" s="12">
        <f>IF($B11063="","",IF(ISNUMBER($B11063),HOUR($B11063)*2+MINUTE($B11063)/30,IFERROR(VALUE(LEFT($B11063,FIND(":",$B11063)-1))*2+VALUE(MID($B11063,FIND(":",$B11063)+1,2))/30,"")))</f>
        <v/>
      </c>
      <c r="G11063" s="12">
        <f>IF($E11063="","",IF(WEEKDAY($E11063,2)&lt;6,1,0))</f>
        <v/>
      </c>
      <c r="H11063" s="12">
        <f>IF(OR($E11063="",$F11063=""),"",IF(AND($G11063=1,$F11063&gt;='Working Hours'!$C$8,$F11063&lt;'Working Hours'!$C$9),1,0))</f>
        <v/>
      </c>
    </row>
    <row r="11064">
      <c r="A11064" s="11" t="n"/>
      <c r="B11064" s="11" t="n"/>
      <c r="C11064" s="11" t="n"/>
      <c r="E11064" s="12">
        <f>IF($A11064="","",IF(ISNUMBER($A11064),$A11064,IFERROR(DATEVALUE($A11064),"")))</f>
        <v/>
      </c>
      <c r="F11064" s="12">
        <f>IF($B11064="","",IF(ISNUMBER($B11064),HOUR($B11064)*2+MINUTE($B11064)/30,IFERROR(VALUE(LEFT($B11064,FIND(":",$B11064)-1))*2+VALUE(MID($B11064,FIND(":",$B11064)+1,2))/30,"")))</f>
        <v/>
      </c>
      <c r="G11064" s="12">
        <f>IF($E11064="","",IF(WEEKDAY($E11064,2)&lt;6,1,0))</f>
        <v/>
      </c>
      <c r="H11064" s="12">
        <f>IF(OR($E11064="",$F11064=""),"",IF(AND($G11064=1,$F11064&gt;='Working Hours'!$C$8,$F11064&lt;'Working Hours'!$C$9),1,0))</f>
        <v/>
      </c>
    </row>
    <row r="11065">
      <c r="A11065" s="11" t="n"/>
      <c r="B11065" s="11" t="n"/>
      <c r="C11065" s="11" t="n"/>
      <c r="E11065" s="12">
        <f>IF($A11065="","",IF(ISNUMBER($A11065),$A11065,IFERROR(DATEVALUE($A11065),"")))</f>
        <v/>
      </c>
      <c r="F11065" s="12">
        <f>IF($B11065="","",IF(ISNUMBER($B11065),HOUR($B11065)*2+MINUTE($B11065)/30,IFERROR(VALUE(LEFT($B11065,FIND(":",$B11065)-1))*2+VALUE(MID($B11065,FIND(":",$B11065)+1,2))/30,"")))</f>
        <v/>
      </c>
      <c r="G11065" s="12">
        <f>IF($E11065="","",IF(WEEKDAY($E11065,2)&lt;6,1,0))</f>
        <v/>
      </c>
      <c r="H11065" s="12">
        <f>IF(OR($E11065="",$F11065=""),"",IF(AND($G11065=1,$F11065&gt;='Working Hours'!$C$8,$F11065&lt;'Working Hours'!$C$9),1,0))</f>
        <v/>
      </c>
    </row>
    <row r="11066">
      <c r="A11066" s="11" t="n"/>
      <c r="B11066" s="11" t="n"/>
      <c r="C11066" s="11" t="n"/>
      <c r="E11066" s="12">
        <f>IF($A11066="","",IF(ISNUMBER($A11066),$A11066,IFERROR(DATEVALUE($A11066),"")))</f>
        <v/>
      </c>
      <c r="F11066" s="12">
        <f>IF($B11066="","",IF(ISNUMBER($B11066),HOUR($B11066)*2+MINUTE($B11066)/30,IFERROR(VALUE(LEFT($B11066,FIND(":",$B11066)-1))*2+VALUE(MID($B11066,FIND(":",$B11066)+1,2))/30,"")))</f>
        <v/>
      </c>
      <c r="G11066" s="12">
        <f>IF($E11066="","",IF(WEEKDAY($E11066,2)&lt;6,1,0))</f>
        <v/>
      </c>
      <c r="H11066" s="12">
        <f>IF(OR($E11066="",$F11066=""),"",IF(AND($G11066=1,$F11066&gt;='Working Hours'!$C$8,$F11066&lt;'Working Hours'!$C$9),1,0))</f>
        <v/>
      </c>
    </row>
    <row r="11067">
      <c r="A11067" s="11" t="n"/>
      <c r="B11067" s="11" t="n"/>
      <c r="C11067" s="11" t="n"/>
      <c r="E11067" s="12">
        <f>IF($A11067="","",IF(ISNUMBER($A11067),$A11067,IFERROR(DATEVALUE($A11067),"")))</f>
        <v/>
      </c>
      <c r="F11067" s="12">
        <f>IF($B11067="","",IF(ISNUMBER($B11067),HOUR($B11067)*2+MINUTE($B11067)/30,IFERROR(VALUE(LEFT($B11067,FIND(":",$B11067)-1))*2+VALUE(MID($B11067,FIND(":",$B11067)+1,2))/30,"")))</f>
        <v/>
      </c>
      <c r="G11067" s="12">
        <f>IF($E11067="","",IF(WEEKDAY($E11067,2)&lt;6,1,0))</f>
        <v/>
      </c>
      <c r="H11067" s="12">
        <f>IF(OR($E11067="",$F11067=""),"",IF(AND($G11067=1,$F11067&gt;='Working Hours'!$C$8,$F11067&lt;'Working Hours'!$C$9),1,0))</f>
        <v/>
      </c>
    </row>
    <row r="11068">
      <c r="A11068" s="11" t="n"/>
      <c r="B11068" s="11" t="n"/>
      <c r="C11068" s="11" t="n"/>
      <c r="E11068" s="12">
        <f>IF($A11068="","",IF(ISNUMBER($A11068),$A11068,IFERROR(DATEVALUE($A11068),"")))</f>
        <v/>
      </c>
      <c r="F11068" s="12">
        <f>IF($B11068="","",IF(ISNUMBER($B11068),HOUR($B11068)*2+MINUTE($B11068)/30,IFERROR(VALUE(LEFT($B11068,FIND(":",$B11068)-1))*2+VALUE(MID($B11068,FIND(":",$B11068)+1,2))/30,"")))</f>
        <v/>
      </c>
      <c r="G11068" s="12">
        <f>IF($E11068="","",IF(WEEKDAY($E11068,2)&lt;6,1,0))</f>
        <v/>
      </c>
      <c r="H11068" s="12">
        <f>IF(OR($E11068="",$F11068=""),"",IF(AND($G11068=1,$F11068&gt;='Working Hours'!$C$8,$F11068&lt;'Working Hours'!$C$9),1,0))</f>
        <v/>
      </c>
    </row>
    <row r="11069">
      <c r="A11069" s="11" t="n"/>
      <c r="B11069" s="11" t="n"/>
      <c r="C11069" s="11" t="n"/>
      <c r="E11069" s="12">
        <f>IF($A11069="","",IF(ISNUMBER($A11069),$A11069,IFERROR(DATEVALUE($A11069),"")))</f>
        <v/>
      </c>
      <c r="F11069" s="12">
        <f>IF($B11069="","",IF(ISNUMBER($B11069),HOUR($B11069)*2+MINUTE($B11069)/30,IFERROR(VALUE(LEFT($B11069,FIND(":",$B11069)-1))*2+VALUE(MID($B11069,FIND(":",$B11069)+1,2))/30,"")))</f>
        <v/>
      </c>
      <c r="G11069" s="12">
        <f>IF($E11069="","",IF(WEEKDAY($E11069,2)&lt;6,1,0))</f>
        <v/>
      </c>
      <c r="H11069" s="12">
        <f>IF(OR($E11069="",$F11069=""),"",IF(AND($G11069=1,$F11069&gt;='Working Hours'!$C$8,$F11069&lt;'Working Hours'!$C$9),1,0))</f>
        <v/>
      </c>
    </row>
    <row r="11070">
      <c r="A11070" s="11" t="n"/>
      <c r="B11070" s="11" t="n"/>
      <c r="C11070" s="11" t="n"/>
      <c r="E11070" s="12">
        <f>IF($A11070="","",IF(ISNUMBER($A11070),$A11070,IFERROR(DATEVALUE($A11070),"")))</f>
        <v/>
      </c>
      <c r="F11070" s="12">
        <f>IF($B11070="","",IF(ISNUMBER($B11070),HOUR($B11070)*2+MINUTE($B11070)/30,IFERROR(VALUE(LEFT($B11070,FIND(":",$B11070)-1))*2+VALUE(MID($B11070,FIND(":",$B11070)+1,2))/30,"")))</f>
        <v/>
      </c>
      <c r="G11070" s="12">
        <f>IF($E11070="","",IF(WEEKDAY($E11070,2)&lt;6,1,0))</f>
        <v/>
      </c>
      <c r="H11070" s="12">
        <f>IF(OR($E11070="",$F11070=""),"",IF(AND($G11070=1,$F11070&gt;='Working Hours'!$C$8,$F11070&lt;'Working Hours'!$C$9),1,0))</f>
        <v/>
      </c>
    </row>
    <row r="11071">
      <c r="A11071" s="11" t="n"/>
      <c r="B11071" s="11" t="n"/>
      <c r="C11071" s="11" t="n"/>
      <c r="E11071" s="12">
        <f>IF($A11071="","",IF(ISNUMBER($A11071),$A11071,IFERROR(DATEVALUE($A11071),"")))</f>
        <v/>
      </c>
      <c r="F11071" s="12">
        <f>IF($B11071="","",IF(ISNUMBER($B11071),HOUR($B11071)*2+MINUTE($B11071)/30,IFERROR(VALUE(LEFT($B11071,FIND(":",$B11071)-1))*2+VALUE(MID($B11071,FIND(":",$B11071)+1,2))/30,"")))</f>
        <v/>
      </c>
      <c r="G11071" s="12">
        <f>IF($E11071="","",IF(WEEKDAY($E11071,2)&lt;6,1,0))</f>
        <v/>
      </c>
      <c r="H11071" s="12">
        <f>IF(OR($E11071="",$F11071=""),"",IF(AND($G11071=1,$F11071&gt;='Working Hours'!$C$8,$F11071&lt;'Working Hours'!$C$9),1,0))</f>
        <v/>
      </c>
    </row>
    <row r="11072">
      <c r="A11072" s="11" t="n"/>
      <c r="B11072" s="11" t="n"/>
      <c r="C11072" s="11" t="n"/>
      <c r="E11072" s="12">
        <f>IF($A11072="","",IF(ISNUMBER($A11072),$A11072,IFERROR(DATEVALUE($A11072),"")))</f>
        <v/>
      </c>
      <c r="F11072" s="12">
        <f>IF($B11072="","",IF(ISNUMBER($B11072),HOUR($B11072)*2+MINUTE($B11072)/30,IFERROR(VALUE(LEFT($B11072,FIND(":",$B11072)-1))*2+VALUE(MID($B11072,FIND(":",$B11072)+1,2))/30,"")))</f>
        <v/>
      </c>
      <c r="G11072" s="12">
        <f>IF($E11072="","",IF(WEEKDAY($E11072,2)&lt;6,1,0))</f>
        <v/>
      </c>
      <c r="H11072" s="12">
        <f>IF(OR($E11072="",$F11072=""),"",IF(AND($G11072=1,$F11072&gt;='Working Hours'!$C$8,$F11072&lt;'Working Hours'!$C$9),1,0))</f>
        <v/>
      </c>
    </row>
    <row r="11073">
      <c r="A11073" s="11" t="n"/>
      <c r="B11073" s="11" t="n"/>
      <c r="C11073" s="11" t="n"/>
      <c r="E11073" s="12">
        <f>IF($A11073="","",IF(ISNUMBER($A11073),$A11073,IFERROR(DATEVALUE($A11073),"")))</f>
        <v/>
      </c>
      <c r="F11073" s="12">
        <f>IF($B11073="","",IF(ISNUMBER($B11073),HOUR($B11073)*2+MINUTE($B11073)/30,IFERROR(VALUE(LEFT($B11073,FIND(":",$B11073)-1))*2+VALUE(MID($B11073,FIND(":",$B11073)+1,2))/30,"")))</f>
        <v/>
      </c>
      <c r="G11073" s="12">
        <f>IF($E11073="","",IF(WEEKDAY($E11073,2)&lt;6,1,0))</f>
        <v/>
      </c>
      <c r="H11073" s="12">
        <f>IF(OR($E11073="",$F11073=""),"",IF(AND($G11073=1,$F11073&gt;='Working Hours'!$C$8,$F11073&lt;'Working Hours'!$C$9),1,0))</f>
        <v/>
      </c>
    </row>
    <row r="11074">
      <c r="A11074" s="11" t="n"/>
      <c r="B11074" s="11" t="n"/>
      <c r="C11074" s="11" t="n"/>
      <c r="E11074" s="12">
        <f>IF($A11074="","",IF(ISNUMBER($A11074),$A11074,IFERROR(DATEVALUE($A11074),"")))</f>
        <v/>
      </c>
      <c r="F11074" s="12">
        <f>IF($B11074="","",IF(ISNUMBER($B11074),HOUR($B11074)*2+MINUTE($B11074)/30,IFERROR(VALUE(LEFT($B11074,FIND(":",$B11074)-1))*2+VALUE(MID($B11074,FIND(":",$B11074)+1,2))/30,"")))</f>
        <v/>
      </c>
      <c r="G11074" s="12">
        <f>IF($E11074="","",IF(WEEKDAY($E11074,2)&lt;6,1,0))</f>
        <v/>
      </c>
      <c r="H11074" s="12">
        <f>IF(OR($E11074="",$F11074=""),"",IF(AND($G11074=1,$F11074&gt;='Working Hours'!$C$8,$F11074&lt;'Working Hours'!$C$9),1,0))</f>
        <v/>
      </c>
    </row>
    <row r="11075">
      <c r="A11075" s="11" t="n"/>
      <c r="B11075" s="11" t="n"/>
      <c r="C11075" s="11" t="n"/>
      <c r="E11075" s="12">
        <f>IF($A11075="","",IF(ISNUMBER($A11075),$A11075,IFERROR(DATEVALUE($A11075),"")))</f>
        <v/>
      </c>
      <c r="F11075" s="12">
        <f>IF($B11075="","",IF(ISNUMBER($B11075),HOUR($B11075)*2+MINUTE($B11075)/30,IFERROR(VALUE(LEFT($B11075,FIND(":",$B11075)-1))*2+VALUE(MID($B11075,FIND(":",$B11075)+1,2))/30,"")))</f>
        <v/>
      </c>
      <c r="G11075" s="12">
        <f>IF($E11075="","",IF(WEEKDAY($E11075,2)&lt;6,1,0))</f>
        <v/>
      </c>
      <c r="H11075" s="12">
        <f>IF(OR($E11075="",$F11075=""),"",IF(AND($G11075=1,$F11075&gt;='Working Hours'!$C$8,$F11075&lt;'Working Hours'!$C$9),1,0))</f>
        <v/>
      </c>
    </row>
    <row r="11076">
      <c r="A11076" s="11" t="n"/>
      <c r="B11076" s="11" t="n"/>
      <c r="C11076" s="11" t="n"/>
      <c r="E11076" s="12">
        <f>IF($A11076="","",IF(ISNUMBER($A11076),$A11076,IFERROR(DATEVALUE($A11076),"")))</f>
        <v/>
      </c>
      <c r="F11076" s="12">
        <f>IF($B11076="","",IF(ISNUMBER($B11076),HOUR($B11076)*2+MINUTE($B11076)/30,IFERROR(VALUE(LEFT($B11076,FIND(":",$B11076)-1))*2+VALUE(MID($B11076,FIND(":",$B11076)+1,2))/30,"")))</f>
        <v/>
      </c>
      <c r="G11076" s="12">
        <f>IF($E11076="","",IF(WEEKDAY($E11076,2)&lt;6,1,0))</f>
        <v/>
      </c>
      <c r="H11076" s="12">
        <f>IF(OR($E11076="",$F11076=""),"",IF(AND($G11076=1,$F11076&gt;='Working Hours'!$C$8,$F11076&lt;'Working Hours'!$C$9),1,0))</f>
        <v/>
      </c>
    </row>
    <row r="11077">
      <c r="A11077" s="11" t="n"/>
      <c r="B11077" s="11" t="n"/>
      <c r="C11077" s="11" t="n"/>
      <c r="E11077" s="12">
        <f>IF($A11077="","",IF(ISNUMBER($A11077),$A11077,IFERROR(DATEVALUE($A11077),"")))</f>
        <v/>
      </c>
      <c r="F11077" s="12">
        <f>IF($B11077="","",IF(ISNUMBER($B11077),HOUR($B11077)*2+MINUTE($B11077)/30,IFERROR(VALUE(LEFT($B11077,FIND(":",$B11077)-1))*2+VALUE(MID($B11077,FIND(":",$B11077)+1,2))/30,"")))</f>
        <v/>
      </c>
      <c r="G11077" s="12">
        <f>IF($E11077="","",IF(WEEKDAY($E11077,2)&lt;6,1,0))</f>
        <v/>
      </c>
      <c r="H11077" s="12">
        <f>IF(OR($E11077="",$F11077=""),"",IF(AND($G11077=1,$F11077&gt;='Working Hours'!$C$8,$F11077&lt;'Working Hours'!$C$9),1,0))</f>
        <v/>
      </c>
    </row>
    <row r="11078">
      <c r="A11078" s="11" t="n"/>
      <c r="B11078" s="11" t="n"/>
      <c r="C11078" s="11" t="n"/>
      <c r="E11078" s="12">
        <f>IF($A11078="","",IF(ISNUMBER($A11078),$A11078,IFERROR(DATEVALUE($A11078),"")))</f>
        <v/>
      </c>
      <c r="F11078" s="12">
        <f>IF($B11078="","",IF(ISNUMBER($B11078),HOUR($B11078)*2+MINUTE($B11078)/30,IFERROR(VALUE(LEFT($B11078,FIND(":",$B11078)-1))*2+VALUE(MID($B11078,FIND(":",$B11078)+1,2))/30,"")))</f>
        <v/>
      </c>
      <c r="G11078" s="12">
        <f>IF($E11078="","",IF(WEEKDAY($E11078,2)&lt;6,1,0))</f>
        <v/>
      </c>
      <c r="H11078" s="12">
        <f>IF(OR($E11078="",$F11078=""),"",IF(AND($G11078=1,$F11078&gt;='Working Hours'!$C$8,$F11078&lt;'Working Hours'!$C$9),1,0))</f>
        <v/>
      </c>
    </row>
    <row r="11079">
      <c r="A11079" s="11" t="n"/>
      <c r="B11079" s="11" t="n"/>
      <c r="C11079" s="11" t="n"/>
      <c r="E11079" s="12">
        <f>IF($A11079="","",IF(ISNUMBER($A11079),$A11079,IFERROR(DATEVALUE($A11079),"")))</f>
        <v/>
      </c>
      <c r="F11079" s="12">
        <f>IF($B11079="","",IF(ISNUMBER($B11079),HOUR($B11079)*2+MINUTE($B11079)/30,IFERROR(VALUE(LEFT($B11079,FIND(":",$B11079)-1))*2+VALUE(MID($B11079,FIND(":",$B11079)+1,2))/30,"")))</f>
        <v/>
      </c>
      <c r="G11079" s="12">
        <f>IF($E11079="","",IF(WEEKDAY($E11079,2)&lt;6,1,0))</f>
        <v/>
      </c>
      <c r="H11079" s="12">
        <f>IF(OR($E11079="",$F11079=""),"",IF(AND($G11079=1,$F11079&gt;='Working Hours'!$C$8,$F11079&lt;'Working Hours'!$C$9),1,0))</f>
        <v/>
      </c>
    </row>
    <row r="11080">
      <c r="A11080" s="11" t="n"/>
      <c r="B11080" s="11" t="n"/>
      <c r="C11080" s="11" t="n"/>
      <c r="E11080" s="12">
        <f>IF($A11080="","",IF(ISNUMBER($A11080),$A11080,IFERROR(DATEVALUE($A11080),"")))</f>
        <v/>
      </c>
      <c r="F11080" s="12">
        <f>IF($B11080="","",IF(ISNUMBER($B11080),HOUR($B11080)*2+MINUTE($B11080)/30,IFERROR(VALUE(LEFT($B11080,FIND(":",$B11080)-1))*2+VALUE(MID($B11080,FIND(":",$B11080)+1,2))/30,"")))</f>
        <v/>
      </c>
      <c r="G11080" s="12">
        <f>IF($E11080="","",IF(WEEKDAY($E11080,2)&lt;6,1,0))</f>
        <v/>
      </c>
      <c r="H11080" s="12">
        <f>IF(OR($E11080="",$F11080=""),"",IF(AND($G11080=1,$F11080&gt;='Working Hours'!$C$8,$F11080&lt;'Working Hours'!$C$9),1,0))</f>
        <v/>
      </c>
    </row>
    <row r="11081">
      <c r="A11081" s="11" t="n"/>
      <c r="B11081" s="11" t="n"/>
      <c r="C11081" s="11" t="n"/>
      <c r="E11081" s="12">
        <f>IF($A11081="","",IF(ISNUMBER($A11081),$A11081,IFERROR(DATEVALUE($A11081),"")))</f>
        <v/>
      </c>
      <c r="F11081" s="12">
        <f>IF($B11081="","",IF(ISNUMBER($B11081),HOUR($B11081)*2+MINUTE($B11081)/30,IFERROR(VALUE(LEFT($B11081,FIND(":",$B11081)-1))*2+VALUE(MID($B11081,FIND(":",$B11081)+1,2))/30,"")))</f>
        <v/>
      </c>
      <c r="G11081" s="12">
        <f>IF($E11081="","",IF(WEEKDAY($E11081,2)&lt;6,1,0))</f>
        <v/>
      </c>
      <c r="H11081" s="12">
        <f>IF(OR($E11081="",$F11081=""),"",IF(AND($G11081=1,$F11081&gt;='Working Hours'!$C$8,$F11081&lt;'Working Hours'!$C$9),1,0))</f>
        <v/>
      </c>
    </row>
    <row r="11082">
      <c r="A11082" s="11" t="n"/>
      <c r="B11082" s="11" t="n"/>
      <c r="C11082" s="11" t="n"/>
      <c r="E11082" s="12">
        <f>IF($A11082="","",IF(ISNUMBER($A11082),$A11082,IFERROR(DATEVALUE($A11082),"")))</f>
        <v/>
      </c>
      <c r="F11082" s="12">
        <f>IF($B11082="","",IF(ISNUMBER($B11082),HOUR($B11082)*2+MINUTE($B11082)/30,IFERROR(VALUE(LEFT($B11082,FIND(":",$B11082)-1))*2+VALUE(MID($B11082,FIND(":",$B11082)+1,2))/30,"")))</f>
        <v/>
      </c>
      <c r="G11082" s="12">
        <f>IF($E11082="","",IF(WEEKDAY($E11082,2)&lt;6,1,0))</f>
        <v/>
      </c>
      <c r="H11082" s="12">
        <f>IF(OR($E11082="",$F11082=""),"",IF(AND($G11082=1,$F11082&gt;='Working Hours'!$C$8,$F11082&lt;'Working Hours'!$C$9),1,0))</f>
        <v/>
      </c>
    </row>
    <row r="11083">
      <c r="A11083" s="11" t="n"/>
      <c r="B11083" s="11" t="n"/>
      <c r="C11083" s="11" t="n"/>
      <c r="E11083" s="12">
        <f>IF($A11083="","",IF(ISNUMBER($A11083),$A11083,IFERROR(DATEVALUE($A11083),"")))</f>
        <v/>
      </c>
      <c r="F11083" s="12">
        <f>IF($B11083="","",IF(ISNUMBER($B11083),HOUR($B11083)*2+MINUTE($B11083)/30,IFERROR(VALUE(LEFT($B11083,FIND(":",$B11083)-1))*2+VALUE(MID($B11083,FIND(":",$B11083)+1,2))/30,"")))</f>
        <v/>
      </c>
      <c r="G11083" s="12">
        <f>IF($E11083="","",IF(WEEKDAY($E11083,2)&lt;6,1,0))</f>
        <v/>
      </c>
      <c r="H11083" s="12">
        <f>IF(OR($E11083="",$F11083=""),"",IF(AND($G11083=1,$F11083&gt;='Working Hours'!$C$8,$F11083&lt;'Working Hours'!$C$9),1,0))</f>
        <v/>
      </c>
    </row>
    <row r="11084">
      <c r="A11084" s="11" t="n"/>
      <c r="B11084" s="11" t="n"/>
      <c r="C11084" s="11" t="n"/>
      <c r="E11084" s="12">
        <f>IF($A11084="","",IF(ISNUMBER($A11084),$A11084,IFERROR(DATEVALUE($A11084),"")))</f>
        <v/>
      </c>
      <c r="F11084" s="12">
        <f>IF($B11084="","",IF(ISNUMBER($B11084),HOUR($B11084)*2+MINUTE($B11084)/30,IFERROR(VALUE(LEFT($B11084,FIND(":",$B11084)-1))*2+VALUE(MID($B11084,FIND(":",$B11084)+1,2))/30,"")))</f>
        <v/>
      </c>
      <c r="G11084" s="12">
        <f>IF($E11084="","",IF(WEEKDAY($E11084,2)&lt;6,1,0))</f>
        <v/>
      </c>
      <c r="H11084" s="12">
        <f>IF(OR($E11084="",$F11084=""),"",IF(AND($G11084=1,$F11084&gt;='Working Hours'!$C$8,$F11084&lt;'Working Hours'!$C$9),1,0))</f>
        <v/>
      </c>
    </row>
    <row r="11085">
      <c r="A11085" s="11" t="n"/>
      <c r="B11085" s="11" t="n"/>
      <c r="C11085" s="11" t="n"/>
      <c r="E11085" s="12">
        <f>IF($A11085="","",IF(ISNUMBER($A11085),$A11085,IFERROR(DATEVALUE($A11085),"")))</f>
        <v/>
      </c>
      <c r="F11085" s="12">
        <f>IF($B11085="","",IF(ISNUMBER($B11085),HOUR($B11085)*2+MINUTE($B11085)/30,IFERROR(VALUE(LEFT($B11085,FIND(":",$B11085)-1))*2+VALUE(MID($B11085,FIND(":",$B11085)+1,2))/30,"")))</f>
        <v/>
      </c>
      <c r="G11085" s="12">
        <f>IF($E11085="","",IF(WEEKDAY($E11085,2)&lt;6,1,0))</f>
        <v/>
      </c>
      <c r="H11085" s="12">
        <f>IF(OR($E11085="",$F11085=""),"",IF(AND($G11085=1,$F11085&gt;='Working Hours'!$C$8,$F11085&lt;'Working Hours'!$C$9),1,0))</f>
        <v/>
      </c>
    </row>
    <row r="11086">
      <c r="A11086" s="11" t="n"/>
      <c r="B11086" s="11" t="n"/>
      <c r="C11086" s="11" t="n"/>
      <c r="E11086" s="12">
        <f>IF($A11086="","",IF(ISNUMBER($A11086),$A11086,IFERROR(DATEVALUE($A11086),"")))</f>
        <v/>
      </c>
      <c r="F11086" s="12">
        <f>IF($B11086="","",IF(ISNUMBER($B11086),HOUR($B11086)*2+MINUTE($B11086)/30,IFERROR(VALUE(LEFT($B11086,FIND(":",$B11086)-1))*2+VALUE(MID($B11086,FIND(":",$B11086)+1,2))/30,"")))</f>
        <v/>
      </c>
      <c r="G11086" s="12">
        <f>IF($E11086="","",IF(WEEKDAY($E11086,2)&lt;6,1,0))</f>
        <v/>
      </c>
      <c r="H11086" s="12">
        <f>IF(OR($E11086="",$F11086=""),"",IF(AND($G11086=1,$F11086&gt;='Working Hours'!$C$8,$F11086&lt;'Working Hours'!$C$9),1,0))</f>
        <v/>
      </c>
    </row>
    <row r="11087">
      <c r="A11087" s="11" t="n"/>
      <c r="B11087" s="11" t="n"/>
      <c r="C11087" s="11" t="n"/>
      <c r="E11087" s="12">
        <f>IF($A11087="","",IF(ISNUMBER($A11087),$A11087,IFERROR(DATEVALUE($A11087),"")))</f>
        <v/>
      </c>
      <c r="F11087" s="12">
        <f>IF($B11087="","",IF(ISNUMBER($B11087),HOUR($B11087)*2+MINUTE($B11087)/30,IFERROR(VALUE(LEFT($B11087,FIND(":",$B11087)-1))*2+VALUE(MID($B11087,FIND(":",$B11087)+1,2))/30,"")))</f>
        <v/>
      </c>
      <c r="G11087" s="12">
        <f>IF($E11087="","",IF(WEEKDAY($E11087,2)&lt;6,1,0))</f>
        <v/>
      </c>
      <c r="H11087" s="12">
        <f>IF(OR($E11087="",$F11087=""),"",IF(AND($G11087=1,$F11087&gt;='Working Hours'!$C$8,$F11087&lt;'Working Hours'!$C$9),1,0))</f>
        <v/>
      </c>
    </row>
    <row r="11088">
      <c r="A11088" s="11" t="n"/>
      <c r="B11088" s="11" t="n"/>
      <c r="C11088" s="11" t="n"/>
      <c r="E11088" s="12">
        <f>IF($A11088="","",IF(ISNUMBER($A11088),$A11088,IFERROR(DATEVALUE($A11088),"")))</f>
        <v/>
      </c>
      <c r="F11088" s="12">
        <f>IF($B11088="","",IF(ISNUMBER($B11088),HOUR($B11088)*2+MINUTE($B11088)/30,IFERROR(VALUE(LEFT($B11088,FIND(":",$B11088)-1))*2+VALUE(MID($B11088,FIND(":",$B11088)+1,2))/30,"")))</f>
        <v/>
      </c>
      <c r="G11088" s="12">
        <f>IF($E11088="","",IF(WEEKDAY($E11088,2)&lt;6,1,0))</f>
        <v/>
      </c>
      <c r="H11088" s="12">
        <f>IF(OR($E11088="",$F11088=""),"",IF(AND($G11088=1,$F11088&gt;='Working Hours'!$C$8,$F11088&lt;'Working Hours'!$C$9),1,0))</f>
        <v/>
      </c>
    </row>
    <row r="11089">
      <c r="A11089" s="11" t="n"/>
      <c r="B11089" s="11" t="n"/>
      <c r="C11089" s="11" t="n"/>
      <c r="E11089" s="12">
        <f>IF($A11089="","",IF(ISNUMBER($A11089),$A11089,IFERROR(DATEVALUE($A11089),"")))</f>
        <v/>
      </c>
      <c r="F11089" s="12">
        <f>IF($B11089="","",IF(ISNUMBER($B11089),HOUR($B11089)*2+MINUTE($B11089)/30,IFERROR(VALUE(LEFT($B11089,FIND(":",$B11089)-1))*2+VALUE(MID($B11089,FIND(":",$B11089)+1,2))/30,"")))</f>
        <v/>
      </c>
      <c r="G11089" s="12">
        <f>IF($E11089="","",IF(WEEKDAY($E11089,2)&lt;6,1,0))</f>
        <v/>
      </c>
      <c r="H11089" s="12">
        <f>IF(OR($E11089="",$F11089=""),"",IF(AND($G11089=1,$F11089&gt;='Working Hours'!$C$8,$F11089&lt;'Working Hours'!$C$9),1,0))</f>
        <v/>
      </c>
    </row>
    <row r="11090">
      <c r="A11090" s="11" t="n"/>
      <c r="B11090" s="11" t="n"/>
      <c r="C11090" s="11" t="n"/>
      <c r="E11090" s="12">
        <f>IF($A11090="","",IF(ISNUMBER($A11090),$A11090,IFERROR(DATEVALUE($A11090),"")))</f>
        <v/>
      </c>
      <c r="F11090" s="12">
        <f>IF($B11090="","",IF(ISNUMBER($B11090),HOUR($B11090)*2+MINUTE($B11090)/30,IFERROR(VALUE(LEFT($B11090,FIND(":",$B11090)-1))*2+VALUE(MID($B11090,FIND(":",$B11090)+1,2))/30,"")))</f>
        <v/>
      </c>
      <c r="G11090" s="12">
        <f>IF($E11090="","",IF(WEEKDAY($E11090,2)&lt;6,1,0))</f>
        <v/>
      </c>
      <c r="H11090" s="12">
        <f>IF(OR($E11090="",$F11090=""),"",IF(AND($G11090=1,$F11090&gt;='Working Hours'!$C$8,$F11090&lt;'Working Hours'!$C$9),1,0))</f>
        <v/>
      </c>
    </row>
    <row r="11091">
      <c r="A11091" s="11" t="n"/>
      <c r="B11091" s="11" t="n"/>
      <c r="C11091" s="11" t="n"/>
      <c r="E11091" s="12">
        <f>IF($A11091="","",IF(ISNUMBER($A11091),$A11091,IFERROR(DATEVALUE($A11091),"")))</f>
        <v/>
      </c>
      <c r="F11091" s="12">
        <f>IF($B11091="","",IF(ISNUMBER($B11091),HOUR($B11091)*2+MINUTE($B11091)/30,IFERROR(VALUE(LEFT($B11091,FIND(":",$B11091)-1))*2+VALUE(MID($B11091,FIND(":",$B11091)+1,2))/30,"")))</f>
        <v/>
      </c>
      <c r="G11091" s="12">
        <f>IF($E11091="","",IF(WEEKDAY($E11091,2)&lt;6,1,0))</f>
        <v/>
      </c>
      <c r="H11091" s="12">
        <f>IF(OR($E11091="",$F11091=""),"",IF(AND($G11091=1,$F11091&gt;='Working Hours'!$C$8,$F11091&lt;'Working Hours'!$C$9),1,0))</f>
        <v/>
      </c>
    </row>
    <row r="11092">
      <c r="A11092" s="11" t="n"/>
      <c r="B11092" s="11" t="n"/>
      <c r="C11092" s="11" t="n"/>
      <c r="E11092" s="12">
        <f>IF($A11092="","",IF(ISNUMBER($A11092),$A11092,IFERROR(DATEVALUE($A11092),"")))</f>
        <v/>
      </c>
      <c r="F11092" s="12">
        <f>IF($B11092="","",IF(ISNUMBER($B11092),HOUR($B11092)*2+MINUTE($B11092)/30,IFERROR(VALUE(LEFT($B11092,FIND(":",$B11092)-1))*2+VALUE(MID($B11092,FIND(":",$B11092)+1,2))/30,"")))</f>
        <v/>
      </c>
      <c r="G11092" s="12">
        <f>IF($E11092="","",IF(WEEKDAY($E11092,2)&lt;6,1,0))</f>
        <v/>
      </c>
      <c r="H11092" s="12">
        <f>IF(OR($E11092="",$F11092=""),"",IF(AND($G11092=1,$F11092&gt;='Working Hours'!$C$8,$F11092&lt;'Working Hours'!$C$9),1,0))</f>
        <v/>
      </c>
    </row>
    <row r="11093">
      <c r="A11093" s="11" t="n"/>
      <c r="B11093" s="11" t="n"/>
      <c r="C11093" s="11" t="n"/>
      <c r="E11093" s="12">
        <f>IF($A11093="","",IF(ISNUMBER($A11093),$A11093,IFERROR(DATEVALUE($A11093),"")))</f>
        <v/>
      </c>
      <c r="F11093" s="12">
        <f>IF($B11093="","",IF(ISNUMBER($B11093),HOUR($B11093)*2+MINUTE($B11093)/30,IFERROR(VALUE(LEFT($B11093,FIND(":",$B11093)-1))*2+VALUE(MID($B11093,FIND(":",$B11093)+1,2))/30,"")))</f>
        <v/>
      </c>
      <c r="G11093" s="12">
        <f>IF($E11093="","",IF(WEEKDAY($E11093,2)&lt;6,1,0))</f>
        <v/>
      </c>
      <c r="H11093" s="12">
        <f>IF(OR($E11093="",$F11093=""),"",IF(AND($G11093=1,$F11093&gt;='Working Hours'!$C$8,$F11093&lt;'Working Hours'!$C$9),1,0))</f>
        <v/>
      </c>
    </row>
    <row r="11094">
      <c r="A11094" s="11" t="n"/>
      <c r="B11094" s="11" t="n"/>
      <c r="C11094" s="11" t="n"/>
      <c r="E11094" s="12">
        <f>IF($A11094="","",IF(ISNUMBER($A11094),$A11094,IFERROR(DATEVALUE($A11094),"")))</f>
        <v/>
      </c>
      <c r="F11094" s="12">
        <f>IF($B11094="","",IF(ISNUMBER($B11094),HOUR($B11094)*2+MINUTE($B11094)/30,IFERROR(VALUE(LEFT($B11094,FIND(":",$B11094)-1))*2+VALUE(MID($B11094,FIND(":",$B11094)+1,2))/30,"")))</f>
        <v/>
      </c>
      <c r="G11094" s="12">
        <f>IF($E11094="","",IF(WEEKDAY($E11094,2)&lt;6,1,0))</f>
        <v/>
      </c>
      <c r="H11094" s="12">
        <f>IF(OR($E11094="",$F11094=""),"",IF(AND($G11094=1,$F11094&gt;='Working Hours'!$C$8,$F11094&lt;'Working Hours'!$C$9),1,0))</f>
        <v/>
      </c>
    </row>
    <row r="11095">
      <c r="A11095" s="11" t="n"/>
      <c r="B11095" s="11" t="n"/>
      <c r="C11095" s="11" t="n"/>
      <c r="E11095" s="12">
        <f>IF($A11095="","",IF(ISNUMBER($A11095),$A11095,IFERROR(DATEVALUE($A11095),"")))</f>
        <v/>
      </c>
      <c r="F11095" s="12">
        <f>IF($B11095="","",IF(ISNUMBER($B11095),HOUR($B11095)*2+MINUTE($B11095)/30,IFERROR(VALUE(LEFT($B11095,FIND(":",$B11095)-1))*2+VALUE(MID($B11095,FIND(":",$B11095)+1,2))/30,"")))</f>
        <v/>
      </c>
      <c r="G11095" s="12">
        <f>IF($E11095="","",IF(WEEKDAY($E11095,2)&lt;6,1,0))</f>
        <v/>
      </c>
      <c r="H11095" s="12">
        <f>IF(OR($E11095="",$F11095=""),"",IF(AND($G11095=1,$F11095&gt;='Working Hours'!$C$8,$F11095&lt;'Working Hours'!$C$9),1,0))</f>
        <v/>
      </c>
    </row>
    <row r="11096">
      <c r="A11096" s="11" t="n"/>
      <c r="B11096" s="11" t="n"/>
      <c r="C11096" s="11" t="n"/>
      <c r="E11096" s="12">
        <f>IF($A11096="","",IF(ISNUMBER($A11096),$A11096,IFERROR(DATEVALUE($A11096),"")))</f>
        <v/>
      </c>
      <c r="F11096" s="12">
        <f>IF($B11096="","",IF(ISNUMBER($B11096),HOUR($B11096)*2+MINUTE($B11096)/30,IFERROR(VALUE(LEFT($B11096,FIND(":",$B11096)-1))*2+VALUE(MID($B11096,FIND(":",$B11096)+1,2))/30,"")))</f>
        <v/>
      </c>
      <c r="G11096" s="12">
        <f>IF($E11096="","",IF(WEEKDAY($E11096,2)&lt;6,1,0))</f>
        <v/>
      </c>
      <c r="H11096" s="12">
        <f>IF(OR($E11096="",$F11096=""),"",IF(AND($G11096=1,$F11096&gt;='Working Hours'!$C$8,$F11096&lt;'Working Hours'!$C$9),1,0))</f>
        <v/>
      </c>
    </row>
    <row r="11097">
      <c r="A11097" s="11" t="n"/>
      <c r="B11097" s="11" t="n"/>
      <c r="C11097" s="11" t="n"/>
      <c r="E11097" s="12">
        <f>IF($A11097="","",IF(ISNUMBER($A11097),$A11097,IFERROR(DATEVALUE($A11097),"")))</f>
        <v/>
      </c>
      <c r="F11097" s="12">
        <f>IF($B11097="","",IF(ISNUMBER($B11097),HOUR($B11097)*2+MINUTE($B11097)/30,IFERROR(VALUE(LEFT($B11097,FIND(":",$B11097)-1))*2+VALUE(MID($B11097,FIND(":",$B11097)+1,2))/30,"")))</f>
        <v/>
      </c>
      <c r="G11097" s="12">
        <f>IF($E11097="","",IF(WEEKDAY($E11097,2)&lt;6,1,0))</f>
        <v/>
      </c>
      <c r="H11097" s="12">
        <f>IF(OR($E11097="",$F11097=""),"",IF(AND($G11097=1,$F11097&gt;='Working Hours'!$C$8,$F11097&lt;'Working Hours'!$C$9),1,0))</f>
        <v/>
      </c>
    </row>
    <row r="11098">
      <c r="A11098" s="11" t="n"/>
      <c r="B11098" s="11" t="n"/>
      <c r="C11098" s="11" t="n"/>
      <c r="E11098" s="12">
        <f>IF($A11098="","",IF(ISNUMBER($A11098),$A11098,IFERROR(DATEVALUE($A11098),"")))</f>
        <v/>
      </c>
      <c r="F11098" s="12">
        <f>IF($B11098="","",IF(ISNUMBER($B11098),HOUR($B11098)*2+MINUTE($B11098)/30,IFERROR(VALUE(LEFT($B11098,FIND(":",$B11098)-1))*2+VALUE(MID($B11098,FIND(":",$B11098)+1,2))/30,"")))</f>
        <v/>
      </c>
      <c r="G11098" s="12">
        <f>IF($E11098="","",IF(WEEKDAY($E11098,2)&lt;6,1,0))</f>
        <v/>
      </c>
      <c r="H11098" s="12">
        <f>IF(OR($E11098="",$F11098=""),"",IF(AND($G11098=1,$F11098&gt;='Working Hours'!$C$8,$F11098&lt;'Working Hours'!$C$9),1,0))</f>
        <v/>
      </c>
    </row>
    <row r="11099">
      <c r="A11099" s="11" t="n"/>
      <c r="B11099" s="11" t="n"/>
      <c r="C11099" s="11" t="n"/>
      <c r="E11099" s="12">
        <f>IF($A11099="","",IF(ISNUMBER($A11099),$A11099,IFERROR(DATEVALUE($A11099),"")))</f>
        <v/>
      </c>
      <c r="F11099" s="12">
        <f>IF($B11099="","",IF(ISNUMBER($B11099),HOUR($B11099)*2+MINUTE($B11099)/30,IFERROR(VALUE(LEFT($B11099,FIND(":",$B11099)-1))*2+VALUE(MID($B11099,FIND(":",$B11099)+1,2))/30,"")))</f>
        <v/>
      </c>
      <c r="G11099" s="12">
        <f>IF($E11099="","",IF(WEEKDAY($E11099,2)&lt;6,1,0))</f>
        <v/>
      </c>
      <c r="H11099" s="12">
        <f>IF(OR($E11099="",$F11099=""),"",IF(AND($G11099=1,$F11099&gt;='Working Hours'!$C$8,$F11099&lt;'Working Hours'!$C$9),1,0))</f>
        <v/>
      </c>
    </row>
    <row r="11100">
      <c r="A11100" s="11" t="n"/>
      <c r="B11100" s="11" t="n"/>
      <c r="C11100" s="11" t="n"/>
      <c r="E11100" s="12">
        <f>IF($A11100="","",IF(ISNUMBER($A11100),$A11100,IFERROR(DATEVALUE($A11100),"")))</f>
        <v/>
      </c>
      <c r="F11100" s="12">
        <f>IF($B11100="","",IF(ISNUMBER($B11100),HOUR($B11100)*2+MINUTE($B11100)/30,IFERROR(VALUE(LEFT($B11100,FIND(":",$B11100)-1))*2+VALUE(MID($B11100,FIND(":",$B11100)+1,2))/30,"")))</f>
        <v/>
      </c>
      <c r="G11100" s="12">
        <f>IF($E11100="","",IF(WEEKDAY($E11100,2)&lt;6,1,0))</f>
        <v/>
      </c>
      <c r="H11100" s="12">
        <f>IF(OR($E11100="",$F11100=""),"",IF(AND($G11100=1,$F11100&gt;='Working Hours'!$C$8,$F11100&lt;'Working Hours'!$C$9),1,0))</f>
        <v/>
      </c>
    </row>
    <row r="11101">
      <c r="A11101" s="11" t="n"/>
      <c r="B11101" s="11" t="n"/>
      <c r="C11101" s="11" t="n"/>
      <c r="E11101" s="12">
        <f>IF($A11101="","",IF(ISNUMBER($A11101),$A11101,IFERROR(DATEVALUE($A11101),"")))</f>
        <v/>
      </c>
      <c r="F11101" s="12">
        <f>IF($B11101="","",IF(ISNUMBER($B11101),HOUR($B11101)*2+MINUTE($B11101)/30,IFERROR(VALUE(LEFT($B11101,FIND(":",$B11101)-1))*2+VALUE(MID($B11101,FIND(":",$B11101)+1,2))/30,"")))</f>
        <v/>
      </c>
      <c r="G11101" s="12">
        <f>IF($E11101="","",IF(WEEKDAY($E11101,2)&lt;6,1,0))</f>
        <v/>
      </c>
      <c r="H11101" s="12">
        <f>IF(OR($E11101="",$F11101=""),"",IF(AND($G11101=1,$F11101&gt;='Working Hours'!$C$8,$F11101&lt;'Working Hours'!$C$9),1,0))</f>
        <v/>
      </c>
    </row>
    <row r="11102">
      <c r="A11102" s="11" t="n"/>
      <c r="B11102" s="11" t="n"/>
      <c r="C11102" s="11" t="n"/>
      <c r="E11102" s="12">
        <f>IF($A11102="","",IF(ISNUMBER($A11102),$A11102,IFERROR(DATEVALUE($A11102),"")))</f>
        <v/>
      </c>
      <c r="F11102" s="12">
        <f>IF($B11102="","",IF(ISNUMBER($B11102),HOUR($B11102)*2+MINUTE($B11102)/30,IFERROR(VALUE(LEFT($B11102,FIND(":",$B11102)-1))*2+VALUE(MID($B11102,FIND(":",$B11102)+1,2))/30,"")))</f>
        <v/>
      </c>
      <c r="G11102" s="12">
        <f>IF($E11102="","",IF(WEEKDAY($E11102,2)&lt;6,1,0))</f>
        <v/>
      </c>
      <c r="H11102" s="12">
        <f>IF(OR($E11102="",$F11102=""),"",IF(AND($G11102=1,$F11102&gt;='Working Hours'!$C$8,$F11102&lt;'Working Hours'!$C$9),1,0))</f>
        <v/>
      </c>
    </row>
    <row r="11103">
      <c r="A11103" s="11" t="n"/>
      <c r="B11103" s="11" t="n"/>
      <c r="C11103" s="11" t="n"/>
      <c r="E11103" s="12">
        <f>IF($A11103="","",IF(ISNUMBER($A11103),$A11103,IFERROR(DATEVALUE($A11103),"")))</f>
        <v/>
      </c>
      <c r="F11103" s="12">
        <f>IF($B11103="","",IF(ISNUMBER($B11103),HOUR($B11103)*2+MINUTE($B11103)/30,IFERROR(VALUE(LEFT($B11103,FIND(":",$B11103)-1))*2+VALUE(MID($B11103,FIND(":",$B11103)+1,2))/30,"")))</f>
        <v/>
      </c>
      <c r="G11103" s="12">
        <f>IF($E11103="","",IF(WEEKDAY($E11103,2)&lt;6,1,0))</f>
        <v/>
      </c>
      <c r="H11103" s="12">
        <f>IF(OR($E11103="",$F11103=""),"",IF(AND($G11103=1,$F11103&gt;='Working Hours'!$C$8,$F11103&lt;'Working Hours'!$C$9),1,0))</f>
        <v/>
      </c>
    </row>
    <row r="11104">
      <c r="A11104" s="11" t="n"/>
      <c r="B11104" s="11" t="n"/>
      <c r="C11104" s="11" t="n"/>
      <c r="E11104" s="12">
        <f>IF($A11104="","",IF(ISNUMBER($A11104),$A11104,IFERROR(DATEVALUE($A11104),"")))</f>
        <v/>
      </c>
      <c r="F11104" s="12">
        <f>IF($B11104="","",IF(ISNUMBER($B11104),HOUR($B11104)*2+MINUTE($B11104)/30,IFERROR(VALUE(LEFT($B11104,FIND(":",$B11104)-1))*2+VALUE(MID($B11104,FIND(":",$B11104)+1,2))/30,"")))</f>
        <v/>
      </c>
      <c r="G11104" s="12">
        <f>IF($E11104="","",IF(WEEKDAY($E11104,2)&lt;6,1,0))</f>
        <v/>
      </c>
      <c r="H11104" s="12">
        <f>IF(OR($E11104="",$F11104=""),"",IF(AND($G11104=1,$F11104&gt;='Working Hours'!$C$8,$F11104&lt;'Working Hours'!$C$9),1,0))</f>
        <v/>
      </c>
    </row>
    <row r="11105">
      <c r="A11105" s="11" t="n"/>
      <c r="B11105" s="11" t="n"/>
      <c r="C11105" s="11" t="n"/>
      <c r="E11105" s="12">
        <f>IF($A11105="","",IF(ISNUMBER($A11105),$A11105,IFERROR(DATEVALUE($A11105),"")))</f>
        <v/>
      </c>
      <c r="F11105" s="12">
        <f>IF($B11105="","",IF(ISNUMBER($B11105),HOUR($B11105)*2+MINUTE($B11105)/30,IFERROR(VALUE(LEFT($B11105,FIND(":",$B11105)-1))*2+VALUE(MID($B11105,FIND(":",$B11105)+1,2))/30,"")))</f>
        <v/>
      </c>
      <c r="G11105" s="12">
        <f>IF($E11105="","",IF(WEEKDAY($E11105,2)&lt;6,1,0))</f>
        <v/>
      </c>
      <c r="H11105" s="12">
        <f>IF(OR($E11105="",$F11105=""),"",IF(AND($G11105=1,$F11105&gt;='Working Hours'!$C$8,$F11105&lt;'Working Hours'!$C$9),1,0))</f>
        <v/>
      </c>
    </row>
    <row r="11106">
      <c r="A11106" s="11" t="n"/>
      <c r="B11106" s="11" t="n"/>
      <c r="C11106" s="11" t="n"/>
      <c r="E11106" s="12">
        <f>IF($A11106="","",IF(ISNUMBER($A11106),$A11106,IFERROR(DATEVALUE($A11106),"")))</f>
        <v/>
      </c>
      <c r="F11106" s="12">
        <f>IF($B11106="","",IF(ISNUMBER($B11106),HOUR($B11106)*2+MINUTE($B11106)/30,IFERROR(VALUE(LEFT($B11106,FIND(":",$B11106)-1))*2+VALUE(MID($B11106,FIND(":",$B11106)+1,2))/30,"")))</f>
        <v/>
      </c>
      <c r="G11106" s="12">
        <f>IF($E11106="","",IF(WEEKDAY($E11106,2)&lt;6,1,0))</f>
        <v/>
      </c>
      <c r="H11106" s="12">
        <f>IF(OR($E11106="",$F11106=""),"",IF(AND($G11106=1,$F11106&gt;='Working Hours'!$C$8,$F11106&lt;'Working Hours'!$C$9),1,0))</f>
        <v/>
      </c>
    </row>
    <row r="11107">
      <c r="A11107" s="11" t="n"/>
      <c r="B11107" s="11" t="n"/>
      <c r="C11107" s="11" t="n"/>
      <c r="E11107" s="12">
        <f>IF($A11107="","",IF(ISNUMBER($A11107),$A11107,IFERROR(DATEVALUE($A11107),"")))</f>
        <v/>
      </c>
      <c r="F11107" s="12">
        <f>IF($B11107="","",IF(ISNUMBER($B11107),HOUR($B11107)*2+MINUTE($B11107)/30,IFERROR(VALUE(LEFT($B11107,FIND(":",$B11107)-1))*2+VALUE(MID($B11107,FIND(":",$B11107)+1,2))/30,"")))</f>
        <v/>
      </c>
      <c r="G11107" s="12">
        <f>IF($E11107="","",IF(WEEKDAY($E11107,2)&lt;6,1,0))</f>
        <v/>
      </c>
      <c r="H11107" s="12">
        <f>IF(OR($E11107="",$F11107=""),"",IF(AND($G11107=1,$F11107&gt;='Working Hours'!$C$8,$F11107&lt;'Working Hours'!$C$9),1,0))</f>
        <v/>
      </c>
    </row>
    <row r="11108">
      <c r="A11108" s="11" t="n"/>
      <c r="B11108" s="11" t="n"/>
      <c r="C11108" s="11" t="n"/>
      <c r="E11108" s="12">
        <f>IF($A11108="","",IF(ISNUMBER($A11108),$A11108,IFERROR(DATEVALUE($A11108),"")))</f>
        <v/>
      </c>
      <c r="F11108" s="12">
        <f>IF($B11108="","",IF(ISNUMBER($B11108),HOUR($B11108)*2+MINUTE($B11108)/30,IFERROR(VALUE(LEFT($B11108,FIND(":",$B11108)-1))*2+VALUE(MID($B11108,FIND(":",$B11108)+1,2))/30,"")))</f>
        <v/>
      </c>
      <c r="G11108" s="12">
        <f>IF($E11108="","",IF(WEEKDAY($E11108,2)&lt;6,1,0))</f>
        <v/>
      </c>
      <c r="H11108" s="12">
        <f>IF(OR($E11108="",$F11108=""),"",IF(AND($G11108=1,$F11108&gt;='Working Hours'!$C$8,$F11108&lt;'Working Hours'!$C$9),1,0))</f>
        <v/>
      </c>
    </row>
    <row r="11109">
      <c r="A11109" s="11" t="n"/>
      <c r="B11109" s="11" t="n"/>
      <c r="C11109" s="11" t="n"/>
      <c r="E11109" s="12">
        <f>IF($A11109="","",IF(ISNUMBER($A11109),$A11109,IFERROR(DATEVALUE($A11109),"")))</f>
        <v/>
      </c>
      <c r="F11109" s="12">
        <f>IF($B11109="","",IF(ISNUMBER($B11109),HOUR($B11109)*2+MINUTE($B11109)/30,IFERROR(VALUE(LEFT($B11109,FIND(":",$B11109)-1))*2+VALUE(MID($B11109,FIND(":",$B11109)+1,2))/30,"")))</f>
        <v/>
      </c>
      <c r="G11109" s="12">
        <f>IF($E11109="","",IF(WEEKDAY($E11109,2)&lt;6,1,0))</f>
        <v/>
      </c>
      <c r="H11109" s="12">
        <f>IF(OR($E11109="",$F11109=""),"",IF(AND($G11109=1,$F11109&gt;='Working Hours'!$C$8,$F11109&lt;'Working Hours'!$C$9),1,0))</f>
        <v/>
      </c>
    </row>
    <row r="11110">
      <c r="A11110" s="11" t="n"/>
      <c r="B11110" s="11" t="n"/>
      <c r="C11110" s="11" t="n"/>
      <c r="E11110" s="12">
        <f>IF($A11110="","",IF(ISNUMBER($A11110),$A11110,IFERROR(DATEVALUE($A11110),"")))</f>
        <v/>
      </c>
      <c r="F11110" s="12">
        <f>IF($B11110="","",IF(ISNUMBER($B11110),HOUR($B11110)*2+MINUTE($B11110)/30,IFERROR(VALUE(LEFT($B11110,FIND(":",$B11110)-1))*2+VALUE(MID($B11110,FIND(":",$B11110)+1,2))/30,"")))</f>
        <v/>
      </c>
      <c r="G11110" s="12">
        <f>IF($E11110="","",IF(WEEKDAY($E11110,2)&lt;6,1,0))</f>
        <v/>
      </c>
      <c r="H11110" s="12">
        <f>IF(OR($E11110="",$F11110=""),"",IF(AND($G11110=1,$F11110&gt;='Working Hours'!$C$8,$F11110&lt;'Working Hours'!$C$9),1,0))</f>
        <v/>
      </c>
    </row>
    <row r="11111">
      <c r="A11111" s="11" t="n"/>
      <c r="B11111" s="11" t="n"/>
      <c r="C11111" s="11" t="n"/>
      <c r="E11111" s="12">
        <f>IF($A11111="","",IF(ISNUMBER($A11111),$A11111,IFERROR(DATEVALUE($A11111),"")))</f>
        <v/>
      </c>
      <c r="F11111" s="12">
        <f>IF($B11111="","",IF(ISNUMBER($B11111),HOUR($B11111)*2+MINUTE($B11111)/30,IFERROR(VALUE(LEFT($B11111,FIND(":",$B11111)-1))*2+VALUE(MID($B11111,FIND(":",$B11111)+1,2))/30,"")))</f>
        <v/>
      </c>
      <c r="G11111" s="12">
        <f>IF($E11111="","",IF(WEEKDAY($E11111,2)&lt;6,1,0))</f>
        <v/>
      </c>
      <c r="H11111" s="12">
        <f>IF(OR($E11111="",$F11111=""),"",IF(AND($G11111=1,$F11111&gt;='Working Hours'!$C$8,$F11111&lt;'Working Hours'!$C$9),1,0))</f>
        <v/>
      </c>
    </row>
    <row r="11112">
      <c r="A11112" s="11" t="n"/>
      <c r="B11112" s="11" t="n"/>
      <c r="C11112" s="11" t="n"/>
      <c r="E11112" s="12">
        <f>IF($A11112="","",IF(ISNUMBER($A11112),$A11112,IFERROR(DATEVALUE($A11112),"")))</f>
        <v/>
      </c>
      <c r="F11112" s="12">
        <f>IF($B11112="","",IF(ISNUMBER($B11112),HOUR($B11112)*2+MINUTE($B11112)/30,IFERROR(VALUE(LEFT($B11112,FIND(":",$B11112)-1))*2+VALUE(MID($B11112,FIND(":",$B11112)+1,2))/30,"")))</f>
        <v/>
      </c>
      <c r="G11112" s="12">
        <f>IF($E11112="","",IF(WEEKDAY($E11112,2)&lt;6,1,0))</f>
        <v/>
      </c>
      <c r="H11112" s="12">
        <f>IF(OR($E11112="",$F11112=""),"",IF(AND($G11112=1,$F11112&gt;='Working Hours'!$C$8,$F11112&lt;'Working Hours'!$C$9),1,0))</f>
        <v/>
      </c>
    </row>
    <row r="11113">
      <c r="A11113" s="11" t="n"/>
      <c r="B11113" s="11" t="n"/>
      <c r="C11113" s="11" t="n"/>
      <c r="E11113" s="12">
        <f>IF($A11113="","",IF(ISNUMBER($A11113),$A11113,IFERROR(DATEVALUE($A11113),"")))</f>
        <v/>
      </c>
      <c r="F11113" s="12">
        <f>IF($B11113="","",IF(ISNUMBER($B11113),HOUR($B11113)*2+MINUTE($B11113)/30,IFERROR(VALUE(LEFT($B11113,FIND(":",$B11113)-1))*2+VALUE(MID($B11113,FIND(":",$B11113)+1,2))/30,"")))</f>
        <v/>
      </c>
      <c r="G11113" s="12">
        <f>IF($E11113="","",IF(WEEKDAY($E11113,2)&lt;6,1,0))</f>
        <v/>
      </c>
      <c r="H11113" s="12">
        <f>IF(OR($E11113="",$F11113=""),"",IF(AND($G11113=1,$F11113&gt;='Working Hours'!$C$8,$F11113&lt;'Working Hours'!$C$9),1,0))</f>
        <v/>
      </c>
    </row>
    <row r="11114">
      <c r="A11114" s="11" t="n"/>
      <c r="B11114" s="11" t="n"/>
      <c r="C11114" s="11" t="n"/>
      <c r="E11114" s="12">
        <f>IF($A11114="","",IF(ISNUMBER($A11114),$A11114,IFERROR(DATEVALUE($A11114),"")))</f>
        <v/>
      </c>
      <c r="F11114" s="12">
        <f>IF($B11114="","",IF(ISNUMBER($B11114),HOUR($B11114)*2+MINUTE($B11114)/30,IFERROR(VALUE(LEFT($B11114,FIND(":",$B11114)-1))*2+VALUE(MID($B11114,FIND(":",$B11114)+1,2))/30,"")))</f>
        <v/>
      </c>
      <c r="G11114" s="12">
        <f>IF($E11114="","",IF(WEEKDAY($E11114,2)&lt;6,1,0))</f>
        <v/>
      </c>
      <c r="H11114" s="12">
        <f>IF(OR($E11114="",$F11114=""),"",IF(AND($G11114=1,$F11114&gt;='Working Hours'!$C$8,$F11114&lt;'Working Hours'!$C$9),1,0))</f>
        <v/>
      </c>
    </row>
    <row r="11115">
      <c r="A11115" s="11" t="n"/>
      <c r="B11115" s="11" t="n"/>
      <c r="C11115" s="11" t="n"/>
      <c r="E11115" s="12">
        <f>IF($A11115="","",IF(ISNUMBER($A11115),$A11115,IFERROR(DATEVALUE($A11115),"")))</f>
        <v/>
      </c>
      <c r="F11115" s="12">
        <f>IF($B11115="","",IF(ISNUMBER($B11115),HOUR($B11115)*2+MINUTE($B11115)/30,IFERROR(VALUE(LEFT($B11115,FIND(":",$B11115)-1))*2+VALUE(MID($B11115,FIND(":",$B11115)+1,2))/30,"")))</f>
        <v/>
      </c>
      <c r="G11115" s="12">
        <f>IF($E11115="","",IF(WEEKDAY($E11115,2)&lt;6,1,0))</f>
        <v/>
      </c>
      <c r="H11115" s="12">
        <f>IF(OR($E11115="",$F11115=""),"",IF(AND($G11115=1,$F11115&gt;='Working Hours'!$C$8,$F11115&lt;'Working Hours'!$C$9),1,0))</f>
        <v/>
      </c>
    </row>
    <row r="11116">
      <c r="A11116" s="11" t="n"/>
      <c r="B11116" s="11" t="n"/>
      <c r="C11116" s="11" t="n"/>
      <c r="E11116" s="12">
        <f>IF($A11116="","",IF(ISNUMBER($A11116),$A11116,IFERROR(DATEVALUE($A11116),"")))</f>
        <v/>
      </c>
      <c r="F11116" s="12">
        <f>IF($B11116="","",IF(ISNUMBER($B11116),HOUR($B11116)*2+MINUTE($B11116)/30,IFERROR(VALUE(LEFT($B11116,FIND(":",$B11116)-1))*2+VALUE(MID($B11116,FIND(":",$B11116)+1,2))/30,"")))</f>
        <v/>
      </c>
      <c r="G11116" s="12">
        <f>IF($E11116="","",IF(WEEKDAY($E11116,2)&lt;6,1,0))</f>
        <v/>
      </c>
      <c r="H11116" s="12">
        <f>IF(OR($E11116="",$F11116=""),"",IF(AND($G11116=1,$F11116&gt;='Working Hours'!$C$8,$F11116&lt;'Working Hours'!$C$9),1,0))</f>
        <v/>
      </c>
    </row>
    <row r="11117">
      <c r="A11117" s="11" t="n"/>
      <c r="B11117" s="11" t="n"/>
      <c r="C11117" s="11" t="n"/>
      <c r="E11117" s="12">
        <f>IF($A11117="","",IF(ISNUMBER($A11117),$A11117,IFERROR(DATEVALUE($A11117),"")))</f>
        <v/>
      </c>
      <c r="F11117" s="12">
        <f>IF($B11117="","",IF(ISNUMBER($B11117),HOUR($B11117)*2+MINUTE($B11117)/30,IFERROR(VALUE(LEFT($B11117,FIND(":",$B11117)-1))*2+VALUE(MID($B11117,FIND(":",$B11117)+1,2))/30,"")))</f>
        <v/>
      </c>
      <c r="G11117" s="12">
        <f>IF($E11117="","",IF(WEEKDAY($E11117,2)&lt;6,1,0))</f>
        <v/>
      </c>
      <c r="H11117" s="12">
        <f>IF(OR($E11117="",$F11117=""),"",IF(AND($G11117=1,$F11117&gt;='Working Hours'!$C$8,$F11117&lt;'Working Hours'!$C$9),1,0))</f>
        <v/>
      </c>
    </row>
    <row r="11118">
      <c r="A11118" s="11" t="n"/>
      <c r="B11118" s="11" t="n"/>
      <c r="C11118" s="11" t="n"/>
      <c r="E11118" s="12">
        <f>IF($A11118="","",IF(ISNUMBER($A11118),$A11118,IFERROR(DATEVALUE($A11118),"")))</f>
        <v/>
      </c>
      <c r="F11118" s="12">
        <f>IF($B11118="","",IF(ISNUMBER($B11118),HOUR($B11118)*2+MINUTE($B11118)/30,IFERROR(VALUE(LEFT($B11118,FIND(":",$B11118)-1))*2+VALUE(MID($B11118,FIND(":",$B11118)+1,2))/30,"")))</f>
        <v/>
      </c>
      <c r="G11118" s="12">
        <f>IF($E11118="","",IF(WEEKDAY($E11118,2)&lt;6,1,0))</f>
        <v/>
      </c>
      <c r="H11118" s="12">
        <f>IF(OR($E11118="",$F11118=""),"",IF(AND($G11118=1,$F11118&gt;='Working Hours'!$C$8,$F11118&lt;'Working Hours'!$C$9),1,0))</f>
        <v/>
      </c>
    </row>
    <row r="11119">
      <c r="A11119" s="11" t="n"/>
      <c r="B11119" s="11" t="n"/>
      <c r="C11119" s="11" t="n"/>
      <c r="E11119" s="12">
        <f>IF($A11119="","",IF(ISNUMBER($A11119),$A11119,IFERROR(DATEVALUE($A11119),"")))</f>
        <v/>
      </c>
      <c r="F11119" s="12">
        <f>IF($B11119="","",IF(ISNUMBER($B11119),HOUR($B11119)*2+MINUTE($B11119)/30,IFERROR(VALUE(LEFT($B11119,FIND(":",$B11119)-1))*2+VALUE(MID($B11119,FIND(":",$B11119)+1,2))/30,"")))</f>
        <v/>
      </c>
      <c r="G11119" s="12">
        <f>IF($E11119="","",IF(WEEKDAY($E11119,2)&lt;6,1,0))</f>
        <v/>
      </c>
      <c r="H11119" s="12">
        <f>IF(OR($E11119="",$F11119=""),"",IF(AND($G11119=1,$F11119&gt;='Working Hours'!$C$8,$F11119&lt;'Working Hours'!$C$9),1,0))</f>
        <v/>
      </c>
    </row>
    <row r="11120">
      <c r="A11120" s="11" t="n"/>
      <c r="B11120" s="11" t="n"/>
      <c r="C11120" s="11" t="n"/>
      <c r="E11120" s="12">
        <f>IF($A11120="","",IF(ISNUMBER($A11120),$A11120,IFERROR(DATEVALUE($A11120),"")))</f>
        <v/>
      </c>
      <c r="F11120" s="12">
        <f>IF($B11120="","",IF(ISNUMBER($B11120),HOUR($B11120)*2+MINUTE($B11120)/30,IFERROR(VALUE(LEFT($B11120,FIND(":",$B11120)-1))*2+VALUE(MID($B11120,FIND(":",$B11120)+1,2))/30,"")))</f>
        <v/>
      </c>
      <c r="G11120" s="12">
        <f>IF($E11120="","",IF(WEEKDAY($E11120,2)&lt;6,1,0))</f>
        <v/>
      </c>
      <c r="H11120" s="12">
        <f>IF(OR($E11120="",$F11120=""),"",IF(AND($G11120=1,$F11120&gt;='Working Hours'!$C$8,$F11120&lt;'Working Hours'!$C$9),1,0))</f>
        <v/>
      </c>
    </row>
    <row r="11121">
      <c r="A11121" s="11" t="n"/>
      <c r="B11121" s="11" t="n"/>
      <c r="C11121" s="11" t="n"/>
      <c r="E11121" s="12">
        <f>IF($A11121="","",IF(ISNUMBER($A11121),$A11121,IFERROR(DATEVALUE($A11121),"")))</f>
        <v/>
      </c>
      <c r="F11121" s="12">
        <f>IF($B11121="","",IF(ISNUMBER($B11121),HOUR($B11121)*2+MINUTE($B11121)/30,IFERROR(VALUE(LEFT($B11121,FIND(":",$B11121)-1))*2+VALUE(MID($B11121,FIND(":",$B11121)+1,2))/30,"")))</f>
        <v/>
      </c>
      <c r="G11121" s="12">
        <f>IF($E11121="","",IF(WEEKDAY($E11121,2)&lt;6,1,0))</f>
        <v/>
      </c>
      <c r="H11121" s="12">
        <f>IF(OR($E11121="",$F11121=""),"",IF(AND($G11121=1,$F11121&gt;='Working Hours'!$C$8,$F11121&lt;'Working Hours'!$C$9),1,0))</f>
        <v/>
      </c>
    </row>
    <row r="11122">
      <c r="A11122" s="11" t="n"/>
      <c r="B11122" s="11" t="n"/>
      <c r="C11122" s="11" t="n"/>
      <c r="E11122" s="12">
        <f>IF($A11122="","",IF(ISNUMBER($A11122),$A11122,IFERROR(DATEVALUE($A11122),"")))</f>
        <v/>
      </c>
      <c r="F11122" s="12">
        <f>IF($B11122="","",IF(ISNUMBER($B11122),HOUR($B11122)*2+MINUTE($B11122)/30,IFERROR(VALUE(LEFT($B11122,FIND(":",$B11122)-1))*2+VALUE(MID($B11122,FIND(":",$B11122)+1,2))/30,"")))</f>
        <v/>
      </c>
      <c r="G11122" s="12">
        <f>IF($E11122="","",IF(WEEKDAY($E11122,2)&lt;6,1,0))</f>
        <v/>
      </c>
      <c r="H11122" s="12">
        <f>IF(OR($E11122="",$F11122=""),"",IF(AND($G11122=1,$F11122&gt;='Working Hours'!$C$8,$F11122&lt;'Working Hours'!$C$9),1,0))</f>
        <v/>
      </c>
    </row>
    <row r="11123">
      <c r="A11123" s="11" t="n"/>
      <c r="B11123" s="11" t="n"/>
      <c r="C11123" s="11" t="n"/>
      <c r="E11123" s="12">
        <f>IF($A11123="","",IF(ISNUMBER($A11123),$A11123,IFERROR(DATEVALUE($A11123),"")))</f>
        <v/>
      </c>
      <c r="F11123" s="12">
        <f>IF($B11123="","",IF(ISNUMBER($B11123),HOUR($B11123)*2+MINUTE($B11123)/30,IFERROR(VALUE(LEFT($B11123,FIND(":",$B11123)-1))*2+VALUE(MID($B11123,FIND(":",$B11123)+1,2))/30,"")))</f>
        <v/>
      </c>
      <c r="G11123" s="12">
        <f>IF($E11123="","",IF(WEEKDAY($E11123,2)&lt;6,1,0))</f>
        <v/>
      </c>
      <c r="H11123" s="12">
        <f>IF(OR($E11123="",$F11123=""),"",IF(AND($G11123=1,$F11123&gt;='Working Hours'!$C$8,$F11123&lt;'Working Hours'!$C$9),1,0))</f>
        <v/>
      </c>
    </row>
    <row r="11124">
      <c r="A11124" s="11" t="n"/>
      <c r="B11124" s="11" t="n"/>
      <c r="C11124" s="11" t="n"/>
      <c r="E11124" s="12">
        <f>IF($A11124="","",IF(ISNUMBER($A11124),$A11124,IFERROR(DATEVALUE($A11124),"")))</f>
        <v/>
      </c>
      <c r="F11124" s="12">
        <f>IF($B11124="","",IF(ISNUMBER($B11124),HOUR($B11124)*2+MINUTE($B11124)/30,IFERROR(VALUE(LEFT($B11124,FIND(":",$B11124)-1))*2+VALUE(MID($B11124,FIND(":",$B11124)+1,2))/30,"")))</f>
        <v/>
      </c>
      <c r="G11124" s="12">
        <f>IF($E11124="","",IF(WEEKDAY($E11124,2)&lt;6,1,0))</f>
        <v/>
      </c>
      <c r="H11124" s="12">
        <f>IF(OR($E11124="",$F11124=""),"",IF(AND($G11124=1,$F11124&gt;='Working Hours'!$C$8,$F11124&lt;'Working Hours'!$C$9),1,0))</f>
        <v/>
      </c>
    </row>
    <row r="11125">
      <c r="A11125" s="11" t="n"/>
      <c r="B11125" s="11" t="n"/>
      <c r="C11125" s="11" t="n"/>
      <c r="E11125" s="12">
        <f>IF($A11125="","",IF(ISNUMBER($A11125),$A11125,IFERROR(DATEVALUE($A11125),"")))</f>
        <v/>
      </c>
      <c r="F11125" s="12">
        <f>IF($B11125="","",IF(ISNUMBER($B11125),HOUR($B11125)*2+MINUTE($B11125)/30,IFERROR(VALUE(LEFT($B11125,FIND(":",$B11125)-1))*2+VALUE(MID($B11125,FIND(":",$B11125)+1,2))/30,"")))</f>
        <v/>
      </c>
      <c r="G11125" s="12">
        <f>IF($E11125="","",IF(WEEKDAY($E11125,2)&lt;6,1,0))</f>
        <v/>
      </c>
      <c r="H11125" s="12">
        <f>IF(OR($E11125="",$F11125=""),"",IF(AND($G11125=1,$F11125&gt;='Working Hours'!$C$8,$F11125&lt;'Working Hours'!$C$9),1,0))</f>
        <v/>
      </c>
    </row>
    <row r="11126">
      <c r="A11126" s="11" t="n"/>
      <c r="B11126" s="11" t="n"/>
      <c r="C11126" s="11" t="n"/>
      <c r="E11126" s="12">
        <f>IF($A11126="","",IF(ISNUMBER($A11126),$A11126,IFERROR(DATEVALUE($A11126),"")))</f>
        <v/>
      </c>
      <c r="F11126" s="12">
        <f>IF($B11126="","",IF(ISNUMBER($B11126),HOUR($B11126)*2+MINUTE($B11126)/30,IFERROR(VALUE(LEFT($B11126,FIND(":",$B11126)-1))*2+VALUE(MID($B11126,FIND(":",$B11126)+1,2))/30,"")))</f>
        <v/>
      </c>
      <c r="G11126" s="12">
        <f>IF($E11126="","",IF(WEEKDAY($E11126,2)&lt;6,1,0))</f>
        <v/>
      </c>
      <c r="H11126" s="12">
        <f>IF(OR($E11126="",$F11126=""),"",IF(AND($G11126=1,$F11126&gt;='Working Hours'!$C$8,$F11126&lt;'Working Hours'!$C$9),1,0))</f>
        <v/>
      </c>
    </row>
    <row r="11127">
      <c r="A11127" s="11" t="n"/>
      <c r="B11127" s="11" t="n"/>
      <c r="C11127" s="11" t="n"/>
      <c r="E11127" s="12">
        <f>IF($A11127="","",IF(ISNUMBER($A11127),$A11127,IFERROR(DATEVALUE($A11127),"")))</f>
        <v/>
      </c>
      <c r="F11127" s="12">
        <f>IF($B11127="","",IF(ISNUMBER($B11127),HOUR($B11127)*2+MINUTE($B11127)/30,IFERROR(VALUE(LEFT($B11127,FIND(":",$B11127)-1))*2+VALUE(MID($B11127,FIND(":",$B11127)+1,2))/30,"")))</f>
        <v/>
      </c>
      <c r="G11127" s="12">
        <f>IF($E11127="","",IF(WEEKDAY($E11127,2)&lt;6,1,0))</f>
        <v/>
      </c>
      <c r="H11127" s="12">
        <f>IF(OR($E11127="",$F11127=""),"",IF(AND($G11127=1,$F11127&gt;='Working Hours'!$C$8,$F11127&lt;'Working Hours'!$C$9),1,0))</f>
        <v/>
      </c>
    </row>
    <row r="11128">
      <c r="A11128" s="11" t="n"/>
      <c r="B11128" s="11" t="n"/>
      <c r="C11128" s="11" t="n"/>
      <c r="E11128" s="12">
        <f>IF($A11128="","",IF(ISNUMBER($A11128),$A11128,IFERROR(DATEVALUE($A11128),"")))</f>
        <v/>
      </c>
      <c r="F11128" s="12">
        <f>IF($B11128="","",IF(ISNUMBER($B11128),HOUR($B11128)*2+MINUTE($B11128)/30,IFERROR(VALUE(LEFT($B11128,FIND(":",$B11128)-1))*2+VALUE(MID($B11128,FIND(":",$B11128)+1,2))/30,"")))</f>
        <v/>
      </c>
      <c r="G11128" s="12">
        <f>IF($E11128="","",IF(WEEKDAY($E11128,2)&lt;6,1,0))</f>
        <v/>
      </c>
      <c r="H11128" s="12">
        <f>IF(OR($E11128="",$F11128=""),"",IF(AND($G11128=1,$F11128&gt;='Working Hours'!$C$8,$F11128&lt;'Working Hours'!$C$9),1,0))</f>
        <v/>
      </c>
    </row>
    <row r="11129">
      <c r="A11129" s="11" t="n"/>
      <c r="B11129" s="11" t="n"/>
      <c r="C11129" s="11" t="n"/>
      <c r="E11129" s="12">
        <f>IF($A11129="","",IF(ISNUMBER($A11129),$A11129,IFERROR(DATEVALUE($A11129),"")))</f>
        <v/>
      </c>
      <c r="F11129" s="12">
        <f>IF($B11129="","",IF(ISNUMBER($B11129),HOUR($B11129)*2+MINUTE($B11129)/30,IFERROR(VALUE(LEFT($B11129,FIND(":",$B11129)-1))*2+VALUE(MID($B11129,FIND(":",$B11129)+1,2))/30,"")))</f>
        <v/>
      </c>
      <c r="G11129" s="12">
        <f>IF($E11129="","",IF(WEEKDAY($E11129,2)&lt;6,1,0))</f>
        <v/>
      </c>
      <c r="H11129" s="12">
        <f>IF(OR($E11129="",$F11129=""),"",IF(AND($G11129=1,$F11129&gt;='Working Hours'!$C$8,$F11129&lt;'Working Hours'!$C$9),1,0))</f>
        <v/>
      </c>
    </row>
    <row r="11130">
      <c r="A11130" s="11" t="n"/>
      <c r="B11130" s="11" t="n"/>
      <c r="C11130" s="11" t="n"/>
      <c r="E11130" s="12">
        <f>IF($A11130="","",IF(ISNUMBER($A11130),$A11130,IFERROR(DATEVALUE($A11130),"")))</f>
        <v/>
      </c>
      <c r="F11130" s="12">
        <f>IF($B11130="","",IF(ISNUMBER($B11130),HOUR($B11130)*2+MINUTE($B11130)/30,IFERROR(VALUE(LEFT($B11130,FIND(":",$B11130)-1))*2+VALUE(MID($B11130,FIND(":",$B11130)+1,2))/30,"")))</f>
        <v/>
      </c>
      <c r="G11130" s="12">
        <f>IF($E11130="","",IF(WEEKDAY($E11130,2)&lt;6,1,0))</f>
        <v/>
      </c>
      <c r="H11130" s="12">
        <f>IF(OR($E11130="",$F11130=""),"",IF(AND($G11130=1,$F11130&gt;='Working Hours'!$C$8,$F11130&lt;'Working Hours'!$C$9),1,0))</f>
        <v/>
      </c>
    </row>
    <row r="11131">
      <c r="A11131" s="11" t="n"/>
      <c r="B11131" s="11" t="n"/>
      <c r="C11131" s="11" t="n"/>
      <c r="E11131" s="12">
        <f>IF($A11131="","",IF(ISNUMBER($A11131),$A11131,IFERROR(DATEVALUE($A11131),"")))</f>
        <v/>
      </c>
      <c r="F11131" s="12">
        <f>IF($B11131="","",IF(ISNUMBER($B11131),HOUR($B11131)*2+MINUTE($B11131)/30,IFERROR(VALUE(LEFT($B11131,FIND(":",$B11131)-1))*2+VALUE(MID($B11131,FIND(":",$B11131)+1,2))/30,"")))</f>
        <v/>
      </c>
      <c r="G11131" s="12">
        <f>IF($E11131="","",IF(WEEKDAY($E11131,2)&lt;6,1,0))</f>
        <v/>
      </c>
      <c r="H11131" s="12">
        <f>IF(OR($E11131="",$F11131=""),"",IF(AND($G11131=1,$F11131&gt;='Working Hours'!$C$8,$F11131&lt;'Working Hours'!$C$9),1,0))</f>
        <v/>
      </c>
    </row>
    <row r="11132">
      <c r="A11132" s="11" t="n"/>
      <c r="B11132" s="11" t="n"/>
      <c r="C11132" s="11" t="n"/>
      <c r="E11132" s="12">
        <f>IF($A11132="","",IF(ISNUMBER($A11132),$A11132,IFERROR(DATEVALUE($A11132),"")))</f>
        <v/>
      </c>
      <c r="F11132" s="12">
        <f>IF($B11132="","",IF(ISNUMBER($B11132),HOUR($B11132)*2+MINUTE($B11132)/30,IFERROR(VALUE(LEFT($B11132,FIND(":",$B11132)-1))*2+VALUE(MID($B11132,FIND(":",$B11132)+1,2))/30,"")))</f>
        <v/>
      </c>
      <c r="G11132" s="12">
        <f>IF($E11132="","",IF(WEEKDAY($E11132,2)&lt;6,1,0))</f>
        <v/>
      </c>
      <c r="H11132" s="12">
        <f>IF(OR($E11132="",$F11132=""),"",IF(AND($G11132=1,$F11132&gt;='Working Hours'!$C$8,$F11132&lt;'Working Hours'!$C$9),1,0))</f>
        <v/>
      </c>
    </row>
    <row r="11133">
      <c r="A11133" s="11" t="n"/>
      <c r="B11133" s="11" t="n"/>
      <c r="C11133" s="11" t="n"/>
      <c r="E11133" s="12">
        <f>IF($A11133="","",IF(ISNUMBER($A11133),$A11133,IFERROR(DATEVALUE($A11133),"")))</f>
        <v/>
      </c>
      <c r="F11133" s="12">
        <f>IF($B11133="","",IF(ISNUMBER($B11133),HOUR($B11133)*2+MINUTE($B11133)/30,IFERROR(VALUE(LEFT($B11133,FIND(":",$B11133)-1))*2+VALUE(MID($B11133,FIND(":",$B11133)+1,2))/30,"")))</f>
        <v/>
      </c>
      <c r="G11133" s="12">
        <f>IF($E11133="","",IF(WEEKDAY($E11133,2)&lt;6,1,0))</f>
        <v/>
      </c>
      <c r="H11133" s="12">
        <f>IF(OR($E11133="",$F11133=""),"",IF(AND($G11133=1,$F11133&gt;='Working Hours'!$C$8,$F11133&lt;'Working Hours'!$C$9),1,0))</f>
        <v/>
      </c>
    </row>
    <row r="11134">
      <c r="A11134" s="11" t="n"/>
      <c r="B11134" s="11" t="n"/>
      <c r="C11134" s="11" t="n"/>
      <c r="E11134" s="12">
        <f>IF($A11134="","",IF(ISNUMBER($A11134),$A11134,IFERROR(DATEVALUE($A11134),"")))</f>
        <v/>
      </c>
      <c r="F11134" s="12">
        <f>IF($B11134="","",IF(ISNUMBER($B11134),HOUR($B11134)*2+MINUTE($B11134)/30,IFERROR(VALUE(LEFT($B11134,FIND(":",$B11134)-1))*2+VALUE(MID($B11134,FIND(":",$B11134)+1,2))/30,"")))</f>
        <v/>
      </c>
      <c r="G11134" s="12">
        <f>IF($E11134="","",IF(WEEKDAY($E11134,2)&lt;6,1,0))</f>
        <v/>
      </c>
      <c r="H11134" s="12">
        <f>IF(OR($E11134="",$F11134=""),"",IF(AND($G11134=1,$F11134&gt;='Working Hours'!$C$8,$F11134&lt;'Working Hours'!$C$9),1,0))</f>
        <v/>
      </c>
    </row>
    <row r="11135">
      <c r="A11135" s="11" t="n"/>
      <c r="B11135" s="11" t="n"/>
      <c r="C11135" s="11" t="n"/>
      <c r="E11135" s="12">
        <f>IF($A11135="","",IF(ISNUMBER($A11135),$A11135,IFERROR(DATEVALUE($A11135),"")))</f>
        <v/>
      </c>
      <c r="F11135" s="12">
        <f>IF($B11135="","",IF(ISNUMBER($B11135),HOUR($B11135)*2+MINUTE($B11135)/30,IFERROR(VALUE(LEFT($B11135,FIND(":",$B11135)-1))*2+VALUE(MID($B11135,FIND(":",$B11135)+1,2))/30,"")))</f>
        <v/>
      </c>
      <c r="G11135" s="12">
        <f>IF($E11135="","",IF(WEEKDAY($E11135,2)&lt;6,1,0))</f>
        <v/>
      </c>
      <c r="H11135" s="12">
        <f>IF(OR($E11135="",$F11135=""),"",IF(AND($G11135=1,$F11135&gt;='Working Hours'!$C$8,$F11135&lt;'Working Hours'!$C$9),1,0))</f>
        <v/>
      </c>
    </row>
    <row r="11136">
      <c r="A11136" s="11" t="n"/>
      <c r="B11136" s="11" t="n"/>
      <c r="C11136" s="11" t="n"/>
      <c r="E11136" s="12">
        <f>IF($A11136="","",IF(ISNUMBER($A11136),$A11136,IFERROR(DATEVALUE($A11136),"")))</f>
        <v/>
      </c>
      <c r="F11136" s="12">
        <f>IF($B11136="","",IF(ISNUMBER($B11136),HOUR($B11136)*2+MINUTE($B11136)/30,IFERROR(VALUE(LEFT($B11136,FIND(":",$B11136)-1))*2+VALUE(MID($B11136,FIND(":",$B11136)+1,2))/30,"")))</f>
        <v/>
      </c>
      <c r="G11136" s="12">
        <f>IF($E11136="","",IF(WEEKDAY($E11136,2)&lt;6,1,0))</f>
        <v/>
      </c>
      <c r="H11136" s="12">
        <f>IF(OR($E11136="",$F11136=""),"",IF(AND($G11136=1,$F11136&gt;='Working Hours'!$C$8,$F11136&lt;'Working Hours'!$C$9),1,0))</f>
        <v/>
      </c>
    </row>
    <row r="11137">
      <c r="A11137" s="11" t="n"/>
      <c r="B11137" s="11" t="n"/>
      <c r="C11137" s="11" t="n"/>
      <c r="E11137" s="12">
        <f>IF($A11137="","",IF(ISNUMBER($A11137),$A11137,IFERROR(DATEVALUE($A11137),"")))</f>
        <v/>
      </c>
      <c r="F11137" s="12">
        <f>IF($B11137="","",IF(ISNUMBER($B11137),HOUR($B11137)*2+MINUTE($B11137)/30,IFERROR(VALUE(LEFT($B11137,FIND(":",$B11137)-1))*2+VALUE(MID($B11137,FIND(":",$B11137)+1,2))/30,"")))</f>
        <v/>
      </c>
      <c r="G11137" s="12">
        <f>IF($E11137="","",IF(WEEKDAY($E11137,2)&lt;6,1,0))</f>
        <v/>
      </c>
      <c r="H11137" s="12">
        <f>IF(OR($E11137="",$F11137=""),"",IF(AND($G11137=1,$F11137&gt;='Working Hours'!$C$8,$F11137&lt;'Working Hours'!$C$9),1,0))</f>
        <v/>
      </c>
    </row>
    <row r="11138">
      <c r="A11138" s="11" t="n"/>
      <c r="B11138" s="11" t="n"/>
      <c r="C11138" s="11" t="n"/>
      <c r="E11138" s="12">
        <f>IF($A11138="","",IF(ISNUMBER($A11138),$A11138,IFERROR(DATEVALUE($A11138),"")))</f>
        <v/>
      </c>
      <c r="F11138" s="12">
        <f>IF($B11138="","",IF(ISNUMBER($B11138),HOUR($B11138)*2+MINUTE($B11138)/30,IFERROR(VALUE(LEFT($B11138,FIND(":",$B11138)-1))*2+VALUE(MID($B11138,FIND(":",$B11138)+1,2))/30,"")))</f>
        <v/>
      </c>
      <c r="G11138" s="12">
        <f>IF($E11138="","",IF(WEEKDAY($E11138,2)&lt;6,1,0))</f>
        <v/>
      </c>
      <c r="H11138" s="12">
        <f>IF(OR($E11138="",$F11138=""),"",IF(AND($G11138=1,$F11138&gt;='Working Hours'!$C$8,$F11138&lt;'Working Hours'!$C$9),1,0))</f>
        <v/>
      </c>
    </row>
    <row r="11139">
      <c r="A11139" s="11" t="n"/>
      <c r="B11139" s="11" t="n"/>
      <c r="C11139" s="11" t="n"/>
      <c r="E11139" s="12">
        <f>IF($A11139="","",IF(ISNUMBER($A11139),$A11139,IFERROR(DATEVALUE($A11139),"")))</f>
        <v/>
      </c>
      <c r="F11139" s="12">
        <f>IF($B11139="","",IF(ISNUMBER($B11139),HOUR($B11139)*2+MINUTE($B11139)/30,IFERROR(VALUE(LEFT($B11139,FIND(":",$B11139)-1))*2+VALUE(MID($B11139,FIND(":",$B11139)+1,2))/30,"")))</f>
        <v/>
      </c>
      <c r="G11139" s="12">
        <f>IF($E11139="","",IF(WEEKDAY($E11139,2)&lt;6,1,0))</f>
        <v/>
      </c>
      <c r="H11139" s="12">
        <f>IF(OR($E11139="",$F11139=""),"",IF(AND($G11139=1,$F11139&gt;='Working Hours'!$C$8,$F11139&lt;'Working Hours'!$C$9),1,0))</f>
        <v/>
      </c>
    </row>
    <row r="11140">
      <c r="A11140" s="11" t="n"/>
      <c r="B11140" s="11" t="n"/>
      <c r="C11140" s="11" t="n"/>
      <c r="E11140" s="12">
        <f>IF($A11140="","",IF(ISNUMBER($A11140),$A11140,IFERROR(DATEVALUE($A11140),"")))</f>
        <v/>
      </c>
      <c r="F11140" s="12">
        <f>IF($B11140="","",IF(ISNUMBER($B11140),HOUR($B11140)*2+MINUTE($B11140)/30,IFERROR(VALUE(LEFT($B11140,FIND(":",$B11140)-1))*2+VALUE(MID($B11140,FIND(":",$B11140)+1,2))/30,"")))</f>
        <v/>
      </c>
      <c r="G11140" s="12">
        <f>IF($E11140="","",IF(WEEKDAY($E11140,2)&lt;6,1,0))</f>
        <v/>
      </c>
      <c r="H11140" s="12">
        <f>IF(OR($E11140="",$F11140=""),"",IF(AND($G11140=1,$F11140&gt;='Working Hours'!$C$8,$F11140&lt;'Working Hours'!$C$9),1,0))</f>
        <v/>
      </c>
    </row>
    <row r="11141">
      <c r="A11141" s="11" t="n"/>
      <c r="B11141" s="11" t="n"/>
      <c r="C11141" s="11" t="n"/>
      <c r="E11141" s="12">
        <f>IF($A11141="","",IF(ISNUMBER($A11141),$A11141,IFERROR(DATEVALUE($A11141),"")))</f>
        <v/>
      </c>
      <c r="F11141" s="12">
        <f>IF($B11141="","",IF(ISNUMBER($B11141),HOUR($B11141)*2+MINUTE($B11141)/30,IFERROR(VALUE(LEFT($B11141,FIND(":",$B11141)-1))*2+VALUE(MID($B11141,FIND(":",$B11141)+1,2))/30,"")))</f>
        <v/>
      </c>
      <c r="G11141" s="12">
        <f>IF($E11141="","",IF(WEEKDAY($E11141,2)&lt;6,1,0))</f>
        <v/>
      </c>
      <c r="H11141" s="12">
        <f>IF(OR($E11141="",$F11141=""),"",IF(AND($G11141=1,$F11141&gt;='Working Hours'!$C$8,$F11141&lt;'Working Hours'!$C$9),1,0))</f>
        <v/>
      </c>
    </row>
    <row r="11142">
      <c r="A11142" s="11" t="n"/>
      <c r="B11142" s="11" t="n"/>
      <c r="C11142" s="11" t="n"/>
      <c r="E11142" s="12">
        <f>IF($A11142="","",IF(ISNUMBER($A11142),$A11142,IFERROR(DATEVALUE($A11142),"")))</f>
        <v/>
      </c>
      <c r="F11142" s="12">
        <f>IF($B11142="","",IF(ISNUMBER($B11142),HOUR($B11142)*2+MINUTE($B11142)/30,IFERROR(VALUE(LEFT($B11142,FIND(":",$B11142)-1))*2+VALUE(MID($B11142,FIND(":",$B11142)+1,2))/30,"")))</f>
        <v/>
      </c>
      <c r="G11142" s="12">
        <f>IF($E11142="","",IF(WEEKDAY($E11142,2)&lt;6,1,0))</f>
        <v/>
      </c>
      <c r="H11142" s="12">
        <f>IF(OR($E11142="",$F11142=""),"",IF(AND($G11142=1,$F11142&gt;='Working Hours'!$C$8,$F11142&lt;'Working Hours'!$C$9),1,0))</f>
        <v/>
      </c>
    </row>
    <row r="11143">
      <c r="A11143" s="11" t="n"/>
      <c r="B11143" s="11" t="n"/>
      <c r="C11143" s="11" t="n"/>
      <c r="E11143" s="12">
        <f>IF($A11143="","",IF(ISNUMBER($A11143),$A11143,IFERROR(DATEVALUE($A11143),"")))</f>
        <v/>
      </c>
      <c r="F11143" s="12">
        <f>IF($B11143="","",IF(ISNUMBER($B11143),HOUR($B11143)*2+MINUTE($B11143)/30,IFERROR(VALUE(LEFT($B11143,FIND(":",$B11143)-1))*2+VALUE(MID($B11143,FIND(":",$B11143)+1,2))/30,"")))</f>
        <v/>
      </c>
      <c r="G11143" s="12">
        <f>IF($E11143="","",IF(WEEKDAY($E11143,2)&lt;6,1,0))</f>
        <v/>
      </c>
      <c r="H11143" s="12">
        <f>IF(OR($E11143="",$F11143=""),"",IF(AND($G11143=1,$F11143&gt;='Working Hours'!$C$8,$F11143&lt;'Working Hours'!$C$9),1,0))</f>
        <v/>
      </c>
    </row>
    <row r="11144">
      <c r="A11144" s="11" t="n"/>
      <c r="B11144" s="11" t="n"/>
      <c r="C11144" s="11" t="n"/>
      <c r="E11144" s="12">
        <f>IF($A11144="","",IF(ISNUMBER($A11144),$A11144,IFERROR(DATEVALUE($A11144),"")))</f>
        <v/>
      </c>
      <c r="F11144" s="12">
        <f>IF($B11144="","",IF(ISNUMBER($B11144),HOUR($B11144)*2+MINUTE($B11144)/30,IFERROR(VALUE(LEFT($B11144,FIND(":",$B11144)-1))*2+VALUE(MID($B11144,FIND(":",$B11144)+1,2))/30,"")))</f>
        <v/>
      </c>
      <c r="G11144" s="12">
        <f>IF($E11144="","",IF(WEEKDAY($E11144,2)&lt;6,1,0))</f>
        <v/>
      </c>
      <c r="H11144" s="12">
        <f>IF(OR($E11144="",$F11144=""),"",IF(AND($G11144=1,$F11144&gt;='Working Hours'!$C$8,$F11144&lt;'Working Hours'!$C$9),1,0))</f>
        <v/>
      </c>
    </row>
    <row r="11145">
      <c r="A11145" s="11" t="n"/>
      <c r="B11145" s="11" t="n"/>
      <c r="C11145" s="11" t="n"/>
      <c r="E11145" s="12">
        <f>IF($A11145="","",IF(ISNUMBER($A11145),$A11145,IFERROR(DATEVALUE($A11145),"")))</f>
        <v/>
      </c>
      <c r="F11145" s="12">
        <f>IF($B11145="","",IF(ISNUMBER($B11145),HOUR($B11145)*2+MINUTE($B11145)/30,IFERROR(VALUE(LEFT($B11145,FIND(":",$B11145)-1))*2+VALUE(MID($B11145,FIND(":",$B11145)+1,2))/30,"")))</f>
        <v/>
      </c>
      <c r="G11145" s="12">
        <f>IF($E11145="","",IF(WEEKDAY($E11145,2)&lt;6,1,0))</f>
        <v/>
      </c>
      <c r="H11145" s="12">
        <f>IF(OR($E11145="",$F11145=""),"",IF(AND($G11145=1,$F11145&gt;='Working Hours'!$C$8,$F11145&lt;'Working Hours'!$C$9),1,0))</f>
        <v/>
      </c>
    </row>
    <row r="11146">
      <c r="A11146" s="11" t="n"/>
      <c r="B11146" s="11" t="n"/>
      <c r="C11146" s="11" t="n"/>
      <c r="E11146" s="12">
        <f>IF($A11146="","",IF(ISNUMBER($A11146),$A11146,IFERROR(DATEVALUE($A11146),"")))</f>
        <v/>
      </c>
      <c r="F11146" s="12">
        <f>IF($B11146="","",IF(ISNUMBER($B11146),HOUR($B11146)*2+MINUTE($B11146)/30,IFERROR(VALUE(LEFT($B11146,FIND(":",$B11146)-1))*2+VALUE(MID($B11146,FIND(":",$B11146)+1,2))/30,"")))</f>
        <v/>
      </c>
      <c r="G11146" s="12">
        <f>IF($E11146="","",IF(WEEKDAY($E11146,2)&lt;6,1,0))</f>
        <v/>
      </c>
      <c r="H11146" s="12">
        <f>IF(OR($E11146="",$F11146=""),"",IF(AND($G11146=1,$F11146&gt;='Working Hours'!$C$8,$F11146&lt;'Working Hours'!$C$9),1,0))</f>
        <v/>
      </c>
    </row>
    <row r="11147">
      <c r="A11147" s="11" t="n"/>
      <c r="B11147" s="11" t="n"/>
      <c r="C11147" s="11" t="n"/>
      <c r="E11147" s="12">
        <f>IF($A11147="","",IF(ISNUMBER($A11147),$A11147,IFERROR(DATEVALUE($A11147),"")))</f>
        <v/>
      </c>
      <c r="F11147" s="12">
        <f>IF($B11147="","",IF(ISNUMBER($B11147),HOUR($B11147)*2+MINUTE($B11147)/30,IFERROR(VALUE(LEFT($B11147,FIND(":",$B11147)-1))*2+VALUE(MID($B11147,FIND(":",$B11147)+1,2))/30,"")))</f>
        <v/>
      </c>
      <c r="G11147" s="12">
        <f>IF($E11147="","",IF(WEEKDAY($E11147,2)&lt;6,1,0))</f>
        <v/>
      </c>
      <c r="H11147" s="12">
        <f>IF(OR($E11147="",$F11147=""),"",IF(AND($G11147=1,$F11147&gt;='Working Hours'!$C$8,$F11147&lt;'Working Hours'!$C$9),1,0))</f>
        <v/>
      </c>
    </row>
    <row r="11148">
      <c r="A11148" s="11" t="n"/>
      <c r="B11148" s="11" t="n"/>
      <c r="C11148" s="11" t="n"/>
      <c r="E11148" s="12">
        <f>IF($A11148="","",IF(ISNUMBER($A11148),$A11148,IFERROR(DATEVALUE($A11148),"")))</f>
        <v/>
      </c>
      <c r="F11148" s="12">
        <f>IF($B11148="","",IF(ISNUMBER($B11148),HOUR($B11148)*2+MINUTE($B11148)/30,IFERROR(VALUE(LEFT($B11148,FIND(":",$B11148)-1))*2+VALUE(MID($B11148,FIND(":",$B11148)+1,2))/30,"")))</f>
        <v/>
      </c>
      <c r="G11148" s="12">
        <f>IF($E11148="","",IF(WEEKDAY($E11148,2)&lt;6,1,0))</f>
        <v/>
      </c>
      <c r="H11148" s="12">
        <f>IF(OR($E11148="",$F11148=""),"",IF(AND($G11148=1,$F11148&gt;='Working Hours'!$C$8,$F11148&lt;'Working Hours'!$C$9),1,0))</f>
        <v/>
      </c>
    </row>
    <row r="11149">
      <c r="A11149" s="11" t="n"/>
      <c r="B11149" s="11" t="n"/>
      <c r="C11149" s="11" t="n"/>
      <c r="E11149" s="12">
        <f>IF($A11149="","",IF(ISNUMBER($A11149),$A11149,IFERROR(DATEVALUE($A11149),"")))</f>
        <v/>
      </c>
      <c r="F11149" s="12">
        <f>IF($B11149="","",IF(ISNUMBER($B11149),HOUR($B11149)*2+MINUTE($B11149)/30,IFERROR(VALUE(LEFT($B11149,FIND(":",$B11149)-1))*2+VALUE(MID($B11149,FIND(":",$B11149)+1,2))/30,"")))</f>
        <v/>
      </c>
      <c r="G11149" s="12">
        <f>IF($E11149="","",IF(WEEKDAY($E11149,2)&lt;6,1,0))</f>
        <v/>
      </c>
      <c r="H11149" s="12">
        <f>IF(OR($E11149="",$F11149=""),"",IF(AND($G11149=1,$F11149&gt;='Working Hours'!$C$8,$F11149&lt;'Working Hours'!$C$9),1,0))</f>
        <v/>
      </c>
    </row>
    <row r="11150">
      <c r="A11150" s="11" t="n"/>
      <c r="B11150" s="11" t="n"/>
      <c r="C11150" s="11" t="n"/>
      <c r="E11150" s="12">
        <f>IF($A11150="","",IF(ISNUMBER($A11150),$A11150,IFERROR(DATEVALUE($A11150),"")))</f>
        <v/>
      </c>
      <c r="F11150" s="12">
        <f>IF($B11150="","",IF(ISNUMBER($B11150),HOUR($B11150)*2+MINUTE($B11150)/30,IFERROR(VALUE(LEFT($B11150,FIND(":",$B11150)-1))*2+VALUE(MID($B11150,FIND(":",$B11150)+1,2))/30,"")))</f>
        <v/>
      </c>
      <c r="G11150" s="12">
        <f>IF($E11150="","",IF(WEEKDAY($E11150,2)&lt;6,1,0))</f>
        <v/>
      </c>
      <c r="H11150" s="12">
        <f>IF(OR($E11150="",$F11150=""),"",IF(AND($G11150=1,$F11150&gt;='Working Hours'!$C$8,$F11150&lt;'Working Hours'!$C$9),1,0))</f>
        <v/>
      </c>
    </row>
    <row r="11151">
      <c r="A11151" s="11" t="n"/>
      <c r="B11151" s="11" t="n"/>
      <c r="C11151" s="11" t="n"/>
      <c r="E11151" s="12">
        <f>IF($A11151="","",IF(ISNUMBER($A11151),$A11151,IFERROR(DATEVALUE($A11151),"")))</f>
        <v/>
      </c>
      <c r="F11151" s="12">
        <f>IF($B11151="","",IF(ISNUMBER($B11151),HOUR($B11151)*2+MINUTE($B11151)/30,IFERROR(VALUE(LEFT($B11151,FIND(":",$B11151)-1))*2+VALUE(MID($B11151,FIND(":",$B11151)+1,2))/30,"")))</f>
        <v/>
      </c>
      <c r="G11151" s="12">
        <f>IF($E11151="","",IF(WEEKDAY($E11151,2)&lt;6,1,0))</f>
        <v/>
      </c>
      <c r="H11151" s="12">
        <f>IF(OR($E11151="",$F11151=""),"",IF(AND($G11151=1,$F11151&gt;='Working Hours'!$C$8,$F11151&lt;'Working Hours'!$C$9),1,0))</f>
        <v/>
      </c>
    </row>
    <row r="11152">
      <c r="A11152" s="11" t="n"/>
      <c r="B11152" s="11" t="n"/>
      <c r="C11152" s="11" t="n"/>
      <c r="E11152" s="12">
        <f>IF($A11152="","",IF(ISNUMBER($A11152),$A11152,IFERROR(DATEVALUE($A11152),"")))</f>
        <v/>
      </c>
      <c r="F11152" s="12">
        <f>IF($B11152="","",IF(ISNUMBER($B11152),HOUR($B11152)*2+MINUTE($B11152)/30,IFERROR(VALUE(LEFT($B11152,FIND(":",$B11152)-1))*2+VALUE(MID($B11152,FIND(":",$B11152)+1,2))/30,"")))</f>
        <v/>
      </c>
      <c r="G11152" s="12">
        <f>IF($E11152="","",IF(WEEKDAY($E11152,2)&lt;6,1,0))</f>
        <v/>
      </c>
      <c r="H11152" s="12">
        <f>IF(OR($E11152="",$F11152=""),"",IF(AND($G11152=1,$F11152&gt;='Working Hours'!$C$8,$F11152&lt;'Working Hours'!$C$9),1,0))</f>
        <v/>
      </c>
    </row>
    <row r="11153">
      <c r="A11153" s="11" t="n"/>
      <c r="B11153" s="11" t="n"/>
      <c r="C11153" s="11" t="n"/>
      <c r="E11153" s="12">
        <f>IF($A11153="","",IF(ISNUMBER($A11153),$A11153,IFERROR(DATEVALUE($A11153),"")))</f>
        <v/>
      </c>
      <c r="F11153" s="12">
        <f>IF($B11153="","",IF(ISNUMBER($B11153),HOUR($B11153)*2+MINUTE($B11153)/30,IFERROR(VALUE(LEFT($B11153,FIND(":",$B11153)-1))*2+VALUE(MID($B11153,FIND(":",$B11153)+1,2))/30,"")))</f>
        <v/>
      </c>
      <c r="G11153" s="12">
        <f>IF($E11153="","",IF(WEEKDAY($E11153,2)&lt;6,1,0))</f>
        <v/>
      </c>
      <c r="H11153" s="12">
        <f>IF(OR($E11153="",$F11153=""),"",IF(AND($G11153=1,$F11153&gt;='Working Hours'!$C$8,$F11153&lt;'Working Hours'!$C$9),1,0))</f>
        <v/>
      </c>
    </row>
    <row r="11154">
      <c r="A11154" s="11" t="n"/>
      <c r="B11154" s="11" t="n"/>
      <c r="C11154" s="11" t="n"/>
      <c r="E11154" s="12">
        <f>IF($A11154="","",IF(ISNUMBER($A11154),$A11154,IFERROR(DATEVALUE($A11154),"")))</f>
        <v/>
      </c>
      <c r="F11154" s="12">
        <f>IF($B11154="","",IF(ISNUMBER($B11154),HOUR($B11154)*2+MINUTE($B11154)/30,IFERROR(VALUE(LEFT($B11154,FIND(":",$B11154)-1))*2+VALUE(MID($B11154,FIND(":",$B11154)+1,2))/30,"")))</f>
        <v/>
      </c>
      <c r="G11154" s="12">
        <f>IF($E11154="","",IF(WEEKDAY($E11154,2)&lt;6,1,0))</f>
        <v/>
      </c>
      <c r="H11154" s="12">
        <f>IF(OR($E11154="",$F11154=""),"",IF(AND($G11154=1,$F11154&gt;='Working Hours'!$C$8,$F11154&lt;'Working Hours'!$C$9),1,0))</f>
        <v/>
      </c>
    </row>
    <row r="11155">
      <c r="A11155" s="11" t="n"/>
      <c r="B11155" s="11" t="n"/>
      <c r="C11155" s="11" t="n"/>
      <c r="E11155" s="12">
        <f>IF($A11155="","",IF(ISNUMBER($A11155),$A11155,IFERROR(DATEVALUE($A11155),"")))</f>
        <v/>
      </c>
      <c r="F11155" s="12">
        <f>IF($B11155="","",IF(ISNUMBER($B11155),HOUR($B11155)*2+MINUTE($B11155)/30,IFERROR(VALUE(LEFT($B11155,FIND(":",$B11155)-1))*2+VALUE(MID($B11155,FIND(":",$B11155)+1,2))/30,"")))</f>
        <v/>
      </c>
      <c r="G11155" s="12">
        <f>IF($E11155="","",IF(WEEKDAY($E11155,2)&lt;6,1,0))</f>
        <v/>
      </c>
      <c r="H11155" s="12">
        <f>IF(OR($E11155="",$F11155=""),"",IF(AND($G11155=1,$F11155&gt;='Working Hours'!$C$8,$F11155&lt;'Working Hours'!$C$9),1,0))</f>
        <v/>
      </c>
    </row>
    <row r="11156">
      <c r="A11156" s="11" t="n"/>
      <c r="B11156" s="11" t="n"/>
      <c r="C11156" s="11" t="n"/>
      <c r="E11156" s="12">
        <f>IF($A11156="","",IF(ISNUMBER($A11156),$A11156,IFERROR(DATEVALUE($A11156),"")))</f>
        <v/>
      </c>
      <c r="F11156" s="12">
        <f>IF($B11156="","",IF(ISNUMBER($B11156),HOUR($B11156)*2+MINUTE($B11156)/30,IFERROR(VALUE(LEFT($B11156,FIND(":",$B11156)-1))*2+VALUE(MID($B11156,FIND(":",$B11156)+1,2))/30,"")))</f>
        <v/>
      </c>
      <c r="G11156" s="12">
        <f>IF($E11156="","",IF(WEEKDAY($E11156,2)&lt;6,1,0))</f>
        <v/>
      </c>
      <c r="H11156" s="12">
        <f>IF(OR($E11156="",$F11156=""),"",IF(AND($G11156=1,$F11156&gt;='Working Hours'!$C$8,$F11156&lt;'Working Hours'!$C$9),1,0))</f>
        <v/>
      </c>
    </row>
    <row r="11157">
      <c r="A11157" s="11" t="n"/>
      <c r="B11157" s="11" t="n"/>
      <c r="C11157" s="11" t="n"/>
      <c r="E11157" s="12">
        <f>IF($A11157="","",IF(ISNUMBER($A11157),$A11157,IFERROR(DATEVALUE($A11157),"")))</f>
        <v/>
      </c>
      <c r="F11157" s="12">
        <f>IF($B11157="","",IF(ISNUMBER($B11157),HOUR($B11157)*2+MINUTE($B11157)/30,IFERROR(VALUE(LEFT($B11157,FIND(":",$B11157)-1))*2+VALUE(MID($B11157,FIND(":",$B11157)+1,2))/30,"")))</f>
        <v/>
      </c>
      <c r="G11157" s="12">
        <f>IF($E11157="","",IF(WEEKDAY($E11157,2)&lt;6,1,0))</f>
        <v/>
      </c>
      <c r="H11157" s="12">
        <f>IF(OR($E11157="",$F11157=""),"",IF(AND($G11157=1,$F11157&gt;='Working Hours'!$C$8,$F11157&lt;'Working Hours'!$C$9),1,0))</f>
        <v/>
      </c>
    </row>
    <row r="11158">
      <c r="A11158" s="11" t="n"/>
      <c r="B11158" s="11" t="n"/>
      <c r="C11158" s="11" t="n"/>
      <c r="E11158" s="12">
        <f>IF($A11158="","",IF(ISNUMBER($A11158),$A11158,IFERROR(DATEVALUE($A11158),"")))</f>
        <v/>
      </c>
      <c r="F11158" s="12">
        <f>IF($B11158="","",IF(ISNUMBER($B11158),HOUR($B11158)*2+MINUTE($B11158)/30,IFERROR(VALUE(LEFT($B11158,FIND(":",$B11158)-1))*2+VALUE(MID($B11158,FIND(":",$B11158)+1,2))/30,"")))</f>
        <v/>
      </c>
      <c r="G11158" s="12">
        <f>IF($E11158="","",IF(WEEKDAY($E11158,2)&lt;6,1,0))</f>
        <v/>
      </c>
      <c r="H11158" s="12">
        <f>IF(OR($E11158="",$F11158=""),"",IF(AND($G11158=1,$F11158&gt;='Working Hours'!$C$8,$F11158&lt;'Working Hours'!$C$9),1,0))</f>
        <v/>
      </c>
    </row>
    <row r="11159">
      <c r="A11159" s="11" t="n"/>
      <c r="B11159" s="11" t="n"/>
      <c r="C11159" s="11" t="n"/>
      <c r="E11159" s="12">
        <f>IF($A11159="","",IF(ISNUMBER($A11159),$A11159,IFERROR(DATEVALUE($A11159),"")))</f>
        <v/>
      </c>
      <c r="F11159" s="12">
        <f>IF($B11159="","",IF(ISNUMBER($B11159),HOUR($B11159)*2+MINUTE($B11159)/30,IFERROR(VALUE(LEFT($B11159,FIND(":",$B11159)-1))*2+VALUE(MID($B11159,FIND(":",$B11159)+1,2))/30,"")))</f>
        <v/>
      </c>
      <c r="G11159" s="12">
        <f>IF($E11159="","",IF(WEEKDAY($E11159,2)&lt;6,1,0))</f>
        <v/>
      </c>
      <c r="H11159" s="12">
        <f>IF(OR($E11159="",$F11159=""),"",IF(AND($G11159=1,$F11159&gt;='Working Hours'!$C$8,$F11159&lt;'Working Hours'!$C$9),1,0))</f>
        <v/>
      </c>
    </row>
    <row r="11160">
      <c r="A11160" s="11" t="n"/>
      <c r="B11160" s="11" t="n"/>
      <c r="C11160" s="11" t="n"/>
      <c r="E11160" s="12">
        <f>IF($A11160="","",IF(ISNUMBER($A11160),$A11160,IFERROR(DATEVALUE($A11160),"")))</f>
        <v/>
      </c>
      <c r="F11160" s="12">
        <f>IF($B11160="","",IF(ISNUMBER($B11160),HOUR($B11160)*2+MINUTE($B11160)/30,IFERROR(VALUE(LEFT($B11160,FIND(":",$B11160)-1))*2+VALUE(MID($B11160,FIND(":",$B11160)+1,2))/30,"")))</f>
        <v/>
      </c>
      <c r="G11160" s="12">
        <f>IF($E11160="","",IF(WEEKDAY($E11160,2)&lt;6,1,0))</f>
        <v/>
      </c>
      <c r="H11160" s="12">
        <f>IF(OR($E11160="",$F11160=""),"",IF(AND($G11160=1,$F11160&gt;='Working Hours'!$C$8,$F11160&lt;'Working Hours'!$C$9),1,0))</f>
        <v/>
      </c>
    </row>
    <row r="11161">
      <c r="A11161" s="11" t="n"/>
      <c r="B11161" s="11" t="n"/>
      <c r="C11161" s="11" t="n"/>
      <c r="E11161" s="12">
        <f>IF($A11161="","",IF(ISNUMBER($A11161),$A11161,IFERROR(DATEVALUE($A11161),"")))</f>
        <v/>
      </c>
      <c r="F11161" s="12">
        <f>IF($B11161="","",IF(ISNUMBER($B11161),HOUR($B11161)*2+MINUTE($B11161)/30,IFERROR(VALUE(LEFT($B11161,FIND(":",$B11161)-1))*2+VALUE(MID($B11161,FIND(":",$B11161)+1,2))/30,"")))</f>
        <v/>
      </c>
      <c r="G11161" s="12">
        <f>IF($E11161="","",IF(WEEKDAY($E11161,2)&lt;6,1,0))</f>
        <v/>
      </c>
      <c r="H11161" s="12">
        <f>IF(OR($E11161="",$F11161=""),"",IF(AND($G11161=1,$F11161&gt;='Working Hours'!$C$8,$F11161&lt;'Working Hours'!$C$9),1,0))</f>
        <v/>
      </c>
    </row>
    <row r="11162">
      <c r="A11162" s="11" t="n"/>
      <c r="B11162" s="11" t="n"/>
      <c r="C11162" s="11" t="n"/>
      <c r="E11162" s="12">
        <f>IF($A11162="","",IF(ISNUMBER($A11162),$A11162,IFERROR(DATEVALUE($A11162),"")))</f>
        <v/>
      </c>
      <c r="F11162" s="12">
        <f>IF($B11162="","",IF(ISNUMBER($B11162),HOUR($B11162)*2+MINUTE($B11162)/30,IFERROR(VALUE(LEFT($B11162,FIND(":",$B11162)-1))*2+VALUE(MID($B11162,FIND(":",$B11162)+1,2))/30,"")))</f>
        <v/>
      </c>
      <c r="G11162" s="12">
        <f>IF($E11162="","",IF(WEEKDAY($E11162,2)&lt;6,1,0))</f>
        <v/>
      </c>
      <c r="H11162" s="12">
        <f>IF(OR($E11162="",$F11162=""),"",IF(AND($G11162=1,$F11162&gt;='Working Hours'!$C$8,$F11162&lt;'Working Hours'!$C$9),1,0))</f>
        <v/>
      </c>
    </row>
    <row r="11163">
      <c r="A11163" s="11" t="n"/>
      <c r="B11163" s="11" t="n"/>
      <c r="C11163" s="11" t="n"/>
      <c r="E11163" s="12">
        <f>IF($A11163="","",IF(ISNUMBER($A11163),$A11163,IFERROR(DATEVALUE($A11163),"")))</f>
        <v/>
      </c>
      <c r="F11163" s="12">
        <f>IF($B11163="","",IF(ISNUMBER($B11163),HOUR($B11163)*2+MINUTE($B11163)/30,IFERROR(VALUE(LEFT($B11163,FIND(":",$B11163)-1))*2+VALUE(MID($B11163,FIND(":",$B11163)+1,2))/30,"")))</f>
        <v/>
      </c>
      <c r="G11163" s="12">
        <f>IF($E11163="","",IF(WEEKDAY($E11163,2)&lt;6,1,0))</f>
        <v/>
      </c>
      <c r="H11163" s="12">
        <f>IF(OR($E11163="",$F11163=""),"",IF(AND($G11163=1,$F11163&gt;='Working Hours'!$C$8,$F11163&lt;'Working Hours'!$C$9),1,0))</f>
        <v/>
      </c>
    </row>
    <row r="11164">
      <c r="A11164" s="11" t="n"/>
      <c r="B11164" s="11" t="n"/>
      <c r="C11164" s="11" t="n"/>
      <c r="E11164" s="12">
        <f>IF($A11164="","",IF(ISNUMBER($A11164),$A11164,IFERROR(DATEVALUE($A11164),"")))</f>
        <v/>
      </c>
      <c r="F11164" s="12">
        <f>IF($B11164="","",IF(ISNUMBER($B11164),HOUR($B11164)*2+MINUTE($B11164)/30,IFERROR(VALUE(LEFT($B11164,FIND(":",$B11164)-1))*2+VALUE(MID($B11164,FIND(":",$B11164)+1,2))/30,"")))</f>
        <v/>
      </c>
      <c r="G11164" s="12">
        <f>IF($E11164="","",IF(WEEKDAY($E11164,2)&lt;6,1,0))</f>
        <v/>
      </c>
      <c r="H11164" s="12">
        <f>IF(OR($E11164="",$F11164=""),"",IF(AND($G11164=1,$F11164&gt;='Working Hours'!$C$8,$F11164&lt;'Working Hours'!$C$9),1,0))</f>
        <v/>
      </c>
    </row>
    <row r="11165">
      <c r="A11165" s="11" t="n"/>
      <c r="B11165" s="11" t="n"/>
      <c r="C11165" s="11" t="n"/>
      <c r="E11165" s="12">
        <f>IF($A11165="","",IF(ISNUMBER($A11165),$A11165,IFERROR(DATEVALUE($A11165),"")))</f>
        <v/>
      </c>
      <c r="F11165" s="12">
        <f>IF($B11165="","",IF(ISNUMBER($B11165),HOUR($B11165)*2+MINUTE($B11165)/30,IFERROR(VALUE(LEFT($B11165,FIND(":",$B11165)-1))*2+VALUE(MID($B11165,FIND(":",$B11165)+1,2))/30,"")))</f>
        <v/>
      </c>
      <c r="G11165" s="12">
        <f>IF($E11165="","",IF(WEEKDAY($E11165,2)&lt;6,1,0))</f>
        <v/>
      </c>
      <c r="H11165" s="12">
        <f>IF(OR($E11165="",$F11165=""),"",IF(AND($G11165=1,$F11165&gt;='Working Hours'!$C$8,$F11165&lt;'Working Hours'!$C$9),1,0))</f>
        <v/>
      </c>
    </row>
    <row r="11166">
      <c r="A11166" s="11" t="n"/>
      <c r="B11166" s="11" t="n"/>
      <c r="C11166" s="11" t="n"/>
      <c r="E11166" s="12">
        <f>IF($A11166="","",IF(ISNUMBER($A11166),$A11166,IFERROR(DATEVALUE($A11166),"")))</f>
        <v/>
      </c>
      <c r="F11166" s="12">
        <f>IF($B11166="","",IF(ISNUMBER($B11166),HOUR($B11166)*2+MINUTE($B11166)/30,IFERROR(VALUE(LEFT($B11166,FIND(":",$B11166)-1))*2+VALUE(MID($B11166,FIND(":",$B11166)+1,2))/30,"")))</f>
        <v/>
      </c>
      <c r="G11166" s="12">
        <f>IF($E11166="","",IF(WEEKDAY($E11166,2)&lt;6,1,0))</f>
        <v/>
      </c>
      <c r="H11166" s="12">
        <f>IF(OR($E11166="",$F11166=""),"",IF(AND($G11166=1,$F11166&gt;='Working Hours'!$C$8,$F11166&lt;'Working Hours'!$C$9),1,0))</f>
        <v/>
      </c>
    </row>
    <row r="11167">
      <c r="A11167" s="11" t="n"/>
      <c r="B11167" s="11" t="n"/>
      <c r="C11167" s="11" t="n"/>
      <c r="E11167" s="12">
        <f>IF($A11167="","",IF(ISNUMBER($A11167),$A11167,IFERROR(DATEVALUE($A11167),"")))</f>
        <v/>
      </c>
      <c r="F11167" s="12">
        <f>IF($B11167="","",IF(ISNUMBER($B11167),HOUR($B11167)*2+MINUTE($B11167)/30,IFERROR(VALUE(LEFT($B11167,FIND(":",$B11167)-1))*2+VALUE(MID($B11167,FIND(":",$B11167)+1,2))/30,"")))</f>
        <v/>
      </c>
      <c r="G11167" s="12">
        <f>IF($E11167="","",IF(WEEKDAY($E11167,2)&lt;6,1,0))</f>
        <v/>
      </c>
      <c r="H11167" s="12">
        <f>IF(OR($E11167="",$F11167=""),"",IF(AND($G11167=1,$F11167&gt;='Working Hours'!$C$8,$F11167&lt;'Working Hours'!$C$9),1,0))</f>
        <v/>
      </c>
    </row>
    <row r="11168">
      <c r="A11168" s="11" t="n"/>
      <c r="B11168" s="11" t="n"/>
      <c r="C11168" s="11" t="n"/>
      <c r="E11168" s="12">
        <f>IF($A11168="","",IF(ISNUMBER($A11168),$A11168,IFERROR(DATEVALUE($A11168),"")))</f>
        <v/>
      </c>
      <c r="F11168" s="12">
        <f>IF($B11168="","",IF(ISNUMBER($B11168),HOUR($B11168)*2+MINUTE($B11168)/30,IFERROR(VALUE(LEFT($B11168,FIND(":",$B11168)-1))*2+VALUE(MID($B11168,FIND(":",$B11168)+1,2))/30,"")))</f>
        <v/>
      </c>
      <c r="G11168" s="12">
        <f>IF($E11168="","",IF(WEEKDAY($E11168,2)&lt;6,1,0))</f>
        <v/>
      </c>
      <c r="H11168" s="12">
        <f>IF(OR($E11168="",$F11168=""),"",IF(AND($G11168=1,$F11168&gt;='Working Hours'!$C$8,$F11168&lt;'Working Hours'!$C$9),1,0))</f>
        <v/>
      </c>
    </row>
    <row r="11169">
      <c r="A11169" s="11" t="n"/>
      <c r="B11169" s="11" t="n"/>
      <c r="C11169" s="11" t="n"/>
      <c r="E11169" s="12">
        <f>IF($A11169="","",IF(ISNUMBER($A11169),$A11169,IFERROR(DATEVALUE($A11169),"")))</f>
        <v/>
      </c>
      <c r="F11169" s="12">
        <f>IF($B11169="","",IF(ISNUMBER($B11169),HOUR($B11169)*2+MINUTE($B11169)/30,IFERROR(VALUE(LEFT($B11169,FIND(":",$B11169)-1))*2+VALUE(MID($B11169,FIND(":",$B11169)+1,2))/30,"")))</f>
        <v/>
      </c>
      <c r="G11169" s="12">
        <f>IF($E11169="","",IF(WEEKDAY($E11169,2)&lt;6,1,0))</f>
        <v/>
      </c>
      <c r="H11169" s="12">
        <f>IF(OR($E11169="",$F11169=""),"",IF(AND($G11169=1,$F11169&gt;='Working Hours'!$C$8,$F11169&lt;'Working Hours'!$C$9),1,0))</f>
        <v/>
      </c>
    </row>
    <row r="11170">
      <c r="A11170" s="11" t="n"/>
      <c r="B11170" s="11" t="n"/>
      <c r="C11170" s="11" t="n"/>
      <c r="E11170" s="12">
        <f>IF($A11170="","",IF(ISNUMBER($A11170),$A11170,IFERROR(DATEVALUE($A11170),"")))</f>
        <v/>
      </c>
      <c r="F11170" s="12">
        <f>IF($B11170="","",IF(ISNUMBER($B11170),HOUR($B11170)*2+MINUTE($B11170)/30,IFERROR(VALUE(LEFT($B11170,FIND(":",$B11170)-1))*2+VALUE(MID($B11170,FIND(":",$B11170)+1,2))/30,"")))</f>
        <v/>
      </c>
      <c r="G11170" s="12">
        <f>IF($E11170="","",IF(WEEKDAY($E11170,2)&lt;6,1,0))</f>
        <v/>
      </c>
      <c r="H11170" s="12">
        <f>IF(OR($E11170="",$F11170=""),"",IF(AND($G11170=1,$F11170&gt;='Working Hours'!$C$8,$F11170&lt;'Working Hours'!$C$9),1,0))</f>
        <v/>
      </c>
    </row>
    <row r="11171">
      <c r="A11171" s="11" t="n"/>
      <c r="B11171" s="11" t="n"/>
      <c r="C11171" s="11" t="n"/>
      <c r="E11171" s="12">
        <f>IF($A11171="","",IF(ISNUMBER($A11171),$A11171,IFERROR(DATEVALUE($A11171),"")))</f>
        <v/>
      </c>
      <c r="F11171" s="12">
        <f>IF($B11171="","",IF(ISNUMBER($B11171),HOUR($B11171)*2+MINUTE($B11171)/30,IFERROR(VALUE(LEFT($B11171,FIND(":",$B11171)-1))*2+VALUE(MID($B11171,FIND(":",$B11171)+1,2))/30,"")))</f>
        <v/>
      </c>
      <c r="G11171" s="12">
        <f>IF($E11171="","",IF(WEEKDAY($E11171,2)&lt;6,1,0))</f>
        <v/>
      </c>
      <c r="H11171" s="12">
        <f>IF(OR($E11171="",$F11171=""),"",IF(AND($G11171=1,$F11171&gt;='Working Hours'!$C$8,$F11171&lt;'Working Hours'!$C$9),1,0))</f>
        <v/>
      </c>
    </row>
    <row r="11172">
      <c r="A11172" s="11" t="n"/>
      <c r="B11172" s="11" t="n"/>
      <c r="C11172" s="11" t="n"/>
      <c r="E11172" s="12">
        <f>IF($A11172="","",IF(ISNUMBER($A11172),$A11172,IFERROR(DATEVALUE($A11172),"")))</f>
        <v/>
      </c>
      <c r="F11172" s="12">
        <f>IF($B11172="","",IF(ISNUMBER($B11172),HOUR($B11172)*2+MINUTE($B11172)/30,IFERROR(VALUE(LEFT($B11172,FIND(":",$B11172)-1))*2+VALUE(MID($B11172,FIND(":",$B11172)+1,2))/30,"")))</f>
        <v/>
      </c>
      <c r="G11172" s="12">
        <f>IF($E11172="","",IF(WEEKDAY($E11172,2)&lt;6,1,0))</f>
        <v/>
      </c>
      <c r="H11172" s="12">
        <f>IF(OR($E11172="",$F11172=""),"",IF(AND($G11172=1,$F11172&gt;='Working Hours'!$C$8,$F11172&lt;'Working Hours'!$C$9),1,0))</f>
        <v/>
      </c>
    </row>
    <row r="11173">
      <c r="A11173" s="11" t="n"/>
      <c r="B11173" s="11" t="n"/>
      <c r="C11173" s="11" t="n"/>
      <c r="E11173" s="12">
        <f>IF($A11173="","",IF(ISNUMBER($A11173),$A11173,IFERROR(DATEVALUE($A11173),"")))</f>
        <v/>
      </c>
      <c r="F11173" s="12">
        <f>IF($B11173="","",IF(ISNUMBER($B11173),HOUR($B11173)*2+MINUTE($B11173)/30,IFERROR(VALUE(LEFT($B11173,FIND(":",$B11173)-1))*2+VALUE(MID($B11173,FIND(":",$B11173)+1,2))/30,"")))</f>
        <v/>
      </c>
      <c r="G11173" s="12">
        <f>IF($E11173="","",IF(WEEKDAY($E11173,2)&lt;6,1,0))</f>
        <v/>
      </c>
      <c r="H11173" s="12">
        <f>IF(OR($E11173="",$F11173=""),"",IF(AND($G11173=1,$F11173&gt;='Working Hours'!$C$8,$F11173&lt;'Working Hours'!$C$9),1,0))</f>
        <v/>
      </c>
    </row>
    <row r="11174">
      <c r="A11174" s="11" t="n"/>
      <c r="B11174" s="11" t="n"/>
      <c r="C11174" s="11" t="n"/>
      <c r="E11174" s="12">
        <f>IF($A11174="","",IF(ISNUMBER($A11174),$A11174,IFERROR(DATEVALUE($A11174),"")))</f>
        <v/>
      </c>
      <c r="F11174" s="12">
        <f>IF($B11174="","",IF(ISNUMBER($B11174),HOUR($B11174)*2+MINUTE($B11174)/30,IFERROR(VALUE(LEFT($B11174,FIND(":",$B11174)-1))*2+VALUE(MID($B11174,FIND(":",$B11174)+1,2))/30,"")))</f>
        <v/>
      </c>
      <c r="G11174" s="12">
        <f>IF($E11174="","",IF(WEEKDAY($E11174,2)&lt;6,1,0))</f>
        <v/>
      </c>
      <c r="H11174" s="12">
        <f>IF(OR($E11174="",$F11174=""),"",IF(AND($G11174=1,$F11174&gt;='Working Hours'!$C$8,$F11174&lt;'Working Hours'!$C$9),1,0))</f>
        <v/>
      </c>
    </row>
    <row r="11175">
      <c r="A11175" s="11" t="n"/>
      <c r="B11175" s="11" t="n"/>
      <c r="C11175" s="11" t="n"/>
      <c r="E11175" s="12">
        <f>IF($A11175="","",IF(ISNUMBER($A11175),$A11175,IFERROR(DATEVALUE($A11175),"")))</f>
        <v/>
      </c>
      <c r="F11175" s="12">
        <f>IF($B11175="","",IF(ISNUMBER($B11175),HOUR($B11175)*2+MINUTE($B11175)/30,IFERROR(VALUE(LEFT($B11175,FIND(":",$B11175)-1))*2+VALUE(MID($B11175,FIND(":",$B11175)+1,2))/30,"")))</f>
        <v/>
      </c>
      <c r="G11175" s="12">
        <f>IF($E11175="","",IF(WEEKDAY($E11175,2)&lt;6,1,0))</f>
        <v/>
      </c>
      <c r="H11175" s="12">
        <f>IF(OR($E11175="",$F11175=""),"",IF(AND($G11175=1,$F11175&gt;='Working Hours'!$C$8,$F11175&lt;'Working Hours'!$C$9),1,0))</f>
        <v/>
      </c>
    </row>
    <row r="11176">
      <c r="A11176" s="11" t="n"/>
      <c r="B11176" s="11" t="n"/>
      <c r="C11176" s="11" t="n"/>
      <c r="E11176" s="12">
        <f>IF($A11176="","",IF(ISNUMBER($A11176),$A11176,IFERROR(DATEVALUE($A11176),"")))</f>
        <v/>
      </c>
      <c r="F11176" s="12">
        <f>IF($B11176="","",IF(ISNUMBER($B11176),HOUR($B11176)*2+MINUTE($B11176)/30,IFERROR(VALUE(LEFT($B11176,FIND(":",$B11176)-1))*2+VALUE(MID($B11176,FIND(":",$B11176)+1,2))/30,"")))</f>
        <v/>
      </c>
      <c r="G11176" s="12">
        <f>IF($E11176="","",IF(WEEKDAY($E11176,2)&lt;6,1,0))</f>
        <v/>
      </c>
      <c r="H11176" s="12">
        <f>IF(OR($E11176="",$F11176=""),"",IF(AND($G11176=1,$F11176&gt;='Working Hours'!$C$8,$F11176&lt;'Working Hours'!$C$9),1,0))</f>
        <v/>
      </c>
    </row>
    <row r="11177">
      <c r="A11177" s="11" t="n"/>
      <c r="B11177" s="11" t="n"/>
      <c r="C11177" s="11" t="n"/>
      <c r="E11177" s="12">
        <f>IF($A11177="","",IF(ISNUMBER($A11177),$A11177,IFERROR(DATEVALUE($A11177),"")))</f>
        <v/>
      </c>
      <c r="F11177" s="12">
        <f>IF($B11177="","",IF(ISNUMBER($B11177),HOUR($B11177)*2+MINUTE($B11177)/30,IFERROR(VALUE(LEFT($B11177,FIND(":",$B11177)-1))*2+VALUE(MID($B11177,FIND(":",$B11177)+1,2))/30,"")))</f>
        <v/>
      </c>
      <c r="G11177" s="12">
        <f>IF($E11177="","",IF(WEEKDAY($E11177,2)&lt;6,1,0))</f>
        <v/>
      </c>
      <c r="H11177" s="12">
        <f>IF(OR($E11177="",$F11177=""),"",IF(AND($G11177=1,$F11177&gt;='Working Hours'!$C$8,$F11177&lt;'Working Hours'!$C$9),1,0))</f>
        <v/>
      </c>
    </row>
    <row r="11178">
      <c r="A11178" s="11" t="n"/>
      <c r="B11178" s="11" t="n"/>
      <c r="C11178" s="11" t="n"/>
      <c r="E11178" s="12">
        <f>IF($A11178="","",IF(ISNUMBER($A11178),$A11178,IFERROR(DATEVALUE($A11178),"")))</f>
        <v/>
      </c>
      <c r="F11178" s="12">
        <f>IF($B11178="","",IF(ISNUMBER($B11178),HOUR($B11178)*2+MINUTE($B11178)/30,IFERROR(VALUE(LEFT($B11178,FIND(":",$B11178)-1))*2+VALUE(MID($B11178,FIND(":",$B11178)+1,2))/30,"")))</f>
        <v/>
      </c>
      <c r="G11178" s="12">
        <f>IF($E11178="","",IF(WEEKDAY($E11178,2)&lt;6,1,0))</f>
        <v/>
      </c>
      <c r="H11178" s="12">
        <f>IF(OR($E11178="",$F11178=""),"",IF(AND($G11178=1,$F11178&gt;='Working Hours'!$C$8,$F11178&lt;'Working Hours'!$C$9),1,0))</f>
        <v/>
      </c>
    </row>
    <row r="11179">
      <c r="A11179" s="11" t="n"/>
      <c r="B11179" s="11" t="n"/>
      <c r="C11179" s="11" t="n"/>
      <c r="E11179" s="12">
        <f>IF($A11179="","",IF(ISNUMBER($A11179),$A11179,IFERROR(DATEVALUE($A11179),"")))</f>
        <v/>
      </c>
      <c r="F11179" s="12">
        <f>IF($B11179="","",IF(ISNUMBER($B11179),HOUR($B11179)*2+MINUTE($B11179)/30,IFERROR(VALUE(LEFT($B11179,FIND(":",$B11179)-1))*2+VALUE(MID($B11179,FIND(":",$B11179)+1,2))/30,"")))</f>
        <v/>
      </c>
      <c r="G11179" s="12">
        <f>IF($E11179="","",IF(WEEKDAY($E11179,2)&lt;6,1,0))</f>
        <v/>
      </c>
      <c r="H11179" s="12">
        <f>IF(OR($E11179="",$F11179=""),"",IF(AND($G11179=1,$F11179&gt;='Working Hours'!$C$8,$F11179&lt;'Working Hours'!$C$9),1,0))</f>
        <v/>
      </c>
    </row>
    <row r="11180">
      <c r="A11180" s="11" t="n"/>
      <c r="B11180" s="11" t="n"/>
      <c r="C11180" s="11" t="n"/>
      <c r="E11180" s="12">
        <f>IF($A11180="","",IF(ISNUMBER($A11180),$A11180,IFERROR(DATEVALUE($A11180),"")))</f>
        <v/>
      </c>
      <c r="F11180" s="12">
        <f>IF($B11180="","",IF(ISNUMBER($B11180),HOUR($B11180)*2+MINUTE($B11180)/30,IFERROR(VALUE(LEFT($B11180,FIND(":",$B11180)-1))*2+VALUE(MID($B11180,FIND(":",$B11180)+1,2))/30,"")))</f>
        <v/>
      </c>
      <c r="G11180" s="12">
        <f>IF($E11180="","",IF(WEEKDAY($E11180,2)&lt;6,1,0))</f>
        <v/>
      </c>
      <c r="H11180" s="12">
        <f>IF(OR($E11180="",$F11180=""),"",IF(AND($G11180=1,$F11180&gt;='Working Hours'!$C$8,$F11180&lt;'Working Hours'!$C$9),1,0))</f>
        <v/>
      </c>
    </row>
    <row r="11181">
      <c r="A11181" s="11" t="n"/>
      <c r="B11181" s="11" t="n"/>
      <c r="C11181" s="11" t="n"/>
      <c r="E11181" s="12">
        <f>IF($A11181="","",IF(ISNUMBER($A11181),$A11181,IFERROR(DATEVALUE($A11181),"")))</f>
        <v/>
      </c>
      <c r="F11181" s="12">
        <f>IF($B11181="","",IF(ISNUMBER($B11181),HOUR($B11181)*2+MINUTE($B11181)/30,IFERROR(VALUE(LEFT($B11181,FIND(":",$B11181)-1))*2+VALUE(MID($B11181,FIND(":",$B11181)+1,2))/30,"")))</f>
        <v/>
      </c>
      <c r="G11181" s="12">
        <f>IF($E11181="","",IF(WEEKDAY($E11181,2)&lt;6,1,0))</f>
        <v/>
      </c>
      <c r="H11181" s="12">
        <f>IF(OR($E11181="",$F11181=""),"",IF(AND($G11181=1,$F11181&gt;='Working Hours'!$C$8,$F11181&lt;'Working Hours'!$C$9),1,0))</f>
        <v/>
      </c>
    </row>
    <row r="11182">
      <c r="A11182" s="11" t="n"/>
      <c r="B11182" s="11" t="n"/>
      <c r="C11182" s="11" t="n"/>
      <c r="E11182" s="12">
        <f>IF($A11182="","",IF(ISNUMBER($A11182),$A11182,IFERROR(DATEVALUE($A11182),"")))</f>
        <v/>
      </c>
      <c r="F11182" s="12">
        <f>IF($B11182="","",IF(ISNUMBER($B11182),HOUR($B11182)*2+MINUTE($B11182)/30,IFERROR(VALUE(LEFT($B11182,FIND(":",$B11182)-1))*2+VALUE(MID($B11182,FIND(":",$B11182)+1,2))/30,"")))</f>
        <v/>
      </c>
      <c r="G11182" s="12">
        <f>IF($E11182="","",IF(WEEKDAY($E11182,2)&lt;6,1,0))</f>
        <v/>
      </c>
      <c r="H11182" s="12">
        <f>IF(OR($E11182="",$F11182=""),"",IF(AND($G11182=1,$F11182&gt;='Working Hours'!$C$8,$F11182&lt;'Working Hours'!$C$9),1,0))</f>
        <v/>
      </c>
    </row>
    <row r="11183">
      <c r="A11183" s="11" t="n"/>
      <c r="B11183" s="11" t="n"/>
      <c r="C11183" s="11" t="n"/>
      <c r="E11183" s="12">
        <f>IF($A11183="","",IF(ISNUMBER($A11183),$A11183,IFERROR(DATEVALUE($A11183),"")))</f>
        <v/>
      </c>
      <c r="F11183" s="12">
        <f>IF($B11183="","",IF(ISNUMBER($B11183),HOUR($B11183)*2+MINUTE($B11183)/30,IFERROR(VALUE(LEFT($B11183,FIND(":",$B11183)-1))*2+VALUE(MID($B11183,FIND(":",$B11183)+1,2))/30,"")))</f>
        <v/>
      </c>
      <c r="G11183" s="12">
        <f>IF($E11183="","",IF(WEEKDAY($E11183,2)&lt;6,1,0))</f>
        <v/>
      </c>
      <c r="H11183" s="12">
        <f>IF(OR($E11183="",$F11183=""),"",IF(AND($G11183=1,$F11183&gt;='Working Hours'!$C$8,$F11183&lt;'Working Hours'!$C$9),1,0))</f>
        <v/>
      </c>
    </row>
    <row r="11184">
      <c r="A11184" s="11" t="n"/>
      <c r="B11184" s="11" t="n"/>
      <c r="C11184" s="11" t="n"/>
      <c r="E11184" s="12">
        <f>IF($A11184="","",IF(ISNUMBER($A11184),$A11184,IFERROR(DATEVALUE($A11184),"")))</f>
        <v/>
      </c>
      <c r="F11184" s="12">
        <f>IF($B11184="","",IF(ISNUMBER($B11184),HOUR($B11184)*2+MINUTE($B11184)/30,IFERROR(VALUE(LEFT($B11184,FIND(":",$B11184)-1))*2+VALUE(MID($B11184,FIND(":",$B11184)+1,2))/30,"")))</f>
        <v/>
      </c>
      <c r="G11184" s="12">
        <f>IF($E11184="","",IF(WEEKDAY($E11184,2)&lt;6,1,0))</f>
        <v/>
      </c>
      <c r="H11184" s="12">
        <f>IF(OR($E11184="",$F11184=""),"",IF(AND($G11184=1,$F11184&gt;='Working Hours'!$C$8,$F11184&lt;'Working Hours'!$C$9),1,0))</f>
        <v/>
      </c>
    </row>
    <row r="11185">
      <c r="A11185" s="11" t="n"/>
      <c r="B11185" s="11" t="n"/>
      <c r="C11185" s="11" t="n"/>
      <c r="E11185" s="12">
        <f>IF($A11185="","",IF(ISNUMBER($A11185),$A11185,IFERROR(DATEVALUE($A11185),"")))</f>
        <v/>
      </c>
      <c r="F11185" s="12">
        <f>IF($B11185="","",IF(ISNUMBER($B11185),HOUR($B11185)*2+MINUTE($B11185)/30,IFERROR(VALUE(LEFT($B11185,FIND(":",$B11185)-1))*2+VALUE(MID($B11185,FIND(":",$B11185)+1,2))/30,"")))</f>
        <v/>
      </c>
      <c r="G11185" s="12">
        <f>IF($E11185="","",IF(WEEKDAY($E11185,2)&lt;6,1,0))</f>
        <v/>
      </c>
      <c r="H11185" s="12">
        <f>IF(OR($E11185="",$F11185=""),"",IF(AND($G11185=1,$F11185&gt;='Working Hours'!$C$8,$F11185&lt;'Working Hours'!$C$9),1,0))</f>
        <v/>
      </c>
    </row>
    <row r="11186">
      <c r="A11186" s="11" t="n"/>
      <c r="B11186" s="11" t="n"/>
      <c r="C11186" s="11" t="n"/>
      <c r="E11186" s="12">
        <f>IF($A11186="","",IF(ISNUMBER($A11186),$A11186,IFERROR(DATEVALUE($A11186),"")))</f>
        <v/>
      </c>
      <c r="F11186" s="12">
        <f>IF($B11186="","",IF(ISNUMBER($B11186),HOUR($B11186)*2+MINUTE($B11186)/30,IFERROR(VALUE(LEFT($B11186,FIND(":",$B11186)-1))*2+VALUE(MID($B11186,FIND(":",$B11186)+1,2))/30,"")))</f>
        <v/>
      </c>
      <c r="G11186" s="12">
        <f>IF($E11186="","",IF(WEEKDAY($E11186,2)&lt;6,1,0))</f>
        <v/>
      </c>
      <c r="H11186" s="12">
        <f>IF(OR($E11186="",$F11186=""),"",IF(AND($G11186=1,$F11186&gt;='Working Hours'!$C$8,$F11186&lt;'Working Hours'!$C$9),1,0))</f>
        <v/>
      </c>
    </row>
    <row r="11187">
      <c r="A11187" s="11" t="n"/>
      <c r="B11187" s="11" t="n"/>
      <c r="C11187" s="11" t="n"/>
      <c r="E11187" s="12">
        <f>IF($A11187="","",IF(ISNUMBER($A11187),$A11187,IFERROR(DATEVALUE($A11187),"")))</f>
        <v/>
      </c>
      <c r="F11187" s="12">
        <f>IF($B11187="","",IF(ISNUMBER($B11187),HOUR($B11187)*2+MINUTE($B11187)/30,IFERROR(VALUE(LEFT($B11187,FIND(":",$B11187)-1))*2+VALUE(MID($B11187,FIND(":",$B11187)+1,2))/30,"")))</f>
        <v/>
      </c>
      <c r="G11187" s="12">
        <f>IF($E11187="","",IF(WEEKDAY($E11187,2)&lt;6,1,0))</f>
        <v/>
      </c>
      <c r="H11187" s="12">
        <f>IF(OR($E11187="",$F11187=""),"",IF(AND($G11187=1,$F11187&gt;='Working Hours'!$C$8,$F11187&lt;'Working Hours'!$C$9),1,0))</f>
        <v/>
      </c>
    </row>
    <row r="11188">
      <c r="A11188" s="11" t="n"/>
      <c r="B11188" s="11" t="n"/>
      <c r="C11188" s="11" t="n"/>
      <c r="E11188" s="12">
        <f>IF($A11188="","",IF(ISNUMBER($A11188),$A11188,IFERROR(DATEVALUE($A11188),"")))</f>
        <v/>
      </c>
      <c r="F11188" s="12">
        <f>IF($B11188="","",IF(ISNUMBER($B11188),HOUR($B11188)*2+MINUTE($B11188)/30,IFERROR(VALUE(LEFT($B11188,FIND(":",$B11188)-1))*2+VALUE(MID($B11188,FIND(":",$B11188)+1,2))/30,"")))</f>
        <v/>
      </c>
      <c r="G11188" s="12">
        <f>IF($E11188="","",IF(WEEKDAY($E11188,2)&lt;6,1,0))</f>
        <v/>
      </c>
      <c r="H11188" s="12">
        <f>IF(OR($E11188="",$F11188=""),"",IF(AND($G11188=1,$F11188&gt;='Working Hours'!$C$8,$F11188&lt;'Working Hours'!$C$9),1,0))</f>
        <v/>
      </c>
    </row>
    <row r="11189">
      <c r="A11189" s="11" t="n"/>
      <c r="B11189" s="11" t="n"/>
      <c r="C11189" s="11" t="n"/>
      <c r="E11189" s="12">
        <f>IF($A11189="","",IF(ISNUMBER($A11189),$A11189,IFERROR(DATEVALUE($A11189),"")))</f>
        <v/>
      </c>
      <c r="F11189" s="12">
        <f>IF($B11189="","",IF(ISNUMBER($B11189),HOUR($B11189)*2+MINUTE($B11189)/30,IFERROR(VALUE(LEFT($B11189,FIND(":",$B11189)-1))*2+VALUE(MID($B11189,FIND(":",$B11189)+1,2))/30,"")))</f>
        <v/>
      </c>
      <c r="G11189" s="12">
        <f>IF($E11189="","",IF(WEEKDAY($E11189,2)&lt;6,1,0))</f>
        <v/>
      </c>
      <c r="H11189" s="12">
        <f>IF(OR($E11189="",$F11189=""),"",IF(AND($G11189=1,$F11189&gt;='Working Hours'!$C$8,$F11189&lt;'Working Hours'!$C$9),1,0))</f>
        <v/>
      </c>
    </row>
    <row r="11190">
      <c r="A11190" s="11" t="n"/>
      <c r="B11190" s="11" t="n"/>
      <c r="C11190" s="11" t="n"/>
      <c r="E11190" s="12">
        <f>IF($A11190="","",IF(ISNUMBER($A11190),$A11190,IFERROR(DATEVALUE($A11190),"")))</f>
        <v/>
      </c>
      <c r="F11190" s="12">
        <f>IF($B11190="","",IF(ISNUMBER($B11190),HOUR($B11190)*2+MINUTE($B11190)/30,IFERROR(VALUE(LEFT($B11190,FIND(":",$B11190)-1))*2+VALUE(MID($B11190,FIND(":",$B11190)+1,2))/30,"")))</f>
        <v/>
      </c>
      <c r="G11190" s="12">
        <f>IF($E11190="","",IF(WEEKDAY($E11190,2)&lt;6,1,0))</f>
        <v/>
      </c>
      <c r="H11190" s="12">
        <f>IF(OR($E11190="",$F11190=""),"",IF(AND($G11190=1,$F11190&gt;='Working Hours'!$C$8,$F11190&lt;'Working Hours'!$C$9),1,0))</f>
        <v/>
      </c>
    </row>
    <row r="11191">
      <c r="A11191" s="11" t="n"/>
      <c r="B11191" s="11" t="n"/>
      <c r="C11191" s="11" t="n"/>
      <c r="E11191" s="12">
        <f>IF($A11191="","",IF(ISNUMBER($A11191),$A11191,IFERROR(DATEVALUE($A11191),"")))</f>
        <v/>
      </c>
      <c r="F11191" s="12">
        <f>IF($B11191="","",IF(ISNUMBER($B11191),HOUR($B11191)*2+MINUTE($B11191)/30,IFERROR(VALUE(LEFT($B11191,FIND(":",$B11191)-1))*2+VALUE(MID($B11191,FIND(":",$B11191)+1,2))/30,"")))</f>
        <v/>
      </c>
      <c r="G11191" s="12">
        <f>IF($E11191="","",IF(WEEKDAY($E11191,2)&lt;6,1,0))</f>
        <v/>
      </c>
      <c r="H11191" s="12">
        <f>IF(OR($E11191="",$F11191=""),"",IF(AND($G11191=1,$F11191&gt;='Working Hours'!$C$8,$F11191&lt;'Working Hours'!$C$9),1,0))</f>
        <v/>
      </c>
    </row>
    <row r="11192">
      <c r="A11192" s="11" t="n"/>
      <c r="B11192" s="11" t="n"/>
      <c r="C11192" s="11" t="n"/>
      <c r="E11192" s="12">
        <f>IF($A11192="","",IF(ISNUMBER($A11192),$A11192,IFERROR(DATEVALUE($A11192),"")))</f>
        <v/>
      </c>
      <c r="F11192" s="12">
        <f>IF($B11192="","",IF(ISNUMBER($B11192),HOUR($B11192)*2+MINUTE($B11192)/30,IFERROR(VALUE(LEFT($B11192,FIND(":",$B11192)-1))*2+VALUE(MID($B11192,FIND(":",$B11192)+1,2))/30,"")))</f>
        <v/>
      </c>
      <c r="G11192" s="12">
        <f>IF($E11192="","",IF(WEEKDAY($E11192,2)&lt;6,1,0))</f>
        <v/>
      </c>
      <c r="H11192" s="12">
        <f>IF(OR($E11192="",$F11192=""),"",IF(AND($G11192=1,$F11192&gt;='Working Hours'!$C$8,$F11192&lt;'Working Hours'!$C$9),1,0))</f>
        <v/>
      </c>
    </row>
    <row r="11193">
      <c r="A11193" s="11" t="n"/>
      <c r="B11193" s="11" t="n"/>
      <c r="C11193" s="11" t="n"/>
      <c r="E11193" s="12">
        <f>IF($A11193="","",IF(ISNUMBER($A11193),$A11193,IFERROR(DATEVALUE($A11193),"")))</f>
        <v/>
      </c>
      <c r="F11193" s="12">
        <f>IF($B11193="","",IF(ISNUMBER($B11193),HOUR($B11193)*2+MINUTE($B11193)/30,IFERROR(VALUE(LEFT($B11193,FIND(":",$B11193)-1))*2+VALUE(MID($B11193,FIND(":",$B11193)+1,2))/30,"")))</f>
        <v/>
      </c>
      <c r="G11193" s="12">
        <f>IF($E11193="","",IF(WEEKDAY($E11193,2)&lt;6,1,0))</f>
        <v/>
      </c>
      <c r="H11193" s="12">
        <f>IF(OR($E11193="",$F11193=""),"",IF(AND($G11193=1,$F11193&gt;='Working Hours'!$C$8,$F11193&lt;'Working Hours'!$C$9),1,0))</f>
        <v/>
      </c>
    </row>
    <row r="11194">
      <c r="A11194" s="11" t="n"/>
      <c r="B11194" s="11" t="n"/>
      <c r="C11194" s="11" t="n"/>
      <c r="E11194" s="12">
        <f>IF($A11194="","",IF(ISNUMBER($A11194),$A11194,IFERROR(DATEVALUE($A11194),"")))</f>
        <v/>
      </c>
      <c r="F11194" s="12">
        <f>IF($B11194="","",IF(ISNUMBER($B11194),HOUR($B11194)*2+MINUTE($B11194)/30,IFERROR(VALUE(LEFT($B11194,FIND(":",$B11194)-1))*2+VALUE(MID($B11194,FIND(":",$B11194)+1,2))/30,"")))</f>
        <v/>
      </c>
      <c r="G11194" s="12">
        <f>IF($E11194="","",IF(WEEKDAY($E11194,2)&lt;6,1,0))</f>
        <v/>
      </c>
      <c r="H11194" s="12">
        <f>IF(OR($E11194="",$F11194=""),"",IF(AND($G11194=1,$F11194&gt;='Working Hours'!$C$8,$F11194&lt;'Working Hours'!$C$9),1,0))</f>
        <v/>
      </c>
    </row>
    <row r="11195">
      <c r="A11195" s="11" t="n"/>
      <c r="B11195" s="11" t="n"/>
      <c r="C11195" s="11" t="n"/>
      <c r="E11195" s="12">
        <f>IF($A11195="","",IF(ISNUMBER($A11195),$A11195,IFERROR(DATEVALUE($A11195),"")))</f>
        <v/>
      </c>
      <c r="F11195" s="12">
        <f>IF($B11195="","",IF(ISNUMBER($B11195),HOUR($B11195)*2+MINUTE($B11195)/30,IFERROR(VALUE(LEFT($B11195,FIND(":",$B11195)-1))*2+VALUE(MID($B11195,FIND(":",$B11195)+1,2))/30,"")))</f>
        <v/>
      </c>
      <c r="G11195" s="12">
        <f>IF($E11195="","",IF(WEEKDAY($E11195,2)&lt;6,1,0))</f>
        <v/>
      </c>
      <c r="H11195" s="12">
        <f>IF(OR($E11195="",$F11195=""),"",IF(AND($G11195=1,$F11195&gt;='Working Hours'!$C$8,$F11195&lt;'Working Hours'!$C$9),1,0))</f>
        <v/>
      </c>
    </row>
    <row r="11196">
      <c r="A11196" s="11" t="n"/>
      <c r="B11196" s="11" t="n"/>
      <c r="C11196" s="11" t="n"/>
      <c r="E11196" s="12">
        <f>IF($A11196="","",IF(ISNUMBER($A11196),$A11196,IFERROR(DATEVALUE($A11196),"")))</f>
        <v/>
      </c>
      <c r="F11196" s="12">
        <f>IF($B11196="","",IF(ISNUMBER($B11196),HOUR($B11196)*2+MINUTE($B11196)/30,IFERROR(VALUE(LEFT($B11196,FIND(":",$B11196)-1))*2+VALUE(MID($B11196,FIND(":",$B11196)+1,2))/30,"")))</f>
        <v/>
      </c>
      <c r="G11196" s="12">
        <f>IF($E11196="","",IF(WEEKDAY($E11196,2)&lt;6,1,0))</f>
        <v/>
      </c>
      <c r="H11196" s="12">
        <f>IF(OR($E11196="",$F11196=""),"",IF(AND($G11196=1,$F11196&gt;='Working Hours'!$C$8,$F11196&lt;'Working Hours'!$C$9),1,0))</f>
        <v/>
      </c>
    </row>
    <row r="11197">
      <c r="A11197" s="11" t="n"/>
      <c r="B11197" s="11" t="n"/>
      <c r="C11197" s="11" t="n"/>
      <c r="E11197" s="12">
        <f>IF($A11197="","",IF(ISNUMBER($A11197),$A11197,IFERROR(DATEVALUE($A11197),"")))</f>
        <v/>
      </c>
      <c r="F11197" s="12">
        <f>IF($B11197="","",IF(ISNUMBER($B11197),HOUR($B11197)*2+MINUTE($B11197)/30,IFERROR(VALUE(LEFT($B11197,FIND(":",$B11197)-1))*2+VALUE(MID($B11197,FIND(":",$B11197)+1,2))/30,"")))</f>
        <v/>
      </c>
      <c r="G11197" s="12">
        <f>IF($E11197="","",IF(WEEKDAY($E11197,2)&lt;6,1,0))</f>
        <v/>
      </c>
      <c r="H11197" s="12">
        <f>IF(OR($E11197="",$F11197=""),"",IF(AND($G11197=1,$F11197&gt;='Working Hours'!$C$8,$F11197&lt;'Working Hours'!$C$9),1,0))</f>
        <v/>
      </c>
    </row>
    <row r="11198">
      <c r="A11198" s="11" t="n"/>
      <c r="B11198" s="11" t="n"/>
      <c r="C11198" s="11" t="n"/>
      <c r="E11198" s="12">
        <f>IF($A11198="","",IF(ISNUMBER($A11198),$A11198,IFERROR(DATEVALUE($A11198),"")))</f>
        <v/>
      </c>
      <c r="F11198" s="12">
        <f>IF($B11198="","",IF(ISNUMBER($B11198),HOUR($B11198)*2+MINUTE($B11198)/30,IFERROR(VALUE(LEFT($B11198,FIND(":",$B11198)-1))*2+VALUE(MID($B11198,FIND(":",$B11198)+1,2))/30,"")))</f>
        <v/>
      </c>
      <c r="G11198" s="12">
        <f>IF($E11198="","",IF(WEEKDAY($E11198,2)&lt;6,1,0))</f>
        <v/>
      </c>
      <c r="H11198" s="12">
        <f>IF(OR($E11198="",$F11198=""),"",IF(AND($G11198=1,$F11198&gt;='Working Hours'!$C$8,$F11198&lt;'Working Hours'!$C$9),1,0))</f>
        <v/>
      </c>
    </row>
    <row r="11199">
      <c r="A11199" s="11" t="n"/>
      <c r="B11199" s="11" t="n"/>
      <c r="C11199" s="11" t="n"/>
      <c r="E11199" s="12">
        <f>IF($A11199="","",IF(ISNUMBER($A11199),$A11199,IFERROR(DATEVALUE($A11199),"")))</f>
        <v/>
      </c>
      <c r="F11199" s="12">
        <f>IF($B11199="","",IF(ISNUMBER($B11199),HOUR($B11199)*2+MINUTE($B11199)/30,IFERROR(VALUE(LEFT($B11199,FIND(":",$B11199)-1))*2+VALUE(MID($B11199,FIND(":",$B11199)+1,2))/30,"")))</f>
        <v/>
      </c>
      <c r="G11199" s="12">
        <f>IF($E11199="","",IF(WEEKDAY($E11199,2)&lt;6,1,0))</f>
        <v/>
      </c>
      <c r="H11199" s="12">
        <f>IF(OR($E11199="",$F11199=""),"",IF(AND($G11199=1,$F11199&gt;='Working Hours'!$C$8,$F11199&lt;'Working Hours'!$C$9),1,0))</f>
        <v/>
      </c>
    </row>
    <row r="11200">
      <c r="A11200" s="11" t="n"/>
      <c r="B11200" s="11" t="n"/>
      <c r="C11200" s="11" t="n"/>
      <c r="E11200" s="12">
        <f>IF($A11200="","",IF(ISNUMBER($A11200),$A11200,IFERROR(DATEVALUE($A11200),"")))</f>
        <v/>
      </c>
      <c r="F11200" s="12">
        <f>IF($B11200="","",IF(ISNUMBER($B11200),HOUR($B11200)*2+MINUTE($B11200)/30,IFERROR(VALUE(LEFT($B11200,FIND(":",$B11200)-1))*2+VALUE(MID($B11200,FIND(":",$B11200)+1,2))/30,"")))</f>
        <v/>
      </c>
      <c r="G11200" s="12">
        <f>IF($E11200="","",IF(WEEKDAY($E11200,2)&lt;6,1,0))</f>
        <v/>
      </c>
      <c r="H11200" s="12">
        <f>IF(OR($E11200="",$F11200=""),"",IF(AND($G11200=1,$F11200&gt;='Working Hours'!$C$8,$F11200&lt;'Working Hours'!$C$9),1,0))</f>
        <v/>
      </c>
    </row>
    <row r="11201">
      <c r="A11201" s="11" t="n"/>
      <c r="B11201" s="11" t="n"/>
      <c r="C11201" s="11" t="n"/>
      <c r="E11201" s="12">
        <f>IF($A11201="","",IF(ISNUMBER($A11201),$A11201,IFERROR(DATEVALUE($A11201),"")))</f>
        <v/>
      </c>
      <c r="F11201" s="12">
        <f>IF($B11201="","",IF(ISNUMBER($B11201),HOUR($B11201)*2+MINUTE($B11201)/30,IFERROR(VALUE(LEFT($B11201,FIND(":",$B11201)-1))*2+VALUE(MID($B11201,FIND(":",$B11201)+1,2))/30,"")))</f>
        <v/>
      </c>
      <c r="G11201" s="12">
        <f>IF($E11201="","",IF(WEEKDAY($E11201,2)&lt;6,1,0))</f>
        <v/>
      </c>
      <c r="H11201" s="12">
        <f>IF(OR($E11201="",$F11201=""),"",IF(AND($G11201=1,$F11201&gt;='Working Hours'!$C$8,$F11201&lt;'Working Hours'!$C$9),1,0))</f>
        <v/>
      </c>
    </row>
    <row r="11202">
      <c r="A11202" s="11" t="n"/>
      <c r="B11202" s="11" t="n"/>
      <c r="C11202" s="11" t="n"/>
      <c r="E11202" s="12">
        <f>IF($A11202="","",IF(ISNUMBER($A11202),$A11202,IFERROR(DATEVALUE($A11202),"")))</f>
        <v/>
      </c>
      <c r="F11202" s="12">
        <f>IF($B11202="","",IF(ISNUMBER($B11202),HOUR($B11202)*2+MINUTE($B11202)/30,IFERROR(VALUE(LEFT($B11202,FIND(":",$B11202)-1))*2+VALUE(MID($B11202,FIND(":",$B11202)+1,2))/30,"")))</f>
        <v/>
      </c>
      <c r="G11202" s="12">
        <f>IF($E11202="","",IF(WEEKDAY($E11202,2)&lt;6,1,0))</f>
        <v/>
      </c>
      <c r="H11202" s="12">
        <f>IF(OR($E11202="",$F11202=""),"",IF(AND($G11202=1,$F11202&gt;='Working Hours'!$C$8,$F11202&lt;'Working Hours'!$C$9),1,0))</f>
        <v/>
      </c>
    </row>
    <row r="11203">
      <c r="A11203" s="11" t="n"/>
      <c r="B11203" s="11" t="n"/>
      <c r="C11203" s="11" t="n"/>
      <c r="E11203" s="12">
        <f>IF($A11203="","",IF(ISNUMBER($A11203),$A11203,IFERROR(DATEVALUE($A11203),"")))</f>
        <v/>
      </c>
      <c r="F11203" s="12">
        <f>IF($B11203="","",IF(ISNUMBER($B11203),HOUR($B11203)*2+MINUTE($B11203)/30,IFERROR(VALUE(LEFT($B11203,FIND(":",$B11203)-1))*2+VALUE(MID($B11203,FIND(":",$B11203)+1,2))/30,"")))</f>
        <v/>
      </c>
      <c r="G11203" s="12">
        <f>IF($E11203="","",IF(WEEKDAY($E11203,2)&lt;6,1,0))</f>
        <v/>
      </c>
      <c r="H11203" s="12">
        <f>IF(OR($E11203="",$F11203=""),"",IF(AND($G11203=1,$F11203&gt;='Working Hours'!$C$8,$F11203&lt;'Working Hours'!$C$9),1,0))</f>
        <v/>
      </c>
    </row>
    <row r="11204">
      <c r="A11204" s="11" t="n"/>
      <c r="B11204" s="11" t="n"/>
      <c r="C11204" s="11" t="n"/>
      <c r="E11204" s="12">
        <f>IF($A11204="","",IF(ISNUMBER($A11204),$A11204,IFERROR(DATEVALUE($A11204),"")))</f>
        <v/>
      </c>
      <c r="F11204" s="12">
        <f>IF($B11204="","",IF(ISNUMBER($B11204),HOUR($B11204)*2+MINUTE($B11204)/30,IFERROR(VALUE(LEFT($B11204,FIND(":",$B11204)-1))*2+VALUE(MID($B11204,FIND(":",$B11204)+1,2))/30,"")))</f>
        <v/>
      </c>
      <c r="G11204" s="12">
        <f>IF($E11204="","",IF(WEEKDAY($E11204,2)&lt;6,1,0))</f>
        <v/>
      </c>
      <c r="H11204" s="12">
        <f>IF(OR($E11204="",$F11204=""),"",IF(AND($G11204=1,$F11204&gt;='Working Hours'!$C$8,$F11204&lt;'Working Hours'!$C$9),1,0))</f>
        <v/>
      </c>
    </row>
    <row r="11205">
      <c r="A11205" s="11" t="n"/>
      <c r="B11205" s="11" t="n"/>
      <c r="C11205" s="11" t="n"/>
      <c r="E11205" s="12">
        <f>IF($A11205="","",IF(ISNUMBER($A11205),$A11205,IFERROR(DATEVALUE($A11205),"")))</f>
        <v/>
      </c>
      <c r="F11205" s="12">
        <f>IF($B11205="","",IF(ISNUMBER($B11205),HOUR($B11205)*2+MINUTE($B11205)/30,IFERROR(VALUE(LEFT($B11205,FIND(":",$B11205)-1))*2+VALUE(MID($B11205,FIND(":",$B11205)+1,2))/30,"")))</f>
        <v/>
      </c>
      <c r="G11205" s="12">
        <f>IF($E11205="","",IF(WEEKDAY($E11205,2)&lt;6,1,0))</f>
        <v/>
      </c>
      <c r="H11205" s="12">
        <f>IF(OR($E11205="",$F11205=""),"",IF(AND($G11205=1,$F11205&gt;='Working Hours'!$C$8,$F11205&lt;'Working Hours'!$C$9),1,0))</f>
        <v/>
      </c>
    </row>
    <row r="11206">
      <c r="A11206" s="11" t="n"/>
      <c r="B11206" s="11" t="n"/>
      <c r="C11206" s="11" t="n"/>
      <c r="E11206" s="12">
        <f>IF($A11206="","",IF(ISNUMBER($A11206),$A11206,IFERROR(DATEVALUE($A11206),"")))</f>
        <v/>
      </c>
      <c r="F11206" s="12">
        <f>IF($B11206="","",IF(ISNUMBER($B11206),HOUR($B11206)*2+MINUTE($B11206)/30,IFERROR(VALUE(LEFT($B11206,FIND(":",$B11206)-1))*2+VALUE(MID($B11206,FIND(":",$B11206)+1,2))/30,"")))</f>
        <v/>
      </c>
      <c r="G11206" s="12">
        <f>IF($E11206="","",IF(WEEKDAY($E11206,2)&lt;6,1,0))</f>
        <v/>
      </c>
      <c r="H11206" s="12">
        <f>IF(OR($E11206="",$F11206=""),"",IF(AND($G11206=1,$F11206&gt;='Working Hours'!$C$8,$F11206&lt;'Working Hours'!$C$9),1,0))</f>
        <v/>
      </c>
    </row>
    <row r="11207">
      <c r="A11207" s="11" t="n"/>
      <c r="B11207" s="11" t="n"/>
      <c r="C11207" s="11" t="n"/>
      <c r="E11207" s="12">
        <f>IF($A11207="","",IF(ISNUMBER($A11207),$A11207,IFERROR(DATEVALUE($A11207),"")))</f>
        <v/>
      </c>
      <c r="F11207" s="12">
        <f>IF($B11207="","",IF(ISNUMBER($B11207),HOUR($B11207)*2+MINUTE($B11207)/30,IFERROR(VALUE(LEFT($B11207,FIND(":",$B11207)-1))*2+VALUE(MID($B11207,FIND(":",$B11207)+1,2))/30,"")))</f>
        <v/>
      </c>
      <c r="G11207" s="12">
        <f>IF($E11207="","",IF(WEEKDAY($E11207,2)&lt;6,1,0))</f>
        <v/>
      </c>
      <c r="H11207" s="12">
        <f>IF(OR($E11207="",$F11207=""),"",IF(AND($G11207=1,$F11207&gt;='Working Hours'!$C$8,$F11207&lt;'Working Hours'!$C$9),1,0))</f>
        <v/>
      </c>
    </row>
    <row r="11208">
      <c r="A11208" s="11" t="n"/>
      <c r="B11208" s="11" t="n"/>
      <c r="C11208" s="11" t="n"/>
      <c r="E11208" s="12">
        <f>IF($A11208="","",IF(ISNUMBER($A11208),$A11208,IFERROR(DATEVALUE($A11208),"")))</f>
        <v/>
      </c>
      <c r="F11208" s="12">
        <f>IF($B11208="","",IF(ISNUMBER($B11208),HOUR($B11208)*2+MINUTE($B11208)/30,IFERROR(VALUE(LEFT($B11208,FIND(":",$B11208)-1))*2+VALUE(MID($B11208,FIND(":",$B11208)+1,2))/30,"")))</f>
        <v/>
      </c>
      <c r="G11208" s="12">
        <f>IF($E11208="","",IF(WEEKDAY($E11208,2)&lt;6,1,0))</f>
        <v/>
      </c>
      <c r="H11208" s="12">
        <f>IF(OR($E11208="",$F11208=""),"",IF(AND($G11208=1,$F11208&gt;='Working Hours'!$C$8,$F11208&lt;'Working Hours'!$C$9),1,0))</f>
        <v/>
      </c>
    </row>
    <row r="11209">
      <c r="A11209" s="11" t="n"/>
      <c r="B11209" s="11" t="n"/>
      <c r="C11209" s="11" t="n"/>
      <c r="E11209" s="12">
        <f>IF($A11209="","",IF(ISNUMBER($A11209),$A11209,IFERROR(DATEVALUE($A11209),"")))</f>
        <v/>
      </c>
      <c r="F11209" s="12">
        <f>IF($B11209="","",IF(ISNUMBER($B11209),HOUR($B11209)*2+MINUTE($B11209)/30,IFERROR(VALUE(LEFT($B11209,FIND(":",$B11209)-1))*2+VALUE(MID($B11209,FIND(":",$B11209)+1,2))/30,"")))</f>
        <v/>
      </c>
      <c r="G11209" s="12">
        <f>IF($E11209="","",IF(WEEKDAY($E11209,2)&lt;6,1,0))</f>
        <v/>
      </c>
      <c r="H11209" s="12">
        <f>IF(OR($E11209="",$F11209=""),"",IF(AND($G11209=1,$F11209&gt;='Working Hours'!$C$8,$F11209&lt;'Working Hours'!$C$9),1,0))</f>
        <v/>
      </c>
    </row>
    <row r="11210">
      <c r="A11210" s="11" t="n"/>
      <c r="B11210" s="11" t="n"/>
      <c r="C11210" s="11" t="n"/>
      <c r="E11210" s="12">
        <f>IF($A11210="","",IF(ISNUMBER($A11210),$A11210,IFERROR(DATEVALUE($A11210),"")))</f>
        <v/>
      </c>
      <c r="F11210" s="12">
        <f>IF($B11210="","",IF(ISNUMBER($B11210),HOUR($B11210)*2+MINUTE($B11210)/30,IFERROR(VALUE(LEFT($B11210,FIND(":",$B11210)-1))*2+VALUE(MID($B11210,FIND(":",$B11210)+1,2))/30,"")))</f>
        <v/>
      </c>
      <c r="G11210" s="12">
        <f>IF($E11210="","",IF(WEEKDAY($E11210,2)&lt;6,1,0))</f>
        <v/>
      </c>
      <c r="H11210" s="12">
        <f>IF(OR($E11210="",$F11210=""),"",IF(AND($G11210=1,$F11210&gt;='Working Hours'!$C$8,$F11210&lt;'Working Hours'!$C$9),1,0))</f>
        <v/>
      </c>
    </row>
    <row r="11211">
      <c r="A11211" s="11" t="n"/>
      <c r="B11211" s="11" t="n"/>
      <c r="C11211" s="11" t="n"/>
      <c r="E11211" s="12">
        <f>IF($A11211="","",IF(ISNUMBER($A11211),$A11211,IFERROR(DATEVALUE($A11211),"")))</f>
        <v/>
      </c>
      <c r="F11211" s="12">
        <f>IF($B11211="","",IF(ISNUMBER($B11211),HOUR($B11211)*2+MINUTE($B11211)/30,IFERROR(VALUE(LEFT($B11211,FIND(":",$B11211)-1))*2+VALUE(MID($B11211,FIND(":",$B11211)+1,2))/30,"")))</f>
        <v/>
      </c>
      <c r="G11211" s="12">
        <f>IF($E11211="","",IF(WEEKDAY($E11211,2)&lt;6,1,0))</f>
        <v/>
      </c>
      <c r="H11211" s="12">
        <f>IF(OR($E11211="",$F11211=""),"",IF(AND($G11211=1,$F11211&gt;='Working Hours'!$C$8,$F11211&lt;'Working Hours'!$C$9),1,0))</f>
        <v/>
      </c>
    </row>
    <row r="11212">
      <c r="A11212" s="11" t="n"/>
      <c r="B11212" s="11" t="n"/>
      <c r="C11212" s="11" t="n"/>
      <c r="E11212" s="12">
        <f>IF($A11212="","",IF(ISNUMBER($A11212),$A11212,IFERROR(DATEVALUE($A11212),"")))</f>
        <v/>
      </c>
      <c r="F11212" s="12">
        <f>IF($B11212="","",IF(ISNUMBER($B11212),HOUR($B11212)*2+MINUTE($B11212)/30,IFERROR(VALUE(LEFT($B11212,FIND(":",$B11212)-1))*2+VALUE(MID($B11212,FIND(":",$B11212)+1,2))/30,"")))</f>
        <v/>
      </c>
      <c r="G11212" s="12">
        <f>IF($E11212="","",IF(WEEKDAY($E11212,2)&lt;6,1,0))</f>
        <v/>
      </c>
      <c r="H11212" s="12">
        <f>IF(OR($E11212="",$F11212=""),"",IF(AND($G11212=1,$F11212&gt;='Working Hours'!$C$8,$F11212&lt;'Working Hours'!$C$9),1,0))</f>
        <v/>
      </c>
    </row>
    <row r="11213">
      <c r="A11213" s="11" t="n"/>
      <c r="B11213" s="11" t="n"/>
      <c r="C11213" s="11" t="n"/>
      <c r="E11213" s="12">
        <f>IF($A11213="","",IF(ISNUMBER($A11213),$A11213,IFERROR(DATEVALUE($A11213),"")))</f>
        <v/>
      </c>
      <c r="F11213" s="12">
        <f>IF($B11213="","",IF(ISNUMBER($B11213),HOUR($B11213)*2+MINUTE($B11213)/30,IFERROR(VALUE(LEFT($B11213,FIND(":",$B11213)-1))*2+VALUE(MID($B11213,FIND(":",$B11213)+1,2))/30,"")))</f>
        <v/>
      </c>
      <c r="G11213" s="12">
        <f>IF($E11213="","",IF(WEEKDAY($E11213,2)&lt;6,1,0))</f>
        <v/>
      </c>
      <c r="H11213" s="12">
        <f>IF(OR($E11213="",$F11213=""),"",IF(AND($G11213=1,$F11213&gt;='Working Hours'!$C$8,$F11213&lt;'Working Hours'!$C$9),1,0))</f>
        <v/>
      </c>
    </row>
    <row r="11214">
      <c r="A11214" s="11" t="n"/>
      <c r="B11214" s="11" t="n"/>
      <c r="C11214" s="11" t="n"/>
      <c r="E11214" s="12">
        <f>IF($A11214="","",IF(ISNUMBER($A11214),$A11214,IFERROR(DATEVALUE($A11214),"")))</f>
        <v/>
      </c>
      <c r="F11214" s="12">
        <f>IF($B11214="","",IF(ISNUMBER($B11214),HOUR($B11214)*2+MINUTE($B11214)/30,IFERROR(VALUE(LEFT($B11214,FIND(":",$B11214)-1))*2+VALUE(MID($B11214,FIND(":",$B11214)+1,2))/30,"")))</f>
        <v/>
      </c>
      <c r="G11214" s="12">
        <f>IF($E11214="","",IF(WEEKDAY($E11214,2)&lt;6,1,0))</f>
        <v/>
      </c>
      <c r="H11214" s="12">
        <f>IF(OR($E11214="",$F11214=""),"",IF(AND($G11214=1,$F11214&gt;='Working Hours'!$C$8,$F11214&lt;'Working Hours'!$C$9),1,0))</f>
        <v/>
      </c>
    </row>
    <row r="11215">
      <c r="A11215" s="11" t="n"/>
      <c r="B11215" s="11" t="n"/>
      <c r="C11215" s="11" t="n"/>
      <c r="E11215" s="12">
        <f>IF($A11215="","",IF(ISNUMBER($A11215),$A11215,IFERROR(DATEVALUE($A11215),"")))</f>
        <v/>
      </c>
      <c r="F11215" s="12">
        <f>IF($B11215="","",IF(ISNUMBER($B11215),HOUR($B11215)*2+MINUTE($B11215)/30,IFERROR(VALUE(LEFT($B11215,FIND(":",$B11215)-1))*2+VALUE(MID($B11215,FIND(":",$B11215)+1,2))/30,"")))</f>
        <v/>
      </c>
      <c r="G11215" s="12">
        <f>IF($E11215="","",IF(WEEKDAY($E11215,2)&lt;6,1,0))</f>
        <v/>
      </c>
      <c r="H11215" s="12">
        <f>IF(OR($E11215="",$F11215=""),"",IF(AND($G11215=1,$F11215&gt;='Working Hours'!$C$8,$F11215&lt;'Working Hours'!$C$9),1,0))</f>
        <v/>
      </c>
    </row>
    <row r="11216">
      <c r="A11216" s="11" t="n"/>
      <c r="B11216" s="11" t="n"/>
      <c r="C11216" s="11" t="n"/>
      <c r="E11216" s="12">
        <f>IF($A11216="","",IF(ISNUMBER($A11216),$A11216,IFERROR(DATEVALUE($A11216),"")))</f>
        <v/>
      </c>
      <c r="F11216" s="12">
        <f>IF($B11216="","",IF(ISNUMBER($B11216),HOUR($B11216)*2+MINUTE($B11216)/30,IFERROR(VALUE(LEFT($B11216,FIND(":",$B11216)-1))*2+VALUE(MID($B11216,FIND(":",$B11216)+1,2))/30,"")))</f>
        <v/>
      </c>
      <c r="G11216" s="12">
        <f>IF($E11216="","",IF(WEEKDAY($E11216,2)&lt;6,1,0))</f>
        <v/>
      </c>
      <c r="H11216" s="12">
        <f>IF(OR($E11216="",$F11216=""),"",IF(AND($G11216=1,$F11216&gt;='Working Hours'!$C$8,$F11216&lt;'Working Hours'!$C$9),1,0))</f>
        <v/>
      </c>
    </row>
    <row r="11217">
      <c r="A11217" s="11" t="n"/>
      <c r="B11217" s="11" t="n"/>
      <c r="C11217" s="11" t="n"/>
      <c r="E11217" s="12">
        <f>IF($A11217="","",IF(ISNUMBER($A11217),$A11217,IFERROR(DATEVALUE($A11217),"")))</f>
        <v/>
      </c>
      <c r="F11217" s="12">
        <f>IF($B11217="","",IF(ISNUMBER($B11217),HOUR($B11217)*2+MINUTE($B11217)/30,IFERROR(VALUE(LEFT($B11217,FIND(":",$B11217)-1))*2+VALUE(MID($B11217,FIND(":",$B11217)+1,2))/30,"")))</f>
        <v/>
      </c>
      <c r="G11217" s="12">
        <f>IF($E11217="","",IF(WEEKDAY($E11217,2)&lt;6,1,0))</f>
        <v/>
      </c>
      <c r="H11217" s="12">
        <f>IF(OR($E11217="",$F11217=""),"",IF(AND($G11217=1,$F11217&gt;='Working Hours'!$C$8,$F11217&lt;'Working Hours'!$C$9),1,0))</f>
        <v/>
      </c>
    </row>
    <row r="11218">
      <c r="A11218" s="11" t="n"/>
      <c r="B11218" s="11" t="n"/>
      <c r="C11218" s="11" t="n"/>
      <c r="E11218" s="12">
        <f>IF($A11218="","",IF(ISNUMBER($A11218),$A11218,IFERROR(DATEVALUE($A11218),"")))</f>
        <v/>
      </c>
      <c r="F11218" s="12">
        <f>IF($B11218="","",IF(ISNUMBER($B11218),HOUR($B11218)*2+MINUTE($B11218)/30,IFERROR(VALUE(LEFT($B11218,FIND(":",$B11218)-1))*2+VALUE(MID($B11218,FIND(":",$B11218)+1,2))/30,"")))</f>
        <v/>
      </c>
      <c r="G11218" s="12">
        <f>IF($E11218="","",IF(WEEKDAY($E11218,2)&lt;6,1,0))</f>
        <v/>
      </c>
      <c r="H11218" s="12">
        <f>IF(OR($E11218="",$F11218=""),"",IF(AND($G11218=1,$F11218&gt;='Working Hours'!$C$8,$F11218&lt;'Working Hours'!$C$9),1,0))</f>
        <v/>
      </c>
    </row>
    <row r="11219">
      <c r="A11219" s="11" t="n"/>
      <c r="B11219" s="11" t="n"/>
      <c r="C11219" s="11" t="n"/>
      <c r="E11219" s="12">
        <f>IF($A11219="","",IF(ISNUMBER($A11219),$A11219,IFERROR(DATEVALUE($A11219),"")))</f>
        <v/>
      </c>
      <c r="F11219" s="12">
        <f>IF($B11219="","",IF(ISNUMBER($B11219),HOUR($B11219)*2+MINUTE($B11219)/30,IFERROR(VALUE(LEFT($B11219,FIND(":",$B11219)-1))*2+VALUE(MID($B11219,FIND(":",$B11219)+1,2))/30,"")))</f>
        <v/>
      </c>
      <c r="G11219" s="12">
        <f>IF($E11219="","",IF(WEEKDAY($E11219,2)&lt;6,1,0))</f>
        <v/>
      </c>
      <c r="H11219" s="12">
        <f>IF(OR($E11219="",$F11219=""),"",IF(AND($G11219=1,$F11219&gt;='Working Hours'!$C$8,$F11219&lt;'Working Hours'!$C$9),1,0))</f>
        <v/>
      </c>
    </row>
    <row r="11220">
      <c r="A11220" s="11" t="n"/>
      <c r="B11220" s="11" t="n"/>
      <c r="C11220" s="11" t="n"/>
      <c r="E11220" s="12">
        <f>IF($A11220="","",IF(ISNUMBER($A11220),$A11220,IFERROR(DATEVALUE($A11220),"")))</f>
        <v/>
      </c>
      <c r="F11220" s="12">
        <f>IF($B11220="","",IF(ISNUMBER($B11220),HOUR($B11220)*2+MINUTE($B11220)/30,IFERROR(VALUE(LEFT($B11220,FIND(":",$B11220)-1))*2+VALUE(MID($B11220,FIND(":",$B11220)+1,2))/30,"")))</f>
        <v/>
      </c>
      <c r="G11220" s="12">
        <f>IF($E11220="","",IF(WEEKDAY($E11220,2)&lt;6,1,0))</f>
        <v/>
      </c>
      <c r="H11220" s="12">
        <f>IF(OR($E11220="",$F11220=""),"",IF(AND($G11220=1,$F11220&gt;='Working Hours'!$C$8,$F11220&lt;'Working Hours'!$C$9),1,0))</f>
        <v/>
      </c>
    </row>
    <row r="11221">
      <c r="A11221" s="11" t="n"/>
      <c r="B11221" s="11" t="n"/>
      <c r="C11221" s="11" t="n"/>
      <c r="E11221" s="12">
        <f>IF($A11221="","",IF(ISNUMBER($A11221),$A11221,IFERROR(DATEVALUE($A11221),"")))</f>
        <v/>
      </c>
      <c r="F11221" s="12">
        <f>IF($B11221="","",IF(ISNUMBER($B11221),HOUR($B11221)*2+MINUTE($B11221)/30,IFERROR(VALUE(LEFT($B11221,FIND(":",$B11221)-1))*2+VALUE(MID($B11221,FIND(":",$B11221)+1,2))/30,"")))</f>
        <v/>
      </c>
      <c r="G11221" s="12">
        <f>IF($E11221="","",IF(WEEKDAY($E11221,2)&lt;6,1,0))</f>
        <v/>
      </c>
      <c r="H11221" s="12">
        <f>IF(OR($E11221="",$F11221=""),"",IF(AND($G11221=1,$F11221&gt;='Working Hours'!$C$8,$F11221&lt;'Working Hours'!$C$9),1,0))</f>
        <v/>
      </c>
    </row>
    <row r="11222">
      <c r="A11222" s="11" t="n"/>
      <c r="B11222" s="11" t="n"/>
      <c r="C11222" s="11" t="n"/>
      <c r="E11222" s="12">
        <f>IF($A11222="","",IF(ISNUMBER($A11222),$A11222,IFERROR(DATEVALUE($A11222),"")))</f>
        <v/>
      </c>
      <c r="F11222" s="12">
        <f>IF($B11222="","",IF(ISNUMBER($B11222),HOUR($B11222)*2+MINUTE($B11222)/30,IFERROR(VALUE(LEFT($B11222,FIND(":",$B11222)-1))*2+VALUE(MID($B11222,FIND(":",$B11222)+1,2))/30,"")))</f>
        <v/>
      </c>
      <c r="G11222" s="12">
        <f>IF($E11222="","",IF(WEEKDAY($E11222,2)&lt;6,1,0))</f>
        <v/>
      </c>
      <c r="H11222" s="12">
        <f>IF(OR($E11222="",$F11222=""),"",IF(AND($G11222=1,$F11222&gt;='Working Hours'!$C$8,$F11222&lt;'Working Hours'!$C$9),1,0))</f>
        <v/>
      </c>
    </row>
    <row r="11223">
      <c r="A11223" s="11" t="n"/>
      <c r="B11223" s="11" t="n"/>
      <c r="C11223" s="11" t="n"/>
      <c r="E11223" s="12">
        <f>IF($A11223="","",IF(ISNUMBER($A11223),$A11223,IFERROR(DATEVALUE($A11223),"")))</f>
        <v/>
      </c>
      <c r="F11223" s="12">
        <f>IF($B11223="","",IF(ISNUMBER($B11223),HOUR($B11223)*2+MINUTE($B11223)/30,IFERROR(VALUE(LEFT($B11223,FIND(":",$B11223)-1))*2+VALUE(MID($B11223,FIND(":",$B11223)+1,2))/30,"")))</f>
        <v/>
      </c>
      <c r="G11223" s="12">
        <f>IF($E11223="","",IF(WEEKDAY($E11223,2)&lt;6,1,0))</f>
        <v/>
      </c>
      <c r="H11223" s="12">
        <f>IF(OR($E11223="",$F11223=""),"",IF(AND($G11223=1,$F11223&gt;='Working Hours'!$C$8,$F11223&lt;'Working Hours'!$C$9),1,0))</f>
        <v/>
      </c>
    </row>
    <row r="11224">
      <c r="A11224" s="11" t="n"/>
      <c r="B11224" s="11" t="n"/>
      <c r="C11224" s="11" t="n"/>
      <c r="E11224" s="12">
        <f>IF($A11224="","",IF(ISNUMBER($A11224),$A11224,IFERROR(DATEVALUE($A11224),"")))</f>
        <v/>
      </c>
      <c r="F11224" s="12">
        <f>IF($B11224="","",IF(ISNUMBER($B11224),HOUR($B11224)*2+MINUTE($B11224)/30,IFERROR(VALUE(LEFT($B11224,FIND(":",$B11224)-1))*2+VALUE(MID($B11224,FIND(":",$B11224)+1,2))/30,"")))</f>
        <v/>
      </c>
      <c r="G11224" s="12">
        <f>IF($E11224="","",IF(WEEKDAY($E11224,2)&lt;6,1,0))</f>
        <v/>
      </c>
      <c r="H11224" s="12">
        <f>IF(OR($E11224="",$F11224=""),"",IF(AND($G11224=1,$F11224&gt;='Working Hours'!$C$8,$F11224&lt;'Working Hours'!$C$9),1,0))</f>
        <v/>
      </c>
    </row>
    <row r="11225">
      <c r="A11225" s="11" t="n"/>
      <c r="B11225" s="11" t="n"/>
      <c r="C11225" s="11" t="n"/>
      <c r="E11225" s="12">
        <f>IF($A11225="","",IF(ISNUMBER($A11225),$A11225,IFERROR(DATEVALUE($A11225),"")))</f>
        <v/>
      </c>
      <c r="F11225" s="12">
        <f>IF($B11225="","",IF(ISNUMBER($B11225),HOUR($B11225)*2+MINUTE($B11225)/30,IFERROR(VALUE(LEFT($B11225,FIND(":",$B11225)-1))*2+VALUE(MID($B11225,FIND(":",$B11225)+1,2))/30,"")))</f>
        <v/>
      </c>
      <c r="G11225" s="12">
        <f>IF($E11225="","",IF(WEEKDAY($E11225,2)&lt;6,1,0))</f>
        <v/>
      </c>
      <c r="H11225" s="12">
        <f>IF(OR($E11225="",$F11225=""),"",IF(AND($G11225=1,$F11225&gt;='Working Hours'!$C$8,$F11225&lt;'Working Hours'!$C$9),1,0))</f>
        <v/>
      </c>
    </row>
    <row r="11226">
      <c r="A11226" s="11" t="n"/>
      <c r="B11226" s="11" t="n"/>
      <c r="C11226" s="11" t="n"/>
      <c r="E11226" s="12">
        <f>IF($A11226="","",IF(ISNUMBER($A11226),$A11226,IFERROR(DATEVALUE($A11226),"")))</f>
        <v/>
      </c>
      <c r="F11226" s="12">
        <f>IF($B11226="","",IF(ISNUMBER($B11226),HOUR($B11226)*2+MINUTE($B11226)/30,IFERROR(VALUE(LEFT($B11226,FIND(":",$B11226)-1))*2+VALUE(MID($B11226,FIND(":",$B11226)+1,2))/30,"")))</f>
        <v/>
      </c>
      <c r="G11226" s="12">
        <f>IF($E11226="","",IF(WEEKDAY($E11226,2)&lt;6,1,0))</f>
        <v/>
      </c>
      <c r="H11226" s="12">
        <f>IF(OR($E11226="",$F11226=""),"",IF(AND($G11226=1,$F11226&gt;='Working Hours'!$C$8,$F11226&lt;'Working Hours'!$C$9),1,0))</f>
        <v/>
      </c>
    </row>
    <row r="11227">
      <c r="A11227" s="11" t="n"/>
      <c r="B11227" s="11" t="n"/>
      <c r="C11227" s="11" t="n"/>
      <c r="E11227" s="12">
        <f>IF($A11227="","",IF(ISNUMBER($A11227),$A11227,IFERROR(DATEVALUE($A11227),"")))</f>
        <v/>
      </c>
      <c r="F11227" s="12">
        <f>IF($B11227="","",IF(ISNUMBER($B11227),HOUR($B11227)*2+MINUTE($B11227)/30,IFERROR(VALUE(LEFT($B11227,FIND(":",$B11227)-1))*2+VALUE(MID($B11227,FIND(":",$B11227)+1,2))/30,"")))</f>
        <v/>
      </c>
      <c r="G11227" s="12">
        <f>IF($E11227="","",IF(WEEKDAY($E11227,2)&lt;6,1,0))</f>
        <v/>
      </c>
      <c r="H11227" s="12">
        <f>IF(OR($E11227="",$F11227=""),"",IF(AND($G11227=1,$F11227&gt;='Working Hours'!$C$8,$F11227&lt;'Working Hours'!$C$9),1,0))</f>
        <v/>
      </c>
    </row>
    <row r="11228">
      <c r="A11228" s="11" t="n"/>
      <c r="B11228" s="11" t="n"/>
      <c r="C11228" s="11" t="n"/>
      <c r="E11228" s="12">
        <f>IF($A11228="","",IF(ISNUMBER($A11228),$A11228,IFERROR(DATEVALUE($A11228),"")))</f>
        <v/>
      </c>
      <c r="F11228" s="12">
        <f>IF($B11228="","",IF(ISNUMBER($B11228),HOUR($B11228)*2+MINUTE($B11228)/30,IFERROR(VALUE(LEFT($B11228,FIND(":",$B11228)-1))*2+VALUE(MID($B11228,FIND(":",$B11228)+1,2))/30,"")))</f>
        <v/>
      </c>
      <c r="G11228" s="12">
        <f>IF($E11228="","",IF(WEEKDAY($E11228,2)&lt;6,1,0))</f>
        <v/>
      </c>
      <c r="H11228" s="12">
        <f>IF(OR($E11228="",$F11228=""),"",IF(AND($G11228=1,$F11228&gt;='Working Hours'!$C$8,$F11228&lt;'Working Hours'!$C$9),1,0))</f>
        <v/>
      </c>
    </row>
    <row r="11229">
      <c r="A11229" s="11" t="n"/>
      <c r="B11229" s="11" t="n"/>
      <c r="C11229" s="11" t="n"/>
      <c r="E11229" s="12">
        <f>IF($A11229="","",IF(ISNUMBER($A11229),$A11229,IFERROR(DATEVALUE($A11229),"")))</f>
        <v/>
      </c>
      <c r="F11229" s="12">
        <f>IF($B11229="","",IF(ISNUMBER($B11229),HOUR($B11229)*2+MINUTE($B11229)/30,IFERROR(VALUE(LEFT($B11229,FIND(":",$B11229)-1))*2+VALUE(MID($B11229,FIND(":",$B11229)+1,2))/30,"")))</f>
        <v/>
      </c>
      <c r="G11229" s="12">
        <f>IF($E11229="","",IF(WEEKDAY($E11229,2)&lt;6,1,0))</f>
        <v/>
      </c>
      <c r="H11229" s="12">
        <f>IF(OR($E11229="",$F11229=""),"",IF(AND($G11229=1,$F11229&gt;='Working Hours'!$C$8,$F11229&lt;'Working Hours'!$C$9),1,0))</f>
        <v/>
      </c>
    </row>
    <row r="11230">
      <c r="A11230" s="11" t="n"/>
      <c r="B11230" s="11" t="n"/>
      <c r="C11230" s="11" t="n"/>
      <c r="E11230" s="12">
        <f>IF($A11230="","",IF(ISNUMBER($A11230),$A11230,IFERROR(DATEVALUE($A11230),"")))</f>
        <v/>
      </c>
      <c r="F11230" s="12">
        <f>IF($B11230="","",IF(ISNUMBER($B11230),HOUR($B11230)*2+MINUTE($B11230)/30,IFERROR(VALUE(LEFT($B11230,FIND(":",$B11230)-1))*2+VALUE(MID($B11230,FIND(":",$B11230)+1,2))/30,"")))</f>
        <v/>
      </c>
      <c r="G11230" s="12">
        <f>IF($E11230="","",IF(WEEKDAY($E11230,2)&lt;6,1,0))</f>
        <v/>
      </c>
      <c r="H11230" s="12">
        <f>IF(OR($E11230="",$F11230=""),"",IF(AND($G11230=1,$F11230&gt;='Working Hours'!$C$8,$F11230&lt;'Working Hours'!$C$9),1,0))</f>
        <v/>
      </c>
    </row>
    <row r="11231">
      <c r="A11231" s="11" t="n"/>
      <c r="B11231" s="11" t="n"/>
      <c r="C11231" s="11" t="n"/>
      <c r="E11231" s="12">
        <f>IF($A11231="","",IF(ISNUMBER($A11231),$A11231,IFERROR(DATEVALUE($A11231),"")))</f>
        <v/>
      </c>
      <c r="F11231" s="12">
        <f>IF($B11231="","",IF(ISNUMBER($B11231),HOUR($B11231)*2+MINUTE($B11231)/30,IFERROR(VALUE(LEFT($B11231,FIND(":",$B11231)-1))*2+VALUE(MID($B11231,FIND(":",$B11231)+1,2))/30,"")))</f>
        <v/>
      </c>
      <c r="G11231" s="12">
        <f>IF($E11231="","",IF(WEEKDAY($E11231,2)&lt;6,1,0))</f>
        <v/>
      </c>
      <c r="H11231" s="12">
        <f>IF(OR($E11231="",$F11231=""),"",IF(AND($G11231=1,$F11231&gt;='Working Hours'!$C$8,$F11231&lt;'Working Hours'!$C$9),1,0))</f>
        <v/>
      </c>
    </row>
    <row r="11232">
      <c r="A11232" s="11" t="n"/>
      <c r="B11232" s="11" t="n"/>
      <c r="C11232" s="11" t="n"/>
      <c r="E11232" s="12">
        <f>IF($A11232="","",IF(ISNUMBER($A11232),$A11232,IFERROR(DATEVALUE($A11232),"")))</f>
        <v/>
      </c>
      <c r="F11232" s="12">
        <f>IF($B11232="","",IF(ISNUMBER($B11232),HOUR($B11232)*2+MINUTE($B11232)/30,IFERROR(VALUE(LEFT($B11232,FIND(":",$B11232)-1))*2+VALUE(MID($B11232,FIND(":",$B11232)+1,2))/30,"")))</f>
        <v/>
      </c>
      <c r="G11232" s="12">
        <f>IF($E11232="","",IF(WEEKDAY($E11232,2)&lt;6,1,0))</f>
        <v/>
      </c>
      <c r="H11232" s="12">
        <f>IF(OR($E11232="",$F11232=""),"",IF(AND($G11232=1,$F11232&gt;='Working Hours'!$C$8,$F11232&lt;'Working Hours'!$C$9),1,0))</f>
        <v/>
      </c>
    </row>
    <row r="11233">
      <c r="A11233" s="11" t="n"/>
      <c r="B11233" s="11" t="n"/>
      <c r="C11233" s="11" t="n"/>
      <c r="E11233" s="12">
        <f>IF($A11233="","",IF(ISNUMBER($A11233),$A11233,IFERROR(DATEVALUE($A11233),"")))</f>
        <v/>
      </c>
      <c r="F11233" s="12">
        <f>IF($B11233="","",IF(ISNUMBER($B11233),HOUR($B11233)*2+MINUTE($B11233)/30,IFERROR(VALUE(LEFT($B11233,FIND(":",$B11233)-1))*2+VALUE(MID($B11233,FIND(":",$B11233)+1,2))/30,"")))</f>
        <v/>
      </c>
      <c r="G11233" s="12">
        <f>IF($E11233="","",IF(WEEKDAY($E11233,2)&lt;6,1,0))</f>
        <v/>
      </c>
      <c r="H11233" s="12">
        <f>IF(OR($E11233="",$F11233=""),"",IF(AND($G11233=1,$F11233&gt;='Working Hours'!$C$8,$F11233&lt;'Working Hours'!$C$9),1,0))</f>
        <v/>
      </c>
    </row>
    <row r="11234">
      <c r="A11234" s="11" t="n"/>
      <c r="B11234" s="11" t="n"/>
      <c r="C11234" s="11" t="n"/>
      <c r="E11234" s="12">
        <f>IF($A11234="","",IF(ISNUMBER($A11234),$A11234,IFERROR(DATEVALUE($A11234),"")))</f>
        <v/>
      </c>
      <c r="F11234" s="12">
        <f>IF($B11234="","",IF(ISNUMBER($B11234),HOUR($B11234)*2+MINUTE($B11234)/30,IFERROR(VALUE(LEFT($B11234,FIND(":",$B11234)-1))*2+VALUE(MID($B11234,FIND(":",$B11234)+1,2))/30,"")))</f>
        <v/>
      </c>
      <c r="G11234" s="12">
        <f>IF($E11234="","",IF(WEEKDAY($E11234,2)&lt;6,1,0))</f>
        <v/>
      </c>
      <c r="H11234" s="12">
        <f>IF(OR($E11234="",$F11234=""),"",IF(AND($G11234=1,$F11234&gt;='Working Hours'!$C$8,$F11234&lt;'Working Hours'!$C$9),1,0))</f>
        <v/>
      </c>
    </row>
    <row r="11235">
      <c r="A11235" s="11" t="n"/>
      <c r="B11235" s="11" t="n"/>
      <c r="C11235" s="11" t="n"/>
      <c r="E11235" s="12">
        <f>IF($A11235="","",IF(ISNUMBER($A11235),$A11235,IFERROR(DATEVALUE($A11235),"")))</f>
        <v/>
      </c>
      <c r="F11235" s="12">
        <f>IF($B11235="","",IF(ISNUMBER($B11235),HOUR($B11235)*2+MINUTE($B11235)/30,IFERROR(VALUE(LEFT($B11235,FIND(":",$B11235)-1))*2+VALUE(MID($B11235,FIND(":",$B11235)+1,2))/30,"")))</f>
        <v/>
      </c>
      <c r="G11235" s="12">
        <f>IF($E11235="","",IF(WEEKDAY($E11235,2)&lt;6,1,0))</f>
        <v/>
      </c>
      <c r="H11235" s="12">
        <f>IF(OR($E11235="",$F11235=""),"",IF(AND($G11235=1,$F11235&gt;='Working Hours'!$C$8,$F11235&lt;'Working Hours'!$C$9),1,0))</f>
        <v/>
      </c>
    </row>
    <row r="11236">
      <c r="A11236" s="11" t="n"/>
      <c r="B11236" s="11" t="n"/>
      <c r="C11236" s="11" t="n"/>
      <c r="E11236" s="12">
        <f>IF($A11236="","",IF(ISNUMBER($A11236),$A11236,IFERROR(DATEVALUE($A11236),"")))</f>
        <v/>
      </c>
      <c r="F11236" s="12">
        <f>IF($B11236="","",IF(ISNUMBER($B11236),HOUR($B11236)*2+MINUTE($B11236)/30,IFERROR(VALUE(LEFT($B11236,FIND(":",$B11236)-1))*2+VALUE(MID($B11236,FIND(":",$B11236)+1,2))/30,"")))</f>
        <v/>
      </c>
      <c r="G11236" s="12">
        <f>IF($E11236="","",IF(WEEKDAY($E11236,2)&lt;6,1,0))</f>
        <v/>
      </c>
      <c r="H11236" s="12">
        <f>IF(OR($E11236="",$F11236=""),"",IF(AND($G11236=1,$F11236&gt;='Working Hours'!$C$8,$F11236&lt;'Working Hours'!$C$9),1,0))</f>
        <v/>
      </c>
    </row>
    <row r="11237">
      <c r="A11237" s="11" t="n"/>
      <c r="B11237" s="11" t="n"/>
      <c r="C11237" s="11" t="n"/>
      <c r="E11237" s="12">
        <f>IF($A11237="","",IF(ISNUMBER($A11237),$A11237,IFERROR(DATEVALUE($A11237),"")))</f>
        <v/>
      </c>
      <c r="F11237" s="12">
        <f>IF($B11237="","",IF(ISNUMBER($B11237),HOUR($B11237)*2+MINUTE($B11237)/30,IFERROR(VALUE(LEFT($B11237,FIND(":",$B11237)-1))*2+VALUE(MID($B11237,FIND(":",$B11237)+1,2))/30,"")))</f>
        <v/>
      </c>
      <c r="G11237" s="12">
        <f>IF($E11237="","",IF(WEEKDAY($E11237,2)&lt;6,1,0))</f>
        <v/>
      </c>
      <c r="H11237" s="12">
        <f>IF(OR($E11237="",$F11237=""),"",IF(AND($G11237=1,$F11237&gt;='Working Hours'!$C$8,$F11237&lt;'Working Hours'!$C$9),1,0))</f>
        <v/>
      </c>
    </row>
    <row r="11238">
      <c r="A11238" s="11" t="n"/>
      <c r="B11238" s="11" t="n"/>
      <c r="C11238" s="11" t="n"/>
      <c r="E11238" s="12">
        <f>IF($A11238="","",IF(ISNUMBER($A11238),$A11238,IFERROR(DATEVALUE($A11238),"")))</f>
        <v/>
      </c>
      <c r="F11238" s="12">
        <f>IF($B11238="","",IF(ISNUMBER($B11238),HOUR($B11238)*2+MINUTE($B11238)/30,IFERROR(VALUE(LEFT($B11238,FIND(":",$B11238)-1))*2+VALUE(MID($B11238,FIND(":",$B11238)+1,2))/30,"")))</f>
        <v/>
      </c>
      <c r="G11238" s="12">
        <f>IF($E11238="","",IF(WEEKDAY($E11238,2)&lt;6,1,0))</f>
        <v/>
      </c>
      <c r="H11238" s="12">
        <f>IF(OR($E11238="",$F11238=""),"",IF(AND($G11238=1,$F11238&gt;='Working Hours'!$C$8,$F11238&lt;'Working Hours'!$C$9),1,0))</f>
        <v/>
      </c>
    </row>
    <row r="11239">
      <c r="A11239" s="11" t="n"/>
      <c r="B11239" s="11" t="n"/>
      <c r="C11239" s="11" t="n"/>
      <c r="E11239" s="12">
        <f>IF($A11239="","",IF(ISNUMBER($A11239),$A11239,IFERROR(DATEVALUE($A11239),"")))</f>
        <v/>
      </c>
      <c r="F11239" s="12">
        <f>IF($B11239="","",IF(ISNUMBER($B11239),HOUR($B11239)*2+MINUTE($B11239)/30,IFERROR(VALUE(LEFT($B11239,FIND(":",$B11239)-1))*2+VALUE(MID($B11239,FIND(":",$B11239)+1,2))/30,"")))</f>
        <v/>
      </c>
      <c r="G11239" s="12">
        <f>IF($E11239="","",IF(WEEKDAY($E11239,2)&lt;6,1,0))</f>
        <v/>
      </c>
      <c r="H11239" s="12">
        <f>IF(OR($E11239="",$F11239=""),"",IF(AND($G11239=1,$F11239&gt;='Working Hours'!$C$8,$F11239&lt;'Working Hours'!$C$9),1,0))</f>
        <v/>
      </c>
    </row>
    <row r="11240">
      <c r="A11240" s="11" t="n"/>
      <c r="B11240" s="11" t="n"/>
      <c r="C11240" s="11" t="n"/>
      <c r="E11240" s="12">
        <f>IF($A11240="","",IF(ISNUMBER($A11240),$A11240,IFERROR(DATEVALUE($A11240),"")))</f>
        <v/>
      </c>
      <c r="F11240" s="12">
        <f>IF($B11240="","",IF(ISNUMBER($B11240),HOUR($B11240)*2+MINUTE($B11240)/30,IFERROR(VALUE(LEFT($B11240,FIND(":",$B11240)-1))*2+VALUE(MID($B11240,FIND(":",$B11240)+1,2))/30,"")))</f>
        <v/>
      </c>
      <c r="G11240" s="12">
        <f>IF($E11240="","",IF(WEEKDAY($E11240,2)&lt;6,1,0))</f>
        <v/>
      </c>
      <c r="H11240" s="12">
        <f>IF(OR($E11240="",$F11240=""),"",IF(AND($G11240=1,$F11240&gt;='Working Hours'!$C$8,$F11240&lt;'Working Hours'!$C$9),1,0))</f>
        <v/>
      </c>
    </row>
    <row r="11241">
      <c r="A11241" s="11" t="n"/>
      <c r="B11241" s="11" t="n"/>
      <c r="C11241" s="11" t="n"/>
      <c r="E11241" s="12">
        <f>IF($A11241="","",IF(ISNUMBER($A11241),$A11241,IFERROR(DATEVALUE($A11241),"")))</f>
        <v/>
      </c>
      <c r="F11241" s="12">
        <f>IF($B11241="","",IF(ISNUMBER($B11241),HOUR($B11241)*2+MINUTE($B11241)/30,IFERROR(VALUE(LEFT($B11241,FIND(":",$B11241)-1))*2+VALUE(MID($B11241,FIND(":",$B11241)+1,2))/30,"")))</f>
        <v/>
      </c>
      <c r="G11241" s="12">
        <f>IF($E11241="","",IF(WEEKDAY($E11241,2)&lt;6,1,0))</f>
        <v/>
      </c>
      <c r="H11241" s="12">
        <f>IF(OR($E11241="",$F11241=""),"",IF(AND($G11241=1,$F11241&gt;='Working Hours'!$C$8,$F11241&lt;'Working Hours'!$C$9),1,0))</f>
        <v/>
      </c>
    </row>
    <row r="11242">
      <c r="A11242" s="11" t="n"/>
      <c r="B11242" s="11" t="n"/>
      <c r="C11242" s="11" t="n"/>
      <c r="E11242" s="12">
        <f>IF($A11242="","",IF(ISNUMBER($A11242),$A11242,IFERROR(DATEVALUE($A11242),"")))</f>
        <v/>
      </c>
      <c r="F11242" s="12">
        <f>IF($B11242="","",IF(ISNUMBER($B11242),HOUR($B11242)*2+MINUTE($B11242)/30,IFERROR(VALUE(LEFT($B11242,FIND(":",$B11242)-1))*2+VALUE(MID($B11242,FIND(":",$B11242)+1,2))/30,"")))</f>
        <v/>
      </c>
      <c r="G11242" s="12">
        <f>IF($E11242="","",IF(WEEKDAY($E11242,2)&lt;6,1,0))</f>
        <v/>
      </c>
      <c r="H11242" s="12">
        <f>IF(OR($E11242="",$F11242=""),"",IF(AND($G11242=1,$F11242&gt;='Working Hours'!$C$8,$F11242&lt;'Working Hours'!$C$9),1,0))</f>
        <v/>
      </c>
    </row>
    <row r="11243">
      <c r="A11243" s="11" t="n"/>
      <c r="B11243" s="11" t="n"/>
      <c r="C11243" s="11" t="n"/>
      <c r="E11243" s="12">
        <f>IF($A11243="","",IF(ISNUMBER($A11243),$A11243,IFERROR(DATEVALUE($A11243),"")))</f>
        <v/>
      </c>
      <c r="F11243" s="12">
        <f>IF($B11243="","",IF(ISNUMBER($B11243),HOUR($B11243)*2+MINUTE($B11243)/30,IFERROR(VALUE(LEFT($B11243,FIND(":",$B11243)-1))*2+VALUE(MID($B11243,FIND(":",$B11243)+1,2))/30,"")))</f>
        <v/>
      </c>
      <c r="G11243" s="12">
        <f>IF($E11243="","",IF(WEEKDAY($E11243,2)&lt;6,1,0))</f>
        <v/>
      </c>
      <c r="H11243" s="12">
        <f>IF(OR($E11243="",$F11243=""),"",IF(AND($G11243=1,$F11243&gt;='Working Hours'!$C$8,$F11243&lt;'Working Hours'!$C$9),1,0))</f>
        <v/>
      </c>
    </row>
    <row r="11244">
      <c r="A11244" s="11" t="n"/>
      <c r="B11244" s="11" t="n"/>
      <c r="C11244" s="11" t="n"/>
      <c r="E11244" s="12">
        <f>IF($A11244="","",IF(ISNUMBER($A11244),$A11244,IFERROR(DATEVALUE($A11244),"")))</f>
        <v/>
      </c>
      <c r="F11244" s="12">
        <f>IF($B11244="","",IF(ISNUMBER($B11244),HOUR($B11244)*2+MINUTE($B11244)/30,IFERROR(VALUE(LEFT($B11244,FIND(":",$B11244)-1))*2+VALUE(MID($B11244,FIND(":",$B11244)+1,2))/30,"")))</f>
        <v/>
      </c>
      <c r="G11244" s="12">
        <f>IF($E11244="","",IF(WEEKDAY($E11244,2)&lt;6,1,0))</f>
        <v/>
      </c>
      <c r="H11244" s="12">
        <f>IF(OR($E11244="",$F11244=""),"",IF(AND($G11244=1,$F11244&gt;='Working Hours'!$C$8,$F11244&lt;'Working Hours'!$C$9),1,0))</f>
        <v/>
      </c>
    </row>
    <row r="11245">
      <c r="A11245" s="11" t="n"/>
      <c r="B11245" s="11" t="n"/>
      <c r="C11245" s="11" t="n"/>
      <c r="E11245" s="12">
        <f>IF($A11245="","",IF(ISNUMBER($A11245),$A11245,IFERROR(DATEVALUE($A11245),"")))</f>
        <v/>
      </c>
      <c r="F11245" s="12">
        <f>IF($B11245="","",IF(ISNUMBER($B11245),HOUR($B11245)*2+MINUTE($B11245)/30,IFERROR(VALUE(LEFT($B11245,FIND(":",$B11245)-1))*2+VALUE(MID($B11245,FIND(":",$B11245)+1,2))/30,"")))</f>
        <v/>
      </c>
      <c r="G11245" s="12">
        <f>IF($E11245="","",IF(WEEKDAY($E11245,2)&lt;6,1,0))</f>
        <v/>
      </c>
      <c r="H11245" s="12">
        <f>IF(OR($E11245="",$F11245=""),"",IF(AND($G11245=1,$F11245&gt;='Working Hours'!$C$8,$F11245&lt;'Working Hours'!$C$9),1,0))</f>
        <v/>
      </c>
    </row>
    <row r="11246">
      <c r="A11246" s="11" t="n"/>
      <c r="B11246" s="11" t="n"/>
      <c r="C11246" s="11" t="n"/>
      <c r="E11246" s="12">
        <f>IF($A11246="","",IF(ISNUMBER($A11246),$A11246,IFERROR(DATEVALUE($A11246),"")))</f>
        <v/>
      </c>
      <c r="F11246" s="12">
        <f>IF($B11246="","",IF(ISNUMBER($B11246),HOUR($B11246)*2+MINUTE($B11246)/30,IFERROR(VALUE(LEFT($B11246,FIND(":",$B11246)-1))*2+VALUE(MID($B11246,FIND(":",$B11246)+1,2))/30,"")))</f>
        <v/>
      </c>
      <c r="G11246" s="12">
        <f>IF($E11246="","",IF(WEEKDAY($E11246,2)&lt;6,1,0))</f>
        <v/>
      </c>
      <c r="H11246" s="12">
        <f>IF(OR($E11246="",$F11246=""),"",IF(AND($G11246=1,$F11246&gt;='Working Hours'!$C$8,$F11246&lt;'Working Hours'!$C$9),1,0))</f>
        <v/>
      </c>
    </row>
    <row r="11247">
      <c r="A11247" s="11" t="n"/>
      <c r="B11247" s="11" t="n"/>
      <c r="C11247" s="11" t="n"/>
      <c r="E11247" s="12">
        <f>IF($A11247="","",IF(ISNUMBER($A11247),$A11247,IFERROR(DATEVALUE($A11247),"")))</f>
        <v/>
      </c>
      <c r="F11247" s="12">
        <f>IF($B11247="","",IF(ISNUMBER($B11247),HOUR($B11247)*2+MINUTE($B11247)/30,IFERROR(VALUE(LEFT($B11247,FIND(":",$B11247)-1))*2+VALUE(MID($B11247,FIND(":",$B11247)+1,2))/30,"")))</f>
        <v/>
      </c>
      <c r="G11247" s="12">
        <f>IF($E11247="","",IF(WEEKDAY($E11247,2)&lt;6,1,0))</f>
        <v/>
      </c>
      <c r="H11247" s="12">
        <f>IF(OR($E11247="",$F11247=""),"",IF(AND($G11247=1,$F11247&gt;='Working Hours'!$C$8,$F11247&lt;'Working Hours'!$C$9),1,0))</f>
        <v/>
      </c>
    </row>
    <row r="11248">
      <c r="A11248" s="11" t="n"/>
      <c r="B11248" s="11" t="n"/>
      <c r="C11248" s="11" t="n"/>
      <c r="E11248" s="12">
        <f>IF($A11248="","",IF(ISNUMBER($A11248),$A11248,IFERROR(DATEVALUE($A11248),"")))</f>
        <v/>
      </c>
      <c r="F11248" s="12">
        <f>IF($B11248="","",IF(ISNUMBER($B11248),HOUR($B11248)*2+MINUTE($B11248)/30,IFERROR(VALUE(LEFT($B11248,FIND(":",$B11248)-1))*2+VALUE(MID($B11248,FIND(":",$B11248)+1,2))/30,"")))</f>
        <v/>
      </c>
      <c r="G11248" s="12">
        <f>IF($E11248="","",IF(WEEKDAY($E11248,2)&lt;6,1,0))</f>
        <v/>
      </c>
      <c r="H11248" s="12">
        <f>IF(OR($E11248="",$F11248=""),"",IF(AND($G11248=1,$F11248&gt;='Working Hours'!$C$8,$F11248&lt;'Working Hours'!$C$9),1,0))</f>
        <v/>
      </c>
    </row>
    <row r="11249">
      <c r="A11249" s="11" t="n"/>
      <c r="B11249" s="11" t="n"/>
      <c r="C11249" s="11" t="n"/>
      <c r="E11249" s="12">
        <f>IF($A11249="","",IF(ISNUMBER($A11249),$A11249,IFERROR(DATEVALUE($A11249),"")))</f>
        <v/>
      </c>
      <c r="F11249" s="12">
        <f>IF($B11249="","",IF(ISNUMBER($B11249),HOUR($B11249)*2+MINUTE($B11249)/30,IFERROR(VALUE(LEFT($B11249,FIND(":",$B11249)-1))*2+VALUE(MID($B11249,FIND(":",$B11249)+1,2))/30,"")))</f>
        <v/>
      </c>
      <c r="G11249" s="12">
        <f>IF($E11249="","",IF(WEEKDAY($E11249,2)&lt;6,1,0))</f>
        <v/>
      </c>
      <c r="H11249" s="12">
        <f>IF(OR($E11249="",$F11249=""),"",IF(AND($G11249=1,$F11249&gt;='Working Hours'!$C$8,$F11249&lt;'Working Hours'!$C$9),1,0))</f>
        <v/>
      </c>
    </row>
    <row r="11250">
      <c r="A11250" s="11" t="n"/>
      <c r="B11250" s="11" t="n"/>
      <c r="C11250" s="11" t="n"/>
      <c r="E11250" s="12">
        <f>IF($A11250="","",IF(ISNUMBER($A11250),$A11250,IFERROR(DATEVALUE($A11250),"")))</f>
        <v/>
      </c>
      <c r="F11250" s="12">
        <f>IF($B11250="","",IF(ISNUMBER($B11250),HOUR($B11250)*2+MINUTE($B11250)/30,IFERROR(VALUE(LEFT($B11250,FIND(":",$B11250)-1))*2+VALUE(MID($B11250,FIND(":",$B11250)+1,2))/30,"")))</f>
        <v/>
      </c>
      <c r="G11250" s="12">
        <f>IF($E11250="","",IF(WEEKDAY($E11250,2)&lt;6,1,0))</f>
        <v/>
      </c>
      <c r="H11250" s="12">
        <f>IF(OR($E11250="",$F11250=""),"",IF(AND($G11250=1,$F11250&gt;='Working Hours'!$C$8,$F11250&lt;'Working Hours'!$C$9),1,0))</f>
        <v/>
      </c>
    </row>
    <row r="11251">
      <c r="A11251" s="11" t="n"/>
      <c r="B11251" s="11" t="n"/>
      <c r="C11251" s="11" t="n"/>
      <c r="E11251" s="12">
        <f>IF($A11251="","",IF(ISNUMBER($A11251),$A11251,IFERROR(DATEVALUE($A11251),"")))</f>
        <v/>
      </c>
      <c r="F11251" s="12">
        <f>IF($B11251="","",IF(ISNUMBER($B11251),HOUR($B11251)*2+MINUTE($B11251)/30,IFERROR(VALUE(LEFT($B11251,FIND(":",$B11251)-1))*2+VALUE(MID($B11251,FIND(":",$B11251)+1,2))/30,"")))</f>
        <v/>
      </c>
      <c r="G11251" s="12">
        <f>IF($E11251="","",IF(WEEKDAY($E11251,2)&lt;6,1,0))</f>
        <v/>
      </c>
      <c r="H11251" s="12">
        <f>IF(OR($E11251="",$F11251=""),"",IF(AND($G11251=1,$F11251&gt;='Working Hours'!$C$8,$F11251&lt;'Working Hours'!$C$9),1,0))</f>
        <v/>
      </c>
    </row>
    <row r="11252">
      <c r="A11252" s="11" t="n"/>
      <c r="B11252" s="11" t="n"/>
      <c r="C11252" s="11" t="n"/>
      <c r="E11252" s="12">
        <f>IF($A11252="","",IF(ISNUMBER($A11252),$A11252,IFERROR(DATEVALUE($A11252),"")))</f>
        <v/>
      </c>
      <c r="F11252" s="12">
        <f>IF($B11252="","",IF(ISNUMBER($B11252),HOUR($B11252)*2+MINUTE($B11252)/30,IFERROR(VALUE(LEFT($B11252,FIND(":",$B11252)-1))*2+VALUE(MID($B11252,FIND(":",$B11252)+1,2))/30,"")))</f>
        <v/>
      </c>
      <c r="G11252" s="12">
        <f>IF($E11252="","",IF(WEEKDAY($E11252,2)&lt;6,1,0))</f>
        <v/>
      </c>
      <c r="H11252" s="12">
        <f>IF(OR($E11252="",$F11252=""),"",IF(AND($G11252=1,$F11252&gt;='Working Hours'!$C$8,$F11252&lt;'Working Hours'!$C$9),1,0))</f>
        <v/>
      </c>
    </row>
    <row r="11253">
      <c r="A11253" s="11" t="n"/>
      <c r="B11253" s="11" t="n"/>
      <c r="C11253" s="11" t="n"/>
      <c r="E11253" s="12">
        <f>IF($A11253="","",IF(ISNUMBER($A11253),$A11253,IFERROR(DATEVALUE($A11253),"")))</f>
        <v/>
      </c>
      <c r="F11253" s="12">
        <f>IF($B11253="","",IF(ISNUMBER($B11253),HOUR($B11253)*2+MINUTE($B11253)/30,IFERROR(VALUE(LEFT($B11253,FIND(":",$B11253)-1))*2+VALUE(MID($B11253,FIND(":",$B11253)+1,2))/30,"")))</f>
        <v/>
      </c>
      <c r="G11253" s="12">
        <f>IF($E11253="","",IF(WEEKDAY($E11253,2)&lt;6,1,0))</f>
        <v/>
      </c>
      <c r="H11253" s="12">
        <f>IF(OR($E11253="",$F11253=""),"",IF(AND($G11253=1,$F11253&gt;='Working Hours'!$C$8,$F11253&lt;'Working Hours'!$C$9),1,0))</f>
        <v/>
      </c>
    </row>
    <row r="11254">
      <c r="A11254" s="11" t="n"/>
      <c r="B11254" s="11" t="n"/>
      <c r="C11254" s="11" t="n"/>
      <c r="E11254" s="12">
        <f>IF($A11254="","",IF(ISNUMBER($A11254),$A11254,IFERROR(DATEVALUE($A11254),"")))</f>
        <v/>
      </c>
      <c r="F11254" s="12">
        <f>IF($B11254="","",IF(ISNUMBER($B11254),HOUR($B11254)*2+MINUTE($B11254)/30,IFERROR(VALUE(LEFT($B11254,FIND(":",$B11254)-1))*2+VALUE(MID($B11254,FIND(":",$B11254)+1,2))/30,"")))</f>
        <v/>
      </c>
      <c r="G11254" s="12">
        <f>IF($E11254="","",IF(WEEKDAY($E11254,2)&lt;6,1,0))</f>
        <v/>
      </c>
      <c r="H11254" s="12">
        <f>IF(OR($E11254="",$F11254=""),"",IF(AND($G11254=1,$F11254&gt;='Working Hours'!$C$8,$F11254&lt;'Working Hours'!$C$9),1,0))</f>
        <v/>
      </c>
    </row>
    <row r="11255">
      <c r="A11255" s="11" t="n"/>
      <c r="B11255" s="11" t="n"/>
      <c r="C11255" s="11" t="n"/>
      <c r="E11255" s="12">
        <f>IF($A11255="","",IF(ISNUMBER($A11255),$A11255,IFERROR(DATEVALUE($A11255),"")))</f>
        <v/>
      </c>
      <c r="F11255" s="12">
        <f>IF($B11255="","",IF(ISNUMBER($B11255),HOUR($B11255)*2+MINUTE($B11255)/30,IFERROR(VALUE(LEFT($B11255,FIND(":",$B11255)-1))*2+VALUE(MID($B11255,FIND(":",$B11255)+1,2))/30,"")))</f>
        <v/>
      </c>
      <c r="G11255" s="12">
        <f>IF($E11255="","",IF(WEEKDAY($E11255,2)&lt;6,1,0))</f>
        <v/>
      </c>
      <c r="H11255" s="12">
        <f>IF(OR($E11255="",$F11255=""),"",IF(AND($G11255=1,$F11255&gt;='Working Hours'!$C$8,$F11255&lt;'Working Hours'!$C$9),1,0))</f>
        <v/>
      </c>
    </row>
    <row r="11256">
      <c r="A11256" s="11" t="n"/>
      <c r="B11256" s="11" t="n"/>
      <c r="C11256" s="11" t="n"/>
      <c r="E11256" s="12">
        <f>IF($A11256="","",IF(ISNUMBER($A11256),$A11256,IFERROR(DATEVALUE($A11256),"")))</f>
        <v/>
      </c>
      <c r="F11256" s="12">
        <f>IF($B11256="","",IF(ISNUMBER($B11256),HOUR($B11256)*2+MINUTE($B11256)/30,IFERROR(VALUE(LEFT($B11256,FIND(":",$B11256)-1))*2+VALUE(MID($B11256,FIND(":",$B11256)+1,2))/30,"")))</f>
        <v/>
      </c>
      <c r="G11256" s="12">
        <f>IF($E11256="","",IF(WEEKDAY($E11256,2)&lt;6,1,0))</f>
        <v/>
      </c>
      <c r="H11256" s="12">
        <f>IF(OR($E11256="",$F11256=""),"",IF(AND($G11256=1,$F11256&gt;='Working Hours'!$C$8,$F11256&lt;'Working Hours'!$C$9),1,0))</f>
        <v/>
      </c>
    </row>
    <row r="11257">
      <c r="A11257" s="11" t="n"/>
      <c r="B11257" s="11" t="n"/>
      <c r="C11257" s="11" t="n"/>
      <c r="E11257" s="12">
        <f>IF($A11257="","",IF(ISNUMBER($A11257),$A11257,IFERROR(DATEVALUE($A11257),"")))</f>
        <v/>
      </c>
      <c r="F11257" s="12">
        <f>IF($B11257="","",IF(ISNUMBER($B11257),HOUR($B11257)*2+MINUTE($B11257)/30,IFERROR(VALUE(LEFT($B11257,FIND(":",$B11257)-1))*2+VALUE(MID($B11257,FIND(":",$B11257)+1,2))/30,"")))</f>
        <v/>
      </c>
      <c r="G11257" s="12">
        <f>IF($E11257="","",IF(WEEKDAY($E11257,2)&lt;6,1,0))</f>
        <v/>
      </c>
      <c r="H11257" s="12">
        <f>IF(OR($E11257="",$F11257=""),"",IF(AND($G11257=1,$F11257&gt;='Working Hours'!$C$8,$F11257&lt;'Working Hours'!$C$9),1,0))</f>
        <v/>
      </c>
    </row>
    <row r="11258">
      <c r="A11258" s="11" t="n"/>
      <c r="B11258" s="11" t="n"/>
      <c r="C11258" s="11" t="n"/>
      <c r="E11258" s="12">
        <f>IF($A11258="","",IF(ISNUMBER($A11258),$A11258,IFERROR(DATEVALUE($A11258),"")))</f>
        <v/>
      </c>
      <c r="F11258" s="12">
        <f>IF($B11258="","",IF(ISNUMBER($B11258),HOUR($B11258)*2+MINUTE($B11258)/30,IFERROR(VALUE(LEFT($B11258,FIND(":",$B11258)-1))*2+VALUE(MID($B11258,FIND(":",$B11258)+1,2))/30,"")))</f>
        <v/>
      </c>
      <c r="G11258" s="12">
        <f>IF($E11258="","",IF(WEEKDAY($E11258,2)&lt;6,1,0))</f>
        <v/>
      </c>
      <c r="H11258" s="12">
        <f>IF(OR($E11258="",$F11258=""),"",IF(AND($G11258=1,$F11258&gt;='Working Hours'!$C$8,$F11258&lt;'Working Hours'!$C$9),1,0))</f>
        <v/>
      </c>
    </row>
    <row r="11259">
      <c r="A11259" s="11" t="n"/>
      <c r="B11259" s="11" t="n"/>
      <c r="C11259" s="11" t="n"/>
      <c r="E11259" s="12">
        <f>IF($A11259="","",IF(ISNUMBER($A11259),$A11259,IFERROR(DATEVALUE($A11259),"")))</f>
        <v/>
      </c>
      <c r="F11259" s="12">
        <f>IF($B11259="","",IF(ISNUMBER($B11259),HOUR($B11259)*2+MINUTE($B11259)/30,IFERROR(VALUE(LEFT($B11259,FIND(":",$B11259)-1))*2+VALUE(MID($B11259,FIND(":",$B11259)+1,2))/30,"")))</f>
        <v/>
      </c>
      <c r="G11259" s="12">
        <f>IF($E11259="","",IF(WEEKDAY($E11259,2)&lt;6,1,0))</f>
        <v/>
      </c>
      <c r="H11259" s="12">
        <f>IF(OR($E11259="",$F11259=""),"",IF(AND($G11259=1,$F11259&gt;='Working Hours'!$C$8,$F11259&lt;'Working Hours'!$C$9),1,0))</f>
        <v/>
      </c>
    </row>
    <row r="11260">
      <c r="A11260" s="11" t="n"/>
      <c r="B11260" s="11" t="n"/>
      <c r="C11260" s="11" t="n"/>
      <c r="E11260" s="12">
        <f>IF($A11260="","",IF(ISNUMBER($A11260),$A11260,IFERROR(DATEVALUE($A11260),"")))</f>
        <v/>
      </c>
      <c r="F11260" s="12">
        <f>IF($B11260="","",IF(ISNUMBER($B11260),HOUR($B11260)*2+MINUTE($B11260)/30,IFERROR(VALUE(LEFT($B11260,FIND(":",$B11260)-1))*2+VALUE(MID($B11260,FIND(":",$B11260)+1,2))/30,"")))</f>
        <v/>
      </c>
      <c r="G11260" s="12">
        <f>IF($E11260="","",IF(WEEKDAY($E11260,2)&lt;6,1,0))</f>
        <v/>
      </c>
      <c r="H11260" s="12">
        <f>IF(OR($E11260="",$F11260=""),"",IF(AND($G11260=1,$F11260&gt;='Working Hours'!$C$8,$F11260&lt;'Working Hours'!$C$9),1,0))</f>
        <v/>
      </c>
    </row>
    <row r="11261">
      <c r="A11261" s="11" t="n"/>
      <c r="B11261" s="11" t="n"/>
      <c r="C11261" s="11" t="n"/>
      <c r="E11261" s="12">
        <f>IF($A11261="","",IF(ISNUMBER($A11261),$A11261,IFERROR(DATEVALUE($A11261),"")))</f>
        <v/>
      </c>
      <c r="F11261" s="12">
        <f>IF($B11261="","",IF(ISNUMBER($B11261),HOUR($B11261)*2+MINUTE($B11261)/30,IFERROR(VALUE(LEFT($B11261,FIND(":",$B11261)-1))*2+VALUE(MID($B11261,FIND(":",$B11261)+1,2))/30,"")))</f>
        <v/>
      </c>
      <c r="G11261" s="12">
        <f>IF($E11261="","",IF(WEEKDAY($E11261,2)&lt;6,1,0))</f>
        <v/>
      </c>
      <c r="H11261" s="12">
        <f>IF(OR($E11261="",$F11261=""),"",IF(AND($G11261=1,$F11261&gt;='Working Hours'!$C$8,$F11261&lt;'Working Hours'!$C$9),1,0))</f>
        <v/>
      </c>
    </row>
    <row r="11262">
      <c r="A11262" s="11" t="n"/>
      <c r="B11262" s="11" t="n"/>
      <c r="C11262" s="11" t="n"/>
      <c r="E11262" s="12">
        <f>IF($A11262="","",IF(ISNUMBER($A11262),$A11262,IFERROR(DATEVALUE($A11262),"")))</f>
        <v/>
      </c>
      <c r="F11262" s="12">
        <f>IF($B11262="","",IF(ISNUMBER($B11262),HOUR($B11262)*2+MINUTE($B11262)/30,IFERROR(VALUE(LEFT($B11262,FIND(":",$B11262)-1))*2+VALUE(MID($B11262,FIND(":",$B11262)+1,2))/30,"")))</f>
        <v/>
      </c>
      <c r="G11262" s="12">
        <f>IF($E11262="","",IF(WEEKDAY($E11262,2)&lt;6,1,0))</f>
        <v/>
      </c>
      <c r="H11262" s="12">
        <f>IF(OR($E11262="",$F11262=""),"",IF(AND($G11262=1,$F11262&gt;='Working Hours'!$C$8,$F11262&lt;'Working Hours'!$C$9),1,0))</f>
        <v/>
      </c>
    </row>
    <row r="11263">
      <c r="A11263" s="11" t="n"/>
      <c r="B11263" s="11" t="n"/>
      <c r="C11263" s="11" t="n"/>
      <c r="E11263" s="12">
        <f>IF($A11263="","",IF(ISNUMBER($A11263),$A11263,IFERROR(DATEVALUE($A11263),"")))</f>
        <v/>
      </c>
      <c r="F11263" s="12">
        <f>IF($B11263="","",IF(ISNUMBER($B11263),HOUR($B11263)*2+MINUTE($B11263)/30,IFERROR(VALUE(LEFT($B11263,FIND(":",$B11263)-1))*2+VALUE(MID($B11263,FIND(":",$B11263)+1,2))/30,"")))</f>
        <v/>
      </c>
      <c r="G11263" s="12">
        <f>IF($E11263="","",IF(WEEKDAY($E11263,2)&lt;6,1,0))</f>
        <v/>
      </c>
      <c r="H11263" s="12">
        <f>IF(OR($E11263="",$F11263=""),"",IF(AND($G11263=1,$F11263&gt;='Working Hours'!$C$8,$F11263&lt;'Working Hours'!$C$9),1,0))</f>
        <v/>
      </c>
    </row>
    <row r="11264">
      <c r="A11264" s="11" t="n"/>
      <c r="B11264" s="11" t="n"/>
      <c r="C11264" s="11" t="n"/>
      <c r="E11264" s="12">
        <f>IF($A11264="","",IF(ISNUMBER($A11264),$A11264,IFERROR(DATEVALUE($A11264),"")))</f>
        <v/>
      </c>
      <c r="F11264" s="12">
        <f>IF($B11264="","",IF(ISNUMBER($B11264),HOUR($B11264)*2+MINUTE($B11264)/30,IFERROR(VALUE(LEFT($B11264,FIND(":",$B11264)-1))*2+VALUE(MID($B11264,FIND(":",$B11264)+1,2))/30,"")))</f>
        <v/>
      </c>
      <c r="G11264" s="12">
        <f>IF($E11264="","",IF(WEEKDAY($E11264,2)&lt;6,1,0))</f>
        <v/>
      </c>
      <c r="H11264" s="12">
        <f>IF(OR($E11264="",$F11264=""),"",IF(AND($G11264=1,$F11264&gt;='Working Hours'!$C$8,$F11264&lt;'Working Hours'!$C$9),1,0))</f>
        <v/>
      </c>
    </row>
    <row r="11265">
      <c r="A11265" s="11" t="n"/>
      <c r="B11265" s="11" t="n"/>
      <c r="C11265" s="11" t="n"/>
      <c r="E11265" s="12">
        <f>IF($A11265="","",IF(ISNUMBER($A11265),$A11265,IFERROR(DATEVALUE($A11265),"")))</f>
        <v/>
      </c>
      <c r="F11265" s="12">
        <f>IF($B11265="","",IF(ISNUMBER($B11265),HOUR($B11265)*2+MINUTE($B11265)/30,IFERROR(VALUE(LEFT($B11265,FIND(":",$B11265)-1))*2+VALUE(MID($B11265,FIND(":",$B11265)+1,2))/30,"")))</f>
        <v/>
      </c>
      <c r="G11265" s="12">
        <f>IF($E11265="","",IF(WEEKDAY($E11265,2)&lt;6,1,0))</f>
        <v/>
      </c>
      <c r="H11265" s="12">
        <f>IF(OR($E11265="",$F11265=""),"",IF(AND($G11265=1,$F11265&gt;='Working Hours'!$C$8,$F11265&lt;'Working Hours'!$C$9),1,0))</f>
        <v/>
      </c>
    </row>
    <row r="11266">
      <c r="A11266" s="11" t="n"/>
      <c r="B11266" s="11" t="n"/>
      <c r="C11266" s="11" t="n"/>
      <c r="E11266" s="12">
        <f>IF($A11266="","",IF(ISNUMBER($A11266),$A11266,IFERROR(DATEVALUE($A11266),"")))</f>
        <v/>
      </c>
      <c r="F11266" s="12">
        <f>IF($B11266="","",IF(ISNUMBER($B11266),HOUR($B11266)*2+MINUTE($B11266)/30,IFERROR(VALUE(LEFT($B11266,FIND(":",$B11266)-1))*2+VALUE(MID($B11266,FIND(":",$B11266)+1,2))/30,"")))</f>
        <v/>
      </c>
      <c r="G11266" s="12">
        <f>IF($E11266="","",IF(WEEKDAY($E11266,2)&lt;6,1,0))</f>
        <v/>
      </c>
      <c r="H11266" s="12">
        <f>IF(OR($E11266="",$F11266=""),"",IF(AND($G11266=1,$F11266&gt;='Working Hours'!$C$8,$F11266&lt;'Working Hours'!$C$9),1,0))</f>
        <v/>
      </c>
    </row>
    <row r="11267">
      <c r="A11267" s="11" t="n"/>
      <c r="B11267" s="11" t="n"/>
      <c r="C11267" s="11" t="n"/>
      <c r="E11267" s="12">
        <f>IF($A11267="","",IF(ISNUMBER($A11267),$A11267,IFERROR(DATEVALUE($A11267),"")))</f>
        <v/>
      </c>
      <c r="F11267" s="12">
        <f>IF($B11267="","",IF(ISNUMBER($B11267),HOUR($B11267)*2+MINUTE($B11267)/30,IFERROR(VALUE(LEFT($B11267,FIND(":",$B11267)-1))*2+VALUE(MID($B11267,FIND(":",$B11267)+1,2))/30,"")))</f>
        <v/>
      </c>
      <c r="G11267" s="12">
        <f>IF($E11267="","",IF(WEEKDAY($E11267,2)&lt;6,1,0))</f>
        <v/>
      </c>
      <c r="H11267" s="12">
        <f>IF(OR($E11267="",$F11267=""),"",IF(AND($G11267=1,$F11267&gt;='Working Hours'!$C$8,$F11267&lt;'Working Hours'!$C$9),1,0))</f>
        <v/>
      </c>
    </row>
    <row r="11268">
      <c r="A11268" s="11" t="n"/>
      <c r="B11268" s="11" t="n"/>
      <c r="C11268" s="11" t="n"/>
      <c r="E11268" s="12">
        <f>IF($A11268="","",IF(ISNUMBER($A11268),$A11268,IFERROR(DATEVALUE($A11268),"")))</f>
        <v/>
      </c>
      <c r="F11268" s="12">
        <f>IF($B11268="","",IF(ISNUMBER($B11268),HOUR($B11268)*2+MINUTE($B11268)/30,IFERROR(VALUE(LEFT($B11268,FIND(":",$B11268)-1))*2+VALUE(MID($B11268,FIND(":",$B11268)+1,2))/30,"")))</f>
        <v/>
      </c>
      <c r="G11268" s="12">
        <f>IF($E11268="","",IF(WEEKDAY($E11268,2)&lt;6,1,0))</f>
        <v/>
      </c>
      <c r="H11268" s="12">
        <f>IF(OR($E11268="",$F11268=""),"",IF(AND($G11268=1,$F11268&gt;='Working Hours'!$C$8,$F11268&lt;'Working Hours'!$C$9),1,0))</f>
        <v/>
      </c>
    </row>
    <row r="11269">
      <c r="A11269" s="11" t="n"/>
      <c r="B11269" s="11" t="n"/>
      <c r="C11269" s="11" t="n"/>
      <c r="E11269" s="12">
        <f>IF($A11269="","",IF(ISNUMBER($A11269),$A11269,IFERROR(DATEVALUE($A11269),"")))</f>
        <v/>
      </c>
      <c r="F11269" s="12">
        <f>IF($B11269="","",IF(ISNUMBER($B11269),HOUR($B11269)*2+MINUTE($B11269)/30,IFERROR(VALUE(LEFT($B11269,FIND(":",$B11269)-1))*2+VALUE(MID($B11269,FIND(":",$B11269)+1,2))/30,"")))</f>
        <v/>
      </c>
      <c r="G11269" s="12">
        <f>IF($E11269="","",IF(WEEKDAY($E11269,2)&lt;6,1,0))</f>
        <v/>
      </c>
      <c r="H11269" s="12">
        <f>IF(OR($E11269="",$F11269=""),"",IF(AND($G11269=1,$F11269&gt;='Working Hours'!$C$8,$F11269&lt;'Working Hours'!$C$9),1,0))</f>
        <v/>
      </c>
    </row>
    <row r="11270">
      <c r="A11270" s="11" t="n"/>
      <c r="B11270" s="11" t="n"/>
      <c r="C11270" s="11" t="n"/>
      <c r="E11270" s="12">
        <f>IF($A11270="","",IF(ISNUMBER($A11270),$A11270,IFERROR(DATEVALUE($A11270),"")))</f>
        <v/>
      </c>
      <c r="F11270" s="12">
        <f>IF($B11270="","",IF(ISNUMBER($B11270),HOUR($B11270)*2+MINUTE($B11270)/30,IFERROR(VALUE(LEFT($B11270,FIND(":",$B11270)-1))*2+VALUE(MID($B11270,FIND(":",$B11270)+1,2))/30,"")))</f>
        <v/>
      </c>
      <c r="G11270" s="12">
        <f>IF($E11270="","",IF(WEEKDAY($E11270,2)&lt;6,1,0))</f>
        <v/>
      </c>
      <c r="H11270" s="12">
        <f>IF(OR($E11270="",$F11270=""),"",IF(AND($G11270=1,$F11270&gt;='Working Hours'!$C$8,$F11270&lt;'Working Hours'!$C$9),1,0))</f>
        <v/>
      </c>
    </row>
    <row r="11271">
      <c r="A11271" s="11" t="n"/>
      <c r="B11271" s="11" t="n"/>
      <c r="C11271" s="11" t="n"/>
      <c r="E11271" s="12">
        <f>IF($A11271="","",IF(ISNUMBER($A11271),$A11271,IFERROR(DATEVALUE($A11271),"")))</f>
        <v/>
      </c>
      <c r="F11271" s="12">
        <f>IF($B11271="","",IF(ISNUMBER($B11271),HOUR($B11271)*2+MINUTE($B11271)/30,IFERROR(VALUE(LEFT($B11271,FIND(":",$B11271)-1))*2+VALUE(MID($B11271,FIND(":",$B11271)+1,2))/30,"")))</f>
        <v/>
      </c>
      <c r="G11271" s="12">
        <f>IF($E11271="","",IF(WEEKDAY($E11271,2)&lt;6,1,0))</f>
        <v/>
      </c>
      <c r="H11271" s="12">
        <f>IF(OR($E11271="",$F11271=""),"",IF(AND($G11271=1,$F11271&gt;='Working Hours'!$C$8,$F11271&lt;'Working Hours'!$C$9),1,0))</f>
        <v/>
      </c>
    </row>
    <row r="11272">
      <c r="A11272" s="11" t="n"/>
      <c r="B11272" s="11" t="n"/>
      <c r="C11272" s="11" t="n"/>
      <c r="E11272" s="12">
        <f>IF($A11272="","",IF(ISNUMBER($A11272),$A11272,IFERROR(DATEVALUE($A11272),"")))</f>
        <v/>
      </c>
      <c r="F11272" s="12">
        <f>IF($B11272="","",IF(ISNUMBER($B11272),HOUR($B11272)*2+MINUTE($B11272)/30,IFERROR(VALUE(LEFT($B11272,FIND(":",$B11272)-1))*2+VALUE(MID($B11272,FIND(":",$B11272)+1,2))/30,"")))</f>
        <v/>
      </c>
      <c r="G11272" s="12">
        <f>IF($E11272="","",IF(WEEKDAY($E11272,2)&lt;6,1,0))</f>
        <v/>
      </c>
      <c r="H11272" s="12">
        <f>IF(OR($E11272="",$F11272=""),"",IF(AND($G11272=1,$F11272&gt;='Working Hours'!$C$8,$F11272&lt;'Working Hours'!$C$9),1,0))</f>
        <v/>
      </c>
    </row>
    <row r="11273">
      <c r="A11273" s="11" t="n"/>
      <c r="B11273" s="11" t="n"/>
      <c r="C11273" s="11" t="n"/>
      <c r="E11273" s="12">
        <f>IF($A11273="","",IF(ISNUMBER($A11273),$A11273,IFERROR(DATEVALUE($A11273),"")))</f>
        <v/>
      </c>
      <c r="F11273" s="12">
        <f>IF($B11273="","",IF(ISNUMBER($B11273),HOUR($B11273)*2+MINUTE($B11273)/30,IFERROR(VALUE(LEFT($B11273,FIND(":",$B11273)-1))*2+VALUE(MID($B11273,FIND(":",$B11273)+1,2))/30,"")))</f>
        <v/>
      </c>
      <c r="G11273" s="12">
        <f>IF($E11273="","",IF(WEEKDAY($E11273,2)&lt;6,1,0))</f>
        <v/>
      </c>
      <c r="H11273" s="12">
        <f>IF(OR($E11273="",$F11273=""),"",IF(AND($G11273=1,$F11273&gt;='Working Hours'!$C$8,$F11273&lt;'Working Hours'!$C$9),1,0))</f>
        <v/>
      </c>
    </row>
    <row r="11274">
      <c r="A11274" s="11" t="n"/>
      <c r="B11274" s="11" t="n"/>
      <c r="C11274" s="11" t="n"/>
      <c r="E11274" s="12">
        <f>IF($A11274="","",IF(ISNUMBER($A11274),$A11274,IFERROR(DATEVALUE($A11274),"")))</f>
        <v/>
      </c>
      <c r="F11274" s="12">
        <f>IF($B11274="","",IF(ISNUMBER($B11274),HOUR($B11274)*2+MINUTE($B11274)/30,IFERROR(VALUE(LEFT($B11274,FIND(":",$B11274)-1))*2+VALUE(MID($B11274,FIND(":",$B11274)+1,2))/30,"")))</f>
        <v/>
      </c>
      <c r="G11274" s="12">
        <f>IF($E11274="","",IF(WEEKDAY($E11274,2)&lt;6,1,0))</f>
        <v/>
      </c>
      <c r="H11274" s="12">
        <f>IF(OR($E11274="",$F11274=""),"",IF(AND($G11274=1,$F11274&gt;='Working Hours'!$C$8,$F11274&lt;'Working Hours'!$C$9),1,0))</f>
        <v/>
      </c>
    </row>
    <row r="11275">
      <c r="A11275" s="11" t="n"/>
      <c r="B11275" s="11" t="n"/>
      <c r="C11275" s="11" t="n"/>
      <c r="E11275" s="12">
        <f>IF($A11275="","",IF(ISNUMBER($A11275),$A11275,IFERROR(DATEVALUE($A11275),"")))</f>
        <v/>
      </c>
      <c r="F11275" s="12">
        <f>IF($B11275="","",IF(ISNUMBER($B11275),HOUR($B11275)*2+MINUTE($B11275)/30,IFERROR(VALUE(LEFT($B11275,FIND(":",$B11275)-1))*2+VALUE(MID($B11275,FIND(":",$B11275)+1,2))/30,"")))</f>
        <v/>
      </c>
      <c r="G11275" s="12">
        <f>IF($E11275="","",IF(WEEKDAY($E11275,2)&lt;6,1,0))</f>
        <v/>
      </c>
      <c r="H11275" s="12">
        <f>IF(OR($E11275="",$F11275=""),"",IF(AND($G11275=1,$F11275&gt;='Working Hours'!$C$8,$F11275&lt;'Working Hours'!$C$9),1,0))</f>
        <v/>
      </c>
    </row>
    <row r="11276">
      <c r="A11276" s="11" t="n"/>
      <c r="B11276" s="11" t="n"/>
      <c r="C11276" s="11" t="n"/>
      <c r="E11276" s="12">
        <f>IF($A11276="","",IF(ISNUMBER($A11276),$A11276,IFERROR(DATEVALUE($A11276),"")))</f>
        <v/>
      </c>
      <c r="F11276" s="12">
        <f>IF($B11276="","",IF(ISNUMBER($B11276),HOUR($B11276)*2+MINUTE($B11276)/30,IFERROR(VALUE(LEFT($B11276,FIND(":",$B11276)-1))*2+VALUE(MID($B11276,FIND(":",$B11276)+1,2))/30,"")))</f>
        <v/>
      </c>
      <c r="G11276" s="12">
        <f>IF($E11276="","",IF(WEEKDAY($E11276,2)&lt;6,1,0))</f>
        <v/>
      </c>
      <c r="H11276" s="12">
        <f>IF(OR($E11276="",$F11276=""),"",IF(AND($G11276=1,$F11276&gt;='Working Hours'!$C$8,$F11276&lt;'Working Hours'!$C$9),1,0))</f>
        <v/>
      </c>
    </row>
    <row r="11277">
      <c r="A11277" s="11" t="n"/>
      <c r="B11277" s="11" t="n"/>
      <c r="C11277" s="11" t="n"/>
      <c r="E11277" s="12">
        <f>IF($A11277="","",IF(ISNUMBER($A11277),$A11277,IFERROR(DATEVALUE($A11277),"")))</f>
        <v/>
      </c>
      <c r="F11277" s="12">
        <f>IF($B11277="","",IF(ISNUMBER($B11277),HOUR($B11277)*2+MINUTE($B11277)/30,IFERROR(VALUE(LEFT($B11277,FIND(":",$B11277)-1))*2+VALUE(MID($B11277,FIND(":",$B11277)+1,2))/30,"")))</f>
        <v/>
      </c>
      <c r="G11277" s="12">
        <f>IF($E11277="","",IF(WEEKDAY($E11277,2)&lt;6,1,0))</f>
        <v/>
      </c>
      <c r="H11277" s="12">
        <f>IF(OR($E11277="",$F11277=""),"",IF(AND($G11277=1,$F11277&gt;='Working Hours'!$C$8,$F11277&lt;'Working Hours'!$C$9),1,0))</f>
        <v/>
      </c>
    </row>
    <row r="11278">
      <c r="A11278" s="11" t="n"/>
      <c r="B11278" s="11" t="n"/>
      <c r="C11278" s="11" t="n"/>
      <c r="E11278" s="12">
        <f>IF($A11278="","",IF(ISNUMBER($A11278),$A11278,IFERROR(DATEVALUE($A11278),"")))</f>
        <v/>
      </c>
      <c r="F11278" s="12">
        <f>IF($B11278="","",IF(ISNUMBER($B11278),HOUR($B11278)*2+MINUTE($B11278)/30,IFERROR(VALUE(LEFT($B11278,FIND(":",$B11278)-1))*2+VALUE(MID($B11278,FIND(":",$B11278)+1,2))/30,"")))</f>
        <v/>
      </c>
      <c r="G11278" s="12">
        <f>IF($E11278="","",IF(WEEKDAY($E11278,2)&lt;6,1,0))</f>
        <v/>
      </c>
      <c r="H11278" s="12">
        <f>IF(OR($E11278="",$F11278=""),"",IF(AND($G11278=1,$F11278&gt;='Working Hours'!$C$8,$F11278&lt;'Working Hours'!$C$9),1,0))</f>
        <v/>
      </c>
    </row>
    <row r="11279">
      <c r="A11279" s="11" t="n"/>
      <c r="B11279" s="11" t="n"/>
      <c r="C11279" s="11" t="n"/>
      <c r="E11279" s="12">
        <f>IF($A11279="","",IF(ISNUMBER($A11279),$A11279,IFERROR(DATEVALUE($A11279),"")))</f>
        <v/>
      </c>
      <c r="F11279" s="12">
        <f>IF($B11279="","",IF(ISNUMBER($B11279),HOUR($B11279)*2+MINUTE($B11279)/30,IFERROR(VALUE(LEFT($B11279,FIND(":",$B11279)-1))*2+VALUE(MID($B11279,FIND(":",$B11279)+1,2))/30,"")))</f>
        <v/>
      </c>
      <c r="G11279" s="12">
        <f>IF($E11279="","",IF(WEEKDAY($E11279,2)&lt;6,1,0))</f>
        <v/>
      </c>
      <c r="H11279" s="12">
        <f>IF(OR($E11279="",$F11279=""),"",IF(AND($G11279=1,$F11279&gt;='Working Hours'!$C$8,$F11279&lt;'Working Hours'!$C$9),1,0))</f>
        <v/>
      </c>
    </row>
    <row r="11280">
      <c r="A11280" s="11" t="n"/>
      <c r="B11280" s="11" t="n"/>
      <c r="C11280" s="11" t="n"/>
      <c r="E11280" s="12">
        <f>IF($A11280="","",IF(ISNUMBER($A11280),$A11280,IFERROR(DATEVALUE($A11280),"")))</f>
        <v/>
      </c>
      <c r="F11280" s="12">
        <f>IF($B11280="","",IF(ISNUMBER($B11280),HOUR($B11280)*2+MINUTE($B11280)/30,IFERROR(VALUE(LEFT($B11280,FIND(":",$B11280)-1))*2+VALUE(MID($B11280,FIND(":",$B11280)+1,2))/30,"")))</f>
        <v/>
      </c>
      <c r="G11280" s="12">
        <f>IF($E11280="","",IF(WEEKDAY($E11280,2)&lt;6,1,0))</f>
        <v/>
      </c>
      <c r="H11280" s="12">
        <f>IF(OR($E11280="",$F11280=""),"",IF(AND($G11280=1,$F11280&gt;='Working Hours'!$C$8,$F11280&lt;'Working Hours'!$C$9),1,0))</f>
        <v/>
      </c>
    </row>
    <row r="11281">
      <c r="A11281" s="11" t="n"/>
      <c r="B11281" s="11" t="n"/>
      <c r="C11281" s="11" t="n"/>
      <c r="E11281" s="12">
        <f>IF($A11281="","",IF(ISNUMBER($A11281),$A11281,IFERROR(DATEVALUE($A11281),"")))</f>
        <v/>
      </c>
      <c r="F11281" s="12">
        <f>IF($B11281="","",IF(ISNUMBER($B11281),HOUR($B11281)*2+MINUTE($B11281)/30,IFERROR(VALUE(LEFT($B11281,FIND(":",$B11281)-1))*2+VALUE(MID($B11281,FIND(":",$B11281)+1,2))/30,"")))</f>
        <v/>
      </c>
      <c r="G11281" s="12">
        <f>IF($E11281="","",IF(WEEKDAY($E11281,2)&lt;6,1,0))</f>
        <v/>
      </c>
      <c r="H11281" s="12">
        <f>IF(OR($E11281="",$F11281=""),"",IF(AND($G11281=1,$F11281&gt;='Working Hours'!$C$8,$F11281&lt;'Working Hours'!$C$9),1,0))</f>
        <v/>
      </c>
    </row>
    <row r="11282">
      <c r="A11282" s="11" t="n"/>
      <c r="B11282" s="11" t="n"/>
      <c r="C11282" s="11" t="n"/>
      <c r="E11282" s="12">
        <f>IF($A11282="","",IF(ISNUMBER($A11282),$A11282,IFERROR(DATEVALUE($A11282),"")))</f>
        <v/>
      </c>
      <c r="F11282" s="12">
        <f>IF($B11282="","",IF(ISNUMBER($B11282),HOUR($B11282)*2+MINUTE($B11282)/30,IFERROR(VALUE(LEFT($B11282,FIND(":",$B11282)-1))*2+VALUE(MID($B11282,FIND(":",$B11282)+1,2))/30,"")))</f>
        <v/>
      </c>
      <c r="G11282" s="12">
        <f>IF($E11282="","",IF(WEEKDAY($E11282,2)&lt;6,1,0))</f>
        <v/>
      </c>
      <c r="H11282" s="12">
        <f>IF(OR($E11282="",$F11282=""),"",IF(AND($G11282=1,$F11282&gt;='Working Hours'!$C$8,$F11282&lt;'Working Hours'!$C$9),1,0))</f>
        <v/>
      </c>
    </row>
    <row r="11283">
      <c r="A11283" s="11" t="n"/>
      <c r="B11283" s="11" t="n"/>
      <c r="C11283" s="11" t="n"/>
      <c r="E11283" s="12">
        <f>IF($A11283="","",IF(ISNUMBER($A11283),$A11283,IFERROR(DATEVALUE($A11283),"")))</f>
        <v/>
      </c>
      <c r="F11283" s="12">
        <f>IF($B11283="","",IF(ISNUMBER($B11283),HOUR($B11283)*2+MINUTE($B11283)/30,IFERROR(VALUE(LEFT($B11283,FIND(":",$B11283)-1))*2+VALUE(MID($B11283,FIND(":",$B11283)+1,2))/30,"")))</f>
        <v/>
      </c>
      <c r="G11283" s="12">
        <f>IF($E11283="","",IF(WEEKDAY($E11283,2)&lt;6,1,0))</f>
        <v/>
      </c>
      <c r="H11283" s="12">
        <f>IF(OR($E11283="",$F11283=""),"",IF(AND($G11283=1,$F11283&gt;='Working Hours'!$C$8,$F11283&lt;'Working Hours'!$C$9),1,0))</f>
        <v/>
      </c>
    </row>
    <row r="11284">
      <c r="A11284" s="11" t="n"/>
      <c r="B11284" s="11" t="n"/>
      <c r="C11284" s="11" t="n"/>
      <c r="E11284" s="12">
        <f>IF($A11284="","",IF(ISNUMBER($A11284),$A11284,IFERROR(DATEVALUE($A11284),"")))</f>
        <v/>
      </c>
      <c r="F11284" s="12">
        <f>IF($B11284="","",IF(ISNUMBER($B11284),HOUR($B11284)*2+MINUTE($B11284)/30,IFERROR(VALUE(LEFT($B11284,FIND(":",$B11284)-1))*2+VALUE(MID($B11284,FIND(":",$B11284)+1,2))/30,"")))</f>
        <v/>
      </c>
      <c r="G11284" s="12">
        <f>IF($E11284="","",IF(WEEKDAY($E11284,2)&lt;6,1,0))</f>
        <v/>
      </c>
      <c r="H11284" s="12">
        <f>IF(OR($E11284="",$F11284=""),"",IF(AND($G11284=1,$F11284&gt;='Working Hours'!$C$8,$F11284&lt;'Working Hours'!$C$9),1,0))</f>
        <v/>
      </c>
    </row>
    <row r="11285">
      <c r="A11285" s="11" t="n"/>
      <c r="B11285" s="11" t="n"/>
      <c r="C11285" s="11" t="n"/>
      <c r="E11285" s="12">
        <f>IF($A11285="","",IF(ISNUMBER($A11285),$A11285,IFERROR(DATEVALUE($A11285),"")))</f>
        <v/>
      </c>
      <c r="F11285" s="12">
        <f>IF($B11285="","",IF(ISNUMBER($B11285),HOUR($B11285)*2+MINUTE($B11285)/30,IFERROR(VALUE(LEFT($B11285,FIND(":",$B11285)-1))*2+VALUE(MID($B11285,FIND(":",$B11285)+1,2))/30,"")))</f>
        <v/>
      </c>
      <c r="G11285" s="12">
        <f>IF($E11285="","",IF(WEEKDAY($E11285,2)&lt;6,1,0))</f>
        <v/>
      </c>
      <c r="H11285" s="12">
        <f>IF(OR($E11285="",$F11285=""),"",IF(AND($G11285=1,$F11285&gt;='Working Hours'!$C$8,$F11285&lt;'Working Hours'!$C$9),1,0))</f>
        <v/>
      </c>
    </row>
    <row r="11286">
      <c r="A11286" s="11" t="n"/>
      <c r="B11286" s="11" t="n"/>
      <c r="C11286" s="11" t="n"/>
      <c r="E11286" s="12">
        <f>IF($A11286="","",IF(ISNUMBER($A11286),$A11286,IFERROR(DATEVALUE($A11286),"")))</f>
        <v/>
      </c>
      <c r="F11286" s="12">
        <f>IF($B11286="","",IF(ISNUMBER($B11286),HOUR($B11286)*2+MINUTE($B11286)/30,IFERROR(VALUE(LEFT($B11286,FIND(":",$B11286)-1))*2+VALUE(MID($B11286,FIND(":",$B11286)+1,2))/30,"")))</f>
        <v/>
      </c>
      <c r="G11286" s="12">
        <f>IF($E11286="","",IF(WEEKDAY($E11286,2)&lt;6,1,0))</f>
        <v/>
      </c>
      <c r="H11286" s="12">
        <f>IF(OR($E11286="",$F11286=""),"",IF(AND($G11286=1,$F11286&gt;='Working Hours'!$C$8,$F11286&lt;'Working Hours'!$C$9),1,0))</f>
        <v/>
      </c>
    </row>
    <row r="11287">
      <c r="A11287" s="11" t="n"/>
      <c r="B11287" s="11" t="n"/>
      <c r="C11287" s="11" t="n"/>
      <c r="E11287" s="12">
        <f>IF($A11287="","",IF(ISNUMBER($A11287),$A11287,IFERROR(DATEVALUE($A11287),"")))</f>
        <v/>
      </c>
      <c r="F11287" s="12">
        <f>IF($B11287="","",IF(ISNUMBER($B11287),HOUR($B11287)*2+MINUTE($B11287)/30,IFERROR(VALUE(LEFT($B11287,FIND(":",$B11287)-1))*2+VALUE(MID($B11287,FIND(":",$B11287)+1,2))/30,"")))</f>
        <v/>
      </c>
      <c r="G11287" s="12">
        <f>IF($E11287="","",IF(WEEKDAY($E11287,2)&lt;6,1,0))</f>
        <v/>
      </c>
      <c r="H11287" s="12">
        <f>IF(OR($E11287="",$F11287=""),"",IF(AND($G11287=1,$F11287&gt;='Working Hours'!$C$8,$F11287&lt;'Working Hours'!$C$9),1,0))</f>
        <v/>
      </c>
    </row>
    <row r="11288">
      <c r="A11288" s="11" t="n"/>
      <c r="B11288" s="11" t="n"/>
      <c r="C11288" s="11" t="n"/>
      <c r="E11288" s="12">
        <f>IF($A11288="","",IF(ISNUMBER($A11288),$A11288,IFERROR(DATEVALUE($A11288),"")))</f>
        <v/>
      </c>
      <c r="F11288" s="12">
        <f>IF($B11288="","",IF(ISNUMBER($B11288),HOUR($B11288)*2+MINUTE($B11288)/30,IFERROR(VALUE(LEFT($B11288,FIND(":",$B11288)-1))*2+VALUE(MID($B11288,FIND(":",$B11288)+1,2))/30,"")))</f>
        <v/>
      </c>
      <c r="G11288" s="12">
        <f>IF($E11288="","",IF(WEEKDAY($E11288,2)&lt;6,1,0))</f>
        <v/>
      </c>
      <c r="H11288" s="12">
        <f>IF(OR($E11288="",$F11288=""),"",IF(AND($G11288=1,$F11288&gt;='Working Hours'!$C$8,$F11288&lt;'Working Hours'!$C$9),1,0))</f>
        <v/>
      </c>
    </row>
    <row r="11289">
      <c r="A11289" s="11" t="n"/>
      <c r="B11289" s="11" t="n"/>
      <c r="C11289" s="11" t="n"/>
      <c r="E11289" s="12">
        <f>IF($A11289="","",IF(ISNUMBER($A11289),$A11289,IFERROR(DATEVALUE($A11289),"")))</f>
        <v/>
      </c>
      <c r="F11289" s="12">
        <f>IF($B11289="","",IF(ISNUMBER($B11289),HOUR($B11289)*2+MINUTE($B11289)/30,IFERROR(VALUE(LEFT($B11289,FIND(":",$B11289)-1))*2+VALUE(MID($B11289,FIND(":",$B11289)+1,2))/30,"")))</f>
        <v/>
      </c>
      <c r="G11289" s="12">
        <f>IF($E11289="","",IF(WEEKDAY($E11289,2)&lt;6,1,0))</f>
        <v/>
      </c>
      <c r="H11289" s="12">
        <f>IF(OR($E11289="",$F11289=""),"",IF(AND($G11289=1,$F11289&gt;='Working Hours'!$C$8,$F11289&lt;'Working Hours'!$C$9),1,0))</f>
        <v/>
      </c>
    </row>
    <row r="11290">
      <c r="A11290" s="11" t="n"/>
      <c r="B11290" s="11" t="n"/>
      <c r="C11290" s="11" t="n"/>
      <c r="E11290" s="12">
        <f>IF($A11290="","",IF(ISNUMBER($A11290),$A11290,IFERROR(DATEVALUE($A11290),"")))</f>
        <v/>
      </c>
      <c r="F11290" s="12">
        <f>IF($B11290="","",IF(ISNUMBER($B11290),HOUR($B11290)*2+MINUTE($B11290)/30,IFERROR(VALUE(LEFT($B11290,FIND(":",$B11290)-1))*2+VALUE(MID($B11290,FIND(":",$B11290)+1,2))/30,"")))</f>
        <v/>
      </c>
      <c r="G11290" s="12">
        <f>IF($E11290="","",IF(WEEKDAY($E11290,2)&lt;6,1,0))</f>
        <v/>
      </c>
      <c r="H11290" s="12">
        <f>IF(OR($E11290="",$F11290=""),"",IF(AND($G11290=1,$F11290&gt;='Working Hours'!$C$8,$F11290&lt;'Working Hours'!$C$9),1,0))</f>
        <v/>
      </c>
    </row>
    <row r="11291">
      <c r="A11291" s="11" t="n"/>
      <c r="B11291" s="11" t="n"/>
      <c r="C11291" s="11" t="n"/>
      <c r="E11291" s="12">
        <f>IF($A11291="","",IF(ISNUMBER($A11291),$A11291,IFERROR(DATEVALUE($A11291),"")))</f>
        <v/>
      </c>
      <c r="F11291" s="12">
        <f>IF($B11291="","",IF(ISNUMBER($B11291),HOUR($B11291)*2+MINUTE($B11291)/30,IFERROR(VALUE(LEFT($B11291,FIND(":",$B11291)-1))*2+VALUE(MID($B11291,FIND(":",$B11291)+1,2))/30,"")))</f>
        <v/>
      </c>
      <c r="G11291" s="12">
        <f>IF($E11291="","",IF(WEEKDAY($E11291,2)&lt;6,1,0))</f>
        <v/>
      </c>
      <c r="H11291" s="12">
        <f>IF(OR($E11291="",$F11291=""),"",IF(AND($G11291=1,$F11291&gt;='Working Hours'!$C$8,$F11291&lt;'Working Hours'!$C$9),1,0))</f>
        <v/>
      </c>
    </row>
    <row r="11292">
      <c r="A11292" s="11" t="n"/>
      <c r="B11292" s="11" t="n"/>
      <c r="C11292" s="11" t="n"/>
      <c r="E11292" s="12">
        <f>IF($A11292="","",IF(ISNUMBER($A11292),$A11292,IFERROR(DATEVALUE($A11292),"")))</f>
        <v/>
      </c>
      <c r="F11292" s="12">
        <f>IF($B11292="","",IF(ISNUMBER($B11292),HOUR($B11292)*2+MINUTE($B11292)/30,IFERROR(VALUE(LEFT($B11292,FIND(":",$B11292)-1))*2+VALUE(MID($B11292,FIND(":",$B11292)+1,2))/30,"")))</f>
        <v/>
      </c>
      <c r="G11292" s="12">
        <f>IF($E11292="","",IF(WEEKDAY($E11292,2)&lt;6,1,0))</f>
        <v/>
      </c>
      <c r="H11292" s="12">
        <f>IF(OR($E11292="",$F11292=""),"",IF(AND($G11292=1,$F11292&gt;='Working Hours'!$C$8,$F11292&lt;'Working Hours'!$C$9),1,0))</f>
        <v/>
      </c>
    </row>
    <row r="11293">
      <c r="A11293" s="11" t="n"/>
      <c r="B11293" s="11" t="n"/>
      <c r="C11293" s="11" t="n"/>
      <c r="E11293" s="12">
        <f>IF($A11293="","",IF(ISNUMBER($A11293),$A11293,IFERROR(DATEVALUE($A11293),"")))</f>
        <v/>
      </c>
      <c r="F11293" s="12">
        <f>IF($B11293="","",IF(ISNUMBER($B11293),HOUR($B11293)*2+MINUTE($B11293)/30,IFERROR(VALUE(LEFT($B11293,FIND(":",$B11293)-1))*2+VALUE(MID($B11293,FIND(":",$B11293)+1,2))/30,"")))</f>
        <v/>
      </c>
      <c r="G11293" s="12">
        <f>IF($E11293="","",IF(WEEKDAY($E11293,2)&lt;6,1,0))</f>
        <v/>
      </c>
      <c r="H11293" s="12">
        <f>IF(OR($E11293="",$F11293=""),"",IF(AND($G11293=1,$F11293&gt;='Working Hours'!$C$8,$F11293&lt;'Working Hours'!$C$9),1,0))</f>
        <v/>
      </c>
    </row>
    <row r="11294">
      <c r="A11294" s="11" t="n"/>
      <c r="B11294" s="11" t="n"/>
      <c r="C11294" s="11" t="n"/>
      <c r="E11294" s="12">
        <f>IF($A11294="","",IF(ISNUMBER($A11294),$A11294,IFERROR(DATEVALUE($A11294),"")))</f>
        <v/>
      </c>
      <c r="F11294" s="12">
        <f>IF($B11294="","",IF(ISNUMBER($B11294),HOUR($B11294)*2+MINUTE($B11294)/30,IFERROR(VALUE(LEFT($B11294,FIND(":",$B11294)-1))*2+VALUE(MID($B11294,FIND(":",$B11294)+1,2))/30,"")))</f>
        <v/>
      </c>
      <c r="G11294" s="12">
        <f>IF($E11294="","",IF(WEEKDAY($E11294,2)&lt;6,1,0))</f>
        <v/>
      </c>
      <c r="H11294" s="12">
        <f>IF(OR($E11294="",$F11294=""),"",IF(AND($G11294=1,$F11294&gt;='Working Hours'!$C$8,$F11294&lt;'Working Hours'!$C$9),1,0))</f>
        <v/>
      </c>
    </row>
    <row r="11295">
      <c r="A11295" s="11" t="n"/>
      <c r="B11295" s="11" t="n"/>
      <c r="C11295" s="11" t="n"/>
      <c r="E11295" s="12">
        <f>IF($A11295="","",IF(ISNUMBER($A11295),$A11295,IFERROR(DATEVALUE($A11295),"")))</f>
        <v/>
      </c>
      <c r="F11295" s="12">
        <f>IF($B11295="","",IF(ISNUMBER($B11295),HOUR($B11295)*2+MINUTE($B11295)/30,IFERROR(VALUE(LEFT($B11295,FIND(":",$B11295)-1))*2+VALUE(MID($B11295,FIND(":",$B11295)+1,2))/30,"")))</f>
        <v/>
      </c>
      <c r="G11295" s="12">
        <f>IF($E11295="","",IF(WEEKDAY($E11295,2)&lt;6,1,0))</f>
        <v/>
      </c>
      <c r="H11295" s="12">
        <f>IF(OR($E11295="",$F11295=""),"",IF(AND($G11295=1,$F11295&gt;='Working Hours'!$C$8,$F11295&lt;'Working Hours'!$C$9),1,0))</f>
        <v/>
      </c>
    </row>
    <row r="11296">
      <c r="A11296" s="11" t="n"/>
      <c r="B11296" s="11" t="n"/>
      <c r="C11296" s="11" t="n"/>
      <c r="E11296" s="12">
        <f>IF($A11296="","",IF(ISNUMBER($A11296),$A11296,IFERROR(DATEVALUE($A11296),"")))</f>
        <v/>
      </c>
      <c r="F11296" s="12">
        <f>IF($B11296="","",IF(ISNUMBER($B11296),HOUR($B11296)*2+MINUTE($B11296)/30,IFERROR(VALUE(LEFT($B11296,FIND(":",$B11296)-1))*2+VALUE(MID($B11296,FIND(":",$B11296)+1,2))/30,"")))</f>
        <v/>
      </c>
      <c r="G11296" s="12">
        <f>IF($E11296="","",IF(WEEKDAY($E11296,2)&lt;6,1,0))</f>
        <v/>
      </c>
      <c r="H11296" s="12">
        <f>IF(OR($E11296="",$F11296=""),"",IF(AND($G11296=1,$F11296&gt;='Working Hours'!$C$8,$F11296&lt;'Working Hours'!$C$9),1,0))</f>
        <v/>
      </c>
    </row>
    <row r="11297">
      <c r="A11297" s="11" t="n"/>
      <c r="B11297" s="11" t="n"/>
      <c r="C11297" s="11" t="n"/>
      <c r="E11297" s="12">
        <f>IF($A11297="","",IF(ISNUMBER($A11297),$A11297,IFERROR(DATEVALUE($A11297),"")))</f>
        <v/>
      </c>
      <c r="F11297" s="12">
        <f>IF($B11297="","",IF(ISNUMBER($B11297),HOUR($B11297)*2+MINUTE($B11297)/30,IFERROR(VALUE(LEFT($B11297,FIND(":",$B11297)-1))*2+VALUE(MID($B11297,FIND(":",$B11297)+1,2))/30,"")))</f>
        <v/>
      </c>
      <c r="G11297" s="12">
        <f>IF($E11297="","",IF(WEEKDAY($E11297,2)&lt;6,1,0))</f>
        <v/>
      </c>
      <c r="H11297" s="12">
        <f>IF(OR($E11297="",$F11297=""),"",IF(AND($G11297=1,$F11297&gt;='Working Hours'!$C$8,$F11297&lt;'Working Hours'!$C$9),1,0))</f>
        <v/>
      </c>
    </row>
    <row r="11298">
      <c r="A11298" s="11" t="n"/>
      <c r="B11298" s="11" t="n"/>
      <c r="C11298" s="11" t="n"/>
      <c r="E11298" s="12">
        <f>IF($A11298="","",IF(ISNUMBER($A11298),$A11298,IFERROR(DATEVALUE($A11298),"")))</f>
        <v/>
      </c>
      <c r="F11298" s="12">
        <f>IF($B11298="","",IF(ISNUMBER($B11298),HOUR($B11298)*2+MINUTE($B11298)/30,IFERROR(VALUE(LEFT($B11298,FIND(":",$B11298)-1))*2+VALUE(MID($B11298,FIND(":",$B11298)+1,2))/30,"")))</f>
        <v/>
      </c>
      <c r="G11298" s="12">
        <f>IF($E11298="","",IF(WEEKDAY($E11298,2)&lt;6,1,0))</f>
        <v/>
      </c>
      <c r="H11298" s="12">
        <f>IF(OR($E11298="",$F11298=""),"",IF(AND($G11298=1,$F11298&gt;='Working Hours'!$C$8,$F11298&lt;'Working Hours'!$C$9),1,0))</f>
        <v/>
      </c>
    </row>
    <row r="11299">
      <c r="A11299" s="11" t="n"/>
      <c r="B11299" s="11" t="n"/>
      <c r="C11299" s="11" t="n"/>
      <c r="E11299" s="12">
        <f>IF($A11299="","",IF(ISNUMBER($A11299),$A11299,IFERROR(DATEVALUE($A11299),"")))</f>
        <v/>
      </c>
      <c r="F11299" s="12">
        <f>IF($B11299="","",IF(ISNUMBER($B11299),HOUR($B11299)*2+MINUTE($B11299)/30,IFERROR(VALUE(LEFT($B11299,FIND(":",$B11299)-1))*2+VALUE(MID($B11299,FIND(":",$B11299)+1,2))/30,"")))</f>
        <v/>
      </c>
      <c r="G11299" s="12">
        <f>IF($E11299="","",IF(WEEKDAY($E11299,2)&lt;6,1,0))</f>
        <v/>
      </c>
      <c r="H11299" s="12">
        <f>IF(OR($E11299="",$F11299=""),"",IF(AND($G11299=1,$F11299&gt;='Working Hours'!$C$8,$F11299&lt;'Working Hours'!$C$9),1,0))</f>
        <v/>
      </c>
    </row>
    <row r="11300">
      <c r="A11300" s="11" t="n"/>
      <c r="B11300" s="11" t="n"/>
      <c r="C11300" s="11" t="n"/>
      <c r="E11300" s="12">
        <f>IF($A11300="","",IF(ISNUMBER($A11300),$A11300,IFERROR(DATEVALUE($A11300),"")))</f>
        <v/>
      </c>
      <c r="F11300" s="12">
        <f>IF($B11300="","",IF(ISNUMBER($B11300),HOUR($B11300)*2+MINUTE($B11300)/30,IFERROR(VALUE(LEFT($B11300,FIND(":",$B11300)-1))*2+VALUE(MID($B11300,FIND(":",$B11300)+1,2))/30,"")))</f>
        <v/>
      </c>
      <c r="G11300" s="12">
        <f>IF($E11300="","",IF(WEEKDAY($E11300,2)&lt;6,1,0))</f>
        <v/>
      </c>
      <c r="H11300" s="12">
        <f>IF(OR($E11300="",$F11300=""),"",IF(AND($G11300=1,$F11300&gt;='Working Hours'!$C$8,$F11300&lt;'Working Hours'!$C$9),1,0))</f>
        <v/>
      </c>
    </row>
    <row r="11301">
      <c r="A11301" s="11" t="n"/>
      <c r="B11301" s="11" t="n"/>
      <c r="C11301" s="11" t="n"/>
      <c r="E11301" s="12">
        <f>IF($A11301="","",IF(ISNUMBER($A11301),$A11301,IFERROR(DATEVALUE($A11301),"")))</f>
        <v/>
      </c>
      <c r="F11301" s="12">
        <f>IF($B11301="","",IF(ISNUMBER($B11301),HOUR($B11301)*2+MINUTE($B11301)/30,IFERROR(VALUE(LEFT($B11301,FIND(":",$B11301)-1))*2+VALUE(MID($B11301,FIND(":",$B11301)+1,2))/30,"")))</f>
        <v/>
      </c>
      <c r="G11301" s="12">
        <f>IF($E11301="","",IF(WEEKDAY($E11301,2)&lt;6,1,0))</f>
        <v/>
      </c>
      <c r="H11301" s="12">
        <f>IF(OR($E11301="",$F11301=""),"",IF(AND($G11301=1,$F11301&gt;='Working Hours'!$C$8,$F11301&lt;'Working Hours'!$C$9),1,0))</f>
        <v/>
      </c>
    </row>
    <row r="11302">
      <c r="A11302" s="11" t="n"/>
      <c r="B11302" s="11" t="n"/>
      <c r="C11302" s="11" t="n"/>
      <c r="E11302" s="12">
        <f>IF($A11302="","",IF(ISNUMBER($A11302),$A11302,IFERROR(DATEVALUE($A11302),"")))</f>
        <v/>
      </c>
      <c r="F11302" s="12">
        <f>IF($B11302="","",IF(ISNUMBER($B11302),HOUR($B11302)*2+MINUTE($B11302)/30,IFERROR(VALUE(LEFT($B11302,FIND(":",$B11302)-1))*2+VALUE(MID($B11302,FIND(":",$B11302)+1,2))/30,"")))</f>
        <v/>
      </c>
      <c r="G11302" s="12">
        <f>IF($E11302="","",IF(WEEKDAY($E11302,2)&lt;6,1,0))</f>
        <v/>
      </c>
      <c r="H11302" s="12">
        <f>IF(OR($E11302="",$F11302=""),"",IF(AND($G11302=1,$F11302&gt;='Working Hours'!$C$8,$F11302&lt;'Working Hours'!$C$9),1,0))</f>
        <v/>
      </c>
    </row>
    <row r="11303">
      <c r="A11303" s="11" t="n"/>
      <c r="B11303" s="11" t="n"/>
      <c r="C11303" s="11" t="n"/>
      <c r="E11303" s="12">
        <f>IF($A11303="","",IF(ISNUMBER($A11303),$A11303,IFERROR(DATEVALUE($A11303),"")))</f>
        <v/>
      </c>
      <c r="F11303" s="12">
        <f>IF($B11303="","",IF(ISNUMBER($B11303),HOUR($B11303)*2+MINUTE($B11303)/30,IFERROR(VALUE(LEFT($B11303,FIND(":",$B11303)-1))*2+VALUE(MID($B11303,FIND(":",$B11303)+1,2))/30,"")))</f>
        <v/>
      </c>
      <c r="G11303" s="12">
        <f>IF($E11303="","",IF(WEEKDAY($E11303,2)&lt;6,1,0))</f>
        <v/>
      </c>
      <c r="H11303" s="12">
        <f>IF(OR($E11303="",$F11303=""),"",IF(AND($G11303=1,$F11303&gt;='Working Hours'!$C$8,$F11303&lt;'Working Hours'!$C$9),1,0))</f>
        <v/>
      </c>
    </row>
    <row r="11304">
      <c r="A11304" s="11" t="n"/>
      <c r="B11304" s="11" t="n"/>
      <c r="C11304" s="11" t="n"/>
      <c r="E11304" s="12">
        <f>IF($A11304="","",IF(ISNUMBER($A11304),$A11304,IFERROR(DATEVALUE($A11304),"")))</f>
        <v/>
      </c>
      <c r="F11304" s="12">
        <f>IF($B11304="","",IF(ISNUMBER($B11304),HOUR($B11304)*2+MINUTE($B11304)/30,IFERROR(VALUE(LEFT($B11304,FIND(":",$B11304)-1))*2+VALUE(MID($B11304,FIND(":",$B11304)+1,2))/30,"")))</f>
        <v/>
      </c>
      <c r="G11304" s="12">
        <f>IF($E11304="","",IF(WEEKDAY($E11304,2)&lt;6,1,0))</f>
        <v/>
      </c>
      <c r="H11304" s="12">
        <f>IF(OR($E11304="",$F11304=""),"",IF(AND($G11304=1,$F11304&gt;='Working Hours'!$C$8,$F11304&lt;'Working Hours'!$C$9),1,0))</f>
        <v/>
      </c>
    </row>
    <row r="11305">
      <c r="A11305" s="11" t="n"/>
      <c r="B11305" s="11" t="n"/>
      <c r="C11305" s="11" t="n"/>
      <c r="E11305" s="12">
        <f>IF($A11305="","",IF(ISNUMBER($A11305),$A11305,IFERROR(DATEVALUE($A11305),"")))</f>
        <v/>
      </c>
      <c r="F11305" s="12">
        <f>IF($B11305="","",IF(ISNUMBER($B11305),HOUR($B11305)*2+MINUTE($B11305)/30,IFERROR(VALUE(LEFT($B11305,FIND(":",$B11305)-1))*2+VALUE(MID($B11305,FIND(":",$B11305)+1,2))/30,"")))</f>
        <v/>
      </c>
      <c r="G11305" s="12">
        <f>IF($E11305="","",IF(WEEKDAY($E11305,2)&lt;6,1,0))</f>
        <v/>
      </c>
      <c r="H11305" s="12">
        <f>IF(OR($E11305="",$F11305=""),"",IF(AND($G11305=1,$F11305&gt;='Working Hours'!$C$8,$F11305&lt;'Working Hours'!$C$9),1,0))</f>
        <v/>
      </c>
    </row>
    <row r="11306">
      <c r="A11306" s="11" t="n"/>
      <c r="B11306" s="11" t="n"/>
      <c r="C11306" s="11" t="n"/>
      <c r="E11306" s="12">
        <f>IF($A11306="","",IF(ISNUMBER($A11306),$A11306,IFERROR(DATEVALUE($A11306),"")))</f>
        <v/>
      </c>
      <c r="F11306" s="12">
        <f>IF($B11306="","",IF(ISNUMBER($B11306),HOUR($B11306)*2+MINUTE($B11306)/30,IFERROR(VALUE(LEFT($B11306,FIND(":",$B11306)-1))*2+VALUE(MID($B11306,FIND(":",$B11306)+1,2))/30,"")))</f>
        <v/>
      </c>
      <c r="G11306" s="12">
        <f>IF($E11306="","",IF(WEEKDAY($E11306,2)&lt;6,1,0))</f>
        <v/>
      </c>
      <c r="H11306" s="12">
        <f>IF(OR($E11306="",$F11306=""),"",IF(AND($G11306=1,$F11306&gt;='Working Hours'!$C$8,$F11306&lt;'Working Hours'!$C$9),1,0))</f>
        <v/>
      </c>
    </row>
    <row r="11307">
      <c r="A11307" s="11" t="n"/>
      <c r="B11307" s="11" t="n"/>
      <c r="C11307" s="11" t="n"/>
      <c r="E11307" s="12">
        <f>IF($A11307="","",IF(ISNUMBER($A11307),$A11307,IFERROR(DATEVALUE($A11307),"")))</f>
        <v/>
      </c>
      <c r="F11307" s="12">
        <f>IF($B11307="","",IF(ISNUMBER($B11307),HOUR($B11307)*2+MINUTE($B11307)/30,IFERROR(VALUE(LEFT($B11307,FIND(":",$B11307)-1))*2+VALUE(MID($B11307,FIND(":",$B11307)+1,2))/30,"")))</f>
        <v/>
      </c>
      <c r="G11307" s="12">
        <f>IF($E11307="","",IF(WEEKDAY($E11307,2)&lt;6,1,0))</f>
        <v/>
      </c>
      <c r="H11307" s="12">
        <f>IF(OR($E11307="",$F11307=""),"",IF(AND($G11307=1,$F11307&gt;='Working Hours'!$C$8,$F11307&lt;'Working Hours'!$C$9),1,0))</f>
        <v/>
      </c>
    </row>
    <row r="11308">
      <c r="A11308" s="11" t="n"/>
      <c r="B11308" s="11" t="n"/>
      <c r="C11308" s="11" t="n"/>
      <c r="E11308" s="12">
        <f>IF($A11308="","",IF(ISNUMBER($A11308),$A11308,IFERROR(DATEVALUE($A11308),"")))</f>
        <v/>
      </c>
      <c r="F11308" s="12">
        <f>IF($B11308="","",IF(ISNUMBER($B11308),HOUR($B11308)*2+MINUTE($B11308)/30,IFERROR(VALUE(LEFT($B11308,FIND(":",$B11308)-1))*2+VALUE(MID($B11308,FIND(":",$B11308)+1,2))/30,"")))</f>
        <v/>
      </c>
      <c r="G11308" s="12">
        <f>IF($E11308="","",IF(WEEKDAY($E11308,2)&lt;6,1,0))</f>
        <v/>
      </c>
      <c r="H11308" s="12">
        <f>IF(OR($E11308="",$F11308=""),"",IF(AND($G11308=1,$F11308&gt;='Working Hours'!$C$8,$F11308&lt;'Working Hours'!$C$9),1,0))</f>
        <v/>
      </c>
    </row>
    <row r="11309">
      <c r="A11309" s="11" t="n"/>
      <c r="B11309" s="11" t="n"/>
      <c r="C11309" s="11" t="n"/>
      <c r="E11309" s="12">
        <f>IF($A11309="","",IF(ISNUMBER($A11309),$A11309,IFERROR(DATEVALUE($A11309),"")))</f>
        <v/>
      </c>
      <c r="F11309" s="12">
        <f>IF($B11309="","",IF(ISNUMBER($B11309),HOUR($B11309)*2+MINUTE($B11309)/30,IFERROR(VALUE(LEFT($B11309,FIND(":",$B11309)-1))*2+VALUE(MID($B11309,FIND(":",$B11309)+1,2))/30,"")))</f>
        <v/>
      </c>
      <c r="G11309" s="12">
        <f>IF($E11309="","",IF(WEEKDAY($E11309,2)&lt;6,1,0))</f>
        <v/>
      </c>
      <c r="H11309" s="12">
        <f>IF(OR($E11309="",$F11309=""),"",IF(AND($G11309=1,$F11309&gt;='Working Hours'!$C$8,$F11309&lt;'Working Hours'!$C$9),1,0))</f>
        <v/>
      </c>
    </row>
    <row r="11310">
      <c r="A11310" s="11" t="n"/>
      <c r="B11310" s="11" t="n"/>
      <c r="C11310" s="11" t="n"/>
      <c r="E11310" s="12">
        <f>IF($A11310="","",IF(ISNUMBER($A11310),$A11310,IFERROR(DATEVALUE($A11310),"")))</f>
        <v/>
      </c>
      <c r="F11310" s="12">
        <f>IF($B11310="","",IF(ISNUMBER($B11310),HOUR($B11310)*2+MINUTE($B11310)/30,IFERROR(VALUE(LEFT($B11310,FIND(":",$B11310)-1))*2+VALUE(MID($B11310,FIND(":",$B11310)+1,2))/30,"")))</f>
        <v/>
      </c>
      <c r="G11310" s="12">
        <f>IF($E11310="","",IF(WEEKDAY($E11310,2)&lt;6,1,0))</f>
        <v/>
      </c>
      <c r="H11310" s="12">
        <f>IF(OR($E11310="",$F11310=""),"",IF(AND($G11310=1,$F11310&gt;='Working Hours'!$C$8,$F11310&lt;'Working Hours'!$C$9),1,0))</f>
        <v/>
      </c>
    </row>
    <row r="11311">
      <c r="A11311" s="11" t="n"/>
      <c r="B11311" s="11" t="n"/>
      <c r="C11311" s="11" t="n"/>
      <c r="E11311" s="12">
        <f>IF($A11311="","",IF(ISNUMBER($A11311),$A11311,IFERROR(DATEVALUE($A11311),"")))</f>
        <v/>
      </c>
      <c r="F11311" s="12">
        <f>IF($B11311="","",IF(ISNUMBER($B11311),HOUR($B11311)*2+MINUTE($B11311)/30,IFERROR(VALUE(LEFT($B11311,FIND(":",$B11311)-1))*2+VALUE(MID($B11311,FIND(":",$B11311)+1,2))/30,"")))</f>
        <v/>
      </c>
      <c r="G11311" s="12">
        <f>IF($E11311="","",IF(WEEKDAY($E11311,2)&lt;6,1,0))</f>
        <v/>
      </c>
      <c r="H11311" s="12">
        <f>IF(OR($E11311="",$F11311=""),"",IF(AND($G11311=1,$F11311&gt;='Working Hours'!$C$8,$F11311&lt;'Working Hours'!$C$9),1,0))</f>
        <v/>
      </c>
    </row>
    <row r="11312">
      <c r="A11312" s="11" t="n"/>
      <c r="B11312" s="11" t="n"/>
      <c r="C11312" s="11" t="n"/>
      <c r="E11312" s="12">
        <f>IF($A11312="","",IF(ISNUMBER($A11312),$A11312,IFERROR(DATEVALUE($A11312),"")))</f>
        <v/>
      </c>
      <c r="F11312" s="12">
        <f>IF($B11312="","",IF(ISNUMBER($B11312),HOUR($B11312)*2+MINUTE($B11312)/30,IFERROR(VALUE(LEFT($B11312,FIND(":",$B11312)-1))*2+VALUE(MID($B11312,FIND(":",$B11312)+1,2))/30,"")))</f>
        <v/>
      </c>
      <c r="G11312" s="12">
        <f>IF($E11312="","",IF(WEEKDAY($E11312,2)&lt;6,1,0))</f>
        <v/>
      </c>
      <c r="H11312" s="12">
        <f>IF(OR($E11312="",$F11312=""),"",IF(AND($G11312=1,$F11312&gt;='Working Hours'!$C$8,$F11312&lt;'Working Hours'!$C$9),1,0))</f>
        <v/>
      </c>
    </row>
    <row r="11313">
      <c r="A11313" s="11" t="n"/>
      <c r="B11313" s="11" t="n"/>
      <c r="C11313" s="11" t="n"/>
      <c r="E11313" s="12">
        <f>IF($A11313="","",IF(ISNUMBER($A11313),$A11313,IFERROR(DATEVALUE($A11313),"")))</f>
        <v/>
      </c>
      <c r="F11313" s="12">
        <f>IF($B11313="","",IF(ISNUMBER($B11313),HOUR($B11313)*2+MINUTE($B11313)/30,IFERROR(VALUE(LEFT($B11313,FIND(":",$B11313)-1))*2+VALUE(MID($B11313,FIND(":",$B11313)+1,2))/30,"")))</f>
        <v/>
      </c>
      <c r="G11313" s="12">
        <f>IF($E11313="","",IF(WEEKDAY($E11313,2)&lt;6,1,0))</f>
        <v/>
      </c>
      <c r="H11313" s="12">
        <f>IF(OR($E11313="",$F11313=""),"",IF(AND($G11313=1,$F11313&gt;='Working Hours'!$C$8,$F11313&lt;'Working Hours'!$C$9),1,0))</f>
        <v/>
      </c>
    </row>
    <row r="11314">
      <c r="A11314" s="11" t="n"/>
      <c r="B11314" s="11" t="n"/>
      <c r="C11314" s="11" t="n"/>
      <c r="E11314" s="12">
        <f>IF($A11314="","",IF(ISNUMBER($A11314),$A11314,IFERROR(DATEVALUE($A11314),"")))</f>
        <v/>
      </c>
      <c r="F11314" s="12">
        <f>IF($B11314="","",IF(ISNUMBER($B11314),HOUR($B11314)*2+MINUTE($B11314)/30,IFERROR(VALUE(LEFT($B11314,FIND(":",$B11314)-1))*2+VALUE(MID($B11314,FIND(":",$B11314)+1,2))/30,"")))</f>
        <v/>
      </c>
      <c r="G11314" s="12">
        <f>IF($E11314="","",IF(WEEKDAY($E11314,2)&lt;6,1,0))</f>
        <v/>
      </c>
      <c r="H11314" s="12">
        <f>IF(OR($E11314="",$F11314=""),"",IF(AND($G11314=1,$F11314&gt;='Working Hours'!$C$8,$F11314&lt;'Working Hours'!$C$9),1,0))</f>
        <v/>
      </c>
    </row>
    <row r="11315">
      <c r="A11315" s="11" t="n"/>
      <c r="B11315" s="11" t="n"/>
      <c r="C11315" s="11" t="n"/>
      <c r="E11315" s="12">
        <f>IF($A11315="","",IF(ISNUMBER($A11315),$A11315,IFERROR(DATEVALUE($A11315),"")))</f>
        <v/>
      </c>
      <c r="F11315" s="12">
        <f>IF($B11315="","",IF(ISNUMBER($B11315),HOUR($B11315)*2+MINUTE($B11315)/30,IFERROR(VALUE(LEFT($B11315,FIND(":",$B11315)-1))*2+VALUE(MID($B11315,FIND(":",$B11315)+1,2))/30,"")))</f>
        <v/>
      </c>
      <c r="G11315" s="12">
        <f>IF($E11315="","",IF(WEEKDAY($E11315,2)&lt;6,1,0))</f>
        <v/>
      </c>
      <c r="H11315" s="12">
        <f>IF(OR($E11315="",$F11315=""),"",IF(AND($G11315=1,$F11315&gt;='Working Hours'!$C$8,$F11315&lt;'Working Hours'!$C$9),1,0))</f>
        <v/>
      </c>
    </row>
    <row r="11316">
      <c r="A11316" s="11" t="n"/>
      <c r="B11316" s="11" t="n"/>
      <c r="C11316" s="11" t="n"/>
      <c r="E11316" s="12">
        <f>IF($A11316="","",IF(ISNUMBER($A11316),$A11316,IFERROR(DATEVALUE($A11316),"")))</f>
        <v/>
      </c>
      <c r="F11316" s="12">
        <f>IF($B11316="","",IF(ISNUMBER($B11316),HOUR($B11316)*2+MINUTE($B11316)/30,IFERROR(VALUE(LEFT($B11316,FIND(":",$B11316)-1))*2+VALUE(MID($B11316,FIND(":",$B11316)+1,2))/30,"")))</f>
        <v/>
      </c>
      <c r="G11316" s="12">
        <f>IF($E11316="","",IF(WEEKDAY($E11316,2)&lt;6,1,0))</f>
        <v/>
      </c>
      <c r="H11316" s="12">
        <f>IF(OR($E11316="",$F11316=""),"",IF(AND($G11316=1,$F11316&gt;='Working Hours'!$C$8,$F11316&lt;'Working Hours'!$C$9),1,0))</f>
        <v/>
      </c>
    </row>
    <row r="11317">
      <c r="A11317" s="11" t="n"/>
      <c r="B11317" s="11" t="n"/>
      <c r="C11317" s="11" t="n"/>
      <c r="E11317" s="12">
        <f>IF($A11317="","",IF(ISNUMBER($A11317),$A11317,IFERROR(DATEVALUE($A11317),"")))</f>
        <v/>
      </c>
      <c r="F11317" s="12">
        <f>IF($B11317="","",IF(ISNUMBER($B11317),HOUR($B11317)*2+MINUTE($B11317)/30,IFERROR(VALUE(LEFT($B11317,FIND(":",$B11317)-1))*2+VALUE(MID($B11317,FIND(":",$B11317)+1,2))/30,"")))</f>
        <v/>
      </c>
      <c r="G11317" s="12">
        <f>IF($E11317="","",IF(WEEKDAY($E11317,2)&lt;6,1,0))</f>
        <v/>
      </c>
      <c r="H11317" s="12">
        <f>IF(OR($E11317="",$F11317=""),"",IF(AND($G11317=1,$F11317&gt;='Working Hours'!$C$8,$F11317&lt;'Working Hours'!$C$9),1,0))</f>
        <v/>
      </c>
    </row>
    <row r="11318">
      <c r="A11318" s="11" t="n"/>
      <c r="B11318" s="11" t="n"/>
      <c r="C11318" s="11" t="n"/>
      <c r="E11318" s="12">
        <f>IF($A11318="","",IF(ISNUMBER($A11318),$A11318,IFERROR(DATEVALUE($A11318),"")))</f>
        <v/>
      </c>
      <c r="F11318" s="12">
        <f>IF($B11318="","",IF(ISNUMBER($B11318),HOUR($B11318)*2+MINUTE($B11318)/30,IFERROR(VALUE(LEFT($B11318,FIND(":",$B11318)-1))*2+VALUE(MID($B11318,FIND(":",$B11318)+1,2))/30,"")))</f>
        <v/>
      </c>
      <c r="G11318" s="12">
        <f>IF($E11318="","",IF(WEEKDAY($E11318,2)&lt;6,1,0))</f>
        <v/>
      </c>
      <c r="H11318" s="12">
        <f>IF(OR($E11318="",$F11318=""),"",IF(AND($G11318=1,$F11318&gt;='Working Hours'!$C$8,$F11318&lt;'Working Hours'!$C$9),1,0))</f>
        <v/>
      </c>
    </row>
    <row r="11319">
      <c r="A11319" s="11" t="n"/>
      <c r="B11319" s="11" t="n"/>
      <c r="C11319" s="11" t="n"/>
      <c r="E11319" s="12">
        <f>IF($A11319="","",IF(ISNUMBER($A11319),$A11319,IFERROR(DATEVALUE($A11319),"")))</f>
        <v/>
      </c>
      <c r="F11319" s="12">
        <f>IF($B11319="","",IF(ISNUMBER($B11319),HOUR($B11319)*2+MINUTE($B11319)/30,IFERROR(VALUE(LEFT($B11319,FIND(":",$B11319)-1))*2+VALUE(MID($B11319,FIND(":",$B11319)+1,2))/30,"")))</f>
        <v/>
      </c>
      <c r="G11319" s="12">
        <f>IF($E11319="","",IF(WEEKDAY($E11319,2)&lt;6,1,0))</f>
        <v/>
      </c>
      <c r="H11319" s="12">
        <f>IF(OR($E11319="",$F11319=""),"",IF(AND($G11319=1,$F11319&gt;='Working Hours'!$C$8,$F11319&lt;'Working Hours'!$C$9),1,0))</f>
        <v/>
      </c>
    </row>
    <row r="11320">
      <c r="A11320" s="11" t="n"/>
      <c r="B11320" s="11" t="n"/>
      <c r="C11320" s="11" t="n"/>
      <c r="E11320" s="12">
        <f>IF($A11320="","",IF(ISNUMBER($A11320),$A11320,IFERROR(DATEVALUE($A11320),"")))</f>
        <v/>
      </c>
      <c r="F11320" s="12">
        <f>IF($B11320="","",IF(ISNUMBER($B11320),HOUR($B11320)*2+MINUTE($B11320)/30,IFERROR(VALUE(LEFT($B11320,FIND(":",$B11320)-1))*2+VALUE(MID($B11320,FIND(":",$B11320)+1,2))/30,"")))</f>
        <v/>
      </c>
      <c r="G11320" s="12">
        <f>IF($E11320="","",IF(WEEKDAY($E11320,2)&lt;6,1,0))</f>
        <v/>
      </c>
      <c r="H11320" s="12">
        <f>IF(OR($E11320="",$F11320=""),"",IF(AND($G11320=1,$F11320&gt;='Working Hours'!$C$8,$F11320&lt;'Working Hours'!$C$9),1,0))</f>
        <v/>
      </c>
    </row>
    <row r="11321">
      <c r="A11321" s="11" t="n"/>
      <c r="B11321" s="11" t="n"/>
      <c r="C11321" s="11" t="n"/>
      <c r="E11321" s="12">
        <f>IF($A11321="","",IF(ISNUMBER($A11321),$A11321,IFERROR(DATEVALUE($A11321),"")))</f>
        <v/>
      </c>
      <c r="F11321" s="12">
        <f>IF($B11321="","",IF(ISNUMBER($B11321),HOUR($B11321)*2+MINUTE($B11321)/30,IFERROR(VALUE(LEFT($B11321,FIND(":",$B11321)-1))*2+VALUE(MID($B11321,FIND(":",$B11321)+1,2))/30,"")))</f>
        <v/>
      </c>
      <c r="G11321" s="12">
        <f>IF($E11321="","",IF(WEEKDAY($E11321,2)&lt;6,1,0))</f>
        <v/>
      </c>
      <c r="H11321" s="12">
        <f>IF(OR($E11321="",$F11321=""),"",IF(AND($G11321=1,$F11321&gt;='Working Hours'!$C$8,$F11321&lt;'Working Hours'!$C$9),1,0))</f>
        <v/>
      </c>
    </row>
    <row r="11322">
      <c r="A11322" s="11" t="n"/>
      <c r="B11322" s="11" t="n"/>
      <c r="C11322" s="11" t="n"/>
      <c r="E11322" s="12">
        <f>IF($A11322="","",IF(ISNUMBER($A11322),$A11322,IFERROR(DATEVALUE($A11322),"")))</f>
        <v/>
      </c>
      <c r="F11322" s="12">
        <f>IF($B11322="","",IF(ISNUMBER($B11322),HOUR($B11322)*2+MINUTE($B11322)/30,IFERROR(VALUE(LEFT($B11322,FIND(":",$B11322)-1))*2+VALUE(MID($B11322,FIND(":",$B11322)+1,2))/30,"")))</f>
        <v/>
      </c>
      <c r="G11322" s="12">
        <f>IF($E11322="","",IF(WEEKDAY($E11322,2)&lt;6,1,0))</f>
        <v/>
      </c>
      <c r="H11322" s="12">
        <f>IF(OR($E11322="",$F11322=""),"",IF(AND($G11322=1,$F11322&gt;='Working Hours'!$C$8,$F11322&lt;'Working Hours'!$C$9),1,0))</f>
        <v/>
      </c>
    </row>
    <row r="11323">
      <c r="A11323" s="11" t="n"/>
      <c r="B11323" s="11" t="n"/>
      <c r="C11323" s="11" t="n"/>
      <c r="E11323" s="12">
        <f>IF($A11323="","",IF(ISNUMBER($A11323),$A11323,IFERROR(DATEVALUE($A11323),"")))</f>
        <v/>
      </c>
      <c r="F11323" s="12">
        <f>IF($B11323="","",IF(ISNUMBER($B11323),HOUR($B11323)*2+MINUTE($B11323)/30,IFERROR(VALUE(LEFT($B11323,FIND(":",$B11323)-1))*2+VALUE(MID($B11323,FIND(":",$B11323)+1,2))/30,"")))</f>
        <v/>
      </c>
      <c r="G11323" s="12">
        <f>IF($E11323="","",IF(WEEKDAY($E11323,2)&lt;6,1,0))</f>
        <v/>
      </c>
      <c r="H11323" s="12">
        <f>IF(OR($E11323="",$F11323=""),"",IF(AND($G11323=1,$F11323&gt;='Working Hours'!$C$8,$F11323&lt;'Working Hours'!$C$9),1,0))</f>
        <v/>
      </c>
    </row>
    <row r="11324">
      <c r="A11324" s="11" t="n"/>
      <c r="B11324" s="11" t="n"/>
      <c r="C11324" s="11" t="n"/>
      <c r="E11324" s="12">
        <f>IF($A11324="","",IF(ISNUMBER($A11324),$A11324,IFERROR(DATEVALUE($A11324),"")))</f>
        <v/>
      </c>
      <c r="F11324" s="12">
        <f>IF($B11324="","",IF(ISNUMBER($B11324),HOUR($B11324)*2+MINUTE($B11324)/30,IFERROR(VALUE(LEFT($B11324,FIND(":",$B11324)-1))*2+VALUE(MID($B11324,FIND(":",$B11324)+1,2))/30,"")))</f>
        <v/>
      </c>
      <c r="G11324" s="12">
        <f>IF($E11324="","",IF(WEEKDAY($E11324,2)&lt;6,1,0))</f>
        <v/>
      </c>
      <c r="H11324" s="12">
        <f>IF(OR($E11324="",$F11324=""),"",IF(AND($G11324=1,$F11324&gt;='Working Hours'!$C$8,$F11324&lt;'Working Hours'!$C$9),1,0))</f>
        <v/>
      </c>
    </row>
    <row r="11325">
      <c r="A11325" s="11" t="n"/>
      <c r="B11325" s="11" t="n"/>
      <c r="C11325" s="11" t="n"/>
      <c r="E11325" s="12">
        <f>IF($A11325="","",IF(ISNUMBER($A11325),$A11325,IFERROR(DATEVALUE($A11325),"")))</f>
        <v/>
      </c>
      <c r="F11325" s="12">
        <f>IF($B11325="","",IF(ISNUMBER($B11325),HOUR($B11325)*2+MINUTE($B11325)/30,IFERROR(VALUE(LEFT($B11325,FIND(":",$B11325)-1))*2+VALUE(MID($B11325,FIND(":",$B11325)+1,2))/30,"")))</f>
        <v/>
      </c>
      <c r="G11325" s="12">
        <f>IF($E11325="","",IF(WEEKDAY($E11325,2)&lt;6,1,0))</f>
        <v/>
      </c>
      <c r="H11325" s="12">
        <f>IF(OR($E11325="",$F11325=""),"",IF(AND($G11325=1,$F11325&gt;='Working Hours'!$C$8,$F11325&lt;'Working Hours'!$C$9),1,0))</f>
        <v/>
      </c>
    </row>
    <row r="11326">
      <c r="A11326" s="11" t="n"/>
      <c r="B11326" s="11" t="n"/>
      <c r="C11326" s="11" t="n"/>
      <c r="E11326" s="12">
        <f>IF($A11326="","",IF(ISNUMBER($A11326),$A11326,IFERROR(DATEVALUE($A11326),"")))</f>
        <v/>
      </c>
      <c r="F11326" s="12">
        <f>IF($B11326="","",IF(ISNUMBER($B11326),HOUR($B11326)*2+MINUTE($B11326)/30,IFERROR(VALUE(LEFT($B11326,FIND(":",$B11326)-1))*2+VALUE(MID($B11326,FIND(":",$B11326)+1,2))/30,"")))</f>
        <v/>
      </c>
      <c r="G11326" s="12">
        <f>IF($E11326="","",IF(WEEKDAY($E11326,2)&lt;6,1,0))</f>
        <v/>
      </c>
      <c r="H11326" s="12">
        <f>IF(OR($E11326="",$F11326=""),"",IF(AND($G11326=1,$F11326&gt;='Working Hours'!$C$8,$F11326&lt;'Working Hours'!$C$9),1,0))</f>
        <v/>
      </c>
    </row>
    <row r="11327">
      <c r="A11327" s="11" t="n"/>
      <c r="B11327" s="11" t="n"/>
      <c r="C11327" s="11" t="n"/>
      <c r="E11327" s="12">
        <f>IF($A11327="","",IF(ISNUMBER($A11327),$A11327,IFERROR(DATEVALUE($A11327),"")))</f>
        <v/>
      </c>
      <c r="F11327" s="12">
        <f>IF($B11327="","",IF(ISNUMBER($B11327),HOUR($B11327)*2+MINUTE($B11327)/30,IFERROR(VALUE(LEFT($B11327,FIND(":",$B11327)-1))*2+VALUE(MID($B11327,FIND(":",$B11327)+1,2))/30,"")))</f>
        <v/>
      </c>
      <c r="G11327" s="12">
        <f>IF($E11327="","",IF(WEEKDAY($E11327,2)&lt;6,1,0))</f>
        <v/>
      </c>
      <c r="H11327" s="12">
        <f>IF(OR($E11327="",$F11327=""),"",IF(AND($G11327=1,$F11327&gt;='Working Hours'!$C$8,$F11327&lt;'Working Hours'!$C$9),1,0))</f>
        <v/>
      </c>
    </row>
    <row r="11328">
      <c r="A11328" s="11" t="n"/>
      <c r="B11328" s="11" t="n"/>
      <c r="C11328" s="11" t="n"/>
      <c r="E11328" s="12">
        <f>IF($A11328="","",IF(ISNUMBER($A11328),$A11328,IFERROR(DATEVALUE($A11328),"")))</f>
        <v/>
      </c>
      <c r="F11328" s="12">
        <f>IF($B11328="","",IF(ISNUMBER($B11328),HOUR($B11328)*2+MINUTE($B11328)/30,IFERROR(VALUE(LEFT($B11328,FIND(":",$B11328)-1))*2+VALUE(MID($B11328,FIND(":",$B11328)+1,2))/30,"")))</f>
        <v/>
      </c>
      <c r="G11328" s="12">
        <f>IF($E11328="","",IF(WEEKDAY($E11328,2)&lt;6,1,0))</f>
        <v/>
      </c>
      <c r="H11328" s="12">
        <f>IF(OR($E11328="",$F11328=""),"",IF(AND($G11328=1,$F11328&gt;='Working Hours'!$C$8,$F11328&lt;'Working Hours'!$C$9),1,0))</f>
        <v/>
      </c>
    </row>
    <row r="11329">
      <c r="A11329" s="11" t="n"/>
      <c r="B11329" s="11" t="n"/>
      <c r="C11329" s="11" t="n"/>
      <c r="E11329" s="12">
        <f>IF($A11329="","",IF(ISNUMBER($A11329),$A11329,IFERROR(DATEVALUE($A11329),"")))</f>
        <v/>
      </c>
      <c r="F11329" s="12">
        <f>IF($B11329="","",IF(ISNUMBER($B11329),HOUR($B11329)*2+MINUTE($B11329)/30,IFERROR(VALUE(LEFT($B11329,FIND(":",$B11329)-1))*2+VALUE(MID($B11329,FIND(":",$B11329)+1,2))/30,"")))</f>
        <v/>
      </c>
      <c r="G11329" s="12">
        <f>IF($E11329="","",IF(WEEKDAY($E11329,2)&lt;6,1,0))</f>
        <v/>
      </c>
      <c r="H11329" s="12">
        <f>IF(OR($E11329="",$F11329=""),"",IF(AND($G11329=1,$F11329&gt;='Working Hours'!$C$8,$F11329&lt;'Working Hours'!$C$9),1,0))</f>
        <v/>
      </c>
    </row>
    <row r="11330">
      <c r="A11330" s="11" t="n"/>
      <c r="B11330" s="11" t="n"/>
      <c r="C11330" s="11" t="n"/>
      <c r="E11330" s="12">
        <f>IF($A11330="","",IF(ISNUMBER($A11330),$A11330,IFERROR(DATEVALUE($A11330),"")))</f>
        <v/>
      </c>
      <c r="F11330" s="12">
        <f>IF($B11330="","",IF(ISNUMBER($B11330),HOUR($B11330)*2+MINUTE($B11330)/30,IFERROR(VALUE(LEFT($B11330,FIND(":",$B11330)-1))*2+VALUE(MID($B11330,FIND(":",$B11330)+1,2))/30,"")))</f>
        <v/>
      </c>
      <c r="G11330" s="12">
        <f>IF($E11330="","",IF(WEEKDAY($E11330,2)&lt;6,1,0))</f>
        <v/>
      </c>
      <c r="H11330" s="12">
        <f>IF(OR($E11330="",$F11330=""),"",IF(AND($G11330=1,$F11330&gt;='Working Hours'!$C$8,$F11330&lt;'Working Hours'!$C$9),1,0))</f>
        <v/>
      </c>
    </row>
    <row r="11331">
      <c r="A11331" s="11" t="n"/>
      <c r="B11331" s="11" t="n"/>
      <c r="C11331" s="11" t="n"/>
      <c r="E11331" s="12">
        <f>IF($A11331="","",IF(ISNUMBER($A11331),$A11331,IFERROR(DATEVALUE($A11331),"")))</f>
        <v/>
      </c>
      <c r="F11331" s="12">
        <f>IF($B11331="","",IF(ISNUMBER($B11331),HOUR($B11331)*2+MINUTE($B11331)/30,IFERROR(VALUE(LEFT($B11331,FIND(":",$B11331)-1))*2+VALUE(MID($B11331,FIND(":",$B11331)+1,2))/30,"")))</f>
        <v/>
      </c>
      <c r="G11331" s="12">
        <f>IF($E11331="","",IF(WEEKDAY($E11331,2)&lt;6,1,0))</f>
        <v/>
      </c>
      <c r="H11331" s="12">
        <f>IF(OR($E11331="",$F11331=""),"",IF(AND($G11331=1,$F11331&gt;='Working Hours'!$C$8,$F11331&lt;'Working Hours'!$C$9),1,0))</f>
        <v/>
      </c>
    </row>
    <row r="11332">
      <c r="A11332" s="11" t="n"/>
      <c r="B11332" s="11" t="n"/>
      <c r="C11332" s="11" t="n"/>
      <c r="E11332" s="12">
        <f>IF($A11332="","",IF(ISNUMBER($A11332),$A11332,IFERROR(DATEVALUE($A11332),"")))</f>
        <v/>
      </c>
      <c r="F11332" s="12">
        <f>IF($B11332="","",IF(ISNUMBER($B11332),HOUR($B11332)*2+MINUTE($B11332)/30,IFERROR(VALUE(LEFT($B11332,FIND(":",$B11332)-1))*2+VALUE(MID($B11332,FIND(":",$B11332)+1,2))/30,"")))</f>
        <v/>
      </c>
      <c r="G11332" s="12">
        <f>IF($E11332="","",IF(WEEKDAY($E11332,2)&lt;6,1,0))</f>
        <v/>
      </c>
      <c r="H11332" s="12">
        <f>IF(OR($E11332="",$F11332=""),"",IF(AND($G11332=1,$F11332&gt;='Working Hours'!$C$8,$F11332&lt;'Working Hours'!$C$9),1,0))</f>
        <v/>
      </c>
    </row>
    <row r="11333">
      <c r="A11333" s="11" t="n"/>
      <c r="B11333" s="11" t="n"/>
      <c r="C11333" s="11" t="n"/>
      <c r="E11333" s="12">
        <f>IF($A11333="","",IF(ISNUMBER($A11333),$A11333,IFERROR(DATEVALUE($A11333),"")))</f>
        <v/>
      </c>
      <c r="F11333" s="12">
        <f>IF($B11333="","",IF(ISNUMBER($B11333),HOUR($B11333)*2+MINUTE($B11333)/30,IFERROR(VALUE(LEFT($B11333,FIND(":",$B11333)-1))*2+VALUE(MID($B11333,FIND(":",$B11333)+1,2))/30,"")))</f>
        <v/>
      </c>
      <c r="G11333" s="12">
        <f>IF($E11333="","",IF(WEEKDAY($E11333,2)&lt;6,1,0))</f>
        <v/>
      </c>
      <c r="H11333" s="12">
        <f>IF(OR($E11333="",$F11333=""),"",IF(AND($G11333=1,$F11333&gt;='Working Hours'!$C$8,$F11333&lt;'Working Hours'!$C$9),1,0))</f>
        <v/>
      </c>
    </row>
    <row r="11334">
      <c r="A11334" s="11" t="n"/>
      <c r="B11334" s="11" t="n"/>
      <c r="C11334" s="11" t="n"/>
      <c r="E11334" s="12">
        <f>IF($A11334="","",IF(ISNUMBER($A11334),$A11334,IFERROR(DATEVALUE($A11334),"")))</f>
        <v/>
      </c>
      <c r="F11334" s="12">
        <f>IF($B11334="","",IF(ISNUMBER($B11334),HOUR($B11334)*2+MINUTE($B11334)/30,IFERROR(VALUE(LEFT($B11334,FIND(":",$B11334)-1))*2+VALUE(MID($B11334,FIND(":",$B11334)+1,2))/30,"")))</f>
        <v/>
      </c>
      <c r="G11334" s="12">
        <f>IF($E11334="","",IF(WEEKDAY($E11334,2)&lt;6,1,0))</f>
        <v/>
      </c>
      <c r="H11334" s="12">
        <f>IF(OR($E11334="",$F11334=""),"",IF(AND($G11334=1,$F11334&gt;='Working Hours'!$C$8,$F11334&lt;'Working Hours'!$C$9),1,0))</f>
        <v/>
      </c>
    </row>
    <row r="11335">
      <c r="A11335" s="11" t="n"/>
      <c r="B11335" s="11" t="n"/>
      <c r="C11335" s="11" t="n"/>
      <c r="E11335" s="12">
        <f>IF($A11335="","",IF(ISNUMBER($A11335),$A11335,IFERROR(DATEVALUE($A11335),"")))</f>
        <v/>
      </c>
      <c r="F11335" s="12">
        <f>IF($B11335="","",IF(ISNUMBER($B11335),HOUR($B11335)*2+MINUTE($B11335)/30,IFERROR(VALUE(LEFT($B11335,FIND(":",$B11335)-1))*2+VALUE(MID($B11335,FIND(":",$B11335)+1,2))/30,"")))</f>
        <v/>
      </c>
      <c r="G11335" s="12">
        <f>IF($E11335="","",IF(WEEKDAY($E11335,2)&lt;6,1,0))</f>
        <v/>
      </c>
      <c r="H11335" s="12">
        <f>IF(OR($E11335="",$F11335=""),"",IF(AND($G11335=1,$F11335&gt;='Working Hours'!$C$8,$F11335&lt;'Working Hours'!$C$9),1,0))</f>
        <v/>
      </c>
    </row>
    <row r="11336">
      <c r="A11336" s="11" t="n"/>
      <c r="B11336" s="11" t="n"/>
      <c r="C11336" s="11" t="n"/>
      <c r="E11336" s="12">
        <f>IF($A11336="","",IF(ISNUMBER($A11336),$A11336,IFERROR(DATEVALUE($A11336),"")))</f>
        <v/>
      </c>
      <c r="F11336" s="12">
        <f>IF($B11336="","",IF(ISNUMBER($B11336),HOUR($B11336)*2+MINUTE($B11336)/30,IFERROR(VALUE(LEFT($B11336,FIND(":",$B11336)-1))*2+VALUE(MID($B11336,FIND(":",$B11336)+1,2))/30,"")))</f>
        <v/>
      </c>
      <c r="G11336" s="12">
        <f>IF($E11336="","",IF(WEEKDAY($E11336,2)&lt;6,1,0))</f>
        <v/>
      </c>
      <c r="H11336" s="12">
        <f>IF(OR($E11336="",$F11336=""),"",IF(AND($G11336=1,$F11336&gt;='Working Hours'!$C$8,$F11336&lt;'Working Hours'!$C$9),1,0))</f>
        <v/>
      </c>
    </row>
    <row r="11337">
      <c r="A11337" s="11" t="n"/>
      <c r="B11337" s="11" t="n"/>
      <c r="C11337" s="11" t="n"/>
      <c r="E11337" s="12">
        <f>IF($A11337="","",IF(ISNUMBER($A11337),$A11337,IFERROR(DATEVALUE($A11337),"")))</f>
        <v/>
      </c>
      <c r="F11337" s="12">
        <f>IF($B11337="","",IF(ISNUMBER($B11337),HOUR($B11337)*2+MINUTE($B11337)/30,IFERROR(VALUE(LEFT($B11337,FIND(":",$B11337)-1))*2+VALUE(MID($B11337,FIND(":",$B11337)+1,2))/30,"")))</f>
        <v/>
      </c>
      <c r="G11337" s="12">
        <f>IF($E11337="","",IF(WEEKDAY($E11337,2)&lt;6,1,0))</f>
        <v/>
      </c>
      <c r="H11337" s="12">
        <f>IF(OR($E11337="",$F11337=""),"",IF(AND($G11337=1,$F11337&gt;='Working Hours'!$C$8,$F11337&lt;'Working Hours'!$C$9),1,0))</f>
        <v/>
      </c>
    </row>
    <row r="11338">
      <c r="A11338" s="11" t="n"/>
      <c r="B11338" s="11" t="n"/>
      <c r="C11338" s="11" t="n"/>
      <c r="E11338" s="12">
        <f>IF($A11338="","",IF(ISNUMBER($A11338),$A11338,IFERROR(DATEVALUE($A11338),"")))</f>
        <v/>
      </c>
      <c r="F11338" s="12">
        <f>IF($B11338="","",IF(ISNUMBER($B11338),HOUR($B11338)*2+MINUTE($B11338)/30,IFERROR(VALUE(LEFT($B11338,FIND(":",$B11338)-1))*2+VALUE(MID($B11338,FIND(":",$B11338)+1,2))/30,"")))</f>
        <v/>
      </c>
      <c r="G11338" s="12">
        <f>IF($E11338="","",IF(WEEKDAY($E11338,2)&lt;6,1,0))</f>
        <v/>
      </c>
      <c r="H11338" s="12">
        <f>IF(OR($E11338="",$F11338=""),"",IF(AND($G11338=1,$F11338&gt;='Working Hours'!$C$8,$F11338&lt;'Working Hours'!$C$9),1,0))</f>
        <v/>
      </c>
    </row>
    <row r="11339">
      <c r="A11339" s="11" t="n"/>
      <c r="B11339" s="11" t="n"/>
      <c r="C11339" s="11" t="n"/>
      <c r="E11339" s="12">
        <f>IF($A11339="","",IF(ISNUMBER($A11339),$A11339,IFERROR(DATEVALUE($A11339),"")))</f>
        <v/>
      </c>
      <c r="F11339" s="12">
        <f>IF($B11339="","",IF(ISNUMBER($B11339),HOUR($B11339)*2+MINUTE($B11339)/30,IFERROR(VALUE(LEFT($B11339,FIND(":",$B11339)-1))*2+VALUE(MID($B11339,FIND(":",$B11339)+1,2))/30,"")))</f>
        <v/>
      </c>
      <c r="G11339" s="12">
        <f>IF($E11339="","",IF(WEEKDAY($E11339,2)&lt;6,1,0))</f>
        <v/>
      </c>
      <c r="H11339" s="12">
        <f>IF(OR($E11339="",$F11339=""),"",IF(AND($G11339=1,$F11339&gt;='Working Hours'!$C$8,$F11339&lt;'Working Hours'!$C$9),1,0))</f>
        <v/>
      </c>
    </row>
    <row r="11340">
      <c r="A11340" s="11" t="n"/>
      <c r="B11340" s="11" t="n"/>
      <c r="C11340" s="11" t="n"/>
      <c r="E11340" s="12">
        <f>IF($A11340="","",IF(ISNUMBER($A11340),$A11340,IFERROR(DATEVALUE($A11340),"")))</f>
        <v/>
      </c>
      <c r="F11340" s="12">
        <f>IF($B11340="","",IF(ISNUMBER($B11340),HOUR($B11340)*2+MINUTE($B11340)/30,IFERROR(VALUE(LEFT($B11340,FIND(":",$B11340)-1))*2+VALUE(MID($B11340,FIND(":",$B11340)+1,2))/30,"")))</f>
        <v/>
      </c>
      <c r="G11340" s="12">
        <f>IF($E11340="","",IF(WEEKDAY($E11340,2)&lt;6,1,0))</f>
        <v/>
      </c>
      <c r="H11340" s="12">
        <f>IF(OR($E11340="",$F11340=""),"",IF(AND($G11340=1,$F11340&gt;='Working Hours'!$C$8,$F11340&lt;'Working Hours'!$C$9),1,0))</f>
        <v/>
      </c>
    </row>
    <row r="11341">
      <c r="A11341" s="11" t="n"/>
      <c r="B11341" s="11" t="n"/>
      <c r="C11341" s="11" t="n"/>
      <c r="E11341" s="12">
        <f>IF($A11341="","",IF(ISNUMBER($A11341),$A11341,IFERROR(DATEVALUE($A11341),"")))</f>
        <v/>
      </c>
      <c r="F11341" s="12">
        <f>IF($B11341="","",IF(ISNUMBER($B11341),HOUR($B11341)*2+MINUTE($B11341)/30,IFERROR(VALUE(LEFT($B11341,FIND(":",$B11341)-1))*2+VALUE(MID($B11341,FIND(":",$B11341)+1,2))/30,"")))</f>
        <v/>
      </c>
      <c r="G11341" s="12">
        <f>IF($E11341="","",IF(WEEKDAY($E11341,2)&lt;6,1,0))</f>
        <v/>
      </c>
      <c r="H11341" s="12">
        <f>IF(OR($E11341="",$F11341=""),"",IF(AND($G11341=1,$F11341&gt;='Working Hours'!$C$8,$F11341&lt;'Working Hours'!$C$9),1,0))</f>
        <v/>
      </c>
    </row>
    <row r="11342">
      <c r="A11342" s="11" t="n"/>
      <c r="B11342" s="11" t="n"/>
      <c r="C11342" s="11" t="n"/>
      <c r="E11342" s="12">
        <f>IF($A11342="","",IF(ISNUMBER($A11342),$A11342,IFERROR(DATEVALUE($A11342),"")))</f>
        <v/>
      </c>
      <c r="F11342" s="12">
        <f>IF($B11342="","",IF(ISNUMBER($B11342),HOUR($B11342)*2+MINUTE($B11342)/30,IFERROR(VALUE(LEFT($B11342,FIND(":",$B11342)-1))*2+VALUE(MID($B11342,FIND(":",$B11342)+1,2))/30,"")))</f>
        <v/>
      </c>
      <c r="G11342" s="12">
        <f>IF($E11342="","",IF(WEEKDAY($E11342,2)&lt;6,1,0))</f>
        <v/>
      </c>
      <c r="H11342" s="12">
        <f>IF(OR($E11342="",$F11342=""),"",IF(AND($G11342=1,$F11342&gt;='Working Hours'!$C$8,$F11342&lt;'Working Hours'!$C$9),1,0))</f>
        <v/>
      </c>
    </row>
    <row r="11343">
      <c r="A11343" s="11" t="n"/>
      <c r="B11343" s="11" t="n"/>
      <c r="C11343" s="11" t="n"/>
      <c r="E11343" s="12">
        <f>IF($A11343="","",IF(ISNUMBER($A11343),$A11343,IFERROR(DATEVALUE($A11343),"")))</f>
        <v/>
      </c>
      <c r="F11343" s="12">
        <f>IF($B11343="","",IF(ISNUMBER($B11343),HOUR($B11343)*2+MINUTE($B11343)/30,IFERROR(VALUE(LEFT($B11343,FIND(":",$B11343)-1))*2+VALUE(MID($B11343,FIND(":",$B11343)+1,2))/30,"")))</f>
        <v/>
      </c>
      <c r="G11343" s="12">
        <f>IF($E11343="","",IF(WEEKDAY($E11343,2)&lt;6,1,0))</f>
        <v/>
      </c>
      <c r="H11343" s="12">
        <f>IF(OR($E11343="",$F11343=""),"",IF(AND($G11343=1,$F11343&gt;='Working Hours'!$C$8,$F11343&lt;'Working Hours'!$C$9),1,0))</f>
        <v/>
      </c>
    </row>
    <row r="11344">
      <c r="A11344" s="11" t="n"/>
      <c r="B11344" s="11" t="n"/>
      <c r="C11344" s="11" t="n"/>
      <c r="E11344" s="12">
        <f>IF($A11344="","",IF(ISNUMBER($A11344),$A11344,IFERROR(DATEVALUE($A11344),"")))</f>
        <v/>
      </c>
      <c r="F11344" s="12">
        <f>IF($B11344="","",IF(ISNUMBER($B11344),HOUR($B11344)*2+MINUTE($B11344)/30,IFERROR(VALUE(LEFT($B11344,FIND(":",$B11344)-1))*2+VALUE(MID($B11344,FIND(":",$B11344)+1,2))/30,"")))</f>
        <v/>
      </c>
      <c r="G11344" s="12">
        <f>IF($E11344="","",IF(WEEKDAY($E11344,2)&lt;6,1,0))</f>
        <v/>
      </c>
      <c r="H11344" s="12">
        <f>IF(OR($E11344="",$F11344=""),"",IF(AND($G11344=1,$F11344&gt;='Working Hours'!$C$8,$F11344&lt;'Working Hours'!$C$9),1,0))</f>
        <v/>
      </c>
    </row>
    <row r="11345">
      <c r="A11345" s="11" t="n"/>
      <c r="B11345" s="11" t="n"/>
      <c r="C11345" s="11" t="n"/>
      <c r="E11345" s="12">
        <f>IF($A11345="","",IF(ISNUMBER($A11345),$A11345,IFERROR(DATEVALUE($A11345),"")))</f>
        <v/>
      </c>
      <c r="F11345" s="12">
        <f>IF($B11345="","",IF(ISNUMBER($B11345),HOUR($B11345)*2+MINUTE($B11345)/30,IFERROR(VALUE(LEFT($B11345,FIND(":",$B11345)-1))*2+VALUE(MID($B11345,FIND(":",$B11345)+1,2))/30,"")))</f>
        <v/>
      </c>
      <c r="G11345" s="12">
        <f>IF($E11345="","",IF(WEEKDAY($E11345,2)&lt;6,1,0))</f>
        <v/>
      </c>
      <c r="H11345" s="12">
        <f>IF(OR($E11345="",$F11345=""),"",IF(AND($G11345=1,$F11345&gt;='Working Hours'!$C$8,$F11345&lt;'Working Hours'!$C$9),1,0))</f>
        <v/>
      </c>
    </row>
    <row r="11346">
      <c r="A11346" s="11" t="n"/>
      <c r="B11346" s="11" t="n"/>
      <c r="C11346" s="11" t="n"/>
      <c r="E11346" s="12">
        <f>IF($A11346="","",IF(ISNUMBER($A11346),$A11346,IFERROR(DATEVALUE($A11346),"")))</f>
        <v/>
      </c>
      <c r="F11346" s="12">
        <f>IF($B11346="","",IF(ISNUMBER($B11346),HOUR($B11346)*2+MINUTE($B11346)/30,IFERROR(VALUE(LEFT($B11346,FIND(":",$B11346)-1))*2+VALUE(MID($B11346,FIND(":",$B11346)+1,2))/30,"")))</f>
        <v/>
      </c>
      <c r="G11346" s="12">
        <f>IF($E11346="","",IF(WEEKDAY($E11346,2)&lt;6,1,0))</f>
        <v/>
      </c>
      <c r="H11346" s="12">
        <f>IF(OR($E11346="",$F11346=""),"",IF(AND($G11346=1,$F11346&gt;='Working Hours'!$C$8,$F11346&lt;'Working Hours'!$C$9),1,0))</f>
        <v/>
      </c>
    </row>
    <row r="11347">
      <c r="A11347" s="11" t="n"/>
      <c r="B11347" s="11" t="n"/>
      <c r="C11347" s="11" t="n"/>
      <c r="E11347" s="12">
        <f>IF($A11347="","",IF(ISNUMBER($A11347),$A11347,IFERROR(DATEVALUE($A11347),"")))</f>
        <v/>
      </c>
      <c r="F11347" s="12">
        <f>IF($B11347="","",IF(ISNUMBER($B11347),HOUR($B11347)*2+MINUTE($B11347)/30,IFERROR(VALUE(LEFT($B11347,FIND(":",$B11347)-1))*2+VALUE(MID($B11347,FIND(":",$B11347)+1,2))/30,"")))</f>
        <v/>
      </c>
      <c r="G11347" s="12">
        <f>IF($E11347="","",IF(WEEKDAY($E11347,2)&lt;6,1,0))</f>
        <v/>
      </c>
      <c r="H11347" s="12">
        <f>IF(OR($E11347="",$F11347=""),"",IF(AND($G11347=1,$F11347&gt;='Working Hours'!$C$8,$F11347&lt;'Working Hours'!$C$9),1,0))</f>
        <v/>
      </c>
    </row>
    <row r="11348">
      <c r="A11348" s="11" t="n"/>
      <c r="B11348" s="11" t="n"/>
      <c r="C11348" s="11" t="n"/>
      <c r="E11348" s="12">
        <f>IF($A11348="","",IF(ISNUMBER($A11348),$A11348,IFERROR(DATEVALUE($A11348),"")))</f>
        <v/>
      </c>
      <c r="F11348" s="12">
        <f>IF($B11348="","",IF(ISNUMBER($B11348),HOUR($B11348)*2+MINUTE($B11348)/30,IFERROR(VALUE(LEFT($B11348,FIND(":",$B11348)-1))*2+VALUE(MID($B11348,FIND(":",$B11348)+1,2))/30,"")))</f>
        <v/>
      </c>
      <c r="G11348" s="12">
        <f>IF($E11348="","",IF(WEEKDAY($E11348,2)&lt;6,1,0))</f>
        <v/>
      </c>
      <c r="H11348" s="12">
        <f>IF(OR($E11348="",$F11348=""),"",IF(AND($G11348=1,$F11348&gt;='Working Hours'!$C$8,$F11348&lt;'Working Hours'!$C$9),1,0))</f>
        <v/>
      </c>
    </row>
    <row r="11349">
      <c r="A11349" s="11" t="n"/>
      <c r="B11349" s="11" t="n"/>
      <c r="C11349" s="11" t="n"/>
      <c r="E11349" s="12">
        <f>IF($A11349="","",IF(ISNUMBER($A11349),$A11349,IFERROR(DATEVALUE($A11349),"")))</f>
        <v/>
      </c>
      <c r="F11349" s="12">
        <f>IF($B11349="","",IF(ISNUMBER($B11349),HOUR($B11349)*2+MINUTE($B11349)/30,IFERROR(VALUE(LEFT($B11349,FIND(":",$B11349)-1))*2+VALUE(MID($B11349,FIND(":",$B11349)+1,2))/30,"")))</f>
        <v/>
      </c>
      <c r="G11349" s="12">
        <f>IF($E11349="","",IF(WEEKDAY($E11349,2)&lt;6,1,0))</f>
        <v/>
      </c>
      <c r="H11349" s="12">
        <f>IF(OR($E11349="",$F11349=""),"",IF(AND($G11349=1,$F11349&gt;='Working Hours'!$C$8,$F11349&lt;'Working Hours'!$C$9),1,0))</f>
        <v/>
      </c>
    </row>
    <row r="11350">
      <c r="A11350" s="11" t="n"/>
      <c r="B11350" s="11" t="n"/>
      <c r="C11350" s="11" t="n"/>
      <c r="E11350" s="12">
        <f>IF($A11350="","",IF(ISNUMBER($A11350),$A11350,IFERROR(DATEVALUE($A11350),"")))</f>
        <v/>
      </c>
      <c r="F11350" s="12">
        <f>IF($B11350="","",IF(ISNUMBER($B11350),HOUR($B11350)*2+MINUTE($B11350)/30,IFERROR(VALUE(LEFT($B11350,FIND(":",$B11350)-1))*2+VALUE(MID($B11350,FIND(":",$B11350)+1,2))/30,"")))</f>
        <v/>
      </c>
      <c r="G11350" s="12">
        <f>IF($E11350="","",IF(WEEKDAY($E11350,2)&lt;6,1,0))</f>
        <v/>
      </c>
      <c r="H11350" s="12">
        <f>IF(OR($E11350="",$F11350=""),"",IF(AND($G11350=1,$F11350&gt;='Working Hours'!$C$8,$F11350&lt;'Working Hours'!$C$9),1,0))</f>
        <v/>
      </c>
    </row>
    <row r="11351">
      <c r="A11351" s="11" t="n"/>
      <c r="B11351" s="11" t="n"/>
      <c r="C11351" s="11" t="n"/>
      <c r="E11351" s="12">
        <f>IF($A11351="","",IF(ISNUMBER($A11351),$A11351,IFERROR(DATEVALUE($A11351),"")))</f>
        <v/>
      </c>
      <c r="F11351" s="12">
        <f>IF($B11351="","",IF(ISNUMBER($B11351),HOUR($B11351)*2+MINUTE($B11351)/30,IFERROR(VALUE(LEFT($B11351,FIND(":",$B11351)-1))*2+VALUE(MID($B11351,FIND(":",$B11351)+1,2))/30,"")))</f>
        <v/>
      </c>
      <c r="G11351" s="12">
        <f>IF($E11351="","",IF(WEEKDAY($E11351,2)&lt;6,1,0))</f>
        <v/>
      </c>
      <c r="H11351" s="12">
        <f>IF(OR($E11351="",$F11351=""),"",IF(AND($G11351=1,$F11351&gt;='Working Hours'!$C$8,$F11351&lt;'Working Hours'!$C$9),1,0))</f>
        <v/>
      </c>
    </row>
    <row r="11352">
      <c r="A11352" s="11" t="n"/>
      <c r="B11352" s="11" t="n"/>
      <c r="C11352" s="11" t="n"/>
      <c r="E11352" s="12">
        <f>IF($A11352="","",IF(ISNUMBER($A11352),$A11352,IFERROR(DATEVALUE($A11352),"")))</f>
        <v/>
      </c>
      <c r="F11352" s="12">
        <f>IF($B11352="","",IF(ISNUMBER($B11352),HOUR($B11352)*2+MINUTE($B11352)/30,IFERROR(VALUE(LEFT($B11352,FIND(":",$B11352)-1))*2+VALUE(MID($B11352,FIND(":",$B11352)+1,2))/30,"")))</f>
        <v/>
      </c>
      <c r="G11352" s="12">
        <f>IF($E11352="","",IF(WEEKDAY($E11352,2)&lt;6,1,0))</f>
        <v/>
      </c>
      <c r="H11352" s="12">
        <f>IF(OR($E11352="",$F11352=""),"",IF(AND($G11352=1,$F11352&gt;='Working Hours'!$C$8,$F11352&lt;'Working Hours'!$C$9),1,0))</f>
        <v/>
      </c>
    </row>
    <row r="11353">
      <c r="A11353" s="11" t="n"/>
      <c r="B11353" s="11" t="n"/>
      <c r="C11353" s="11" t="n"/>
      <c r="E11353" s="12">
        <f>IF($A11353="","",IF(ISNUMBER($A11353),$A11353,IFERROR(DATEVALUE($A11353),"")))</f>
        <v/>
      </c>
      <c r="F11353" s="12">
        <f>IF($B11353="","",IF(ISNUMBER($B11353),HOUR($B11353)*2+MINUTE($B11353)/30,IFERROR(VALUE(LEFT($B11353,FIND(":",$B11353)-1))*2+VALUE(MID($B11353,FIND(":",$B11353)+1,2))/30,"")))</f>
        <v/>
      </c>
      <c r="G11353" s="12">
        <f>IF($E11353="","",IF(WEEKDAY($E11353,2)&lt;6,1,0))</f>
        <v/>
      </c>
      <c r="H11353" s="12">
        <f>IF(OR($E11353="",$F11353=""),"",IF(AND($G11353=1,$F11353&gt;='Working Hours'!$C$8,$F11353&lt;'Working Hours'!$C$9),1,0))</f>
        <v/>
      </c>
    </row>
    <row r="11354">
      <c r="A11354" s="11" t="n"/>
      <c r="B11354" s="11" t="n"/>
      <c r="C11354" s="11" t="n"/>
      <c r="E11354" s="12">
        <f>IF($A11354="","",IF(ISNUMBER($A11354),$A11354,IFERROR(DATEVALUE($A11354),"")))</f>
        <v/>
      </c>
      <c r="F11354" s="12">
        <f>IF($B11354="","",IF(ISNUMBER($B11354),HOUR($B11354)*2+MINUTE($B11354)/30,IFERROR(VALUE(LEFT($B11354,FIND(":",$B11354)-1))*2+VALUE(MID($B11354,FIND(":",$B11354)+1,2))/30,"")))</f>
        <v/>
      </c>
      <c r="G11354" s="12">
        <f>IF($E11354="","",IF(WEEKDAY($E11354,2)&lt;6,1,0))</f>
        <v/>
      </c>
      <c r="H11354" s="12">
        <f>IF(OR($E11354="",$F11354=""),"",IF(AND($G11354=1,$F11354&gt;='Working Hours'!$C$8,$F11354&lt;'Working Hours'!$C$9),1,0))</f>
        <v/>
      </c>
    </row>
    <row r="11355">
      <c r="A11355" s="11" t="n"/>
      <c r="B11355" s="11" t="n"/>
      <c r="C11355" s="11" t="n"/>
      <c r="E11355" s="12">
        <f>IF($A11355="","",IF(ISNUMBER($A11355),$A11355,IFERROR(DATEVALUE($A11355),"")))</f>
        <v/>
      </c>
      <c r="F11355" s="12">
        <f>IF($B11355="","",IF(ISNUMBER($B11355),HOUR($B11355)*2+MINUTE($B11355)/30,IFERROR(VALUE(LEFT($B11355,FIND(":",$B11355)-1))*2+VALUE(MID($B11355,FIND(":",$B11355)+1,2))/30,"")))</f>
        <v/>
      </c>
      <c r="G11355" s="12">
        <f>IF($E11355="","",IF(WEEKDAY($E11355,2)&lt;6,1,0))</f>
        <v/>
      </c>
      <c r="H11355" s="12">
        <f>IF(OR($E11355="",$F11355=""),"",IF(AND($G11355=1,$F11355&gt;='Working Hours'!$C$8,$F11355&lt;'Working Hours'!$C$9),1,0))</f>
        <v/>
      </c>
    </row>
    <row r="11356">
      <c r="A11356" s="11" t="n"/>
      <c r="B11356" s="11" t="n"/>
      <c r="C11356" s="11" t="n"/>
      <c r="E11356" s="12">
        <f>IF($A11356="","",IF(ISNUMBER($A11356),$A11356,IFERROR(DATEVALUE($A11356),"")))</f>
        <v/>
      </c>
      <c r="F11356" s="12">
        <f>IF($B11356="","",IF(ISNUMBER($B11356),HOUR($B11356)*2+MINUTE($B11356)/30,IFERROR(VALUE(LEFT($B11356,FIND(":",$B11356)-1))*2+VALUE(MID($B11356,FIND(":",$B11356)+1,2))/30,"")))</f>
        <v/>
      </c>
      <c r="G11356" s="12">
        <f>IF($E11356="","",IF(WEEKDAY($E11356,2)&lt;6,1,0))</f>
        <v/>
      </c>
      <c r="H11356" s="12">
        <f>IF(OR($E11356="",$F11356=""),"",IF(AND($G11356=1,$F11356&gt;='Working Hours'!$C$8,$F11356&lt;'Working Hours'!$C$9),1,0))</f>
        <v/>
      </c>
    </row>
    <row r="11357">
      <c r="A11357" s="11" t="n"/>
      <c r="B11357" s="11" t="n"/>
      <c r="C11357" s="11" t="n"/>
      <c r="E11357" s="12">
        <f>IF($A11357="","",IF(ISNUMBER($A11357),$A11357,IFERROR(DATEVALUE($A11357),"")))</f>
        <v/>
      </c>
      <c r="F11357" s="12">
        <f>IF($B11357="","",IF(ISNUMBER($B11357),HOUR($B11357)*2+MINUTE($B11357)/30,IFERROR(VALUE(LEFT($B11357,FIND(":",$B11357)-1))*2+VALUE(MID($B11357,FIND(":",$B11357)+1,2))/30,"")))</f>
        <v/>
      </c>
      <c r="G11357" s="12">
        <f>IF($E11357="","",IF(WEEKDAY($E11357,2)&lt;6,1,0))</f>
        <v/>
      </c>
      <c r="H11357" s="12">
        <f>IF(OR($E11357="",$F11357=""),"",IF(AND($G11357=1,$F11357&gt;='Working Hours'!$C$8,$F11357&lt;'Working Hours'!$C$9),1,0))</f>
        <v/>
      </c>
    </row>
    <row r="11358">
      <c r="A11358" s="11" t="n"/>
      <c r="B11358" s="11" t="n"/>
      <c r="C11358" s="11" t="n"/>
      <c r="E11358" s="12">
        <f>IF($A11358="","",IF(ISNUMBER($A11358),$A11358,IFERROR(DATEVALUE($A11358),"")))</f>
        <v/>
      </c>
      <c r="F11358" s="12">
        <f>IF($B11358="","",IF(ISNUMBER($B11358),HOUR($B11358)*2+MINUTE($B11358)/30,IFERROR(VALUE(LEFT($B11358,FIND(":",$B11358)-1))*2+VALUE(MID($B11358,FIND(":",$B11358)+1,2))/30,"")))</f>
        <v/>
      </c>
      <c r="G11358" s="12">
        <f>IF($E11358="","",IF(WEEKDAY($E11358,2)&lt;6,1,0))</f>
        <v/>
      </c>
      <c r="H11358" s="12">
        <f>IF(OR($E11358="",$F11358=""),"",IF(AND($G11358=1,$F11358&gt;='Working Hours'!$C$8,$F11358&lt;'Working Hours'!$C$9),1,0))</f>
        <v/>
      </c>
    </row>
    <row r="11359">
      <c r="A11359" s="11" t="n"/>
      <c r="B11359" s="11" t="n"/>
      <c r="C11359" s="11" t="n"/>
      <c r="E11359" s="12">
        <f>IF($A11359="","",IF(ISNUMBER($A11359),$A11359,IFERROR(DATEVALUE($A11359),"")))</f>
        <v/>
      </c>
      <c r="F11359" s="12">
        <f>IF($B11359="","",IF(ISNUMBER($B11359),HOUR($B11359)*2+MINUTE($B11359)/30,IFERROR(VALUE(LEFT($B11359,FIND(":",$B11359)-1))*2+VALUE(MID($B11359,FIND(":",$B11359)+1,2))/30,"")))</f>
        <v/>
      </c>
      <c r="G11359" s="12">
        <f>IF($E11359="","",IF(WEEKDAY($E11359,2)&lt;6,1,0))</f>
        <v/>
      </c>
      <c r="H11359" s="12">
        <f>IF(OR($E11359="",$F11359=""),"",IF(AND($G11359=1,$F11359&gt;='Working Hours'!$C$8,$F11359&lt;'Working Hours'!$C$9),1,0))</f>
        <v/>
      </c>
    </row>
    <row r="11360">
      <c r="A11360" s="11" t="n"/>
      <c r="B11360" s="11" t="n"/>
      <c r="C11360" s="11" t="n"/>
      <c r="E11360" s="12">
        <f>IF($A11360="","",IF(ISNUMBER($A11360),$A11360,IFERROR(DATEVALUE($A11360),"")))</f>
        <v/>
      </c>
      <c r="F11360" s="12">
        <f>IF($B11360="","",IF(ISNUMBER($B11360),HOUR($B11360)*2+MINUTE($B11360)/30,IFERROR(VALUE(LEFT($B11360,FIND(":",$B11360)-1))*2+VALUE(MID($B11360,FIND(":",$B11360)+1,2))/30,"")))</f>
        <v/>
      </c>
      <c r="G11360" s="12">
        <f>IF($E11360="","",IF(WEEKDAY($E11360,2)&lt;6,1,0))</f>
        <v/>
      </c>
      <c r="H11360" s="12">
        <f>IF(OR($E11360="",$F11360=""),"",IF(AND($G11360=1,$F11360&gt;='Working Hours'!$C$8,$F11360&lt;'Working Hours'!$C$9),1,0))</f>
        <v/>
      </c>
    </row>
    <row r="11361">
      <c r="A11361" s="11" t="n"/>
      <c r="B11361" s="11" t="n"/>
      <c r="C11361" s="11" t="n"/>
      <c r="E11361" s="12">
        <f>IF($A11361="","",IF(ISNUMBER($A11361),$A11361,IFERROR(DATEVALUE($A11361),"")))</f>
        <v/>
      </c>
      <c r="F11361" s="12">
        <f>IF($B11361="","",IF(ISNUMBER($B11361),HOUR($B11361)*2+MINUTE($B11361)/30,IFERROR(VALUE(LEFT($B11361,FIND(":",$B11361)-1))*2+VALUE(MID($B11361,FIND(":",$B11361)+1,2))/30,"")))</f>
        <v/>
      </c>
      <c r="G11361" s="12">
        <f>IF($E11361="","",IF(WEEKDAY($E11361,2)&lt;6,1,0))</f>
        <v/>
      </c>
      <c r="H11361" s="12">
        <f>IF(OR($E11361="",$F11361=""),"",IF(AND($G11361=1,$F11361&gt;='Working Hours'!$C$8,$F11361&lt;'Working Hours'!$C$9),1,0))</f>
        <v/>
      </c>
    </row>
    <row r="11362">
      <c r="A11362" s="11" t="n"/>
      <c r="B11362" s="11" t="n"/>
      <c r="C11362" s="11" t="n"/>
      <c r="E11362" s="12">
        <f>IF($A11362="","",IF(ISNUMBER($A11362),$A11362,IFERROR(DATEVALUE($A11362),"")))</f>
        <v/>
      </c>
      <c r="F11362" s="12">
        <f>IF($B11362="","",IF(ISNUMBER($B11362),HOUR($B11362)*2+MINUTE($B11362)/30,IFERROR(VALUE(LEFT($B11362,FIND(":",$B11362)-1))*2+VALUE(MID($B11362,FIND(":",$B11362)+1,2))/30,"")))</f>
        <v/>
      </c>
      <c r="G11362" s="12">
        <f>IF($E11362="","",IF(WEEKDAY($E11362,2)&lt;6,1,0))</f>
        <v/>
      </c>
      <c r="H11362" s="12">
        <f>IF(OR($E11362="",$F11362=""),"",IF(AND($G11362=1,$F11362&gt;='Working Hours'!$C$8,$F11362&lt;'Working Hours'!$C$9),1,0))</f>
        <v/>
      </c>
    </row>
    <row r="11363">
      <c r="A11363" s="11" t="n"/>
      <c r="B11363" s="11" t="n"/>
      <c r="C11363" s="11" t="n"/>
      <c r="E11363" s="12">
        <f>IF($A11363="","",IF(ISNUMBER($A11363),$A11363,IFERROR(DATEVALUE($A11363),"")))</f>
        <v/>
      </c>
      <c r="F11363" s="12">
        <f>IF($B11363="","",IF(ISNUMBER($B11363),HOUR($B11363)*2+MINUTE($B11363)/30,IFERROR(VALUE(LEFT($B11363,FIND(":",$B11363)-1))*2+VALUE(MID($B11363,FIND(":",$B11363)+1,2))/30,"")))</f>
        <v/>
      </c>
      <c r="G11363" s="12">
        <f>IF($E11363="","",IF(WEEKDAY($E11363,2)&lt;6,1,0))</f>
        <v/>
      </c>
      <c r="H11363" s="12">
        <f>IF(OR($E11363="",$F11363=""),"",IF(AND($G11363=1,$F11363&gt;='Working Hours'!$C$8,$F11363&lt;'Working Hours'!$C$9),1,0))</f>
        <v/>
      </c>
    </row>
    <row r="11364">
      <c r="A11364" s="11" t="n"/>
      <c r="B11364" s="11" t="n"/>
      <c r="C11364" s="11" t="n"/>
      <c r="E11364" s="12">
        <f>IF($A11364="","",IF(ISNUMBER($A11364),$A11364,IFERROR(DATEVALUE($A11364),"")))</f>
        <v/>
      </c>
      <c r="F11364" s="12">
        <f>IF($B11364="","",IF(ISNUMBER($B11364),HOUR($B11364)*2+MINUTE($B11364)/30,IFERROR(VALUE(LEFT($B11364,FIND(":",$B11364)-1))*2+VALUE(MID($B11364,FIND(":",$B11364)+1,2))/30,"")))</f>
        <v/>
      </c>
      <c r="G11364" s="12">
        <f>IF($E11364="","",IF(WEEKDAY($E11364,2)&lt;6,1,0))</f>
        <v/>
      </c>
      <c r="H11364" s="12">
        <f>IF(OR($E11364="",$F11364=""),"",IF(AND($G11364=1,$F11364&gt;='Working Hours'!$C$8,$F11364&lt;'Working Hours'!$C$9),1,0))</f>
        <v/>
      </c>
    </row>
    <row r="11365">
      <c r="A11365" s="11" t="n"/>
      <c r="B11365" s="11" t="n"/>
      <c r="C11365" s="11" t="n"/>
      <c r="E11365" s="12">
        <f>IF($A11365="","",IF(ISNUMBER($A11365),$A11365,IFERROR(DATEVALUE($A11365),"")))</f>
        <v/>
      </c>
      <c r="F11365" s="12">
        <f>IF($B11365="","",IF(ISNUMBER($B11365),HOUR($B11365)*2+MINUTE($B11365)/30,IFERROR(VALUE(LEFT($B11365,FIND(":",$B11365)-1))*2+VALUE(MID($B11365,FIND(":",$B11365)+1,2))/30,"")))</f>
        <v/>
      </c>
      <c r="G11365" s="12">
        <f>IF($E11365="","",IF(WEEKDAY($E11365,2)&lt;6,1,0))</f>
        <v/>
      </c>
      <c r="H11365" s="12">
        <f>IF(OR($E11365="",$F11365=""),"",IF(AND($G11365=1,$F11365&gt;='Working Hours'!$C$8,$F11365&lt;'Working Hours'!$C$9),1,0))</f>
        <v/>
      </c>
    </row>
    <row r="11366">
      <c r="A11366" s="11" t="n"/>
      <c r="B11366" s="11" t="n"/>
      <c r="C11366" s="11" t="n"/>
      <c r="E11366" s="12">
        <f>IF($A11366="","",IF(ISNUMBER($A11366),$A11366,IFERROR(DATEVALUE($A11366),"")))</f>
        <v/>
      </c>
      <c r="F11366" s="12">
        <f>IF($B11366="","",IF(ISNUMBER($B11366),HOUR($B11366)*2+MINUTE($B11366)/30,IFERROR(VALUE(LEFT($B11366,FIND(":",$B11366)-1))*2+VALUE(MID($B11366,FIND(":",$B11366)+1,2))/30,"")))</f>
        <v/>
      </c>
      <c r="G11366" s="12">
        <f>IF($E11366="","",IF(WEEKDAY($E11366,2)&lt;6,1,0))</f>
        <v/>
      </c>
      <c r="H11366" s="12">
        <f>IF(OR($E11366="",$F11366=""),"",IF(AND($G11366=1,$F11366&gt;='Working Hours'!$C$8,$F11366&lt;'Working Hours'!$C$9),1,0))</f>
        <v/>
      </c>
    </row>
    <row r="11367">
      <c r="A11367" s="11" t="n"/>
      <c r="B11367" s="11" t="n"/>
      <c r="C11367" s="11" t="n"/>
      <c r="E11367" s="12">
        <f>IF($A11367="","",IF(ISNUMBER($A11367),$A11367,IFERROR(DATEVALUE($A11367),"")))</f>
        <v/>
      </c>
      <c r="F11367" s="12">
        <f>IF($B11367="","",IF(ISNUMBER($B11367),HOUR($B11367)*2+MINUTE($B11367)/30,IFERROR(VALUE(LEFT($B11367,FIND(":",$B11367)-1))*2+VALUE(MID($B11367,FIND(":",$B11367)+1,2))/30,"")))</f>
        <v/>
      </c>
      <c r="G11367" s="12">
        <f>IF($E11367="","",IF(WEEKDAY($E11367,2)&lt;6,1,0))</f>
        <v/>
      </c>
      <c r="H11367" s="12">
        <f>IF(OR($E11367="",$F11367=""),"",IF(AND($G11367=1,$F11367&gt;='Working Hours'!$C$8,$F11367&lt;'Working Hours'!$C$9),1,0))</f>
        <v/>
      </c>
    </row>
    <row r="11368">
      <c r="A11368" s="11" t="n"/>
      <c r="B11368" s="11" t="n"/>
      <c r="C11368" s="11" t="n"/>
      <c r="E11368" s="12">
        <f>IF($A11368="","",IF(ISNUMBER($A11368),$A11368,IFERROR(DATEVALUE($A11368),"")))</f>
        <v/>
      </c>
      <c r="F11368" s="12">
        <f>IF($B11368="","",IF(ISNUMBER($B11368),HOUR($B11368)*2+MINUTE($B11368)/30,IFERROR(VALUE(LEFT($B11368,FIND(":",$B11368)-1))*2+VALUE(MID($B11368,FIND(":",$B11368)+1,2))/30,"")))</f>
        <v/>
      </c>
      <c r="G11368" s="12">
        <f>IF($E11368="","",IF(WEEKDAY($E11368,2)&lt;6,1,0))</f>
        <v/>
      </c>
      <c r="H11368" s="12">
        <f>IF(OR($E11368="",$F11368=""),"",IF(AND($G11368=1,$F11368&gt;='Working Hours'!$C$8,$F11368&lt;'Working Hours'!$C$9),1,0))</f>
        <v/>
      </c>
    </row>
    <row r="11369">
      <c r="A11369" s="11" t="n"/>
      <c r="B11369" s="11" t="n"/>
      <c r="C11369" s="11" t="n"/>
      <c r="E11369" s="12">
        <f>IF($A11369="","",IF(ISNUMBER($A11369),$A11369,IFERROR(DATEVALUE($A11369),"")))</f>
        <v/>
      </c>
      <c r="F11369" s="12">
        <f>IF($B11369="","",IF(ISNUMBER($B11369),HOUR($B11369)*2+MINUTE($B11369)/30,IFERROR(VALUE(LEFT($B11369,FIND(":",$B11369)-1))*2+VALUE(MID($B11369,FIND(":",$B11369)+1,2))/30,"")))</f>
        <v/>
      </c>
      <c r="G11369" s="12">
        <f>IF($E11369="","",IF(WEEKDAY($E11369,2)&lt;6,1,0))</f>
        <v/>
      </c>
      <c r="H11369" s="12">
        <f>IF(OR($E11369="",$F11369=""),"",IF(AND($G11369=1,$F11369&gt;='Working Hours'!$C$8,$F11369&lt;'Working Hours'!$C$9),1,0))</f>
        <v/>
      </c>
    </row>
    <row r="11370">
      <c r="A11370" s="11" t="n"/>
      <c r="B11370" s="11" t="n"/>
      <c r="C11370" s="11" t="n"/>
      <c r="E11370" s="12">
        <f>IF($A11370="","",IF(ISNUMBER($A11370),$A11370,IFERROR(DATEVALUE($A11370),"")))</f>
        <v/>
      </c>
      <c r="F11370" s="12">
        <f>IF($B11370="","",IF(ISNUMBER($B11370),HOUR($B11370)*2+MINUTE($B11370)/30,IFERROR(VALUE(LEFT($B11370,FIND(":",$B11370)-1))*2+VALUE(MID($B11370,FIND(":",$B11370)+1,2))/30,"")))</f>
        <v/>
      </c>
      <c r="G11370" s="12">
        <f>IF($E11370="","",IF(WEEKDAY($E11370,2)&lt;6,1,0))</f>
        <v/>
      </c>
      <c r="H11370" s="12">
        <f>IF(OR($E11370="",$F11370=""),"",IF(AND($G11370=1,$F11370&gt;='Working Hours'!$C$8,$F11370&lt;'Working Hours'!$C$9),1,0))</f>
        <v/>
      </c>
    </row>
    <row r="11371">
      <c r="A11371" s="11" t="n"/>
      <c r="B11371" s="11" t="n"/>
      <c r="C11371" s="11" t="n"/>
      <c r="E11371" s="12">
        <f>IF($A11371="","",IF(ISNUMBER($A11371),$A11371,IFERROR(DATEVALUE($A11371),"")))</f>
        <v/>
      </c>
      <c r="F11371" s="12">
        <f>IF($B11371="","",IF(ISNUMBER($B11371),HOUR($B11371)*2+MINUTE($B11371)/30,IFERROR(VALUE(LEFT($B11371,FIND(":",$B11371)-1))*2+VALUE(MID($B11371,FIND(":",$B11371)+1,2))/30,"")))</f>
        <v/>
      </c>
      <c r="G11371" s="12">
        <f>IF($E11371="","",IF(WEEKDAY($E11371,2)&lt;6,1,0))</f>
        <v/>
      </c>
      <c r="H11371" s="12">
        <f>IF(OR($E11371="",$F11371=""),"",IF(AND($G11371=1,$F11371&gt;='Working Hours'!$C$8,$F11371&lt;'Working Hours'!$C$9),1,0))</f>
        <v/>
      </c>
    </row>
    <row r="11372">
      <c r="A11372" s="11" t="n"/>
      <c r="B11372" s="11" t="n"/>
      <c r="C11372" s="11" t="n"/>
      <c r="E11372" s="12">
        <f>IF($A11372="","",IF(ISNUMBER($A11372),$A11372,IFERROR(DATEVALUE($A11372),"")))</f>
        <v/>
      </c>
      <c r="F11372" s="12">
        <f>IF($B11372="","",IF(ISNUMBER($B11372),HOUR($B11372)*2+MINUTE($B11372)/30,IFERROR(VALUE(LEFT($B11372,FIND(":",$B11372)-1))*2+VALUE(MID($B11372,FIND(":",$B11372)+1,2))/30,"")))</f>
        <v/>
      </c>
      <c r="G11372" s="12">
        <f>IF($E11372="","",IF(WEEKDAY($E11372,2)&lt;6,1,0))</f>
        <v/>
      </c>
      <c r="H11372" s="12">
        <f>IF(OR($E11372="",$F11372=""),"",IF(AND($G11372=1,$F11372&gt;='Working Hours'!$C$8,$F11372&lt;'Working Hours'!$C$9),1,0))</f>
        <v/>
      </c>
    </row>
    <row r="11373">
      <c r="A11373" s="11" t="n"/>
      <c r="B11373" s="11" t="n"/>
      <c r="C11373" s="11" t="n"/>
      <c r="E11373" s="12">
        <f>IF($A11373="","",IF(ISNUMBER($A11373),$A11373,IFERROR(DATEVALUE($A11373),"")))</f>
        <v/>
      </c>
      <c r="F11373" s="12">
        <f>IF($B11373="","",IF(ISNUMBER($B11373),HOUR($B11373)*2+MINUTE($B11373)/30,IFERROR(VALUE(LEFT($B11373,FIND(":",$B11373)-1))*2+VALUE(MID($B11373,FIND(":",$B11373)+1,2))/30,"")))</f>
        <v/>
      </c>
      <c r="G11373" s="12">
        <f>IF($E11373="","",IF(WEEKDAY($E11373,2)&lt;6,1,0))</f>
        <v/>
      </c>
      <c r="H11373" s="12">
        <f>IF(OR($E11373="",$F11373=""),"",IF(AND($G11373=1,$F11373&gt;='Working Hours'!$C$8,$F11373&lt;'Working Hours'!$C$9),1,0))</f>
        <v/>
      </c>
    </row>
    <row r="11374">
      <c r="A11374" s="11" t="n"/>
      <c r="B11374" s="11" t="n"/>
      <c r="C11374" s="11" t="n"/>
      <c r="E11374" s="12">
        <f>IF($A11374="","",IF(ISNUMBER($A11374),$A11374,IFERROR(DATEVALUE($A11374),"")))</f>
        <v/>
      </c>
      <c r="F11374" s="12">
        <f>IF($B11374="","",IF(ISNUMBER($B11374),HOUR($B11374)*2+MINUTE($B11374)/30,IFERROR(VALUE(LEFT($B11374,FIND(":",$B11374)-1))*2+VALUE(MID($B11374,FIND(":",$B11374)+1,2))/30,"")))</f>
        <v/>
      </c>
      <c r="G11374" s="12">
        <f>IF($E11374="","",IF(WEEKDAY($E11374,2)&lt;6,1,0))</f>
        <v/>
      </c>
      <c r="H11374" s="12">
        <f>IF(OR($E11374="",$F11374=""),"",IF(AND($G11374=1,$F11374&gt;='Working Hours'!$C$8,$F11374&lt;'Working Hours'!$C$9),1,0))</f>
        <v/>
      </c>
    </row>
    <row r="11375">
      <c r="A11375" s="11" t="n"/>
      <c r="B11375" s="11" t="n"/>
      <c r="C11375" s="11" t="n"/>
      <c r="E11375" s="12">
        <f>IF($A11375="","",IF(ISNUMBER($A11375),$A11375,IFERROR(DATEVALUE($A11375),"")))</f>
        <v/>
      </c>
      <c r="F11375" s="12">
        <f>IF($B11375="","",IF(ISNUMBER($B11375),HOUR($B11375)*2+MINUTE($B11375)/30,IFERROR(VALUE(LEFT($B11375,FIND(":",$B11375)-1))*2+VALUE(MID($B11375,FIND(":",$B11375)+1,2))/30,"")))</f>
        <v/>
      </c>
      <c r="G11375" s="12">
        <f>IF($E11375="","",IF(WEEKDAY($E11375,2)&lt;6,1,0))</f>
        <v/>
      </c>
      <c r="H11375" s="12">
        <f>IF(OR($E11375="",$F11375=""),"",IF(AND($G11375=1,$F11375&gt;='Working Hours'!$C$8,$F11375&lt;'Working Hours'!$C$9),1,0))</f>
        <v/>
      </c>
    </row>
    <row r="11376">
      <c r="A11376" s="11" t="n"/>
      <c r="B11376" s="11" t="n"/>
      <c r="C11376" s="11" t="n"/>
      <c r="E11376" s="12">
        <f>IF($A11376="","",IF(ISNUMBER($A11376),$A11376,IFERROR(DATEVALUE($A11376),"")))</f>
        <v/>
      </c>
      <c r="F11376" s="12">
        <f>IF($B11376="","",IF(ISNUMBER($B11376),HOUR($B11376)*2+MINUTE($B11376)/30,IFERROR(VALUE(LEFT($B11376,FIND(":",$B11376)-1))*2+VALUE(MID($B11376,FIND(":",$B11376)+1,2))/30,"")))</f>
        <v/>
      </c>
      <c r="G11376" s="12">
        <f>IF($E11376="","",IF(WEEKDAY($E11376,2)&lt;6,1,0))</f>
        <v/>
      </c>
      <c r="H11376" s="12">
        <f>IF(OR($E11376="",$F11376=""),"",IF(AND($G11376=1,$F11376&gt;='Working Hours'!$C$8,$F11376&lt;'Working Hours'!$C$9),1,0))</f>
        <v/>
      </c>
    </row>
    <row r="11377">
      <c r="A11377" s="11" t="n"/>
      <c r="B11377" s="11" t="n"/>
      <c r="C11377" s="11" t="n"/>
      <c r="E11377" s="12">
        <f>IF($A11377="","",IF(ISNUMBER($A11377),$A11377,IFERROR(DATEVALUE($A11377),"")))</f>
        <v/>
      </c>
      <c r="F11377" s="12">
        <f>IF($B11377="","",IF(ISNUMBER($B11377),HOUR($B11377)*2+MINUTE($B11377)/30,IFERROR(VALUE(LEFT($B11377,FIND(":",$B11377)-1))*2+VALUE(MID($B11377,FIND(":",$B11377)+1,2))/30,"")))</f>
        <v/>
      </c>
      <c r="G11377" s="12">
        <f>IF($E11377="","",IF(WEEKDAY($E11377,2)&lt;6,1,0))</f>
        <v/>
      </c>
      <c r="H11377" s="12">
        <f>IF(OR($E11377="",$F11377=""),"",IF(AND($G11377=1,$F11377&gt;='Working Hours'!$C$8,$F11377&lt;'Working Hours'!$C$9),1,0))</f>
        <v/>
      </c>
    </row>
    <row r="11378">
      <c r="A11378" s="11" t="n"/>
      <c r="B11378" s="11" t="n"/>
      <c r="C11378" s="11" t="n"/>
      <c r="E11378" s="12">
        <f>IF($A11378="","",IF(ISNUMBER($A11378),$A11378,IFERROR(DATEVALUE($A11378),"")))</f>
        <v/>
      </c>
      <c r="F11378" s="12">
        <f>IF($B11378="","",IF(ISNUMBER($B11378),HOUR($B11378)*2+MINUTE($B11378)/30,IFERROR(VALUE(LEFT($B11378,FIND(":",$B11378)-1))*2+VALUE(MID($B11378,FIND(":",$B11378)+1,2))/30,"")))</f>
        <v/>
      </c>
      <c r="G11378" s="12">
        <f>IF($E11378="","",IF(WEEKDAY($E11378,2)&lt;6,1,0))</f>
        <v/>
      </c>
      <c r="H11378" s="12">
        <f>IF(OR($E11378="",$F11378=""),"",IF(AND($G11378=1,$F11378&gt;='Working Hours'!$C$8,$F11378&lt;'Working Hours'!$C$9),1,0))</f>
        <v/>
      </c>
    </row>
    <row r="11379">
      <c r="A11379" s="11" t="n"/>
      <c r="B11379" s="11" t="n"/>
      <c r="C11379" s="11" t="n"/>
      <c r="E11379" s="12">
        <f>IF($A11379="","",IF(ISNUMBER($A11379),$A11379,IFERROR(DATEVALUE($A11379),"")))</f>
        <v/>
      </c>
      <c r="F11379" s="12">
        <f>IF($B11379="","",IF(ISNUMBER($B11379),HOUR($B11379)*2+MINUTE($B11379)/30,IFERROR(VALUE(LEFT($B11379,FIND(":",$B11379)-1))*2+VALUE(MID($B11379,FIND(":",$B11379)+1,2))/30,"")))</f>
        <v/>
      </c>
      <c r="G11379" s="12">
        <f>IF($E11379="","",IF(WEEKDAY($E11379,2)&lt;6,1,0))</f>
        <v/>
      </c>
      <c r="H11379" s="12">
        <f>IF(OR($E11379="",$F11379=""),"",IF(AND($G11379=1,$F11379&gt;='Working Hours'!$C$8,$F11379&lt;'Working Hours'!$C$9),1,0))</f>
        <v/>
      </c>
    </row>
    <row r="11380">
      <c r="A11380" s="11" t="n"/>
      <c r="B11380" s="11" t="n"/>
      <c r="C11380" s="11" t="n"/>
      <c r="E11380" s="12">
        <f>IF($A11380="","",IF(ISNUMBER($A11380),$A11380,IFERROR(DATEVALUE($A11380),"")))</f>
        <v/>
      </c>
      <c r="F11380" s="12">
        <f>IF($B11380="","",IF(ISNUMBER($B11380),HOUR($B11380)*2+MINUTE($B11380)/30,IFERROR(VALUE(LEFT($B11380,FIND(":",$B11380)-1))*2+VALUE(MID($B11380,FIND(":",$B11380)+1,2))/30,"")))</f>
        <v/>
      </c>
      <c r="G11380" s="12">
        <f>IF($E11380="","",IF(WEEKDAY($E11380,2)&lt;6,1,0))</f>
        <v/>
      </c>
      <c r="H11380" s="12">
        <f>IF(OR($E11380="",$F11380=""),"",IF(AND($G11380=1,$F11380&gt;='Working Hours'!$C$8,$F11380&lt;'Working Hours'!$C$9),1,0))</f>
        <v/>
      </c>
    </row>
    <row r="11381">
      <c r="A11381" s="11" t="n"/>
      <c r="B11381" s="11" t="n"/>
      <c r="C11381" s="11" t="n"/>
      <c r="E11381" s="12">
        <f>IF($A11381="","",IF(ISNUMBER($A11381),$A11381,IFERROR(DATEVALUE($A11381),"")))</f>
        <v/>
      </c>
      <c r="F11381" s="12">
        <f>IF($B11381="","",IF(ISNUMBER($B11381),HOUR($B11381)*2+MINUTE($B11381)/30,IFERROR(VALUE(LEFT($B11381,FIND(":",$B11381)-1))*2+VALUE(MID($B11381,FIND(":",$B11381)+1,2))/30,"")))</f>
        <v/>
      </c>
      <c r="G11381" s="12">
        <f>IF($E11381="","",IF(WEEKDAY($E11381,2)&lt;6,1,0))</f>
        <v/>
      </c>
      <c r="H11381" s="12">
        <f>IF(OR($E11381="",$F11381=""),"",IF(AND($G11381=1,$F11381&gt;='Working Hours'!$C$8,$F11381&lt;'Working Hours'!$C$9),1,0))</f>
        <v/>
      </c>
    </row>
    <row r="11382">
      <c r="A11382" s="11" t="n"/>
      <c r="B11382" s="11" t="n"/>
      <c r="C11382" s="11" t="n"/>
      <c r="E11382" s="12">
        <f>IF($A11382="","",IF(ISNUMBER($A11382),$A11382,IFERROR(DATEVALUE($A11382),"")))</f>
        <v/>
      </c>
      <c r="F11382" s="12">
        <f>IF($B11382="","",IF(ISNUMBER($B11382),HOUR($B11382)*2+MINUTE($B11382)/30,IFERROR(VALUE(LEFT($B11382,FIND(":",$B11382)-1))*2+VALUE(MID($B11382,FIND(":",$B11382)+1,2))/30,"")))</f>
        <v/>
      </c>
      <c r="G11382" s="12">
        <f>IF($E11382="","",IF(WEEKDAY($E11382,2)&lt;6,1,0))</f>
        <v/>
      </c>
      <c r="H11382" s="12">
        <f>IF(OR($E11382="",$F11382=""),"",IF(AND($G11382=1,$F11382&gt;='Working Hours'!$C$8,$F11382&lt;'Working Hours'!$C$9),1,0))</f>
        <v/>
      </c>
    </row>
    <row r="11383">
      <c r="A11383" s="11" t="n"/>
      <c r="B11383" s="11" t="n"/>
      <c r="C11383" s="11" t="n"/>
      <c r="E11383" s="12">
        <f>IF($A11383="","",IF(ISNUMBER($A11383),$A11383,IFERROR(DATEVALUE($A11383),"")))</f>
        <v/>
      </c>
      <c r="F11383" s="12">
        <f>IF($B11383="","",IF(ISNUMBER($B11383),HOUR($B11383)*2+MINUTE($B11383)/30,IFERROR(VALUE(LEFT($B11383,FIND(":",$B11383)-1))*2+VALUE(MID($B11383,FIND(":",$B11383)+1,2))/30,"")))</f>
        <v/>
      </c>
      <c r="G11383" s="12">
        <f>IF($E11383="","",IF(WEEKDAY($E11383,2)&lt;6,1,0))</f>
        <v/>
      </c>
      <c r="H11383" s="12">
        <f>IF(OR($E11383="",$F11383=""),"",IF(AND($G11383=1,$F11383&gt;='Working Hours'!$C$8,$F11383&lt;'Working Hours'!$C$9),1,0))</f>
        <v/>
      </c>
    </row>
    <row r="11384">
      <c r="A11384" s="11" t="n"/>
      <c r="B11384" s="11" t="n"/>
      <c r="C11384" s="11" t="n"/>
      <c r="E11384" s="12">
        <f>IF($A11384="","",IF(ISNUMBER($A11384),$A11384,IFERROR(DATEVALUE($A11384),"")))</f>
        <v/>
      </c>
      <c r="F11384" s="12">
        <f>IF($B11384="","",IF(ISNUMBER($B11384),HOUR($B11384)*2+MINUTE($B11384)/30,IFERROR(VALUE(LEFT($B11384,FIND(":",$B11384)-1))*2+VALUE(MID($B11384,FIND(":",$B11384)+1,2))/30,"")))</f>
        <v/>
      </c>
      <c r="G11384" s="12">
        <f>IF($E11384="","",IF(WEEKDAY($E11384,2)&lt;6,1,0))</f>
        <v/>
      </c>
      <c r="H11384" s="12">
        <f>IF(OR($E11384="",$F11384=""),"",IF(AND($G11384=1,$F11384&gt;='Working Hours'!$C$8,$F11384&lt;'Working Hours'!$C$9),1,0))</f>
        <v/>
      </c>
    </row>
    <row r="11385">
      <c r="A11385" s="11" t="n"/>
      <c r="B11385" s="11" t="n"/>
      <c r="C11385" s="11" t="n"/>
      <c r="E11385" s="12">
        <f>IF($A11385="","",IF(ISNUMBER($A11385),$A11385,IFERROR(DATEVALUE($A11385),"")))</f>
        <v/>
      </c>
      <c r="F11385" s="12">
        <f>IF($B11385="","",IF(ISNUMBER($B11385),HOUR($B11385)*2+MINUTE($B11385)/30,IFERROR(VALUE(LEFT($B11385,FIND(":",$B11385)-1))*2+VALUE(MID($B11385,FIND(":",$B11385)+1,2))/30,"")))</f>
        <v/>
      </c>
      <c r="G11385" s="12">
        <f>IF($E11385="","",IF(WEEKDAY($E11385,2)&lt;6,1,0))</f>
        <v/>
      </c>
      <c r="H11385" s="12">
        <f>IF(OR($E11385="",$F11385=""),"",IF(AND($G11385=1,$F11385&gt;='Working Hours'!$C$8,$F11385&lt;'Working Hours'!$C$9),1,0))</f>
        <v/>
      </c>
    </row>
    <row r="11386">
      <c r="A11386" s="11" t="n"/>
      <c r="B11386" s="11" t="n"/>
      <c r="C11386" s="11" t="n"/>
      <c r="E11386" s="12">
        <f>IF($A11386="","",IF(ISNUMBER($A11386),$A11386,IFERROR(DATEVALUE($A11386),"")))</f>
        <v/>
      </c>
      <c r="F11386" s="12">
        <f>IF($B11386="","",IF(ISNUMBER($B11386),HOUR($B11386)*2+MINUTE($B11386)/30,IFERROR(VALUE(LEFT($B11386,FIND(":",$B11386)-1))*2+VALUE(MID($B11386,FIND(":",$B11386)+1,2))/30,"")))</f>
        <v/>
      </c>
      <c r="G11386" s="12">
        <f>IF($E11386="","",IF(WEEKDAY($E11386,2)&lt;6,1,0))</f>
        <v/>
      </c>
      <c r="H11386" s="12">
        <f>IF(OR($E11386="",$F11386=""),"",IF(AND($G11386=1,$F11386&gt;='Working Hours'!$C$8,$F11386&lt;'Working Hours'!$C$9),1,0))</f>
        <v/>
      </c>
    </row>
    <row r="11387">
      <c r="A11387" s="11" t="n"/>
      <c r="B11387" s="11" t="n"/>
      <c r="C11387" s="11" t="n"/>
      <c r="E11387" s="12">
        <f>IF($A11387="","",IF(ISNUMBER($A11387),$A11387,IFERROR(DATEVALUE($A11387),"")))</f>
        <v/>
      </c>
      <c r="F11387" s="12">
        <f>IF($B11387="","",IF(ISNUMBER($B11387),HOUR($B11387)*2+MINUTE($B11387)/30,IFERROR(VALUE(LEFT($B11387,FIND(":",$B11387)-1))*2+VALUE(MID($B11387,FIND(":",$B11387)+1,2))/30,"")))</f>
        <v/>
      </c>
      <c r="G11387" s="12">
        <f>IF($E11387="","",IF(WEEKDAY($E11387,2)&lt;6,1,0))</f>
        <v/>
      </c>
      <c r="H11387" s="12">
        <f>IF(OR($E11387="",$F11387=""),"",IF(AND($G11387=1,$F11387&gt;='Working Hours'!$C$8,$F11387&lt;'Working Hours'!$C$9),1,0))</f>
        <v/>
      </c>
    </row>
    <row r="11388">
      <c r="A11388" s="11" t="n"/>
      <c r="B11388" s="11" t="n"/>
      <c r="C11388" s="11" t="n"/>
      <c r="E11388" s="12">
        <f>IF($A11388="","",IF(ISNUMBER($A11388),$A11388,IFERROR(DATEVALUE($A11388),"")))</f>
        <v/>
      </c>
      <c r="F11388" s="12">
        <f>IF($B11388="","",IF(ISNUMBER($B11388),HOUR($B11388)*2+MINUTE($B11388)/30,IFERROR(VALUE(LEFT($B11388,FIND(":",$B11388)-1))*2+VALUE(MID($B11388,FIND(":",$B11388)+1,2))/30,"")))</f>
        <v/>
      </c>
      <c r="G11388" s="12">
        <f>IF($E11388="","",IF(WEEKDAY($E11388,2)&lt;6,1,0))</f>
        <v/>
      </c>
      <c r="H11388" s="12">
        <f>IF(OR($E11388="",$F11388=""),"",IF(AND($G11388=1,$F11388&gt;='Working Hours'!$C$8,$F11388&lt;'Working Hours'!$C$9),1,0))</f>
        <v/>
      </c>
    </row>
    <row r="11389">
      <c r="A11389" s="11" t="n"/>
      <c r="B11389" s="11" t="n"/>
      <c r="C11389" s="11" t="n"/>
      <c r="E11389" s="12">
        <f>IF($A11389="","",IF(ISNUMBER($A11389),$A11389,IFERROR(DATEVALUE($A11389),"")))</f>
        <v/>
      </c>
      <c r="F11389" s="12">
        <f>IF($B11389="","",IF(ISNUMBER($B11389),HOUR($B11389)*2+MINUTE($B11389)/30,IFERROR(VALUE(LEFT($B11389,FIND(":",$B11389)-1))*2+VALUE(MID($B11389,FIND(":",$B11389)+1,2))/30,"")))</f>
        <v/>
      </c>
      <c r="G11389" s="12">
        <f>IF($E11389="","",IF(WEEKDAY($E11389,2)&lt;6,1,0))</f>
        <v/>
      </c>
      <c r="H11389" s="12">
        <f>IF(OR($E11389="",$F11389=""),"",IF(AND($G11389=1,$F11389&gt;='Working Hours'!$C$8,$F11389&lt;'Working Hours'!$C$9),1,0))</f>
        <v/>
      </c>
    </row>
    <row r="11390">
      <c r="A11390" s="11" t="n"/>
      <c r="B11390" s="11" t="n"/>
      <c r="C11390" s="11" t="n"/>
      <c r="E11390" s="12">
        <f>IF($A11390="","",IF(ISNUMBER($A11390),$A11390,IFERROR(DATEVALUE($A11390),"")))</f>
        <v/>
      </c>
      <c r="F11390" s="12">
        <f>IF($B11390="","",IF(ISNUMBER($B11390),HOUR($B11390)*2+MINUTE($B11390)/30,IFERROR(VALUE(LEFT($B11390,FIND(":",$B11390)-1))*2+VALUE(MID($B11390,FIND(":",$B11390)+1,2))/30,"")))</f>
        <v/>
      </c>
      <c r="G11390" s="12">
        <f>IF($E11390="","",IF(WEEKDAY($E11390,2)&lt;6,1,0))</f>
        <v/>
      </c>
      <c r="H11390" s="12">
        <f>IF(OR($E11390="",$F11390=""),"",IF(AND($G11390=1,$F11390&gt;='Working Hours'!$C$8,$F11390&lt;'Working Hours'!$C$9),1,0))</f>
        <v/>
      </c>
    </row>
    <row r="11391">
      <c r="A11391" s="11" t="n"/>
      <c r="B11391" s="11" t="n"/>
      <c r="C11391" s="11" t="n"/>
      <c r="E11391" s="12">
        <f>IF($A11391="","",IF(ISNUMBER($A11391),$A11391,IFERROR(DATEVALUE($A11391),"")))</f>
        <v/>
      </c>
      <c r="F11391" s="12">
        <f>IF($B11391="","",IF(ISNUMBER($B11391),HOUR($B11391)*2+MINUTE($B11391)/30,IFERROR(VALUE(LEFT($B11391,FIND(":",$B11391)-1))*2+VALUE(MID($B11391,FIND(":",$B11391)+1,2))/30,"")))</f>
        <v/>
      </c>
      <c r="G11391" s="12">
        <f>IF($E11391="","",IF(WEEKDAY($E11391,2)&lt;6,1,0))</f>
        <v/>
      </c>
      <c r="H11391" s="12">
        <f>IF(OR($E11391="",$F11391=""),"",IF(AND($G11391=1,$F11391&gt;='Working Hours'!$C$8,$F11391&lt;'Working Hours'!$C$9),1,0))</f>
        <v/>
      </c>
    </row>
    <row r="11392">
      <c r="A11392" s="11" t="n"/>
      <c r="B11392" s="11" t="n"/>
      <c r="C11392" s="11" t="n"/>
      <c r="E11392" s="12">
        <f>IF($A11392="","",IF(ISNUMBER($A11392),$A11392,IFERROR(DATEVALUE($A11392),"")))</f>
        <v/>
      </c>
      <c r="F11392" s="12">
        <f>IF($B11392="","",IF(ISNUMBER($B11392),HOUR($B11392)*2+MINUTE($B11392)/30,IFERROR(VALUE(LEFT($B11392,FIND(":",$B11392)-1))*2+VALUE(MID($B11392,FIND(":",$B11392)+1,2))/30,"")))</f>
        <v/>
      </c>
      <c r="G11392" s="12">
        <f>IF($E11392="","",IF(WEEKDAY($E11392,2)&lt;6,1,0))</f>
        <v/>
      </c>
      <c r="H11392" s="12">
        <f>IF(OR($E11392="",$F11392=""),"",IF(AND($G11392=1,$F11392&gt;='Working Hours'!$C$8,$F11392&lt;'Working Hours'!$C$9),1,0))</f>
        <v/>
      </c>
    </row>
    <row r="11393">
      <c r="A11393" s="11" t="n"/>
      <c r="B11393" s="11" t="n"/>
      <c r="C11393" s="11" t="n"/>
      <c r="E11393" s="12">
        <f>IF($A11393="","",IF(ISNUMBER($A11393),$A11393,IFERROR(DATEVALUE($A11393),"")))</f>
        <v/>
      </c>
      <c r="F11393" s="12">
        <f>IF($B11393="","",IF(ISNUMBER($B11393),HOUR($B11393)*2+MINUTE($B11393)/30,IFERROR(VALUE(LEFT($B11393,FIND(":",$B11393)-1))*2+VALUE(MID($B11393,FIND(":",$B11393)+1,2))/30,"")))</f>
        <v/>
      </c>
      <c r="G11393" s="12">
        <f>IF($E11393="","",IF(WEEKDAY($E11393,2)&lt;6,1,0))</f>
        <v/>
      </c>
      <c r="H11393" s="12">
        <f>IF(OR($E11393="",$F11393=""),"",IF(AND($G11393=1,$F11393&gt;='Working Hours'!$C$8,$F11393&lt;'Working Hours'!$C$9),1,0))</f>
        <v/>
      </c>
    </row>
    <row r="11394">
      <c r="A11394" s="11" t="n"/>
      <c r="B11394" s="11" t="n"/>
      <c r="C11394" s="11" t="n"/>
      <c r="E11394" s="12">
        <f>IF($A11394="","",IF(ISNUMBER($A11394),$A11394,IFERROR(DATEVALUE($A11394),"")))</f>
        <v/>
      </c>
      <c r="F11394" s="12">
        <f>IF($B11394="","",IF(ISNUMBER($B11394),HOUR($B11394)*2+MINUTE($B11394)/30,IFERROR(VALUE(LEFT($B11394,FIND(":",$B11394)-1))*2+VALUE(MID($B11394,FIND(":",$B11394)+1,2))/30,"")))</f>
        <v/>
      </c>
      <c r="G11394" s="12">
        <f>IF($E11394="","",IF(WEEKDAY($E11394,2)&lt;6,1,0))</f>
        <v/>
      </c>
      <c r="H11394" s="12">
        <f>IF(OR($E11394="",$F11394=""),"",IF(AND($G11394=1,$F11394&gt;='Working Hours'!$C$8,$F11394&lt;'Working Hours'!$C$9),1,0))</f>
        <v/>
      </c>
    </row>
    <row r="11395">
      <c r="A11395" s="11" t="n"/>
      <c r="B11395" s="11" t="n"/>
      <c r="C11395" s="11" t="n"/>
      <c r="E11395" s="12">
        <f>IF($A11395="","",IF(ISNUMBER($A11395),$A11395,IFERROR(DATEVALUE($A11395),"")))</f>
        <v/>
      </c>
      <c r="F11395" s="12">
        <f>IF($B11395="","",IF(ISNUMBER($B11395),HOUR($B11395)*2+MINUTE($B11395)/30,IFERROR(VALUE(LEFT($B11395,FIND(":",$B11395)-1))*2+VALUE(MID($B11395,FIND(":",$B11395)+1,2))/30,"")))</f>
        <v/>
      </c>
      <c r="G11395" s="12">
        <f>IF($E11395="","",IF(WEEKDAY($E11395,2)&lt;6,1,0))</f>
        <v/>
      </c>
      <c r="H11395" s="12">
        <f>IF(OR($E11395="",$F11395=""),"",IF(AND($G11395=1,$F11395&gt;='Working Hours'!$C$8,$F11395&lt;'Working Hours'!$C$9),1,0))</f>
        <v/>
      </c>
    </row>
    <row r="11396">
      <c r="A11396" s="11" t="n"/>
      <c r="B11396" s="11" t="n"/>
      <c r="C11396" s="11" t="n"/>
      <c r="E11396" s="12">
        <f>IF($A11396="","",IF(ISNUMBER($A11396),$A11396,IFERROR(DATEVALUE($A11396),"")))</f>
        <v/>
      </c>
      <c r="F11396" s="12">
        <f>IF($B11396="","",IF(ISNUMBER($B11396),HOUR($B11396)*2+MINUTE($B11396)/30,IFERROR(VALUE(LEFT($B11396,FIND(":",$B11396)-1))*2+VALUE(MID($B11396,FIND(":",$B11396)+1,2))/30,"")))</f>
        <v/>
      </c>
      <c r="G11396" s="12">
        <f>IF($E11396="","",IF(WEEKDAY($E11396,2)&lt;6,1,0))</f>
        <v/>
      </c>
      <c r="H11396" s="12">
        <f>IF(OR($E11396="",$F11396=""),"",IF(AND($G11396=1,$F11396&gt;='Working Hours'!$C$8,$F11396&lt;'Working Hours'!$C$9),1,0))</f>
        <v/>
      </c>
    </row>
    <row r="11397">
      <c r="A11397" s="11" t="n"/>
      <c r="B11397" s="11" t="n"/>
      <c r="C11397" s="11" t="n"/>
      <c r="E11397" s="12">
        <f>IF($A11397="","",IF(ISNUMBER($A11397),$A11397,IFERROR(DATEVALUE($A11397),"")))</f>
        <v/>
      </c>
      <c r="F11397" s="12">
        <f>IF($B11397="","",IF(ISNUMBER($B11397),HOUR($B11397)*2+MINUTE($B11397)/30,IFERROR(VALUE(LEFT($B11397,FIND(":",$B11397)-1))*2+VALUE(MID($B11397,FIND(":",$B11397)+1,2))/30,"")))</f>
        <v/>
      </c>
      <c r="G11397" s="12">
        <f>IF($E11397="","",IF(WEEKDAY($E11397,2)&lt;6,1,0))</f>
        <v/>
      </c>
      <c r="H11397" s="12">
        <f>IF(OR($E11397="",$F11397=""),"",IF(AND($G11397=1,$F11397&gt;='Working Hours'!$C$8,$F11397&lt;'Working Hours'!$C$9),1,0))</f>
        <v/>
      </c>
    </row>
    <row r="11398">
      <c r="A11398" s="11" t="n"/>
      <c r="B11398" s="11" t="n"/>
      <c r="C11398" s="11" t="n"/>
      <c r="E11398" s="12">
        <f>IF($A11398="","",IF(ISNUMBER($A11398),$A11398,IFERROR(DATEVALUE($A11398),"")))</f>
        <v/>
      </c>
      <c r="F11398" s="12">
        <f>IF($B11398="","",IF(ISNUMBER($B11398),HOUR($B11398)*2+MINUTE($B11398)/30,IFERROR(VALUE(LEFT($B11398,FIND(":",$B11398)-1))*2+VALUE(MID($B11398,FIND(":",$B11398)+1,2))/30,"")))</f>
        <v/>
      </c>
      <c r="G11398" s="12">
        <f>IF($E11398="","",IF(WEEKDAY($E11398,2)&lt;6,1,0))</f>
        <v/>
      </c>
      <c r="H11398" s="12">
        <f>IF(OR($E11398="",$F11398=""),"",IF(AND($G11398=1,$F11398&gt;='Working Hours'!$C$8,$F11398&lt;'Working Hours'!$C$9),1,0))</f>
        <v/>
      </c>
    </row>
    <row r="11399">
      <c r="A11399" s="11" t="n"/>
      <c r="B11399" s="11" t="n"/>
      <c r="C11399" s="11" t="n"/>
      <c r="E11399" s="12">
        <f>IF($A11399="","",IF(ISNUMBER($A11399),$A11399,IFERROR(DATEVALUE($A11399),"")))</f>
        <v/>
      </c>
      <c r="F11399" s="12">
        <f>IF($B11399="","",IF(ISNUMBER($B11399),HOUR($B11399)*2+MINUTE($B11399)/30,IFERROR(VALUE(LEFT($B11399,FIND(":",$B11399)-1))*2+VALUE(MID($B11399,FIND(":",$B11399)+1,2))/30,"")))</f>
        <v/>
      </c>
      <c r="G11399" s="12">
        <f>IF($E11399="","",IF(WEEKDAY($E11399,2)&lt;6,1,0))</f>
        <v/>
      </c>
      <c r="H11399" s="12">
        <f>IF(OR($E11399="",$F11399=""),"",IF(AND($G11399=1,$F11399&gt;='Working Hours'!$C$8,$F11399&lt;'Working Hours'!$C$9),1,0))</f>
        <v/>
      </c>
    </row>
    <row r="11400">
      <c r="A11400" s="11" t="n"/>
      <c r="B11400" s="11" t="n"/>
      <c r="C11400" s="11" t="n"/>
      <c r="E11400" s="12">
        <f>IF($A11400="","",IF(ISNUMBER($A11400),$A11400,IFERROR(DATEVALUE($A11400),"")))</f>
        <v/>
      </c>
      <c r="F11400" s="12">
        <f>IF($B11400="","",IF(ISNUMBER($B11400),HOUR($B11400)*2+MINUTE($B11400)/30,IFERROR(VALUE(LEFT($B11400,FIND(":",$B11400)-1))*2+VALUE(MID($B11400,FIND(":",$B11400)+1,2))/30,"")))</f>
        <v/>
      </c>
      <c r="G11400" s="12">
        <f>IF($E11400="","",IF(WEEKDAY($E11400,2)&lt;6,1,0))</f>
        <v/>
      </c>
      <c r="H11400" s="12">
        <f>IF(OR($E11400="",$F11400=""),"",IF(AND($G11400=1,$F11400&gt;='Working Hours'!$C$8,$F11400&lt;'Working Hours'!$C$9),1,0))</f>
        <v/>
      </c>
    </row>
    <row r="11401">
      <c r="A11401" s="11" t="n"/>
      <c r="B11401" s="11" t="n"/>
      <c r="C11401" s="11" t="n"/>
      <c r="E11401" s="12">
        <f>IF($A11401="","",IF(ISNUMBER($A11401),$A11401,IFERROR(DATEVALUE($A11401),"")))</f>
        <v/>
      </c>
      <c r="F11401" s="12">
        <f>IF($B11401="","",IF(ISNUMBER($B11401),HOUR($B11401)*2+MINUTE($B11401)/30,IFERROR(VALUE(LEFT($B11401,FIND(":",$B11401)-1))*2+VALUE(MID($B11401,FIND(":",$B11401)+1,2))/30,"")))</f>
        <v/>
      </c>
      <c r="G11401" s="12">
        <f>IF($E11401="","",IF(WEEKDAY($E11401,2)&lt;6,1,0))</f>
        <v/>
      </c>
      <c r="H11401" s="12">
        <f>IF(OR($E11401="",$F11401=""),"",IF(AND($G11401=1,$F11401&gt;='Working Hours'!$C$8,$F11401&lt;'Working Hours'!$C$9),1,0))</f>
        <v/>
      </c>
    </row>
    <row r="11402">
      <c r="A11402" s="11" t="n"/>
      <c r="B11402" s="11" t="n"/>
      <c r="C11402" s="11" t="n"/>
      <c r="E11402" s="12">
        <f>IF($A11402="","",IF(ISNUMBER($A11402),$A11402,IFERROR(DATEVALUE($A11402),"")))</f>
        <v/>
      </c>
      <c r="F11402" s="12">
        <f>IF($B11402="","",IF(ISNUMBER($B11402),HOUR($B11402)*2+MINUTE($B11402)/30,IFERROR(VALUE(LEFT($B11402,FIND(":",$B11402)-1))*2+VALUE(MID($B11402,FIND(":",$B11402)+1,2))/30,"")))</f>
        <v/>
      </c>
      <c r="G11402" s="12">
        <f>IF($E11402="","",IF(WEEKDAY($E11402,2)&lt;6,1,0))</f>
        <v/>
      </c>
      <c r="H11402" s="12">
        <f>IF(OR($E11402="",$F11402=""),"",IF(AND($G11402=1,$F11402&gt;='Working Hours'!$C$8,$F11402&lt;'Working Hours'!$C$9),1,0))</f>
        <v/>
      </c>
    </row>
    <row r="11403">
      <c r="A11403" s="11" t="n"/>
      <c r="B11403" s="11" t="n"/>
      <c r="C11403" s="11" t="n"/>
      <c r="E11403" s="12">
        <f>IF($A11403="","",IF(ISNUMBER($A11403),$A11403,IFERROR(DATEVALUE($A11403),"")))</f>
        <v/>
      </c>
      <c r="F11403" s="12">
        <f>IF($B11403="","",IF(ISNUMBER($B11403),HOUR($B11403)*2+MINUTE($B11403)/30,IFERROR(VALUE(LEFT($B11403,FIND(":",$B11403)-1))*2+VALUE(MID($B11403,FIND(":",$B11403)+1,2))/30,"")))</f>
        <v/>
      </c>
      <c r="G11403" s="12">
        <f>IF($E11403="","",IF(WEEKDAY($E11403,2)&lt;6,1,0))</f>
        <v/>
      </c>
      <c r="H11403" s="12">
        <f>IF(OR($E11403="",$F11403=""),"",IF(AND($G11403=1,$F11403&gt;='Working Hours'!$C$8,$F11403&lt;'Working Hours'!$C$9),1,0))</f>
        <v/>
      </c>
    </row>
    <row r="11404">
      <c r="A11404" s="11" t="n"/>
      <c r="B11404" s="11" t="n"/>
      <c r="C11404" s="11" t="n"/>
      <c r="E11404" s="12">
        <f>IF($A11404="","",IF(ISNUMBER($A11404),$A11404,IFERROR(DATEVALUE($A11404),"")))</f>
        <v/>
      </c>
      <c r="F11404" s="12">
        <f>IF($B11404="","",IF(ISNUMBER($B11404),HOUR($B11404)*2+MINUTE($B11404)/30,IFERROR(VALUE(LEFT($B11404,FIND(":",$B11404)-1))*2+VALUE(MID($B11404,FIND(":",$B11404)+1,2))/30,"")))</f>
        <v/>
      </c>
      <c r="G11404" s="12">
        <f>IF($E11404="","",IF(WEEKDAY($E11404,2)&lt;6,1,0))</f>
        <v/>
      </c>
      <c r="H11404" s="12">
        <f>IF(OR($E11404="",$F11404=""),"",IF(AND($G11404=1,$F11404&gt;='Working Hours'!$C$8,$F11404&lt;'Working Hours'!$C$9),1,0))</f>
        <v/>
      </c>
    </row>
    <row r="11405">
      <c r="A11405" s="11" t="n"/>
      <c r="B11405" s="11" t="n"/>
      <c r="C11405" s="11" t="n"/>
      <c r="E11405" s="12">
        <f>IF($A11405="","",IF(ISNUMBER($A11405),$A11405,IFERROR(DATEVALUE($A11405),"")))</f>
        <v/>
      </c>
      <c r="F11405" s="12">
        <f>IF($B11405="","",IF(ISNUMBER($B11405),HOUR($B11405)*2+MINUTE($B11405)/30,IFERROR(VALUE(LEFT($B11405,FIND(":",$B11405)-1))*2+VALUE(MID($B11405,FIND(":",$B11405)+1,2))/30,"")))</f>
        <v/>
      </c>
      <c r="G11405" s="12">
        <f>IF($E11405="","",IF(WEEKDAY($E11405,2)&lt;6,1,0))</f>
        <v/>
      </c>
      <c r="H11405" s="12">
        <f>IF(OR($E11405="",$F11405=""),"",IF(AND($G11405=1,$F11405&gt;='Working Hours'!$C$8,$F11405&lt;'Working Hours'!$C$9),1,0))</f>
        <v/>
      </c>
    </row>
    <row r="11406">
      <c r="A11406" s="11" t="n"/>
      <c r="B11406" s="11" t="n"/>
      <c r="C11406" s="11" t="n"/>
      <c r="E11406" s="12">
        <f>IF($A11406="","",IF(ISNUMBER($A11406),$A11406,IFERROR(DATEVALUE($A11406),"")))</f>
        <v/>
      </c>
      <c r="F11406" s="12">
        <f>IF($B11406="","",IF(ISNUMBER($B11406),HOUR($B11406)*2+MINUTE($B11406)/30,IFERROR(VALUE(LEFT($B11406,FIND(":",$B11406)-1))*2+VALUE(MID($B11406,FIND(":",$B11406)+1,2))/30,"")))</f>
        <v/>
      </c>
      <c r="G11406" s="12">
        <f>IF($E11406="","",IF(WEEKDAY($E11406,2)&lt;6,1,0))</f>
        <v/>
      </c>
      <c r="H11406" s="12">
        <f>IF(OR($E11406="",$F11406=""),"",IF(AND($G11406=1,$F11406&gt;='Working Hours'!$C$8,$F11406&lt;'Working Hours'!$C$9),1,0))</f>
        <v/>
      </c>
    </row>
    <row r="11407">
      <c r="A11407" s="11" t="n"/>
      <c r="B11407" s="11" t="n"/>
      <c r="C11407" s="11" t="n"/>
      <c r="E11407" s="12">
        <f>IF($A11407="","",IF(ISNUMBER($A11407),$A11407,IFERROR(DATEVALUE($A11407),"")))</f>
        <v/>
      </c>
      <c r="F11407" s="12">
        <f>IF($B11407="","",IF(ISNUMBER($B11407),HOUR($B11407)*2+MINUTE($B11407)/30,IFERROR(VALUE(LEFT($B11407,FIND(":",$B11407)-1))*2+VALUE(MID($B11407,FIND(":",$B11407)+1,2))/30,"")))</f>
        <v/>
      </c>
      <c r="G11407" s="12">
        <f>IF($E11407="","",IF(WEEKDAY($E11407,2)&lt;6,1,0))</f>
        <v/>
      </c>
      <c r="H11407" s="12">
        <f>IF(OR($E11407="",$F11407=""),"",IF(AND($G11407=1,$F11407&gt;='Working Hours'!$C$8,$F11407&lt;'Working Hours'!$C$9),1,0))</f>
        <v/>
      </c>
    </row>
    <row r="11408">
      <c r="A11408" s="11" t="n"/>
      <c r="B11408" s="11" t="n"/>
      <c r="C11408" s="11" t="n"/>
      <c r="E11408" s="12">
        <f>IF($A11408="","",IF(ISNUMBER($A11408),$A11408,IFERROR(DATEVALUE($A11408),"")))</f>
        <v/>
      </c>
      <c r="F11408" s="12">
        <f>IF($B11408="","",IF(ISNUMBER($B11408),HOUR($B11408)*2+MINUTE($B11408)/30,IFERROR(VALUE(LEFT($B11408,FIND(":",$B11408)-1))*2+VALUE(MID($B11408,FIND(":",$B11408)+1,2))/30,"")))</f>
        <v/>
      </c>
      <c r="G11408" s="12">
        <f>IF($E11408="","",IF(WEEKDAY($E11408,2)&lt;6,1,0))</f>
        <v/>
      </c>
      <c r="H11408" s="12">
        <f>IF(OR($E11408="",$F11408=""),"",IF(AND($G11408=1,$F11408&gt;='Working Hours'!$C$8,$F11408&lt;'Working Hours'!$C$9),1,0))</f>
        <v/>
      </c>
    </row>
    <row r="11409">
      <c r="A11409" s="11" t="n"/>
      <c r="B11409" s="11" t="n"/>
      <c r="C11409" s="11" t="n"/>
      <c r="E11409" s="12">
        <f>IF($A11409="","",IF(ISNUMBER($A11409),$A11409,IFERROR(DATEVALUE($A11409),"")))</f>
        <v/>
      </c>
      <c r="F11409" s="12">
        <f>IF($B11409="","",IF(ISNUMBER($B11409),HOUR($B11409)*2+MINUTE($B11409)/30,IFERROR(VALUE(LEFT($B11409,FIND(":",$B11409)-1))*2+VALUE(MID($B11409,FIND(":",$B11409)+1,2))/30,"")))</f>
        <v/>
      </c>
      <c r="G11409" s="12">
        <f>IF($E11409="","",IF(WEEKDAY($E11409,2)&lt;6,1,0))</f>
        <v/>
      </c>
      <c r="H11409" s="12">
        <f>IF(OR($E11409="",$F11409=""),"",IF(AND($G11409=1,$F11409&gt;='Working Hours'!$C$8,$F11409&lt;'Working Hours'!$C$9),1,0))</f>
        <v/>
      </c>
    </row>
    <row r="11410">
      <c r="A11410" s="11" t="n"/>
      <c r="B11410" s="11" t="n"/>
      <c r="C11410" s="11" t="n"/>
      <c r="E11410" s="12">
        <f>IF($A11410="","",IF(ISNUMBER($A11410),$A11410,IFERROR(DATEVALUE($A11410),"")))</f>
        <v/>
      </c>
      <c r="F11410" s="12">
        <f>IF($B11410="","",IF(ISNUMBER($B11410),HOUR($B11410)*2+MINUTE($B11410)/30,IFERROR(VALUE(LEFT($B11410,FIND(":",$B11410)-1))*2+VALUE(MID($B11410,FIND(":",$B11410)+1,2))/30,"")))</f>
        <v/>
      </c>
      <c r="G11410" s="12">
        <f>IF($E11410="","",IF(WEEKDAY($E11410,2)&lt;6,1,0))</f>
        <v/>
      </c>
      <c r="H11410" s="12">
        <f>IF(OR($E11410="",$F11410=""),"",IF(AND($G11410=1,$F11410&gt;='Working Hours'!$C$8,$F11410&lt;'Working Hours'!$C$9),1,0))</f>
        <v/>
      </c>
    </row>
    <row r="11411">
      <c r="A11411" s="11" t="n"/>
      <c r="B11411" s="11" t="n"/>
      <c r="C11411" s="11" t="n"/>
      <c r="E11411" s="12">
        <f>IF($A11411="","",IF(ISNUMBER($A11411),$A11411,IFERROR(DATEVALUE($A11411),"")))</f>
        <v/>
      </c>
      <c r="F11411" s="12">
        <f>IF($B11411="","",IF(ISNUMBER($B11411),HOUR($B11411)*2+MINUTE($B11411)/30,IFERROR(VALUE(LEFT($B11411,FIND(":",$B11411)-1))*2+VALUE(MID($B11411,FIND(":",$B11411)+1,2))/30,"")))</f>
        <v/>
      </c>
      <c r="G11411" s="12">
        <f>IF($E11411="","",IF(WEEKDAY($E11411,2)&lt;6,1,0))</f>
        <v/>
      </c>
      <c r="H11411" s="12">
        <f>IF(OR($E11411="",$F11411=""),"",IF(AND($G11411=1,$F11411&gt;='Working Hours'!$C$8,$F11411&lt;'Working Hours'!$C$9),1,0))</f>
        <v/>
      </c>
    </row>
    <row r="11412">
      <c r="A11412" s="11" t="n"/>
      <c r="B11412" s="11" t="n"/>
      <c r="C11412" s="11" t="n"/>
      <c r="E11412" s="12">
        <f>IF($A11412="","",IF(ISNUMBER($A11412),$A11412,IFERROR(DATEVALUE($A11412),"")))</f>
        <v/>
      </c>
      <c r="F11412" s="12">
        <f>IF($B11412="","",IF(ISNUMBER($B11412),HOUR($B11412)*2+MINUTE($B11412)/30,IFERROR(VALUE(LEFT($B11412,FIND(":",$B11412)-1))*2+VALUE(MID($B11412,FIND(":",$B11412)+1,2))/30,"")))</f>
        <v/>
      </c>
      <c r="G11412" s="12">
        <f>IF($E11412="","",IF(WEEKDAY($E11412,2)&lt;6,1,0))</f>
        <v/>
      </c>
      <c r="H11412" s="12">
        <f>IF(OR($E11412="",$F11412=""),"",IF(AND($G11412=1,$F11412&gt;='Working Hours'!$C$8,$F11412&lt;'Working Hours'!$C$9),1,0))</f>
        <v/>
      </c>
    </row>
    <row r="11413">
      <c r="A11413" s="11" t="n"/>
      <c r="B11413" s="11" t="n"/>
      <c r="C11413" s="11" t="n"/>
      <c r="E11413" s="12">
        <f>IF($A11413="","",IF(ISNUMBER($A11413),$A11413,IFERROR(DATEVALUE($A11413),"")))</f>
        <v/>
      </c>
      <c r="F11413" s="12">
        <f>IF($B11413="","",IF(ISNUMBER($B11413),HOUR($B11413)*2+MINUTE($B11413)/30,IFERROR(VALUE(LEFT($B11413,FIND(":",$B11413)-1))*2+VALUE(MID($B11413,FIND(":",$B11413)+1,2))/30,"")))</f>
        <v/>
      </c>
      <c r="G11413" s="12">
        <f>IF($E11413="","",IF(WEEKDAY($E11413,2)&lt;6,1,0))</f>
        <v/>
      </c>
      <c r="H11413" s="12">
        <f>IF(OR($E11413="",$F11413=""),"",IF(AND($G11413=1,$F11413&gt;='Working Hours'!$C$8,$F11413&lt;'Working Hours'!$C$9),1,0))</f>
        <v/>
      </c>
    </row>
    <row r="11414">
      <c r="A11414" s="11" t="n"/>
      <c r="B11414" s="11" t="n"/>
      <c r="C11414" s="11" t="n"/>
      <c r="E11414" s="12">
        <f>IF($A11414="","",IF(ISNUMBER($A11414),$A11414,IFERROR(DATEVALUE($A11414),"")))</f>
        <v/>
      </c>
      <c r="F11414" s="12">
        <f>IF($B11414="","",IF(ISNUMBER($B11414),HOUR($B11414)*2+MINUTE($B11414)/30,IFERROR(VALUE(LEFT($B11414,FIND(":",$B11414)-1))*2+VALUE(MID($B11414,FIND(":",$B11414)+1,2))/30,"")))</f>
        <v/>
      </c>
      <c r="G11414" s="12">
        <f>IF($E11414="","",IF(WEEKDAY($E11414,2)&lt;6,1,0))</f>
        <v/>
      </c>
      <c r="H11414" s="12">
        <f>IF(OR($E11414="",$F11414=""),"",IF(AND($G11414=1,$F11414&gt;='Working Hours'!$C$8,$F11414&lt;'Working Hours'!$C$9),1,0))</f>
        <v/>
      </c>
    </row>
    <row r="11415">
      <c r="A11415" s="11" t="n"/>
      <c r="B11415" s="11" t="n"/>
      <c r="C11415" s="11" t="n"/>
      <c r="E11415" s="12">
        <f>IF($A11415="","",IF(ISNUMBER($A11415),$A11415,IFERROR(DATEVALUE($A11415),"")))</f>
        <v/>
      </c>
      <c r="F11415" s="12">
        <f>IF($B11415="","",IF(ISNUMBER($B11415),HOUR($B11415)*2+MINUTE($B11415)/30,IFERROR(VALUE(LEFT($B11415,FIND(":",$B11415)-1))*2+VALUE(MID($B11415,FIND(":",$B11415)+1,2))/30,"")))</f>
        <v/>
      </c>
      <c r="G11415" s="12">
        <f>IF($E11415="","",IF(WEEKDAY($E11415,2)&lt;6,1,0))</f>
        <v/>
      </c>
      <c r="H11415" s="12">
        <f>IF(OR($E11415="",$F11415=""),"",IF(AND($G11415=1,$F11415&gt;='Working Hours'!$C$8,$F11415&lt;'Working Hours'!$C$9),1,0))</f>
        <v/>
      </c>
    </row>
    <row r="11416">
      <c r="A11416" s="11" t="n"/>
      <c r="B11416" s="11" t="n"/>
      <c r="C11416" s="11" t="n"/>
      <c r="E11416" s="12">
        <f>IF($A11416="","",IF(ISNUMBER($A11416),$A11416,IFERROR(DATEVALUE($A11416),"")))</f>
        <v/>
      </c>
      <c r="F11416" s="12">
        <f>IF($B11416="","",IF(ISNUMBER($B11416),HOUR($B11416)*2+MINUTE($B11416)/30,IFERROR(VALUE(LEFT($B11416,FIND(":",$B11416)-1))*2+VALUE(MID($B11416,FIND(":",$B11416)+1,2))/30,"")))</f>
        <v/>
      </c>
      <c r="G11416" s="12">
        <f>IF($E11416="","",IF(WEEKDAY($E11416,2)&lt;6,1,0))</f>
        <v/>
      </c>
      <c r="H11416" s="12">
        <f>IF(OR($E11416="",$F11416=""),"",IF(AND($G11416=1,$F11416&gt;='Working Hours'!$C$8,$F11416&lt;'Working Hours'!$C$9),1,0))</f>
        <v/>
      </c>
    </row>
    <row r="11417">
      <c r="A11417" s="11" t="n"/>
      <c r="B11417" s="11" t="n"/>
      <c r="C11417" s="11" t="n"/>
      <c r="E11417" s="12">
        <f>IF($A11417="","",IF(ISNUMBER($A11417),$A11417,IFERROR(DATEVALUE($A11417),"")))</f>
        <v/>
      </c>
      <c r="F11417" s="12">
        <f>IF($B11417="","",IF(ISNUMBER($B11417),HOUR($B11417)*2+MINUTE($B11417)/30,IFERROR(VALUE(LEFT($B11417,FIND(":",$B11417)-1))*2+VALUE(MID($B11417,FIND(":",$B11417)+1,2))/30,"")))</f>
        <v/>
      </c>
      <c r="G11417" s="12">
        <f>IF($E11417="","",IF(WEEKDAY($E11417,2)&lt;6,1,0))</f>
        <v/>
      </c>
      <c r="H11417" s="12">
        <f>IF(OR($E11417="",$F11417=""),"",IF(AND($G11417=1,$F11417&gt;='Working Hours'!$C$8,$F11417&lt;'Working Hours'!$C$9),1,0))</f>
        <v/>
      </c>
    </row>
    <row r="11418">
      <c r="A11418" s="11" t="n"/>
      <c r="B11418" s="11" t="n"/>
      <c r="C11418" s="11" t="n"/>
      <c r="E11418" s="12">
        <f>IF($A11418="","",IF(ISNUMBER($A11418),$A11418,IFERROR(DATEVALUE($A11418),"")))</f>
        <v/>
      </c>
      <c r="F11418" s="12">
        <f>IF($B11418="","",IF(ISNUMBER($B11418),HOUR($B11418)*2+MINUTE($B11418)/30,IFERROR(VALUE(LEFT($B11418,FIND(":",$B11418)-1))*2+VALUE(MID($B11418,FIND(":",$B11418)+1,2))/30,"")))</f>
        <v/>
      </c>
      <c r="G11418" s="12">
        <f>IF($E11418="","",IF(WEEKDAY($E11418,2)&lt;6,1,0))</f>
        <v/>
      </c>
      <c r="H11418" s="12">
        <f>IF(OR($E11418="",$F11418=""),"",IF(AND($G11418=1,$F11418&gt;='Working Hours'!$C$8,$F11418&lt;'Working Hours'!$C$9),1,0))</f>
        <v/>
      </c>
    </row>
    <row r="11419">
      <c r="A11419" s="11" t="n"/>
      <c r="B11419" s="11" t="n"/>
      <c r="C11419" s="11" t="n"/>
      <c r="E11419" s="12">
        <f>IF($A11419="","",IF(ISNUMBER($A11419),$A11419,IFERROR(DATEVALUE($A11419),"")))</f>
        <v/>
      </c>
      <c r="F11419" s="12">
        <f>IF($B11419="","",IF(ISNUMBER($B11419),HOUR($B11419)*2+MINUTE($B11419)/30,IFERROR(VALUE(LEFT($B11419,FIND(":",$B11419)-1))*2+VALUE(MID($B11419,FIND(":",$B11419)+1,2))/30,"")))</f>
        <v/>
      </c>
      <c r="G11419" s="12">
        <f>IF($E11419="","",IF(WEEKDAY($E11419,2)&lt;6,1,0))</f>
        <v/>
      </c>
      <c r="H11419" s="12">
        <f>IF(OR($E11419="",$F11419=""),"",IF(AND($G11419=1,$F11419&gt;='Working Hours'!$C$8,$F11419&lt;'Working Hours'!$C$9),1,0))</f>
        <v/>
      </c>
    </row>
    <row r="11420">
      <c r="A11420" s="11" t="n"/>
      <c r="B11420" s="11" t="n"/>
      <c r="C11420" s="11" t="n"/>
      <c r="E11420" s="12">
        <f>IF($A11420="","",IF(ISNUMBER($A11420),$A11420,IFERROR(DATEVALUE($A11420),"")))</f>
        <v/>
      </c>
      <c r="F11420" s="12">
        <f>IF($B11420="","",IF(ISNUMBER($B11420),HOUR($B11420)*2+MINUTE($B11420)/30,IFERROR(VALUE(LEFT($B11420,FIND(":",$B11420)-1))*2+VALUE(MID($B11420,FIND(":",$B11420)+1,2))/30,"")))</f>
        <v/>
      </c>
      <c r="G11420" s="12">
        <f>IF($E11420="","",IF(WEEKDAY($E11420,2)&lt;6,1,0))</f>
        <v/>
      </c>
      <c r="H11420" s="12">
        <f>IF(OR($E11420="",$F11420=""),"",IF(AND($G11420=1,$F11420&gt;='Working Hours'!$C$8,$F11420&lt;'Working Hours'!$C$9),1,0))</f>
        <v/>
      </c>
    </row>
    <row r="11421">
      <c r="A11421" s="11" t="n"/>
      <c r="B11421" s="11" t="n"/>
      <c r="C11421" s="11" t="n"/>
      <c r="E11421" s="12">
        <f>IF($A11421="","",IF(ISNUMBER($A11421),$A11421,IFERROR(DATEVALUE($A11421),"")))</f>
        <v/>
      </c>
      <c r="F11421" s="12">
        <f>IF($B11421="","",IF(ISNUMBER($B11421),HOUR($B11421)*2+MINUTE($B11421)/30,IFERROR(VALUE(LEFT($B11421,FIND(":",$B11421)-1))*2+VALUE(MID($B11421,FIND(":",$B11421)+1,2))/30,"")))</f>
        <v/>
      </c>
      <c r="G11421" s="12">
        <f>IF($E11421="","",IF(WEEKDAY($E11421,2)&lt;6,1,0))</f>
        <v/>
      </c>
      <c r="H11421" s="12">
        <f>IF(OR($E11421="",$F11421=""),"",IF(AND($G11421=1,$F11421&gt;='Working Hours'!$C$8,$F11421&lt;'Working Hours'!$C$9),1,0))</f>
        <v/>
      </c>
    </row>
    <row r="11422">
      <c r="A11422" s="11" t="n"/>
      <c r="B11422" s="11" t="n"/>
      <c r="C11422" s="11" t="n"/>
      <c r="E11422" s="12">
        <f>IF($A11422="","",IF(ISNUMBER($A11422),$A11422,IFERROR(DATEVALUE($A11422),"")))</f>
        <v/>
      </c>
      <c r="F11422" s="12">
        <f>IF($B11422="","",IF(ISNUMBER($B11422),HOUR($B11422)*2+MINUTE($B11422)/30,IFERROR(VALUE(LEFT($B11422,FIND(":",$B11422)-1))*2+VALUE(MID($B11422,FIND(":",$B11422)+1,2))/30,"")))</f>
        <v/>
      </c>
      <c r="G11422" s="12">
        <f>IF($E11422="","",IF(WEEKDAY($E11422,2)&lt;6,1,0))</f>
        <v/>
      </c>
      <c r="H11422" s="12">
        <f>IF(OR($E11422="",$F11422=""),"",IF(AND($G11422=1,$F11422&gt;='Working Hours'!$C$8,$F11422&lt;'Working Hours'!$C$9),1,0))</f>
        <v/>
      </c>
    </row>
    <row r="11423">
      <c r="A11423" s="11" t="n"/>
      <c r="B11423" s="11" t="n"/>
      <c r="C11423" s="11" t="n"/>
      <c r="E11423" s="12">
        <f>IF($A11423="","",IF(ISNUMBER($A11423),$A11423,IFERROR(DATEVALUE($A11423),"")))</f>
        <v/>
      </c>
      <c r="F11423" s="12">
        <f>IF($B11423="","",IF(ISNUMBER($B11423),HOUR($B11423)*2+MINUTE($B11423)/30,IFERROR(VALUE(LEFT($B11423,FIND(":",$B11423)-1))*2+VALUE(MID($B11423,FIND(":",$B11423)+1,2))/30,"")))</f>
        <v/>
      </c>
      <c r="G11423" s="12">
        <f>IF($E11423="","",IF(WEEKDAY($E11423,2)&lt;6,1,0))</f>
        <v/>
      </c>
      <c r="H11423" s="12">
        <f>IF(OR($E11423="",$F11423=""),"",IF(AND($G11423=1,$F11423&gt;='Working Hours'!$C$8,$F11423&lt;'Working Hours'!$C$9),1,0))</f>
        <v/>
      </c>
    </row>
    <row r="11424">
      <c r="A11424" s="11" t="n"/>
      <c r="B11424" s="11" t="n"/>
      <c r="C11424" s="11" t="n"/>
      <c r="E11424" s="12">
        <f>IF($A11424="","",IF(ISNUMBER($A11424),$A11424,IFERROR(DATEVALUE($A11424),"")))</f>
        <v/>
      </c>
      <c r="F11424" s="12">
        <f>IF($B11424="","",IF(ISNUMBER($B11424),HOUR($B11424)*2+MINUTE($B11424)/30,IFERROR(VALUE(LEFT($B11424,FIND(":",$B11424)-1))*2+VALUE(MID($B11424,FIND(":",$B11424)+1,2))/30,"")))</f>
        <v/>
      </c>
      <c r="G11424" s="12">
        <f>IF($E11424="","",IF(WEEKDAY($E11424,2)&lt;6,1,0))</f>
        <v/>
      </c>
      <c r="H11424" s="12">
        <f>IF(OR($E11424="",$F11424=""),"",IF(AND($G11424=1,$F11424&gt;='Working Hours'!$C$8,$F11424&lt;'Working Hours'!$C$9),1,0))</f>
        <v/>
      </c>
    </row>
    <row r="11425">
      <c r="A11425" s="11" t="n"/>
      <c r="B11425" s="11" t="n"/>
      <c r="C11425" s="11" t="n"/>
      <c r="E11425" s="12">
        <f>IF($A11425="","",IF(ISNUMBER($A11425),$A11425,IFERROR(DATEVALUE($A11425),"")))</f>
        <v/>
      </c>
      <c r="F11425" s="12">
        <f>IF($B11425="","",IF(ISNUMBER($B11425),HOUR($B11425)*2+MINUTE($B11425)/30,IFERROR(VALUE(LEFT($B11425,FIND(":",$B11425)-1))*2+VALUE(MID($B11425,FIND(":",$B11425)+1,2))/30,"")))</f>
        <v/>
      </c>
      <c r="G11425" s="12">
        <f>IF($E11425="","",IF(WEEKDAY($E11425,2)&lt;6,1,0))</f>
        <v/>
      </c>
      <c r="H11425" s="12">
        <f>IF(OR($E11425="",$F11425=""),"",IF(AND($G11425=1,$F11425&gt;='Working Hours'!$C$8,$F11425&lt;'Working Hours'!$C$9),1,0))</f>
        <v/>
      </c>
    </row>
    <row r="11426">
      <c r="A11426" s="11" t="n"/>
      <c r="B11426" s="11" t="n"/>
      <c r="C11426" s="11" t="n"/>
      <c r="E11426" s="12">
        <f>IF($A11426="","",IF(ISNUMBER($A11426),$A11426,IFERROR(DATEVALUE($A11426),"")))</f>
        <v/>
      </c>
      <c r="F11426" s="12">
        <f>IF($B11426="","",IF(ISNUMBER($B11426),HOUR($B11426)*2+MINUTE($B11426)/30,IFERROR(VALUE(LEFT($B11426,FIND(":",$B11426)-1))*2+VALUE(MID($B11426,FIND(":",$B11426)+1,2))/30,"")))</f>
        <v/>
      </c>
      <c r="G11426" s="12">
        <f>IF($E11426="","",IF(WEEKDAY($E11426,2)&lt;6,1,0))</f>
        <v/>
      </c>
      <c r="H11426" s="12">
        <f>IF(OR($E11426="",$F11426=""),"",IF(AND($G11426=1,$F11426&gt;='Working Hours'!$C$8,$F11426&lt;'Working Hours'!$C$9),1,0))</f>
        <v/>
      </c>
    </row>
    <row r="11427">
      <c r="A11427" s="11" t="n"/>
      <c r="B11427" s="11" t="n"/>
      <c r="C11427" s="11" t="n"/>
      <c r="E11427" s="12">
        <f>IF($A11427="","",IF(ISNUMBER($A11427),$A11427,IFERROR(DATEVALUE($A11427),"")))</f>
        <v/>
      </c>
      <c r="F11427" s="12">
        <f>IF($B11427="","",IF(ISNUMBER($B11427),HOUR($B11427)*2+MINUTE($B11427)/30,IFERROR(VALUE(LEFT($B11427,FIND(":",$B11427)-1))*2+VALUE(MID($B11427,FIND(":",$B11427)+1,2))/30,"")))</f>
        <v/>
      </c>
      <c r="G11427" s="12">
        <f>IF($E11427="","",IF(WEEKDAY($E11427,2)&lt;6,1,0))</f>
        <v/>
      </c>
      <c r="H11427" s="12">
        <f>IF(OR($E11427="",$F11427=""),"",IF(AND($G11427=1,$F11427&gt;='Working Hours'!$C$8,$F11427&lt;'Working Hours'!$C$9),1,0))</f>
        <v/>
      </c>
    </row>
    <row r="11428">
      <c r="A11428" s="11" t="n"/>
      <c r="B11428" s="11" t="n"/>
      <c r="C11428" s="11" t="n"/>
      <c r="E11428" s="12">
        <f>IF($A11428="","",IF(ISNUMBER($A11428),$A11428,IFERROR(DATEVALUE($A11428),"")))</f>
        <v/>
      </c>
      <c r="F11428" s="12">
        <f>IF($B11428="","",IF(ISNUMBER($B11428),HOUR($B11428)*2+MINUTE($B11428)/30,IFERROR(VALUE(LEFT($B11428,FIND(":",$B11428)-1))*2+VALUE(MID($B11428,FIND(":",$B11428)+1,2))/30,"")))</f>
        <v/>
      </c>
      <c r="G11428" s="12">
        <f>IF($E11428="","",IF(WEEKDAY($E11428,2)&lt;6,1,0))</f>
        <v/>
      </c>
      <c r="H11428" s="12">
        <f>IF(OR($E11428="",$F11428=""),"",IF(AND($G11428=1,$F11428&gt;='Working Hours'!$C$8,$F11428&lt;'Working Hours'!$C$9),1,0))</f>
        <v/>
      </c>
    </row>
    <row r="11429">
      <c r="A11429" s="11" t="n"/>
      <c r="B11429" s="11" t="n"/>
      <c r="C11429" s="11" t="n"/>
      <c r="E11429" s="12">
        <f>IF($A11429="","",IF(ISNUMBER($A11429),$A11429,IFERROR(DATEVALUE($A11429),"")))</f>
        <v/>
      </c>
      <c r="F11429" s="12">
        <f>IF($B11429="","",IF(ISNUMBER($B11429),HOUR($B11429)*2+MINUTE($B11429)/30,IFERROR(VALUE(LEFT($B11429,FIND(":",$B11429)-1))*2+VALUE(MID($B11429,FIND(":",$B11429)+1,2))/30,"")))</f>
        <v/>
      </c>
      <c r="G11429" s="12">
        <f>IF($E11429="","",IF(WEEKDAY($E11429,2)&lt;6,1,0))</f>
        <v/>
      </c>
      <c r="H11429" s="12">
        <f>IF(OR($E11429="",$F11429=""),"",IF(AND($G11429=1,$F11429&gt;='Working Hours'!$C$8,$F11429&lt;'Working Hours'!$C$9),1,0))</f>
        <v/>
      </c>
    </row>
    <row r="11430">
      <c r="A11430" s="11" t="n"/>
      <c r="B11430" s="11" t="n"/>
      <c r="C11430" s="11" t="n"/>
      <c r="E11430" s="12">
        <f>IF($A11430="","",IF(ISNUMBER($A11430),$A11430,IFERROR(DATEVALUE($A11430),"")))</f>
        <v/>
      </c>
      <c r="F11430" s="12">
        <f>IF($B11430="","",IF(ISNUMBER($B11430),HOUR($B11430)*2+MINUTE($B11430)/30,IFERROR(VALUE(LEFT($B11430,FIND(":",$B11430)-1))*2+VALUE(MID($B11430,FIND(":",$B11430)+1,2))/30,"")))</f>
        <v/>
      </c>
      <c r="G11430" s="12">
        <f>IF($E11430="","",IF(WEEKDAY($E11430,2)&lt;6,1,0))</f>
        <v/>
      </c>
      <c r="H11430" s="12">
        <f>IF(OR($E11430="",$F11430=""),"",IF(AND($G11430=1,$F11430&gt;='Working Hours'!$C$8,$F11430&lt;'Working Hours'!$C$9),1,0))</f>
        <v/>
      </c>
    </row>
    <row r="11431">
      <c r="A11431" s="11" t="n"/>
      <c r="B11431" s="11" t="n"/>
      <c r="C11431" s="11" t="n"/>
      <c r="E11431" s="12">
        <f>IF($A11431="","",IF(ISNUMBER($A11431),$A11431,IFERROR(DATEVALUE($A11431),"")))</f>
        <v/>
      </c>
      <c r="F11431" s="12">
        <f>IF($B11431="","",IF(ISNUMBER($B11431),HOUR($B11431)*2+MINUTE($B11431)/30,IFERROR(VALUE(LEFT($B11431,FIND(":",$B11431)-1))*2+VALUE(MID($B11431,FIND(":",$B11431)+1,2))/30,"")))</f>
        <v/>
      </c>
      <c r="G11431" s="12">
        <f>IF($E11431="","",IF(WEEKDAY($E11431,2)&lt;6,1,0))</f>
        <v/>
      </c>
      <c r="H11431" s="12">
        <f>IF(OR($E11431="",$F11431=""),"",IF(AND($G11431=1,$F11431&gt;='Working Hours'!$C$8,$F11431&lt;'Working Hours'!$C$9),1,0))</f>
        <v/>
      </c>
    </row>
    <row r="11432">
      <c r="A11432" s="11" t="n"/>
      <c r="B11432" s="11" t="n"/>
      <c r="C11432" s="11" t="n"/>
      <c r="E11432" s="12">
        <f>IF($A11432="","",IF(ISNUMBER($A11432),$A11432,IFERROR(DATEVALUE($A11432),"")))</f>
        <v/>
      </c>
      <c r="F11432" s="12">
        <f>IF($B11432="","",IF(ISNUMBER($B11432),HOUR($B11432)*2+MINUTE($B11432)/30,IFERROR(VALUE(LEFT($B11432,FIND(":",$B11432)-1))*2+VALUE(MID($B11432,FIND(":",$B11432)+1,2))/30,"")))</f>
        <v/>
      </c>
      <c r="G11432" s="12">
        <f>IF($E11432="","",IF(WEEKDAY($E11432,2)&lt;6,1,0))</f>
        <v/>
      </c>
      <c r="H11432" s="12">
        <f>IF(OR($E11432="",$F11432=""),"",IF(AND($G11432=1,$F11432&gt;='Working Hours'!$C$8,$F11432&lt;'Working Hours'!$C$9),1,0))</f>
        <v/>
      </c>
    </row>
    <row r="11433">
      <c r="A11433" s="11" t="n"/>
      <c r="B11433" s="11" t="n"/>
      <c r="C11433" s="11" t="n"/>
      <c r="E11433" s="12">
        <f>IF($A11433="","",IF(ISNUMBER($A11433),$A11433,IFERROR(DATEVALUE($A11433),"")))</f>
        <v/>
      </c>
      <c r="F11433" s="12">
        <f>IF($B11433="","",IF(ISNUMBER($B11433),HOUR($B11433)*2+MINUTE($B11433)/30,IFERROR(VALUE(LEFT($B11433,FIND(":",$B11433)-1))*2+VALUE(MID($B11433,FIND(":",$B11433)+1,2))/30,"")))</f>
        <v/>
      </c>
      <c r="G11433" s="12">
        <f>IF($E11433="","",IF(WEEKDAY($E11433,2)&lt;6,1,0))</f>
        <v/>
      </c>
      <c r="H11433" s="12">
        <f>IF(OR($E11433="",$F11433=""),"",IF(AND($G11433=1,$F11433&gt;='Working Hours'!$C$8,$F11433&lt;'Working Hours'!$C$9),1,0))</f>
        <v/>
      </c>
    </row>
    <row r="11434">
      <c r="A11434" s="11" t="n"/>
      <c r="B11434" s="11" t="n"/>
      <c r="C11434" s="11" t="n"/>
      <c r="E11434" s="12">
        <f>IF($A11434="","",IF(ISNUMBER($A11434),$A11434,IFERROR(DATEVALUE($A11434),"")))</f>
        <v/>
      </c>
      <c r="F11434" s="12">
        <f>IF($B11434="","",IF(ISNUMBER($B11434),HOUR($B11434)*2+MINUTE($B11434)/30,IFERROR(VALUE(LEFT($B11434,FIND(":",$B11434)-1))*2+VALUE(MID($B11434,FIND(":",$B11434)+1,2))/30,"")))</f>
        <v/>
      </c>
      <c r="G11434" s="12">
        <f>IF($E11434="","",IF(WEEKDAY($E11434,2)&lt;6,1,0))</f>
        <v/>
      </c>
      <c r="H11434" s="12">
        <f>IF(OR($E11434="",$F11434=""),"",IF(AND($G11434=1,$F11434&gt;='Working Hours'!$C$8,$F11434&lt;'Working Hours'!$C$9),1,0))</f>
        <v/>
      </c>
    </row>
    <row r="11435">
      <c r="A11435" s="11" t="n"/>
      <c r="B11435" s="11" t="n"/>
      <c r="C11435" s="11" t="n"/>
      <c r="E11435" s="12">
        <f>IF($A11435="","",IF(ISNUMBER($A11435),$A11435,IFERROR(DATEVALUE($A11435),"")))</f>
        <v/>
      </c>
      <c r="F11435" s="12">
        <f>IF($B11435="","",IF(ISNUMBER($B11435),HOUR($B11435)*2+MINUTE($B11435)/30,IFERROR(VALUE(LEFT($B11435,FIND(":",$B11435)-1))*2+VALUE(MID($B11435,FIND(":",$B11435)+1,2))/30,"")))</f>
        <v/>
      </c>
      <c r="G11435" s="12">
        <f>IF($E11435="","",IF(WEEKDAY($E11435,2)&lt;6,1,0))</f>
        <v/>
      </c>
      <c r="H11435" s="12">
        <f>IF(OR($E11435="",$F11435=""),"",IF(AND($G11435=1,$F11435&gt;='Working Hours'!$C$8,$F11435&lt;'Working Hours'!$C$9),1,0))</f>
        <v/>
      </c>
    </row>
    <row r="11436">
      <c r="A11436" s="11" t="n"/>
      <c r="B11436" s="11" t="n"/>
      <c r="C11436" s="11" t="n"/>
      <c r="E11436" s="12">
        <f>IF($A11436="","",IF(ISNUMBER($A11436),$A11436,IFERROR(DATEVALUE($A11436),"")))</f>
        <v/>
      </c>
      <c r="F11436" s="12">
        <f>IF($B11436="","",IF(ISNUMBER($B11436),HOUR($B11436)*2+MINUTE($B11436)/30,IFERROR(VALUE(LEFT($B11436,FIND(":",$B11436)-1))*2+VALUE(MID($B11436,FIND(":",$B11436)+1,2))/30,"")))</f>
        <v/>
      </c>
      <c r="G11436" s="12">
        <f>IF($E11436="","",IF(WEEKDAY($E11436,2)&lt;6,1,0))</f>
        <v/>
      </c>
      <c r="H11436" s="12">
        <f>IF(OR($E11436="",$F11436=""),"",IF(AND($G11436=1,$F11436&gt;='Working Hours'!$C$8,$F11436&lt;'Working Hours'!$C$9),1,0))</f>
        <v/>
      </c>
    </row>
    <row r="11437">
      <c r="A11437" s="11" t="n"/>
      <c r="B11437" s="11" t="n"/>
      <c r="C11437" s="11" t="n"/>
      <c r="E11437" s="12">
        <f>IF($A11437="","",IF(ISNUMBER($A11437),$A11437,IFERROR(DATEVALUE($A11437),"")))</f>
        <v/>
      </c>
      <c r="F11437" s="12">
        <f>IF($B11437="","",IF(ISNUMBER($B11437),HOUR($B11437)*2+MINUTE($B11437)/30,IFERROR(VALUE(LEFT($B11437,FIND(":",$B11437)-1))*2+VALUE(MID($B11437,FIND(":",$B11437)+1,2))/30,"")))</f>
        <v/>
      </c>
      <c r="G11437" s="12">
        <f>IF($E11437="","",IF(WEEKDAY($E11437,2)&lt;6,1,0))</f>
        <v/>
      </c>
      <c r="H11437" s="12">
        <f>IF(OR($E11437="",$F11437=""),"",IF(AND($G11437=1,$F11437&gt;='Working Hours'!$C$8,$F11437&lt;'Working Hours'!$C$9),1,0))</f>
        <v/>
      </c>
    </row>
    <row r="11438">
      <c r="A11438" s="11" t="n"/>
      <c r="B11438" s="11" t="n"/>
      <c r="C11438" s="11" t="n"/>
      <c r="E11438" s="12">
        <f>IF($A11438="","",IF(ISNUMBER($A11438),$A11438,IFERROR(DATEVALUE($A11438),"")))</f>
        <v/>
      </c>
      <c r="F11438" s="12">
        <f>IF($B11438="","",IF(ISNUMBER($B11438),HOUR($B11438)*2+MINUTE($B11438)/30,IFERROR(VALUE(LEFT($B11438,FIND(":",$B11438)-1))*2+VALUE(MID($B11438,FIND(":",$B11438)+1,2))/30,"")))</f>
        <v/>
      </c>
      <c r="G11438" s="12">
        <f>IF($E11438="","",IF(WEEKDAY($E11438,2)&lt;6,1,0))</f>
        <v/>
      </c>
      <c r="H11438" s="12">
        <f>IF(OR($E11438="",$F11438=""),"",IF(AND($G11438=1,$F11438&gt;='Working Hours'!$C$8,$F11438&lt;'Working Hours'!$C$9),1,0))</f>
        <v/>
      </c>
    </row>
    <row r="11439">
      <c r="A11439" s="11" t="n"/>
      <c r="B11439" s="11" t="n"/>
      <c r="C11439" s="11" t="n"/>
      <c r="E11439" s="12">
        <f>IF($A11439="","",IF(ISNUMBER($A11439),$A11439,IFERROR(DATEVALUE($A11439),"")))</f>
        <v/>
      </c>
      <c r="F11439" s="12">
        <f>IF($B11439="","",IF(ISNUMBER($B11439),HOUR($B11439)*2+MINUTE($B11439)/30,IFERROR(VALUE(LEFT($B11439,FIND(":",$B11439)-1))*2+VALUE(MID($B11439,FIND(":",$B11439)+1,2))/30,"")))</f>
        <v/>
      </c>
      <c r="G11439" s="12">
        <f>IF($E11439="","",IF(WEEKDAY($E11439,2)&lt;6,1,0))</f>
        <v/>
      </c>
      <c r="H11439" s="12">
        <f>IF(OR($E11439="",$F11439=""),"",IF(AND($G11439=1,$F11439&gt;='Working Hours'!$C$8,$F11439&lt;'Working Hours'!$C$9),1,0))</f>
        <v/>
      </c>
    </row>
    <row r="11440">
      <c r="A11440" s="11" t="n"/>
      <c r="B11440" s="11" t="n"/>
      <c r="C11440" s="11" t="n"/>
      <c r="E11440" s="12">
        <f>IF($A11440="","",IF(ISNUMBER($A11440),$A11440,IFERROR(DATEVALUE($A11440),"")))</f>
        <v/>
      </c>
      <c r="F11440" s="12">
        <f>IF($B11440="","",IF(ISNUMBER($B11440),HOUR($B11440)*2+MINUTE($B11440)/30,IFERROR(VALUE(LEFT($B11440,FIND(":",$B11440)-1))*2+VALUE(MID($B11440,FIND(":",$B11440)+1,2))/30,"")))</f>
        <v/>
      </c>
      <c r="G11440" s="12">
        <f>IF($E11440="","",IF(WEEKDAY($E11440,2)&lt;6,1,0))</f>
        <v/>
      </c>
      <c r="H11440" s="12">
        <f>IF(OR($E11440="",$F11440=""),"",IF(AND($G11440=1,$F11440&gt;='Working Hours'!$C$8,$F11440&lt;'Working Hours'!$C$9),1,0))</f>
        <v/>
      </c>
    </row>
    <row r="11441">
      <c r="A11441" s="11" t="n"/>
      <c r="B11441" s="11" t="n"/>
      <c r="C11441" s="11" t="n"/>
      <c r="E11441" s="12">
        <f>IF($A11441="","",IF(ISNUMBER($A11441),$A11441,IFERROR(DATEVALUE($A11441),"")))</f>
        <v/>
      </c>
      <c r="F11441" s="12">
        <f>IF($B11441="","",IF(ISNUMBER($B11441),HOUR($B11441)*2+MINUTE($B11441)/30,IFERROR(VALUE(LEFT($B11441,FIND(":",$B11441)-1))*2+VALUE(MID($B11441,FIND(":",$B11441)+1,2))/30,"")))</f>
        <v/>
      </c>
      <c r="G11441" s="12">
        <f>IF($E11441="","",IF(WEEKDAY($E11441,2)&lt;6,1,0))</f>
        <v/>
      </c>
      <c r="H11441" s="12">
        <f>IF(OR($E11441="",$F11441=""),"",IF(AND($G11441=1,$F11441&gt;='Working Hours'!$C$8,$F11441&lt;'Working Hours'!$C$9),1,0))</f>
        <v/>
      </c>
    </row>
    <row r="11442">
      <c r="A11442" s="11" t="n"/>
      <c r="B11442" s="11" t="n"/>
      <c r="C11442" s="11" t="n"/>
      <c r="E11442" s="12">
        <f>IF($A11442="","",IF(ISNUMBER($A11442),$A11442,IFERROR(DATEVALUE($A11442),"")))</f>
        <v/>
      </c>
      <c r="F11442" s="12">
        <f>IF($B11442="","",IF(ISNUMBER($B11442),HOUR($B11442)*2+MINUTE($B11442)/30,IFERROR(VALUE(LEFT($B11442,FIND(":",$B11442)-1))*2+VALUE(MID($B11442,FIND(":",$B11442)+1,2))/30,"")))</f>
        <v/>
      </c>
      <c r="G11442" s="12">
        <f>IF($E11442="","",IF(WEEKDAY($E11442,2)&lt;6,1,0))</f>
        <v/>
      </c>
      <c r="H11442" s="12">
        <f>IF(OR($E11442="",$F11442=""),"",IF(AND($G11442=1,$F11442&gt;='Working Hours'!$C$8,$F11442&lt;'Working Hours'!$C$9),1,0))</f>
        <v/>
      </c>
    </row>
    <row r="11443">
      <c r="A11443" s="11" t="n"/>
      <c r="B11443" s="11" t="n"/>
      <c r="C11443" s="11" t="n"/>
      <c r="E11443" s="12">
        <f>IF($A11443="","",IF(ISNUMBER($A11443),$A11443,IFERROR(DATEVALUE($A11443),"")))</f>
        <v/>
      </c>
      <c r="F11443" s="12">
        <f>IF($B11443="","",IF(ISNUMBER($B11443),HOUR($B11443)*2+MINUTE($B11443)/30,IFERROR(VALUE(LEFT($B11443,FIND(":",$B11443)-1))*2+VALUE(MID($B11443,FIND(":",$B11443)+1,2))/30,"")))</f>
        <v/>
      </c>
      <c r="G11443" s="12">
        <f>IF($E11443="","",IF(WEEKDAY($E11443,2)&lt;6,1,0))</f>
        <v/>
      </c>
      <c r="H11443" s="12">
        <f>IF(OR($E11443="",$F11443=""),"",IF(AND($G11443=1,$F11443&gt;='Working Hours'!$C$8,$F11443&lt;'Working Hours'!$C$9),1,0))</f>
        <v/>
      </c>
    </row>
    <row r="11444">
      <c r="A11444" s="11" t="n"/>
      <c r="B11444" s="11" t="n"/>
      <c r="C11444" s="11" t="n"/>
      <c r="E11444" s="12">
        <f>IF($A11444="","",IF(ISNUMBER($A11444),$A11444,IFERROR(DATEVALUE($A11444),"")))</f>
        <v/>
      </c>
      <c r="F11444" s="12">
        <f>IF($B11444="","",IF(ISNUMBER($B11444),HOUR($B11444)*2+MINUTE($B11444)/30,IFERROR(VALUE(LEFT($B11444,FIND(":",$B11444)-1))*2+VALUE(MID($B11444,FIND(":",$B11444)+1,2))/30,"")))</f>
        <v/>
      </c>
      <c r="G11444" s="12">
        <f>IF($E11444="","",IF(WEEKDAY($E11444,2)&lt;6,1,0))</f>
        <v/>
      </c>
      <c r="H11444" s="12">
        <f>IF(OR($E11444="",$F11444=""),"",IF(AND($G11444=1,$F11444&gt;='Working Hours'!$C$8,$F11444&lt;'Working Hours'!$C$9),1,0))</f>
        <v/>
      </c>
    </row>
    <row r="11445">
      <c r="A11445" s="11" t="n"/>
      <c r="B11445" s="11" t="n"/>
      <c r="C11445" s="11" t="n"/>
      <c r="E11445" s="12">
        <f>IF($A11445="","",IF(ISNUMBER($A11445),$A11445,IFERROR(DATEVALUE($A11445),"")))</f>
        <v/>
      </c>
      <c r="F11445" s="12">
        <f>IF($B11445="","",IF(ISNUMBER($B11445),HOUR($B11445)*2+MINUTE($B11445)/30,IFERROR(VALUE(LEFT($B11445,FIND(":",$B11445)-1))*2+VALUE(MID($B11445,FIND(":",$B11445)+1,2))/30,"")))</f>
        <v/>
      </c>
      <c r="G11445" s="12">
        <f>IF($E11445="","",IF(WEEKDAY($E11445,2)&lt;6,1,0))</f>
        <v/>
      </c>
      <c r="H11445" s="12">
        <f>IF(OR($E11445="",$F11445=""),"",IF(AND($G11445=1,$F11445&gt;='Working Hours'!$C$8,$F11445&lt;'Working Hours'!$C$9),1,0))</f>
        <v/>
      </c>
    </row>
    <row r="11446">
      <c r="A11446" s="11" t="n"/>
      <c r="B11446" s="11" t="n"/>
      <c r="C11446" s="11" t="n"/>
      <c r="E11446" s="12">
        <f>IF($A11446="","",IF(ISNUMBER($A11446),$A11446,IFERROR(DATEVALUE($A11446),"")))</f>
        <v/>
      </c>
      <c r="F11446" s="12">
        <f>IF($B11446="","",IF(ISNUMBER($B11446),HOUR($B11446)*2+MINUTE($B11446)/30,IFERROR(VALUE(LEFT($B11446,FIND(":",$B11446)-1))*2+VALUE(MID($B11446,FIND(":",$B11446)+1,2))/30,"")))</f>
        <v/>
      </c>
      <c r="G11446" s="12">
        <f>IF($E11446="","",IF(WEEKDAY($E11446,2)&lt;6,1,0))</f>
        <v/>
      </c>
      <c r="H11446" s="12">
        <f>IF(OR($E11446="",$F11446=""),"",IF(AND($G11446=1,$F11446&gt;='Working Hours'!$C$8,$F11446&lt;'Working Hours'!$C$9),1,0))</f>
        <v/>
      </c>
    </row>
    <row r="11447">
      <c r="A11447" s="11" t="n"/>
      <c r="B11447" s="11" t="n"/>
      <c r="C11447" s="11" t="n"/>
      <c r="E11447" s="12">
        <f>IF($A11447="","",IF(ISNUMBER($A11447),$A11447,IFERROR(DATEVALUE($A11447),"")))</f>
        <v/>
      </c>
      <c r="F11447" s="12">
        <f>IF($B11447="","",IF(ISNUMBER($B11447),HOUR($B11447)*2+MINUTE($B11447)/30,IFERROR(VALUE(LEFT($B11447,FIND(":",$B11447)-1))*2+VALUE(MID($B11447,FIND(":",$B11447)+1,2))/30,"")))</f>
        <v/>
      </c>
      <c r="G11447" s="12">
        <f>IF($E11447="","",IF(WEEKDAY($E11447,2)&lt;6,1,0))</f>
        <v/>
      </c>
      <c r="H11447" s="12">
        <f>IF(OR($E11447="",$F11447=""),"",IF(AND($G11447=1,$F11447&gt;='Working Hours'!$C$8,$F11447&lt;'Working Hours'!$C$9),1,0))</f>
        <v/>
      </c>
    </row>
    <row r="11448">
      <c r="A11448" s="11" t="n"/>
      <c r="B11448" s="11" t="n"/>
      <c r="C11448" s="11" t="n"/>
      <c r="E11448" s="12">
        <f>IF($A11448="","",IF(ISNUMBER($A11448),$A11448,IFERROR(DATEVALUE($A11448),"")))</f>
        <v/>
      </c>
      <c r="F11448" s="12">
        <f>IF($B11448="","",IF(ISNUMBER($B11448),HOUR($B11448)*2+MINUTE($B11448)/30,IFERROR(VALUE(LEFT($B11448,FIND(":",$B11448)-1))*2+VALUE(MID($B11448,FIND(":",$B11448)+1,2))/30,"")))</f>
        <v/>
      </c>
      <c r="G11448" s="12">
        <f>IF($E11448="","",IF(WEEKDAY($E11448,2)&lt;6,1,0))</f>
        <v/>
      </c>
      <c r="H11448" s="12">
        <f>IF(OR($E11448="",$F11448=""),"",IF(AND($G11448=1,$F11448&gt;='Working Hours'!$C$8,$F11448&lt;'Working Hours'!$C$9),1,0))</f>
        <v/>
      </c>
    </row>
    <row r="11449">
      <c r="A11449" s="11" t="n"/>
      <c r="B11449" s="11" t="n"/>
      <c r="C11449" s="11" t="n"/>
      <c r="E11449" s="12">
        <f>IF($A11449="","",IF(ISNUMBER($A11449),$A11449,IFERROR(DATEVALUE($A11449),"")))</f>
        <v/>
      </c>
      <c r="F11449" s="12">
        <f>IF($B11449="","",IF(ISNUMBER($B11449),HOUR($B11449)*2+MINUTE($B11449)/30,IFERROR(VALUE(LEFT($B11449,FIND(":",$B11449)-1))*2+VALUE(MID($B11449,FIND(":",$B11449)+1,2))/30,"")))</f>
        <v/>
      </c>
      <c r="G11449" s="12">
        <f>IF($E11449="","",IF(WEEKDAY($E11449,2)&lt;6,1,0))</f>
        <v/>
      </c>
      <c r="H11449" s="12">
        <f>IF(OR($E11449="",$F11449=""),"",IF(AND($G11449=1,$F11449&gt;='Working Hours'!$C$8,$F11449&lt;'Working Hours'!$C$9),1,0))</f>
        <v/>
      </c>
    </row>
    <row r="11450">
      <c r="A11450" s="11" t="n"/>
      <c r="B11450" s="11" t="n"/>
      <c r="C11450" s="11" t="n"/>
      <c r="E11450" s="12">
        <f>IF($A11450="","",IF(ISNUMBER($A11450),$A11450,IFERROR(DATEVALUE($A11450),"")))</f>
        <v/>
      </c>
      <c r="F11450" s="12">
        <f>IF($B11450="","",IF(ISNUMBER($B11450),HOUR($B11450)*2+MINUTE($B11450)/30,IFERROR(VALUE(LEFT($B11450,FIND(":",$B11450)-1))*2+VALUE(MID($B11450,FIND(":",$B11450)+1,2))/30,"")))</f>
        <v/>
      </c>
      <c r="G11450" s="12">
        <f>IF($E11450="","",IF(WEEKDAY($E11450,2)&lt;6,1,0))</f>
        <v/>
      </c>
      <c r="H11450" s="12">
        <f>IF(OR($E11450="",$F11450=""),"",IF(AND($G11450=1,$F11450&gt;='Working Hours'!$C$8,$F11450&lt;'Working Hours'!$C$9),1,0))</f>
        <v/>
      </c>
    </row>
    <row r="11451">
      <c r="A11451" s="11" t="n"/>
      <c r="B11451" s="11" t="n"/>
      <c r="C11451" s="11" t="n"/>
      <c r="E11451" s="12">
        <f>IF($A11451="","",IF(ISNUMBER($A11451),$A11451,IFERROR(DATEVALUE($A11451),"")))</f>
        <v/>
      </c>
      <c r="F11451" s="12">
        <f>IF($B11451="","",IF(ISNUMBER($B11451),HOUR($B11451)*2+MINUTE($B11451)/30,IFERROR(VALUE(LEFT($B11451,FIND(":",$B11451)-1))*2+VALUE(MID($B11451,FIND(":",$B11451)+1,2))/30,"")))</f>
        <v/>
      </c>
      <c r="G11451" s="12">
        <f>IF($E11451="","",IF(WEEKDAY($E11451,2)&lt;6,1,0))</f>
        <v/>
      </c>
      <c r="H11451" s="12">
        <f>IF(OR($E11451="",$F11451=""),"",IF(AND($G11451=1,$F11451&gt;='Working Hours'!$C$8,$F11451&lt;'Working Hours'!$C$9),1,0))</f>
        <v/>
      </c>
    </row>
    <row r="11452">
      <c r="A11452" s="11" t="n"/>
      <c r="B11452" s="11" t="n"/>
      <c r="C11452" s="11" t="n"/>
      <c r="E11452" s="12">
        <f>IF($A11452="","",IF(ISNUMBER($A11452),$A11452,IFERROR(DATEVALUE($A11452),"")))</f>
        <v/>
      </c>
      <c r="F11452" s="12">
        <f>IF($B11452="","",IF(ISNUMBER($B11452),HOUR($B11452)*2+MINUTE($B11452)/30,IFERROR(VALUE(LEFT($B11452,FIND(":",$B11452)-1))*2+VALUE(MID($B11452,FIND(":",$B11452)+1,2))/30,"")))</f>
        <v/>
      </c>
      <c r="G11452" s="12">
        <f>IF($E11452="","",IF(WEEKDAY($E11452,2)&lt;6,1,0))</f>
        <v/>
      </c>
      <c r="H11452" s="12">
        <f>IF(OR($E11452="",$F11452=""),"",IF(AND($G11452=1,$F11452&gt;='Working Hours'!$C$8,$F11452&lt;'Working Hours'!$C$9),1,0))</f>
        <v/>
      </c>
    </row>
    <row r="11453">
      <c r="A11453" s="11" t="n"/>
      <c r="B11453" s="11" t="n"/>
      <c r="C11453" s="11" t="n"/>
      <c r="E11453" s="12">
        <f>IF($A11453="","",IF(ISNUMBER($A11453),$A11453,IFERROR(DATEVALUE($A11453),"")))</f>
        <v/>
      </c>
      <c r="F11453" s="12">
        <f>IF($B11453="","",IF(ISNUMBER($B11453),HOUR($B11453)*2+MINUTE($B11453)/30,IFERROR(VALUE(LEFT($B11453,FIND(":",$B11453)-1))*2+VALUE(MID($B11453,FIND(":",$B11453)+1,2))/30,"")))</f>
        <v/>
      </c>
      <c r="G11453" s="12">
        <f>IF($E11453="","",IF(WEEKDAY($E11453,2)&lt;6,1,0))</f>
        <v/>
      </c>
      <c r="H11453" s="12">
        <f>IF(OR($E11453="",$F11453=""),"",IF(AND($G11453=1,$F11453&gt;='Working Hours'!$C$8,$F11453&lt;'Working Hours'!$C$9),1,0))</f>
        <v/>
      </c>
    </row>
    <row r="11454">
      <c r="A11454" s="11" t="n"/>
      <c r="B11454" s="11" t="n"/>
      <c r="C11454" s="11" t="n"/>
      <c r="E11454" s="12">
        <f>IF($A11454="","",IF(ISNUMBER($A11454),$A11454,IFERROR(DATEVALUE($A11454),"")))</f>
        <v/>
      </c>
      <c r="F11454" s="12">
        <f>IF($B11454="","",IF(ISNUMBER($B11454),HOUR($B11454)*2+MINUTE($B11454)/30,IFERROR(VALUE(LEFT($B11454,FIND(":",$B11454)-1))*2+VALUE(MID($B11454,FIND(":",$B11454)+1,2))/30,"")))</f>
        <v/>
      </c>
      <c r="G11454" s="12">
        <f>IF($E11454="","",IF(WEEKDAY($E11454,2)&lt;6,1,0))</f>
        <v/>
      </c>
      <c r="H11454" s="12">
        <f>IF(OR($E11454="",$F11454=""),"",IF(AND($G11454=1,$F11454&gt;='Working Hours'!$C$8,$F11454&lt;'Working Hours'!$C$9),1,0))</f>
        <v/>
      </c>
    </row>
    <row r="11455">
      <c r="A11455" s="11" t="n"/>
      <c r="B11455" s="11" t="n"/>
      <c r="C11455" s="11" t="n"/>
      <c r="E11455" s="12">
        <f>IF($A11455="","",IF(ISNUMBER($A11455),$A11455,IFERROR(DATEVALUE($A11455),"")))</f>
        <v/>
      </c>
      <c r="F11455" s="12">
        <f>IF($B11455="","",IF(ISNUMBER($B11455),HOUR($B11455)*2+MINUTE($B11455)/30,IFERROR(VALUE(LEFT($B11455,FIND(":",$B11455)-1))*2+VALUE(MID($B11455,FIND(":",$B11455)+1,2))/30,"")))</f>
        <v/>
      </c>
      <c r="G11455" s="12">
        <f>IF($E11455="","",IF(WEEKDAY($E11455,2)&lt;6,1,0))</f>
        <v/>
      </c>
      <c r="H11455" s="12">
        <f>IF(OR($E11455="",$F11455=""),"",IF(AND($G11455=1,$F11455&gt;='Working Hours'!$C$8,$F11455&lt;'Working Hours'!$C$9),1,0))</f>
        <v/>
      </c>
    </row>
    <row r="11456">
      <c r="A11456" s="11" t="n"/>
      <c r="B11456" s="11" t="n"/>
      <c r="C11456" s="11" t="n"/>
      <c r="E11456" s="12">
        <f>IF($A11456="","",IF(ISNUMBER($A11456),$A11456,IFERROR(DATEVALUE($A11456),"")))</f>
        <v/>
      </c>
      <c r="F11456" s="12">
        <f>IF($B11456="","",IF(ISNUMBER($B11456),HOUR($B11456)*2+MINUTE($B11456)/30,IFERROR(VALUE(LEFT($B11456,FIND(":",$B11456)-1))*2+VALUE(MID($B11456,FIND(":",$B11456)+1,2))/30,"")))</f>
        <v/>
      </c>
      <c r="G11456" s="12">
        <f>IF($E11456="","",IF(WEEKDAY($E11456,2)&lt;6,1,0))</f>
        <v/>
      </c>
      <c r="H11456" s="12">
        <f>IF(OR($E11456="",$F11456=""),"",IF(AND($G11456=1,$F11456&gt;='Working Hours'!$C$8,$F11456&lt;'Working Hours'!$C$9),1,0))</f>
        <v/>
      </c>
    </row>
    <row r="11457">
      <c r="A11457" s="11" t="n"/>
      <c r="B11457" s="11" t="n"/>
      <c r="C11457" s="11" t="n"/>
      <c r="E11457" s="12">
        <f>IF($A11457="","",IF(ISNUMBER($A11457),$A11457,IFERROR(DATEVALUE($A11457),"")))</f>
        <v/>
      </c>
      <c r="F11457" s="12">
        <f>IF($B11457="","",IF(ISNUMBER($B11457),HOUR($B11457)*2+MINUTE($B11457)/30,IFERROR(VALUE(LEFT($B11457,FIND(":",$B11457)-1))*2+VALUE(MID($B11457,FIND(":",$B11457)+1,2))/30,"")))</f>
        <v/>
      </c>
      <c r="G11457" s="12">
        <f>IF($E11457="","",IF(WEEKDAY($E11457,2)&lt;6,1,0))</f>
        <v/>
      </c>
      <c r="H11457" s="12">
        <f>IF(OR($E11457="",$F11457=""),"",IF(AND($G11457=1,$F11457&gt;='Working Hours'!$C$8,$F11457&lt;'Working Hours'!$C$9),1,0))</f>
        <v/>
      </c>
    </row>
    <row r="11458">
      <c r="A11458" s="11" t="n"/>
      <c r="B11458" s="11" t="n"/>
      <c r="C11458" s="11" t="n"/>
      <c r="E11458" s="12">
        <f>IF($A11458="","",IF(ISNUMBER($A11458),$A11458,IFERROR(DATEVALUE($A11458),"")))</f>
        <v/>
      </c>
      <c r="F11458" s="12">
        <f>IF($B11458="","",IF(ISNUMBER($B11458),HOUR($B11458)*2+MINUTE($B11458)/30,IFERROR(VALUE(LEFT($B11458,FIND(":",$B11458)-1))*2+VALUE(MID($B11458,FIND(":",$B11458)+1,2))/30,"")))</f>
        <v/>
      </c>
      <c r="G11458" s="12">
        <f>IF($E11458="","",IF(WEEKDAY($E11458,2)&lt;6,1,0))</f>
        <v/>
      </c>
      <c r="H11458" s="12">
        <f>IF(OR($E11458="",$F11458=""),"",IF(AND($G11458=1,$F11458&gt;='Working Hours'!$C$8,$F11458&lt;'Working Hours'!$C$9),1,0))</f>
        <v/>
      </c>
    </row>
    <row r="11459">
      <c r="A11459" s="11" t="n"/>
      <c r="B11459" s="11" t="n"/>
      <c r="C11459" s="11" t="n"/>
      <c r="E11459" s="12">
        <f>IF($A11459="","",IF(ISNUMBER($A11459),$A11459,IFERROR(DATEVALUE($A11459),"")))</f>
        <v/>
      </c>
      <c r="F11459" s="12">
        <f>IF($B11459="","",IF(ISNUMBER($B11459),HOUR($B11459)*2+MINUTE($B11459)/30,IFERROR(VALUE(LEFT($B11459,FIND(":",$B11459)-1))*2+VALUE(MID($B11459,FIND(":",$B11459)+1,2))/30,"")))</f>
        <v/>
      </c>
      <c r="G11459" s="12">
        <f>IF($E11459="","",IF(WEEKDAY($E11459,2)&lt;6,1,0))</f>
        <v/>
      </c>
      <c r="H11459" s="12">
        <f>IF(OR($E11459="",$F11459=""),"",IF(AND($G11459=1,$F11459&gt;='Working Hours'!$C$8,$F11459&lt;'Working Hours'!$C$9),1,0))</f>
        <v/>
      </c>
    </row>
    <row r="11460">
      <c r="A11460" s="11" t="n"/>
      <c r="B11460" s="11" t="n"/>
      <c r="C11460" s="11" t="n"/>
      <c r="E11460" s="12">
        <f>IF($A11460="","",IF(ISNUMBER($A11460),$A11460,IFERROR(DATEVALUE($A11460),"")))</f>
        <v/>
      </c>
      <c r="F11460" s="12">
        <f>IF($B11460="","",IF(ISNUMBER($B11460),HOUR($B11460)*2+MINUTE($B11460)/30,IFERROR(VALUE(LEFT($B11460,FIND(":",$B11460)-1))*2+VALUE(MID($B11460,FIND(":",$B11460)+1,2))/30,"")))</f>
        <v/>
      </c>
      <c r="G11460" s="12">
        <f>IF($E11460="","",IF(WEEKDAY($E11460,2)&lt;6,1,0))</f>
        <v/>
      </c>
      <c r="H11460" s="12">
        <f>IF(OR($E11460="",$F11460=""),"",IF(AND($G11460=1,$F11460&gt;='Working Hours'!$C$8,$F11460&lt;'Working Hours'!$C$9),1,0))</f>
        <v/>
      </c>
    </row>
    <row r="11461">
      <c r="A11461" s="11" t="n"/>
      <c r="B11461" s="11" t="n"/>
      <c r="C11461" s="11" t="n"/>
      <c r="E11461" s="12">
        <f>IF($A11461="","",IF(ISNUMBER($A11461),$A11461,IFERROR(DATEVALUE($A11461),"")))</f>
        <v/>
      </c>
      <c r="F11461" s="12">
        <f>IF($B11461="","",IF(ISNUMBER($B11461),HOUR($B11461)*2+MINUTE($B11461)/30,IFERROR(VALUE(LEFT($B11461,FIND(":",$B11461)-1))*2+VALUE(MID($B11461,FIND(":",$B11461)+1,2))/30,"")))</f>
        <v/>
      </c>
      <c r="G11461" s="12">
        <f>IF($E11461="","",IF(WEEKDAY($E11461,2)&lt;6,1,0))</f>
        <v/>
      </c>
      <c r="H11461" s="12">
        <f>IF(OR($E11461="",$F11461=""),"",IF(AND($G11461=1,$F11461&gt;='Working Hours'!$C$8,$F11461&lt;'Working Hours'!$C$9),1,0))</f>
        <v/>
      </c>
    </row>
    <row r="11462">
      <c r="A11462" s="11" t="n"/>
      <c r="B11462" s="11" t="n"/>
      <c r="C11462" s="11" t="n"/>
      <c r="E11462" s="12">
        <f>IF($A11462="","",IF(ISNUMBER($A11462),$A11462,IFERROR(DATEVALUE($A11462),"")))</f>
        <v/>
      </c>
      <c r="F11462" s="12">
        <f>IF($B11462="","",IF(ISNUMBER($B11462),HOUR($B11462)*2+MINUTE($B11462)/30,IFERROR(VALUE(LEFT($B11462,FIND(":",$B11462)-1))*2+VALUE(MID($B11462,FIND(":",$B11462)+1,2))/30,"")))</f>
        <v/>
      </c>
      <c r="G11462" s="12">
        <f>IF($E11462="","",IF(WEEKDAY($E11462,2)&lt;6,1,0))</f>
        <v/>
      </c>
      <c r="H11462" s="12">
        <f>IF(OR($E11462="",$F11462=""),"",IF(AND($G11462=1,$F11462&gt;='Working Hours'!$C$8,$F11462&lt;'Working Hours'!$C$9),1,0))</f>
        <v/>
      </c>
    </row>
    <row r="11463">
      <c r="A11463" s="11" t="n"/>
      <c r="B11463" s="11" t="n"/>
      <c r="C11463" s="11" t="n"/>
      <c r="E11463" s="12">
        <f>IF($A11463="","",IF(ISNUMBER($A11463),$A11463,IFERROR(DATEVALUE($A11463),"")))</f>
        <v/>
      </c>
      <c r="F11463" s="12">
        <f>IF($B11463="","",IF(ISNUMBER($B11463),HOUR($B11463)*2+MINUTE($B11463)/30,IFERROR(VALUE(LEFT($B11463,FIND(":",$B11463)-1))*2+VALUE(MID($B11463,FIND(":",$B11463)+1,2))/30,"")))</f>
        <v/>
      </c>
      <c r="G11463" s="12">
        <f>IF($E11463="","",IF(WEEKDAY($E11463,2)&lt;6,1,0))</f>
        <v/>
      </c>
      <c r="H11463" s="12">
        <f>IF(OR($E11463="",$F11463=""),"",IF(AND($G11463=1,$F11463&gt;='Working Hours'!$C$8,$F11463&lt;'Working Hours'!$C$9),1,0))</f>
        <v/>
      </c>
    </row>
    <row r="11464">
      <c r="A11464" s="11" t="n"/>
      <c r="B11464" s="11" t="n"/>
      <c r="C11464" s="11" t="n"/>
      <c r="E11464" s="12">
        <f>IF($A11464="","",IF(ISNUMBER($A11464),$A11464,IFERROR(DATEVALUE($A11464),"")))</f>
        <v/>
      </c>
      <c r="F11464" s="12">
        <f>IF($B11464="","",IF(ISNUMBER($B11464),HOUR($B11464)*2+MINUTE($B11464)/30,IFERROR(VALUE(LEFT($B11464,FIND(":",$B11464)-1))*2+VALUE(MID($B11464,FIND(":",$B11464)+1,2))/30,"")))</f>
        <v/>
      </c>
      <c r="G11464" s="12">
        <f>IF($E11464="","",IF(WEEKDAY($E11464,2)&lt;6,1,0))</f>
        <v/>
      </c>
      <c r="H11464" s="12">
        <f>IF(OR($E11464="",$F11464=""),"",IF(AND($G11464=1,$F11464&gt;='Working Hours'!$C$8,$F11464&lt;'Working Hours'!$C$9),1,0))</f>
        <v/>
      </c>
    </row>
    <row r="11465">
      <c r="A11465" s="11" t="n"/>
      <c r="B11465" s="11" t="n"/>
      <c r="C11465" s="11" t="n"/>
      <c r="E11465" s="12">
        <f>IF($A11465="","",IF(ISNUMBER($A11465),$A11465,IFERROR(DATEVALUE($A11465),"")))</f>
        <v/>
      </c>
      <c r="F11465" s="12">
        <f>IF($B11465="","",IF(ISNUMBER($B11465),HOUR($B11465)*2+MINUTE($B11465)/30,IFERROR(VALUE(LEFT($B11465,FIND(":",$B11465)-1))*2+VALUE(MID($B11465,FIND(":",$B11465)+1,2))/30,"")))</f>
        <v/>
      </c>
      <c r="G11465" s="12">
        <f>IF($E11465="","",IF(WEEKDAY($E11465,2)&lt;6,1,0))</f>
        <v/>
      </c>
      <c r="H11465" s="12">
        <f>IF(OR($E11465="",$F11465=""),"",IF(AND($G11465=1,$F11465&gt;='Working Hours'!$C$8,$F11465&lt;'Working Hours'!$C$9),1,0))</f>
        <v/>
      </c>
    </row>
    <row r="11466">
      <c r="A11466" s="11" t="n"/>
      <c r="B11466" s="11" t="n"/>
      <c r="C11466" s="11" t="n"/>
      <c r="E11466" s="12">
        <f>IF($A11466="","",IF(ISNUMBER($A11466),$A11466,IFERROR(DATEVALUE($A11466),"")))</f>
        <v/>
      </c>
      <c r="F11466" s="12">
        <f>IF($B11466="","",IF(ISNUMBER($B11466),HOUR($B11466)*2+MINUTE($B11466)/30,IFERROR(VALUE(LEFT($B11466,FIND(":",$B11466)-1))*2+VALUE(MID($B11466,FIND(":",$B11466)+1,2))/30,"")))</f>
        <v/>
      </c>
      <c r="G11466" s="12">
        <f>IF($E11466="","",IF(WEEKDAY($E11466,2)&lt;6,1,0))</f>
        <v/>
      </c>
      <c r="H11466" s="12">
        <f>IF(OR($E11466="",$F11466=""),"",IF(AND($G11466=1,$F11466&gt;='Working Hours'!$C$8,$F11466&lt;'Working Hours'!$C$9),1,0))</f>
        <v/>
      </c>
    </row>
    <row r="11467">
      <c r="A11467" s="11" t="n"/>
      <c r="B11467" s="11" t="n"/>
      <c r="C11467" s="11" t="n"/>
      <c r="E11467" s="12">
        <f>IF($A11467="","",IF(ISNUMBER($A11467),$A11467,IFERROR(DATEVALUE($A11467),"")))</f>
        <v/>
      </c>
      <c r="F11467" s="12">
        <f>IF($B11467="","",IF(ISNUMBER($B11467),HOUR($B11467)*2+MINUTE($B11467)/30,IFERROR(VALUE(LEFT($B11467,FIND(":",$B11467)-1))*2+VALUE(MID($B11467,FIND(":",$B11467)+1,2))/30,"")))</f>
        <v/>
      </c>
      <c r="G11467" s="12">
        <f>IF($E11467="","",IF(WEEKDAY($E11467,2)&lt;6,1,0))</f>
        <v/>
      </c>
      <c r="H11467" s="12">
        <f>IF(OR($E11467="",$F11467=""),"",IF(AND($G11467=1,$F11467&gt;='Working Hours'!$C$8,$F11467&lt;'Working Hours'!$C$9),1,0))</f>
        <v/>
      </c>
    </row>
    <row r="11468">
      <c r="A11468" s="11" t="n"/>
      <c r="B11468" s="11" t="n"/>
      <c r="C11468" s="11" t="n"/>
      <c r="E11468" s="12">
        <f>IF($A11468="","",IF(ISNUMBER($A11468),$A11468,IFERROR(DATEVALUE($A11468),"")))</f>
        <v/>
      </c>
      <c r="F11468" s="12">
        <f>IF($B11468="","",IF(ISNUMBER($B11468),HOUR($B11468)*2+MINUTE($B11468)/30,IFERROR(VALUE(LEFT($B11468,FIND(":",$B11468)-1))*2+VALUE(MID($B11468,FIND(":",$B11468)+1,2))/30,"")))</f>
        <v/>
      </c>
      <c r="G11468" s="12">
        <f>IF($E11468="","",IF(WEEKDAY($E11468,2)&lt;6,1,0))</f>
        <v/>
      </c>
      <c r="H11468" s="12">
        <f>IF(OR($E11468="",$F11468=""),"",IF(AND($G11468=1,$F11468&gt;='Working Hours'!$C$8,$F11468&lt;'Working Hours'!$C$9),1,0))</f>
        <v/>
      </c>
    </row>
    <row r="11469">
      <c r="A11469" s="11" t="n"/>
      <c r="B11469" s="11" t="n"/>
      <c r="C11469" s="11" t="n"/>
      <c r="E11469" s="12">
        <f>IF($A11469="","",IF(ISNUMBER($A11469),$A11469,IFERROR(DATEVALUE($A11469),"")))</f>
        <v/>
      </c>
      <c r="F11469" s="12">
        <f>IF($B11469="","",IF(ISNUMBER($B11469),HOUR($B11469)*2+MINUTE($B11469)/30,IFERROR(VALUE(LEFT($B11469,FIND(":",$B11469)-1))*2+VALUE(MID($B11469,FIND(":",$B11469)+1,2))/30,"")))</f>
        <v/>
      </c>
      <c r="G11469" s="12">
        <f>IF($E11469="","",IF(WEEKDAY($E11469,2)&lt;6,1,0))</f>
        <v/>
      </c>
      <c r="H11469" s="12">
        <f>IF(OR($E11469="",$F11469=""),"",IF(AND($G11469=1,$F11469&gt;='Working Hours'!$C$8,$F11469&lt;'Working Hours'!$C$9),1,0))</f>
        <v/>
      </c>
    </row>
    <row r="11470">
      <c r="A11470" s="11" t="n"/>
      <c r="B11470" s="11" t="n"/>
      <c r="C11470" s="11" t="n"/>
      <c r="E11470" s="12">
        <f>IF($A11470="","",IF(ISNUMBER($A11470),$A11470,IFERROR(DATEVALUE($A11470),"")))</f>
        <v/>
      </c>
      <c r="F11470" s="12">
        <f>IF($B11470="","",IF(ISNUMBER($B11470),HOUR($B11470)*2+MINUTE($B11470)/30,IFERROR(VALUE(LEFT($B11470,FIND(":",$B11470)-1))*2+VALUE(MID($B11470,FIND(":",$B11470)+1,2))/30,"")))</f>
        <v/>
      </c>
      <c r="G11470" s="12">
        <f>IF($E11470="","",IF(WEEKDAY($E11470,2)&lt;6,1,0))</f>
        <v/>
      </c>
      <c r="H11470" s="12">
        <f>IF(OR($E11470="",$F11470=""),"",IF(AND($G11470=1,$F11470&gt;='Working Hours'!$C$8,$F11470&lt;'Working Hours'!$C$9),1,0))</f>
        <v/>
      </c>
    </row>
    <row r="11471">
      <c r="A11471" s="11" t="n"/>
      <c r="B11471" s="11" t="n"/>
      <c r="C11471" s="11" t="n"/>
      <c r="E11471" s="12">
        <f>IF($A11471="","",IF(ISNUMBER($A11471),$A11471,IFERROR(DATEVALUE($A11471),"")))</f>
        <v/>
      </c>
      <c r="F11471" s="12">
        <f>IF($B11471="","",IF(ISNUMBER($B11471),HOUR($B11471)*2+MINUTE($B11471)/30,IFERROR(VALUE(LEFT($B11471,FIND(":",$B11471)-1))*2+VALUE(MID($B11471,FIND(":",$B11471)+1,2))/30,"")))</f>
        <v/>
      </c>
      <c r="G11471" s="12">
        <f>IF($E11471="","",IF(WEEKDAY($E11471,2)&lt;6,1,0))</f>
        <v/>
      </c>
      <c r="H11471" s="12">
        <f>IF(OR($E11471="",$F11471=""),"",IF(AND($G11471=1,$F11471&gt;='Working Hours'!$C$8,$F11471&lt;'Working Hours'!$C$9),1,0))</f>
        <v/>
      </c>
    </row>
    <row r="11472">
      <c r="A11472" s="11" t="n"/>
      <c r="B11472" s="11" t="n"/>
      <c r="C11472" s="11" t="n"/>
      <c r="E11472" s="12">
        <f>IF($A11472="","",IF(ISNUMBER($A11472),$A11472,IFERROR(DATEVALUE($A11472),"")))</f>
        <v/>
      </c>
      <c r="F11472" s="12">
        <f>IF($B11472="","",IF(ISNUMBER($B11472),HOUR($B11472)*2+MINUTE($B11472)/30,IFERROR(VALUE(LEFT($B11472,FIND(":",$B11472)-1))*2+VALUE(MID($B11472,FIND(":",$B11472)+1,2))/30,"")))</f>
        <v/>
      </c>
      <c r="G11472" s="12">
        <f>IF($E11472="","",IF(WEEKDAY($E11472,2)&lt;6,1,0))</f>
        <v/>
      </c>
      <c r="H11472" s="12">
        <f>IF(OR($E11472="",$F11472=""),"",IF(AND($G11472=1,$F11472&gt;='Working Hours'!$C$8,$F11472&lt;'Working Hours'!$C$9),1,0))</f>
        <v/>
      </c>
    </row>
    <row r="11473">
      <c r="A11473" s="11" t="n"/>
      <c r="B11473" s="11" t="n"/>
      <c r="C11473" s="11" t="n"/>
      <c r="E11473" s="12">
        <f>IF($A11473="","",IF(ISNUMBER($A11473),$A11473,IFERROR(DATEVALUE($A11473),"")))</f>
        <v/>
      </c>
      <c r="F11473" s="12">
        <f>IF($B11473="","",IF(ISNUMBER($B11473),HOUR($B11473)*2+MINUTE($B11473)/30,IFERROR(VALUE(LEFT($B11473,FIND(":",$B11473)-1))*2+VALUE(MID($B11473,FIND(":",$B11473)+1,2))/30,"")))</f>
        <v/>
      </c>
      <c r="G11473" s="12">
        <f>IF($E11473="","",IF(WEEKDAY($E11473,2)&lt;6,1,0))</f>
        <v/>
      </c>
      <c r="H11473" s="12">
        <f>IF(OR($E11473="",$F11473=""),"",IF(AND($G11473=1,$F11473&gt;='Working Hours'!$C$8,$F11473&lt;'Working Hours'!$C$9),1,0))</f>
        <v/>
      </c>
    </row>
    <row r="11474">
      <c r="A11474" s="11" t="n"/>
      <c r="B11474" s="11" t="n"/>
      <c r="C11474" s="11" t="n"/>
      <c r="E11474" s="12">
        <f>IF($A11474="","",IF(ISNUMBER($A11474),$A11474,IFERROR(DATEVALUE($A11474),"")))</f>
        <v/>
      </c>
      <c r="F11474" s="12">
        <f>IF($B11474="","",IF(ISNUMBER($B11474),HOUR($B11474)*2+MINUTE($B11474)/30,IFERROR(VALUE(LEFT($B11474,FIND(":",$B11474)-1))*2+VALUE(MID($B11474,FIND(":",$B11474)+1,2))/30,"")))</f>
        <v/>
      </c>
      <c r="G11474" s="12">
        <f>IF($E11474="","",IF(WEEKDAY($E11474,2)&lt;6,1,0))</f>
        <v/>
      </c>
      <c r="H11474" s="12">
        <f>IF(OR($E11474="",$F11474=""),"",IF(AND($G11474=1,$F11474&gt;='Working Hours'!$C$8,$F11474&lt;'Working Hours'!$C$9),1,0))</f>
        <v/>
      </c>
    </row>
    <row r="11475">
      <c r="A11475" s="11" t="n"/>
      <c r="B11475" s="11" t="n"/>
      <c r="C11475" s="11" t="n"/>
      <c r="E11475" s="12">
        <f>IF($A11475="","",IF(ISNUMBER($A11475),$A11475,IFERROR(DATEVALUE($A11475),"")))</f>
        <v/>
      </c>
      <c r="F11475" s="12">
        <f>IF($B11475="","",IF(ISNUMBER($B11475),HOUR($B11475)*2+MINUTE($B11475)/30,IFERROR(VALUE(LEFT($B11475,FIND(":",$B11475)-1))*2+VALUE(MID($B11475,FIND(":",$B11475)+1,2))/30,"")))</f>
        <v/>
      </c>
      <c r="G11475" s="12">
        <f>IF($E11475="","",IF(WEEKDAY($E11475,2)&lt;6,1,0))</f>
        <v/>
      </c>
      <c r="H11475" s="12">
        <f>IF(OR($E11475="",$F11475=""),"",IF(AND($G11475=1,$F11475&gt;='Working Hours'!$C$8,$F11475&lt;'Working Hours'!$C$9),1,0))</f>
        <v/>
      </c>
    </row>
    <row r="11476">
      <c r="A11476" s="11" t="n"/>
      <c r="B11476" s="11" t="n"/>
      <c r="C11476" s="11" t="n"/>
      <c r="E11476" s="12">
        <f>IF($A11476="","",IF(ISNUMBER($A11476),$A11476,IFERROR(DATEVALUE($A11476),"")))</f>
        <v/>
      </c>
      <c r="F11476" s="12">
        <f>IF($B11476="","",IF(ISNUMBER($B11476),HOUR($B11476)*2+MINUTE($B11476)/30,IFERROR(VALUE(LEFT($B11476,FIND(":",$B11476)-1))*2+VALUE(MID($B11476,FIND(":",$B11476)+1,2))/30,"")))</f>
        <v/>
      </c>
      <c r="G11476" s="12">
        <f>IF($E11476="","",IF(WEEKDAY($E11476,2)&lt;6,1,0))</f>
        <v/>
      </c>
      <c r="H11476" s="12">
        <f>IF(OR($E11476="",$F11476=""),"",IF(AND($G11476=1,$F11476&gt;='Working Hours'!$C$8,$F11476&lt;'Working Hours'!$C$9),1,0))</f>
        <v/>
      </c>
    </row>
    <row r="11477">
      <c r="A11477" s="11" t="n"/>
      <c r="B11477" s="11" t="n"/>
      <c r="C11477" s="11" t="n"/>
      <c r="E11477" s="12">
        <f>IF($A11477="","",IF(ISNUMBER($A11477),$A11477,IFERROR(DATEVALUE($A11477),"")))</f>
        <v/>
      </c>
      <c r="F11477" s="12">
        <f>IF($B11477="","",IF(ISNUMBER($B11477),HOUR($B11477)*2+MINUTE($B11477)/30,IFERROR(VALUE(LEFT($B11477,FIND(":",$B11477)-1))*2+VALUE(MID($B11477,FIND(":",$B11477)+1,2))/30,"")))</f>
        <v/>
      </c>
      <c r="G11477" s="12">
        <f>IF($E11477="","",IF(WEEKDAY($E11477,2)&lt;6,1,0))</f>
        <v/>
      </c>
      <c r="H11477" s="12">
        <f>IF(OR($E11477="",$F11477=""),"",IF(AND($G11477=1,$F11477&gt;='Working Hours'!$C$8,$F11477&lt;'Working Hours'!$C$9),1,0))</f>
        <v/>
      </c>
    </row>
    <row r="11478">
      <c r="A11478" s="11" t="n"/>
      <c r="B11478" s="11" t="n"/>
      <c r="C11478" s="11" t="n"/>
      <c r="E11478" s="12">
        <f>IF($A11478="","",IF(ISNUMBER($A11478),$A11478,IFERROR(DATEVALUE($A11478),"")))</f>
        <v/>
      </c>
      <c r="F11478" s="12">
        <f>IF($B11478="","",IF(ISNUMBER($B11478),HOUR($B11478)*2+MINUTE($B11478)/30,IFERROR(VALUE(LEFT($B11478,FIND(":",$B11478)-1))*2+VALUE(MID($B11478,FIND(":",$B11478)+1,2))/30,"")))</f>
        <v/>
      </c>
      <c r="G11478" s="12">
        <f>IF($E11478="","",IF(WEEKDAY($E11478,2)&lt;6,1,0))</f>
        <v/>
      </c>
      <c r="H11478" s="12">
        <f>IF(OR($E11478="",$F11478=""),"",IF(AND($G11478=1,$F11478&gt;='Working Hours'!$C$8,$F11478&lt;'Working Hours'!$C$9),1,0))</f>
        <v/>
      </c>
    </row>
    <row r="11479">
      <c r="A11479" s="11" t="n"/>
      <c r="B11479" s="11" t="n"/>
      <c r="C11479" s="11" t="n"/>
      <c r="E11479" s="12">
        <f>IF($A11479="","",IF(ISNUMBER($A11479),$A11479,IFERROR(DATEVALUE($A11479),"")))</f>
        <v/>
      </c>
      <c r="F11479" s="12">
        <f>IF($B11479="","",IF(ISNUMBER($B11479),HOUR($B11479)*2+MINUTE($B11479)/30,IFERROR(VALUE(LEFT($B11479,FIND(":",$B11479)-1))*2+VALUE(MID($B11479,FIND(":",$B11479)+1,2))/30,"")))</f>
        <v/>
      </c>
      <c r="G11479" s="12">
        <f>IF($E11479="","",IF(WEEKDAY($E11479,2)&lt;6,1,0))</f>
        <v/>
      </c>
      <c r="H11479" s="12">
        <f>IF(OR($E11479="",$F11479=""),"",IF(AND($G11479=1,$F11479&gt;='Working Hours'!$C$8,$F11479&lt;'Working Hours'!$C$9),1,0))</f>
        <v/>
      </c>
    </row>
    <row r="11480">
      <c r="A11480" s="11" t="n"/>
      <c r="B11480" s="11" t="n"/>
      <c r="C11480" s="11" t="n"/>
      <c r="E11480" s="12">
        <f>IF($A11480="","",IF(ISNUMBER($A11480),$A11480,IFERROR(DATEVALUE($A11480),"")))</f>
        <v/>
      </c>
      <c r="F11480" s="12">
        <f>IF($B11480="","",IF(ISNUMBER($B11480),HOUR($B11480)*2+MINUTE($B11480)/30,IFERROR(VALUE(LEFT($B11480,FIND(":",$B11480)-1))*2+VALUE(MID($B11480,FIND(":",$B11480)+1,2))/30,"")))</f>
        <v/>
      </c>
      <c r="G11480" s="12">
        <f>IF($E11480="","",IF(WEEKDAY($E11480,2)&lt;6,1,0))</f>
        <v/>
      </c>
      <c r="H11480" s="12">
        <f>IF(OR($E11480="",$F11480=""),"",IF(AND($G11480=1,$F11480&gt;='Working Hours'!$C$8,$F11480&lt;'Working Hours'!$C$9),1,0))</f>
        <v/>
      </c>
    </row>
    <row r="11481">
      <c r="A11481" s="11" t="n"/>
      <c r="B11481" s="11" t="n"/>
      <c r="C11481" s="11" t="n"/>
      <c r="E11481" s="12">
        <f>IF($A11481="","",IF(ISNUMBER($A11481),$A11481,IFERROR(DATEVALUE($A11481),"")))</f>
        <v/>
      </c>
      <c r="F11481" s="12">
        <f>IF($B11481="","",IF(ISNUMBER($B11481),HOUR($B11481)*2+MINUTE($B11481)/30,IFERROR(VALUE(LEFT($B11481,FIND(":",$B11481)-1))*2+VALUE(MID($B11481,FIND(":",$B11481)+1,2))/30,"")))</f>
        <v/>
      </c>
      <c r="G11481" s="12">
        <f>IF($E11481="","",IF(WEEKDAY($E11481,2)&lt;6,1,0))</f>
        <v/>
      </c>
      <c r="H11481" s="12">
        <f>IF(OR($E11481="",$F11481=""),"",IF(AND($G11481=1,$F11481&gt;='Working Hours'!$C$8,$F11481&lt;'Working Hours'!$C$9),1,0))</f>
        <v/>
      </c>
    </row>
    <row r="11482">
      <c r="A11482" s="11" t="n"/>
      <c r="B11482" s="11" t="n"/>
      <c r="C11482" s="11" t="n"/>
      <c r="E11482" s="12">
        <f>IF($A11482="","",IF(ISNUMBER($A11482),$A11482,IFERROR(DATEVALUE($A11482),"")))</f>
        <v/>
      </c>
      <c r="F11482" s="12">
        <f>IF($B11482="","",IF(ISNUMBER($B11482),HOUR($B11482)*2+MINUTE($B11482)/30,IFERROR(VALUE(LEFT($B11482,FIND(":",$B11482)-1))*2+VALUE(MID($B11482,FIND(":",$B11482)+1,2))/30,"")))</f>
        <v/>
      </c>
      <c r="G11482" s="12">
        <f>IF($E11482="","",IF(WEEKDAY($E11482,2)&lt;6,1,0))</f>
        <v/>
      </c>
      <c r="H11482" s="12">
        <f>IF(OR($E11482="",$F11482=""),"",IF(AND($G11482=1,$F11482&gt;='Working Hours'!$C$8,$F11482&lt;'Working Hours'!$C$9),1,0))</f>
        <v/>
      </c>
    </row>
    <row r="11483">
      <c r="A11483" s="11" t="n"/>
      <c r="B11483" s="11" t="n"/>
      <c r="C11483" s="11" t="n"/>
      <c r="E11483" s="12">
        <f>IF($A11483="","",IF(ISNUMBER($A11483),$A11483,IFERROR(DATEVALUE($A11483),"")))</f>
        <v/>
      </c>
      <c r="F11483" s="12">
        <f>IF($B11483="","",IF(ISNUMBER($B11483),HOUR($B11483)*2+MINUTE($B11483)/30,IFERROR(VALUE(LEFT($B11483,FIND(":",$B11483)-1))*2+VALUE(MID($B11483,FIND(":",$B11483)+1,2))/30,"")))</f>
        <v/>
      </c>
      <c r="G11483" s="12">
        <f>IF($E11483="","",IF(WEEKDAY($E11483,2)&lt;6,1,0))</f>
        <v/>
      </c>
      <c r="H11483" s="12">
        <f>IF(OR($E11483="",$F11483=""),"",IF(AND($G11483=1,$F11483&gt;='Working Hours'!$C$8,$F11483&lt;'Working Hours'!$C$9),1,0))</f>
        <v/>
      </c>
    </row>
    <row r="11484">
      <c r="A11484" s="11" t="n"/>
      <c r="B11484" s="11" t="n"/>
      <c r="C11484" s="11" t="n"/>
      <c r="E11484" s="12">
        <f>IF($A11484="","",IF(ISNUMBER($A11484),$A11484,IFERROR(DATEVALUE($A11484),"")))</f>
        <v/>
      </c>
      <c r="F11484" s="12">
        <f>IF($B11484="","",IF(ISNUMBER($B11484),HOUR($B11484)*2+MINUTE($B11484)/30,IFERROR(VALUE(LEFT($B11484,FIND(":",$B11484)-1))*2+VALUE(MID($B11484,FIND(":",$B11484)+1,2))/30,"")))</f>
        <v/>
      </c>
      <c r="G11484" s="12">
        <f>IF($E11484="","",IF(WEEKDAY($E11484,2)&lt;6,1,0))</f>
        <v/>
      </c>
      <c r="H11484" s="12">
        <f>IF(OR($E11484="",$F11484=""),"",IF(AND($G11484=1,$F11484&gt;='Working Hours'!$C$8,$F11484&lt;'Working Hours'!$C$9),1,0))</f>
        <v/>
      </c>
    </row>
    <row r="11485">
      <c r="A11485" s="11" t="n"/>
      <c r="B11485" s="11" t="n"/>
      <c r="C11485" s="11" t="n"/>
      <c r="E11485" s="12">
        <f>IF($A11485="","",IF(ISNUMBER($A11485),$A11485,IFERROR(DATEVALUE($A11485),"")))</f>
        <v/>
      </c>
      <c r="F11485" s="12">
        <f>IF($B11485="","",IF(ISNUMBER($B11485),HOUR($B11485)*2+MINUTE($B11485)/30,IFERROR(VALUE(LEFT($B11485,FIND(":",$B11485)-1))*2+VALUE(MID($B11485,FIND(":",$B11485)+1,2))/30,"")))</f>
        <v/>
      </c>
      <c r="G11485" s="12">
        <f>IF($E11485="","",IF(WEEKDAY($E11485,2)&lt;6,1,0))</f>
        <v/>
      </c>
      <c r="H11485" s="12">
        <f>IF(OR($E11485="",$F11485=""),"",IF(AND($G11485=1,$F11485&gt;='Working Hours'!$C$8,$F11485&lt;'Working Hours'!$C$9),1,0))</f>
        <v/>
      </c>
    </row>
    <row r="11486">
      <c r="A11486" s="11" t="n"/>
      <c r="B11486" s="11" t="n"/>
      <c r="C11486" s="11" t="n"/>
      <c r="E11486" s="12">
        <f>IF($A11486="","",IF(ISNUMBER($A11486),$A11486,IFERROR(DATEVALUE($A11486),"")))</f>
        <v/>
      </c>
      <c r="F11486" s="12">
        <f>IF($B11486="","",IF(ISNUMBER($B11486),HOUR($B11486)*2+MINUTE($B11486)/30,IFERROR(VALUE(LEFT($B11486,FIND(":",$B11486)-1))*2+VALUE(MID($B11486,FIND(":",$B11486)+1,2))/30,"")))</f>
        <v/>
      </c>
      <c r="G11486" s="12">
        <f>IF($E11486="","",IF(WEEKDAY($E11486,2)&lt;6,1,0))</f>
        <v/>
      </c>
      <c r="H11486" s="12">
        <f>IF(OR($E11486="",$F11486=""),"",IF(AND($G11486=1,$F11486&gt;='Working Hours'!$C$8,$F11486&lt;'Working Hours'!$C$9),1,0))</f>
        <v/>
      </c>
    </row>
    <row r="11487">
      <c r="A11487" s="11" t="n"/>
      <c r="B11487" s="11" t="n"/>
      <c r="C11487" s="11" t="n"/>
      <c r="E11487" s="12">
        <f>IF($A11487="","",IF(ISNUMBER($A11487),$A11487,IFERROR(DATEVALUE($A11487),"")))</f>
        <v/>
      </c>
      <c r="F11487" s="12">
        <f>IF($B11487="","",IF(ISNUMBER($B11487),HOUR($B11487)*2+MINUTE($B11487)/30,IFERROR(VALUE(LEFT($B11487,FIND(":",$B11487)-1))*2+VALUE(MID($B11487,FIND(":",$B11487)+1,2))/30,"")))</f>
        <v/>
      </c>
      <c r="G11487" s="12">
        <f>IF($E11487="","",IF(WEEKDAY($E11487,2)&lt;6,1,0))</f>
        <v/>
      </c>
      <c r="H11487" s="12">
        <f>IF(OR($E11487="",$F11487=""),"",IF(AND($G11487=1,$F11487&gt;='Working Hours'!$C$8,$F11487&lt;'Working Hours'!$C$9),1,0))</f>
        <v/>
      </c>
    </row>
    <row r="11488">
      <c r="A11488" s="11" t="n"/>
      <c r="B11488" s="11" t="n"/>
      <c r="C11488" s="11" t="n"/>
      <c r="E11488" s="12">
        <f>IF($A11488="","",IF(ISNUMBER($A11488),$A11488,IFERROR(DATEVALUE($A11488),"")))</f>
        <v/>
      </c>
      <c r="F11488" s="12">
        <f>IF($B11488="","",IF(ISNUMBER($B11488),HOUR($B11488)*2+MINUTE($B11488)/30,IFERROR(VALUE(LEFT($B11488,FIND(":",$B11488)-1))*2+VALUE(MID($B11488,FIND(":",$B11488)+1,2))/30,"")))</f>
        <v/>
      </c>
      <c r="G11488" s="12">
        <f>IF($E11488="","",IF(WEEKDAY($E11488,2)&lt;6,1,0))</f>
        <v/>
      </c>
      <c r="H11488" s="12">
        <f>IF(OR($E11488="",$F11488=""),"",IF(AND($G11488=1,$F11488&gt;='Working Hours'!$C$8,$F11488&lt;'Working Hours'!$C$9),1,0))</f>
        <v/>
      </c>
    </row>
    <row r="11489">
      <c r="A11489" s="11" t="n"/>
      <c r="B11489" s="11" t="n"/>
      <c r="C11489" s="11" t="n"/>
      <c r="E11489" s="12">
        <f>IF($A11489="","",IF(ISNUMBER($A11489),$A11489,IFERROR(DATEVALUE($A11489),"")))</f>
        <v/>
      </c>
      <c r="F11489" s="12">
        <f>IF($B11489="","",IF(ISNUMBER($B11489),HOUR($B11489)*2+MINUTE($B11489)/30,IFERROR(VALUE(LEFT($B11489,FIND(":",$B11489)-1))*2+VALUE(MID($B11489,FIND(":",$B11489)+1,2))/30,"")))</f>
        <v/>
      </c>
      <c r="G11489" s="12">
        <f>IF($E11489="","",IF(WEEKDAY($E11489,2)&lt;6,1,0))</f>
        <v/>
      </c>
      <c r="H11489" s="12">
        <f>IF(OR($E11489="",$F11489=""),"",IF(AND($G11489=1,$F11489&gt;='Working Hours'!$C$8,$F11489&lt;'Working Hours'!$C$9),1,0))</f>
        <v/>
      </c>
    </row>
    <row r="11490">
      <c r="A11490" s="11" t="n"/>
      <c r="B11490" s="11" t="n"/>
      <c r="C11490" s="11" t="n"/>
      <c r="E11490" s="12">
        <f>IF($A11490="","",IF(ISNUMBER($A11490),$A11490,IFERROR(DATEVALUE($A11490),"")))</f>
        <v/>
      </c>
      <c r="F11490" s="12">
        <f>IF($B11490="","",IF(ISNUMBER($B11490),HOUR($B11490)*2+MINUTE($B11490)/30,IFERROR(VALUE(LEFT($B11490,FIND(":",$B11490)-1))*2+VALUE(MID($B11490,FIND(":",$B11490)+1,2))/30,"")))</f>
        <v/>
      </c>
      <c r="G11490" s="12">
        <f>IF($E11490="","",IF(WEEKDAY($E11490,2)&lt;6,1,0))</f>
        <v/>
      </c>
      <c r="H11490" s="12">
        <f>IF(OR($E11490="",$F11490=""),"",IF(AND($G11490=1,$F11490&gt;='Working Hours'!$C$8,$F11490&lt;'Working Hours'!$C$9),1,0))</f>
        <v/>
      </c>
    </row>
    <row r="11491">
      <c r="A11491" s="11" t="n"/>
      <c r="B11491" s="11" t="n"/>
      <c r="C11491" s="11" t="n"/>
      <c r="E11491" s="12">
        <f>IF($A11491="","",IF(ISNUMBER($A11491),$A11491,IFERROR(DATEVALUE($A11491),"")))</f>
        <v/>
      </c>
      <c r="F11491" s="12">
        <f>IF($B11491="","",IF(ISNUMBER($B11491),HOUR($B11491)*2+MINUTE($B11491)/30,IFERROR(VALUE(LEFT($B11491,FIND(":",$B11491)-1))*2+VALUE(MID($B11491,FIND(":",$B11491)+1,2))/30,"")))</f>
        <v/>
      </c>
      <c r="G11491" s="12">
        <f>IF($E11491="","",IF(WEEKDAY($E11491,2)&lt;6,1,0))</f>
        <v/>
      </c>
      <c r="H11491" s="12">
        <f>IF(OR($E11491="",$F11491=""),"",IF(AND($G11491=1,$F11491&gt;='Working Hours'!$C$8,$F11491&lt;'Working Hours'!$C$9),1,0))</f>
        <v/>
      </c>
    </row>
    <row r="11492">
      <c r="A11492" s="11" t="n"/>
      <c r="B11492" s="11" t="n"/>
      <c r="C11492" s="11" t="n"/>
      <c r="E11492" s="12">
        <f>IF($A11492="","",IF(ISNUMBER($A11492),$A11492,IFERROR(DATEVALUE($A11492),"")))</f>
        <v/>
      </c>
      <c r="F11492" s="12">
        <f>IF($B11492="","",IF(ISNUMBER($B11492),HOUR($B11492)*2+MINUTE($B11492)/30,IFERROR(VALUE(LEFT($B11492,FIND(":",$B11492)-1))*2+VALUE(MID($B11492,FIND(":",$B11492)+1,2))/30,"")))</f>
        <v/>
      </c>
      <c r="G11492" s="12">
        <f>IF($E11492="","",IF(WEEKDAY($E11492,2)&lt;6,1,0))</f>
        <v/>
      </c>
      <c r="H11492" s="12">
        <f>IF(OR($E11492="",$F11492=""),"",IF(AND($G11492=1,$F11492&gt;='Working Hours'!$C$8,$F11492&lt;'Working Hours'!$C$9),1,0))</f>
        <v/>
      </c>
    </row>
    <row r="11493">
      <c r="A11493" s="11" t="n"/>
      <c r="B11493" s="11" t="n"/>
      <c r="C11493" s="11" t="n"/>
      <c r="E11493" s="12">
        <f>IF($A11493="","",IF(ISNUMBER($A11493),$A11493,IFERROR(DATEVALUE($A11493),"")))</f>
        <v/>
      </c>
      <c r="F11493" s="12">
        <f>IF($B11493="","",IF(ISNUMBER($B11493),HOUR($B11493)*2+MINUTE($B11493)/30,IFERROR(VALUE(LEFT($B11493,FIND(":",$B11493)-1))*2+VALUE(MID($B11493,FIND(":",$B11493)+1,2))/30,"")))</f>
        <v/>
      </c>
      <c r="G11493" s="12">
        <f>IF($E11493="","",IF(WEEKDAY($E11493,2)&lt;6,1,0))</f>
        <v/>
      </c>
      <c r="H11493" s="12">
        <f>IF(OR($E11493="",$F11493=""),"",IF(AND($G11493=1,$F11493&gt;='Working Hours'!$C$8,$F11493&lt;'Working Hours'!$C$9),1,0))</f>
        <v/>
      </c>
    </row>
    <row r="11494">
      <c r="A11494" s="11" t="n"/>
      <c r="B11494" s="11" t="n"/>
      <c r="C11494" s="11" t="n"/>
      <c r="E11494" s="12">
        <f>IF($A11494="","",IF(ISNUMBER($A11494),$A11494,IFERROR(DATEVALUE($A11494),"")))</f>
        <v/>
      </c>
      <c r="F11494" s="12">
        <f>IF($B11494="","",IF(ISNUMBER($B11494),HOUR($B11494)*2+MINUTE($B11494)/30,IFERROR(VALUE(LEFT($B11494,FIND(":",$B11494)-1))*2+VALUE(MID($B11494,FIND(":",$B11494)+1,2))/30,"")))</f>
        <v/>
      </c>
      <c r="G11494" s="12">
        <f>IF($E11494="","",IF(WEEKDAY($E11494,2)&lt;6,1,0))</f>
        <v/>
      </c>
      <c r="H11494" s="12">
        <f>IF(OR($E11494="",$F11494=""),"",IF(AND($G11494=1,$F11494&gt;='Working Hours'!$C$8,$F11494&lt;'Working Hours'!$C$9),1,0))</f>
        <v/>
      </c>
    </row>
    <row r="11495">
      <c r="A11495" s="11" t="n"/>
      <c r="B11495" s="11" t="n"/>
      <c r="C11495" s="11" t="n"/>
      <c r="E11495" s="12">
        <f>IF($A11495="","",IF(ISNUMBER($A11495),$A11495,IFERROR(DATEVALUE($A11495),"")))</f>
        <v/>
      </c>
      <c r="F11495" s="12">
        <f>IF($B11495="","",IF(ISNUMBER($B11495),HOUR($B11495)*2+MINUTE($B11495)/30,IFERROR(VALUE(LEFT($B11495,FIND(":",$B11495)-1))*2+VALUE(MID($B11495,FIND(":",$B11495)+1,2))/30,"")))</f>
        <v/>
      </c>
      <c r="G11495" s="12">
        <f>IF($E11495="","",IF(WEEKDAY($E11495,2)&lt;6,1,0))</f>
        <v/>
      </c>
      <c r="H11495" s="12">
        <f>IF(OR($E11495="",$F11495=""),"",IF(AND($G11495=1,$F11495&gt;='Working Hours'!$C$8,$F11495&lt;'Working Hours'!$C$9),1,0))</f>
        <v/>
      </c>
    </row>
    <row r="11496">
      <c r="A11496" s="11" t="n"/>
      <c r="B11496" s="11" t="n"/>
      <c r="C11496" s="11" t="n"/>
      <c r="E11496" s="12">
        <f>IF($A11496="","",IF(ISNUMBER($A11496),$A11496,IFERROR(DATEVALUE($A11496),"")))</f>
        <v/>
      </c>
      <c r="F11496" s="12">
        <f>IF($B11496="","",IF(ISNUMBER($B11496),HOUR($B11496)*2+MINUTE($B11496)/30,IFERROR(VALUE(LEFT($B11496,FIND(":",$B11496)-1))*2+VALUE(MID($B11496,FIND(":",$B11496)+1,2))/30,"")))</f>
        <v/>
      </c>
      <c r="G11496" s="12">
        <f>IF($E11496="","",IF(WEEKDAY($E11496,2)&lt;6,1,0))</f>
        <v/>
      </c>
      <c r="H11496" s="12">
        <f>IF(OR($E11496="",$F11496=""),"",IF(AND($G11496=1,$F11496&gt;='Working Hours'!$C$8,$F11496&lt;'Working Hours'!$C$9),1,0))</f>
        <v/>
      </c>
    </row>
    <row r="11497">
      <c r="A11497" s="11" t="n"/>
      <c r="B11497" s="11" t="n"/>
      <c r="C11497" s="11" t="n"/>
      <c r="E11497" s="12">
        <f>IF($A11497="","",IF(ISNUMBER($A11497),$A11497,IFERROR(DATEVALUE($A11497),"")))</f>
        <v/>
      </c>
      <c r="F11497" s="12">
        <f>IF($B11497="","",IF(ISNUMBER($B11497),HOUR($B11497)*2+MINUTE($B11497)/30,IFERROR(VALUE(LEFT($B11497,FIND(":",$B11497)-1))*2+VALUE(MID($B11497,FIND(":",$B11497)+1,2))/30,"")))</f>
        <v/>
      </c>
      <c r="G11497" s="12">
        <f>IF($E11497="","",IF(WEEKDAY($E11497,2)&lt;6,1,0))</f>
        <v/>
      </c>
      <c r="H11497" s="12">
        <f>IF(OR($E11497="",$F11497=""),"",IF(AND($G11497=1,$F11497&gt;='Working Hours'!$C$8,$F11497&lt;'Working Hours'!$C$9),1,0))</f>
        <v/>
      </c>
    </row>
    <row r="11498">
      <c r="A11498" s="11" t="n"/>
      <c r="B11498" s="11" t="n"/>
      <c r="C11498" s="11" t="n"/>
      <c r="E11498" s="12">
        <f>IF($A11498="","",IF(ISNUMBER($A11498),$A11498,IFERROR(DATEVALUE($A11498),"")))</f>
        <v/>
      </c>
      <c r="F11498" s="12">
        <f>IF($B11498="","",IF(ISNUMBER($B11498),HOUR($B11498)*2+MINUTE($B11498)/30,IFERROR(VALUE(LEFT($B11498,FIND(":",$B11498)-1))*2+VALUE(MID($B11498,FIND(":",$B11498)+1,2))/30,"")))</f>
        <v/>
      </c>
      <c r="G11498" s="12">
        <f>IF($E11498="","",IF(WEEKDAY($E11498,2)&lt;6,1,0))</f>
        <v/>
      </c>
      <c r="H11498" s="12">
        <f>IF(OR($E11498="",$F11498=""),"",IF(AND($G11498=1,$F11498&gt;='Working Hours'!$C$8,$F11498&lt;'Working Hours'!$C$9),1,0))</f>
        <v/>
      </c>
    </row>
    <row r="11499">
      <c r="A11499" s="11" t="n"/>
      <c r="B11499" s="11" t="n"/>
      <c r="C11499" s="11" t="n"/>
      <c r="E11499" s="12">
        <f>IF($A11499="","",IF(ISNUMBER($A11499),$A11499,IFERROR(DATEVALUE($A11499),"")))</f>
        <v/>
      </c>
      <c r="F11499" s="12">
        <f>IF($B11499="","",IF(ISNUMBER($B11499),HOUR($B11499)*2+MINUTE($B11499)/30,IFERROR(VALUE(LEFT($B11499,FIND(":",$B11499)-1))*2+VALUE(MID($B11499,FIND(":",$B11499)+1,2))/30,"")))</f>
        <v/>
      </c>
      <c r="G11499" s="12">
        <f>IF($E11499="","",IF(WEEKDAY($E11499,2)&lt;6,1,0))</f>
        <v/>
      </c>
      <c r="H11499" s="12">
        <f>IF(OR($E11499="",$F11499=""),"",IF(AND($G11499=1,$F11499&gt;='Working Hours'!$C$8,$F11499&lt;'Working Hours'!$C$9),1,0))</f>
        <v/>
      </c>
    </row>
    <row r="11500">
      <c r="A11500" s="11" t="n"/>
      <c r="B11500" s="11" t="n"/>
      <c r="C11500" s="11" t="n"/>
      <c r="E11500" s="12">
        <f>IF($A11500="","",IF(ISNUMBER($A11500),$A11500,IFERROR(DATEVALUE($A11500),"")))</f>
        <v/>
      </c>
      <c r="F11500" s="12">
        <f>IF($B11500="","",IF(ISNUMBER($B11500),HOUR($B11500)*2+MINUTE($B11500)/30,IFERROR(VALUE(LEFT($B11500,FIND(":",$B11500)-1))*2+VALUE(MID($B11500,FIND(":",$B11500)+1,2))/30,"")))</f>
        <v/>
      </c>
      <c r="G11500" s="12">
        <f>IF($E11500="","",IF(WEEKDAY($E11500,2)&lt;6,1,0))</f>
        <v/>
      </c>
      <c r="H11500" s="12">
        <f>IF(OR($E11500="",$F11500=""),"",IF(AND($G11500=1,$F11500&gt;='Working Hours'!$C$8,$F11500&lt;'Working Hours'!$C$9),1,0))</f>
        <v/>
      </c>
    </row>
    <row r="11501">
      <c r="A11501" s="11" t="n"/>
      <c r="B11501" s="11" t="n"/>
      <c r="C11501" s="11" t="n"/>
      <c r="E11501" s="12">
        <f>IF($A11501="","",IF(ISNUMBER($A11501),$A11501,IFERROR(DATEVALUE($A11501),"")))</f>
        <v/>
      </c>
      <c r="F11501" s="12">
        <f>IF($B11501="","",IF(ISNUMBER($B11501),HOUR($B11501)*2+MINUTE($B11501)/30,IFERROR(VALUE(LEFT($B11501,FIND(":",$B11501)-1))*2+VALUE(MID($B11501,FIND(":",$B11501)+1,2))/30,"")))</f>
        <v/>
      </c>
      <c r="G11501" s="12">
        <f>IF($E11501="","",IF(WEEKDAY($E11501,2)&lt;6,1,0))</f>
        <v/>
      </c>
      <c r="H11501" s="12">
        <f>IF(OR($E11501="",$F11501=""),"",IF(AND($G11501=1,$F11501&gt;='Working Hours'!$C$8,$F11501&lt;'Working Hours'!$C$9),1,0))</f>
        <v/>
      </c>
    </row>
    <row r="11502">
      <c r="A11502" s="11" t="n"/>
      <c r="B11502" s="11" t="n"/>
      <c r="C11502" s="11" t="n"/>
      <c r="E11502" s="12">
        <f>IF($A11502="","",IF(ISNUMBER($A11502),$A11502,IFERROR(DATEVALUE($A11502),"")))</f>
        <v/>
      </c>
      <c r="F11502" s="12">
        <f>IF($B11502="","",IF(ISNUMBER($B11502),HOUR($B11502)*2+MINUTE($B11502)/30,IFERROR(VALUE(LEFT($B11502,FIND(":",$B11502)-1))*2+VALUE(MID($B11502,FIND(":",$B11502)+1,2))/30,"")))</f>
        <v/>
      </c>
      <c r="G11502" s="12">
        <f>IF($E11502="","",IF(WEEKDAY($E11502,2)&lt;6,1,0))</f>
        <v/>
      </c>
      <c r="H11502" s="12">
        <f>IF(OR($E11502="",$F11502=""),"",IF(AND($G11502=1,$F11502&gt;='Working Hours'!$C$8,$F11502&lt;'Working Hours'!$C$9),1,0))</f>
        <v/>
      </c>
    </row>
    <row r="11503">
      <c r="A11503" s="11" t="n"/>
      <c r="B11503" s="11" t="n"/>
      <c r="C11503" s="11" t="n"/>
      <c r="E11503" s="12">
        <f>IF($A11503="","",IF(ISNUMBER($A11503),$A11503,IFERROR(DATEVALUE($A11503),"")))</f>
        <v/>
      </c>
      <c r="F11503" s="12">
        <f>IF($B11503="","",IF(ISNUMBER($B11503),HOUR($B11503)*2+MINUTE($B11503)/30,IFERROR(VALUE(LEFT($B11503,FIND(":",$B11503)-1))*2+VALUE(MID($B11503,FIND(":",$B11503)+1,2))/30,"")))</f>
        <v/>
      </c>
      <c r="G11503" s="12">
        <f>IF($E11503="","",IF(WEEKDAY($E11503,2)&lt;6,1,0))</f>
        <v/>
      </c>
      <c r="H11503" s="12">
        <f>IF(OR($E11503="",$F11503=""),"",IF(AND($G11503=1,$F11503&gt;='Working Hours'!$C$8,$F11503&lt;'Working Hours'!$C$9),1,0))</f>
        <v/>
      </c>
    </row>
    <row r="11504">
      <c r="A11504" s="11" t="n"/>
      <c r="B11504" s="11" t="n"/>
      <c r="C11504" s="11" t="n"/>
      <c r="E11504" s="12">
        <f>IF($A11504="","",IF(ISNUMBER($A11504),$A11504,IFERROR(DATEVALUE($A11504),"")))</f>
        <v/>
      </c>
      <c r="F11504" s="12">
        <f>IF($B11504="","",IF(ISNUMBER($B11504),HOUR($B11504)*2+MINUTE($B11504)/30,IFERROR(VALUE(LEFT($B11504,FIND(":",$B11504)-1))*2+VALUE(MID($B11504,FIND(":",$B11504)+1,2))/30,"")))</f>
        <v/>
      </c>
      <c r="G11504" s="12">
        <f>IF($E11504="","",IF(WEEKDAY($E11504,2)&lt;6,1,0))</f>
        <v/>
      </c>
      <c r="H11504" s="12">
        <f>IF(OR($E11504="",$F11504=""),"",IF(AND($G11504=1,$F11504&gt;='Working Hours'!$C$8,$F11504&lt;'Working Hours'!$C$9),1,0))</f>
        <v/>
      </c>
    </row>
    <row r="11505">
      <c r="A11505" s="11" t="n"/>
      <c r="B11505" s="11" t="n"/>
      <c r="C11505" s="11" t="n"/>
      <c r="E11505" s="12">
        <f>IF($A11505="","",IF(ISNUMBER($A11505),$A11505,IFERROR(DATEVALUE($A11505),"")))</f>
        <v/>
      </c>
      <c r="F11505" s="12">
        <f>IF($B11505="","",IF(ISNUMBER($B11505),HOUR($B11505)*2+MINUTE($B11505)/30,IFERROR(VALUE(LEFT($B11505,FIND(":",$B11505)-1))*2+VALUE(MID($B11505,FIND(":",$B11505)+1,2))/30,"")))</f>
        <v/>
      </c>
      <c r="G11505" s="12">
        <f>IF($E11505="","",IF(WEEKDAY($E11505,2)&lt;6,1,0))</f>
        <v/>
      </c>
      <c r="H11505" s="12">
        <f>IF(OR($E11505="",$F11505=""),"",IF(AND($G11505=1,$F11505&gt;='Working Hours'!$C$8,$F11505&lt;'Working Hours'!$C$9),1,0))</f>
        <v/>
      </c>
    </row>
    <row r="11506">
      <c r="A11506" s="11" t="n"/>
      <c r="B11506" s="11" t="n"/>
      <c r="C11506" s="11" t="n"/>
      <c r="E11506" s="12">
        <f>IF($A11506="","",IF(ISNUMBER($A11506),$A11506,IFERROR(DATEVALUE($A11506),"")))</f>
        <v/>
      </c>
      <c r="F11506" s="12">
        <f>IF($B11506="","",IF(ISNUMBER($B11506),HOUR($B11506)*2+MINUTE($B11506)/30,IFERROR(VALUE(LEFT($B11506,FIND(":",$B11506)-1))*2+VALUE(MID($B11506,FIND(":",$B11506)+1,2))/30,"")))</f>
        <v/>
      </c>
      <c r="G11506" s="12">
        <f>IF($E11506="","",IF(WEEKDAY($E11506,2)&lt;6,1,0))</f>
        <v/>
      </c>
      <c r="H11506" s="12">
        <f>IF(OR($E11506="",$F11506=""),"",IF(AND($G11506=1,$F11506&gt;='Working Hours'!$C$8,$F11506&lt;'Working Hours'!$C$9),1,0))</f>
        <v/>
      </c>
    </row>
    <row r="11507">
      <c r="A11507" s="11" t="n"/>
      <c r="B11507" s="11" t="n"/>
      <c r="C11507" s="11" t="n"/>
      <c r="E11507" s="12">
        <f>IF($A11507="","",IF(ISNUMBER($A11507),$A11507,IFERROR(DATEVALUE($A11507),"")))</f>
        <v/>
      </c>
      <c r="F11507" s="12">
        <f>IF($B11507="","",IF(ISNUMBER($B11507),HOUR($B11507)*2+MINUTE($B11507)/30,IFERROR(VALUE(LEFT($B11507,FIND(":",$B11507)-1))*2+VALUE(MID($B11507,FIND(":",$B11507)+1,2))/30,"")))</f>
        <v/>
      </c>
      <c r="G11507" s="12">
        <f>IF($E11507="","",IF(WEEKDAY($E11507,2)&lt;6,1,0))</f>
        <v/>
      </c>
      <c r="H11507" s="12">
        <f>IF(OR($E11507="",$F11507=""),"",IF(AND($G11507=1,$F11507&gt;='Working Hours'!$C$8,$F11507&lt;'Working Hours'!$C$9),1,0))</f>
        <v/>
      </c>
    </row>
    <row r="11508">
      <c r="A11508" s="11" t="n"/>
      <c r="B11508" s="11" t="n"/>
      <c r="C11508" s="11" t="n"/>
      <c r="E11508" s="12">
        <f>IF($A11508="","",IF(ISNUMBER($A11508),$A11508,IFERROR(DATEVALUE($A11508),"")))</f>
        <v/>
      </c>
      <c r="F11508" s="12">
        <f>IF($B11508="","",IF(ISNUMBER($B11508),HOUR($B11508)*2+MINUTE($B11508)/30,IFERROR(VALUE(LEFT($B11508,FIND(":",$B11508)-1))*2+VALUE(MID($B11508,FIND(":",$B11508)+1,2))/30,"")))</f>
        <v/>
      </c>
      <c r="G11508" s="12">
        <f>IF($E11508="","",IF(WEEKDAY($E11508,2)&lt;6,1,0))</f>
        <v/>
      </c>
      <c r="H11508" s="12">
        <f>IF(OR($E11508="",$F11508=""),"",IF(AND($G11508=1,$F11508&gt;='Working Hours'!$C$8,$F11508&lt;'Working Hours'!$C$9),1,0))</f>
        <v/>
      </c>
    </row>
    <row r="11509">
      <c r="A11509" s="11" t="n"/>
      <c r="B11509" s="11" t="n"/>
      <c r="C11509" s="11" t="n"/>
      <c r="E11509" s="12">
        <f>IF($A11509="","",IF(ISNUMBER($A11509),$A11509,IFERROR(DATEVALUE($A11509),"")))</f>
        <v/>
      </c>
      <c r="F11509" s="12">
        <f>IF($B11509="","",IF(ISNUMBER($B11509),HOUR($B11509)*2+MINUTE($B11509)/30,IFERROR(VALUE(LEFT($B11509,FIND(":",$B11509)-1))*2+VALUE(MID($B11509,FIND(":",$B11509)+1,2))/30,"")))</f>
        <v/>
      </c>
      <c r="G11509" s="12">
        <f>IF($E11509="","",IF(WEEKDAY($E11509,2)&lt;6,1,0))</f>
        <v/>
      </c>
      <c r="H11509" s="12">
        <f>IF(OR($E11509="",$F11509=""),"",IF(AND($G11509=1,$F11509&gt;='Working Hours'!$C$8,$F11509&lt;'Working Hours'!$C$9),1,0))</f>
        <v/>
      </c>
    </row>
    <row r="11510">
      <c r="A11510" s="11" t="n"/>
      <c r="B11510" s="11" t="n"/>
      <c r="C11510" s="11" t="n"/>
      <c r="E11510" s="12">
        <f>IF($A11510="","",IF(ISNUMBER($A11510),$A11510,IFERROR(DATEVALUE($A11510),"")))</f>
        <v/>
      </c>
      <c r="F11510" s="12">
        <f>IF($B11510="","",IF(ISNUMBER($B11510),HOUR($B11510)*2+MINUTE($B11510)/30,IFERROR(VALUE(LEFT($B11510,FIND(":",$B11510)-1))*2+VALUE(MID($B11510,FIND(":",$B11510)+1,2))/30,"")))</f>
        <v/>
      </c>
      <c r="G11510" s="12">
        <f>IF($E11510="","",IF(WEEKDAY($E11510,2)&lt;6,1,0))</f>
        <v/>
      </c>
      <c r="H11510" s="12">
        <f>IF(OR($E11510="",$F11510=""),"",IF(AND($G11510=1,$F11510&gt;='Working Hours'!$C$8,$F11510&lt;'Working Hours'!$C$9),1,0))</f>
        <v/>
      </c>
    </row>
    <row r="11511">
      <c r="A11511" s="11" t="n"/>
      <c r="B11511" s="11" t="n"/>
      <c r="C11511" s="11" t="n"/>
      <c r="E11511" s="12">
        <f>IF($A11511="","",IF(ISNUMBER($A11511),$A11511,IFERROR(DATEVALUE($A11511),"")))</f>
        <v/>
      </c>
      <c r="F11511" s="12">
        <f>IF($B11511="","",IF(ISNUMBER($B11511),HOUR($B11511)*2+MINUTE($B11511)/30,IFERROR(VALUE(LEFT($B11511,FIND(":",$B11511)-1))*2+VALUE(MID($B11511,FIND(":",$B11511)+1,2))/30,"")))</f>
        <v/>
      </c>
      <c r="G11511" s="12">
        <f>IF($E11511="","",IF(WEEKDAY($E11511,2)&lt;6,1,0))</f>
        <v/>
      </c>
      <c r="H11511" s="12">
        <f>IF(OR($E11511="",$F11511=""),"",IF(AND($G11511=1,$F11511&gt;='Working Hours'!$C$8,$F11511&lt;'Working Hours'!$C$9),1,0))</f>
        <v/>
      </c>
    </row>
    <row r="11512">
      <c r="A11512" s="11" t="n"/>
      <c r="B11512" s="11" t="n"/>
      <c r="C11512" s="11" t="n"/>
      <c r="E11512" s="12">
        <f>IF($A11512="","",IF(ISNUMBER($A11512),$A11512,IFERROR(DATEVALUE($A11512),"")))</f>
        <v/>
      </c>
      <c r="F11512" s="12">
        <f>IF($B11512="","",IF(ISNUMBER($B11512),HOUR($B11512)*2+MINUTE($B11512)/30,IFERROR(VALUE(LEFT($B11512,FIND(":",$B11512)-1))*2+VALUE(MID($B11512,FIND(":",$B11512)+1,2))/30,"")))</f>
        <v/>
      </c>
      <c r="G11512" s="12">
        <f>IF($E11512="","",IF(WEEKDAY($E11512,2)&lt;6,1,0))</f>
        <v/>
      </c>
      <c r="H11512" s="12">
        <f>IF(OR($E11512="",$F11512=""),"",IF(AND($G11512=1,$F11512&gt;='Working Hours'!$C$8,$F11512&lt;'Working Hours'!$C$9),1,0))</f>
        <v/>
      </c>
    </row>
    <row r="11513">
      <c r="A11513" s="11" t="n"/>
      <c r="B11513" s="11" t="n"/>
      <c r="C11513" s="11" t="n"/>
      <c r="E11513" s="12">
        <f>IF($A11513="","",IF(ISNUMBER($A11513),$A11513,IFERROR(DATEVALUE($A11513),"")))</f>
        <v/>
      </c>
      <c r="F11513" s="12">
        <f>IF($B11513="","",IF(ISNUMBER($B11513),HOUR($B11513)*2+MINUTE($B11513)/30,IFERROR(VALUE(LEFT($B11513,FIND(":",$B11513)-1))*2+VALUE(MID($B11513,FIND(":",$B11513)+1,2))/30,"")))</f>
        <v/>
      </c>
      <c r="G11513" s="12">
        <f>IF($E11513="","",IF(WEEKDAY($E11513,2)&lt;6,1,0))</f>
        <v/>
      </c>
      <c r="H11513" s="12">
        <f>IF(OR($E11513="",$F11513=""),"",IF(AND($G11513=1,$F11513&gt;='Working Hours'!$C$8,$F11513&lt;'Working Hours'!$C$9),1,0))</f>
        <v/>
      </c>
    </row>
    <row r="11514">
      <c r="A11514" s="11" t="n"/>
      <c r="B11514" s="11" t="n"/>
      <c r="C11514" s="11" t="n"/>
      <c r="E11514" s="12">
        <f>IF($A11514="","",IF(ISNUMBER($A11514),$A11514,IFERROR(DATEVALUE($A11514),"")))</f>
        <v/>
      </c>
      <c r="F11514" s="12">
        <f>IF($B11514="","",IF(ISNUMBER($B11514),HOUR($B11514)*2+MINUTE($B11514)/30,IFERROR(VALUE(LEFT($B11514,FIND(":",$B11514)-1))*2+VALUE(MID($B11514,FIND(":",$B11514)+1,2))/30,"")))</f>
        <v/>
      </c>
      <c r="G11514" s="12">
        <f>IF($E11514="","",IF(WEEKDAY($E11514,2)&lt;6,1,0))</f>
        <v/>
      </c>
      <c r="H11514" s="12">
        <f>IF(OR($E11514="",$F11514=""),"",IF(AND($G11514=1,$F11514&gt;='Working Hours'!$C$8,$F11514&lt;'Working Hours'!$C$9),1,0))</f>
        <v/>
      </c>
    </row>
    <row r="11515">
      <c r="A11515" s="11" t="n"/>
      <c r="B11515" s="11" t="n"/>
      <c r="C11515" s="11" t="n"/>
      <c r="E11515" s="12">
        <f>IF($A11515="","",IF(ISNUMBER($A11515),$A11515,IFERROR(DATEVALUE($A11515),"")))</f>
        <v/>
      </c>
      <c r="F11515" s="12">
        <f>IF($B11515="","",IF(ISNUMBER($B11515),HOUR($B11515)*2+MINUTE($B11515)/30,IFERROR(VALUE(LEFT($B11515,FIND(":",$B11515)-1))*2+VALUE(MID($B11515,FIND(":",$B11515)+1,2))/30,"")))</f>
        <v/>
      </c>
      <c r="G11515" s="12">
        <f>IF($E11515="","",IF(WEEKDAY($E11515,2)&lt;6,1,0))</f>
        <v/>
      </c>
      <c r="H11515" s="12">
        <f>IF(OR($E11515="",$F11515=""),"",IF(AND($G11515=1,$F11515&gt;='Working Hours'!$C$8,$F11515&lt;'Working Hours'!$C$9),1,0))</f>
        <v/>
      </c>
    </row>
    <row r="11516">
      <c r="A11516" s="11" t="n"/>
      <c r="B11516" s="11" t="n"/>
      <c r="C11516" s="11" t="n"/>
      <c r="E11516" s="12">
        <f>IF($A11516="","",IF(ISNUMBER($A11516),$A11516,IFERROR(DATEVALUE($A11516),"")))</f>
        <v/>
      </c>
      <c r="F11516" s="12">
        <f>IF($B11516="","",IF(ISNUMBER($B11516),HOUR($B11516)*2+MINUTE($B11516)/30,IFERROR(VALUE(LEFT($B11516,FIND(":",$B11516)-1))*2+VALUE(MID($B11516,FIND(":",$B11516)+1,2))/30,"")))</f>
        <v/>
      </c>
      <c r="G11516" s="12">
        <f>IF($E11516="","",IF(WEEKDAY($E11516,2)&lt;6,1,0))</f>
        <v/>
      </c>
      <c r="H11516" s="12">
        <f>IF(OR($E11516="",$F11516=""),"",IF(AND($G11516=1,$F11516&gt;='Working Hours'!$C$8,$F11516&lt;'Working Hours'!$C$9),1,0))</f>
        <v/>
      </c>
    </row>
    <row r="11517">
      <c r="A11517" s="11" t="n"/>
      <c r="B11517" s="11" t="n"/>
      <c r="C11517" s="11" t="n"/>
      <c r="E11517" s="12">
        <f>IF($A11517="","",IF(ISNUMBER($A11517),$A11517,IFERROR(DATEVALUE($A11517),"")))</f>
        <v/>
      </c>
      <c r="F11517" s="12">
        <f>IF($B11517="","",IF(ISNUMBER($B11517),HOUR($B11517)*2+MINUTE($B11517)/30,IFERROR(VALUE(LEFT($B11517,FIND(":",$B11517)-1))*2+VALUE(MID($B11517,FIND(":",$B11517)+1,2))/30,"")))</f>
        <v/>
      </c>
      <c r="G11517" s="12">
        <f>IF($E11517="","",IF(WEEKDAY($E11517,2)&lt;6,1,0))</f>
        <v/>
      </c>
      <c r="H11517" s="12">
        <f>IF(OR($E11517="",$F11517=""),"",IF(AND($G11517=1,$F11517&gt;='Working Hours'!$C$8,$F11517&lt;'Working Hours'!$C$9),1,0))</f>
        <v/>
      </c>
    </row>
    <row r="11518">
      <c r="A11518" s="11" t="n"/>
      <c r="B11518" s="11" t="n"/>
      <c r="C11518" s="11" t="n"/>
      <c r="E11518" s="12">
        <f>IF($A11518="","",IF(ISNUMBER($A11518),$A11518,IFERROR(DATEVALUE($A11518),"")))</f>
        <v/>
      </c>
      <c r="F11518" s="12">
        <f>IF($B11518="","",IF(ISNUMBER($B11518),HOUR($B11518)*2+MINUTE($B11518)/30,IFERROR(VALUE(LEFT($B11518,FIND(":",$B11518)-1))*2+VALUE(MID($B11518,FIND(":",$B11518)+1,2))/30,"")))</f>
        <v/>
      </c>
      <c r="G11518" s="12">
        <f>IF($E11518="","",IF(WEEKDAY($E11518,2)&lt;6,1,0))</f>
        <v/>
      </c>
      <c r="H11518" s="12">
        <f>IF(OR($E11518="",$F11518=""),"",IF(AND($G11518=1,$F11518&gt;='Working Hours'!$C$8,$F11518&lt;'Working Hours'!$C$9),1,0))</f>
        <v/>
      </c>
    </row>
    <row r="11519">
      <c r="A11519" s="11" t="n"/>
      <c r="B11519" s="11" t="n"/>
      <c r="C11519" s="11" t="n"/>
      <c r="E11519" s="12">
        <f>IF($A11519="","",IF(ISNUMBER($A11519),$A11519,IFERROR(DATEVALUE($A11519),"")))</f>
        <v/>
      </c>
      <c r="F11519" s="12">
        <f>IF($B11519="","",IF(ISNUMBER($B11519),HOUR($B11519)*2+MINUTE($B11519)/30,IFERROR(VALUE(LEFT($B11519,FIND(":",$B11519)-1))*2+VALUE(MID($B11519,FIND(":",$B11519)+1,2))/30,"")))</f>
        <v/>
      </c>
      <c r="G11519" s="12">
        <f>IF($E11519="","",IF(WEEKDAY($E11519,2)&lt;6,1,0))</f>
        <v/>
      </c>
      <c r="H11519" s="12">
        <f>IF(OR($E11519="",$F11519=""),"",IF(AND($G11519=1,$F11519&gt;='Working Hours'!$C$8,$F11519&lt;'Working Hours'!$C$9),1,0))</f>
        <v/>
      </c>
    </row>
    <row r="11520">
      <c r="A11520" s="11" t="n"/>
      <c r="B11520" s="11" t="n"/>
      <c r="C11520" s="11" t="n"/>
      <c r="E11520" s="12">
        <f>IF($A11520="","",IF(ISNUMBER($A11520),$A11520,IFERROR(DATEVALUE($A11520),"")))</f>
        <v/>
      </c>
      <c r="F11520" s="12">
        <f>IF($B11520="","",IF(ISNUMBER($B11520),HOUR($B11520)*2+MINUTE($B11520)/30,IFERROR(VALUE(LEFT($B11520,FIND(":",$B11520)-1))*2+VALUE(MID($B11520,FIND(":",$B11520)+1,2))/30,"")))</f>
        <v/>
      </c>
      <c r="G11520" s="12">
        <f>IF($E11520="","",IF(WEEKDAY($E11520,2)&lt;6,1,0))</f>
        <v/>
      </c>
      <c r="H11520" s="12">
        <f>IF(OR($E11520="",$F11520=""),"",IF(AND($G11520=1,$F11520&gt;='Working Hours'!$C$8,$F11520&lt;'Working Hours'!$C$9),1,0))</f>
        <v/>
      </c>
    </row>
    <row r="11521">
      <c r="A11521" s="11" t="n"/>
      <c r="B11521" s="11" t="n"/>
      <c r="C11521" s="11" t="n"/>
      <c r="E11521" s="12">
        <f>IF($A11521="","",IF(ISNUMBER($A11521),$A11521,IFERROR(DATEVALUE($A11521),"")))</f>
        <v/>
      </c>
      <c r="F11521" s="12">
        <f>IF($B11521="","",IF(ISNUMBER($B11521),HOUR($B11521)*2+MINUTE($B11521)/30,IFERROR(VALUE(LEFT($B11521,FIND(":",$B11521)-1))*2+VALUE(MID($B11521,FIND(":",$B11521)+1,2))/30,"")))</f>
        <v/>
      </c>
      <c r="G11521" s="12">
        <f>IF($E11521="","",IF(WEEKDAY($E11521,2)&lt;6,1,0))</f>
        <v/>
      </c>
      <c r="H11521" s="12">
        <f>IF(OR($E11521="",$F11521=""),"",IF(AND($G11521=1,$F11521&gt;='Working Hours'!$C$8,$F11521&lt;'Working Hours'!$C$9),1,0))</f>
        <v/>
      </c>
    </row>
    <row r="11522">
      <c r="A11522" s="11" t="n"/>
      <c r="B11522" s="11" t="n"/>
      <c r="C11522" s="11" t="n"/>
      <c r="E11522" s="12">
        <f>IF($A11522="","",IF(ISNUMBER($A11522),$A11522,IFERROR(DATEVALUE($A11522),"")))</f>
        <v/>
      </c>
      <c r="F11522" s="12">
        <f>IF($B11522="","",IF(ISNUMBER($B11522),HOUR($B11522)*2+MINUTE($B11522)/30,IFERROR(VALUE(LEFT($B11522,FIND(":",$B11522)-1))*2+VALUE(MID($B11522,FIND(":",$B11522)+1,2))/30,"")))</f>
        <v/>
      </c>
      <c r="G11522" s="12">
        <f>IF($E11522="","",IF(WEEKDAY($E11522,2)&lt;6,1,0))</f>
        <v/>
      </c>
      <c r="H11522" s="12">
        <f>IF(OR($E11522="",$F11522=""),"",IF(AND($G11522=1,$F11522&gt;='Working Hours'!$C$8,$F11522&lt;'Working Hours'!$C$9),1,0))</f>
        <v/>
      </c>
    </row>
    <row r="11523">
      <c r="A11523" s="11" t="n"/>
      <c r="B11523" s="11" t="n"/>
      <c r="C11523" s="11" t="n"/>
      <c r="E11523" s="12">
        <f>IF($A11523="","",IF(ISNUMBER($A11523),$A11523,IFERROR(DATEVALUE($A11523),"")))</f>
        <v/>
      </c>
      <c r="F11523" s="12">
        <f>IF($B11523="","",IF(ISNUMBER($B11523),HOUR($B11523)*2+MINUTE($B11523)/30,IFERROR(VALUE(LEFT($B11523,FIND(":",$B11523)-1))*2+VALUE(MID($B11523,FIND(":",$B11523)+1,2))/30,"")))</f>
        <v/>
      </c>
      <c r="G11523" s="12">
        <f>IF($E11523="","",IF(WEEKDAY($E11523,2)&lt;6,1,0))</f>
        <v/>
      </c>
      <c r="H11523" s="12">
        <f>IF(OR($E11523="",$F11523=""),"",IF(AND($G11523=1,$F11523&gt;='Working Hours'!$C$8,$F11523&lt;'Working Hours'!$C$9),1,0))</f>
        <v/>
      </c>
    </row>
    <row r="11524">
      <c r="A11524" s="11" t="n"/>
      <c r="B11524" s="11" t="n"/>
      <c r="C11524" s="11" t="n"/>
      <c r="E11524" s="12">
        <f>IF($A11524="","",IF(ISNUMBER($A11524),$A11524,IFERROR(DATEVALUE($A11524),"")))</f>
        <v/>
      </c>
      <c r="F11524" s="12">
        <f>IF($B11524="","",IF(ISNUMBER($B11524),HOUR($B11524)*2+MINUTE($B11524)/30,IFERROR(VALUE(LEFT($B11524,FIND(":",$B11524)-1))*2+VALUE(MID($B11524,FIND(":",$B11524)+1,2))/30,"")))</f>
        <v/>
      </c>
      <c r="G11524" s="12">
        <f>IF($E11524="","",IF(WEEKDAY($E11524,2)&lt;6,1,0))</f>
        <v/>
      </c>
      <c r="H11524" s="12">
        <f>IF(OR($E11524="",$F11524=""),"",IF(AND($G11524=1,$F11524&gt;='Working Hours'!$C$8,$F11524&lt;'Working Hours'!$C$9),1,0))</f>
        <v/>
      </c>
    </row>
    <row r="11525">
      <c r="A11525" s="11" t="n"/>
      <c r="B11525" s="11" t="n"/>
      <c r="C11525" s="11" t="n"/>
      <c r="E11525" s="12">
        <f>IF($A11525="","",IF(ISNUMBER($A11525),$A11525,IFERROR(DATEVALUE($A11525),"")))</f>
        <v/>
      </c>
      <c r="F11525" s="12">
        <f>IF($B11525="","",IF(ISNUMBER($B11525),HOUR($B11525)*2+MINUTE($B11525)/30,IFERROR(VALUE(LEFT($B11525,FIND(":",$B11525)-1))*2+VALUE(MID($B11525,FIND(":",$B11525)+1,2))/30,"")))</f>
        <v/>
      </c>
      <c r="G11525" s="12">
        <f>IF($E11525="","",IF(WEEKDAY($E11525,2)&lt;6,1,0))</f>
        <v/>
      </c>
      <c r="H11525" s="12">
        <f>IF(OR($E11525="",$F11525=""),"",IF(AND($G11525=1,$F11525&gt;='Working Hours'!$C$8,$F11525&lt;'Working Hours'!$C$9),1,0))</f>
        <v/>
      </c>
    </row>
    <row r="11526">
      <c r="A11526" s="11" t="n"/>
      <c r="B11526" s="11" t="n"/>
      <c r="C11526" s="11" t="n"/>
      <c r="E11526" s="12">
        <f>IF($A11526="","",IF(ISNUMBER($A11526),$A11526,IFERROR(DATEVALUE($A11526),"")))</f>
        <v/>
      </c>
      <c r="F11526" s="12">
        <f>IF($B11526="","",IF(ISNUMBER($B11526),HOUR($B11526)*2+MINUTE($B11526)/30,IFERROR(VALUE(LEFT($B11526,FIND(":",$B11526)-1))*2+VALUE(MID($B11526,FIND(":",$B11526)+1,2))/30,"")))</f>
        <v/>
      </c>
      <c r="G11526" s="12">
        <f>IF($E11526="","",IF(WEEKDAY($E11526,2)&lt;6,1,0))</f>
        <v/>
      </c>
      <c r="H11526" s="12">
        <f>IF(OR($E11526="",$F11526=""),"",IF(AND($G11526=1,$F11526&gt;='Working Hours'!$C$8,$F11526&lt;'Working Hours'!$C$9),1,0))</f>
        <v/>
      </c>
    </row>
    <row r="11527">
      <c r="A11527" s="11" t="n"/>
      <c r="B11527" s="11" t="n"/>
      <c r="C11527" s="11" t="n"/>
      <c r="E11527" s="12">
        <f>IF($A11527="","",IF(ISNUMBER($A11527),$A11527,IFERROR(DATEVALUE($A11527),"")))</f>
        <v/>
      </c>
      <c r="F11527" s="12">
        <f>IF($B11527="","",IF(ISNUMBER($B11527),HOUR($B11527)*2+MINUTE($B11527)/30,IFERROR(VALUE(LEFT($B11527,FIND(":",$B11527)-1))*2+VALUE(MID($B11527,FIND(":",$B11527)+1,2))/30,"")))</f>
        <v/>
      </c>
      <c r="G11527" s="12">
        <f>IF($E11527="","",IF(WEEKDAY($E11527,2)&lt;6,1,0))</f>
        <v/>
      </c>
      <c r="H11527" s="12">
        <f>IF(OR($E11527="",$F11527=""),"",IF(AND($G11527=1,$F11527&gt;='Working Hours'!$C$8,$F11527&lt;'Working Hours'!$C$9),1,0))</f>
        <v/>
      </c>
    </row>
    <row r="11528">
      <c r="A11528" s="11" t="n"/>
      <c r="B11528" s="11" t="n"/>
      <c r="C11528" s="11" t="n"/>
      <c r="E11528" s="12">
        <f>IF($A11528="","",IF(ISNUMBER($A11528),$A11528,IFERROR(DATEVALUE($A11528),"")))</f>
        <v/>
      </c>
      <c r="F11528" s="12">
        <f>IF($B11528="","",IF(ISNUMBER($B11528),HOUR($B11528)*2+MINUTE($B11528)/30,IFERROR(VALUE(LEFT($B11528,FIND(":",$B11528)-1))*2+VALUE(MID($B11528,FIND(":",$B11528)+1,2))/30,"")))</f>
        <v/>
      </c>
      <c r="G11528" s="12">
        <f>IF($E11528="","",IF(WEEKDAY($E11528,2)&lt;6,1,0))</f>
        <v/>
      </c>
      <c r="H11528" s="12">
        <f>IF(OR($E11528="",$F11528=""),"",IF(AND($G11528=1,$F11528&gt;='Working Hours'!$C$8,$F11528&lt;'Working Hours'!$C$9),1,0))</f>
        <v/>
      </c>
    </row>
    <row r="11529">
      <c r="A11529" s="11" t="n"/>
      <c r="B11529" s="11" t="n"/>
      <c r="C11529" s="11" t="n"/>
      <c r="E11529" s="12">
        <f>IF($A11529="","",IF(ISNUMBER($A11529),$A11529,IFERROR(DATEVALUE($A11529),"")))</f>
        <v/>
      </c>
      <c r="F11529" s="12">
        <f>IF($B11529="","",IF(ISNUMBER($B11529),HOUR($B11529)*2+MINUTE($B11529)/30,IFERROR(VALUE(LEFT($B11529,FIND(":",$B11529)-1))*2+VALUE(MID($B11529,FIND(":",$B11529)+1,2))/30,"")))</f>
        <v/>
      </c>
      <c r="G11529" s="12">
        <f>IF($E11529="","",IF(WEEKDAY($E11529,2)&lt;6,1,0))</f>
        <v/>
      </c>
      <c r="H11529" s="12">
        <f>IF(OR($E11529="",$F11529=""),"",IF(AND($G11529=1,$F11529&gt;='Working Hours'!$C$8,$F11529&lt;'Working Hours'!$C$9),1,0))</f>
        <v/>
      </c>
    </row>
    <row r="11530">
      <c r="A11530" s="11" t="n"/>
      <c r="B11530" s="11" t="n"/>
      <c r="C11530" s="11" t="n"/>
      <c r="E11530" s="12">
        <f>IF($A11530="","",IF(ISNUMBER($A11530),$A11530,IFERROR(DATEVALUE($A11530),"")))</f>
        <v/>
      </c>
      <c r="F11530" s="12">
        <f>IF($B11530="","",IF(ISNUMBER($B11530),HOUR($B11530)*2+MINUTE($B11530)/30,IFERROR(VALUE(LEFT($B11530,FIND(":",$B11530)-1))*2+VALUE(MID($B11530,FIND(":",$B11530)+1,2))/30,"")))</f>
        <v/>
      </c>
      <c r="G11530" s="12">
        <f>IF($E11530="","",IF(WEEKDAY($E11530,2)&lt;6,1,0))</f>
        <v/>
      </c>
      <c r="H11530" s="12">
        <f>IF(OR($E11530="",$F11530=""),"",IF(AND($G11530=1,$F11530&gt;='Working Hours'!$C$8,$F11530&lt;'Working Hours'!$C$9),1,0))</f>
        <v/>
      </c>
    </row>
    <row r="11531">
      <c r="A11531" s="11" t="n"/>
      <c r="B11531" s="11" t="n"/>
      <c r="C11531" s="11" t="n"/>
      <c r="E11531" s="12">
        <f>IF($A11531="","",IF(ISNUMBER($A11531),$A11531,IFERROR(DATEVALUE($A11531),"")))</f>
        <v/>
      </c>
      <c r="F11531" s="12">
        <f>IF($B11531="","",IF(ISNUMBER($B11531),HOUR($B11531)*2+MINUTE($B11531)/30,IFERROR(VALUE(LEFT($B11531,FIND(":",$B11531)-1))*2+VALUE(MID($B11531,FIND(":",$B11531)+1,2))/30,"")))</f>
        <v/>
      </c>
      <c r="G11531" s="12">
        <f>IF($E11531="","",IF(WEEKDAY($E11531,2)&lt;6,1,0))</f>
        <v/>
      </c>
      <c r="H11531" s="12">
        <f>IF(OR($E11531="",$F11531=""),"",IF(AND($G11531=1,$F11531&gt;='Working Hours'!$C$8,$F11531&lt;'Working Hours'!$C$9),1,0))</f>
        <v/>
      </c>
    </row>
    <row r="11532">
      <c r="A11532" s="11" t="n"/>
      <c r="B11532" s="11" t="n"/>
      <c r="C11532" s="11" t="n"/>
      <c r="E11532" s="12">
        <f>IF($A11532="","",IF(ISNUMBER($A11532),$A11532,IFERROR(DATEVALUE($A11532),"")))</f>
        <v/>
      </c>
      <c r="F11532" s="12">
        <f>IF($B11532="","",IF(ISNUMBER($B11532),HOUR($B11532)*2+MINUTE($B11532)/30,IFERROR(VALUE(LEFT($B11532,FIND(":",$B11532)-1))*2+VALUE(MID($B11532,FIND(":",$B11532)+1,2))/30,"")))</f>
        <v/>
      </c>
      <c r="G11532" s="12">
        <f>IF($E11532="","",IF(WEEKDAY($E11532,2)&lt;6,1,0))</f>
        <v/>
      </c>
      <c r="H11532" s="12">
        <f>IF(OR($E11532="",$F11532=""),"",IF(AND($G11532=1,$F11532&gt;='Working Hours'!$C$8,$F11532&lt;'Working Hours'!$C$9),1,0))</f>
        <v/>
      </c>
    </row>
    <row r="11533">
      <c r="A11533" s="11" t="n"/>
      <c r="B11533" s="11" t="n"/>
      <c r="C11533" s="11" t="n"/>
      <c r="E11533" s="12">
        <f>IF($A11533="","",IF(ISNUMBER($A11533),$A11533,IFERROR(DATEVALUE($A11533),"")))</f>
        <v/>
      </c>
      <c r="F11533" s="12">
        <f>IF($B11533="","",IF(ISNUMBER($B11533),HOUR($B11533)*2+MINUTE($B11533)/30,IFERROR(VALUE(LEFT($B11533,FIND(":",$B11533)-1))*2+VALUE(MID($B11533,FIND(":",$B11533)+1,2))/30,"")))</f>
        <v/>
      </c>
      <c r="G11533" s="12">
        <f>IF($E11533="","",IF(WEEKDAY($E11533,2)&lt;6,1,0))</f>
        <v/>
      </c>
      <c r="H11533" s="12">
        <f>IF(OR($E11533="",$F11533=""),"",IF(AND($G11533=1,$F11533&gt;='Working Hours'!$C$8,$F11533&lt;'Working Hours'!$C$9),1,0))</f>
        <v/>
      </c>
    </row>
    <row r="11534">
      <c r="A11534" s="11" t="n"/>
      <c r="B11534" s="11" t="n"/>
      <c r="C11534" s="11" t="n"/>
      <c r="E11534" s="12">
        <f>IF($A11534="","",IF(ISNUMBER($A11534),$A11534,IFERROR(DATEVALUE($A11534),"")))</f>
        <v/>
      </c>
      <c r="F11534" s="12">
        <f>IF($B11534="","",IF(ISNUMBER($B11534),HOUR($B11534)*2+MINUTE($B11534)/30,IFERROR(VALUE(LEFT($B11534,FIND(":",$B11534)-1))*2+VALUE(MID($B11534,FIND(":",$B11534)+1,2))/30,"")))</f>
        <v/>
      </c>
      <c r="G11534" s="12">
        <f>IF($E11534="","",IF(WEEKDAY($E11534,2)&lt;6,1,0))</f>
        <v/>
      </c>
      <c r="H11534" s="12">
        <f>IF(OR($E11534="",$F11534=""),"",IF(AND($G11534=1,$F11534&gt;='Working Hours'!$C$8,$F11534&lt;'Working Hours'!$C$9),1,0))</f>
        <v/>
      </c>
    </row>
    <row r="11535">
      <c r="A11535" s="11" t="n"/>
      <c r="B11535" s="11" t="n"/>
      <c r="C11535" s="11" t="n"/>
      <c r="E11535" s="12">
        <f>IF($A11535="","",IF(ISNUMBER($A11535),$A11535,IFERROR(DATEVALUE($A11535),"")))</f>
        <v/>
      </c>
      <c r="F11535" s="12">
        <f>IF($B11535="","",IF(ISNUMBER($B11535),HOUR($B11535)*2+MINUTE($B11535)/30,IFERROR(VALUE(LEFT($B11535,FIND(":",$B11535)-1))*2+VALUE(MID($B11535,FIND(":",$B11535)+1,2))/30,"")))</f>
        <v/>
      </c>
      <c r="G11535" s="12">
        <f>IF($E11535="","",IF(WEEKDAY($E11535,2)&lt;6,1,0))</f>
        <v/>
      </c>
      <c r="H11535" s="12">
        <f>IF(OR($E11535="",$F11535=""),"",IF(AND($G11535=1,$F11535&gt;='Working Hours'!$C$8,$F11535&lt;'Working Hours'!$C$9),1,0))</f>
        <v/>
      </c>
    </row>
    <row r="11536">
      <c r="A11536" s="11" t="n"/>
      <c r="B11536" s="11" t="n"/>
      <c r="C11536" s="11" t="n"/>
      <c r="E11536" s="12">
        <f>IF($A11536="","",IF(ISNUMBER($A11536),$A11536,IFERROR(DATEVALUE($A11536),"")))</f>
        <v/>
      </c>
      <c r="F11536" s="12">
        <f>IF($B11536="","",IF(ISNUMBER($B11536),HOUR($B11536)*2+MINUTE($B11536)/30,IFERROR(VALUE(LEFT($B11536,FIND(":",$B11536)-1))*2+VALUE(MID($B11536,FIND(":",$B11536)+1,2))/30,"")))</f>
        <v/>
      </c>
      <c r="G11536" s="12">
        <f>IF($E11536="","",IF(WEEKDAY($E11536,2)&lt;6,1,0))</f>
        <v/>
      </c>
      <c r="H11536" s="12">
        <f>IF(OR($E11536="",$F11536=""),"",IF(AND($G11536=1,$F11536&gt;='Working Hours'!$C$8,$F11536&lt;'Working Hours'!$C$9),1,0))</f>
        <v/>
      </c>
    </row>
    <row r="11537">
      <c r="A11537" s="11" t="n"/>
      <c r="B11537" s="11" t="n"/>
      <c r="C11537" s="11" t="n"/>
      <c r="E11537" s="12">
        <f>IF($A11537="","",IF(ISNUMBER($A11537),$A11537,IFERROR(DATEVALUE($A11537),"")))</f>
        <v/>
      </c>
      <c r="F11537" s="12">
        <f>IF($B11537="","",IF(ISNUMBER($B11537),HOUR($B11537)*2+MINUTE($B11537)/30,IFERROR(VALUE(LEFT($B11537,FIND(":",$B11537)-1))*2+VALUE(MID($B11537,FIND(":",$B11537)+1,2))/30,"")))</f>
        <v/>
      </c>
      <c r="G11537" s="12">
        <f>IF($E11537="","",IF(WEEKDAY($E11537,2)&lt;6,1,0))</f>
        <v/>
      </c>
      <c r="H11537" s="12">
        <f>IF(OR($E11537="",$F11537=""),"",IF(AND($G11537=1,$F11537&gt;='Working Hours'!$C$8,$F11537&lt;'Working Hours'!$C$9),1,0))</f>
        <v/>
      </c>
    </row>
    <row r="11538">
      <c r="A11538" s="11" t="n"/>
      <c r="B11538" s="11" t="n"/>
      <c r="C11538" s="11" t="n"/>
      <c r="E11538" s="12">
        <f>IF($A11538="","",IF(ISNUMBER($A11538),$A11538,IFERROR(DATEVALUE($A11538),"")))</f>
        <v/>
      </c>
      <c r="F11538" s="12">
        <f>IF($B11538="","",IF(ISNUMBER($B11538),HOUR($B11538)*2+MINUTE($B11538)/30,IFERROR(VALUE(LEFT($B11538,FIND(":",$B11538)-1))*2+VALUE(MID($B11538,FIND(":",$B11538)+1,2))/30,"")))</f>
        <v/>
      </c>
      <c r="G11538" s="12">
        <f>IF($E11538="","",IF(WEEKDAY($E11538,2)&lt;6,1,0))</f>
        <v/>
      </c>
      <c r="H11538" s="12">
        <f>IF(OR($E11538="",$F11538=""),"",IF(AND($G11538=1,$F11538&gt;='Working Hours'!$C$8,$F11538&lt;'Working Hours'!$C$9),1,0))</f>
        <v/>
      </c>
    </row>
    <row r="11539">
      <c r="A11539" s="11" t="n"/>
      <c r="B11539" s="11" t="n"/>
      <c r="C11539" s="11" t="n"/>
      <c r="E11539" s="12">
        <f>IF($A11539="","",IF(ISNUMBER($A11539),$A11539,IFERROR(DATEVALUE($A11539),"")))</f>
        <v/>
      </c>
      <c r="F11539" s="12">
        <f>IF($B11539="","",IF(ISNUMBER($B11539),HOUR($B11539)*2+MINUTE($B11539)/30,IFERROR(VALUE(LEFT($B11539,FIND(":",$B11539)-1))*2+VALUE(MID($B11539,FIND(":",$B11539)+1,2))/30,"")))</f>
        <v/>
      </c>
      <c r="G11539" s="12">
        <f>IF($E11539="","",IF(WEEKDAY($E11539,2)&lt;6,1,0))</f>
        <v/>
      </c>
      <c r="H11539" s="12">
        <f>IF(OR($E11539="",$F11539=""),"",IF(AND($G11539=1,$F11539&gt;='Working Hours'!$C$8,$F11539&lt;'Working Hours'!$C$9),1,0))</f>
        <v/>
      </c>
    </row>
    <row r="11540">
      <c r="A11540" s="11" t="n"/>
      <c r="B11540" s="11" t="n"/>
      <c r="C11540" s="11" t="n"/>
      <c r="E11540" s="12">
        <f>IF($A11540="","",IF(ISNUMBER($A11540),$A11540,IFERROR(DATEVALUE($A11540),"")))</f>
        <v/>
      </c>
      <c r="F11540" s="12">
        <f>IF($B11540="","",IF(ISNUMBER($B11540),HOUR($B11540)*2+MINUTE($B11540)/30,IFERROR(VALUE(LEFT($B11540,FIND(":",$B11540)-1))*2+VALUE(MID($B11540,FIND(":",$B11540)+1,2))/30,"")))</f>
        <v/>
      </c>
      <c r="G11540" s="12">
        <f>IF($E11540="","",IF(WEEKDAY($E11540,2)&lt;6,1,0))</f>
        <v/>
      </c>
      <c r="H11540" s="12">
        <f>IF(OR($E11540="",$F11540=""),"",IF(AND($G11540=1,$F11540&gt;='Working Hours'!$C$8,$F11540&lt;'Working Hours'!$C$9),1,0))</f>
        <v/>
      </c>
    </row>
    <row r="11541">
      <c r="A11541" s="11" t="n"/>
      <c r="B11541" s="11" t="n"/>
      <c r="C11541" s="11" t="n"/>
      <c r="E11541" s="12">
        <f>IF($A11541="","",IF(ISNUMBER($A11541),$A11541,IFERROR(DATEVALUE($A11541),"")))</f>
        <v/>
      </c>
      <c r="F11541" s="12">
        <f>IF($B11541="","",IF(ISNUMBER($B11541),HOUR($B11541)*2+MINUTE($B11541)/30,IFERROR(VALUE(LEFT($B11541,FIND(":",$B11541)-1))*2+VALUE(MID($B11541,FIND(":",$B11541)+1,2))/30,"")))</f>
        <v/>
      </c>
      <c r="G11541" s="12">
        <f>IF($E11541="","",IF(WEEKDAY($E11541,2)&lt;6,1,0))</f>
        <v/>
      </c>
      <c r="H11541" s="12">
        <f>IF(OR($E11541="",$F11541=""),"",IF(AND($G11541=1,$F11541&gt;='Working Hours'!$C$8,$F11541&lt;'Working Hours'!$C$9),1,0))</f>
        <v/>
      </c>
    </row>
    <row r="11542">
      <c r="A11542" s="11" t="n"/>
      <c r="B11542" s="11" t="n"/>
      <c r="C11542" s="11" t="n"/>
      <c r="E11542" s="12">
        <f>IF($A11542="","",IF(ISNUMBER($A11542),$A11542,IFERROR(DATEVALUE($A11542),"")))</f>
        <v/>
      </c>
      <c r="F11542" s="12">
        <f>IF($B11542="","",IF(ISNUMBER($B11542),HOUR($B11542)*2+MINUTE($B11542)/30,IFERROR(VALUE(LEFT($B11542,FIND(":",$B11542)-1))*2+VALUE(MID($B11542,FIND(":",$B11542)+1,2))/30,"")))</f>
        <v/>
      </c>
      <c r="G11542" s="12">
        <f>IF($E11542="","",IF(WEEKDAY($E11542,2)&lt;6,1,0))</f>
        <v/>
      </c>
      <c r="H11542" s="12">
        <f>IF(OR($E11542="",$F11542=""),"",IF(AND($G11542=1,$F11542&gt;='Working Hours'!$C$8,$F11542&lt;'Working Hours'!$C$9),1,0))</f>
        <v/>
      </c>
    </row>
    <row r="11543">
      <c r="A11543" s="11" t="n"/>
      <c r="B11543" s="11" t="n"/>
      <c r="C11543" s="11" t="n"/>
      <c r="E11543" s="12">
        <f>IF($A11543="","",IF(ISNUMBER($A11543),$A11543,IFERROR(DATEVALUE($A11543),"")))</f>
        <v/>
      </c>
      <c r="F11543" s="12">
        <f>IF($B11543="","",IF(ISNUMBER($B11543),HOUR($B11543)*2+MINUTE($B11543)/30,IFERROR(VALUE(LEFT($B11543,FIND(":",$B11543)-1))*2+VALUE(MID($B11543,FIND(":",$B11543)+1,2))/30,"")))</f>
        <v/>
      </c>
      <c r="G11543" s="12">
        <f>IF($E11543="","",IF(WEEKDAY($E11543,2)&lt;6,1,0))</f>
        <v/>
      </c>
      <c r="H11543" s="12">
        <f>IF(OR($E11543="",$F11543=""),"",IF(AND($G11543=1,$F11543&gt;='Working Hours'!$C$8,$F11543&lt;'Working Hours'!$C$9),1,0))</f>
        <v/>
      </c>
    </row>
    <row r="11544">
      <c r="A11544" s="11" t="n"/>
      <c r="B11544" s="11" t="n"/>
      <c r="C11544" s="11" t="n"/>
      <c r="E11544" s="12">
        <f>IF($A11544="","",IF(ISNUMBER($A11544),$A11544,IFERROR(DATEVALUE($A11544),"")))</f>
        <v/>
      </c>
      <c r="F11544" s="12">
        <f>IF($B11544="","",IF(ISNUMBER($B11544),HOUR($B11544)*2+MINUTE($B11544)/30,IFERROR(VALUE(LEFT($B11544,FIND(":",$B11544)-1))*2+VALUE(MID($B11544,FIND(":",$B11544)+1,2))/30,"")))</f>
        <v/>
      </c>
      <c r="G11544" s="12">
        <f>IF($E11544="","",IF(WEEKDAY($E11544,2)&lt;6,1,0))</f>
        <v/>
      </c>
      <c r="H11544" s="12">
        <f>IF(OR($E11544="",$F11544=""),"",IF(AND($G11544=1,$F11544&gt;='Working Hours'!$C$8,$F11544&lt;'Working Hours'!$C$9),1,0))</f>
        <v/>
      </c>
    </row>
    <row r="11545">
      <c r="A11545" s="11" t="n"/>
      <c r="B11545" s="11" t="n"/>
      <c r="C11545" s="11" t="n"/>
      <c r="E11545" s="12">
        <f>IF($A11545="","",IF(ISNUMBER($A11545),$A11545,IFERROR(DATEVALUE($A11545),"")))</f>
        <v/>
      </c>
      <c r="F11545" s="12">
        <f>IF($B11545="","",IF(ISNUMBER($B11545),HOUR($B11545)*2+MINUTE($B11545)/30,IFERROR(VALUE(LEFT($B11545,FIND(":",$B11545)-1))*2+VALUE(MID($B11545,FIND(":",$B11545)+1,2))/30,"")))</f>
        <v/>
      </c>
      <c r="G11545" s="12">
        <f>IF($E11545="","",IF(WEEKDAY($E11545,2)&lt;6,1,0))</f>
        <v/>
      </c>
      <c r="H11545" s="12">
        <f>IF(OR($E11545="",$F11545=""),"",IF(AND($G11545=1,$F11545&gt;='Working Hours'!$C$8,$F11545&lt;'Working Hours'!$C$9),1,0))</f>
        <v/>
      </c>
    </row>
    <row r="11546">
      <c r="A11546" s="11" t="n"/>
      <c r="B11546" s="11" t="n"/>
      <c r="C11546" s="11" t="n"/>
      <c r="E11546" s="12">
        <f>IF($A11546="","",IF(ISNUMBER($A11546),$A11546,IFERROR(DATEVALUE($A11546),"")))</f>
        <v/>
      </c>
      <c r="F11546" s="12">
        <f>IF($B11546="","",IF(ISNUMBER($B11546),HOUR($B11546)*2+MINUTE($B11546)/30,IFERROR(VALUE(LEFT($B11546,FIND(":",$B11546)-1))*2+VALUE(MID($B11546,FIND(":",$B11546)+1,2))/30,"")))</f>
        <v/>
      </c>
      <c r="G11546" s="12">
        <f>IF($E11546="","",IF(WEEKDAY($E11546,2)&lt;6,1,0))</f>
        <v/>
      </c>
      <c r="H11546" s="12">
        <f>IF(OR($E11546="",$F11546=""),"",IF(AND($G11546=1,$F11546&gt;='Working Hours'!$C$8,$F11546&lt;'Working Hours'!$C$9),1,0))</f>
        <v/>
      </c>
    </row>
    <row r="11547">
      <c r="A11547" s="11" t="n"/>
      <c r="B11547" s="11" t="n"/>
      <c r="C11547" s="11" t="n"/>
      <c r="E11547" s="12">
        <f>IF($A11547="","",IF(ISNUMBER($A11547),$A11547,IFERROR(DATEVALUE($A11547),"")))</f>
        <v/>
      </c>
      <c r="F11547" s="12">
        <f>IF($B11547="","",IF(ISNUMBER($B11547),HOUR($B11547)*2+MINUTE($B11547)/30,IFERROR(VALUE(LEFT($B11547,FIND(":",$B11547)-1))*2+VALUE(MID($B11547,FIND(":",$B11547)+1,2))/30,"")))</f>
        <v/>
      </c>
      <c r="G11547" s="12">
        <f>IF($E11547="","",IF(WEEKDAY($E11547,2)&lt;6,1,0))</f>
        <v/>
      </c>
      <c r="H11547" s="12">
        <f>IF(OR($E11547="",$F11547=""),"",IF(AND($G11547=1,$F11547&gt;='Working Hours'!$C$8,$F11547&lt;'Working Hours'!$C$9),1,0))</f>
        <v/>
      </c>
    </row>
    <row r="11548">
      <c r="A11548" s="11" t="n"/>
      <c r="B11548" s="11" t="n"/>
      <c r="C11548" s="11" t="n"/>
      <c r="E11548" s="12">
        <f>IF($A11548="","",IF(ISNUMBER($A11548),$A11548,IFERROR(DATEVALUE($A11548),"")))</f>
        <v/>
      </c>
      <c r="F11548" s="12">
        <f>IF($B11548="","",IF(ISNUMBER($B11548),HOUR($B11548)*2+MINUTE($B11548)/30,IFERROR(VALUE(LEFT($B11548,FIND(":",$B11548)-1))*2+VALUE(MID($B11548,FIND(":",$B11548)+1,2))/30,"")))</f>
        <v/>
      </c>
      <c r="G11548" s="12">
        <f>IF($E11548="","",IF(WEEKDAY($E11548,2)&lt;6,1,0))</f>
        <v/>
      </c>
      <c r="H11548" s="12">
        <f>IF(OR($E11548="",$F11548=""),"",IF(AND($G11548=1,$F11548&gt;='Working Hours'!$C$8,$F11548&lt;'Working Hours'!$C$9),1,0))</f>
        <v/>
      </c>
    </row>
    <row r="11549">
      <c r="A11549" s="11" t="n"/>
      <c r="B11549" s="11" t="n"/>
      <c r="C11549" s="11" t="n"/>
      <c r="E11549" s="12">
        <f>IF($A11549="","",IF(ISNUMBER($A11549),$A11549,IFERROR(DATEVALUE($A11549),"")))</f>
        <v/>
      </c>
      <c r="F11549" s="12">
        <f>IF($B11549="","",IF(ISNUMBER($B11549),HOUR($B11549)*2+MINUTE($B11549)/30,IFERROR(VALUE(LEFT($B11549,FIND(":",$B11549)-1))*2+VALUE(MID($B11549,FIND(":",$B11549)+1,2))/30,"")))</f>
        <v/>
      </c>
      <c r="G11549" s="12">
        <f>IF($E11549="","",IF(WEEKDAY($E11549,2)&lt;6,1,0))</f>
        <v/>
      </c>
      <c r="H11549" s="12">
        <f>IF(OR($E11549="",$F11549=""),"",IF(AND($G11549=1,$F11549&gt;='Working Hours'!$C$8,$F11549&lt;'Working Hours'!$C$9),1,0))</f>
        <v/>
      </c>
    </row>
    <row r="11550">
      <c r="A11550" s="11" t="n"/>
      <c r="B11550" s="11" t="n"/>
      <c r="C11550" s="11" t="n"/>
      <c r="E11550" s="12">
        <f>IF($A11550="","",IF(ISNUMBER($A11550),$A11550,IFERROR(DATEVALUE($A11550),"")))</f>
        <v/>
      </c>
      <c r="F11550" s="12">
        <f>IF($B11550="","",IF(ISNUMBER($B11550),HOUR($B11550)*2+MINUTE($B11550)/30,IFERROR(VALUE(LEFT($B11550,FIND(":",$B11550)-1))*2+VALUE(MID($B11550,FIND(":",$B11550)+1,2))/30,"")))</f>
        <v/>
      </c>
      <c r="G11550" s="12">
        <f>IF($E11550="","",IF(WEEKDAY($E11550,2)&lt;6,1,0))</f>
        <v/>
      </c>
      <c r="H11550" s="12">
        <f>IF(OR($E11550="",$F11550=""),"",IF(AND($G11550=1,$F11550&gt;='Working Hours'!$C$8,$F11550&lt;'Working Hours'!$C$9),1,0))</f>
        <v/>
      </c>
    </row>
    <row r="11551">
      <c r="A11551" s="11" t="n"/>
      <c r="B11551" s="11" t="n"/>
      <c r="C11551" s="11" t="n"/>
      <c r="E11551" s="12">
        <f>IF($A11551="","",IF(ISNUMBER($A11551),$A11551,IFERROR(DATEVALUE($A11551),"")))</f>
        <v/>
      </c>
      <c r="F11551" s="12">
        <f>IF($B11551="","",IF(ISNUMBER($B11551),HOUR($B11551)*2+MINUTE($B11551)/30,IFERROR(VALUE(LEFT($B11551,FIND(":",$B11551)-1))*2+VALUE(MID($B11551,FIND(":",$B11551)+1,2))/30,"")))</f>
        <v/>
      </c>
      <c r="G11551" s="12">
        <f>IF($E11551="","",IF(WEEKDAY($E11551,2)&lt;6,1,0))</f>
        <v/>
      </c>
      <c r="H11551" s="12">
        <f>IF(OR($E11551="",$F11551=""),"",IF(AND($G11551=1,$F11551&gt;='Working Hours'!$C$8,$F11551&lt;'Working Hours'!$C$9),1,0))</f>
        <v/>
      </c>
    </row>
    <row r="11552">
      <c r="A11552" s="11" t="n"/>
      <c r="B11552" s="11" t="n"/>
      <c r="C11552" s="11" t="n"/>
      <c r="E11552" s="12">
        <f>IF($A11552="","",IF(ISNUMBER($A11552),$A11552,IFERROR(DATEVALUE($A11552),"")))</f>
        <v/>
      </c>
      <c r="F11552" s="12">
        <f>IF($B11552="","",IF(ISNUMBER($B11552),HOUR($B11552)*2+MINUTE($B11552)/30,IFERROR(VALUE(LEFT($B11552,FIND(":",$B11552)-1))*2+VALUE(MID($B11552,FIND(":",$B11552)+1,2))/30,"")))</f>
        <v/>
      </c>
      <c r="G11552" s="12">
        <f>IF($E11552="","",IF(WEEKDAY($E11552,2)&lt;6,1,0))</f>
        <v/>
      </c>
      <c r="H11552" s="12">
        <f>IF(OR($E11552="",$F11552=""),"",IF(AND($G11552=1,$F11552&gt;='Working Hours'!$C$8,$F11552&lt;'Working Hours'!$C$9),1,0))</f>
        <v/>
      </c>
    </row>
    <row r="11553">
      <c r="A11553" s="11" t="n"/>
      <c r="B11553" s="11" t="n"/>
      <c r="C11553" s="11" t="n"/>
      <c r="E11553" s="12">
        <f>IF($A11553="","",IF(ISNUMBER($A11553),$A11553,IFERROR(DATEVALUE($A11553),"")))</f>
        <v/>
      </c>
      <c r="F11553" s="12">
        <f>IF($B11553="","",IF(ISNUMBER($B11553),HOUR($B11553)*2+MINUTE($B11553)/30,IFERROR(VALUE(LEFT($B11553,FIND(":",$B11553)-1))*2+VALUE(MID($B11553,FIND(":",$B11553)+1,2))/30,"")))</f>
        <v/>
      </c>
      <c r="G11553" s="12">
        <f>IF($E11553="","",IF(WEEKDAY($E11553,2)&lt;6,1,0))</f>
        <v/>
      </c>
      <c r="H11553" s="12">
        <f>IF(OR($E11553="",$F11553=""),"",IF(AND($G11553=1,$F11553&gt;='Working Hours'!$C$8,$F11553&lt;'Working Hours'!$C$9),1,0))</f>
        <v/>
      </c>
    </row>
    <row r="11554">
      <c r="A11554" s="11" t="n"/>
      <c r="B11554" s="11" t="n"/>
      <c r="C11554" s="11" t="n"/>
      <c r="E11554" s="12">
        <f>IF($A11554="","",IF(ISNUMBER($A11554),$A11554,IFERROR(DATEVALUE($A11554),"")))</f>
        <v/>
      </c>
      <c r="F11554" s="12">
        <f>IF($B11554="","",IF(ISNUMBER($B11554),HOUR($B11554)*2+MINUTE($B11554)/30,IFERROR(VALUE(LEFT($B11554,FIND(":",$B11554)-1))*2+VALUE(MID($B11554,FIND(":",$B11554)+1,2))/30,"")))</f>
        <v/>
      </c>
      <c r="G11554" s="12">
        <f>IF($E11554="","",IF(WEEKDAY($E11554,2)&lt;6,1,0))</f>
        <v/>
      </c>
      <c r="H11554" s="12">
        <f>IF(OR($E11554="",$F11554=""),"",IF(AND($G11554=1,$F11554&gt;='Working Hours'!$C$8,$F11554&lt;'Working Hours'!$C$9),1,0))</f>
        <v/>
      </c>
    </row>
    <row r="11555">
      <c r="A11555" s="11" t="n"/>
      <c r="B11555" s="11" t="n"/>
      <c r="C11555" s="11" t="n"/>
      <c r="E11555" s="12">
        <f>IF($A11555="","",IF(ISNUMBER($A11555),$A11555,IFERROR(DATEVALUE($A11555),"")))</f>
        <v/>
      </c>
      <c r="F11555" s="12">
        <f>IF($B11555="","",IF(ISNUMBER($B11555),HOUR($B11555)*2+MINUTE($B11555)/30,IFERROR(VALUE(LEFT($B11555,FIND(":",$B11555)-1))*2+VALUE(MID($B11555,FIND(":",$B11555)+1,2))/30,"")))</f>
        <v/>
      </c>
      <c r="G11555" s="12">
        <f>IF($E11555="","",IF(WEEKDAY($E11555,2)&lt;6,1,0))</f>
        <v/>
      </c>
      <c r="H11555" s="12">
        <f>IF(OR($E11555="",$F11555=""),"",IF(AND($G11555=1,$F11555&gt;='Working Hours'!$C$8,$F11555&lt;'Working Hours'!$C$9),1,0))</f>
        <v/>
      </c>
    </row>
    <row r="11556">
      <c r="A11556" s="11" t="n"/>
      <c r="B11556" s="11" t="n"/>
      <c r="C11556" s="11" t="n"/>
      <c r="E11556" s="12">
        <f>IF($A11556="","",IF(ISNUMBER($A11556),$A11556,IFERROR(DATEVALUE($A11556),"")))</f>
        <v/>
      </c>
      <c r="F11556" s="12">
        <f>IF($B11556="","",IF(ISNUMBER($B11556),HOUR($B11556)*2+MINUTE($B11556)/30,IFERROR(VALUE(LEFT($B11556,FIND(":",$B11556)-1))*2+VALUE(MID($B11556,FIND(":",$B11556)+1,2))/30,"")))</f>
        <v/>
      </c>
      <c r="G11556" s="12">
        <f>IF($E11556="","",IF(WEEKDAY($E11556,2)&lt;6,1,0))</f>
        <v/>
      </c>
      <c r="H11556" s="12">
        <f>IF(OR($E11556="",$F11556=""),"",IF(AND($G11556=1,$F11556&gt;='Working Hours'!$C$8,$F11556&lt;'Working Hours'!$C$9),1,0))</f>
        <v/>
      </c>
    </row>
    <row r="11557">
      <c r="A11557" s="11" t="n"/>
      <c r="B11557" s="11" t="n"/>
      <c r="C11557" s="11" t="n"/>
      <c r="E11557" s="12">
        <f>IF($A11557="","",IF(ISNUMBER($A11557),$A11557,IFERROR(DATEVALUE($A11557),"")))</f>
        <v/>
      </c>
      <c r="F11557" s="12">
        <f>IF($B11557="","",IF(ISNUMBER($B11557),HOUR($B11557)*2+MINUTE($B11557)/30,IFERROR(VALUE(LEFT($B11557,FIND(":",$B11557)-1))*2+VALUE(MID($B11557,FIND(":",$B11557)+1,2))/30,"")))</f>
        <v/>
      </c>
      <c r="G11557" s="12">
        <f>IF($E11557="","",IF(WEEKDAY($E11557,2)&lt;6,1,0))</f>
        <v/>
      </c>
      <c r="H11557" s="12">
        <f>IF(OR($E11557="",$F11557=""),"",IF(AND($G11557=1,$F11557&gt;='Working Hours'!$C$8,$F11557&lt;'Working Hours'!$C$9),1,0))</f>
        <v/>
      </c>
    </row>
    <row r="11558">
      <c r="A11558" s="11" t="n"/>
      <c r="B11558" s="11" t="n"/>
      <c r="C11558" s="11" t="n"/>
      <c r="E11558" s="12">
        <f>IF($A11558="","",IF(ISNUMBER($A11558),$A11558,IFERROR(DATEVALUE($A11558),"")))</f>
        <v/>
      </c>
      <c r="F11558" s="12">
        <f>IF($B11558="","",IF(ISNUMBER($B11558),HOUR($B11558)*2+MINUTE($B11558)/30,IFERROR(VALUE(LEFT($B11558,FIND(":",$B11558)-1))*2+VALUE(MID($B11558,FIND(":",$B11558)+1,2))/30,"")))</f>
        <v/>
      </c>
      <c r="G11558" s="12">
        <f>IF($E11558="","",IF(WEEKDAY($E11558,2)&lt;6,1,0))</f>
        <v/>
      </c>
      <c r="H11558" s="12">
        <f>IF(OR($E11558="",$F11558=""),"",IF(AND($G11558=1,$F11558&gt;='Working Hours'!$C$8,$F11558&lt;'Working Hours'!$C$9),1,0))</f>
        <v/>
      </c>
    </row>
    <row r="11559">
      <c r="A11559" s="11" t="n"/>
      <c r="B11559" s="11" t="n"/>
      <c r="C11559" s="11" t="n"/>
      <c r="E11559" s="12">
        <f>IF($A11559="","",IF(ISNUMBER($A11559),$A11559,IFERROR(DATEVALUE($A11559),"")))</f>
        <v/>
      </c>
      <c r="F11559" s="12">
        <f>IF($B11559="","",IF(ISNUMBER($B11559),HOUR($B11559)*2+MINUTE($B11559)/30,IFERROR(VALUE(LEFT($B11559,FIND(":",$B11559)-1))*2+VALUE(MID($B11559,FIND(":",$B11559)+1,2))/30,"")))</f>
        <v/>
      </c>
      <c r="G11559" s="12">
        <f>IF($E11559="","",IF(WEEKDAY($E11559,2)&lt;6,1,0))</f>
        <v/>
      </c>
      <c r="H11559" s="12">
        <f>IF(OR($E11559="",$F11559=""),"",IF(AND($G11559=1,$F11559&gt;='Working Hours'!$C$8,$F11559&lt;'Working Hours'!$C$9),1,0))</f>
        <v/>
      </c>
    </row>
    <row r="11560">
      <c r="A11560" s="11" t="n"/>
      <c r="B11560" s="11" t="n"/>
      <c r="C11560" s="11" t="n"/>
      <c r="E11560" s="12">
        <f>IF($A11560="","",IF(ISNUMBER($A11560),$A11560,IFERROR(DATEVALUE($A11560),"")))</f>
        <v/>
      </c>
      <c r="F11560" s="12">
        <f>IF($B11560="","",IF(ISNUMBER($B11560),HOUR($B11560)*2+MINUTE($B11560)/30,IFERROR(VALUE(LEFT($B11560,FIND(":",$B11560)-1))*2+VALUE(MID($B11560,FIND(":",$B11560)+1,2))/30,"")))</f>
        <v/>
      </c>
      <c r="G11560" s="12">
        <f>IF($E11560="","",IF(WEEKDAY($E11560,2)&lt;6,1,0))</f>
        <v/>
      </c>
      <c r="H11560" s="12">
        <f>IF(OR($E11560="",$F11560=""),"",IF(AND($G11560=1,$F11560&gt;='Working Hours'!$C$8,$F11560&lt;'Working Hours'!$C$9),1,0))</f>
        <v/>
      </c>
    </row>
    <row r="11561">
      <c r="A11561" s="11" t="n"/>
      <c r="B11561" s="11" t="n"/>
      <c r="C11561" s="11" t="n"/>
      <c r="E11561" s="12">
        <f>IF($A11561="","",IF(ISNUMBER($A11561),$A11561,IFERROR(DATEVALUE($A11561),"")))</f>
        <v/>
      </c>
      <c r="F11561" s="12">
        <f>IF($B11561="","",IF(ISNUMBER($B11561),HOUR($B11561)*2+MINUTE($B11561)/30,IFERROR(VALUE(LEFT($B11561,FIND(":",$B11561)-1))*2+VALUE(MID($B11561,FIND(":",$B11561)+1,2))/30,"")))</f>
        <v/>
      </c>
      <c r="G11561" s="12">
        <f>IF($E11561="","",IF(WEEKDAY($E11561,2)&lt;6,1,0))</f>
        <v/>
      </c>
      <c r="H11561" s="12">
        <f>IF(OR($E11561="",$F11561=""),"",IF(AND($G11561=1,$F11561&gt;='Working Hours'!$C$8,$F11561&lt;'Working Hours'!$C$9),1,0))</f>
        <v/>
      </c>
    </row>
    <row r="11562">
      <c r="A11562" s="11" t="n"/>
      <c r="B11562" s="11" t="n"/>
      <c r="C11562" s="11" t="n"/>
      <c r="E11562" s="12">
        <f>IF($A11562="","",IF(ISNUMBER($A11562),$A11562,IFERROR(DATEVALUE($A11562),"")))</f>
        <v/>
      </c>
      <c r="F11562" s="12">
        <f>IF($B11562="","",IF(ISNUMBER($B11562),HOUR($B11562)*2+MINUTE($B11562)/30,IFERROR(VALUE(LEFT($B11562,FIND(":",$B11562)-1))*2+VALUE(MID($B11562,FIND(":",$B11562)+1,2))/30,"")))</f>
        <v/>
      </c>
      <c r="G11562" s="12">
        <f>IF($E11562="","",IF(WEEKDAY($E11562,2)&lt;6,1,0))</f>
        <v/>
      </c>
      <c r="H11562" s="12">
        <f>IF(OR($E11562="",$F11562=""),"",IF(AND($G11562=1,$F11562&gt;='Working Hours'!$C$8,$F11562&lt;'Working Hours'!$C$9),1,0))</f>
        <v/>
      </c>
    </row>
    <row r="11563">
      <c r="A11563" s="11" t="n"/>
      <c r="B11563" s="11" t="n"/>
      <c r="C11563" s="11" t="n"/>
      <c r="E11563" s="12">
        <f>IF($A11563="","",IF(ISNUMBER($A11563),$A11563,IFERROR(DATEVALUE($A11563),"")))</f>
        <v/>
      </c>
      <c r="F11563" s="12">
        <f>IF($B11563="","",IF(ISNUMBER($B11563),HOUR($B11563)*2+MINUTE($B11563)/30,IFERROR(VALUE(LEFT($B11563,FIND(":",$B11563)-1))*2+VALUE(MID($B11563,FIND(":",$B11563)+1,2))/30,"")))</f>
        <v/>
      </c>
      <c r="G11563" s="12">
        <f>IF($E11563="","",IF(WEEKDAY($E11563,2)&lt;6,1,0))</f>
        <v/>
      </c>
      <c r="H11563" s="12">
        <f>IF(OR($E11563="",$F11563=""),"",IF(AND($G11563=1,$F11563&gt;='Working Hours'!$C$8,$F11563&lt;'Working Hours'!$C$9),1,0))</f>
        <v/>
      </c>
    </row>
    <row r="11564">
      <c r="A11564" s="11" t="n"/>
      <c r="B11564" s="11" t="n"/>
      <c r="C11564" s="11" t="n"/>
      <c r="E11564" s="12">
        <f>IF($A11564="","",IF(ISNUMBER($A11564),$A11564,IFERROR(DATEVALUE($A11564),"")))</f>
        <v/>
      </c>
      <c r="F11564" s="12">
        <f>IF($B11564="","",IF(ISNUMBER($B11564),HOUR($B11564)*2+MINUTE($B11564)/30,IFERROR(VALUE(LEFT($B11564,FIND(":",$B11564)-1))*2+VALUE(MID($B11564,FIND(":",$B11564)+1,2))/30,"")))</f>
        <v/>
      </c>
      <c r="G11564" s="12">
        <f>IF($E11564="","",IF(WEEKDAY($E11564,2)&lt;6,1,0))</f>
        <v/>
      </c>
      <c r="H11564" s="12">
        <f>IF(OR($E11564="",$F11564=""),"",IF(AND($G11564=1,$F11564&gt;='Working Hours'!$C$8,$F11564&lt;'Working Hours'!$C$9),1,0))</f>
        <v/>
      </c>
    </row>
    <row r="11565">
      <c r="A11565" s="11" t="n"/>
      <c r="B11565" s="11" t="n"/>
      <c r="C11565" s="11" t="n"/>
      <c r="E11565" s="12">
        <f>IF($A11565="","",IF(ISNUMBER($A11565),$A11565,IFERROR(DATEVALUE($A11565),"")))</f>
        <v/>
      </c>
      <c r="F11565" s="12">
        <f>IF($B11565="","",IF(ISNUMBER($B11565),HOUR($B11565)*2+MINUTE($B11565)/30,IFERROR(VALUE(LEFT($B11565,FIND(":",$B11565)-1))*2+VALUE(MID($B11565,FIND(":",$B11565)+1,2))/30,"")))</f>
        <v/>
      </c>
      <c r="G11565" s="12">
        <f>IF($E11565="","",IF(WEEKDAY($E11565,2)&lt;6,1,0))</f>
        <v/>
      </c>
      <c r="H11565" s="12">
        <f>IF(OR($E11565="",$F11565=""),"",IF(AND($G11565=1,$F11565&gt;='Working Hours'!$C$8,$F11565&lt;'Working Hours'!$C$9),1,0))</f>
        <v/>
      </c>
    </row>
    <row r="11566">
      <c r="A11566" s="11" t="n"/>
      <c r="B11566" s="11" t="n"/>
      <c r="C11566" s="11" t="n"/>
      <c r="E11566" s="12">
        <f>IF($A11566="","",IF(ISNUMBER($A11566),$A11566,IFERROR(DATEVALUE($A11566),"")))</f>
        <v/>
      </c>
      <c r="F11566" s="12">
        <f>IF($B11566="","",IF(ISNUMBER($B11566),HOUR($B11566)*2+MINUTE($B11566)/30,IFERROR(VALUE(LEFT($B11566,FIND(":",$B11566)-1))*2+VALUE(MID($B11566,FIND(":",$B11566)+1,2))/30,"")))</f>
        <v/>
      </c>
      <c r="G11566" s="12">
        <f>IF($E11566="","",IF(WEEKDAY($E11566,2)&lt;6,1,0))</f>
        <v/>
      </c>
      <c r="H11566" s="12">
        <f>IF(OR($E11566="",$F11566=""),"",IF(AND($G11566=1,$F11566&gt;='Working Hours'!$C$8,$F11566&lt;'Working Hours'!$C$9),1,0))</f>
        <v/>
      </c>
    </row>
    <row r="11567">
      <c r="A11567" s="11" t="n"/>
      <c r="B11567" s="11" t="n"/>
      <c r="C11567" s="11" t="n"/>
      <c r="E11567" s="12">
        <f>IF($A11567="","",IF(ISNUMBER($A11567),$A11567,IFERROR(DATEVALUE($A11567),"")))</f>
        <v/>
      </c>
      <c r="F11567" s="12">
        <f>IF($B11567="","",IF(ISNUMBER($B11567),HOUR($B11567)*2+MINUTE($B11567)/30,IFERROR(VALUE(LEFT($B11567,FIND(":",$B11567)-1))*2+VALUE(MID($B11567,FIND(":",$B11567)+1,2))/30,"")))</f>
        <v/>
      </c>
      <c r="G11567" s="12">
        <f>IF($E11567="","",IF(WEEKDAY($E11567,2)&lt;6,1,0))</f>
        <v/>
      </c>
      <c r="H11567" s="12">
        <f>IF(OR($E11567="",$F11567=""),"",IF(AND($G11567=1,$F11567&gt;='Working Hours'!$C$8,$F11567&lt;'Working Hours'!$C$9),1,0))</f>
        <v/>
      </c>
    </row>
    <row r="11568">
      <c r="A11568" s="11" t="n"/>
      <c r="B11568" s="11" t="n"/>
      <c r="C11568" s="11" t="n"/>
      <c r="E11568" s="12">
        <f>IF($A11568="","",IF(ISNUMBER($A11568),$A11568,IFERROR(DATEVALUE($A11568),"")))</f>
        <v/>
      </c>
      <c r="F11568" s="12">
        <f>IF($B11568="","",IF(ISNUMBER($B11568),HOUR($B11568)*2+MINUTE($B11568)/30,IFERROR(VALUE(LEFT($B11568,FIND(":",$B11568)-1))*2+VALUE(MID($B11568,FIND(":",$B11568)+1,2))/30,"")))</f>
        <v/>
      </c>
      <c r="G11568" s="12">
        <f>IF($E11568="","",IF(WEEKDAY($E11568,2)&lt;6,1,0))</f>
        <v/>
      </c>
      <c r="H11568" s="12">
        <f>IF(OR($E11568="",$F11568=""),"",IF(AND($G11568=1,$F11568&gt;='Working Hours'!$C$8,$F11568&lt;'Working Hours'!$C$9),1,0))</f>
        <v/>
      </c>
    </row>
    <row r="11569">
      <c r="A11569" s="11" t="n"/>
      <c r="B11569" s="11" t="n"/>
      <c r="C11569" s="11" t="n"/>
      <c r="E11569" s="12">
        <f>IF($A11569="","",IF(ISNUMBER($A11569),$A11569,IFERROR(DATEVALUE($A11569),"")))</f>
        <v/>
      </c>
      <c r="F11569" s="12">
        <f>IF($B11569="","",IF(ISNUMBER($B11569),HOUR($B11569)*2+MINUTE($B11569)/30,IFERROR(VALUE(LEFT($B11569,FIND(":",$B11569)-1))*2+VALUE(MID($B11569,FIND(":",$B11569)+1,2))/30,"")))</f>
        <v/>
      </c>
      <c r="G11569" s="12">
        <f>IF($E11569="","",IF(WEEKDAY($E11569,2)&lt;6,1,0))</f>
        <v/>
      </c>
      <c r="H11569" s="12">
        <f>IF(OR($E11569="",$F11569=""),"",IF(AND($G11569=1,$F11569&gt;='Working Hours'!$C$8,$F11569&lt;'Working Hours'!$C$9),1,0))</f>
        <v/>
      </c>
    </row>
    <row r="11570">
      <c r="A11570" s="11" t="n"/>
      <c r="B11570" s="11" t="n"/>
      <c r="C11570" s="11" t="n"/>
      <c r="E11570" s="12">
        <f>IF($A11570="","",IF(ISNUMBER($A11570),$A11570,IFERROR(DATEVALUE($A11570),"")))</f>
        <v/>
      </c>
      <c r="F11570" s="12">
        <f>IF($B11570="","",IF(ISNUMBER($B11570),HOUR($B11570)*2+MINUTE($B11570)/30,IFERROR(VALUE(LEFT($B11570,FIND(":",$B11570)-1))*2+VALUE(MID($B11570,FIND(":",$B11570)+1,2))/30,"")))</f>
        <v/>
      </c>
      <c r="G11570" s="12">
        <f>IF($E11570="","",IF(WEEKDAY($E11570,2)&lt;6,1,0))</f>
        <v/>
      </c>
      <c r="H11570" s="12">
        <f>IF(OR($E11570="",$F11570=""),"",IF(AND($G11570=1,$F11570&gt;='Working Hours'!$C$8,$F11570&lt;'Working Hours'!$C$9),1,0))</f>
        <v/>
      </c>
    </row>
    <row r="11571">
      <c r="A11571" s="11" t="n"/>
      <c r="B11571" s="11" t="n"/>
      <c r="C11571" s="11" t="n"/>
      <c r="E11571" s="12">
        <f>IF($A11571="","",IF(ISNUMBER($A11571),$A11571,IFERROR(DATEVALUE($A11571),"")))</f>
        <v/>
      </c>
      <c r="F11571" s="12">
        <f>IF($B11571="","",IF(ISNUMBER($B11571),HOUR($B11571)*2+MINUTE($B11571)/30,IFERROR(VALUE(LEFT($B11571,FIND(":",$B11571)-1))*2+VALUE(MID($B11571,FIND(":",$B11571)+1,2))/30,"")))</f>
        <v/>
      </c>
      <c r="G11571" s="12">
        <f>IF($E11571="","",IF(WEEKDAY($E11571,2)&lt;6,1,0))</f>
        <v/>
      </c>
      <c r="H11571" s="12">
        <f>IF(OR($E11571="",$F11571=""),"",IF(AND($G11571=1,$F11571&gt;='Working Hours'!$C$8,$F11571&lt;'Working Hours'!$C$9),1,0))</f>
        <v/>
      </c>
    </row>
    <row r="11572">
      <c r="A11572" s="11" t="n"/>
      <c r="B11572" s="11" t="n"/>
      <c r="C11572" s="11" t="n"/>
      <c r="E11572" s="12">
        <f>IF($A11572="","",IF(ISNUMBER($A11572),$A11572,IFERROR(DATEVALUE($A11572),"")))</f>
        <v/>
      </c>
      <c r="F11572" s="12">
        <f>IF($B11572="","",IF(ISNUMBER($B11572),HOUR($B11572)*2+MINUTE($B11572)/30,IFERROR(VALUE(LEFT($B11572,FIND(":",$B11572)-1))*2+VALUE(MID($B11572,FIND(":",$B11572)+1,2))/30,"")))</f>
        <v/>
      </c>
      <c r="G11572" s="12">
        <f>IF($E11572="","",IF(WEEKDAY($E11572,2)&lt;6,1,0))</f>
        <v/>
      </c>
      <c r="H11572" s="12">
        <f>IF(OR($E11572="",$F11572=""),"",IF(AND($G11572=1,$F11572&gt;='Working Hours'!$C$8,$F11572&lt;'Working Hours'!$C$9),1,0))</f>
        <v/>
      </c>
    </row>
    <row r="11573">
      <c r="A11573" s="11" t="n"/>
      <c r="B11573" s="11" t="n"/>
      <c r="C11573" s="11" t="n"/>
      <c r="E11573" s="12">
        <f>IF($A11573="","",IF(ISNUMBER($A11573),$A11573,IFERROR(DATEVALUE($A11573),"")))</f>
        <v/>
      </c>
      <c r="F11573" s="12">
        <f>IF($B11573="","",IF(ISNUMBER($B11573),HOUR($B11573)*2+MINUTE($B11573)/30,IFERROR(VALUE(LEFT($B11573,FIND(":",$B11573)-1))*2+VALUE(MID($B11573,FIND(":",$B11573)+1,2))/30,"")))</f>
        <v/>
      </c>
      <c r="G11573" s="12">
        <f>IF($E11573="","",IF(WEEKDAY($E11573,2)&lt;6,1,0))</f>
        <v/>
      </c>
      <c r="H11573" s="12">
        <f>IF(OR($E11573="",$F11573=""),"",IF(AND($G11573=1,$F11573&gt;='Working Hours'!$C$8,$F11573&lt;'Working Hours'!$C$9),1,0))</f>
        <v/>
      </c>
    </row>
    <row r="11574">
      <c r="A11574" s="11" t="n"/>
      <c r="B11574" s="11" t="n"/>
      <c r="C11574" s="11" t="n"/>
      <c r="E11574" s="12">
        <f>IF($A11574="","",IF(ISNUMBER($A11574),$A11574,IFERROR(DATEVALUE($A11574),"")))</f>
        <v/>
      </c>
      <c r="F11574" s="12">
        <f>IF($B11574="","",IF(ISNUMBER($B11574),HOUR($B11574)*2+MINUTE($B11574)/30,IFERROR(VALUE(LEFT($B11574,FIND(":",$B11574)-1))*2+VALUE(MID($B11574,FIND(":",$B11574)+1,2))/30,"")))</f>
        <v/>
      </c>
      <c r="G11574" s="12">
        <f>IF($E11574="","",IF(WEEKDAY($E11574,2)&lt;6,1,0))</f>
        <v/>
      </c>
      <c r="H11574" s="12">
        <f>IF(OR($E11574="",$F11574=""),"",IF(AND($G11574=1,$F11574&gt;='Working Hours'!$C$8,$F11574&lt;'Working Hours'!$C$9),1,0))</f>
        <v/>
      </c>
    </row>
    <row r="11575">
      <c r="A11575" s="11" t="n"/>
      <c r="B11575" s="11" t="n"/>
      <c r="C11575" s="11" t="n"/>
      <c r="E11575" s="12">
        <f>IF($A11575="","",IF(ISNUMBER($A11575),$A11575,IFERROR(DATEVALUE($A11575),"")))</f>
        <v/>
      </c>
      <c r="F11575" s="12">
        <f>IF($B11575="","",IF(ISNUMBER($B11575),HOUR($B11575)*2+MINUTE($B11575)/30,IFERROR(VALUE(LEFT($B11575,FIND(":",$B11575)-1))*2+VALUE(MID($B11575,FIND(":",$B11575)+1,2))/30,"")))</f>
        <v/>
      </c>
      <c r="G11575" s="12">
        <f>IF($E11575="","",IF(WEEKDAY($E11575,2)&lt;6,1,0))</f>
        <v/>
      </c>
      <c r="H11575" s="12">
        <f>IF(OR($E11575="",$F11575=""),"",IF(AND($G11575=1,$F11575&gt;='Working Hours'!$C$8,$F11575&lt;'Working Hours'!$C$9),1,0))</f>
        <v/>
      </c>
    </row>
    <row r="11576">
      <c r="A11576" s="11" t="n"/>
      <c r="B11576" s="11" t="n"/>
      <c r="C11576" s="11" t="n"/>
      <c r="E11576" s="12">
        <f>IF($A11576="","",IF(ISNUMBER($A11576),$A11576,IFERROR(DATEVALUE($A11576),"")))</f>
        <v/>
      </c>
      <c r="F11576" s="12">
        <f>IF($B11576="","",IF(ISNUMBER($B11576),HOUR($B11576)*2+MINUTE($B11576)/30,IFERROR(VALUE(LEFT($B11576,FIND(":",$B11576)-1))*2+VALUE(MID($B11576,FIND(":",$B11576)+1,2))/30,"")))</f>
        <v/>
      </c>
      <c r="G11576" s="12">
        <f>IF($E11576="","",IF(WEEKDAY($E11576,2)&lt;6,1,0))</f>
        <v/>
      </c>
      <c r="H11576" s="12">
        <f>IF(OR($E11576="",$F11576=""),"",IF(AND($G11576=1,$F11576&gt;='Working Hours'!$C$8,$F11576&lt;'Working Hours'!$C$9),1,0))</f>
        <v/>
      </c>
    </row>
    <row r="11577">
      <c r="A11577" s="11" t="n"/>
      <c r="B11577" s="11" t="n"/>
      <c r="C11577" s="11" t="n"/>
      <c r="E11577" s="12">
        <f>IF($A11577="","",IF(ISNUMBER($A11577),$A11577,IFERROR(DATEVALUE($A11577),"")))</f>
        <v/>
      </c>
      <c r="F11577" s="12">
        <f>IF($B11577="","",IF(ISNUMBER($B11577),HOUR($B11577)*2+MINUTE($B11577)/30,IFERROR(VALUE(LEFT($B11577,FIND(":",$B11577)-1))*2+VALUE(MID($B11577,FIND(":",$B11577)+1,2))/30,"")))</f>
        <v/>
      </c>
      <c r="G11577" s="12">
        <f>IF($E11577="","",IF(WEEKDAY($E11577,2)&lt;6,1,0))</f>
        <v/>
      </c>
      <c r="H11577" s="12">
        <f>IF(OR($E11577="",$F11577=""),"",IF(AND($G11577=1,$F11577&gt;='Working Hours'!$C$8,$F11577&lt;'Working Hours'!$C$9),1,0))</f>
        <v/>
      </c>
    </row>
    <row r="11578">
      <c r="A11578" s="11" t="n"/>
      <c r="B11578" s="11" t="n"/>
      <c r="C11578" s="11" t="n"/>
      <c r="E11578" s="12">
        <f>IF($A11578="","",IF(ISNUMBER($A11578),$A11578,IFERROR(DATEVALUE($A11578),"")))</f>
        <v/>
      </c>
      <c r="F11578" s="12">
        <f>IF($B11578="","",IF(ISNUMBER($B11578),HOUR($B11578)*2+MINUTE($B11578)/30,IFERROR(VALUE(LEFT($B11578,FIND(":",$B11578)-1))*2+VALUE(MID($B11578,FIND(":",$B11578)+1,2))/30,"")))</f>
        <v/>
      </c>
      <c r="G11578" s="12">
        <f>IF($E11578="","",IF(WEEKDAY($E11578,2)&lt;6,1,0))</f>
        <v/>
      </c>
      <c r="H11578" s="12">
        <f>IF(OR($E11578="",$F11578=""),"",IF(AND($G11578=1,$F11578&gt;='Working Hours'!$C$8,$F11578&lt;'Working Hours'!$C$9),1,0))</f>
        <v/>
      </c>
    </row>
    <row r="11579">
      <c r="A11579" s="11" t="n"/>
      <c r="B11579" s="11" t="n"/>
      <c r="C11579" s="11" t="n"/>
      <c r="E11579" s="12">
        <f>IF($A11579="","",IF(ISNUMBER($A11579),$A11579,IFERROR(DATEVALUE($A11579),"")))</f>
        <v/>
      </c>
      <c r="F11579" s="12">
        <f>IF($B11579="","",IF(ISNUMBER($B11579),HOUR($B11579)*2+MINUTE($B11579)/30,IFERROR(VALUE(LEFT($B11579,FIND(":",$B11579)-1))*2+VALUE(MID($B11579,FIND(":",$B11579)+1,2))/30,"")))</f>
        <v/>
      </c>
      <c r="G11579" s="12">
        <f>IF($E11579="","",IF(WEEKDAY($E11579,2)&lt;6,1,0))</f>
        <v/>
      </c>
      <c r="H11579" s="12">
        <f>IF(OR($E11579="",$F11579=""),"",IF(AND($G11579=1,$F11579&gt;='Working Hours'!$C$8,$F11579&lt;'Working Hours'!$C$9),1,0))</f>
        <v/>
      </c>
    </row>
    <row r="11580">
      <c r="A11580" s="11" t="n"/>
      <c r="B11580" s="11" t="n"/>
      <c r="C11580" s="11" t="n"/>
      <c r="E11580" s="12">
        <f>IF($A11580="","",IF(ISNUMBER($A11580),$A11580,IFERROR(DATEVALUE($A11580),"")))</f>
        <v/>
      </c>
      <c r="F11580" s="12">
        <f>IF($B11580="","",IF(ISNUMBER($B11580),HOUR($B11580)*2+MINUTE($B11580)/30,IFERROR(VALUE(LEFT($B11580,FIND(":",$B11580)-1))*2+VALUE(MID($B11580,FIND(":",$B11580)+1,2))/30,"")))</f>
        <v/>
      </c>
      <c r="G11580" s="12">
        <f>IF($E11580="","",IF(WEEKDAY($E11580,2)&lt;6,1,0))</f>
        <v/>
      </c>
      <c r="H11580" s="12">
        <f>IF(OR($E11580="",$F11580=""),"",IF(AND($G11580=1,$F11580&gt;='Working Hours'!$C$8,$F11580&lt;'Working Hours'!$C$9),1,0))</f>
        <v/>
      </c>
    </row>
    <row r="11581">
      <c r="A11581" s="11" t="n"/>
      <c r="B11581" s="11" t="n"/>
      <c r="C11581" s="11" t="n"/>
      <c r="E11581" s="12">
        <f>IF($A11581="","",IF(ISNUMBER($A11581),$A11581,IFERROR(DATEVALUE($A11581),"")))</f>
        <v/>
      </c>
      <c r="F11581" s="12">
        <f>IF($B11581="","",IF(ISNUMBER($B11581),HOUR($B11581)*2+MINUTE($B11581)/30,IFERROR(VALUE(LEFT($B11581,FIND(":",$B11581)-1))*2+VALUE(MID($B11581,FIND(":",$B11581)+1,2))/30,"")))</f>
        <v/>
      </c>
      <c r="G11581" s="12">
        <f>IF($E11581="","",IF(WEEKDAY($E11581,2)&lt;6,1,0))</f>
        <v/>
      </c>
      <c r="H11581" s="12">
        <f>IF(OR($E11581="",$F11581=""),"",IF(AND($G11581=1,$F11581&gt;='Working Hours'!$C$8,$F11581&lt;'Working Hours'!$C$9),1,0))</f>
        <v/>
      </c>
    </row>
    <row r="11582">
      <c r="A11582" s="11" t="n"/>
      <c r="B11582" s="11" t="n"/>
      <c r="C11582" s="11" t="n"/>
      <c r="E11582" s="12">
        <f>IF($A11582="","",IF(ISNUMBER($A11582),$A11582,IFERROR(DATEVALUE($A11582),"")))</f>
        <v/>
      </c>
      <c r="F11582" s="12">
        <f>IF($B11582="","",IF(ISNUMBER($B11582),HOUR($B11582)*2+MINUTE($B11582)/30,IFERROR(VALUE(LEFT($B11582,FIND(":",$B11582)-1))*2+VALUE(MID($B11582,FIND(":",$B11582)+1,2))/30,"")))</f>
        <v/>
      </c>
      <c r="G11582" s="12">
        <f>IF($E11582="","",IF(WEEKDAY($E11582,2)&lt;6,1,0))</f>
        <v/>
      </c>
      <c r="H11582" s="12">
        <f>IF(OR($E11582="",$F11582=""),"",IF(AND($G11582=1,$F11582&gt;='Working Hours'!$C$8,$F11582&lt;'Working Hours'!$C$9),1,0))</f>
        <v/>
      </c>
    </row>
    <row r="11583">
      <c r="A11583" s="11" t="n"/>
      <c r="B11583" s="11" t="n"/>
      <c r="C11583" s="11" t="n"/>
      <c r="E11583" s="12">
        <f>IF($A11583="","",IF(ISNUMBER($A11583),$A11583,IFERROR(DATEVALUE($A11583),"")))</f>
        <v/>
      </c>
      <c r="F11583" s="12">
        <f>IF($B11583="","",IF(ISNUMBER($B11583),HOUR($B11583)*2+MINUTE($B11583)/30,IFERROR(VALUE(LEFT($B11583,FIND(":",$B11583)-1))*2+VALUE(MID($B11583,FIND(":",$B11583)+1,2))/30,"")))</f>
        <v/>
      </c>
      <c r="G11583" s="12">
        <f>IF($E11583="","",IF(WEEKDAY($E11583,2)&lt;6,1,0))</f>
        <v/>
      </c>
      <c r="H11583" s="12">
        <f>IF(OR($E11583="",$F11583=""),"",IF(AND($G11583=1,$F11583&gt;='Working Hours'!$C$8,$F11583&lt;'Working Hours'!$C$9),1,0))</f>
        <v/>
      </c>
    </row>
    <row r="11584">
      <c r="A11584" s="11" t="n"/>
      <c r="B11584" s="11" t="n"/>
      <c r="C11584" s="11" t="n"/>
      <c r="E11584" s="12">
        <f>IF($A11584="","",IF(ISNUMBER($A11584),$A11584,IFERROR(DATEVALUE($A11584),"")))</f>
        <v/>
      </c>
      <c r="F11584" s="12">
        <f>IF($B11584="","",IF(ISNUMBER($B11584),HOUR($B11584)*2+MINUTE($B11584)/30,IFERROR(VALUE(LEFT($B11584,FIND(":",$B11584)-1))*2+VALUE(MID($B11584,FIND(":",$B11584)+1,2))/30,"")))</f>
        <v/>
      </c>
      <c r="G11584" s="12">
        <f>IF($E11584="","",IF(WEEKDAY($E11584,2)&lt;6,1,0))</f>
        <v/>
      </c>
      <c r="H11584" s="12">
        <f>IF(OR($E11584="",$F11584=""),"",IF(AND($G11584=1,$F11584&gt;='Working Hours'!$C$8,$F11584&lt;'Working Hours'!$C$9),1,0))</f>
        <v/>
      </c>
    </row>
    <row r="11585">
      <c r="A11585" s="11" t="n"/>
      <c r="B11585" s="11" t="n"/>
      <c r="C11585" s="11" t="n"/>
      <c r="E11585" s="12">
        <f>IF($A11585="","",IF(ISNUMBER($A11585),$A11585,IFERROR(DATEVALUE($A11585),"")))</f>
        <v/>
      </c>
      <c r="F11585" s="12">
        <f>IF($B11585="","",IF(ISNUMBER($B11585),HOUR($B11585)*2+MINUTE($B11585)/30,IFERROR(VALUE(LEFT($B11585,FIND(":",$B11585)-1))*2+VALUE(MID($B11585,FIND(":",$B11585)+1,2))/30,"")))</f>
        <v/>
      </c>
      <c r="G11585" s="12">
        <f>IF($E11585="","",IF(WEEKDAY($E11585,2)&lt;6,1,0))</f>
        <v/>
      </c>
      <c r="H11585" s="12">
        <f>IF(OR($E11585="",$F11585=""),"",IF(AND($G11585=1,$F11585&gt;='Working Hours'!$C$8,$F11585&lt;'Working Hours'!$C$9),1,0))</f>
        <v/>
      </c>
    </row>
    <row r="11586">
      <c r="A11586" s="11" t="n"/>
      <c r="B11586" s="11" t="n"/>
      <c r="C11586" s="11" t="n"/>
      <c r="E11586" s="12">
        <f>IF($A11586="","",IF(ISNUMBER($A11586),$A11586,IFERROR(DATEVALUE($A11586),"")))</f>
        <v/>
      </c>
      <c r="F11586" s="12">
        <f>IF($B11586="","",IF(ISNUMBER($B11586),HOUR($B11586)*2+MINUTE($B11586)/30,IFERROR(VALUE(LEFT($B11586,FIND(":",$B11586)-1))*2+VALUE(MID($B11586,FIND(":",$B11586)+1,2))/30,"")))</f>
        <v/>
      </c>
      <c r="G11586" s="12">
        <f>IF($E11586="","",IF(WEEKDAY($E11586,2)&lt;6,1,0))</f>
        <v/>
      </c>
      <c r="H11586" s="12">
        <f>IF(OR($E11586="",$F11586=""),"",IF(AND($G11586=1,$F11586&gt;='Working Hours'!$C$8,$F11586&lt;'Working Hours'!$C$9),1,0))</f>
        <v/>
      </c>
    </row>
    <row r="11587">
      <c r="A11587" s="11" t="n"/>
      <c r="B11587" s="11" t="n"/>
      <c r="C11587" s="11" t="n"/>
      <c r="E11587" s="12">
        <f>IF($A11587="","",IF(ISNUMBER($A11587),$A11587,IFERROR(DATEVALUE($A11587),"")))</f>
        <v/>
      </c>
      <c r="F11587" s="12">
        <f>IF($B11587="","",IF(ISNUMBER($B11587),HOUR($B11587)*2+MINUTE($B11587)/30,IFERROR(VALUE(LEFT($B11587,FIND(":",$B11587)-1))*2+VALUE(MID($B11587,FIND(":",$B11587)+1,2))/30,"")))</f>
        <v/>
      </c>
      <c r="G11587" s="12">
        <f>IF($E11587="","",IF(WEEKDAY($E11587,2)&lt;6,1,0))</f>
        <v/>
      </c>
      <c r="H11587" s="12">
        <f>IF(OR($E11587="",$F11587=""),"",IF(AND($G11587=1,$F11587&gt;='Working Hours'!$C$8,$F11587&lt;'Working Hours'!$C$9),1,0))</f>
        <v/>
      </c>
    </row>
    <row r="11588">
      <c r="A11588" s="11" t="n"/>
      <c r="B11588" s="11" t="n"/>
      <c r="C11588" s="11" t="n"/>
      <c r="E11588" s="12">
        <f>IF($A11588="","",IF(ISNUMBER($A11588),$A11588,IFERROR(DATEVALUE($A11588),"")))</f>
        <v/>
      </c>
      <c r="F11588" s="12">
        <f>IF($B11588="","",IF(ISNUMBER($B11588),HOUR($B11588)*2+MINUTE($B11588)/30,IFERROR(VALUE(LEFT($B11588,FIND(":",$B11588)-1))*2+VALUE(MID($B11588,FIND(":",$B11588)+1,2))/30,"")))</f>
        <v/>
      </c>
      <c r="G11588" s="12">
        <f>IF($E11588="","",IF(WEEKDAY($E11588,2)&lt;6,1,0))</f>
        <v/>
      </c>
      <c r="H11588" s="12">
        <f>IF(OR($E11588="",$F11588=""),"",IF(AND($G11588=1,$F11588&gt;='Working Hours'!$C$8,$F11588&lt;'Working Hours'!$C$9),1,0))</f>
        <v/>
      </c>
    </row>
    <row r="11589">
      <c r="A11589" s="11" t="n"/>
      <c r="B11589" s="11" t="n"/>
      <c r="C11589" s="11" t="n"/>
      <c r="E11589" s="12">
        <f>IF($A11589="","",IF(ISNUMBER($A11589),$A11589,IFERROR(DATEVALUE($A11589),"")))</f>
        <v/>
      </c>
      <c r="F11589" s="12">
        <f>IF($B11589="","",IF(ISNUMBER($B11589),HOUR($B11589)*2+MINUTE($B11589)/30,IFERROR(VALUE(LEFT($B11589,FIND(":",$B11589)-1))*2+VALUE(MID($B11589,FIND(":",$B11589)+1,2))/30,"")))</f>
        <v/>
      </c>
      <c r="G11589" s="12">
        <f>IF($E11589="","",IF(WEEKDAY($E11589,2)&lt;6,1,0))</f>
        <v/>
      </c>
      <c r="H11589" s="12">
        <f>IF(OR($E11589="",$F11589=""),"",IF(AND($G11589=1,$F11589&gt;='Working Hours'!$C$8,$F11589&lt;'Working Hours'!$C$9),1,0))</f>
        <v/>
      </c>
    </row>
    <row r="11590">
      <c r="A11590" s="11" t="n"/>
      <c r="B11590" s="11" t="n"/>
      <c r="C11590" s="11" t="n"/>
      <c r="E11590" s="12">
        <f>IF($A11590="","",IF(ISNUMBER($A11590),$A11590,IFERROR(DATEVALUE($A11590),"")))</f>
        <v/>
      </c>
      <c r="F11590" s="12">
        <f>IF($B11590="","",IF(ISNUMBER($B11590),HOUR($B11590)*2+MINUTE($B11590)/30,IFERROR(VALUE(LEFT($B11590,FIND(":",$B11590)-1))*2+VALUE(MID($B11590,FIND(":",$B11590)+1,2))/30,"")))</f>
        <v/>
      </c>
      <c r="G11590" s="12">
        <f>IF($E11590="","",IF(WEEKDAY($E11590,2)&lt;6,1,0))</f>
        <v/>
      </c>
      <c r="H11590" s="12">
        <f>IF(OR($E11590="",$F11590=""),"",IF(AND($G11590=1,$F11590&gt;='Working Hours'!$C$8,$F11590&lt;'Working Hours'!$C$9),1,0))</f>
        <v/>
      </c>
    </row>
    <row r="11591">
      <c r="A11591" s="11" t="n"/>
      <c r="B11591" s="11" t="n"/>
      <c r="C11591" s="11" t="n"/>
      <c r="E11591" s="12">
        <f>IF($A11591="","",IF(ISNUMBER($A11591),$A11591,IFERROR(DATEVALUE($A11591),"")))</f>
        <v/>
      </c>
      <c r="F11591" s="12">
        <f>IF($B11591="","",IF(ISNUMBER($B11591),HOUR($B11591)*2+MINUTE($B11591)/30,IFERROR(VALUE(LEFT($B11591,FIND(":",$B11591)-1))*2+VALUE(MID($B11591,FIND(":",$B11591)+1,2))/30,"")))</f>
        <v/>
      </c>
      <c r="G11591" s="12">
        <f>IF($E11591="","",IF(WEEKDAY($E11591,2)&lt;6,1,0))</f>
        <v/>
      </c>
      <c r="H11591" s="12">
        <f>IF(OR($E11591="",$F11591=""),"",IF(AND($G11591=1,$F11591&gt;='Working Hours'!$C$8,$F11591&lt;'Working Hours'!$C$9),1,0))</f>
        <v/>
      </c>
    </row>
    <row r="11592">
      <c r="A11592" s="11" t="n"/>
      <c r="B11592" s="11" t="n"/>
      <c r="C11592" s="11" t="n"/>
      <c r="E11592" s="12">
        <f>IF($A11592="","",IF(ISNUMBER($A11592),$A11592,IFERROR(DATEVALUE($A11592),"")))</f>
        <v/>
      </c>
      <c r="F11592" s="12">
        <f>IF($B11592="","",IF(ISNUMBER($B11592),HOUR($B11592)*2+MINUTE($B11592)/30,IFERROR(VALUE(LEFT($B11592,FIND(":",$B11592)-1))*2+VALUE(MID($B11592,FIND(":",$B11592)+1,2))/30,"")))</f>
        <v/>
      </c>
      <c r="G11592" s="12">
        <f>IF($E11592="","",IF(WEEKDAY($E11592,2)&lt;6,1,0))</f>
        <v/>
      </c>
      <c r="H11592" s="12">
        <f>IF(OR($E11592="",$F11592=""),"",IF(AND($G11592=1,$F11592&gt;='Working Hours'!$C$8,$F11592&lt;'Working Hours'!$C$9),1,0))</f>
        <v/>
      </c>
    </row>
    <row r="11593">
      <c r="A11593" s="11" t="n"/>
      <c r="B11593" s="11" t="n"/>
      <c r="C11593" s="11" t="n"/>
      <c r="E11593" s="12">
        <f>IF($A11593="","",IF(ISNUMBER($A11593),$A11593,IFERROR(DATEVALUE($A11593),"")))</f>
        <v/>
      </c>
      <c r="F11593" s="12">
        <f>IF($B11593="","",IF(ISNUMBER($B11593),HOUR($B11593)*2+MINUTE($B11593)/30,IFERROR(VALUE(LEFT($B11593,FIND(":",$B11593)-1))*2+VALUE(MID($B11593,FIND(":",$B11593)+1,2))/30,"")))</f>
        <v/>
      </c>
      <c r="G11593" s="12">
        <f>IF($E11593="","",IF(WEEKDAY($E11593,2)&lt;6,1,0))</f>
        <v/>
      </c>
      <c r="H11593" s="12">
        <f>IF(OR($E11593="",$F11593=""),"",IF(AND($G11593=1,$F11593&gt;='Working Hours'!$C$8,$F11593&lt;'Working Hours'!$C$9),1,0))</f>
        <v/>
      </c>
    </row>
    <row r="11594">
      <c r="A11594" s="11" t="n"/>
      <c r="B11594" s="11" t="n"/>
      <c r="C11594" s="11" t="n"/>
      <c r="E11594" s="12">
        <f>IF($A11594="","",IF(ISNUMBER($A11594),$A11594,IFERROR(DATEVALUE($A11594),"")))</f>
        <v/>
      </c>
      <c r="F11594" s="12">
        <f>IF($B11594="","",IF(ISNUMBER($B11594),HOUR($B11594)*2+MINUTE($B11594)/30,IFERROR(VALUE(LEFT($B11594,FIND(":",$B11594)-1))*2+VALUE(MID($B11594,FIND(":",$B11594)+1,2))/30,"")))</f>
        <v/>
      </c>
      <c r="G11594" s="12">
        <f>IF($E11594="","",IF(WEEKDAY($E11594,2)&lt;6,1,0))</f>
        <v/>
      </c>
      <c r="H11594" s="12">
        <f>IF(OR($E11594="",$F11594=""),"",IF(AND($G11594=1,$F11594&gt;='Working Hours'!$C$8,$F11594&lt;'Working Hours'!$C$9),1,0))</f>
        <v/>
      </c>
    </row>
    <row r="11595">
      <c r="A11595" s="11" t="n"/>
      <c r="B11595" s="11" t="n"/>
      <c r="C11595" s="11" t="n"/>
      <c r="E11595" s="12">
        <f>IF($A11595="","",IF(ISNUMBER($A11595),$A11595,IFERROR(DATEVALUE($A11595),"")))</f>
        <v/>
      </c>
      <c r="F11595" s="12">
        <f>IF($B11595="","",IF(ISNUMBER($B11595),HOUR($B11595)*2+MINUTE($B11595)/30,IFERROR(VALUE(LEFT($B11595,FIND(":",$B11595)-1))*2+VALUE(MID($B11595,FIND(":",$B11595)+1,2))/30,"")))</f>
        <v/>
      </c>
      <c r="G11595" s="12">
        <f>IF($E11595="","",IF(WEEKDAY($E11595,2)&lt;6,1,0))</f>
        <v/>
      </c>
      <c r="H11595" s="12">
        <f>IF(OR($E11595="",$F11595=""),"",IF(AND($G11595=1,$F11595&gt;='Working Hours'!$C$8,$F11595&lt;'Working Hours'!$C$9),1,0))</f>
        <v/>
      </c>
    </row>
    <row r="11596">
      <c r="A11596" s="11" t="n"/>
      <c r="B11596" s="11" t="n"/>
      <c r="C11596" s="11" t="n"/>
      <c r="E11596" s="12">
        <f>IF($A11596="","",IF(ISNUMBER($A11596),$A11596,IFERROR(DATEVALUE($A11596),"")))</f>
        <v/>
      </c>
      <c r="F11596" s="12">
        <f>IF($B11596="","",IF(ISNUMBER($B11596),HOUR($B11596)*2+MINUTE($B11596)/30,IFERROR(VALUE(LEFT($B11596,FIND(":",$B11596)-1))*2+VALUE(MID($B11596,FIND(":",$B11596)+1,2))/30,"")))</f>
        <v/>
      </c>
      <c r="G11596" s="12">
        <f>IF($E11596="","",IF(WEEKDAY($E11596,2)&lt;6,1,0))</f>
        <v/>
      </c>
      <c r="H11596" s="12">
        <f>IF(OR($E11596="",$F11596=""),"",IF(AND($G11596=1,$F11596&gt;='Working Hours'!$C$8,$F11596&lt;'Working Hours'!$C$9),1,0))</f>
        <v/>
      </c>
    </row>
    <row r="11597">
      <c r="A11597" s="11" t="n"/>
      <c r="B11597" s="11" t="n"/>
      <c r="C11597" s="11" t="n"/>
      <c r="E11597" s="12">
        <f>IF($A11597="","",IF(ISNUMBER($A11597),$A11597,IFERROR(DATEVALUE($A11597),"")))</f>
        <v/>
      </c>
      <c r="F11597" s="12">
        <f>IF($B11597="","",IF(ISNUMBER($B11597),HOUR($B11597)*2+MINUTE($B11597)/30,IFERROR(VALUE(LEFT($B11597,FIND(":",$B11597)-1))*2+VALUE(MID($B11597,FIND(":",$B11597)+1,2))/30,"")))</f>
        <v/>
      </c>
      <c r="G11597" s="12">
        <f>IF($E11597="","",IF(WEEKDAY($E11597,2)&lt;6,1,0))</f>
        <v/>
      </c>
      <c r="H11597" s="12">
        <f>IF(OR($E11597="",$F11597=""),"",IF(AND($G11597=1,$F11597&gt;='Working Hours'!$C$8,$F11597&lt;'Working Hours'!$C$9),1,0))</f>
        <v/>
      </c>
    </row>
    <row r="11598">
      <c r="A11598" s="11" t="n"/>
      <c r="B11598" s="11" t="n"/>
      <c r="C11598" s="11" t="n"/>
      <c r="E11598" s="12">
        <f>IF($A11598="","",IF(ISNUMBER($A11598),$A11598,IFERROR(DATEVALUE($A11598),"")))</f>
        <v/>
      </c>
      <c r="F11598" s="12">
        <f>IF($B11598="","",IF(ISNUMBER($B11598),HOUR($B11598)*2+MINUTE($B11598)/30,IFERROR(VALUE(LEFT($B11598,FIND(":",$B11598)-1))*2+VALUE(MID($B11598,FIND(":",$B11598)+1,2))/30,"")))</f>
        <v/>
      </c>
      <c r="G11598" s="12">
        <f>IF($E11598="","",IF(WEEKDAY($E11598,2)&lt;6,1,0))</f>
        <v/>
      </c>
      <c r="H11598" s="12">
        <f>IF(OR($E11598="",$F11598=""),"",IF(AND($G11598=1,$F11598&gt;='Working Hours'!$C$8,$F11598&lt;'Working Hours'!$C$9),1,0))</f>
        <v/>
      </c>
    </row>
    <row r="11599">
      <c r="A11599" s="11" t="n"/>
      <c r="B11599" s="11" t="n"/>
      <c r="C11599" s="11" t="n"/>
      <c r="E11599" s="12">
        <f>IF($A11599="","",IF(ISNUMBER($A11599),$A11599,IFERROR(DATEVALUE($A11599),"")))</f>
        <v/>
      </c>
      <c r="F11599" s="12">
        <f>IF($B11599="","",IF(ISNUMBER($B11599),HOUR($B11599)*2+MINUTE($B11599)/30,IFERROR(VALUE(LEFT($B11599,FIND(":",$B11599)-1))*2+VALUE(MID($B11599,FIND(":",$B11599)+1,2))/30,"")))</f>
        <v/>
      </c>
      <c r="G11599" s="12">
        <f>IF($E11599="","",IF(WEEKDAY($E11599,2)&lt;6,1,0))</f>
        <v/>
      </c>
      <c r="H11599" s="12">
        <f>IF(OR($E11599="",$F11599=""),"",IF(AND($G11599=1,$F11599&gt;='Working Hours'!$C$8,$F11599&lt;'Working Hours'!$C$9),1,0))</f>
        <v/>
      </c>
    </row>
    <row r="11600">
      <c r="A11600" s="11" t="n"/>
      <c r="B11600" s="11" t="n"/>
      <c r="C11600" s="11" t="n"/>
      <c r="E11600" s="12">
        <f>IF($A11600="","",IF(ISNUMBER($A11600),$A11600,IFERROR(DATEVALUE($A11600),"")))</f>
        <v/>
      </c>
      <c r="F11600" s="12">
        <f>IF($B11600="","",IF(ISNUMBER($B11600),HOUR($B11600)*2+MINUTE($B11600)/30,IFERROR(VALUE(LEFT($B11600,FIND(":",$B11600)-1))*2+VALUE(MID($B11600,FIND(":",$B11600)+1,2))/30,"")))</f>
        <v/>
      </c>
      <c r="G11600" s="12">
        <f>IF($E11600="","",IF(WEEKDAY($E11600,2)&lt;6,1,0))</f>
        <v/>
      </c>
      <c r="H11600" s="12">
        <f>IF(OR($E11600="",$F11600=""),"",IF(AND($G11600=1,$F11600&gt;='Working Hours'!$C$8,$F11600&lt;'Working Hours'!$C$9),1,0))</f>
        <v/>
      </c>
    </row>
    <row r="11601">
      <c r="A11601" s="11" t="n"/>
      <c r="B11601" s="11" t="n"/>
      <c r="C11601" s="11" t="n"/>
      <c r="E11601" s="12">
        <f>IF($A11601="","",IF(ISNUMBER($A11601),$A11601,IFERROR(DATEVALUE($A11601),"")))</f>
        <v/>
      </c>
      <c r="F11601" s="12">
        <f>IF($B11601="","",IF(ISNUMBER($B11601),HOUR($B11601)*2+MINUTE($B11601)/30,IFERROR(VALUE(LEFT($B11601,FIND(":",$B11601)-1))*2+VALUE(MID($B11601,FIND(":",$B11601)+1,2))/30,"")))</f>
        <v/>
      </c>
      <c r="G11601" s="12">
        <f>IF($E11601="","",IF(WEEKDAY($E11601,2)&lt;6,1,0))</f>
        <v/>
      </c>
      <c r="H11601" s="12">
        <f>IF(OR($E11601="",$F11601=""),"",IF(AND($G11601=1,$F11601&gt;='Working Hours'!$C$8,$F11601&lt;'Working Hours'!$C$9),1,0))</f>
        <v/>
      </c>
    </row>
    <row r="11602">
      <c r="A11602" s="11" t="n"/>
      <c r="B11602" s="11" t="n"/>
      <c r="C11602" s="11" t="n"/>
      <c r="E11602" s="12">
        <f>IF($A11602="","",IF(ISNUMBER($A11602),$A11602,IFERROR(DATEVALUE($A11602),"")))</f>
        <v/>
      </c>
      <c r="F11602" s="12">
        <f>IF($B11602="","",IF(ISNUMBER($B11602),HOUR($B11602)*2+MINUTE($B11602)/30,IFERROR(VALUE(LEFT($B11602,FIND(":",$B11602)-1))*2+VALUE(MID($B11602,FIND(":",$B11602)+1,2))/30,"")))</f>
        <v/>
      </c>
      <c r="G11602" s="12">
        <f>IF($E11602="","",IF(WEEKDAY($E11602,2)&lt;6,1,0))</f>
        <v/>
      </c>
      <c r="H11602" s="12">
        <f>IF(OR($E11602="",$F11602=""),"",IF(AND($G11602=1,$F11602&gt;='Working Hours'!$C$8,$F11602&lt;'Working Hours'!$C$9),1,0))</f>
        <v/>
      </c>
    </row>
    <row r="11603">
      <c r="A11603" s="11" t="n"/>
      <c r="B11603" s="11" t="n"/>
      <c r="C11603" s="11" t="n"/>
      <c r="E11603" s="12">
        <f>IF($A11603="","",IF(ISNUMBER($A11603),$A11603,IFERROR(DATEVALUE($A11603),"")))</f>
        <v/>
      </c>
      <c r="F11603" s="12">
        <f>IF($B11603="","",IF(ISNUMBER($B11603),HOUR($B11603)*2+MINUTE($B11603)/30,IFERROR(VALUE(LEFT($B11603,FIND(":",$B11603)-1))*2+VALUE(MID($B11603,FIND(":",$B11603)+1,2))/30,"")))</f>
        <v/>
      </c>
      <c r="G11603" s="12">
        <f>IF($E11603="","",IF(WEEKDAY($E11603,2)&lt;6,1,0))</f>
        <v/>
      </c>
      <c r="H11603" s="12">
        <f>IF(OR($E11603="",$F11603=""),"",IF(AND($G11603=1,$F11603&gt;='Working Hours'!$C$8,$F11603&lt;'Working Hours'!$C$9),1,0))</f>
        <v/>
      </c>
    </row>
    <row r="11604">
      <c r="A11604" s="11" t="n"/>
      <c r="B11604" s="11" t="n"/>
      <c r="C11604" s="11" t="n"/>
      <c r="E11604" s="12">
        <f>IF($A11604="","",IF(ISNUMBER($A11604),$A11604,IFERROR(DATEVALUE($A11604),"")))</f>
        <v/>
      </c>
      <c r="F11604" s="12">
        <f>IF($B11604="","",IF(ISNUMBER($B11604),HOUR($B11604)*2+MINUTE($B11604)/30,IFERROR(VALUE(LEFT($B11604,FIND(":",$B11604)-1))*2+VALUE(MID($B11604,FIND(":",$B11604)+1,2))/30,"")))</f>
        <v/>
      </c>
      <c r="G11604" s="12">
        <f>IF($E11604="","",IF(WEEKDAY($E11604,2)&lt;6,1,0))</f>
        <v/>
      </c>
      <c r="H11604" s="12">
        <f>IF(OR($E11604="",$F11604=""),"",IF(AND($G11604=1,$F11604&gt;='Working Hours'!$C$8,$F11604&lt;'Working Hours'!$C$9),1,0))</f>
        <v/>
      </c>
    </row>
    <row r="11605">
      <c r="A11605" s="11" t="n"/>
      <c r="B11605" s="11" t="n"/>
      <c r="C11605" s="11" t="n"/>
      <c r="E11605" s="12">
        <f>IF($A11605="","",IF(ISNUMBER($A11605),$A11605,IFERROR(DATEVALUE($A11605),"")))</f>
        <v/>
      </c>
      <c r="F11605" s="12">
        <f>IF($B11605="","",IF(ISNUMBER($B11605),HOUR($B11605)*2+MINUTE($B11605)/30,IFERROR(VALUE(LEFT($B11605,FIND(":",$B11605)-1))*2+VALUE(MID($B11605,FIND(":",$B11605)+1,2))/30,"")))</f>
        <v/>
      </c>
      <c r="G11605" s="12">
        <f>IF($E11605="","",IF(WEEKDAY($E11605,2)&lt;6,1,0))</f>
        <v/>
      </c>
      <c r="H11605" s="12">
        <f>IF(OR($E11605="",$F11605=""),"",IF(AND($G11605=1,$F11605&gt;='Working Hours'!$C$8,$F11605&lt;'Working Hours'!$C$9),1,0))</f>
        <v/>
      </c>
    </row>
    <row r="11606">
      <c r="A11606" s="11" t="n"/>
      <c r="B11606" s="11" t="n"/>
      <c r="C11606" s="11" t="n"/>
      <c r="E11606" s="12">
        <f>IF($A11606="","",IF(ISNUMBER($A11606),$A11606,IFERROR(DATEVALUE($A11606),"")))</f>
        <v/>
      </c>
      <c r="F11606" s="12">
        <f>IF($B11606="","",IF(ISNUMBER($B11606),HOUR($B11606)*2+MINUTE($B11606)/30,IFERROR(VALUE(LEFT($B11606,FIND(":",$B11606)-1))*2+VALUE(MID($B11606,FIND(":",$B11606)+1,2))/30,"")))</f>
        <v/>
      </c>
      <c r="G11606" s="12">
        <f>IF($E11606="","",IF(WEEKDAY($E11606,2)&lt;6,1,0))</f>
        <v/>
      </c>
      <c r="H11606" s="12">
        <f>IF(OR($E11606="",$F11606=""),"",IF(AND($G11606=1,$F11606&gt;='Working Hours'!$C$8,$F11606&lt;'Working Hours'!$C$9),1,0))</f>
        <v/>
      </c>
    </row>
    <row r="11607">
      <c r="A11607" s="11" t="n"/>
      <c r="B11607" s="11" t="n"/>
      <c r="C11607" s="11" t="n"/>
      <c r="E11607" s="12">
        <f>IF($A11607="","",IF(ISNUMBER($A11607),$A11607,IFERROR(DATEVALUE($A11607),"")))</f>
        <v/>
      </c>
      <c r="F11607" s="12">
        <f>IF($B11607="","",IF(ISNUMBER($B11607),HOUR($B11607)*2+MINUTE($B11607)/30,IFERROR(VALUE(LEFT($B11607,FIND(":",$B11607)-1))*2+VALUE(MID($B11607,FIND(":",$B11607)+1,2))/30,"")))</f>
        <v/>
      </c>
      <c r="G11607" s="12">
        <f>IF($E11607="","",IF(WEEKDAY($E11607,2)&lt;6,1,0))</f>
        <v/>
      </c>
      <c r="H11607" s="12">
        <f>IF(OR($E11607="",$F11607=""),"",IF(AND($G11607=1,$F11607&gt;='Working Hours'!$C$8,$F11607&lt;'Working Hours'!$C$9),1,0))</f>
        <v/>
      </c>
    </row>
    <row r="11608">
      <c r="A11608" s="11" t="n"/>
      <c r="B11608" s="11" t="n"/>
      <c r="C11608" s="11" t="n"/>
      <c r="E11608" s="12">
        <f>IF($A11608="","",IF(ISNUMBER($A11608),$A11608,IFERROR(DATEVALUE($A11608),"")))</f>
        <v/>
      </c>
      <c r="F11608" s="12">
        <f>IF($B11608="","",IF(ISNUMBER($B11608),HOUR($B11608)*2+MINUTE($B11608)/30,IFERROR(VALUE(LEFT($B11608,FIND(":",$B11608)-1))*2+VALUE(MID($B11608,FIND(":",$B11608)+1,2))/30,"")))</f>
        <v/>
      </c>
      <c r="G11608" s="12">
        <f>IF($E11608="","",IF(WEEKDAY($E11608,2)&lt;6,1,0))</f>
        <v/>
      </c>
      <c r="H11608" s="12">
        <f>IF(OR($E11608="",$F11608=""),"",IF(AND($G11608=1,$F11608&gt;='Working Hours'!$C$8,$F11608&lt;'Working Hours'!$C$9),1,0))</f>
        <v/>
      </c>
    </row>
    <row r="11609">
      <c r="A11609" s="11" t="n"/>
      <c r="B11609" s="11" t="n"/>
      <c r="C11609" s="11" t="n"/>
      <c r="E11609" s="12">
        <f>IF($A11609="","",IF(ISNUMBER($A11609),$A11609,IFERROR(DATEVALUE($A11609),"")))</f>
        <v/>
      </c>
      <c r="F11609" s="12">
        <f>IF($B11609="","",IF(ISNUMBER($B11609),HOUR($B11609)*2+MINUTE($B11609)/30,IFERROR(VALUE(LEFT($B11609,FIND(":",$B11609)-1))*2+VALUE(MID($B11609,FIND(":",$B11609)+1,2))/30,"")))</f>
        <v/>
      </c>
      <c r="G11609" s="12">
        <f>IF($E11609="","",IF(WEEKDAY($E11609,2)&lt;6,1,0))</f>
        <v/>
      </c>
      <c r="H11609" s="12">
        <f>IF(OR($E11609="",$F11609=""),"",IF(AND($G11609=1,$F11609&gt;='Working Hours'!$C$8,$F11609&lt;'Working Hours'!$C$9),1,0))</f>
        <v/>
      </c>
    </row>
    <row r="11610">
      <c r="A11610" s="11" t="n"/>
      <c r="B11610" s="11" t="n"/>
      <c r="C11610" s="11" t="n"/>
      <c r="E11610" s="12">
        <f>IF($A11610="","",IF(ISNUMBER($A11610),$A11610,IFERROR(DATEVALUE($A11610),"")))</f>
        <v/>
      </c>
      <c r="F11610" s="12">
        <f>IF($B11610="","",IF(ISNUMBER($B11610),HOUR($B11610)*2+MINUTE($B11610)/30,IFERROR(VALUE(LEFT($B11610,FIND(":",$B11610)-1))*2+VALUE(MID($B11610,FIND(":",$B11610)+1,2))/30,"")))</f>
        <v/>
      </c>
      <c r="G11610" s="12">
        <f>IF($E11610="","",IF(WEEKDAY($E11610,2)&lt;6,1,0))</f>
        <v/>
      </c>
      <c r="H11610" s="12">
        <f>IF(OR($E11610="",$F11610=""),"",IF(AND($G11610=1,$F11610&gt;='Working Hours'!$C$8,$F11610&lt;'Working Hours'!$C$9),1,0))</f>
        <v/>
      </c>
    </row>
    <row r="11611">
      <c r="A11611" s="11" t="n"/>
      <c r="B11611" s="11" t="n"/>
      <c r="C11611" s="11" t="n"/>
      <c r="E11611" s="12">
        <f>IF($A11611="","",IF(ISNUMBER($A11611),$A11611,IFERROR(DATEVALUE($A11611),"")))</f>
        <v/>
      </c>
      <c r="F11611" s="12">
        <f>IF($B11611="","",IF(ISNUMBER($B11611),HOUR($B11611)*2+MINUTE($B11611)/30,IFERROR(VALUE(LEFT($B11611,FIND(":",$B11611)-1))*2+VALUE(MID($B11611,FIND(":",$B11611)+1,2))/30,"")))</f>
        <v/>
      </c>
      <c r="G11611" s="12">
        <f>IF($E11611="","",IF(WEEKDAY($E11611,2)&lt;6,1,0))</f>
        <v/>
      </c>
      <c r="H11611" s="12">
        <f>IF(OR($E11611="",$F11611=""),"",IF(AND($G11611=1,$F11611&gt;='Working Hours'!$C$8,$F11611&lt;'Working Hours'!$C$9),1,0))</f>
        <v/>
      </c>
    </row>
    <row r="11612">
      <c r="A11612" s="11" t="n"/>
      <c r="B11612" s="11" t="n"/>
      <c r="C11612" s="11" t="n"/>
      <c r="E11612" s="12">
        <f>IF($A11612="","",IF(ISNUMBER($A11612),$A11612,IFERROR(DATEVALUE($A11612),"")))</f>
        <v/>
      </c>
      <c r="F11612" s="12">
        <f>IF($B11612="","",IF(ISNUMBER($B11612),HOUR($B11612)*2+MINUTE($B11612)/30,IFERROR(VALUE(LEFT($B11612,FIND(":",$B11612)-1))*2+VALUE(MID($B11612,FIND(":",$B11612)+1,2))/30,"")))</f>
        <v/>
      </c>
      <c r="G11612" s="12">
        <f>IF($E11612="","",IF(WEEKDAY($E11612,2)&lt;6,1,0))</f>
        <v/>
      </c>
      <c r="H11612" s="12">
        <f>IF(OR($E11612="",$F11612=""),"",IF(AND($G11612=1,$F11612&gt;='Working Hours'!$C$8,$F11612&lt;'Working Hours'!$C$9),1,0))</f>
        <v/>
      </c>
    </row>
    <row r="11613">
      <c r="A11613" s="11" t="n"/>
      <c r="B11613" s="11" t="n"/>
      <c r="C11613" s="11" t="n"/>
      <c r="E11613" s="12">
        <f>IF($A11613="","",IF(ISNUMBER($A11613),$A11613,IFERROR(DATEVALUE($A11613),"")))</f>
        <v/>
      </c>
      <c r="F11613" s="12">
        <f>IF($B11613="","",IF(ISNUMBER($B11613),HOUR($B11613)*2+MINUTE($B11613)/30,IFERROR(VALUE(LEFT($B11613,FIND(":",$B11613)-1))*2+VALUE(MID($B11613,FIND(":",$B11613)+1,2))/30,"")))</f>
        <v/>
      </c>
      <c r="G11613" s="12">
        <f>IF($E11613="","",IF(WEEKDAY($E11613,2)&lt;6,1,0))</f>
        <v/>
      </c>
      <c r="H11613" s="12">
        <f>IF(OR($E11613="",$F11613=""),"",IF(AND($G11613=1,$F11613&gt;='Working Hours'!$C$8,$F11613&lt;'Working Hours'!$C$9),1,0))</f>
        <v/>
      </c>
    </row>
    <row r="11614">
      <c r="A11614" s="11" t="n"/>
      <c r="B11614" s="11" t="n"/>
      <c r="C11614" s="11" t="n"/>
      <c r="E11614" s="12">
        <f>IF($A11614="","",IF(ISNUMBER($A11614),$A11614,IFERROR(DATEVALUE($A11614),"")))</f>
        <v/>
      </c>
      <c r="F11614" s="12">
        <f>IF($B11614="","",IF(ISNUMBER($B11614),HOUR($B11614)*2+MINUTE($B11614)/30,IFERROR(VALUE(LEFT($B11614,FIND(":",$B11614)-1))*2+VALUE(MID($B11614,FIND(":",$B11614)+1,2))/30,"")))</f>
        <v/>
      </c>
      <c r="G11614" s="12">
        <f>IF($E11614="","",IF(WEEKDAY($E11614,2)&lt;6,1,0))</f>
        <v/>
      </c>
      <c r="H11614" s="12">
        <f>IF(OR($E11614="",$F11614=""),"",IF(AND($G11614=1,$F11614&gt;='Working Hours'!$C$8,$F11614&lt;'Working Hours'!$C$9),1,0))</f>
        <v/>
      </c>
    </row>
    <row r="11615">
      <c r="A11615" s="11" t="n"/>
      <c r="B11615" s="11" t="n"/>
      <c r="C11615" s="11" t="n"/>
      <c r="E11615" s="12">
        <f>IF($A11615="","",IF(ISNUMBER($A11615),$A11615,IFERROR(DATEVALUE($A11615),"")))</f>
        <v/>
      </c>
      <c r="F11615" s="12">
        <f>IF($B11615="","",IF(ISNUMBER($B11615),HOUR($B11615)*2+MINUTE($B11615)/30,IFERROR(VALUE(LEFT($B11615,FIND(":",$B11615)-1))*2+VALUE(MID($B11615,FIND(":",$B11615)+1,2))/30,"")))</f>
        <v/>
      </c>
      <c r="G11615" s="12">
        <f>IF($E11615="","",IF(WEEKDAY($E11615,2)&lt;6,1,0))</f>
        <v/>
      </c>
      <c r="H11615" s="12">
        <f>IF(OR($E11615="",$F11615=""),"",IF(AND($G11615=1,$F11615&gt;='Working Hours'!$C$8,$F11615&lt;'Working Hours'!$C$9),1,0))</f>
        <v/>
      </c>
    </row>
    <row r="11616">
      <c r="A11616" s="11" t="n"/>
      <c r="B11616" s="11" t="n"/>
      <c r="C11616" s="11" t="n"/>
      <c r="E11616" s="12">
        <f>IF($A11616="","",IF(ISNUMBER($A11616),$A11616,IFERROR(DATEVALUE($A11616),"")))</f>
        <v/>
      </c>
      <c r="F11616" s="12">
        <f>IF($B11616="","",IF(ISNUMBER($B11616),HOUR($B11616)*2+MINUTE($B11616)/30,IFERROR(VALUE(LEFT($B11616,FIND(":",$B11616)-1))*2+VALUE(MID($B11616,FIND(":",$B11616)+1,2))/30,"")))</f>
        <v/>
      </c>
      <c r="G11616" s="12">
        <f>IF($E11616="","",IF(WEEKDAY($E11616,2)&lt;6,1,0))</f>
        <v/>
      </c>
      <c r="H11616" s="12">
        <f>IF(OR($E11616="",$F11616=""),"",IF(AND($G11616=1,$F11616&gt;='Working Hours'!$C$8,$F11616&lt;'Working Hours'!$C$9),1,0))</f>
        <v/>
      </c>
    </row>
    <row r="11617">
      <c r="A11617" s="11" t="n"/>
      <c r="B11617" s="11" t="n"/>
      <c r="C11617" s="11" t="n"/>
      <c r="E11617" s="12">
        <f>IF($A11617="","",IF(ISNUMBER($A11617),$A11617,IFERROR(DATEVALUE($A11617),"")))</f>
        <v/>
      </c>
      <c r="F11617" s="12">
        <f>IF($B11617="","",IF(ISNUMBER($B11617),HOUR($B11617)*2+MINUTE($B11617)/30,IFERROR(VALUE(LEFT($B11617,FIND(":",$B11617)-1))*2+VALUE(MID($B11617,FIND(":",$B11617)+1,2))/30,"")))</f>
        <v/>
      </c>
      <c r="G11617" s="12">
        <f>IF($E11617="","",IF(WEEKDAY($E11617,2)&lt;6,1,0))</f>
        <v/>
      </c>
      <c r="H11617" s="12">
        <f>IF(OR($E11617="",$F11617=""),"",IF(AND($G11617=1,$F11617&gt;='Working Hours'!$C$8,$F11617&lt;'Working Hours'!$C$9),1,0))</f>
        <v/>
      </c>
    </row>
    <row r="11618">
      <c r="A11618" s="11" t="n"/>
      <c r="B11618" s="11" t="n"/>
      <c r="C11618" s="11" t="n"/>
      <c r="E11618" s="12">
        <f>IF($A11618="","",IF(ISNUMBER($A11618),$A11618,IFERROR(DATEVALUE($A11618),"")))</f>
        <v/>
      </c>
      <c r="F11618" s="12">
        <f>IF($B11618="","",IF(ISNUMBER($B11618),HOUR($B11618)*2+MINUTE($B11618)/30,IFERROR(VALUE(LEFT($B11618,FIND(":",$B11618)-1))*2+VALUE(MID($B11618,FIND(":",$B11618)+1,2))/30,"")))</f>
        <v/>
      </c>
      <c r="G11618" s="12">
        <f>IF($E11618="","",IF(WEEKDAY($E11618,2)&lt;6,1,0))</f>
        <v/>
      </c>
      <c r="H11618" s="12">
        <f>IF(OR($E11618="",$F11618=""),"",IF(AND($G11618=1,$F11618&gt;='Working Hours'!$C$8,$F11618&lt;'Working Hours'!$C$9),1,0))</f>
        <v/>
      </c>
    </row>
    <row r="11619">
      <c r="A11619" s="11" t="n"/>
      <c r="B11619" s="11" t="n"/>
      <c r="C11619" s="11" t="n"/>
      <c r="E11619" s="12">
        <f>IF($A11619="","",IF(ISNUMBER($A11619),$A11619,IFERROR(DATEVALUE($A11619),"")))</f>
        <v/>
      </c>
      <c r="F11619" s="12">
        <f>IF($B11619="","",IF(ISNUMBER($B11619),HOUR($B11619)*2+MINUTE($B11619)/30,IFERROR(VALUE(LEFT($B11619,FIND(":",$B11619)-1))*2+VALUE(MID($B11619,FIND(":",$B11619)+1,2))/30,"")))</f>
        <v/>
      </c>
      <c r="G11619" s="12">
        <f>IF($E11619="","",IF(WEEKDAY($E11619,2)&lt;6,1,0))</f>
        <v/>
      </c>
      <c r="H11619" s="12">
        <f>IF(OR($E11619="",$F11619=""),"",IF(AND($G11619=1,$F11619&gt;='Working Hours'!$C$8,$F11619&lt;'Working Hours'!$C$9),1,0))</f>
        <v/>
      </c>
    </row>
    <row r="11620">
      <c r="A11620" s="11" t="n"/>
      <c r="B11620" s="11" t="n"/>
      <c r="C11620" s="11" t="n"/>
      <c r="E11620" s="12">
        <f>IF($A11620="","",IF(ISNUMBER($A11620),$A11620,IFERROR(DATEVALUE($A11620),"")))</f>
        <v/>
      </c>
      <c r="F11620" s="12">
        <f>IF($B11620="","",IF(ISNUMBER($B11620),HOUR($B11620)*2+MINUTE($B11620)/30,IFERROR(VALUE(LEFT($B11620,FIND(":",$B11620)-1))*2+VALUE(MID($B11620,FIND(":",$B11620)+1,2))/30,"")))</f>
        <v/>
      </c>
      <c r="G11620" s="12">
        <f>IF($E11620="","",IF(WEEKDAY($E11620,2)&lt;6,1,0))</f>
        <v/>
      </c>
      <c r="H11620" s="12">
        <f>IF(OR($E11620="",$F11620=""),"",IF(AND($G11620=1,$F11620&gt;='Working Hours'!$C$8,$F11620&lt;'Working Hours'!$C$9),1,0))</f>
        <v/>
      </c>
    </row>
    <row r="11621">
      <c r="A11621" s="11" t="n"/>
      <c r="B11621" s="11" t="n"/>
      <c r="C11621" s="11" t="n"/>
      <c r="E11621" s="12">
        <f>IF($A11621="","",IF(ISNUMBER($A11621),$A11621,IFERROR(DATEVALUE($A11621),"")))</f>
        <v/>
      </c>
      <c r="F11621" s="12">
        <f>IF($B11621="","",IF(ISNUMBER($B11621),HOUR($B11621)*2+MINUTE($B11621)/30,IFERROR(VALUE(LEFT($B11621,FIND(":",$B11621)-1))*2+VALUE(MID($B11621,FIND(":",$B11621)+1,2))/30,"")))</f>
        <v/>
      </c>
      <c r="G11621" s="12">
        <f>IF($E11621="","",IF(WEEKDAY($E11621,2)&lt;6,1,0))</f>
        <v/>
      </c>
      <c r="H11621" s="12">
        <f>IF(OR($E11621="",$F11621=""),"",IF(AND($G11621=1,$F11621&gt;='Working Hours'!$C$8,$F11621&lt;'Working Hours'!$C$9),1,0))</f>
        <v/>
      </c>
    </row>
    <row r="11622">
      <c r="A11622" s="11" t="n"/>
      <c r="B11622" s="11" t="n"/>
      <c r="C11622" s="11" t="n"/>
      <c r="E11622" s="12">
        <f>IF($A11622="","",IF(ISNUMBER($A11622),$A11622,IFERROR(DATEVALUE($A11622),"")))</f>
        <v/>
      </c>
      <c r="F11622" s="12">
        <f>IF($B11622="","",IF(ISNUMBER($B11622),HOUR($B11622)*2+MINUTE($B11622)/30,IFERROR(VALUE(LEFT($B11622,FIND(":",$B11622)-1))*2+VALUE(MID($B11622,FIND(":",$B11622)+1,2))/30,"")))</f>
        <v/>
      </c>
      <c r="G11622" s="12">
        <f>IF($E11622="","",IF(WEEKDAY($E11622,2)&lt;6,1,0))</f>
        <v/>
      </c>
      <c r="H11622" s="12">
        <f>IF(OR($E11622="",$F11622=""),"",IF(AND($G11622=1,$F11622&gt;='Working Hours'!$C$8,$F11622&lt;'Working Hours'!$C$9),1,0))</f>
        <v/>
      </c>
    </row>
    <row r="11623">
      <c r="A11623" s="11" t="n"/>
      <c r="B11623" s="11" t="n"/>
      <c r="C11623" s="11" t="n"/>
      <c r="E11623" s="12">
        <f>IF($A11623="","",IF(ISNUMBER($A11623),$A11623,IFERROR(DATEVALUE($A11623),"")))</f>
        <v/>
      </c>
      <c r="F11623" s="12">
        <f>IF($B11623="","",IF(ISNUMBER($B11623),HOUR($B11623)*2+MINUTE($B11623)/30,IFERROR(VALUE(LEFT($B11623,FIND(":",$B11623)-1))*2+VALUE(MID($B11623,FIND(":",$B11623)+1,2))/30,"")))</f>
        <v/>
      </c>
      <c r="G11623" s="12">
        <f>IF($E11623="","",IF(WEEKDAY($E11623,2)&lt;6,1,0))</f>
        <v/>
      </c>
      <c r="H11623" s="12">
        <f>IF(OR($E11623="",$F11623=""),"",IF(AND($G11623=1,$F11623&gt;='Working Hours'!$C$8,$F11623&lt;'Working Hours'!$C$9),1,0))</f>
        <v/>
      </c>
    </row>
    <row r="11624">
      <c r="A11624" s="11" t="n"/>
      <c r="B11624" s="11" t="n"/>
      <c r="C11624" s="11" t="n"/>
      <c r="E11624" s="12">
        <f>IF($A11624="","",IF(ISNUMBER($A11624),$A11624,IFERROR(DATEVALUE($A11624),"")))</f>
        <v/>
      </c>
      <c r="F11624" s="12">
        <f>IF($B11624="","",IF(ISNUMBER($B11624),HOUR($B11624)*2+MINUTE($B11624)/30,IFERROR(VALUE(LEFT($B11624,FIND(":",$B11624)-1))*2+VALUE(MID($B11624,FIND(":",$B11624)+1,2))/30,"")))</f>
        <v/>
      </c>
      <c r="G11624" s="12">
        <f>IF($E11624="","",IF(WEEKDAY($E11624,2)&lt;6,1,0))</f>
        <v/>
      </c>
      <c r="H11624" s="12">
        <f>IF(OR($E11624="",$F11624=""),"",IF(AND($G11624=1,$F11624&gt;='Working Hours'!$C$8,$F11624&lt;'Working Hours'!$C$9),1,0))</f>
        <v/>
      </c>
    </row>
    <row r="11625">
      <c r="A11625" s="11" t="n"/>
      <c r="B11625" s="11" t="n"/>
      <c r="C11625" s="11" t="n"/>
      <c r="E11625" s="12">
        <f>IF($A11625="","",IF(ISNUMBER($A11625),$A11625,IFERROR(DATEVALUE($A11625),"")))</f>
        <v/>
      </c>
      <c r="F11625" s="12">
        <f>IF($B11625="","",IF(ISNUMBER($B11625),HOUR($B11625)*2+MINUTE($B11625)/30,IFERROR(VALUE(LEFT($B11625,FIND(":",$B11625)-1))*2+VALUE(MID($B11625,FIND(":",$B11625)+1,2))/30,"")))</f>
        <v/>
      </c>
      <c r="G11625" s="12">
        <f>IF($E11625="","",IF(WEEKDAY($E11625,2)&lt;6,1,0))</f>
        <v/>
      </c>
      <c r="H11625" s="12">
        <f>IF(OR($E11625="",$F11625=""),"",IF(AND($G11625=1,$F11625&gt;='Working Hours'!$C$8,$F11625&lt;'Working Hours'!$C$9),1,0))</f>
        <v/>
      </c>
    </row>
    <row r="11626">
      <c r="A11626" s="11" t="n"/>
      <c r="B11626" s="11" t="n"/>
      <c r="C11626" s="11" t="n"/>
      <c r="E11626" s="12">
        <f>IF($A11626="","",IF(ISNUMBER($A11626),$A11626,IFERROR(DATEVALUE($A11626),"")))</f>
        <v/>
      </c>
      <c r="F11626" s="12">
        <f>IF($B11626="","",IF(ISNUMBER($B11626),HOUR($B11626)*2+MINUTE($B11626)/30,IFERROR(VALUE(LEFT($B11626,FIND(":",$B11626)-1))*2+VALUE(MID($B11626,FIND(":",$B11626)+1,2))/30,"")))</f>
        <v/>
      </c>
      <c r="G11626" s="12">
        <f>IF($E11626="","",IF(WEEKDAY($E11626,2)&lt;6,1,0))</f>
        <v/>
      </c>
      <c r="H11626" s="12">
        <f>IF(OR($E11626="",$F11626=""),"",IF(AND($G11626=1,$F11626&gt;='Working Hours'!$C$8,$F11626&lt;'Working Hours'!$C$9),1,0))</f>
        <v/>
      </c>
    </row>
    <row r="11627">
      <c r="A11627" s="11" t="n"/>
      <c r="B11627" s="11" t="n"/>
      <c r="C11627" s="11" t="n"/>
      <c r="E11627" s="12">
        <f>IF($A11627="","",IF(ISNUMBER($A11627),$A11627,IFERROR(DATEVALUE($A11627),"")))</f>
        <v/>
      </c>
      <c r="F11627" s="12">
        <f>IF($B11627="","",IF(ISNUMBER($B11627),HOUR($B11627)*2+MINUTE($B11627)/30,IFERROR(VALUE(LEFT($B11627,FIND(":",$B11627)-1))*2+VALUE(MID($B11627,FIND(":",$B11627)+1,2))/30,"")))</f>
        <v/>
      </c>
      <c r="G11627" s="12">
        <f>IF($E11627="","",IF(WEEKDAY($E11627,2)&lt;6,1,0))</f>
        <v/>
      </c>
      <c r="H11627" s="12">
        <f>IF(OR($E11627="",$F11627=""),"",IF(AND($G11627=1,$F11627&gt;='Working Hours'!$C$8,$F11627&lt;'Working Hours'!$C$9),1,0))</f>
        <v/>
      </c>
    </row>
    <row r="11628">
      <c r="A11628" s="11" t="n"/>
      <c r="B11628" s="11" t="n"/>
      <c r="C11628" s="11" t="n"/>
      <c r="E11628" s="12">
        <f>IF($A11628="","",IF(ISNUMBER($A11628),$A11628,IFERROR(DATEVALUE($A11628),"")))</f>
        <v/>
      </c>
      <c r="F11628" s="12">
        <f>IF($B11628="","",IF(ISNUMBER($B11628),HOUR($B11628)*2+MINUTE($B11628)/30,IFERROR(VALUE(LEFT($B11628,FIND(":",$B11628)-1))*2+VALUE(MID($B11628,FIND(":",$B11628)+1,2))/30,"")))</f>
        <v/>
      </c>
      <c r="G11628" s="12">
        <f>IF($E11628="","",IF(WEEKDAY($E11628,2)&lt;6,1,0))</f>
        <v/>
      </c>
      <c r="H11628" s="12">
        <f>IF(OR($E11628="",$F11628=""),"",IF(AND($G11628=1,$F11628&gt;='Working Hours'!$C$8,$F11628&lt;'Working Hours'!$C$9),1,0))</f>
        <v/>
      </c>
    </row>
    <row r="11629">
      <c r="A11629" s="11" t="n"/>
      <c r="B11629" s="11" t="n"/>
      <c r="C11629" s="11" t="n"/>
      <c r="E11629" s="12">
        <f>IF($A11629="","",IF(ISNUMBER($A11629),$A11629,IFERROR(DATEVALUE($A11629),"")))</f>
        <v/>
      </c>
      <c r="F11629" s="12">
        <f>IF($B11629="","",IF(ISNUMBER($B11629),HOUR($B11629)*2+MINUTE($B11629)/30,IFERROR(VALUE(LEFT($B11629,FIND(":",$B11629)-1))*2+VALUE(MID($B11629,FIND(":",$B11629)+1,2))/30,"")))</f>
        <v/>
      </c>
      <c r="G11629" s="12">
        <f>IF($E11629="","",IF(WEEKDAY($E11629,2)&lt;6,1,0))</f>
        <v/>
      </c>
      <c r="H11629" s="12">
        <f>IF(OR($E11629="",$F11629=""),"",IF(AND($G11629=1,$F11629&gt;='Working Hours'!$C$8,$F11629&lt;'Working Hours'!$C$9),1,0))</f>
        <v/>
      </c>
    </row>
    <row r="11630">
      <c r="A11630" s="11" t="n"/>
      <c r="B11630" s="11" t="n"/>
      <c r="C11630" s="11" t="n"/>
      <c r="E11630" s="12">
        <f>IF($A11630="","",IF(ISNUMBER($A11630),$A11630,IFERROR(DATEVALUE($A11630),"")))</f>
        <v/>
      </c>
      <c r="F11630" s="12">
        <f>IF($B11630="","",IF(ISNUMBER($B11630),HOUR($B11630)*2+MINUTE($B11630)/30,IFERROR(VALUE(LEFT($B11630,FIND(":",$B11630)-1))*2+VALUE(MID($B11630,FIND(":",$B11630)+1,2))/30,"")))</f>
        <v/>
      </c>
      <c r="G11630" s="12">
        <f>IF($E11630="","",IF(WEEKDAY($E11630,2)&lt;6,1,0))</f>
        <v/>
      </c>
      <c r="H11630" s="12">
        <f>IF(OR($E11630="",$F11630=""),"",IF(AND($G11630=1,$F11630&gt;='Working Hours'!$C$8,$F11630&lt;'Working Hours'!$C$9),1,0))</f>
        <v/>
      </c>
    </row>
    <row r="11631">
      <c r="A11631" s="11" t="n"/>
      <c r="B11631" s="11" t="n"/>
      <c r="C11631" s="11" t="n"/>
      <c r="E11631" s="12">
        <f>IF($A11631="","",IF(ISNUMBER($A11631),$A11631,IFERROR(DATEVALUE($A11631),"")))</f>
        <v/>
      </c>
      <c r="F11631" s="12">
        <f>IF($B11631="","",IF(ISNUMBER($B11631),HOUR($B11631)*2+MINUTE($B11631)/30,IFERROR(VALUE(LEFT($B11631,FIND(":",$B11631)-1))*2+VALUE(MID($B11631,FIND(":",$B11631)+1,2))/30,"")))</f>
        <v/>
      </c>
      <c r="G11631" s="12">
        <f>IF($E11631="","",IF(WEEKDAY($E11631,2)&lt;6,1,0))</f>
        <v/>
      </c>
      <c r="H11631" s="12">
        <f>IF(OR($E11631="",$F11631=""),"",IF(AND($G11631=1,$F11631&gt;='Working Hours'!$C$8,$F11631&lt;'Working Hours'!$C$9),1,0))</f>
        <v/>
      </c>
    </row>
    <row r="11632">
      <c r="A11632" s="11" t="n"/>
      <c r="B11632" s="11" t="n"/>
      <c r="C11632" s="11" t="n"/>
      <c r="E11632" s="12">
        <f>IF($A11632="","",IF(ISNUMBER($A11632),$A11632,IFERROR(DATEVALUE($A11632),"")))</f>
        <v/>
      </c>
      <c r="F11632" s="12">
        <f>IF($B11632="","",IF(ISNUMBER($B11632),HOUR($B11632)*2+MINUTE($B11632)/30,IFERROR(VALUE(LEFT($B11632,FIND(":",$B11632)-1))*2+VALUE(MID($B11632,FIND(":",$B11632)+1,2))/30,"")))</f>
        <v/>
      </c>
      <c r="G11632" s="12">
        <f>IF($E11632="","",IF(WEEKDAY($E11632,2)&lt;6,1,0))</f>
        <v/>
      </c>
      <c r="H11632" s="12">
        <f>IF(OR($E11632="",$F11632=""),"",IF(AND($G11632=1,$F11632&gt;='Working Hours'!$C$8,$F11632&lt;'Working Hours'!$C$9),1,0))</f>
        <v/>
      </c>
    </row>
    <row r="11633">
      <c r="A11633" s="11" t="n"/>
      <c r="B11633" s="11" t="n"/>
      <c r="C11633" s="11" t="n"/>
      <c r="E11633" s="12">
        <f>IF($A11633="","",IF(ISNUMBER($A11633),$A11633,IFERROR(DATEVALUE($A11633),"")))</f>
        <v/>
      </c>
      <c r="F11633" s="12">
        <f>IF($B11633="","",IF(ISNUMBER($B11633),HOUR($B11633)*2+MINUTE($B11633)/30,IFERROR(VALUE(LEFT($B11633,FIND(":",$B11633)-1))*2+VALUE(MID($B11633,FIND(":",$B11633)+1,2))/30,"")))</f>
        <v/>
      </c>
      <c r="G11633" s="12">
        <f>IF($E11633="","",IF(WEEKDAY($E11633,2)&lt;6,1,0))</f>
        <v/>
      </c>
      <c r="H11633" s="12">
        <f>IF(OR($E11633="",$F11633=""),"",IF(AND($G11633=1,$F11633&gt;='Working Hours'!$C$8,$F11633&lt;'Working Hours'!$C$9),1,0))</f>
        <v/>
      </c>
    </row>
    <row r="11634">
      <c r="A11634" s="11" t="n"/>
      <c r="B11634" s="11" t="n"/>
      <c r="C11634" s="11" t="n"/>
      <c r="E11634" s="12">
        <f>IF($A11634="","",IF(ISNUMBER($A11634),$A11634,IFERROR(DATEVALUE($A11634),"")))</f>
        <v/>
      </c>
      <c r="F11634" s="12">
        <f>IF($B11634="","",IF(ISNUMBER($B11634),HOUR($B11634)*2+MINUTE($B11634)/30,IFERROR(VALUE(LEFT($B11634,FIND(":",$B11634)-1))*2+VALUE(MID($B11634,FIND(":",$B11634)+1,2))/30,"")))</f>
        <v/>
      </c>
      <c r="G11634" s="12">
        <f>IF($E11634="","",IF(WEEKDAY($E11634,2)&lt;6,1,0))</f>
        <v/>
      </c>
      <c r="H11634" s="12">
        <f>IF(OR($E11634="",$F11634=""),"",IF(AND($G11634=1,$F11634&gt;='Working Hours'!$C$8,$F11634&lt;'Working Hours'!$C$9),1,0))</f>
        <v/>
      </c>
    </row>
    <row r="11635">
      <c r="A11635" s="11" t="n"/>
      <c r="B11635" s="11" t="n"/>
      <c r="C11635" s="11" t="n"/>
      <c r="E11635" s="12">
        <f>IF($A11635="","",IF(ISNUMBER($A11635),$A11635,IFERROR(DATEVALUE($A11635),"")))</f>
        <v/>
      </c>
      <c r="F11635" s="12">
        <f>IF($B11635="","",IF(ISNUMBER($B11635),HOUR($B11635)*2+MINUTE($B11635)/30,IFERROR(VALUE(LEFT($B11635,FIND(":",$B11635)-1))*2+VALUE(MID($B11635,FIND(":",$B11635)+1,2))/30,"")))</f>
        <v/>
      </c>
      <c r="G11635" s="12">
        <f>IF($E11635="","",IF(WEEKDAY($E11635,2)&lt;6,1,0))</f>
        <v/>
      </c>
      <c r="H11635" s="12">
        <f>IF(OR($E11635="",$F11635=""),"",IF(AND($G11635=1,$F11635&gt;='Working Hours'!$C$8,$F11635&lt;'Working Hours'!$C$9),1,0))</f>
        <v/>
      </c>
    </row>
    <row r="11636">
      <c r="A11636" s="11" t="n"/>
      <c r="B11636" s="11" t="n"/>
      <c r="C11636" s="11" t="n"/>
      <c r="E11636" s="12">
        <f>IF($A11636="","",IF(ISNUMBER($A11636),$A11636,IFERROR(DATEVALUE($A11636),"")))</f>
        <v/>
      </c>
      <c r="F11636" s="12">
        <f>IF($B11636="","",IF(ISNUMBER($B11636),HOUR($B11636)*2+MINUTE($B11636)/30,IFERROR(VALUE(LEFT($B11636,FIND(":",$B11636)-1))*2+VALUE(MID($B11636,FIND(":",$B11636)+1,2))/30,"")))</f>
        <v/>
      </c>
      <c r="G11636" s="12">
        <f>IF($E11636="","",IF(WEEKDAY($E11636,2)&lt;6,1,0))</f>
        <v/>
      </c>
      <c r="H11636" s="12">
        <f>IF(OR($E11636="",$F11636=""),"",IF(AND($G11636=1,$F11636&gt;='Working Hours'!$C$8,$F11636&lt;'Working Hours'!$C$9),1,0))</f>
        <v/>
      </c>
    </row>
    <row r="11637">
      <c r="A11637" s="11" t="n"/>
      <c r="B11637" s="11" t="n"/>
      <c r="C11637" s="11" t="n"/>
      <c r="E11637" s="12">
        <f>IF($A11637="","",IF(ISNUMBER($A11637),$A11637,IFERROR(DATEVALUE($A11637),"")))</f>
        <v/>
      </c>
      <c r="F11637" s="12">
        <f>IF($B11637="","",IF(ISNUMBER($B11637),HOUR($B11637)*2+MINUTE($B11637)/30,IFERROR(VALUE(LEFT($B11637,FIND(":",$B11637)-1))*2+VALUE(MID($B11637,FIND(":",$B11637)+1,2))/30,"")))</f>
        <v/>
      </c>
      <c r="G11637" s="12">
        <f>IF($E11637="","",IF(WEEKDAY($E11637,2)&lt;6,1,0))</f>
        <v/>
      </c>
      <c r="H11637" s="12">
        <f>IF(OR($E11637="",$F11637=""),"",IF(AND($G11637=1,$F11637&gt;='Working Hours'!$C$8,$F11637&lt;'Working Hours'!$C$9),1,0))</f>
        <v/>
      </c>
    </row>
    <row r="11638">
      <c r="A11638" s="11" t="n"/>
      <c r="B11638" s="11" t="n"/>
      <c r="C11638" s="11" t="n"/>
      <c r="E11638" s="12">
        <f>IF($A11638="","",IF(ISNUMBER($A11638),$A11638,IFERROR(DATEVALUE($A11638),"")))</f>
        <v/>
      </c>
      <c r="F11638" s="12">
        <f>IF($B11638="","",IF(ISNUMBER($B11638),HOUR($B11638)*2+MINUTE($B11638)/30,IFERROR(VALUE(LEFT($B11638,FIND(":",$B11638)-1))*2+VALUE(MID($B11638,FIND(":",$B11638)+1,2))/30,"")))</f>
        <v/>
      </c>
      <c r="G11638" s="12">
        <f>IF($E11638="","",IF(WEEKDAY($E11638,2)&lt;6,1,0))</f>
        <v/>
      </c>
      <c r="H11638" s="12">
        <f>IF(OR($E11638="",$F11638=""),"",IF(AND($G11638=1,$F11638&gt;='Working Hours'!$C$8,$F11638&lt;'Working Hours'!$C$9),1,0))</f>
        <v/>
      </c>
    </row>
    <row r="11639">
      <c r="A11639" s="11" t="n"/>
      <c r="B11639" s="11" t="n"/>
      <c r="C11639" s="11" t="n"/>
      <c r="E11639" s="12">
        <f>IF($A11639="","",IF(ISNUMBER($A11639),$A11639,IFERROR(DATEVALUE($A11639),"")))</f>
        <v/>
      </c>
      <c r="F11639" s="12">
        <f>IF($B11639="","",IF(ISNUMBER($B11639),HOUR($B11639)*2+MINUTE($B11639)/30,IFERROR(VALUE(LEFT($B11639,FIND(":",$B11639)-1))*2+VALUE(MID($B11639,FIND(":",$B11639)+1,2))/30,"")))</f>
        <v/>
      </c>
      <c r="G11639" s="12">
        <f>IF($E11639="","",IF(WEEKDAY($E11639,2)&lt;6,1,0))</f>
        <v/>
      </c>
      <c r="H11639" s="12">
        <f>IF(OR($E11639="",$F11639=""),"",IF(AND($G11639=1,$F11639&gt;='Working Hours'!$C$8,$F11639&lt;'Working Hours'!$C$9),1,0))</f>
        <v/>
      </c>
    </row>
    <row r="11640">
      <c r="A11640" s="11" t="n"/>
      <c r="B11640" s="11" t="n"/>
      <c r="C11640" s="11" t="n"/>
      <c r="E11640" s="12">
        <f>IF($A11640="","",IF(ISNUMBER($A11640),$A11640,IFERROR(DATEVALUE($A11640),"")))</f>
        <v/>
      </c>
      <c r="F11640" s="12">
        <f>IF($B11640="","",IF(ISNUMBER($B11640),HOUR($B11640)*2+MINUTE($B11640)/30,IFERROR(VALUE(LEFT($B11640,FIND(":",$B11640)-1))*2+VALUE(MID($B11640,FIND(":",$B11640)+1,2))/30,"")))</f>
        <v/>
      </c>
      <c r="G11640" s="12">
        <f>IF($E11640="","",IF(WEEKDAY($E11640,2)&lt;6,1,0))</f>
        <v/>
      </c>
      <c r="H11640" s="12">
        <f>IF(OR($E11640="",$F11640=""),"",IF(AND($G11640=1,$F11640&gt;='Working Hours'!$C$8,$F11640&lt;'Working Hours'!$C$9),1,0))</f>
        <v/>
      </c>
    </row>
    <row r="11641">
      <c r="A11641" s="11" t="n"/>
      <c r="B11641" s="11" t="n"/>
      <c r="C11641" s="11" t="n"/>
      <c r="E11641" s="12">
        <f>IF($A11641="","",IF(ISNUMBER($A11641),$A11641,IFERROR(DATEVALUE($A11641),"")))</f>
        <v/>
      </c>
      <c r="F11641" s="12">
        <f>IF($B11641="","",IF(ISNUMBER($B11641),HOUR($B11641)*2+MINUTE($B11641)/30,IFERROR(VALUE(LEFT($B11641,FIND(":",$B11641)-1))*2+VALUE(MID($B11641,FIND(":",$B11641)+1,2))/30,"")))</f>
        <v/>
      </c>
      <c r="G11641" s="12">
        <f>IF($E11641="","",IF(WEEKDAY($E11641,2)&lt;6,1,0))</f>
        <v/>
      </c>
      <c r="H11641" s="12">
        <f>IF(OR($E11641="",$F11641=""),"",IF(AND($G11641=1,$F11641&gt;='Working Hours'!$C$8,$F11641&lt;'Working Hours'!$C$9),1,0))</f>
        <v/>
      </c>
    </row>
    <row r="11642">
      <c r="A11642" s="11" t="n"/>
      <c r="B11642" s="11" t="n"/>
      <c r="C11642" s="11" t="n"/>
      <c r="E11642" s="12">
        <f>IF($A11642="","",IF(ISNUMBER($A11642),$A11642,IFERROR(DATEVALUE($A11642),"")))</f>
        <v/>
      </c>
      <c r="F11642" s="12">
        <f>IF($B11642="","",IF(ISNUMBER($B11642),HOUR($B11642)*2+MINUTE($B11642)/30,IFERROR(VALUE(LEFT($B11642,FIND(":",$B11642)-1))*2+VALUE(MID($B11642,FIND(":",$B11642)+1,2))/30,"")))</f>
        <v/>
      </c>
      <c r="G11642" s="12">
        <f>IF($E11642="","",IF(WEEKDAY($E11642,2)&lt;6,1,0))</f>
        <v/>
      </c>
      <c r="H11642" s="12">
        <f>IF(OR($E11642="",$F11642=""),"",IF(AND($G11642=1,$F11642&gt;='Working Hours'!$C$8,$F11642&lt;'Working Hours'!$C$9),1,0))</f>
        <v/>
      </c>
    </row>
    <row r="11643">
      <c r="A11643" s="11" t="n"/>
      <c r="B11643" s="11" t="n"/>
      <c r="C11643" s="11" t="n"/>
      <c r="E11643" s="12">
        <f>IF($A11643="","",IF(ISNUMBER($A11643),$A11643,IFERROR(DATEVALUE($A11643),"")))</f>
        <v/>
      </c>
      <c r="F11643" s="12">
        <f>IF($B11643="","",IF(ISNUMBER($B11643),HOUR($B11643)*2+MINUTE($B11643)/30,IFERROR(VALUE(LEFT($B11643,FIND(":",$B11643)-1))*2+VALUE(MID($B11643,FIND(":",$B11643)+1,2))/30,"")))</f>
        <v/>
      </c>
      <c r="G11643" s="12">
        <f>IF($E11643="","",IF(WEEKDAY($E11643,2)&lt;6,1,0))</f>
        <v/>
      </c>
      <c r="H11643" s="12">
        <f>IF(OR($E11643="",$F11643=""),"",IF(AND($G11643=1,$F11643&gt;='Working Hours'!$C$8,$F11643&lt;'Working Hours'!$C$9),1,0))</f>
        <v/>
      </c>
    </row>
    <row r="11644">
      <c r="A11644" s="11" t="n"/>
      <c r="B11644" s="11" t="n"/>
      <c r="C11644" s="11" t="n"/>
      <c r="E11644" s="12">
        <f>IF($A11644="","",IF(ISNUMBER($A11644),$A11644,IFERROR(DATEVALUE($A11644),"")))</f>
        <v/>
      </c>
      <c r="F11644" s="12">
        <f>IF($B11644="","",IF(ISNUMBER($B11644),HOUR($B11644)*2+MINUTE($B11644)/30,IFERROR(VALUE(LEFT($B11644,FIND(":",$B11644)-1))*2+VALUE(MID($B11644,FIND(":",$B11644)+1,2))/30,"")))</f>
        <v/>
      </c>
      <c r="G11644" s="12">
        <f>IF($E11644="","",IF(WEEKDAY($E11644,2)&lt;6,1,0))</f>
        <v/>
      </c>
      <c r="H11644" s="12">
        <f>IF(OR($E11644="",$F11644=""),"",IF(AND($G11644=1,$F11644&gt;='Working Hours'!$C$8,$F11644&lt;'Working Hours'!$C$9),1,0))</f>
        <v/>
      </c>
    </row>
    <row r="11645">
      <c r="A11645" s="11" t="n"/>
      <c r="B11645" s="11" t="n"/>
      <c r="C11645" s="11" t="n"/>
      <c r="E11645" s="12">
        <f>IF($A11645="","",IF(ISNUMBER($A11645),$A11645,IFERROR(DATEVALUE($A11645),"")))</f>
        <v/>
      </c>
      <c r="F11645" s="12">
        <f>IF($B11645="","",IF(ISNUMBER($B11645),HOUR($B11645)*2+MINUTE($B11645)/30,IFERROR(VALUE(LEFT($B11645,FIND(":",$B11645)-1))*2+VALUE(MID($B11645,FIND(":",$B11645)+1,2))/30,"")))</f>
        <v/>
      </c>
      <c r="G11645" s="12">
        <f>IF($E11645="","",IF(WEEKDAY($E11645,2)&lt;6,1,0))</f>
        <v/>
      </c>
      <c r="H11645" s="12">
        <f>IF(OR($E11645="",$F11645=""),"",IF(AND($G11645=1,$F11645&gt;='Working Hours'!$C$8,$F11645&lt;'Working Hours'!$C$9),1,0))</f>
        <v/>
      </c>
    </row>
    <row r="11646">
      <c r="A11646" s="11" t="n"/>
      <c r="B11646" s="11" t="n"/>
      <c r="C11646" s="11" t="n"/>
      <c r="E11646" s="12">
        <f>IF($A11646="","",IF(ISNUMBER($A11646),$A11646,IFERROR(DATEVALUE($A11646),"")))</f>
        <v/>
      </c>
      <c r="F11646" s="12">
        <f>IF($B11646="","",IF(ISNUMBER($B11646),HOUR($B11646)*2+MINUTE($B11646)/30,IFERROR(VALUE(LEFT($B11646,FIND(":",$B11646)-1))*2+VALUE(MID($B11646,FIND(":",$B11646)+1,2))/30,"")))</f>
        <v/>
      </c>
      <c r="G11646" s="12">
        <f>IF($E11646="","",IF(WEEKDAY($E11646,2)&lt;6,1,0))</f>
        <v/>
      </c>
      <c r="H11646" s="12">
        <f>IF(OR($E11646="",$F11646=""),"",IF(AND($G11646=1,$F11646&gt;='Working Hours'!$C$8,$F11646&lt;'Working Hours'!$C$9),1,0))</f>
        <v/>
      </c>
    </row>
    <row r="11647">
      <c r="A11647" s="11" t="n"/>
      <c r="B11647" s="11" t="n"/>
      <c r="C11647" s="11" t="n"/>
      <c r="E11647" s="12">
        <f>IF($A11647="","",IF(ISNUMBER($A11647),$A11647,IFERROR(DATEVALUE($A11647),"")))</f>
        <v/>
      </c>
      <c r="F11647" s="12">
        <f>IF($B11647="","",IF(ISNUMBER($B11647),HOUR($B11647)*2+MINUTE($B11647)/30,IFERROR(VALUE(LEFT($B11647,FIND(":",$B11647)-1))*2+VALUE(MID($B11647,FIND(":",$B11647)+1,2))/30,"")))</f>
        <v/>
      </c>
      <c r="G11647" s="12">
        <f>IF($E11647="","",IF(WEEKDAY($E11647,2)&lt;6,1,0))</f>
        <v/>
      </c>
      <c r="H11647" s="12">
        <f>IF(OR($E11647="",$F11647=""),"",IF(AND($G11647=1,$F11647&gt;='Working Hours'!$C$8,$F11647&lt;'Working Hours'!$C$9),1,0))</f>
        <v/>
      </c>
    </row>
    <row r="11648">
      <c r="A11648" s="11" t="n"/>
      <c r="B11648" s="11" t="n"/>
      <c r="C11648" s="11" t="n"/>
      <c r="E11648" s="12">
        <f>IF($A11648="","",IF(ISNUMBER($A11648),$A11648,IFERROR(DATEVALUE($A11648),"")))</f>
        <v/>
      </c>
      <c r="F11648" s="12">
        <f>IF($B11648="","",IF(ISNUMBER($B11648),HOUR($B11648)*2+MINUTE($B11648)/30,IFERROR(VALUE(LEFT($B11648,FIND(":",$B11648)-1))*2+VALUE(MID($B11648,FIND(":",$B11648)+1,2))/30,"")))</f>
        <v/>
      </c>
      <c r="G11648" s="12">
        <f>IF($E11648="","",IF(WEEKDAY($E11648,2)&lt;6,1,0))</f>
        <v/>
      </c>
      <c r="H11648" s="12">
        <f>IF(OR($E11648="",$F11648=""),"",IF(AND($G11648=1,$F11648&gt;='Working Hours'!$C$8,$F11648&lt;'Working Hours'!$C$9),1,0))</f>
        <v/>
      </c>
    </row>
    <row r="11649">
      <c r="A11649" s="11" t="n"/>
      <c r="B11649" s="11" t="n"/>
      <c r="C11649" s="11" t="n"/>
      <c r="E11649" s="12">
        <f>IF($A11649="","",IF(ISNUMBER($A11649),$A11649,IFERROR(DATEVALUE($A11649),"")))</f>
        <v/>
      </c>
      <c r="F11649" s="12">
        <f>IF($B11649="","",IF(ISNUMBER($B11649),HOUR($B11649)*2+MINUTE($B11649)/30,IFERROR(VALUE(LEFT($B11649,FIND(":",$B11649)-1))*2+VALUE(MID($B11649,FIND(":",$B11649)+1,2))/30,"")))</f>
        <v/>
      </c>
      <c r="G11649" s="12">
        <f>IF($E11649="","",IF(WEEKDAY($E11649,2)&lt;6,1,0))</f>
        <v/>
      </c>
      <c r="H11649" s="12">
        <f>IF(OR($E11649="",$F11649=""),"",IF(AND($G11649=1,$F11649&gt;='Working Hours'!$C$8,$F11649&lt;'Working Hours'!$C$9),1,0))</f>
        <v/>
      </c>
    </row>
    <row r="11650">
      <c r="A11650" s="11" t="n"/>
      <c r="B11650" s="11" t="n"/>
      <c r="C11650" s="11" t="n"/>
      <c r="E11650" s="12">
        <f>IF($A11650="","",IF(ISNUMBER($A11650),$A11650,IFERROR(DATEVALUE($A11650),"")))</f>
        <v/>
      </c>
      <c r="F11650" s="12">
        <f>IF($B11650="","",IF(ISNUMBER($B11650),HOUR($B11650)*2+MINUTE($B11650)/30,IFERROR(VALUE(LEFT($B11650,FIND(":",$B11650)-1))*2+VALUE(MID($B11650,FIND(":",$B11650)+1,2))/30,"")))</f>
        <v/>
      </c>
      <c r="G11650" s="12">
        <f>IF($E11650="","",IF(WEEKDAY($E11650,2)&lt;6,1,0))</f>
        <v/>
      </c>
      <c r="H11650" s="12">
        <f>IF(OR($E11650="",$F11650=""),"",IF(AND($G11650=1,$F11650&gt;='Working Hours'!$C$8,$F11650&lt;'Working Hours'!$C$9),1,0))</f>
        <v/>
      </c>
    </row>
    <row r="11651">
      <c r="A11651" s="11" t="n"/>
      <c r="B11651" s="11" t="n"/>
      <c r="C11651" s="11" t="n"/>
      <c r="E11651" s="12">
        <f>IF($A11651="","",IF(ISNUMBER($A11651),$A11651,IFERROR(DATEVALUE($A11651),"")))</f>
        <v/>
      </c>
      <c r="F11651" s="12">
        <f>IF($B11651="","",IF(ISNUMBER($B11651),HOUR($B11651)*2+MINUTE($B11651)/30,IFERROR(VALUE(LEFT($B11651,FIND(":",$B11651)-1))*2+VALUE(MID($B11651,FIND(":",$B11651)+1,2))/30,"")))</f>
        <v/>
      </c>
      <c r="G11651" s="12">
        <f>IF($E11651="","",IF(WEEKDAY($E11651,2)&lt;6,1,0))</f>
        <v/>
      </c>
      <c r="H11651" s="12">
        <f>IF(OR($E11651="",$F11651=""),"",IF(AND($G11651=1,$F11651&gt;='Working Hours'!$C$8,$F11651&lt;'Working Hours'!$C$9),1,0))</f>
        <v/>
      </c>
    </row>
    <row r="11652">
      <c r="A11652" s="11" t="n"/>
      <c r="B11652" s="11" t="n"/>
      <c r="C11652" s="11" t="n"/>
      <c r="E11652" s="12">
        <f>IF($A11652="","",IF(ISNUMBER($A11652),$A11652,IFERROR(DATEVALUE($A11652),"")))</f>
        <v/>
      </c>
      <c r="F11652" s="12">
        <f>IF($B11652="","",IF(ISNUMBER($B11652),HOUR($B11652)*2+MINUTE($B11652)/30,IFERROR(VALUE(LEFT($B11652,FIND(":",$B11652)-1))*2+VALUE(MID($B11652,FIND(":",$B11652)+1,2))/30,"")))</f>
        <v/>
      </c>
      <c r="G11652" s="12">
        <f>IF($E11652="","",IF(WEEKDAY($E11652,2)&lt;6,1,0))</f>
        <v/>
      </c>
      <c r="H11652" s="12">
        <f>IF(OR($E11652="",$F11652=""),"",IF(AND($G11652=1,$F11652&gt;='Working Hours'!$C$8,$F11652&lt;'Working Hours'!$C$9),1,0))</f>
        <v/>
      </c>
    </row>
    <row r="11653">
      <c r="A11653" s="11" t="n"/>
      <c r="B11653" s="11" t="n"/>
      <c r="C11653" s="11" t="n"/>
      <c r="E11653" s="12">
        <f>IF($A11653="","",IF(ISNUMBER($A11653),$A11653,IFERROR(DATEVALUE($A11653),"")))</f>
        <v/>
      </c>
      <c r="F11653" s="12">
        <f>IF($B11653="","",IF(ISNUMBER($B11653),HOUR($B11653)*2+MINUTE($B11653)/30,IFERROR(VALUE(LEFT($B11653,FIND(":",$B11653)-1))*2+VALUE(MID($B11653,FIND(":",$B11653)+1,2))/30,"")))</f>
        <v/>
      </c>
      <c r="G11653" s="12">
        <f>IF($E11653="","",IF(WEEKDAY($E11653,2)&lt;6,1,0))</f>
        <v/>
      </c>
      <c r="H11653" s="12">
        <f>IF(OR($E11653="",$F11653=""),"",IF(AND($G11653=1,$F11653&gt;='Working Hours'!$C$8,$F11653&lt;'Working Hours'!$C$9),1,0))</f>
        <v/>
      </c>
    </row>
    <row r="11654">
      <c r="A11654" s="11" t="n"/>
      <c r="B11654" s="11" t="n"/>
      <c r="C11654" s="11" t="n"/>
      <c r="E11654" s="12">
        <f>IF($A11654="","",IF(ISNUMBER($A11654),$A11654,IFERROR(DATEVALUE($A11654),"")))</f>
        <v/>
      </c>
      <c r="F11654" s="12">
        <f>IF($B11654="","",IF(ISNUMBER($B11654),HOUR($B11654)*2+MINUTE($B11654)/30,IFERROR(VALUE(LEFT($B11654,FIND(":",$B11654)-1))*2+VALUE(MID($B11654,FIND(":",$B11654)+1,2))/30,"")))</f>
        <v/>
      </c>
      <c r="G11654" s="12">
        <f>IF($E11654="","",IF(WEEKDAY($E11654,2)&lt;6,1,0))</f>
        <v/>
      </c>
      <c r="H11654" s="12">
        <f>IF(OR($E11654="",$F11654=""),"",IF(AND($G11654=1,$F11654&gt;='Working Hours'!$C$8,$F11654&lt;'Working Hours'!$C$9),1,0))</f>
        <v/>
      </c>
    </row>
    <row r="11655">
      <c r="A11655" s="11" t="n"/>
      <c r="B11655" s="11" t="n"/>
      <c r="C11655" s="11" t="n"/>
      <c r="E11655" s="12">
        <f>IF($A11655="","",IF(ISNUMBER($A11655),$A11655,IFERROR(DATEVALUE($A11655),"")))</f>
        <v/>
      </c>
      <c r="F11655" s="12">
        <f>IF($B11655="","",IF(ISNUMBER($B11655),HOUR($B11655)*2+MINUTE($B11655)/30,IFERROR(VALUE(LEFT($B11655,FIND(":",$B11655)-1))*2+VALUE(MID($B11655,FIND(":",$B11655)+1,2))/30,"")))</f>
        <v/>
      </c>
      <c r="G11655" s="12">
        <f>IF($E11655="","",IF(WEEKDAY($E11655,2)&lt;6,1,0))</f>
        <v/>
      </c>
      <c r="H11655" s="12">
        <f>IF(OR($E11655="",$F11655=""),"",IF(AND($G11655=1,$F11655&gt;='Working Hours'!$C$8,$F11655&lt;'Working Hours'!$C$9),1,0))</f>
        <v/>
      </c>
    </row>
    <row r="11656">
      <c r="A11656" s="11" t="n"/>
      <c r="B11656" s="11" t="n"/>
      <c r="C11656" s="11" t="n"/>
      <c r="E11656" s="12">
        <f>IF($A11656="","",IF(ISNUMBER($A11656),$A11656,IFERROR(DATEVALUE($A11656),"")))</f>
        <v/>
      </c>
      <c r="F11656" s="12">
        <f>IF($B11656="","",IF(ISNUMBER($B11656),HOUR($B11656)*2+MINUTE($B11656)/30,IFERROR(VALUE(LEFT($B11656,FIND(":",$B11656)-1))*2+VALUE(MID($B11656,FIND(":",$B11656)+1,2))/30,"")))</f>
        <v/>
      </c>
      <c r="G11656" s="12">
        <f>IF($E11656="","",IF(WEEKDAY($E11656,2)&lt;6,1,0))</f>
        <v/>
      </c>
      <c r="H11656" s="12">
        <f>IF(OR($E11656="",$F11656=""),"",IF(AND($G11656=1,$F11656&gt;='Working Hours'!$C$8,$F11656&lt;'Working Hours'!$C$9),1,0))</f>
        <v/>
      </c>
    </row>
    <row r="11657">
      <c r="A11657" s="11" t="n"/>
      <c r="B11657" s="11" t="n"/>
      <c r="C11657" s="11" t="n"/>
      <c r="E11657" s="12">
        <f>IF($A11657="","",IF(ISNUMBER($A11657),$A11657,IFERROR(DATEVALUE($A11657),"")))</f>
        <v/>
      </c>
      <c r="F11657" s="12">
        <f>IF($B11657="","",IF(ISNUMBER($B11657),HOUR($B11657)*2+MINUTE($B11657)/30,IFERROR(VALUE(LEFT($B11657,FIND(":",$B11657)-1))*2+VALUE(MID($B11657,FIND(":",$B11657)+1,2))/30,"")))</f>
        <v/>
      </c>
      <c r="G11657" s="12">
        <f>IF($E11657="","",IF(WEEKDAY($E11657,2)&lt;6,1,0))</f>
        <v/>
      </c>
      <c r="H11657" s="12">
        <f>IF(OR($E11657="",$F11657=""),"",IF(AND($G11657=1,$F11657&gt;='Working Hours'!$C$8,$F11657&lt;'Working Hours'!$C$9),1,0))</f>
        <v/>
      </c>
    </row>
    <row r="11658">
      <c r="A11658" s="11" t="n"/>
      <c r="B11658" s="11" t="n"/>
      <c r="C11658" s="11" t="n"/>
      <c r="E11658" s="12">
        <f>IF($A11658="","",IF(ISNUMBER($A11658),$A11658,IFERROR(DATEVALUE($A11658),"")))</f>
        <v/>
      </c>
      <c r="F11658" s="12">
        <f>IF($B11658="","",IF(ISNUMBER($B11658),HOUR($B11658)*2+MINUTE($B11658)/30,IFERROR(VALUE(LEFT($B11658,FIND(":",$B11658)-1))*2+VALUE(MID($B11658,FIND(":",$B11658)+1,2))/30,"")))</f>
        <v/>
      </c>
      <c r="G11658" s="12">
        <f>IF($E11658="","",IF(WEEKDAY($E11658,2)&lt;6,1,0))</f>
        <v/>
      </c>
      <c r="H11658" s="12">
        <f>IF(OR($E11658="",$F11658=""),"",IF(AND($G11658=1,$F11658&gt;='Working Hours'!$C$8,$F11658&lt;'Working Hours'!$C$9),1,0))</f>
        <v/>
      </c>
    </row>
    <row r="11659">
      <c r="A11659" s="11" t="n"/>
      <c r="B11659" s="11" t="n"/>
      <c r="C11659" s="11" t="n"/>
      <c r="E11659" s="12">
        <f>IF($A11659="","",IF(ISNUMBER($A11659),$A11659,IFERROR(DATEVALUE($A11659),"")))</f>
        <v/>
      </c>
      <c r="F11659" s="12">
        <f>IF($B11659="","",IF(ISNUMBER($B11659),HOUR($B11659)*2+MINUTE($B11659)/30,IFERROR(VALUE(LEFT($B11659,FIND(":",$B11659)-1))*2+VALUE(MID($B11659,FIND(":",$B11659)+1,2))/30,"")))</f>
        <v/>
      </c>
      <c r="G11659" s="12">
        <f>IF($E11659="","",IF(WEEKDAY($E11659,2)&lt;6,1,0))</f>
        <v/>
      </c>
      <c r="H11659" s="12">
        <f>IF(OR($E11659="",$F11659=""),"",IF(AND($G11659=1,$F11659&gt;='Working Hours'!$C$8,$F11659&lt;'Working Hours'!$C$9),1,0))</f>
        <v/>
      </c>
    </row>
    <row r="11660">
      <c r="A11660" s="11" t="n"/>
      <c r="B11660" s="11" t="n"/>
      <c r="C11660" s="11" t="n"/>
      <c r="E11660" s="12">
        <f>IF($A11660="","",IF(ISNUMBER($A11660),$A11660,IFERROR(DATEVALUE($A11660),"")))</f>
        <v/>
      </c>
      <c r="F11660" s="12">
        <f>IF($B11660="","",IF(ISNUMBER($B11660),HOUR($B11660)*2+MINUTE($B11660)/30,IFERROR(VALUE(LEFT($B11660,FIND(":",$B11660)-1))*2+VALUE(MID($B11660,FIND(":",$B11660)+1,2))/30,"")))</f>
        <v/>
      </c>
      <c r="G11660" s="12">
        <f>IF($E11660="","",IF(WEEKDAY($E11660,2)&lt;6,1,0))</f>
        <v/>
      </c>
      <c r="H11660" s="12">
        <f>IF(OR($E11660="",$F11660=""),"",IF(AND($G11660=1,$F11660&gt;='Working Hours'!$C$8,$F11660&lt;'Working Hours'!$C$9),1,0))</f>
        <v/>
      </c>
    </row>
    <row r="11661">
      <c r="A11661" s="11" t="n"/>
      <c r="B11661" s="11" t="n"/>
      <c r="C11661" s="11" t="n"/>
      <c r="E11661" s="12">
        <f>IF($A11661="","",IF(ISNUMBER($A11661),$A11661,IFERROR(DATEVALUE($A11661),"")))</f>
        <v/>
      </c>
      <c r="F11661" s="12">
        <f>IF($B11661="","",IF(ISNUMBER($B11661),HOUR($B11661)*2+MINUTE($B11661)/30,IFERROR(VALUE(LEFT($B11661,FIND(":",$B11661)-1))*2+VALUE(MID($B11661,FIND(":",$B11661)+1,2))/30,"")))</f>
        <v/>
      </c>
      <c r="G11661" s="12">
        <f>IF($E11661="","",IF(WEEKDAY($E11661,2)&lt;6,1,0))</f>
        <v/>
      </c>
      <c r="H11661" s="12">
        <f>IF(OR($E11661="",$F11661=""),"",IF(AND($G11661=1,$F11661&gt;='Working Hours'!$C$8,$F11661&lt;'Working Hours'!$C$9),1,0))</f>
        <v/>
      </c>
    </row>
    <row r="11662">
      <c r="A11662" s="11" t="n"/>
      <c r="B11662" s="11" t="n"/>
      <c r="C11662" s="11" t="n"/>
      <c r="E11662" s="12">
        <f>IF($A11662="","",IF(ISNUMBER($A11662),$A11662,IFERROR(DATEVALUE($A11662),"")))</f>
        <v/>
      </c>
      <c r="F11662" s="12">
        <f>IF($B11662="","",IF(ISNUMBER($B11662),HOUR($B11662)*2+MINUTE($B11662)/30,IFERROR(VALUE(LEFT($B11662,FIND(":",$B11662)-1))*2+VALUE(MID($B11662,FIND(":",$B11662)+1,2))/30,"")))</f>
        <v/>
      </c>
      <c r="G11662" s="12">
        <f>IF($E11662="","",IF(WEEKDAY($E11662,2)&lt;6,1,0))</f>
        <v/>
      </c>
      <c r="H11662" s="12">
        <f>IF(OR($E11662="",$F11662=""),"",IF(AND($G11662=1,$F11662&gt;='Working Hours'!$C$8,$F11662&lt;'Working Hours'!$C$9),1,0))</f>
        <v/>
      </c>
    </row>
    <row r="11663">
      <c r="A11663" s="11" t="n"/>
      <c r="B11663" s="11" t="n"/>
      <c r="C11663" s="11" t="n"/>
      <c r="E11663" s="12">
        <f>IF($A11663="","",IF(ISNUMBER($A11663),$A11663,IFERROR(DATEVALUE($A11663),"")))</f>
        <v/>
      </c>
      <c r="F11663" s="12">
        <f>IF($B11663="","",IF(ISNUMBER($B11663),HOUR($B11663)*2+MINUTE($B11663)/30,IFERROR(VALUE(LEFT($B11663,FIND(":",$B11663)-1))*2+VALUE(MID($B11663,FIND(":",$B11663)+1,2))/30,"")))</f>
        <v/>
      </c>
      <c r="G11663" s="12">
        <f>IF($E11663="","",IF(WEEKDAY($E11663,2)&lt;6,1,0))</f>
        <v/>
      </c>
      <c r="H11663" s="12">
        <f>IF(OR($E11663="",$F11663=""),"",IF(AND($G11663=1,$F11663&gt;='Working Hours'!$C$8,$F11663&lt;'Working Hours'!$C$9),1,0))</f>
        <v/>
      </c>
    </row>
    <row r="11664">
      <c r="A11664" s="11" t="n"/>
      <c r="B11664" s="11" t="n"/>
      <c r="C11664" s="11" t="n"/>
      <c r="E11664" s="12">
        <f>IF($A11664="","",IF(ISNUMBER($A11664),$A11664,IFERROR(DATEVALUE($A11664),"")))</f>
        <v/>
      </c>
      <c r="F11664" s="12">
        <f>IF($B11664="","",IF(ISNUMBER($B11664),HOUR($B11664)*2+MINUTE($B11664)/30,IFERROR(VALUE(LEFT($B11664,FIND(":",$B11664)-1))*2+VALUE(MID($B11664,FIND(":",$B11664)+1,2))/30,"")))</f>
        <v/>
      </c>
      <c r="G11664" s="12">
        <f>IF($E11664="","",IF(WEEKDAY($E11664,2)&lt;6,1,0))</f>
        <v/>
      </c>
      <c r="H11664" s="12">
        <f>IF(OR($E11664="",$F11664=""),"",IF(AND($G11664=1,$F11664&gt;='Working Hours'!$C$8,$F11664&lt;'Working Hours'!$C$9),1,0))</f>
        <v/>
      </c>
    </row>
    <row r="11665">
      <c r="A11665" s="11" t="n"/>
      <c r="B11665" s="11" t="n"/>
      <c r="C11665" s="11" t="n"/>
      <c r="E11665" s="12">
        <f>IF($A11665="","",IF(ISNUMBER($A11665),$A11665,IFERROR(DATEVALUE($A11665),"")))</f>
        <v/>
      </c>
      <c r="F11665" s="12">
        <f>IF($B11665="","",IF(ISNUMBER($B11665),HOUR($B11665)*2+MINUTE($B11665)/30,IFERROR(VALUE(LEFT($B11665,FIND(":",$B11665)-1))*2+VALUE(MID($B11665,FIND(":",$B11665)+1,2))/30,"")))</f>
        <v/>
      </c>
      <c r="G11665" s="12">
        <f>IF($E11665="","",IF(WEEKDAY($E11665,2)&lt;6,1,0))</f>
        <v/>
      </c>
      <c r="H11665" s="12">
        <f>IF(OR($E11665="",$F11665=""),"",IF(AND($G11665=1,$F11665&gt;='Working Hours'!$C$8,$F11665&lt;'Working Hours'!$C$9),1,0))</f>
        <v/>
      </c>
    </row>
    <row r="11666">
      <c r="A11666" s="11" t="n"/>
      <c r="B11666" s="11" t="n"/>
      <c r="C11666" s="11" t="n"/>
      <c r="E11666" s="12">
        <f>IF($A11666="","",IF(ISNUMBER($A11666),$A11666,IFERROR(DATEVALUE($A11666),"")))</f>
        <v/>
      </c>
      <c r="F11666" s="12">
        <f>IF($B11666="","",IF(ISNUMBER($B11666),HOUR($B11666)*2+MINUTE($B11666)/30,IFERROR(VALUE(LEFT($B11666,FIND(":",$B11666)-1))*2+VALUE(MID($B11666,FIND(":",$B11666)+1,2))/30,"")))</f>
        <v/>
      </c>
      <c r="G11666" s="12">
        <f>IF($E11666="","",IF(WEEKDAY($E11666,2)&lt;6,1,0))</f>
        <v/>
      </c>
      <c r="H11666" s="12">
        <f>IF(OR($E11666="",$F11666=""),"",IF(AND($G11666=1,$F11666&gt;='Working Hours'!$C$8,$F11666&lt;'Working Hours'!$C$9),1,0))</f>
        <v/>
      </c>
    </row>
    <row r="11667">
      <c r="A11667" s="11" t="n"/>
      <c r="B11667" s="11" t="n"/>
      <c r="C11667" s="11" t="n"/>
      <c r="E11667" s="12">
        <f>IF($A11667="","",IF(ISNUMBER($A11667),$A11667,IFERROR(DATEVALUE($A11667),"")))</f>
        <v/>
      </c>
      <c r="F11667" s="12">
        <f>IF($B11667="","",IF(ISNUMBER($B11667),HOUR($B11667)*2+MINUTE($B11667)/30,IFERROR(VALUE(LEFT($B11667,FIND(":",$B11667)-1))*2+VALUE(MID($B11667,FIND(":",$B11667)+1,2))/30,"")))</f>
        <v/>
      </c>
      <c r="G11667" s="12">
        <f>IF($E11667="","",IF(WEEKDAY($E11667,2)&lt;6,1,0))</f>
        <v/>
      </c>
      <c r="H11667" s="12">
        <f>IF(OR($E11667="",$F11667=""),"",IF(AND($G11667=1,$F11667&gt;='Working Hours'!$C$8,$F11667&lt;'Working Hours'!$C$9),1,0))</f>
        <v/>
      </c>
    </row>
    <row r="11668">
      <c r="A11668" s="11" t="n"/>
      <c r="B11668" s="11" t="n"/>
      <c r="C11668" s="11" t="n"/>
      <c r="E11668" s="12">
        <f>IF($A11668="","",IF(ISNUMBER($A11668),$A11668,IFERROR(DATEVALUE($A11668),"")))</f>
        <v/>
      </c>
      <c r="F11668" s="12">
        <f>IF($B11668="","",IF(ISNUMBER($B11668),HOUR($B11668)*2+MINUTE($B11668)/30,IFERROR(VALUE(LEFT($B11668,FIND(":",$B11668)-1))*2+VALUE(MID($B11668,FIND(":",$B11668)+1,2))/30,"")))</f>
        <v/>
      </c>
      <c r="G11668" s="12">
        <f>IF($E11668="","",IF(WEEKDAY($E11668,2)&lt;6,1,0))</f>
        <v/>
      </c>
      <c r="H11668" s="12">
        <f>IF(OR($E11668="",$F11668=""),"",IF(AND($G11668=1,$F11668&gt;='Working Hours'!$C$8,$F11668&lt;'Working Hours'!$C$9),1,0))</f>
        <v/>
      </c>
    </row>
    <row r="11669">
      <c r="A11669" s="11" t="n"/>
      <c r="B11669" s="11" t="n"/>
      <c r="C11669" s="11" t="n"/>
      <c r="E11669" s="12">
        <f>IF($A11669="","",IF(ISNUMBER($A11669),$A11669,IFERROR(DATEVALUE($A11669),"")))</f>
        <v/>
      </c>
      <c r="F11669" s="12">
        <f>IF($B11669="","",IF(ISNUMBER($B11669),HOUR($B11669)*2+MINUTE($B11669)/30,IFERROR(VALUE(LEFT($B11669,FIND(":",$B11669)-1))*2+VALUE(MID($B11669,FIND(":",$B11669)+1,2))/30,"")))</f>
        <v/>
      </c>
      <c r="G11669" s="12">
        <f>IF($E11669="","",IF(WEEKDAY($E11669,2)&lt;6,1,0))</f>
        <v/>
      </c>
      <c r="H11669" s="12">
        <f>IF(OR($E11669="",$F11669=""),"",IF(AND($G11669=1,$F11669&gt;='Working Hours'!$C$8,$F11669&lt;'Working Hours'!$C$9),1,0))</f>
        <v/>
      </c>
    </row>
    <row r="11670">
      <c r="A11670" s="11" t="n"/>
      <c r="B11670" s="11" t="n"/>
      <c r="C11670" s="11" t="n"/>
      <c r="E11670" s="12">
        <f>IF($A11670="","",IF(ISNUMBER($A11670),$A11670,IFERROR(DATEVALUE($A11670),"")))</f>
        <v/>
      </c>
      <c r="F11670" s="12">
        <f>IF($B11670="","",IF(ISNUMBER($B11670),HOUR($B11670)*2+MINUTE($B11670)/30,IFERROR(VALUE(LEFT($B11670,FIND(":",$B11670)-1))*2+VALUE(MID($B11670,FIND(":",$B11670)+1,2))/30,"")))</f>
        <v/>
      </c>
      <c r="G11670" s="12">
        <f>IF($E11670="","",IF(WEEKDAY($E11670,2)&lt;6,1,0))</f>
        <v/>
      </c>
      <c r="H11670" s="12">
        <f>IF(OR($E11670="",$F11670=""),"",IF(AND($G11670=1,$F11670&gt;='Working Hours'!$C$8,$F11670&lt;'Working Hours'!$C$9),1,0))</f>
        <v/>
      </c>
    </row>
    <row r="11671">
      <c r="A11671" s="11" t="n"/>
      <c r="B11671" s="11" t="n"/>
      <c r="C11671" s="11" t="n"/>
      <c r="E11671" s="12">
        <f>IF($A11671="","",IF(ISNUMBER($A11671),$A11671,IFERROR(DATEVALUE($A11671),"")))</f>
        <v/>
      </c>
      <c r="F11671" s="12">
        <f>IF($B11671="","",IF(ISNUMBER($B11671),HOUR($B11671)*2+MINUTE($B11671)/30,IFERROR(VALUE(LEFT($B11671,FIND(":",$B11671)-1))*2+VALUE(MID($B11671,FIND(":",$B11671)+1,2))/30,"")))</f>
        <v/>
      </c>
      <c r="G11671" s="12">
        <f>IF($E11671="","",IF(WEEKDAY($E11671,2)&lt;6,1,0))</f>
        <v/>
      </c>
      <c r="H11671" s="12">
        <f>IF(OR($E11671="",$F11671=""),"",IF(AND($G11671=1,$F11671&gt;='Working Hours'!$C$8,$F11671&lt;'Working Hours'!$C$9),1,0))</f>
        <v/>
      </c>
    </row>
    <row r="11672">
      <c r="A11672" s="11" t="n"/>
      <c r="B11672" s="11" t="n"/>
      <c r="C11672" s="11" t="n"/>
      <c r="E11672" s="12">
        <f>IF($A11672="","",IF(ISNUMBER($A11672),$A11672,IFERROR(DATEVALUE($A11672),"")))</f>
        <v/>
      </c>
      <c r="F11672" s="12">
        <f>IF($B11672="","",IF(ISNUMBER($B11672),HOUR($B11672)*2+MINUTE($B11672)/30,IFERROR(VALUE(LEFT($B11672,FIND(":",$B11672)-1))*2+VALUE(MID($B11672,FIND(":",$B11672)+1,2))/30,"")))</f>
        <v/>
      </c>
      <c r="G11672" s="12">
        <f>IF($E11672="","",IF(WEEKDAY($E11672,2)&lt;6,1,0))</f>
        <v/>
      </c>
      <c r="H11672" s="12">
        <f>IF(OR($E11672="",$F11672=""),"",IF(AND($G11672=1,$F11672&gt;='Working Hours'!$C$8,$F11672&lt;'Working Hours'!$C$9),1,0))</f>
        <v/>
      </c>
    </row>
    <row r="11673">
      <c r="A11673" s="11" t="n"/>
      <c r="B11673" s="11" t="n"/>
      <c r="C11673" s="11" t="n"/>
      <c r="E11673" s="12">
        <f>IF($A11673="","",IF(ISNUMBER($A11673),$A11673,IFERROR(DATEVALUE($A11673),"")))</f>
        <v/>
      </c>
      <c r="F11673" s="12">
        <f>IF($B11673="","",IF(ISNUMBER($B11673),HOUR($B11673)*2+MINUTE($B11673)/30,IFERROR(VALUE(LEFT($B11673,FIND(":",$B11673)-1))*2+VALUE(MID($B11673,FIND(":",$B11673)+1,2))/30,"")))</f>
        <v/>
      </c>
      <c r="G11673" s="12">
        <f>IF($E11673="","",IF(WEEKDAY($E11673,2)&lt;6,1,0))</f>
        <v/>
      </c>
      <c r="H11673" s="12">
        <f>IF(OR($E11673="",$F11673=""),"",IF(AND($G11673=1,$F11673&gt;='Working Hours'!$C$8,$F11673&lt;'Working Hours'!$C$9),1,0))</f>
        <v/>
      </c>
    </row>
    <row r="11674">
      <c r="A11674" s="11" t="n"/>
      <c r="B11674" s="11" t="n"/>
      <c r="C11674" s="11" t="n"/>
      <c r="E11674" s="12">
        <f>IF($A11674="","",IF(ISNUMBER($A11674),$A11674,IFERROR(DATEVALUE($A11674),"")))</f>
        <v/>
      </c>
      <c r="F11674" s="12">
        <f>IF($B11674="","",IF(ISNUMBER($B11674),HOUR($B11674)*2+MINUTE($B11674)/30,IFERROR(VALUE(LEFT($B11674,FIND(":",$B11674)-1))*2+VALUE(MID($B11674,FIND(":",$B11674)+1,2))/30,"")))</f>
        <v/>
      </c>
      <c r="G11674" s="12">
        <f>IF($E11674="","",IF(WEEKDAY($E11674,2)&lt;6,1,0))</f>
        <v/>
      </c>
      <c r="H11674" s="12">
        <f>IF(OR($E11674="",$F11674=""),"",IF(AND($G11674=1,$F11674&gt;='Working Hours'!$C$8,$F11674&lt;'Working Hours'!$C$9),1,0))</f>
        <v/>
      </c>
    </row>
    <row r="11675">
      <c r="A11675" s="11" t="n"/>
      <c r="B11675" s="11" t="n"/>
      <c r="C11675" s="11" t="n"/>
      <c r="E11675" s="12">
        <f>IF($A11675="","",IF(ISNUMBER($A11675),$A11675,IFERROR(DATEVALUE($A11675),"")))</f>
        <v/>
      </c>
      <c r="F11675" s="12">
        <f>IF($B11675="","",IF(ISNUMBER($B11675),HOUR($B11675)*2+MINUTE($B11675)/30,IFERROR(VALUE(LEFT($B11675,FIND(":",$B11675)-1))*2+VALUE(MID($B11675,FIND(":",$B11675)+1,2))/30,"")))</f>
        <v/>
      </c>
      <c r="G11675" s="12">
        <f>IF($E11675="","",IF(WEEKDAY($E11675,2)&lt;6,1,0))</f>
        <v/>
      </c>
      <c r="H11675" s="12">
        <f>IF(OR($E11675="",$F11675=""),"",IF(AND($G11675=1,$F11675&gt;='Working Hours'!$C$8,$F11675&lt;'Working Hours'!$C$9),1,0))</f>
        <v/>
      </c>
    </row>
    <row r="11676">
      <c r="A11676" s="11" t="n"/>
      <c r="B11676" s="11" t="n"/>
      <c r="C11676" s="11" t="n"/>
      <c r="E11676" s="12">
        <f>IF($A11676="","",IF(ISNUMBER($A11676),$A11676,IFERROR(DATEVALUE($A11676),"")))</f>
        <v/>
      </c>
      <c r="F11676" s="12">
        <f>IF($B11676="","",IF(ISNUMBER($B11676),HOUR($B11676)*2+MINUTE($B11676)/30,IFERROR(VALUE(LEFT($B11676,FIND(":",$B11676)-1))*2+VALUE(MID($B11676,FIND(":",$B11676)+1,2))/30,"")))</f>
        <v/>
      </c>
      <c r="G11676" s="12">
        <f>IF($E11676="","",IF(WEEKDAY($E11676,2)&lt;6,1,0))</f>
        <v/>
      </c>
      <c r="H11676" s="12">
        <f>IF(OR($E11676="",$F11676=""),"",IF(AND($G11676=1,$F11676&gt;='Working Hours'!$C$8,$F11676&lt;'Working Hours'!$C$9),1,0))</f>
        <v/>
      </c>
    </row>
    <row r="11677">
      <c r="A11677" s="11" t="n"/>
      <c r="B11677" s="11" t="n"/>
      <c r="C11677" s="11" t="n"/>
      <c r="E11677" s="12">
        <f>IF($A11677="","",IF(ISNUMBER($A11677),$A11677,IFERROR(DATEVALUE($A11677),"")))</f>
        <v/>
      </c>
      <c r="F11677" s="12">
        <f>IF($B11677="","",IF(ISNUMBER($B11677),HOUR($B11677)*2+MINUTE($B11677)/30,IFERROR(VALUE(LEFT($B11677,FIND(":",$B11677)-1))*2+VALUE(MID($B11677,FIND(":",$B11677)+1,2))/30,"")))</f>
        <v/>
      </c>
      <c r="G11677" s="12">
        <f>IF($E11677="","",IF(WEEKDAY($E11677,2)&lt;6,1,0))</f>
        <v/>
      </c>
      <c r="H11677" s="12">
        <f>IF(OR($E11677="",$F11677=""),"",IF(AND($G11677=1,$F11677&gt;='Working Hours'!$C$8,$F11677&lt;'Working Hours'!$C$9),1,0))</f>
        <v/>
      </c>
    </row>
    <row r="11678">
      <c r="A11678" s="11" t="n"/>
      <c r="B11678" s="11" t="n"/>
      <c r="C11678" s="11" t="n"/>
      <c r="E11678" s="12">
        <f>IF($A11678="","",IF(ISNUMBER($A11678),$A11678,IFERROR(DATEVALUE($A11678),"")))</f>
        <v/>
      </c>
      <c r="F11678" s="12">
        <f>IF($B11678="","",IF(ISNUMBER($B11678),HOUR($B11678)*2+MINUTE($B11678)/30,IFERROR(VALUE(LEFT($B11678,FIND(":",$B11678)-1))*2+VALUE(MID($B11678,FIND(":",$B11678)+1,2))/30,"")))</f>
        <v/>
      </c>
      <c r="G11678" s="12">
        <f>IF($E11678="","",IF(WEEKDAY($E11678,2)&lt;6,1,0))</f>
        <v/>
      </c>
      <c r="H11678" s="12">
        <f>IF(OR($E11678="",$F11678=""),"",IF(AND($G11678=1,$F11678&gt;='Working Hours'!$C$8,$F11678&lt;'Working Hours'!$C$9),1,0))</f>
        <v/>
      </c>
    </row>
    <row r="11679">
      <c r="A11679" s="11" t="n"/>
      <c r="B11679" s="11" t="n"/>
      <c r="C11679" s="11" t="n"/>
      <c r="E11679" s="12">
        <f>IF($A11679="","",IF(ISNUMBER($A11679),$A11679,IFERROR(DATEVALUE($A11679),"")))</f>
        <v/>
      </c>
      <c r="F11679" s="12">
        <f>IF($B11679="","",IF(ISNUMBER($B11679),HOUR($B11679)*2+MINUTE($B11679)/30,IFERROR(VALUE(LEFT($B11679,FIND(":",$B11679)-1))*2+VALUE(MID($B11679,FIND(":",$B11679)+1,2))/30,"")))</f>
        <v/>
      </c>
      <c r="G11679" s="12">
        <f>IF($E11679="","",IF(WEEKDAY($E11679,2)&lt;6,1,0))</f>
        <v/>
      </c>
      <c r="H11679" s="12">
        <f>IF(OR($E11679="",$F11679=""),"",IF(AND($G11679=1,$F11679&gt;='Working Hours'!$C$8,$F11679&lt;'Working Hours'!$C$9),1,0))</f>
        <v/>
      </c>
    </row>
    <row r="11680">
      <c r="A11680" s="11" t="n"/>
      <c r="B11680" s="11" t="n"/>
      <c r="C11680" s="11" t="n"/>
      <c r="E11680" s="12">
        <f>IF($A11680="","",IF(ISNUMBER($A11680),$A11680,IFERROR(DATEVALUE($A11680),"")))</f>
        <v/>
      </c>
      <c r="F11680" s="12">
        <f>IF($B11680="","",IF(ISNUMBER($B11680),HOUR($B11680)*2+MINUTE($B11680)/30,IFERROR(VALUE(LEFT($B11680,FIND(":",$B11680)-1))*2+VALUE(MID($B11680,FIND(":",$B11680)+1,2))/30,"")))</f>
        <v/>
      </c>
      <c r="G11680" s="12">
        <f>IF($E11680="","",IF(WEEKDAY($E11680,2)&lt;6,1,0))</f>
        <v/>
      </c>
      <c r="H11680" s="12">
        <f>IF(OR($E11680="",$F11680=""),"",IF(AND($G11680=1,$F11680&gt;='Working Hours'!$C$8,$F11680&lt;'Working Hours'!$C$9),1,0))</f>
        <v/>
      </c>
    </row>
    <row r="11681">
      <c r="A11681" s="11" t="n"/>
      <c r="B11681" s="11" t="n"/>
      <c r="C11681" s="11" t="n"/>
      <c r="E11681" s="12">
        <f>IF($A11681="","",IF(ISNUMBER($A11681),$A11681,IFERROR(DATEVALUE($A11681),"")))</f>
        <v/>
      </c>
      <c r="F11681" s="12">
        <f>IF($B11681="","",IF(ISNUMBER($B11681),HOUR($B11681)*2+MINUTE($B11681)/30,IFERROR(VALUE(LEFT($B11681,FIND(":",$B11681)-1))*2+VALUE(MID($B11681,FIND(":",$B11681)+1,2))/30,"")))</f>
        <v/>
      </c>
      <c r="G11681" s="12">
        <f>IF($E11681="","",IF(WEEKDAY($E11681,2)&lt;6,1,0))</f>
        <v/>
      </c>
      <c r="H11681" s="12">
        <f>IF(OR($E11681="",$F11681=""),"",IF(AND($G11681=1,$F11681&gt;='Working Hours'!$C$8,$F11681&lt;'Working Hours'!$C$9),1,0))</f>
        <v/>
      </c>
    </row>
    <row r="11682">
      <c r="A11682" s="11" t="n"/>
      <c r="B11682" s="11" t="n"/>
      <c r="C11682" s="11" t="n"/>
      <c r="E11682" s="12">
        <f>IF($A11682="","",IF(ISNUMBER($A11682),$A11682,IFERROR(DATEVALUE($A11682),"")))</f>
        <v/>
      </c>
      <c r="F11682" s="12">
        <f>IF($B11682="","",IF(ISNUMBER($B11682),HOUR($B11682)*2+MINUTE($B11682)/30,IFERROR(VALUE(LEFT($B11682,FIND(":",$B11682)-1))*2+VALUE(MID($B11682,FIND(":",$B11682)+1,2))/30,"")))</f>
        <v/>
      </c>
      <c r="G11682" s="12">
        <f>IF($E11682="","",IF(WEEKDAY($E11682,2)&lt;6,1,0))</f>
        <v/>
      </c>
      <c r="H11682" s="12">
        <f>IF(OR($E11682="",$F11682=""),"",IF(AND($G11682=1,$F11682&gt;='Working Hours'!$C$8,$F11682&lt;'Working Hours'!$C$9),1,0))</f>
        <v/>
      </c>
    </row>
    <row r="11683">
      <c r="A11683" s="11" t="n"/>
      <c r="B11683" s="11" t="n"/>
      <c r="C11683" s="11" t="n"/>
      <c r="E11683" s="12">
        <f>IF($A11683="","",IF(ISNUMBER($A11683),$A11683,IFERROR(DATEVALUE($A11683),"")))</f>
        <v/>
      </c>
      <c r="F11683" s="12">
        <f>IF($B11683="","",IF(ISNUMBER($B11683),HOUR($B11683)*2+MINUTE($B11683)/30,IFERROR(VALUE(LEFT($B11683,FIND(":",$B11683)-1))*2+VALUE(MID($B11683,FIND(":",$B11683)+1,2))/30,"")))</f>
        <v/>
      </c>
      <c r="G11683" s="12">
        <f>IF($E11683="","",IF(WEEKDAY($E11683,2)&lt;6,1,0))</f>
        <v/>
      </c>
      <c r="H11683" s="12">
        <f>IF(OR($E11683="",$F11683=""),"",IF(AND($G11683=1,$F11683&gt;='Working Hours'!$C$8,$F11683&lt;'Working Hours'!$C$9),1,0))</f>
        <v/>
      </c>
    </row>
    <row r="11684">
      <c r="A11684" s="11" t="n"/>
      <c r="B11684" s="11" t="n"/>
      <c r="C11684" s="11" t="n"/>
      <c r="E11684" s="12">
        <f>IF($A11684="","",IF(ISNUMBER($A11684),$A11684,IFERROR(DATEVALUE($A11684),"")))</f>
        <v/>
      </c>
      <c r="F11684" s="12">
        <f>IF($B11684="","",IF(ISNUMBER($B11684),HOUR($B11684)*2+MINUTE($B11684)/30,IFERROR(VALUE(LEFT($B11684,FIND(":",$B11684)-1))*2+VALUE(MID($B11684,FIND(":",$B11684)+1,2))/30,"")))</f>
        <v/>
      </c>
      <c r="G11684" s="12">
        <f>IF($E11684="","",IF(WEEKDAY($E11684,2)&lt;6,1,0))</f>
        <v/>
      </c>
      <c r="H11684" s="12">
        <f>IF(OR($E11684="",$F11684=""),"",IF(AND($G11684=1,$F11684&gt;='Working Hours'!$C$8,$F11684&lt;'Working Hours'!$C$9),1,0))</f>
        <v/>
      </c>
    </row>
    <row r="11685">
      <c r="A11685" s="11" t="n"/>
      <c r="B11685" s="11" t="n"/>
      <c r="C11685" s="11" t="n"/>
      <c r="E11685" s="12">
        <f>IF($A11685="","",IF(ISNUMBER($A11685),$A11685,IFERROR(DATEVALUE($A11685),"")))</f>
        <v/>
      </c>
      <c r="F11685" s="12">
        <f>IF($B11685="","",IF(ISNUMBER($B11685),HOUR($B11685)*2+MINUTE($B11685)/30,IFERROR(VALUE(LEFT($B11685,FIND(":",$B11685)-1))*2+VALUE(MID($B11685,FIND(":",$B11685)+1,2))/30,"")))</f>
        <v/>
      </c>
      <c r="G11685" s="12">
        <f>IF($E11685="","",IF(WEEKDAY($E11685,2)&lt;6,1,0))</f>
        <v/>
      </c>
      <c r="H11685" s="12">
        <f>IF(OR($E11685="",$F11685=""),"",IF(AND($G11685=1,$F11685&gt;='Working Hours'!$C$8,$F11685&lt;'Working Hours'!$C$9),1,0))</f>
        <v/>
      </c>
    </row>
    <row r="11686">
      <c r="A11686" s="11" t="n"/>
      <c r="B11686" s="11" t="n"/>
      <c r="C11686" s="11" t="n"/>
      <c r="E11686" s="12">
        <f>IF($A11686="","",IF(ISNUMBER($A11686),$A11686,IFERROR(DATEVALUE($A11686),"")))</f>
        <v/>
      </c>
      <c r="F11686" s="12">
        <f>IF($B11686="","",IF(ISNUMBER($B11686),HOUR($B11686)*2+MINUTE($B11686)/30,IFERROR(VALUE(LEFT($B11686,FIND(":",$B11686)-1))*2+VALUE(MID($B11686,FIND(":",$B11686)+1,2))/30,"")))</f>
        <v/>
      </c>
      <c r="G11686" s="12">
        <f>IF($E11686="","",IF(WEEKDAY($E11686,2)&lt;6,1,0))</f>
        <v/>
      </c>
      <c r="H11686" s="12">
        <f>IF(OR($E11686="",$F11686=""),"",IF(AND($G11686=1,$F11686&gt;='Working Hours'!$C$8,$F11686&lt;'Working Hours'!$C$9),1,0))</f>
        <v/>
      </c>
    </row>
    <row r="11687">
      <c r="A11687" s="11" t="n"/>
      <c r="B11687" s="11" t="n"/>
      <c r="C11687" s="11" t="n"/>
      <c r="E11687" s="12">
        <f>IF($A11687="","",IF(ISNUMBER($A11687),$A11687,IFERROR(DATEVALUE($A11687),"")))</f>
        <v/>
      </c>
      <c r="F11687" s="12">
        <f>IF($B11687="","",IF(ISNUMBER($B11687),HOUR($B11687)*2+MINUTE($B11687)/30,IFERROR(VALUE(LEFT($B11687,FIND(":",$B11687)-1))*2+VALUE(MID($B11687,FIND(":",$B11687)+1,2))/30,"")))</f>
        <v/>
      </c>
      <c r="G11687" s="12">
        <f>IF($E11687="","",IF(WEEKDAY($E11687,2)&lt;6,1,0))</f>
        <v/>
      </c>
      <c r="H11687" s="12">
        <f>IF(OR($E11687="",$F11687=""),"",IF(AND($G11687=1,$F11687&gt;='Working Hours'!$C$8,$F11687&lt;'Working Hours'!$C$9),1,0))</f>
        <v/>
      </c>
    </row>
    <row r="11688">
      <c r="A11688" s="11" t="n"/>
      <c r="B11688" s="11" t="n"/>
      <c r="C11688" s="11" t="n"/>
      <c r="E11688" s="12">
        <f>IF($A11688="","",IF(ISNUMBER($A11688),$A11688,IFERROR(DATEVALUE($A11688),"")))</f>
        <v/>
      </c>
      <c r="F11688" s="12">
        <f>IF($B11688="","",IF(ISNUMBER($B11688),HOUR($B11688)*2+MINUTE($B11688)/30,IFERROR(VALUE(LEFT($B11688,FIND(":",$B11688)-1))*2+VALUE(MID($B11688,FIND(":",$B11688)+1,2))/30,"")))</f>
        <v/>
      </c>
      <c r="G11688" s="12">
        <f>IF($E11688="","",IF(WEEKDAY($E11688,2)&lt;6,1,0))</f>
        <v/>
      </c>
      <c r="H11688" s="12">
        <f>IF(OR($E11688="",$F11688=""),"",IF(AND($G11688=1,$F11688&gt;='Working Hours'!$C$8,$F11688&lt;'Working Hours'!$C$9),1,0))</f>
        <v/>
      </c>
    </row>
    <row r="11689">
      <c r="A11689" s="11" t="n"/>
      <c r="B11689" s="11" t="n"/>
      <c r="C11689" s="11" t="n"/>
      <c r="E11689" s="12">
        <f>IF($A11689="","",IF(ISNUMBER($A11689),$A11689,IFERROR(DATEVALUE($A11689),"")))</f>
        <v/>
      </c>
      <c r="F11689" s="12">
        <f>IF($B11689="","",IF(ISNUMBER($B11689),HOUR($B11689)*2+MINUTE($B11689)/30,IFERROR(VALUE(LEFT($B11689,FIND(":",$B11689)-1))*2+VALUE(MID($B11689,FIND(":",$B11689)+1,2))/30,"")))</f>
        <v/>
      </c>
      <c r="G11689" s="12">
        <f>IF($E11689="","",IF(WEEKDAY($E11689,2)&lt;6,1,0))</f>
        <v/>
      </c>
      <c r="H11689" s="12">
        <f>IF(OR($E11689="",$F11689=""),"",IF(AND($G11689=1,$F11689&gt;='Working Hours'!$C$8,$F11689&lt;'Working Hours'!$C$9),1,0))</f>
        <v/>
      </c>
    </row>
    <row r="11690">
      <c r="A11690" s="11" t="n"/>
      <c r="B11690" s="11" t="n"/>
      <c r="C11690" s="11" t="n"/>
      <c r="E11690" s="12">
        <f>IF($A11690="","",IF(ISNUMBER($A11690),$A11690,IFERROR(DATEVALUE($A11690),"")))</f>
        <v/>
      </c>
      <c r="F11690" s="12">
        <f>IF($B11690="","",IF(ISNUMBER($B11690),HOUR($B11690)*2+MINUTE($B11690)/30,IFERROR(VALUE(LEFT($B11690,FIND(":",$B11690)-1))*2+VALUE(MID($B11690,FIND(":",$B11690)+1,2))/30,"")))</f>
        <v/>
      </c>
      <c r="G11690" s="12">
        <f>IF($E11690="","",IF(WEEKDAY($E11690,2)&lt;6,1,0))</f>
        <v/>
      </c>
      <c r="H11690" s="12">
        <f>IF(OR($E11690="",$F11690=""),"",IF(AND($G11690=1,$F11690&gt;='Working Hours'!$C$8,$F11690&lt;'Working Hours'!$C$9),1,0))</f>
        <v/>
      </c>
    </row>
    <row r="11691">
      <c r="A11691" s="11" t="n"/>
      <c r="B11691" s="11" t="n"/>
      <c r="C11691" s="11" t="n"/>
      <c r="E11691" s="12">
        <f>IF($A11691="","",IF(ISNUMBER($A11691),$A11691,IFERROR(DATEVALUE($A11691),"")))</f>
        <v/>
      </c>
      <c r="F11691" s="12">
        <f>IF($B11691="","",IF(ISNUMBER($B11691),HOUR($B11691)*2+MINUTE($B11691)/30,IFERROR(VALUE(LEFT($B11691,FIND(":",$B11691)-1))*2+VALUE(MID($B11691,FIND(":",$B11691)+1,2))/30,"")))</f>
        <v/>
      </c>
      <c r="G11691" s="12">
        <f>IF($E11691="","",IF(WEEKDAY($E11691,2)&lt;6,1,0))</f>
        <v/>
      </c>
      <c r="H11691" s="12">
        <f>IF(OR($E11691="",$F11691=""),"",IF(AND($G11691=1,$F11691&gt;='Working Hours'!$C$8,$F11691&lt;'Working Hours'!$C$9),1,0))</f>
        <v/>
      </c>
    </row>
    <row r="11692">
      <c r="A11692" s="11" t="n"/>
      <c r="B11692" s="11" t="n"/>
      <c r="C11692" s="11" t="n"/>
      <c r="E11692" s="12">
        <f>IF($A11692="","",IF(ISNUMBER($A11692),$A11692,IFERROR(DATEVALUE($A11692),"")))</f>
        <v/>
      </c>
      <c r="F11692" s="12">
        <f>IF($B11692="","",IF(ISNUMBER($B11692),HOUR($B11692)*2+MINUTE($B11692)/30,IFERROR(VALUE(LEFT($B11692,FIND(":",$B11692)-1))*2+VALUE(MID($B11692,FIND(":",$B11692)+1,2))/30,"")))</f>
        <v/>
      </c>
      <c r="G11692" s="12">
        <f>IF($E11692="","",IF(WEEKDAY($E11692,2)&lt;6,1,0))</f>
        <v/>
      </c>
      <c r="H11692" s="12">
        <f>IF(OR($E11692="",$F11692=""),"",IF(AND($G11692=1,$F11692&gt;='Working Hours'!$C$8,$F11692&lt;'Working Hours'!$C$9),1,0))</f>
        <v/>
      </c>
    </row>
    <row r="11693">
      <c r="A11693" s="11" t="n"/>
      <c r="B11693" s="11" t="n"/>
      <c r="C11693" s="11" t="n"/>
      <c r="E11693" s="12">
        <f>IF($A11693="","",IF(ISNUMBER($A11693),$A11693,IFERROR(DATEVALUE($A11693),"")))</f>
        <v/>
      </c>
      <c r="F11693" s="12">
        <f>IF($B11693="","",IF(ISNUMBER($B11693),HOUR($B11693)*2+MINUTE($B11693)/30,IFERROR(VALUE(LEFT($B11693,FIND(":",$B11693)-1))*2+VALUE(MID($B11693,FIND(":",$B11693)+1,2))/30,"")))</f>
        <v/>
      </c>
      <c r="G11693" s="12">
        <f>IF($E11693="","",IF(WEEKDAY($E11693,2)&lt;6,1,0))</f>
        <v/>
      </c>
      <c r="H11693" s="12">
        <f>IF(OR($E11693="",$F11693=""),"",IF(AND($G11693=1,$F11693&gt;='Working Hours'!$C$8,$F11693&lt;'Working Hours'!$C$9),1,0))</f>
        <v/>
      </c>
    </row>
    <row r="11694">
      <c r="A11694" s="11" t="n"/>
      <c r="B11694" s="11" t="n"/>
      <c r="C11694" s="11" t="n"/>
      <c r="E11694" s="12">
        <f>IF($A11694="","",IF(ISNUMBER($A11694),$A11694,IFERROR(DATEVALUE($A11694),"")))</f>
        <v/>
      </c>
      <c r="F11694" s="12">
        <f>IF($B11694="","",IF(ISNUMBER($B11694),HOUR($B11694)*2+MINUTE($B11694)/30,IFERROR(VALUE(LEFT($B11694,FIND(":",$B11694)-1))*2+VALUE(MID($B11694,FIND(":",$B11694)+1,2))/30,"")))</f>
        <v/>
      </c>
      <c r="G11694" s="12">
        <f>IF($E11694="","",IF(WEEKDAY($E11694,2)&lt;6,1,0))</f>
        <v/>
      </c>
      <c r="H11694" s="12">
        <f>IF(OR($E11694="",$F11694=""),"",IF(AND($G11694=1,$F11694&gt;='Working Hours'!$C$8,$F11694&lt;'Working Hours'!$C$9),1,0))</f>
        <v/>
      </c>
    </row>
    <row r="11695">
      <c r="A11695" s="11" t="n"/>
      <c r="B11695" s="11" t="n"/>
      <c r="C11695" s="11" t="n"/>
      <c r="E11695" s="12">
        <f>IF($A11695="","",IF(ISNUMBER($A11695),$A11695,IFERROR(DATEVALUE($A11695),"")))</f>
        <v/>
      </c>
      <c r="F11695" s="12">
        <f>IF($B11695="","",IF(ISNUMBER($B11695),HOUR($B11695)*2+MINUTE($B11695)/30,IFERROR(VALUE(LEFT($B11695,FIND(":",$B11695)-1))*2+VALUE(MID($B11695,FIND(":",$B11695)+1,2))/30,"")))</f>
        <v/>
      </c>
      <c r="G11695" s="12">
        <f>IF($E11695="","",IF(WEEKDAY($E11695,2)&lt;6,1,0))</f>
        <v/>
      </c>
      <c r="H11695" s="12">
        <f>IF(OR($E11695="",$F11695=""),"",IF(AND($G11695=1,$F11695&gt;='Working Hours'!$C$8,$F11695&lt;'Working Hours'!$C$9),1,0))</f>
        <v/>
      </c>
    </row>
    <row r="11696">
      <c r="A11696" s="11" t="n"/>
      <c r="B11696" s="11" t="n"/>
      <c r="C11696" s="11" t="n"/>
      <c r="E11696" s="12">
        <f>IF($A11696="","",IF(ISNUMBER($A11696),$A11696,IFERROR(DATEVALUE($A11696),"")))</f>
        <v/>
      </c>
      <c r="F11696" s="12">
        <f>IF($B11696="","",IF(ISNUMBER($B11696),HOUR($B11696)*2+MINUTE($B11696)/30,IFERROR(VALUE(LEFT($B11696,FIND(":",$B11696)-1))*2+VALUE(MID($B11696,FIND(":",$B11696)+1,2))/30,"")))</f>
        <v/>
      </c>
      <c r="G11696" s="12">
        <f>IF($E11696="","",IF(WEEKDAY($E11696,2)&lt;6,1,0))</f>
        <v/>
      </c>
      <c r="H11696" s="12">
        <f>IF(OR($E11696="",$F11696=""),"",IF(AND($G11696=1,$F11696&gt;='Working Hours'!$C$8,$F11696&lt;'Working Hours'!$C$9),1,0))</f>
        <v/>
      </c>
    </row>
    <row r="11697">
      <c r="A11697" s="11" t="n"/>
      <c r="B11697" s="11" t="n"/>
      <c r="C11697" s="11" t="n"/>
      <c r="E11697" s="12">
        <f>IF($A11697="","",IF(ISNUMBER($A11697),$A11697,IFERROR(DATEVALUE($A11697),"")))</f>
        <v/>
      </c>
      <c r="F11697" s="12">
        <f>IF($B11697="","",IF(ISNUMBER($B11697),HOUR($B11697)*2+MINUTE($B11697)/30,IFERROR(VALUE(LEFT($B11697,FIND(":",$B11697)-1))*2+VALUE(MID($B11697,FIND(":",$B11697)+1,2))/30,"")))</f>
        <v/>
      </c>
      <c r="G11697" s="12">
        <f>IF($E11697="","",IF(WEEKDAY($E11697,2)&lt;6,1,0))</f>
        <v/>
      </c>
      <c r="H11697" s="12">
        <f>IF(OR($E11697="",$F11697=""),"",IF(AND($G11697=1,$F11697&gt;='Working Hours'!$C$8,$F11697&lt;'Working Hours'!$C$9),1,0))</f>
        <v/>
      </c>
    </row>
    <row r="11698">
      <c r="A11698" s="11" t="n"/>
      <c r="B11698" s="11" t="n"/>
      <c r="C11698" s="11" t="n"/>
      <c r="E11698" s="12">
        <f>IF($A11698="","",IF(ISNUMBER($A11698),$A11698,IFERROR(DATEVALUE($A11698),"")))</f>
        <v/>
      </c>
      <c r="F11698" s="12">
        <f>IF($B11698="","",IF(ISNUMBER($B11698),HOUR($B11698)*2+MINUTE($B11698)/30,IFERROR(VALUE(LEFT($B11698,FIND(":",$B11698)-1))*2+VALUE(MID($B11698,FIND(":",$B11698)+1,2))/30,"")))</f>
        <v/>
      </c>
      <c r="G11698" s="12">
        <f>IF($E11698="","",IF(WEEKDAY($E11698,2)&lt;6,1,0))</f>
        <v/>
      </c>
      <c r="H11698" s="12">
        <f>IF(OR($E11698="",$F11698=""),"",IF(AND($G11698=1,$F11698&gt;='Working Hours'!$C$8,$F11698&lt;'Working Hours'!$C$9),1,0))</f>
        <v/>
      </c>
    </row>
    <row r="11699">
      <c r="A11699" s="11" t="n"/>
      <c r="B11699" s="11" t="n"/>
      <c r="C11699" s="11" t="n"/>
      <c r="E11699" s="12">
        <f>IF($A11699="","",IF(ISNUMBER($A11699),$A11699,IFERROR(DATEVALUE($A11699),"")))</f>
        <v/>
      </c>
      <c r="F11699" s="12">
        <f>IF($B11699="","",IF(ISNUMBER($B11699),HOUR($B11699)*2+MINUTE($B11699)/30,IFERROR(VALUE(LEFT($B11699,FIND(":",$B11699)-1))*2+VALUE(MID($B11699,FIND(":",$B11699)+1,2))/30,"")))</f>
        <v/>
      </c>
      <c r="G11699" s="12">
        <f>IF($E11699="","",IF(WEEKDAY($E11699,2)&lt;6,1,0))</f>
        <v/>
      </c>
      <c r="H11699" s="12">
        <f>IF(OR($E11699="",$F11699=""),"",IF(AND($G11699=1,$F11699&gt;='Working Hours'!$C$8,$F11699&lt;'Working Hours'!$C$9),1,0))</f>
        <v/>
      </c>
    </row>
    <row r="11700">
      <c r="A11700" s="11" t="n"/>
      <c r="B11700" s="11" t="n"/>
      <c r="C11700" s="11" t="n"/>
      <c r="E11700" s="12">
        <f>IF($A11700="","",IF(ISNUMBER($A11700),$A11700,IFERROR(DATEVALUE($A11700),"")))</f>
        <v/>
      </c>
      <c r="F11700" s="12">
        <f>IF($B11700="","",IF(ISNUMBER($B11700),HOUR($B11700)*2+MINUTE($B11700)/30,IFERROR(VALUE(LEFT($B11700,FIND(":",$B11700)-1))*2+VALUE(MID($B11700,FIND(":",$B11700)+1,2))/30,"")))</f>
        <v/>
      </c>
      <c r="G11700" s="12">
        <f>IF($E11700="","",IF(WEEKDAY($E11700,2)&lt;6,1,0))</f>
        <v/>
      </c>
      <c r="H11700" s="12">
        <f>IF(OR($E11700="",$F11700=""),"",IF(AND($G11700=1,$F11700&gt;='Working Hours'!$C$8,$F11700&lt;'Working Hours'!$C$9),1,0))</f>
        <v/>
      </c>
    </row>
    <row r="11701">
      <c r="A11701" s="11" t="n"/>
      <c r="B11701" s="11" t="n"/>
      <c r="C11701" s="11" t="n"/>
      <c r="E11701" s="12">
        <f>IF($A11701="","",IF(ISNUMBER($A11701),$A11701,IFERROR(DATEVALUE($A11701),"")))</f>
        <v/>
      </c>
      <c r="F11701" s="12">
        <f>IF($B11701="","",IF(ISNUMBER($B11701),HOUR($B11701)*2+MINUTE($B11701)/30,IFERROR(VALUE(LEFT($B11701,FIND(":",$B11701)-1))*2+VALUE(MID($B11701,FIND(":",$B11701)+1,2))/30,"")))</f>
        <v/>
      </c>
      <c r="G11701" s="12">
        <f>IF($E11701="","",IF(WEEKDAY($E11701,2)&lt;6,1,0))</f>
        <v/>
      </c>
      <c r="H11701" s="12">
        <f>IF(OR($E11701="",$F11701=""),"",IF(AND($G11701=1,$F11701&gt;='Working Hours'!$C$8,$F11701&lt;'Working Hours'!$C$9),1,0))</f>
        <v/>
      </c>
    </row>
    <row r="11702">
      <c r="A11702" s="11" t="n"/>
      <c r="B11702" s="11" t="n"/>
      <c r="C11702" s="11" t="n"/>
      <c r="E11702" s="12">
        <f>IF($A11702="","",IF(ISNUMBER($A11702),$A11702,IFERROR(DATEVALUE($A11702),"")))</f>
        <v/>
      </c>
      <c r="F11702" s="12">
        <f>IF($B11702="","",IF(ISNUMBER($B11702),HOUR($B11702)*2+MINUTE($B11702)/30,IFERROR(VALUE(LEFT($B11702,FIND(":",$B11702)-1))*2+VALUE(MID($B11702,FIND(":",$B11702)+1,2))/30,"")))</f>
        <v/>
      </c>
      <c r="G11702" s="12">
        <f>IF($E11702="","",IF(WEEKDAY($E11702,2)&lt;6,1,0))</f>
        <v/>
      </c>
      <c r="H11702" s="12">
        <f>IF(OR($E11702="",$F11702=""),"",IF(AND($G11702=1,$F11702&gt;='Working Hours'!$C$8,$F11702&lt;'Working Hours'!$C$9),1,0))</f>
        <v/>
      </c>
    </row>
    <row r="11703">
      <c r="A11703" s="11" t="n"/>
      <c r="B11703" s="11" t="n"/>
      <c r="C11703" s="11" t="n"/>
      <c r="E11703" s="12">
        <f>IF($A11703="","",IF(ISNUMBER($A11703),$A11703,IFERROR(DATEVALUE($A11703),"")))</f>
        <v/>
      </c>
      <c r="F11703" s="12">
        <f>IF($B11703="","",IF(ISNUMBER($B11703),HOUR($B11703)*2+MINUTE($B11703)/30,IFERROR(VALUE(LEFT($B11703,FIND(":",$B11703)-1))*2+VALUE(MID($B11703,FIND(":",$B11703)+1,2))/30,"")))</f>
        <v/>
      </c>
      <c r="G11703" s="12">
        <f>IF($E11703="","",IF(WEEKDAY($E11703,2)&lt;6,1,0))</f>
        <v/>
      </c>
      <c r="H11703" s="12">
        <f>IF(OR($E11703="",$F11703=""),"",IF(AND($G11703=1,$F11703&gt;='Working Hours'!$C$8,$F11703&lt;'Working Hours'!$C$9),1,0))</f>
        <v/>
      </c>
    </row>
    <row r="11704">
      <c r="A11704" s="11" t="n"/>
      <c r="B11704" s="11" t="n"/>
      <c r="C11704" s="11" t="n"/>
      <c r="E11704" s="12">
        <f>IF($A11704="","",IF(ISNUMBER($A11704),$A11704,IFERROR(DATEVALUE($A11704),"")))</f>
        <v/>
      </c>
      <c r="F11704" s="12">
        <f>IF($B11704="","",IF(ISNUMBER($B11704),HOUR($B11704)*2+MINUTE($B11704)/30,IFERROR(VALUE(LEFT($B11704,FIND(":",$B11704)-1))*2+VALUE(MID($B11704,FIND(":",$B11704)+1,2))/30,"")))</f>
        <v/>
      </c>
      <c r="G11704" s="12">
        <f>IF($E11704="","",IF(WEEKDAY($E11704,2)&lt;6,1,0))</f>
        <v/>
      </c>
      <c r="H11704" s="12">
        <f>IF(OR($E11704="",$F11704=""),"",IF(AND($G11704=1,$F11704&gt;='Working Hours'!$C$8,$F11704&lt;'Working Hours'!$C$9),1,0))</f>
        <v/>
      </c>
    </row>
    <row r="11705">
      <c r="A11705" s="11" t="n"/>
      <c r="B11705" s="11" t="n"/>
      <c r="C11705" s="11" t="n"/>
      <c r="E11705" s="12">
        <f>IF($A11705="","",IF(ISNUMBER($A11705),$A11705,IFERROR(DATEVALUE($A11705),"")))</f>
        <v/>
      </c>
      <c r="F11705" s="12">
        <f>IF($B11705="","",IF(ISNUMBER($B11705),HOUR($B11705)*2+MINUTE($B11705)/30,IFERROR(VALUE(LEFT($B11705,FIND(":",$B11705)-1))*2+VALUE(MID($B11705,FIND(":",$B11705)+1,2))/30,"")))</f>
        <v/>
      </c>
      <c r="G11705" s="12">
        <f>IF($E11705="","",IF(WEEKDAY($E11705,2)&lt;6,1,0))</f>
        <v/>
      </c>
      <c r="H11705" s="12">
        <f>IF(OR($E11705="",$F11705=""),"",IF(AND($G11705=1,$F11705&gt;='Working Hours'!$C$8,$F11705&lt;'Working Hours'!$C$9),1,0))</f>
        <v/>
      </c>
    </row>
    <row r="11706">
      <c r="A11706" s="11" t="n"/>
      <c r="B11706" s="11" t="n"/>
      <c r="C11706" s="11" t="n"/>
      <c r="E11706" s="12">
        <f>IF($A11706="","",IF(ISNUMBER($A11706),$A11706,IFERROR(DATEVALUE($A11706),"")))</f>
        <v/>
      </c>
      <c r="F11706" s="12">
        <f>IF($B11706="","",IF(ISNUMBER($B11706),HOUR($B11706)*2+MINUTE($B11706)/30,IFERROR(VALUE(LEFT($B11706,FIND(":",$B11706)-1))*2+VALUE(MID($B11706,FIND(":",$B11706)+1,2))/30,"")))</f>
        <v/>
      </c>
      <c r="G11706" s="12">
        <f>IF($E11706="","",IF(WEEKDAY($E11706,2)&lt;6,1,0))</f>
        <v/>
      </c>
      <c r="H11706" s="12">
        <f>IF(OR($E11706="",$F11706=""),"",IF(AND($G11706=1,$F11706&gt;='Working Hours'!$C$8,$F11706&lt;'Working Hours'!$C$9),1,0))</f>
        <v/>
      </c>
    </row>
    <row r="11707">
      <c r="A11707" s="11" t="n"/>
      <c r="B11707" s="11" t="n"/>
      <c r="C11707" s="11" t="n"/>
      <c r="E11707" s="12">
        <f>IF($A11707="","",IF(ISNUMBER($A11707),$A11707,IFERROR(DATEVALUE($A11707),"")))</f>
        <v/>
      </c>
      <c r="F11707" s="12">
        <f>IF($B11707="","",IF(ISNUMBER($B11707),HOUR($B11707)*2+MINUTE($B11707)/30,IFERROR(VALUE(LEFT($B11707,FIND(":",$B11707)-1))*2+VALUE(MID($B11707,FIND(":",$B11707)+1,2))/30,"")))</f>
        <v/>
      </c>
      <c r="G11707" s="12">
        <f>IF($E11707="","",IF(WEEKDAY($E11707,2)&lt;6,1,0))</f>
        <v/>
      </c>
      <c r="H11707" s="12">
        <f>IF(OR($E11707="",$F11707=""),"",IF(AND($G11707=1,$F11707&gt;='Working Hours'!$C$8,$F11707&lt;'Working Hours'!$C$9),1,0))</f>
        <v/>
      </c>
    </row>
    <row r="11708">
      <c r="A11708" s="11" t="n"/>
      <c r="B11708" s="11" t="n"/>
      <c r="C11708" s="11" t="n"/>
      <c r="E11708" s="12">
        <f>IF($A11708="","",IF(ISNUMBER($A11708),$A11708,IFERROR(DATEVALUE($A11708),"")))</f>
        <v/>
      </c>
      <c r="F11708" s="12">
        <f>IF($B11708="","",IF(ISNUMBER($B11708),HOUR($B11708)*2+MINUTE($B11708)/30,IFERROR(VALUE(LEFT($B11708,FIND(":",$B11708)-1))*2+VALUE(MID($B11708,FIND(":",$B11708)+1,2))/30,"")))</f>
        <v/>
      </c>
      <c r="G11708" s="12">
        <f>IF($E11708="","",IF(WEEKDAY($E11708,2)&lt;6,1,0))</f>
        <v/>
      </c>
      <c r="H11708" s="12">
        <f>IF(OR($E11708="",$F11708=""),"",IF(AND($G11708=1,$F11708&gt;='Working Hours'!$C$8,$F11708&lt;'Working Hours'!$C$9),1,0))</f>
        <v/>
      </c>
    </row>
    <row r="11709">
      <c r="A11709" s="11" t="n"/>
      <c r="B11709" s="11" t="n"/>
      <c r="C11709" s="11" t="n"/>
      <c r="E11709" s="12">
        <f>IF($A11709="","",IF(ISNUMBER($A11709),$A11709,IFERROR(DATEVALUE($A11709),"")))</f>
        <v/>
      </c>
      <c r="F11709" s="12">
        <f>IF($B11709="","",IF(ISNUMBER($B11709),HOUR($B11709)*2+MINUTE($B11709)/30,IFERROR(VALUE(LEFT($B11709,FIND(":",$B11709)-1))*2+VALUE(MID($B11709,FIND(":",$B11709)+1,2))/30,"")))</f>
        <v/>
      </c>
      <c r="G11709" s="12">
        <f>IF($E11709="","",IF(WEEKDAY($E11709,2)&lt;6,1,0))</f>
        <v/>
      </c>
      <c r="H11709" s="12">
        <f>IF(OR($E11709="",$F11709=""),"",IF(AND($G11709=1,$F11709&gt;='Working Hours'!$C$8,$F11709&lt;'Working Hours'!$C$9),1,0))</f>
        <v/>
      </c>
    </row>
    <row r="11710">
      <c r="A11710" s="11" t="n"/>
      <c r="B11710" s="11" t="n"/>
      <c r="C11710" s="11" t="n"/>
      <c r="E11710" s="12">
        <f>IF($A11710="","",IF(ISNUMBER($A11710),$A11710,IFERROR(DATEVALUE($A11710),"")))</f>
        <v/>
      </c>
      <c r="F11710" s="12">
        <f>IF($B11710="","",IF(ISNUMBER($B11710),HOUR($B11710)*2+MINUTE($B11710)/30,IFERROR(VALUE(LEFT($B11710,FIND(":",$B11710)-1))*2+VALUE(MID($B11710,FIND(":",$B11710)+1,2))/30,"")))</f>
        <v/>
      </c>
      <c r="G11710" s="12">
        <f>IF($E11710="","",IF(WEEKDAY($E11710,2)&lt;6,1,0))</f>
        <v/>
      </c>
      <c r="H11710" s="12">
        <f>IF(OR($E11710="",$F11710=""),"",IF(AND($G11710=1,$F11710&gt;='Working Hours'!$C$8,$F11710&lt;'Working Hours'!$C$9),1,0))</f>
        <v/>
      </c>
    </row>
    <row r="11711">
      <c r="A11711" s="11" t="n"/>
      <c r="B11711" s="11" t="n"/>
      <c r="C11711" s="11" t="n"/>
      <c r="E11711" s="12">
        <f>IF($A11711="","",IF(ISNUMBER($A11711),$A11711,IFERROR(DATEVALUE($A11711),"")))</f>
        <v/>
      </c>
      <c r="F11711" s="12">
        <f>IF($B11711="","",IF(ISNUMBER($B11711),HOUR($B11711)*2+MINUTE($B11711)/30,IFERROR(VALUE(LEFT($B11711,FIND(":",$B11711)-1))*2+VALUE(MID($B11711,FIND(":",$B11711)+1,2))/30,"")))</f>
        <v/>
      </c>
      <c r="G11711" s="12">
        <f>IF($E11711="","",IF(WEEKDAY($E11711,2)&lt;6,1,0))</f>
        <v/>
      </c>
      <c r="H11711" s="12">
        <f>IF(OR($E11711="",$F11711=""),"",IF(AND($G11711=1,$F11711&gt;='Working Hours'!$C$8,$F11711&lt;'Working Hours'!$C$9),1,0))</f>
        <v/>
      </c>
    </row>
    <row r="11712">
      <c r="A11712" s="11" t="n"/>
      <c r="B11712" s="11" t="n"/>
      <c r="C11712" s="11" t="n"/>
      <c r="E11712" s="12">
        <f>IF($A11712="","",IF(ISNUMBER($A11712),$A11712,IFERROR(DATEVALUE($A11712),"")))</f>
        <v/>
      </c>
      <c r="F11712" s="12">
        <f>IF($B11712="","",IF(ISNUMBER($B11712),HOUR($B11712)*2+MINUTE($B11712)/30,IFERROR(VALUE(LEFT($B11712,FIND(":",$B11712)-1))*2+VALUE(MID($B11712,FIND(":",$B11712)+1,2))/30,"")))</f>
        <v/>
      </c>
      <c r="G11712" s="12">
        <f>IF($E11712="","",IF(WEEKDAY($E11712,2)&lt;6,1,0))</f>
        <v/>
      </c>
      <c r="H11712" s="12">
        <f>IF(OR($E11712="",$F11712=""),"",IF(AND($G11712=1,$F11712&gt;='Working Hours'!$C$8,$F11712&lt;'Working Hours'!$C$9),1,0))</f>
        <v/>
      </c>
    </row>
    <row r="11713">
      <c r="A11713" s="11" t="n"/>
      <c r="B11713" s="11" t="n"/>
      <c r="C11713" s="11" t="n"/>
      <c r="E11713" s="12">
        <f>IF($A11713="","",IF(ISNUMBER($A11713),$A11713,IFERROR(DATEVALUE($A11713),"")))</f>
        <v/>
      </c>
      <c r="F11713" s="12">
        <f>IF($B11713="","",IF(ISNUMBER($B11713),HOUR($B11713)*2+MINUTE($B11713)/30,IFERROR(VALUE(LEFT($B11713,FIND(":",$B11713)-1))*2+VALUE(MID($B11713,FIND(":",$B11713)+1,2))/30,"")))</f>
        <v/>
      </c>
      <c r="G11713" s="12">
        <f>IF($E11713="","",IF(WEEKDAY($E11713,2)&lt;6,1,0))</f>
        <v/>
      </c>
      <c r="H11713" s="12">
        <f>IF(OR($E11713="",$F11713=""),"",IF(AND($G11713=1,$F11713&gt;='Working Hours'!$C$8,$F11713&lt;'Working Hours'!$C$9),1,0))</f>
        <v/>
      </c>
    </row>
    <row r="11714">
      <c r="A11714" s="11" t="n"/>
      <c r="B11714" s="11" t="n"/>
      <c r="C11714" s="11" t="n"/>
      <c r="E11714" s="12">
        <f>IF($A11714="","",IF(ISNUMBER($A11714),$A11714,IFERROR(DATEVALUE($A11714),"")))</f>
        <v/>
      </c>
      <c r="F11714" s="12">
        <f>IF($B11714="","",IF(ISNUMBER($B11714),HOUR($B11714)*2+MINUTE($B11714)/30,IFERROR(VALUE(LEFT($B11714,FIND(":",$B11714)-1))*2+VALUE(MID($B11714,FIND(":",$B11714)+1,2))/30,"")))</f>
        <v/>
      </c>
      <c r="G11714" s="12">
        <f>IF($E11714="","",IF(WEEKDAY($E11714,2)&lt;6,1,0))</f>
        <v/>
      </c>
      <c r="H11714" s="12">
        <f>IF(OR($E11714="",$F11714=""),"",IF(AND($G11714=1,$F11714&gt;='Working Hours'!$C$8,$F11714&lt;'Working Hours'!$C$9),1,0))</f>
        <v/>
      </c>
    </row>
    <row r="11715">
      <c r="A11715" s="11" t="n"/>
      <c r="B11715" s="11" t="n"/>
      <c r="C11715" s="11" t="n"/>
      <c r="E11715" s="12">
        <f>IF($A11715="","",IF(ISNUMBER($A11715),$A11715,IFERROR(DATEVALUE($A11715),"")))</f>
        <v/>
      </c>
      <c r="F11715" s="12">
        <f>IF($B11715="","",IF(ISNUMBER($B11715),HOUR($B11715)*2+MINUTE($B11715)/30,IFERROR(VALUE(LEFT($B11715,FIND(":",$B11715)-1))*2+VALUE(MID($B11715,FIND(":",$B11715)+1,2))/30,"")))</f>
        <v/>
      </c>
      <c r="G11715" s="12">
        <f>IF($E11715="","",IF(WEEKDAY($E11715,2)&lt;6,1,0))</f>
        <v/>
      </c>
      <c r="H11715" s="12">
        <f>IF(OR($E11715="",$F11715=""),"",IF(AND($G11715=1,$F11715&gt;='Working Hours'!$C$8,$F11715&lt;'Working Hours'!$C$9),1,0))</f>
        <v/>
      </c>
    </row>
    <row r="11716">
      <c r="A11716" s="11" t="n"/>
      <c r="B11716" s="11" t="n"/>
      <c r="C11716" s="11" t="n"/>
      <c r="E11716" s="12">
        <f>IF($A11716="","",IF(ISNUMBER($A11716),$A11716,IFERROR(DATEVALUE($A11716),"")))</f>
        <v/>
      </c>
      <c r="F11716" s="12">
        <f>IF($B11716="","",IF(ISNUMBER($B11716),HOUR($B11716)*2+MINUTE($B11716)/30,IFERROR(VALUE(LEFT($B11716,FIND(":",$B11716)-1))*2+VALUE(MID($B11716,FIND(":",$B11716)+1,2))/30,"")))</f>
        <v/>
      </c>
      <c r="G11716" s="12">
        <f>IF($E11716="","",IF(WEEKDAY($E11716,2)&lt;6,1,0))</f>
        <v/>
      </c>
      <c r="H11716" s="12">
        <f>IF(OR($E11716="",$F11716=""),"",IF(AND($G11716=1,$F11716&gt;='Working Hours'!$C$8,$F11716&lt;'Working Hours'!$C$9),1,0))</f>
        <v/>
      </c>
    </row>
    <row r="11717">
      <c r="A11717" s="11" t="n"/>
      <c r="B11717" s="11" t="n"/>
      <c r="C11717" s="11" t="n"/>
      <c r="E11717" s="12">
        <f>IF($A11717="","",IF(ISNUMBER($A11717),$A11717,IFERROR(DATEVALUE($A11717),"")))</f>
        <v/>
      </c>
      <c r="F11717" s="12">
        <f>IF($B11717="","",IF(ISNUMBER($B11717),HOUR($B11717)*2+MINUTE($B11717)/30,IFERROR(VALUE(LEFT($B11717,FIND(":",$B11717)-1))*2+VALUE(MID($B11717,FIND(":",$B11717)+1,2))/30,"")))</f>
        <v/>
      </c>
      <c r="G11717" s="12">
        <f>IF($E11717="","",IF(WEEKDAY($E11717,2)&lt;6,1,0))</f>
        <v/>
      </c>
      <c r="H11717" s="12">
        <f>IF(OR($E11717="",$F11717=""),"",IF(AND($G11717=1,$F11717&gt;='Working Hours'!$C$8,$F11717&lt;'Working Hours'!$C$9),1,0))</f>
        <v/>
      </c>
    </row>
    <row r="11718">
      <c r="A11718" s="11" t="n"/>
      <c r="B11718" s="11" t="n"/>
      <c r="C11718" s="11" t="n"/>
      <c r="E11718" s="12">
        <f>IF($A11718="","",IF(ISNUMBER($A11718),$A11718,IFERROR(DATEVALUE($A11718),"")))</f>
        <v/>
      </c>
      <c r="F11718" s="12">
        <f>IF($B11718="","",IF(ISNUMBER($B11718),HOUR($B11718)*2+MINUTE($B11718)/30,IFERROR(VALUE(LEFT($B11718,FIND(":",$B11718)-1))*2+VALUE(MID($B11718,FIND(":",$B11718)+1,2))/30,"")))</f>
        <v/>
      </c>
      <c r="G11718" s="12">
        <f>IF($E11718="","",IF(WEEKDAY($E11718,2)&lt;6,1,0))</f>
        <v/>
      </c>
      <c r="H11718" s="12">
        <f>IF(OR($E11718="",$F11718=""),"",IF(AND($G11718=1,$F11718&gt;='Working Hours'!$C$8,$F11718&lt;'Working Hours'!$C$9),1,0))</f>
        <v/>
      </c>
    </row>
    <row r="11719">
      <c r="A11719" s="11" t="n"/>
      <c r="B11719" s="11" t="n"/>
      <c r="C11719" s="11" t="n"/>
      <c r="E11719" s="12">
        <f>IF($A11719="","",IF(ISNUMBER($A11719),$A11719,IFERROR(DATEVALUE($A11719),"")))</f>
        <v/>
      </c>
      <c r="F11719" s="12">
        <f>IF($B11719="","",IF(ISNUMBER($B11719),HOUR($B11719)*2+MINUTE($B11719)/30,IFERROR(VALUE(LEFT($B11719,FIND(":",$B11719)-1))*2+VALUE(MID($B11719,FIND(":",$B11719)+1,2))/30,"")))</f>
        <v/>
      </c>
      <c r="G11719" s="12">
        <f>IF($E11719="","",IF(WEEKDAY($E11719,2)&lt;6,1,0))</f>
        <v/>
      </c>
      <c r="H11719" s="12">
        <f>IF(OR($E11719="",$F11719=""),"",IF(AND($G11719=1,$F11719&gt;='Working Hours'!$C$8,$F11719&lt;'Working Hours'!$C$9),1,0))</f>
        <v/>
      </c>
    </row>
    <row r="11720">
      <c r="A11720" s="11" t="n"/>
      <c r="B11720" s="11" t="n"/>
      <c r="C11720" s="11" t="n"/>
      <c r="E11720" s="12">
        <f>IF($A11720="","",IF(ISNUMBER($A11720),$A11720,IFERROR(DATEVALUE($A11720),"")))</f>
        <v/>
      </c>
      <c r="F11720" s="12">
        <f>IF($B11720="","",IF(ISNUMBER($B11720),HOUR($B11720)*2+MINUTE($B11720)/30,IFERROR(VALUE(LEFT($B11720,FIND(":",$B11720)-1))*2+VALUE(MID($B11720,FIND(":",$B11720)+1,2))/30,"")))</f>
        <v/>
      </c>
      <c r="G11720" s="12">
        <f>IF($E11720="","",IF(WEEKDAY($E11720,2)&lt;6,1,0))</f>
        <v/>
      </c>
      <c r="H11720" s="12">
        <f>IF(OR($E11720="",$F11720=""),"",IF(AND($G11720=1,$F11720&gt;='Working Hours'!$C$8,$F11720&lt;'Working Hours'!$C$9),1,0))</f>
        <v/>
      </c>
    </row>
    <row r="11721">
      <c r="A11721" s="11" t="n"/>
      <c r="B11721" s="11" t="n"/>
      <c r="C11721" s="11" t="n"/>
      <c r="E11721" s="12">
        <f>IF($A11721="","",IF(ISNUMBER($A11721),$A11721,IFERROR(DATEVALUE($A11721),"")))</f>
        <v/>
      </c>
      <c r="F11721" s="12">
        <f>IF($B11721="","",IF(ISNUMBER($B11721),HOUR($B11721)*2+MINUTE($B11721)/30,IFERROR(VALUE(LEFT($B11721,FIND(":",$B11721)-1))*2+VALUE(MID($B11721,FIND(":",$B11721)+1,2))/30,"")))</f>
        <v/>
      </c>
      <c r="G11721" s="12">
        <f>IF($E11721="","",IF(WEEKDAY($E11721,2)&lt;6,1,0))</f>
        <v/>
      </c>
      <c r="H11721" s="12">
        <f>IF(OR($E11721="",$F11721=""),"",IF(AND($G11721=1,$F11721&gt;='Working Hours'!$C$8,$F11721&lt;'Working Hours'!$C$9),1,0))</f>
        <v/>
      </c>
    </row>
    <row r="11722">
      <c r="A11722" s="11" t="n"/>
      <c r="B11722" s="11" t="n"/>
      <c r="C11722" s="11" t="n"/>
      <c r="E11722" s="12">
        <f>IF($A11722="","",IF(ISNUMBER($A11722),$A11722,IFERROR(DATEVALUE($A11722),"")))</f>
        <v/>
      </c>
      <c r="F11722" s="12">
        <f>IF($B11722="","",IF(ISNUMBER($B11722),HOUR($B11722)*2+MINUTE($B11722)/30,IFERROR(VALUE(LEFT($B11722,FIND(":",$B11722)-1))*2+VALUE(MID($B11722,FIND(":",$B11722)+1,2))/30,"")))</f>
        <v/>
      </c>
      <c r="G11722" s="12">
        <f>IF($E11722="","",IF(WEEKDAY($E11722,2)&lt;6,1,0))</f>
        <v/>
      </c>
      <c r="H11722" s="12">
        <f>IF(OR($E11722="",$F11722=""),"",IF(AND($G11722=1,$F11722&gt;='Working Hours'!$C$8,$F11722&lt;'Working Hours'!$C$9),1,0))</f>
        <v/>
      </c>
    </row>
    <row r="11723">
      <c r="A11723" s="11" t="n"/>
      <c r="B11723" s="11" t="n"/>
      <c r="C11723" s="11" t="n"/>
      <c r="E11723" s="12">
        <f>IF($A11723="","",IF(ISNUMBER($A11723),$A11723,IFERROR(DATEVALUE($A11723),"")))</f>
        <v/>
      </c>
      <c r="F11723" s="12">
        <f>IF($B11723="","",IF(ISNUMBER($B11723),HOUR($B11723)*2+MINUTE($B11723)/30,IFERROR(VALUE(LEFT($B11723,FIND(":",$B11723)-1))*2+VALUE(MID($B11723,FIND(":",$B11723)+1,2))/30,"")))</f>
        <v/>
      </c>
      <c r="G11723" s="12">
        <f>IF($E11723="","",IF(WEEKDAY($E11723,2)&lt;6,1,0))</f>
        <v/>
      </c>
      <c r="H11723" s="12">
        <f>IF(OR($E11723="",$F11723=""),"",IF(AND($G11723=1,$F11723&gt;='Working Hours'!$C$8,$F11723&lt;'Working Hours'!$C$9),1,0))</f>
        <v/>
      </c>
    </row>
    <row r="11724">
      <c r="A11724" s="11" t="n"/>
      <c r="B11724" s="11" t="n"/>
      <c r="C11724" s="11" t="n"/>
      <c r="E11724" s="12">
        <f>IF($A11724="","",IF(ISNUMBER($A11724),$A11724,IFERROR(DATEVALUE($A11724),"")))</f>
        <v/>
      </c>
      <c r="F11724" s="12">
        <f>IF($B11724="","",IF(ISNUMBER($B11724),HOUR($B11724)*2+MINUTE($B11724)/30,IFERROR(VALUE(LEFT($B11724,FIND(":",$B11724)-1))*2+VALUE(MID($B11724,FIND(":",$B11724)+1,2))/30,"")))</f>
        <v/>
      </c>
      <c r="G11724" s="12">
        <f>IF($E11724="","",IF(WEEKDAY($E11724,2)&lt;6,1,0))</f>
        <v/>
      </c>
      <c r="H11724" s="12">
        <f>IF(OR($E11724="",$F11724=""),"",IF(AND($G11724=1,$F11724&gt;='Working Hours'!$C$8,$F11724&lt;'Working Hours'!$C$9),1,0))</f>
        <v/>
      </c>
    </row>
    <row r="11725">
      <c r="A11725" s="11" t="n"/>
      <c r="B11725" s="11" t="n"/>
      <c r="C11725" s="11" t="n"/>
      <c r="E11725" s="12">
        <f>IF($A11725="","",IF(ISNUMBER($A11725),$A11725,IFERROR(DATEVALUE($A11725),"")))</f>
        <v/>
      </c>
      <c r="F11725" s="12">
        <f>IF($B11725="","",IF(ISNUMBER($B11725),HOUR($B11725)*2+MINUTE($B11725)/30,IFERROR(VALUE(LEFT($B11725,FIND(":",$B11725)-1))*2+VALUE(MID($B11725,FIND(":",$B11725)+1,2))/30,"")))</f>
        <v/>
      </c>
      <c r="G11725" s="12">
        <f>IF($E11725="","",IF(WEEKDAY($E11725,2)&lt;6,1,0))</f>
        <v/>
      </c>
      <c r="H11725" s="12">
        <f>IF(OR($E11725="",$F11725=""),"",IF(AND($G11725=1,$F11725&gt;='Working Hours'!$C$8,$F11725&lt;'Working Hours'!$C$9),1,0))</f>
        <v/>
      </c>
    </row>
    <row r="11726">
      <c r="A11726" s="11" t="n"/>
      <c r="B11726" s="11" t="n"/>
      <c r="C11726" s="11" t="n"/>
      <c r="E11726" s="12">
        <f>IF($A11726="","",IF(ISNUMBER($A11726),$A11726,IFERROR(DATEVALUE($A11726),"")))</f>
        <v/>
      </c>
      <c r="F11726" s="12">
        <f>IF($B11726="","",IF(ISNUMBER($B11726),HOUR($B11726)*2+MINUTE($B11726)/30,IFERROR(VALUE(LEFT($B11726,FIND(":",$B11726)-1))*2+VALUE(MID($B11726,FIND(":",$B11726)+1,2))/30,"")))</f>
        <v/>
      </c>
      <c r="G11726" s="12">
        <f>IF($E11726="","",IF(WEEKDAY($E11726,2)&lt;6,1,0))</f>
        <v/>
      </c>
      <c r="H11726" s="12">
        <f>IF(OR($E11726="",$F11726=""),"",IF(AND($G11726=1,$F11726&gt;='Working Hours'!$C$8,$F11726&lt;'Working Hours'!$C$9),1,0))</f>
        <v/>
      </c>
    </row>
    <row r="11727">
      <c r="A11727" s="11" t="n"/>
      <c r="B11727" s="11" t="n"/>
      <c r="C11727" s="11" t="n"/>
      <c r="E11727" s="12">
        <f>IF($A11727="","",IF(ISNUMBER($A11727),$A11727,IFERROR(DATEVALUE($A11727),"")))</f>
        <v/>
      </c>
      <c r="F11727" s="12">
        <f>IF($B11727="","",IF(ISNUMBER($B11727),HOUR($B11727)*2+MINUTE($B11727)/30,IFERROR(VALUE(LEFT($B11727,FIND(":",$B11727)-1))*2+VALUE(MID($B11727,FIND(":",$B11727)+1,2))/30,"")))</f>
        <v/>
      </c>
      <c r="G11727" s="12">
        <f>IF($E11727="","",IF(WEEKDAY($E11727,2)&lt;6,1,0))</f>
        <v/>
      </c>
      <c r="H11727" s="12">
        <f>IF(OR($E11727="",$F11727=""),"",IF(AND($G11727=1,$F11727&gt;='Working Hours'!$C$8,$F11727&lt;'Working Hours'!$C$9),1,0))</f>
        <v/>
      </c>
    </row>
    <row r="11728">
      <c r="A11728" s="11" t="n"/>
      <c r="B11728" s="11" t="n"/>
      <c r="C11728" s="11" t="n"/>
      <c r="E11728" s="12">
        <f>IF($A11728="","",IF(ISNUMBER($A11728),$A11728,IFERROR(DATEVALUE($A11728),"")))</f>
        <v/>
      </c>
      <c r="F11728" s="12">
        <f>IF($B11728="","",IF(ISNUMBER($B11728),HOUR($B11728)*2+MINUTE($B11728)/30,IFERROR(VALUE(LEFT($B11728,FIND(":",$B11728)-1))*2+VALUE(MID($B11728,FIND(":",$B11728)+1,2))/30,"")))</f>
        <v/>
      </c>
      <c r="G11728" s="12">
        <f>IF($E11728="","",IF(WEEKDAY($E11728,2)&lt;6,1,0))</f>
        <v/>
      </c>
      <c r="H11728" s="12">
        <f>IF(OR($E11728="",$F11728=""),"",IF(AND($G11728=1,$F11728&gt;='Working Hours'!$C$8,$F11728&lt;'Working Hours'!$C$9),1,0))</f>
        <v/>
      </c>
    </row>
    <row r="11729">
      <c r="A11729" s="11" t="n"/>
      <c r="B11729" s="11" t="n"/>
      <c r="C11729" s="11" t="n"/>
      <c r="E11729" s="12">
        <f>IF($A11729="","",IF(ISNUMBER($A11729),$A11729,IFERROR(DATEVALUE($A11729),"")))</f>
        <v/>
      </c>
      <c r="F11729" s="12">
        <f>IF($B11729="","",IF(ISNUMBER($B11729),HOUR($B11729)*2+MINUTE($B11729)/30,IFERROR(VALUE(LEFT($B11729,FIND(":",$B11729)-1))*2+VALUE(MID($B11729,FIND(":",$B11729)+1,2))/30,"")))</f>
        <v/>
      </c>
      <c r="G11729" s="12">
        <f>IF($E11729="","",IF(WEEKDAY($E11729,2)&lt;6,1,0))</f>
        <v/>
      </c>
      <c r="H11729" s="12">
        <f>IF(OR($E11729="",$F11729=""),"",IF(AND($G11729=1,$F11729&gt;='Working Hours'!$C$8,$F11729&lt;'Working Hours'!$C$9),1,0))</f>
        <v/>
      </c>
    </row>
    <row r="11730">
      <c r="A11730" s="11" t="n"/>
      <c r="B11730" s="11" t="n"/>
      <c r="C11730" s="11" t="n"/>
      <c r="E11730" s="12">
        <f>IF($A11730="","",IF(ISNUMBER($A11730),$A11730,IFERROR(DATEVALUE($A11730),"")))</f>
        <v/>
      </c>
      <c r="F11730" s="12">
        <f>IF($B11730="","",IF(ISNUMBER($B11730),HOUR($B11730)*2+MINUTE($B11730)/30,IFERROR(VALUE(LEFT($B11730,FIND(":",$B11730)-1))*2+VALUE(MID($B11730,FIND(":",$B11730)+1,2))/30,"")))</f>
        <v/>
      </c>
      <c r="G11730" s="12">
        <f>IF($E11730="","",IF(WEEKDAY($E11730,2)&lt;6,1,0))</f>
        <v/>
      </c>
      <c r="H11730" s="12">
        <f>IF(OR($E11730="",$F11730=""),"",IF(AND($G11730=1,$F11730&gt;='Working Hours'!$C$8,$F11730&lt;'Working Hours'!$C$9),1,0))</f>
        <v/>
      </c>
    </row>
    <row r="11731">
      <c r="A11731" s="11" t="n"/>
      <c r="B11731" s="11" t="n"/>
      <c r="C11731" s="11" t="n"/>
      <c r="E11731" s="12">
        <f>IF($A11731="","",IF(ISNUMBER($A11731),$A11731,IFERROR(DATEVALUE($A11731),"")))</f>
        <v/>
      </c>
      <c r="F11731" s="12">
        <f>IF($B11731="","",IF(ISNUMBER($B11731),HOUR($B11731)*2+MINUTE($B11731)/30,IFERROR(VALUE(LEFT($B11731,FIND(":",$B11731)-1))*2+VALUE(MID($B11731,FIND(":",$B11731)+1,2))/30,"")))</f>
        <v/>
      </c>
      <c r="G11731" s="12">
        <f>IF($E11731="","",IF(WEEKDAY($E11731,2)&lt;6,1,0))</f>
        <v/>
      </c>
      <c r="H11731" s="12">
        <f>IF(OR($E11731="",$F11731=""),"",IF(AND($G11731=1,$F11731&gt;='Working Hours'!$C$8,$F11731&lt;'Working Hours'!$C$9),1,0))</f>
        <v/>
      </c>
    </row>
    <row r="11732">
      <c r="A11732" s="11" t="n"/>
      <c r="B11732" s="11" t="n"/>
      <c r="C11732" s="11" t="n"/>
      <c r="E11732" s="12">
        <f>IF($A11732="","",IF(ISNUMBER($A11732),$A11732,IFERROR(DATEVALUE($A11732),"")))</f>
        <v/>
      </c>
      <c r="F11732" s="12">
        <f>IF($B11732="","",IF(ISNUMBER($B11732),HOUR($B11732)*2+MINUTE($B11732)/30,IFERROR(VALUE(LEFT($B11732,FIND(":",$B11732)-1))*2+VALUE(MID($B11732,FIND(":",$B11732)+1,2))/30,"")))</f>
        <v/>
      </c>
      <c r="G11732" s="12">
        <f>IF($E11732="","",IF(WEEKDAY($E11732,2)&lt;6,1,0))</f>
        <v/>
      </c>
      <c r="H11732" s="12">
        <f>IF(OR($E11732="",$F11732=""),"",IF(AND($G11732=1,$F11732&gt;='Working Hours'!$C$8,$F11732&lt;'Working Hours'!$C$9),1,0))</f>
        <v/>
      </c>
    </row>
    <row r="11733">
      <c r="A11733" s="11" t="n"/>
      <c r="B11733" s="11" t="n"/>
      <c r="C11733" s="11" t="n"/>
      <c r="E11733" s="12">
        <f>IF($A11733="","",IF(ISNUMBER($A11733),$A11733,IFERROR(DATEVALUE($A11733),"")))</f>
        <v/>
      </c>
      <c r="F11733" s="12">
        <f>IF($B11733="","",IF(ISNUMBER($B11733),HOUR($B11733)*2+MINUTE($B11733)/30,IFERROR(VALUE(LEFT($B11733,FIND(":",$B11733)-1))*2+VALUE(MID($B11733,FIND(":",$B11733)+1,2))/30,"")))</f>
        <v/>
      </c>
      <c r="G11733" s="12">
        <f>IF($E11733="","",IF(WEEKDAY($E11733,2)&lt;6,1,0))</f>
        <v/>
      </c>
      <c r="H11733" s="12">
        <f>IF(OR($E11733="",$F11733=""),"",IF(AND($G11733=1,$F11733&gt;='Working Hours'!$C$8,$F11733&lt;'Working Hours'!$C$9),1,0))</f>
        <v/>
      </c>
    </row>
    <row r="11734">
      <c r="A11734" s="11" t="n"/>
      <c r="B11734" s="11" t="n"/>
      <c r="C11734" s="11" t="n"/>
      <c r="E11734" s="12">
        <f>IF($A11734="","",IF(ISNUMBER($A11734),$A11734,IFERROR(DATEVALUE($A11734),"")))</f>
        <v/>
      </c>
      <c r="F11734" s="12">
        <f>IF($B11734="","",IF(ISNUMBER($B11734),HOUR($B11734)*2+MINUTE($B11734)/30,IFERROR(VALUE(LEFT($B11734,FIND(":",$B11734)-1))*2+VALUE(MID($B11734,FIND(":",$B11734)+1,2))/30,"")))</f>
        <v/>
      </c>
      <c r="G11734" s="12">
        <f>IF($E11734="","",IF(WEEKDAY($E11734,2)&lt;6,1,0))</f>
        <v/>
      </c>
      <c r="H11734" s="12">
        <f>IF(OR($E11734="",$F11734=""),"",IF(AND($G11734=1,$F11734&gt;='Working Hours'!$C$8,$F11734&lt;'Working Hours'!$C$9),1,0))</f>
        <v/>
      </c>
    </row>
    <row r="11735">
      <c r="A11735" s="11" t="n"/>
      <c r="B11735" s="11" t="n"/>
      <c r="C11735" s="11" t="n"/>
      <c r="E11735" s="12">
        <f>IF($A11735="","",IF(ISNUMBER($A11735),$A11735,IFERROR(DATEVALUE($A11735),"")))</f>
        <v/>
      </c>
      <c r="F11735" s="12">
        <f>IF($B11735="","",IF(ISNUMBER($B11735),HOUR($B11735)*2+MINUTE($B11735)/30,IFERROR(VALUE(LEFT($B11735,FIND(":",$B11735)-1))*2+VALUE(MID($B11735,FIND(":",$B11735)+1,2))/30,"")))</f>
        <v/>
      </c>
      <c r="G11735" s="12">
        <f>IF($E11735="","",IF(WEEKDAY($E11735,2)&lt;6,1,0))</f>
        <v/>
      </c>
      <c r="H11735" s="12">
        <f>IF(OR($E11735="",$F11735=""),"",IF(AND($G11735=1,$F11735&gt;='Working Hours'!$C$8,$F11735&lt;'Working Hours'!$C$9),1,0))</f>
        <v/>
      </c>
    </row>
    <row r="11736">
      <c r="A11736" s="11" t="n"/>
      <c r="B11736" s="11" t="n"/>
      <c r="C11736" s="11" t="n"/>
      <c r="E11736" s="12">
        <f>IF($A11736="","",IF(ISNUMBER($A11736),$A11736,IFERROR(DATEVALUE($A11736),"")))</f>
        <v/>
      </c>
      <c r="F11736" s="12">
        <f>IF($B11736="","",IF(ISNUMBER($B11736),HOUR($B11736)*2+MINUTE($B11736)/30,IFERROR(VALUE(LEFT($B11736,FIND(":",$B11736)-1))*2+VALUE(MID($B11736,FIND(":",$B11736)+1,2))/30,"")))</f>
        <v/>
      </c>
      <c r="G11736" s="12">
        <f>IF($E11736="","",IF(WEEKDAY($E11736,2)&lt;6,1,0))</f>
        <v/>
      </c>
      <c r="H11736" s="12">
        <f>IF(OR($E11736="",$F11736=""),"",IF(AND($G11736=1,$F11736&gt;='Working Hours'!$C$8,$F11736&lt;'Working Hours'!$C$9),1,0))</f>
        <v/>
      </c>
    </row>
    <row r="11737">
      <c r="A11737" s="11" t="n"/>
      <c r="B11737" s="11" t="n"/>
      <c r="C11737" s="11" t="n"/>
      <c r="E11737" s="12">
        <f>IF($A11737="","",IF(ISNUMBER($A11737),$A11737,IFERROR(DATEVALUE($A11737),"")))</f>
        <v/>
      </c>
      <c r="F11737" s="12">
        <f>IF($B11737="","",IF(ISNUMBER($B11737),HOUR($B11737)*2+MINUTE($B11737)/30,IFERROR(VALUE(LEFT($B11737,FIND(":",$B11737)-1))*2+VALUE(MID($B11737,FIND(":",$B11737)+1,2))/30,"")))</f>
        <v/>
      </c>
      <c r="G11737" s="12">
        <f>IF($E11737="","",IF(WEEKDAY($E11737,2)&lt;6,1,0))</f>
        <v/>
      </c>
      <c r="H11737" s="12">
        <f>IF(OR($E11737="",$F11737=""),"",IF(AND($G11737=1,$F11737&gt;='Working Hours'!$C$8,$F11737&lt;'Working Hours'!$C$9),1,0))</f>
        <v/>
      </c>
    </row>
    <row r="11738">
      <c r="A11738" s="11" t="n"/>
      <c r="B11738" s="11" t="n"/>
      <c r="C11738" s="11" t="n"/>
      <c r="E11738" s="12">
        <f>IF($A11738="","",IF(ISNUMBER($A11738),$A11738,IFERROR(DATEVALUE($A11738),"")))</f>
        <v/>
      </c>
      <c r="F11738" s="12">
        <f>IF($B11738="","",IF(ISNUMBER($B11738),HOUR($B11738)*2+MINUTE($B11738)/30,IFERROR(VALUE(LEFT($B11738,FIND(":",$B11738)-1))*2+VALUE(MID($B11738,FIND(":",$B11738)+1,2))/30,"")))</f>
        <v/>
      </c>
      <c r="G11738" s="12">
        <f>IF($E11738="","",IF(WEEKDAY($E11738,2)&lt;6,1,0))</f>
        <v/>
      </c>
      <c r="H11738" s="12">
        <f>IF(OR($E11738="",$F11738=""),"",IF(AND($G11738=1,$F11738&gt;='Working Hours'!$C$8,$F11738&lt;'Working Hours'!$C$9),1,0))</f>
        <v/>
      </c>
    </row>
    <row r="11739">
      <c r="A11739" s="11" t="n"/>
      <c r="B11739" s="11" t="n"/>
      <c r="C11739" s="11" t="n"/>
      <c r="E11739" s="12">
        <f>IF($A11739="","",IF(ISNUMBER($A11739),$A11739,IFERROR(DATEVALUE($A11739),"")))</f>
        <v/>
      </c>
      <c r="F11739" s="12">
        <f>IF($B11739="","",IF(ISNUMBER($B11739),HOUR($B11739)*2+MINUTE($B11739)/30,IFERROR(VALUE(LEFT($B11739,FIND(":",$B11739)-1))*2+VALUE(MID($B11739,FIND(":",$B11739)+1,2))/30,"")))</f>
        <v/>
      </c>
      <c r="G11739" s="12">
        <f>IF($E11739="","",IF(WEEKDAY($E11739,2)&lt;6,1,0))</f>
        <v/>
      </c>
      <c r="H11739" s="12">
        <f>IF(OR($E11739="",$F11739=""),"",IF(AND($G11739=1,$F11739&gt;='Working Hours'!$C$8,$F11739&lt;'Working Hours'!$C$9),1,0))</f>
        <v/>
      </c>
    </row>
    <row r="11740">
      <c r="A11740" s="11" t="n"/>
      <c r="B11740" s="11" t="n"/>
      <c r="C11740" s="11" t="n"/>
      <c r="E11740" s="12">
        <f>IF($A11740="","",IF(ISNUMBER($A11740),$A11740,IFERROR(DATEVALUE($A11740),"")))</f>
        <v/>
      </c>
      <c r="F11740" s="12">
        <f>IF($B11740="","",IF(ISNUMBER($B11740),HOUR($B11740)*2+MINUTE($B11740)/30,IFERROR(VALUE(LEFT($B11740,FIND(":",$B11740)-1))*2+VALUE(MID($B11740,FIND(":",$B11740)+1,2))/30,"")))</f>
        <v/>
      </c>
      <c r="G11740" s="12">
        <f>IF($E11740="","",IF(WEEKDAY($E11740,2)&lt;6,1,0))</f>
        <v/>
      </c>
      <c r="H11740" s="12">
        <f>IF(OR($E11740="",$F11740=""),"",IF(AND($G11740=1,$F11740&gt;='Working Hours'!$C$8,$F11740&lt;'Working Hours'!$C$9),1,0))</f>
        <v/>
      </c>
    </row>
    <row r="11741">
      <c r="A11741" s="11" t="n"/>
      <c r="B11741" s="11" t="n"/>
      <c r="C11741" s="11" t="n"/>
      <c r="E11741" s="12">
        <f>IF($A11741="","",IF(ISNUMBER($A11741),$A11741,IFERROR(DATEVALUE($A11741),"")))</f>
        <v/>
      </c>
      <c r="F11741" s="12">
        <f>IF($B11741="","",IF(ISNUMBER($B11741),HOUR($B11741)*2+MINUTE($B11741)/30,IFERROR(VALUE(LEFT($B11741,FIND(":",$B11741)-1))*2+VALUE(MID($B11741,FIND(":",$B11741)+1,2))/30,"")))</f>
        <v/>
      </c>
      <c r="G11741" s="12">
        <f>IF($E11741="","",IF(WEEKDAY($E11741,2)&lt;6,1,0))</f>
        <v/>
      </c>
      <c r="H11741" s="12">
        <f>IF(OR($E11741="",$F11741=""),"",IF(AND($G11741=1,$F11741&gt;='Working Hours'!$C$8,$F11741&lt;'Working Hours'!$C$9),1,0))</f>
        <v/>
      </c>
    </row>
    <row r="11742">
      <c r="A11742" s="11" t="n"/>
      <c r="B11742" s="11" t="n"/>
      <c r="C11742" s="11" t="n"/>
      <c r="E11742" s="12">
        <f>IF($A11742="","",IF(ISNUMBER($A11742),$A11742,IFERROR(DATEVALUE($A11742),"")))</f>
        <v/>
      </c>
      <c r="F11742" s="12">
        <f>IF($B11742="","",IF(ISNUMBER($B11742),HOUR($B11742)*2+MINUTE($B11742)/30,IFERROR(VALUE(LEFT($B11742,FIND(":",$B11742)-1))*2+VALUE(MID($B11742,FIND(":",$B11742)+1,2))/30,"")))</f>
        <v/>
      </c>
      <c r="G11742" s="12">
        <f>IF($E11742="","",IF(WEEKDAY($E11742,2)&lt;6,1,0))</f>
        <v/>
      </c>
      <c r="H11742" s="12">
        <f>IF(OR($E11742="",$F11742=""),"",IF(AND($G11742=1,$F11742&gt;='Working Hours'!$C$8,$F11742&lt;'Working Hours'!$C$9),1,0))</f>
        <v/>
      </c>
    </row>
    <row r="11743">
      <c r="A11743" s="11" t="n"/>
      <c r="B11743" s="11" t="n"/>
      <c r="C11743" s="11" t="n"/>
      <c r="E11743" s="12">
        <f>IF($A11743="","",IF(ISNUMBER($A11743),$A11743,IFERROR(DATEVALUE($A11743),"")))</f>
        <v/>
      </c>
      <c r="F11743" s="12">
        <f>IF($B11743="","",IF(ISNUMBER($B11743),HOUR($B11743)*2+MINUTE($B11743)/30,IFERROR(VALUE(LEFT($B11743,FIND(":",$B11743)-1))*2+VALUE(MID($B11743,FIND(":",$B11743)+1,2))/30,"")))</f>
        <v/>
      </c>
      <c r="G11743" s="12">
        <f>IF($E11743="","",IF(WEEKDAY($E11743,2)&lt;6,1,0))</f>
        <v/>
      </c>
      <c r="H11743" s="12">
        <f>IF(OR($E11743="",$F11743=""),"",IF(AND($G11743=1,$F11743&gt;='Working Hours'!$C$8,$F11743&lt;'Working Hours'!$C$9),1,0))</f>
        <v/>
      </c>
    </row>
    <row r="11744">
      <c r="A11744" s="11" t="n"/>
      <c r="B11744" s="11" t="n"/>
      <c r="C11744" s="11" t="n"/>
      <c r="E11744" s="12">
        <f>IF($A11744="","",IF(ISNUMBER($A11744),$A11744,IFERROR(DATEVALUE($A11744),"")))</f>
        <v/>
      </c>
      <c r="F11744" s="12">
        <f>IF($B11744="","",IF(ISNUMBER($B11744),HOUR($B11744)*2+MINUTE($B11744)/30,IFERROR(VALUE(LEFT($B11744,FIND(":",$B11744)-1))*2+VALUE(MID($B11744,FIND(":",$B11744)+1,2))/30,"")))</f>
        <v/>
      </c>
      <c r="G11744" s="12">
        <f>IF($E11744="","",IF(WEEKDAY($E11744,2)&lt;6,1,0))</f>
        <v/>
      </c>
      <c r="H11744" s="12">
        <f>IF(OR($E11744="",$F11744=""),"",IF(AND($G11744=1,$F11744&gt;='Working Hours'!$C$8,$F11744&lt;'Working Hours'!$C$9),1,0))</f>
        <v/>
      </c>
    </row>
    <row r="11745">
      <c r="A11745" s="11" t="n"/>
      <c r="B11745" s="11" t="n"/>
      <c r="C11745" s="11" t="n"/>
      <c r="E11745" s="12">
        <f>IF($A11745="","",IF(ISNUMBER($A11745),$A11745,IFERROR(DATEVALUE($A11745),"")))</f>
        <v/>
      </c>
      <c r="F11745" s="12">
        <f>IF($B11745="","",IF(ISNUMBER($B11745),HOUR($B11745)*2+MINUTE($B11745)/30,IFERROR(VALUE(LEFT($B11745,FIND(":",$B11745)-1))*2+VALUE(MID($B11745,FIND(":",$B11745)+1,2))/30,"")))</f>
        <v/>
      </c>
      <c r="G11745" s="12">
        <f>IF($E11745="","",IF(WEEKDAY($E11745,2)&lt;6,1,0))</f>
        <v/>
      </c>
      <c r="H11745" s="12">
        <f>IF(OR($E11745="",$F11745=""),"",IF(AND($G11745=1,$F11745&gt;='Working Hours'!$C$8,$F11745&lt;'Working Hours'!$C$9),1,0))</f>
        <v/>
      </c>
    </row>
    <row r="11746">
      <c r="A11746" s="11" t="n"/>
      <c r="B11746" s="11" t="n"/>
      <c r="C11746" s="11" t="n"/>
      <c r="E11746" s="12">
        <f>IF($A11746="","",IF(ISNUMBER($A11746),$A11746,IFERROR(DATEVALUE($A11746),"")))</f>
        <v/>
      </c>
      <c r="F11746" s="12">
        <f>IF($B11746="","",IF(ISNUMBER($B11746),HOUR($B11746)*2+MINUTE($B11746)/30,IFERROR(VALUE(LEFT($B11746,FIND(":",$B11746)-1))*2+VALUE(MID($B11746,FIND(":",$B11746)+1,2))/30,"")))</f>
        <v/>
      </c>
      <c r="G11746" s="12">
        <f>IF($E11746="","",IF(WEEKDAY($E11746,2)&lt;6,1,0))</f>
        <v/>
      </c>
      <c r="H11746" s="12">
        <f>IF(OR($E11746="",$F11746=""),"",IF(AND($G11746=1,$F11746&gt;='Working Hours'!$C$8,$F11746&lt;'Working Hours'!$C$9),1,0))</f>
        <v/>
      </c>
    </row>
    <row r="11747">
      <c r="A11747" s="11" t="n"/>
      <c r="B11747" s="11" t="n"/>
      <c r="C11747" s="11" t="n"/>
      <c r="E11747" s="12">
        <f>IF($A11747="","",IF(ISNUMBER($A11747),$A11747,IFERROR(DATEVALUE($A11747),"")))</f>
        <v/>
      </c>
      <c r="F11747" s="12">
        <f>IF($B11747="","",IF(ISNUMBER($B11747),HOUR($B11747)*2+MINUTE($B11747)/30,IFERROR(VALUE(LEFT($B11747,FIND(":",$B11747)-1))*2+VALUE(MID($B11747,FIND(":",$B11747)+1,2))/30,"")))</f>
        <v/>
      </c>
      <c r="G11747" s="12">
        <f>IF($E11747="","",IF(WEEKDAY($E11747,2)&lt;6,1,0))</f>
        <v/>
      </c>
      <c r="H11747" s="12">
        <f>IF(OR($E11747="",$F11747=""),"",IF(AND($G11747=1,$F11747&gt;='Working Hours'!$C$8,$F11747&lt;'Working Hours'!$C$9),1,0))</f>
        <v/>
      </c>
    </row>
    <row r="11748">
      <c r="A11748" s="11" t="n"/>
      <c r="B11748" s="11" t="n"/>
      <c r="C11748" s="11" t="n"/>
      <c r="E11748" s="12">
        <f>IF($A11748="","",IF(ISNUMBER($A11748),$A11748,IFERROR(DATEVALUE($A11748),"")))</f>
        <v/>
      </c>
      <c r="F11748" s="12">
        <f>IF($B11748="","",IF(ISNUMBER($B11748),HOUR($B11748)*2+MINUTE($B11748)/30,IFERROR(VALUE(LEFT($B11748,FIND(":",$B11748)-1))*2+VALUE(MID($B11748,FIND(":",$B11748)+1,2))/30,"")))</f>
        <v/>
      </c>
      <c r="G11748" s="12">
        <f>IF($E11748="","",IF(WEEKDAY($E11748,2)&lt;6,1,0))</f>
        <v/>
      </c>
      <c r="H11748" s="12">
        <f>IF(OR($E11748="",$F11748=""),"",IF(AND($G11748=1,$F11748&gt;='Working Hours'!$C$8,$F11748&lt;'Working Hours'!$C$9),1,0))</f>
        <v/>
      </c>
    </row>
    <row r="11749">
      <c r="A11749" s="11" t="n"/>
      <c r="B11749" s="11" t="n"/>
      <c r="C11749" s="11" t="n"/>
      <c r="E11749" s="12">
        <f>IF($A11749="","",IF(ISNUMBER($A11749),$A11749,IFERROR(DATEVALUE($A11749),"")))</f>
        <v/>
      </c>
      <c r="F11749" s="12">
        <f>IF($B11749="","",IF(ISNUMBER($B11749),HOUR($B11749)*2+MINUTE($B11749)/30,IFERROR(VALUE(LEFT($B11749,FIND(":",$B11749)-1))*2+VALUE(MID($B11749,FIND(":",$B11749)+1,2))/30,"")))</f>
        <v/>
      </c>
      <c r="G11749" s="12">
        <f>IF($E11749="","",IF(WEEKDAY($E11749,2)&lt;6,1,0))</f>
        <v/>
      </c>
      <c r="H11749" s="12">
        <f>IF(OR($E11749="",$F11749=""),"",IF(AND($G11749=1,$F11749&gt;='Working Hours'!$C$8,$F11749&lt;'Working Hours'!$C$9),1,0))</f>
        <v/>
      </c>
    </row>
    <row r="11750">
      <c r="A11750" s="11" t="n"/>
      <c r="B11750" s="11" t="n"/>
      <c r="C11750" s="11" t="n"/>
      <c r="E11750" s="12">
        <f>IF($A11750="","",IF(ISNUMBER($A11750),$A11750,IFERROR(DATEVALUE($A11750),"")))</f>
        <v/>
      </c>
      <c r="F11750" s="12">
        <f>IF($B11750="","",IF(ISNUMBER($B11750),HOUR($B11750)*2+MINUTE($B11750)/30,IFERROR(VALUE(LEFT($B11750,FIND(":",$B11750)-1))*2+VALUE(MID($B11750,FIND(":",$B11750)+1,2))/30,"")))</f>
        <v/>
      </c>
      <c r="G11750" s="12">
        <f>IF($E11750="","",IF(WEEKDAY($E11750,2)&lt;6,1,0))</f>
        <v/>
      </c>
      <c r="H11750" s="12">
        <f>IF(OR($E11750="",$F11750=""),"",IF(AND($G11750=1,$F11750&gt;='Working Hours'!$C$8,$F11750&lt;'Working Hours'!$C$9),1,0))</f>
        <v/>
      </c>
    </row>
    <row r="11751">
      <c r="A11751" s="11" t="n"/>
      <c r="B11751" s="11" t="n"/>
      <c r="C11751" s="11" t="n"/>
      <c r="E11751" s="12">
        <f>IF($A11751="","",IF(ISNUMBER($A11751),$A11751,IFERROR(DATEVALUE($A11751),"")))</f>
        <v/>
      </c>
      <c r="F11751" s="12">
        <f>IF($B11751="","",IF(ISNUMBER($B11751),HOUR($B11751)*2+MINUTE($B11751)/30,IFERROR(VALUE(LEFT($B11751,FIND(":",$B11751)-1))*2+VALUE(MID($B11751,FIND(":",$B11751)+1,2))/30,"")))</f>
        <v/>
      </c>
      <c r="G11751" s="12">
        <f>IF($E11751="","",IF(WEEKDAY($E11751,2)&lt;6,1,0))</f>
        <v/>
      </c>
      <c r="H11751" s="12">
        <f>IF(OR($E11751="",$F11751=""),"",IF(AND($G11751=1,$F11751&gt;='Working Hours'!$C$8,$F11751&lt;'Working Hours'!$C$9),1,0))</f>
        <v/>
      </c>
    </row>
    <row r="11752">
      <c r="A11752" s="11" t="n"/>
      <c r="B11752" s="11" t="n"/>
      <c r="C11752" s="11" t="n"/>
      <c r="E11752" s="12">
        <f>IF($A11752="","",IF(ISNUMBER($A11752),$A11752,IFERROR(DATEVALUE($A11752),"")))</f>
        <v/>
      </c>
      <c r="F11752" s="12">
        <f>IF($B11752="","",IF(ISNUMBER($B11752),HOUR($B11752)*2+MINUTE($B11752)/30,IFERROR(VALUE(LEFT($B11752,FIND(":",$B11752)-1))*2+VALUE(MID($B11752,FIND(":",$B11752)+1,2))/30,"")))</f>
        <v/>
      </c>
      <c r="G11752" s="12">
        <f>IF($E11752="","",IF(WEEKDAY($E11752,2)&lt;6,1,0))</f>
        <v/>
      </c>
      <c r="H11752" s="12">
        <f>IF(OR($E11752="",$F11752=""),"",IF(AND($G11752=1,$F11752&gt;='Working Hours'!$C$8,$F11752&lt;'Working Hours'!$C$9),1,0))</f>
        <v/>
      </c>
    </row>
    <row r="11753">
      <c r="A11753" s="11" t="n"/>
      <c r="B11753" s="11" t="n"/>
      <c r="C11753" s="11" t="n"/>
      <c r="E11753" s="12">
        <f>IF($A11753="","",IF(ISNUMBER($A11753),$A11753,IFERROR(DATEVALUE($A11753),"")))</f>
        <v/>
      </c>
      <c r="F11753" s="12">
        <f>IF($B11753="","",IF(ISNUMBER($B11753),HOUR($B11753)*2+MINUTE($B11753)/30,IFERROR(VALUE(LEFT($B11753,FIND(":",$B11753)-1))*2+VALUE(MID($B11753,FIND(":",$B11753)+1,2))/30,"")))</f>
        <v/>
      </c>
      <c r="G11753" s="12">
        <f>IF($E11753="","",IF(WEEKDAY($E11753,2)&lt;6,1,0))</f>
        <v/>
      </c>
      <c r="H11753" s="12">
        <f>IF(OR($E11753="",$F11753=""),"",IF(AND($G11753=1,$F11753&gt;='Working Hours'!$C$8,$F11753&lt;'Working Hours'!$C$9),1,0))</f>
        <v/>
      </c>
    </row>
    <row r="11754">
      <c r="A11754" s="11" t="n"/>
      <c r="B11754" s="11" t="n"/>
      <c r="C11754" s="11" t="n"/>
      <c r="E11754" s="12">
        <f>IF($A11754="","",IF(ISNUMBER($A11754),$A11754,IFERROR(DATEVALUE($A11754),"")))</f>
        <v/>
      </c>
      <c r="F11754" s="12">
        <f>IF($B11754="","",IF(ISNUMBER($B11754),HOUR($B11754)*2+MINUTE($B11754)/30,IFERROR(VALUE(LEFT($B11754,FIND(":",$B11754)-1))*2+VALUE(MID($B11754,FIND(":",$B11754)+1,2))/30,"")))</f>
        <v/>
      </c>
      <c r="G11754" s="12">
        <f>IF($E11754="","",IF(WEEKDAY($E11754,2)&lt;6,1,0))</f>
        <v/>
      </c>
      <c r="H11754" s="12">
        <f>IF(OR($E11754="",$F11754=""),"",IF(AND($G11754=1,$F11754&gt;='Working Hours'!$C$8,$F11754&lt;'Working Hours'!$C$9),1,0))</f>
        <v/>
      </c>
    </row>
    <row r="11755">
      <c r="A11755" s="11" t="n"/>
      <c r="B11755" s="11" t="n"/>
      <c r="C11755" s="11" t="n"/>
      <c r="E11755" s="12">
        <f>IF($A11755="","",IF(ISNUMBER($A11755),$A11755,IFERROR(DATEVALUE($A11755),"")))</f>
        <v/>
      </c>
      <c r="F11755" s="12">
        <f>IF($B11755="","",IF(ISNUMBER($B11755),HOUR($B11755)*2+MINUTE($B11755)/30,IFERROR(VALUE(LEFT($B11755,FIND(":",$B11755)-1))*2+VALUE(MID($B11755,FIND(":",$B11755)+1,2))/30,"")))</f>
        <v/>
      </c>
      <c r="G11755" s="12">
        <f>IF($E11755="","",IF(WEEKDAY($E11755,2)&lt;6,1,0))</f>
        <v/>
      </c>
      <c r="H11755" s="12">
        <f>IF(OR($E11755="",$F11755=""),"",IF(AND($G11755=1,$F11755&gt;='Working Hours'!$C$8,$F11755&lt;'Working Hours'!$C$9),1,0))</f>
        <v/>
      </c>
    </row>
    <row r="11756">
      <c r="A11756" s="11" t="n"/>
      <c r="B11756" s="11" t="n"/>
      <c r="C11756" s="11" t="n"/>
      <c r="E11756" s="12">
        <f>IF($A11756="","",IF(ISNUMBER($A11756),$A11756,IFERROR(DATEVALUE($A11756),"")))</f>
        <v/>
      </c>
      <c r="F11756" s="12">
        <f>IF($B11756="","",IF(ISNUMBER($B11756),HOUR($B11756)*2+MINUTE($B11756)/30,IFERROR(VALUE(LEFT($B11756,FIND(":",$B11756)-1))*2+VALUE(MID($B11756,FIND(":",$B11756)+1,2))/30,"")))</f>
        <v/>
      </c>
      <c r="G11756" s="12">
        <f>IF($E11756="","",IF(WEEKDAY($E11756,2)&lt;6,1,0))</f>
        <v/>
      </c>
      <c r="H11756" s="12">
        <f>IF(OR($E11756="",$F11756=""),"",IF(AND($G11756=1,$F11756&gt;='Working Hours'!$C$8,$F11756&lt;'Working Hours'!$C$9),1,0))</f>
        <v/>
      </c>
    </row>
    <row r="11757">
      <c r="A11757" s="11" t="n"/>
      <c r="B11757" s="11" t="n"/>
      <c r="C11757" s="11" t="n"/>
      <c r="E11757" s="12">
        <f>IF($A11757="","",IF(ISNUMBER($A11757),$A11757,IFERROR(DATEVALUE($A11757),"")))</f>
        <v/>
      </c>
      <c r="F11757" s="12">
        <f>IF($B11757="","",IF(ISNUMBER($B11757),HOUR($B11757)*2+MINUTE($B11757)/30,IFERROR(VALUE(LEFT($B11757,FIND(":",$B11757)-1))*2+VALUE(MID($B11757,FIND(":",$B11757)+1,2))/30,"")))</f>
        <v/>
      </c>
      <c r="G11757" s="12">
        <f>IF($E11757="","",IF(WEEKDAY($E11757,2)&lt;6,1,0))</f>
        <v/>
      </c>
      <c r="H11757" s="12">
        <f>IF(OR($E11757="",$F11757=""),"",IF(AND($G11757=1,$F11757&gt;='Working Hours'!$C$8,$F11757&lt;'Working Hours'!$C$9),1,0))</f>
        <v/>
      </c>
    </row>
    <row r="11758">
      <c r="A11758" s="11" t="n"/>
      <c r="B11758" s="11" t="n"/>
      <c r="C11758" s="11" t="n"/>
      <c r="E11758" s="12">
        <f>IF($A11758="","",IF(ISNUMBER($A11758),$A11758,IFERROR(DATEVALUE($A11758),"")))</f>
        <v/>
      </c>
      <c r="F11758" s="12">
        <f>IF($B11758="","",IF(ISNUMBER($B11758),HOUR($B11758)*2+MINUTE($B11758)/30,IFERROR(VALUE(LEFT($B11758,FIND(":",$B11758)-1))*2+VALUE(MID($B11758,FIND(":",$B11758)+1,2))/30,"")))</f>
        <v/>
      </c>
      <c r="G11758" s="12">
        <f>IF($E11758="","",IF(WEEKDAY($E11758,2)&lt;6,1,0))</f>
        <v/>
      </c>
      <c r="H11758" s="12">
        <f>IF(OR($E11758="",$F11758=""),"",IF(AND($G11758=1,$F11758&gt;='Working Hours'!$C$8,$F11758&lt;'Working Hours'!$C$9),1,0))</f>
        <v/>
      </c>
    </row>
    <row r="11759">
      <c r="A11759" s="11" t="n"/>
      <c r="B11759" s="11" t="n"/>
      <c r="C11759" s="11" t="n"/>
      <c r="E11759" s="12">
        <f>IF($A11759="","",IF(ISNUMBER($A11759),$A11759,IFERROR(DATEVALUE($A11759),"")))</f>
        <v/>
      </c>
      <c r="F11759" s="12">
        <f>IF($B11759="","",IF(ISNUMBER($B11759),HOUR($B11759)*2+MINUTE($B11759)/30,IFERROR(VALUE(LEFT($B11759,FIND(":",$B11759)-1))*2+VALUE(MID($B11759,FIND(":",$B11759)+1,2))/30,"")))</f>
        <v/>
      </c>
      <c r="G11759" s="12">
        <f>IF($E11759="","",IF(WEEKDAY($E11759,2)&lt;6,1,0))</f>
        <v/>
      </c>
      <c r="H11759" s="12">
        <f>IF(OR($E11759="",$F11759=""),"",IF(AND($G11759=1,$F11759&gt;='Working Hours'!$C$8,$F11759&lt;'Working Hours'!$C$9),1,0))</f>
        <v/>
      </c>
    </row>
    <row r="11760">
      <c r="A11760" s="11" t="n"/>
      <c r="B11760" s="11" t="n"/>
      <c r="C11760" s="11" t="n"/>
      <c r="E11760" s="12">
        <f>IF($A11760="","",IF(ISNUMBER($A11760),$A11760,IFERROR(DATEVALUE($A11760),"")))</f>
        <v/>
      </c>
      <c r="F11760" s="12">
        <f>IF($B11760="","",IF(ISNUMBER($B11760),HOUR($B11760)*2+MINUTE($B11760)/30,IFERROR(VALUE(LEFT($B11760,FIND(":",$B11760)-1))*2+VALUE(MID($B11760,FIND(":",$B11760)+1,2))/30,"")))</f>
        <v/>
      </c>
      <c r="G11760" s="12">
        <f>IF($E11760="","",IF(WEEKDAY($E11760,2)&lt;6,1,0))</f>
        <v/>
      </c>
      <c r="H11760" s="12">
        <f>IF(OR($E11760="",$F11760=""),"",IF(AND($G11760=1,$F11760&gt;='Working Hours'!$C$8,$F11760&lt;'Working Hours'!$C$9),1,0))</f>
        <v/>
      </c>
    </row>
    <row r="11761">
      <c r="A11761" s="11" t="n"/>
      <c r="B11761" s="11" t="n"/>
      <c r="C11761" s="11" t="n"/>
      <c r="E11761" s="12">
        <f>IF($A11761="","",IF(ISNUMBER($A11761),$A11761,IFERROR(DATEVALUE($A11761),"")))</f>
        <v/>
      </c>
      <c r="F11761" s="12">
        <f>IF($B11761="","",IF(ISNUMBER($B11761),HOUR($B11761)*2+MINUTE($B11761)/30,IFERROR(VALUE(LEFT($B11761,FIND(":",$B11761)-1))*2+VALUE(MID($B11761,FIND(":",$B11761)+1,2))/30,"")))</f>
        <v/>
      </c>
      <c r="G11761" s="12">
        <f>IF($E11761="","",IF(WEEKDAY($E11761,2)&lt;6,1,0))</f>
        <v/>
      </c>
      <c r="H11761" s="12">
        <f>IF(OR($E11761="",$F11761=""),"",IF(AND($G11761=1,$F11761&gt;='Working Hours'!$C$8,$F11761&lt;'Working Hours'!$C$9),1,0))</f>
        <v/>
      </c>
    </row>
    <row r="11762">
      <c r="A11762" s="11" t="n"/>
      <c r="B11762" s="11" t="n"/>
      <c r="C11762" s="11" t="n"/>
      <c r="E11762" s="12">
        <f>IF($A11762="","",IF(ISNUMBER($A11762),$A11762,IFERROR(DATEVALUE($A11762),"")))</f>
        <v/>
      </c>
      <c r="F11762" s="12">
        <f>IF($B11762="","",IF(ISNUMBER($B11762),HOUR($B11762)*2+MINUTE($B11762)/30,IFERROR(VALUE(LEFT($B11762,FIND(":",$B11762)-1))*2+VALUE(MID($B11762,FIND(":",$B11762)+1,2))/30,"")))</f>
        <v/>
      </c>
      <c r="G11762" s="12">
        <f>IF($E11762="","",IF(WEEKDAY($E11762,2)&lt;6,1,0))</f>
        <v/>
      </c>
      <c r="H11762" s="12">
        <f>IF(OR($E11762="",$F11762=""),"",IF(AND($G11762=1,$F11762&gt;='Working Hours'!$C$8,$F11762&lt;'Working Hours'!$C$9),1,0))</f>
        <v/>
      </c>
    </row>
    <row r="11763">
      <c r="A11763" s="11" t="n"/>
      <c r="B11763" s="11" t="n"/>
      <c r="C11763" s="11" t="n"/>
      <c r="E11763" s="12">
        <f>IF($A11763="","",IF(ISNUMBER($A11763),$A11763,IFERROR(DATEVALUE($A11763),"")))</f>
        <v/>
      </c>
      <c r="F11763" s="12">
        <f>IF($B11763="","",IF(ISNUMBER($B11763),HOUR($B11763)*2+MINUTE($B11763)/30,IFERROR(VALUE(LEFT($B11763,FIND(":",$B11763)-1))*2+VALUE(MID($B11763,FIND(":",$B11763)+1,2))/30,"")))</f>
        <v/>
      </c>
      <c r="G11763" s="12">
        <f>IF($E11763="","",IF(WEEKDAY($E11763,2)&lt;6,1,0))</f>
        <v/>
      </c>
      <c r="H11763" s="12">
        <f>IF(OR($E11763="",$F11763=""),"",IF(AND($G11763=1,$F11763&gt;='Working Hours'!$C$8,$F11763&lt;'Working Hours'!$C$9),1,0))</f>
        <v/>
      </c>
    </row>
    <row r="11764">
      <c r="A11764" s="11" t="n"/>
      <c r="B11764" s="11" t="n"/>
      <c r="C11764" s="11" t="n"/>
      <c r="E11764" s="12">
        <f>IF($A11764="","",IF(ISNUMBER($A11764),$A11764,IFERROR(DATEVALUE($A11764),"")))</f>
        <v/>
      </c>
      <c r="F11764" s="12">
        <f>IF($B11764="","",IF(ISNUMBER($B11764),HOUR($B11764)*2+MINUTE($B11764)/30,IFERROR(VALUE(LEFT($B11764,FIND(":",$B11764)-1))*2+VALUE(MID($B11764,FIND(":",$B11764)+1,2))/30,"")))</f>
        <v/>
      </c>
      <c r="G11764" s="12">
        <f>IF($E11764="","",IF(WEEKDAY($E11764,2)&lt;6,1,0))</f>
        <v/>
      </c>
      <c r="H11764" s="12">
        <f>IF(OR($E11764="",$F11764=""),"",IF(AND($G11764=1,$F11764&gt;='Working Hours'!$C$8,$F11764&lt;'Working Hours'!$C$9),1,0))</f>
        <v/>
      </c>
    </row>
    <row r="11765">
      <c r="A11765" s="11" t="n"/>
      <c r="B11765" s="11" t="n"/>
      <c r="C11765" s="11" t="n"/>
      <c r="E11765" s="12">
        <f>IF($A11765="","",IF(ISNUMBER($A11765),$A11765,IFERROR(DATEVALUE($A11765),"")))</f>
        <v/>
      </c>
      <c r="F11765" s="12">
        <f>IF($B11765="","",IF(ISNUMBER($B11765),HOUR($B11765)*2+MINUTE($B11765)/30,IFERROR(VALUE(LEFT($B11765,FIND(":",$B11765)-1))*2+VALUE(MID($B11765,FIND(":",$B11765)+1,2))/30,"")))</f>
        <v/>
      </c>
      <c r="G11765" s="12">
        <f>IF($E11765="","",IF(WEEKDAY($E11765,2)&lt;6,1,0))</f>
        <v/>
      </c>
      <c r="H11765" s="12">
        <f>IF(OR($E11765="",$F11765=""),"",IF(AND($G11765=1,$F11765&gt;='Working Hours'!$C$8,$F11765&lt;'Working Hours'!$C$9),1,0))</f>
        <v/>
      </c>
    </row>
    <row r="11766">
      <c r="A11766" s="11" t="n"/>
      <c r="B11766" s="11" t="n"/>
      <c r="C11766" s="11" t="n"/>
      <c r="E11766" s="12">
        <f>IF($A11766="","",IF(ISNUMBER($A11766),$A11766,IFERROR(DATEVALUE($A11766),"")))</f>
        <v/>
      </c>
      <c r="F11766" s="12">
        <f>IF($B11766="","",IF(ISNUMBER($B11766),HOUR($B11766)*2+MINUTE($B11766)/30,IFERROR(VALUE(LEFT($B11766,FIND(":",$B11766)-1))*2+VALUE(MID($B11766,FIND(":",$B11766)+1,2))/30,"")))</f>
        <v/>
      </c>
      <c r="G11766" s="12">
        <f>IF($E11766="","",IF(WEEKDAY($E11766,2)&lt;6,1,0))</f>
        <v/>
      </c>
      <c r="H11766" s="12">
        <f>IF(OR($E11766="",$F11766=""),"",IF(AND($G11766=1,$F11766&gt;='Working Hours'!$C$8,$F11766&lt;'Working Hours'!$C$9),1,0))</f>
        <v/>
      </c>
    </row>
    <row r="11767">
      <c r="A11767" s="11" t="n"/>
      <c r="B11767" s="11" t="n"/>
      <c r="C11767" s="11" t="n"/>
      <c r="E11767" s="12">
        <f>IF($A11767="","",IF(ISNUMBER($A11767),$A11767,IFERROR(DATEVALUE($A11767),"")))</f>
        <v/>
      </c>
      <c r="F11767" s="12">
        <f>IF($B11767="","",IF(ISNUMBER($B11767),HOUR($B11767)*2+MINUTE($B11767)/30,IFERROR(VALUE(LEFT($B11767,FIND(":",$B11767)-1))*2+VALUE(MID($B11767,FIND(":",$B11767)+1,2))/30,"")))</f>
        <v/>
      </c>
      <c r="G11767" s="12">
        <f>IF($E11767="","",IF(WEEKDAY($E11767,2)&lt;6,1,0))</f>
        <v/>
      </c>
      <c r="H11767" s="12">
        <f>IF(OR($E11767="",$F11767=""),"",IF(AND($G11767=1,$F11767&gt;='Working Hours'!$C$8,$F11767&lt;'Working Hours'!$C$9),1,0))</f>
        <v/>
      </c>
    </row>
    <row r="11768">
      <c r="A11768" s="11" t="n"/>
      <c r="B11768" s="11" t="n"/>
      <c r="C11768" s="11" t="n"/>
      <c r="E11768" s="12">
        <f>IF($A11768="","",IF(ISNUMBER($A11768),$A11768,IFERROR(DATEVALUE($A11768),"")))</f>
        <v/>
      </c>
      <c r="F11768" s="12">
        <f>IF($B11768="","",IF(ISNUMBER($B11768),HOUR($B11768)*2+MINUTE($B11768)/30,IFERROR(VALUE(LEFT($B11768,FIND(":",$B11768)-1))*2+VALUE(MID($B11768,FIND(":",$B11768)+1,2))/30,"")))</f>
        <v/>
      </c>
      <c r="G11768" s="12">
        <f>IF($E11768="","",IF(WEEKDAY($E11768,2)&lt;6,1,0))</f>
        <v/>
      </c>
      <c r="H11768" s="12">
        <f>IF(OR($E11768="",$F11768=""),"",IF(AND($G11768=1,$F11768&gt;='Working Hours'!$C$8,$F11768&lt;'Working Hours'!$C$9),1,0))</f>
        <v/>
      </c>
    </row>
    <row r="11769">
      <c r="A11769" s="11" t="n"/>
      <c r="B11769" s="11" t="n"/>
      <c r="C11769" s="11" t="n"/>
      <c r="E11769" s="12">
        <f>IF($A11769="","",IF(ISNUMBER($A11769),$A11769,IFERROR(DATEVALUE($A11769),"")))</f>
        <v/>
      </c>
      <c r="F11769" s="12">
        <f>IF($B11769="","",IF(ISNUMBER($B11769),HOUR($B11769)*2+MINUTE($B11769)/30,IFERROR(VALUE(LEFT($B11769,FIND(":",$B11769)-1))*2+VALUE(MID($B11769,FIND(":",$B11769)+1,2))/30,"")))</f>
        <v/>
      </c>
      <c r="G11769" s="12">
        <f>IF($E11769="","",IF(WEEKDAY($E11769,2)&lt;6,1,0))</f>
        <v/>
      </c>
      <c r="H11769" s="12">
        <f>IF(OR($E11769="",$F11769=""),"",IF(AND($G11769=1,$F11769&gt;='Working Hours'!$C$8,$F11769&lt;'Working Hours'!$C$9),1,0))</f>
        <v/>
      </c>
    </row>
    <row r="11770">
      <c r="A11770" s="11" t="n"/>
      <c r="B11770" s="11" t="n"/>
      <c r="C11770" s="11" t="n"/>
      <c r="E11770" s="12">
        <f>IF($A11770="","",IF(ISNUMBER($A11770),$A11770,IFERROR(DATEVALUE($A11770),"")))</f>
        <v/>
      </c>
      <c r="F11770" s="12">
        <f>IF($B11770="","",IF(ISNUMBER($B11770),HOUR($B11770)*2+MINUTE($B11770)/30,IFERROR(VALUE(LEFT($B11770,FIND(":",$B11770)-1))*2+VALUE(MID($B11770,FIND(":",$B11770)+1,2))/30,"")))</f>
        <v/>
      </c>
      <c r="G11770" s="12">
        <f>IF($E11770="","",IF(WEEKDAY($E11770,2)&lt;6,1,0))</f>
        <v/>
      </c>
      <c r="H11770" s="12">
        <f>IF(OR($E11770="",$F11770=""),"",IF(AND($G11770=1,$F11770&gt;='Working Hours'!$C$8,$F11770&lt;'Working Hours'!$C$9),1,0))</f>
        <v/>
      </c>
    </row>
    <row r="11771">
      <c r="A11771" s="11" t="n"/>
      <c r="B11771" s="11" t="n"/>
      <c r="C11771" s="11" t="n"/>
      <c r="E11771" s="12">
        <f>IF($A11771="","",IF(ISNUMBER($A11771),$A11771,IFERROR(DATEVALUE($A11771),"")))</f>
        <v/>
      </c>
      <c r="F11771" s="12">
        <f>IF($B11771="","",IF(ISNUMBER($B11771),HOUR($B11771)*2+MINUTE($B11771)/30,IFERROR(VALUE(LEFT($B11771,FIND(":",$B11771)-1))*2+VALUE(MID($B11771,FIND(":",$B11771)+1,2))/30,"")))</f>
        <v/>
      </c>
      <c r="G11771" s="12">
        <f>IF($E11771="","",IF(WEEKDAY($E11771,2)&lt;6,1,0))</f>
        <v/>
      </c>
      <c r="H11771" s="12">
        <f>IF(OR($E11771="",$F11771=""),"",IF(AND($G11771=1,$F11771&gt;='Working Hours'!$C$8,$F11771&lt;'Working Hours'!$C$9),1,0))</f>
        <v/>
      </c>
    </row>
    <row r="11772">
      <c r="A11772" s="11" t="n"/>
      <c r="B11772" s="11" t="n"/>
      <c r="C11772" s="11" t="n"/>
      <c r="E11772" s="12">
        <f>IF($A11772="","",IF(ISNUMBER($A11772),$A11772,IFERROR(DATEVALUE($A11772),"")))</f>
        <v/>
      </c>
      <c r="F11772" s="12">
        <f>IF($B11772="","",IF(ISNUMBER($B11772),HOUR($B11772)*2+MINUTE($B11772)/30,IFERROR(VALUE(LEFT($B11772,FIND(":",$B11772)-1))*2+VALUE(MID($B11772,FIND(":",$B11772)+1,2))/30,"")))</f>
        <v/>
      </c>
      <c r="G11772" s="12">
        <f>IF($E11772="","",IF(WEEKDAY($E11772,2)&lt;6,1,0))</f>
        <v/>
      </c>
      <c r="H11772" s="12">
        <f>IF(OR($E11772="",$F11772=""),"",IF(AND($G11772=1,$F11772&gt;='Working Hours'!$C$8,$F11772&lt;'Working Hours'!$C$9),1,0))</f>
        <v/>
      </c>
    </row>
    <row r="11773">
      <c r="A11773" s="11" t="n"/>
      <c r="B11773" s="11" t="n"/>
      <c r="C11773" s="11" t="n"/>
      <c r="E11773" s="12">
        <f>IF($A11773="","",IF(ISNUMBER($A11773),$A11773,IFERROR(DATEVALUE($A11773),"")))</f>
        <v/>
      </c>
      <c r="F11773" s="12">
        <f>IF($B11773="","",IF(ISNUMBER($B11773),HOUR($B11773)*2+MINUTE($B11773)/30,IFERROR(VALUE(LEFT($B11773,FIND(":",$B11773)-1))*2+VALUE(MID($B11773,FIND(":",$B11773)+1,2))/30,"")))</f>
        <v/>
      </c>
      <c r="G11773" s="12">
        <f>IF($E11773="","",IF(WEEKDAY($E11773,2)&lt;6,1,0))</f>
        <v/>
      </c>
      <c r="H11773" s="12">
        <f>IF(OR($E11773="",$F11773=""),"",IF(AND($G11773=1,$F11773&gt;='Working Hours'!$C$8,$F11773&lt;'Working Hours'!$C$9),1,0))</f>
        <v/>
      </c>
    </row>
    <row r="11774">
      <c r="A11774" s="11" t="n"/>
      <c r="B11774" s="11" t="n"/>
      <c r="C11774" s="11" t="n"/>
      <c r="E11774" s="12">
        <f>IF($A11774="","",IF(ISNUMBER($A11774),$A11774,IFERROR(DATEVALUE($A11774),"")))</f>
        <v/>
      </c>
      <c r="F11774" s="12">
        <f>IF($B11774="","",IF(ISNUMBER($B11774),HOUR($B11774)*2+MINUTE($B11774)/30,IFERROR(VALUE(LEFT($B11774,FIND(":",$B11774)-1))*2+VALUE(MID($B11774,FIND(":",$B11774)+1,2))/30,"")))</f>
        <v/>
      </c>
      <c r="G11774" s="12">
        <f>IF($E11774="","",IF(WEEKDAY($E11774,2)&lt;6,1,0))</f>
        <v/>
      </c>
      <c r="H11774" s="12">
        <f>IF(OR($E11774="",$F11774=""),"",IF(AND($G11774=1,$F11774&gt;='Working Hours'!$C$8,$F11774&lt;'Working Hours'!$C$9),1,0))</f>
        <v/>
      </c>
    </row>
    <row r="11775">
      <c r="A11775" s="11" t="n"/>
      <c r="B11775" s="11" t="n"/>
      <c r="C11775" s="11" t="n"/>
      <c r="E11775" s="12">
        <f>IF($A11775="","",IF(ISNUMBER($A11775),$A11775,IFERROR(DATEVALUE($A11775),"")))</f>
        <v/>
      </c>
      <c r="F11775" s="12">
        <f>IF($B11775="","",IF(ISNUMBER($B11775),HOUR($B11775)*2+MINUTE($B11775)/30,IFERROR(VALUE(LEFT($B11775,FIND(":",$B11775)-1))*2+VALUE(MID($B11775,FIND(":",$B11775)+1,2))/30,"")))</f>
        <v/>
      </c>
      <c r="G11775" s="12">
        <f>IF($E11775="","",IF(WEEKDAY($E11775,2)&lt;6,1,0))</f>
        <v/>
      </c>
      <c r="H11775" s="12">
        <f>IF(OR($E11775="",$F11775=""),"",IF(AND($G11775=1,$F11775&gt;='Working Hours'!$C$8,$F11775&lt;'Working Hours'!$C$9),1,0))</f>
        <v/>
      </c>
    </row>
    <row r="11776">
      <c r="A11776" s="11" t="n"/>
      <c r="B11776" s="11" t="n"/>
      <c r="C11776" s="11" t="n"/>
      <c r="E11776" s="12">
        <f>IF($A11776="","",IF(ISNUMBER($A11776),$A11776,IFERROR(DATEVALUE($A11776),"")))</f>
        <v/>
      </c>
      <c r="F11776" s="12">
        <f>IF($B11776="","",IF(ISNUMBER($B11776),HOUR($B11776)*2+MINUTE($B11776)/30,IFERROR(VALUE(LEFT($B11776,FIND(":",$B11776)-1))*2+VALUE(MID($B11776,FIND(":",$B11776)+1,2))/30,"")))</f>
        <v/>
      </c>
      <c r="G11776" s="12">
        <f>IF($E11776="","",IF(WEEKDAY($E11776,2)&lt;6,1,0))</f>
        <v/>
      </c>
      <c r="H11776" s="12">
        <f>IF(OR($E11776="",$F11776=""),"",IF(AND($G11776=1,$F11776&gt;='Working Hours'!$C$8,$F11776&lt;'Working Hours'!$C$9),1,0))</f>
        <v/>
      </c>
    </row>
    <row r="11777">
      <c r="A11777" s="11" t="n"/>
      <c r="B11777" s="11" t="n"/>
      <c r="C11777" s="11" t="n"/>
      <c r="E11777" s="12">
        <f>IF($A11777="","",IF(ISNUMBER($A11777),$A11777,IFERROR(DATEVALUE($A11777),"")))</f>
        <v/>
      </c>
      <c r="F11777" s="12">
        <f>IF($B11777="","",IF(ISNUMBER($B11777),HOUR($B11777)*2+MINUTE($B11777)/30,IFERROR(VALUE(LEFT($B11777,FIND(":",$B11777)-1))*2+VALUE(MID($B11777,FIND(":",$B11777)+1,2))/30,"")))</f>
        <v/>
      </c>
      <c r="G11777" s="12">
        <f>IF($E11777="","",IF(WEEKDAY($E11777,2)&lt;6,1,0))</f>
        <v/>
      </c>
      <c r="H11777" s="12">
        <f>IF(OR($E11777="",$F11777=""),"",IF(AND($G11777=1,$F11777&gt;='Working Hours'!$C$8,$F11777&lt;'Working Hours'!$C$9),1,0))</f>
        <v/>
      </c>
    </row>
    <row r="11778">
      <c r="A11778" s="11" t="n"/>
      <c r="B11778" s="11" t="n"/>
      <c r="C11778" s="11" t="n"/>
      <c r="E11778" s="12">
        <f>IF($A11778="","",IF(ISNUMBER($A11778),$A11778,IFERROR(DATEVALUE($A11778),"")))</f>
        <v/>
      </c>
      <c r="F11778" s="12">
        <f>IF($B11778="","",IF(ISNUMBER($B11778),HOUR($B11778)*2+MINUTE($B11778)/30,IFERROR(VALUE(LEFT($B11778,FIND(":",$B11778)-1))*2+VALUE(MID($B11778,FIND(":",$B11778)+1,2))/30,"")))</f>
        <v/>
      </c>
      <c r="G11778" s="12">
        <f>IF($E11778="","",IF(WEEKDAY($E11778,2)&lt;6,1,0))</f>
        <v/>
      </c>
      <c r="H11778" s="12">
        <f>IF(OR($E11778="",$F11778=""),"",IF(AND($G11778=1,$F11778&gt;='Working Hours'!$C$8,$F11778&lt;'Working Hours'!$C$9),1,0))</f>
        <v/>
      </c>
    </row>
    <row r="11779">
      <c r="A11779" s="11" t="n"/>
      <c r="B11779" s="11" t="n"/>
      <c r="C11779" s="11" t="n"/>
      <c r="E11779" s="12">
        <f>IF($A11779="","",IF(ISNUMBER($A11779),$A11779,IFERROR(DATEVALUE($A11779),"")))</f>
        <v/>
      </c>
      <c r="F11779" s="12">
        <f>IF($B11779="","",IF(ISNUMBER($B11779),HOUR($B11779)*2+MINUTE($B11779)/30,IFERROR(VALUE(LEFT($B11779,FIND(":",$B11779)-1))*2+VALUE(MID($B11779,FIND(":",$B11779)+1,2))/30,"")))</f>
        <v/>
      </c>
      <c r="G11779" s="12">
        <f>IF($E11779="","",IF(WEEKDAY($E11779,2)&lt;6,1,0))</f>
        <v/>
      </c>
      <c r="H11779" s="12">
        <f>IF(OR($E11779="",$F11779=""),"",IF(AND($G11779=1,$F11779&gt;='Working Hours'!$C$8,$F11779&lt;'Working Hours'!$C$9),1,0))</f>
        <v/>
      </c>
    </row>
    <row r="11780">
      <c r="A11780" s="11" t="n"/>
      <c r="B11780" s="11" t="n"/>
      <c r="C11780" s="11" t="n"/>
      <c r="E11780" s="12">
        <f>IF($A11780="","",IF(ISNUMBER($A11780),$A11780,IFERROR(DATEVALUE($A11780),"")))</f>
        <v/>
      </c>
      <c r="F11780" s="12">
        <f>IF($B11780="","",IF(ISNUMBER($B11780),HOUR($B11780)*2+MINUTE($B11780)/30,IFERROR(VALUE(LEFT($B11780,FIND(":",$B11780)-1))*2+VALUE(MID($B11780,FIND(":",$B11780)+1,2))/30,"")))</f>
        <v/>
      </c>
      <c r="G11780" s="12">
        <f>IF($E11780="","",IF(WEEKDAY($E11780,2)&lt;6,1,0))</f>
        <v/>
      </c>
      <c r="H11780" s="12">
        <f>IF(OR($E11780="",$F11780=""),"",IF(AND($G11780=1,$F11780&gt;='Working Hours'!$C$8,$F11780&lt;'Working Hours'!$C$9),1,0))</f>
        <v/>
      </c>
    </row>
    <row r="11781">
      <c r="A11781" s="11" t="n"/>
      <c r="B11781" s="11" t="n"/>
      <c r="C11781" s="11" t="n"/>
      <c r="E11781" s="12">
        <f>IF($A11781="","",IF(ISNUMBER($A11781),$A11781,IFERROR(DATEVALUE($A11781),"")))</f>
        <v/>
      </c>
      <c r="F11781" s="12">
        <f>IF($B11781="","",IF(ISNUMBER($B11781),HOUR($B11781)*2+MINUTE($B11781)/30,IFERROR(VALUE(LEFT($B11781,FIND(":",$B11781)-1))*2+VALUE(MID($B11781,FIND(":",$B11781)+1,2))/30,"")))</f>
        <v/>
      </c>
      <c r="G11781" s="12">
        <f>IF($E11781="","",IF(WEEKDAY($E11781,2)&lt;6,1,0))</f>
        <v/>
      </c>
      <c r="H11781" s="12">
        <f>IF(OR($E11781="",$F11781=""),"",IF(AND($G11781=1,$F11781&gt;='Working Hours'!$C$8,$F11781&lt;'Working Hours'!$C$9),1,0))</f>
        <v/>
      </c>
    </row>
    <row r="11782">
      <c r="A11782" s="11" t="n"/>
      <c r="B11782" s="11" t="n"/>
      <c r="C11782" s="11" t="n"/>
      <c r="E11782" s="12">
        <f>IF($A11782="","",IF(ISNUMBER($A11782),$A11782,IFERROR(DATEVALUE($A11782),"")))</f>
        <v/>
      </c>
      <c r="F11782" s="12">
        <f>IF($B11782="","",IF(ISNUMBER($B11782),HOUR($B11782)*2+MINUTE($B11782)/30,IFERROR(VALUE(LEFT($B11782,FIND(":",$B11782)-1))*2+VALUE(MID($B11782,FIND(":",$B11782)+1,2))/30,"")))</f>
        <v/>
      </c>
      <c r="G11782" s="12">
        <f>IF($E11782="","",IF(WEEKDAY($E11782,2)&lt;6,1,0))</f>
        <v/>
      </c>
      <c r="H11782" s="12">
        <f>IF(OR($E11782="",$F11782=""),"",IF(AND($G11782=1,$F11782&gt;='Working Hours'!$C$8,$F11782&lt;'Working Hours'!$C$9),1,0))</f>
        <v/>
      </c>
    </row>
    <row r="11783">
      <c r="A11783" s="11" t="n"/>
      <c r="B11783" s="11" t="n"/>
      <c r="C11783" s="11" t="n"/>
      <c r="E11783" s="12">
        <f>IF($A11783="","",IF(ISNUMBER($A11783),$A11783,IFERROR(DATEVALUE($A11783),"")))</f>
        <v/>
      </c>
      <c r="F11783" s="12">
        <f>IF($B11783="","",IF(ISNUMBER($B11783),HOUR($B11783)*2+MINUTE($B11783)/30,IFERROR(VALUE(LEFT($B11783,FIND(":",$B11783)-1))*2+VALUE(MID($B11783,FIND(":",$B11783)+1,2))/30,"")))</f>
        <v/>
      </c>
      <c r="G11783" s="12">
        <f>IF($E11783="","",IF(WEEKDAY($E11783,2)&lt;6,1,0))</f>
        <v/>
      </c>
      <c r="H11783" s="12">
        <f>IF(OR($E11783="",$F11783=""),"",IF(AND($G11783=1,$F11783&gt;='Working Hours'!$C$8,$F11783&lt;'Working Hours'!$C$9),1,0))</f>
        <v/>
      </c>
    </row>
    <row r="11784">
      <c r="A11784" s="11" t="n"/>
      <c r="B11784" s="11" t="n"/>
      <c r="C11784" s="11" t="n"/>
      <c r="E11784" s="12">
        <f>IF($A11784="","",IF(ISNUMBER($A11784),$A11784,IFERROR(DATEVALUE($A11784),"")))</f>
        <v/>
      </c>
      <c r="F11784" s="12">
        <f>IF($B11784="","",IF(ISNUMBER($B11784),HOUR($B11784)*2+MINUTE($B11784)/30,IFERROR(VALUE(LEFT($B11784,FIND(":",$B11784)-1))*2+VALUE(MID($B11784,FIND(":",$B11784)+1,2))/30,"")))</f>
        <v/>
      </c>
      <c r="G11784" s="12">
        <f>IF($E11784="","",IF(WEEKDAY($E11784,2)&lt;6,1,0))</f>
        <v/>
      </c>
      <c r="H11784" s="12">
        <f>IF(OR($E11784="",$F11784=""),"",IF(AND($G11784=1,$F11784&gt;='Working Hours'!$C$8,$F11784&lt;'Working Hours'!$C$9),1,0))</f>
        <v/>
      </c>
    </row>
    <row r="11785">
      <c r="A11785" s="11" t="n"/>
      <c r="B11785" s="11" t="n"/>
      <c r="C11785" s="11" t="n"/>
      <c r="E11785" s="12">
        <f>IF($A11785="","",IF(ISNUMBER($A11785),$A11785,IFERROR(DATEVALUE($A11785),"")))</f>
        <v/>
      </c>
      <c r="F11785" s="12">
        <f>IF($B11785="","",IF(ISNUMBER($B11785),HOUR($B11785)*2+MINUTE($B11785)/30,IFERROR(VALUE(LEFT($B11785,FIND(":",$B11785)-1))*2+VALUE(MID($B11785,FIND(":",$B11785)+1,2))/30,"")))</f>
        <v/>
      </c>
      <c r="G11785" s="12">
        <f>IF($E11785="","",IF(WEEKDAY($E11785,2)&lt;6,1,0))</f>
        <v/>
      </c>
      <c r="H11785" s="12">
        <f>IF(OR($E11785="",$F11785=""),"",IF(AND($G11785=1,$F11785&gt;='Working Hours'!$C$8,$F11785&lt;'Working Hours'!$C$9),1,0))</f>
        <v/>
      </c>
    </row>
    <row r="11786">
      <c r="A11786" s="11" t="n"/>
      <c r="B11786" s="11" t="n"/>
      <c r="C11786" s="11" t="n"/>
      <c r="E11786" s="12">
        <f>IF($A11786="","",IF(ISNUMBER($A11786),$A11786,IFERROR(DATEVALUE($A11786),"")))</f>
        <v/>
      </c>
      <c r="F11786" s="12">
        <f>IF($B11786="","",IF(ISNUMBER($B11786),HOUR($B11786)*2+MINUTE($B11786)/30,IFERROR(VALUE(LEFT($B11786,FIND(":",$B11786)-1))*2+VALUE(MID($B11786,FIND(":",$B11786)+1,2))/30,"")))</f>
        <v/>
      </c>
      <c r="G11786" s="12">
        <f>IF($E11786="","",IF(WEEKDAY($E11786,2)&lt;6,1,0))</f>
        <v/>
      </c>
      <c r="H11786" s="12">
        <f>IF(OR($E11786="",$F11786=""),"",IF(AND($G11786=1,$F11786&gt;='Working Hours'!$C$8,$F11786&lt;'Working Hours'!$C$9),1,0))</f>
        <v/>
      </c>
    </row>
    <row r="11787">
      <c r="A11787" s="11" t="n"/>
      <c r="B11787" s="11" t="n"/>
      <c r="C11787" s="11" t="n"/>
      <c r="E11787" s="12">
        <f>IF($A11787="","",IF(ISNUMBER($A11787),$A11787,IFERROR(DATEVALUE($A11787),"")))</f>
        <v/>
      </c>
      <c r="F11787" s="12">
        <f>IF($B11787="","",IF(ISNUMBER($B11787),HOUR($B11787)*2+MINUTE($B11787)/30,IFERROR(VALUE(LEFT($B11787,FIND(":",$B11787)-1))*2+VALUE(MID($B11787,FIND(":",$B11787)+1,2))/30,"")))</f>
        <v/>
      </c>
      <c r="G11787" s="12">
        <f>IF($E11787="","",IF(WEEKDAY($E11787,2)&lt;6,1,0))</f>
        <v/>
      </c>
      <c r="H11787" s="12">
        <f>IF(OR($E11787="",$F11787=""),"",IF(AND($G11787=1,$F11787&gt;='Working Hours'!$C$8,$F11787&lt;'Working Hours'!$C$9),1,0))</f>
        <v/>
      </c>
    </row>
    <row r="11788">
      <c r="A11788" s="11" t="n"/>
      <c r="B11788" s="11" t="n"/>
      <c r="C11788" s="11" t="n"/>
      <c r="E11788" s="12">
        <f>IF($A11788="","",IF(ISNUMBER($A11788),$A11788,IFERROR(DATEVALUE($A11788),"")))</f>
        <v/>
      </c>
      <c r="F11788" s="12">
        <f>IF($B11788="","",IF(ISNUMBER($B11788),HOUR($B11788)*2+MINUTE($B11788)/30,IFERROR(VALUE(LEFT($B11788,FIND(":",$B11788)-1))*2+VALUE(MID($B11788,FIND(":",$B11788)+1,2))/30,"")))</f>
        <v/>
      </c>
      <c r="G11788" s="12">
        <f>IF($E11788="","",IF(WEEKDAY($E11788,2)&lt;6,1,0))</f>
        <v/>
      </c>
      <c r="H11788" s="12">
        <f>IF(OR($E11788="",$F11788=""),"",IF(AND($G11788=1,$F11788&gt;='Working Hours'!$C$8,$F11788&lt;'Working Hours'!$C$9),1,0))</f>
        <v/>
      </c>
    </row>
    <row r="11789">
      <c r="A11789" s="11" t="n"/>
      <c r="B11789" s="11" t="n"/>
      <c r="C11789" s="11" t="n"/>
      <c r="E11789" s="12">
        <f>IF($A11789="","",IF(ISNUMBER($A11789),$A11789,IFERROR(DATEVALUE($A11789),"")))</f>
        <v/>
      </c>
      <c r="F11789" s="12">
        <f>IF($B11789="","",IF(ISNUMBER($B11789),HOUR($B11789)*2+MINUTE($B11789)/30,IFERROR(VALUE(LEFT($B11789,FIND(":",$B11789)-1))*2+VALUE(MID($B11789,FIND(":",$B11789)+1,2))/30,"")))</f>
        <v/>
      </c>
      <c r="G11789" s="12">
        <f>IF($E11789="","",IF(WEEKDAY($E11789,2)&lt;6,1,0))</f>
        <v/>
      </c>
      <c r="H11789" s="12">
        <f>IF(OR($E11789="",$F11789=""),"",IF(AND($G11789=1,$F11789&gt;='Working Hours'!$C$8,$F11789&lt;'Working Hours'!$C$9),1,0))</f>
        <v/>
      </c>
    </row>
    <row r="11790">
      <c r="A11790" s="11" t="n"/>
      <c r="B11790" s="11" t="n"/>
      <c r="C11790" s="11" t="n"/>
      <c r="E11790" s="12">
        <f>IF($A11790="","",IF(ISNUMBER($A11790),$A11790,IFERROR(DATEVALUE($A11790),"")))</f>
        <v/>
      </c>
      <c r="F11790" s="12">
        <f>IF($B11790="","",IF(ISNUMBER($B11790),HOUR($B11790)*2+MINUTE($B11790)/30,IFERROR(VALUE(LEFT($B11790,FIND(":",$B11790)-1))*2+VALUE(MID($B11790,FIND(":",$B11790)+1,2))/30,"")))</f>
        <v/>
      </c>
      <c r="G11790" s="12">
        <f>IF($E11790="","",IF(WEEKDAY($E11790,2)&lt;6,1,0))</f>
        <v/>
      </c>
      <c r="H11790" s="12">
        <f>IF(OR($E11790="",$F11790=""),"",IF(AND($G11790=1,$F11790&gt;='Working Hours'!$C$8,$F11790&lt;'Working Hours'!$C$9),1,0))</f>
        <v/>
      </c>
    </row>
    <row r="11791">
      <c r="A11791" s="11" t="n"/>
      <c r="B11791" s="11" t="n"/>
      <c r="C11791" s="11" t="n"/>
      <c r="E11791" s="12">
        <f>IF($A11791="","",IF(ISNUMBER($A11791),$A11791,IFERROR(DATEVALUE($A11791),"")))</f>
        <v/>
      </c>
      <c r="F11791" s="12">
        <f>IF($B11791="","",IF(ISNUMBER($B11791),HOUR($B11791)*2+MINUTE($B11791)/30,IFERROR(VALUE(LEFT($B11791,FIND(":",$B11791)-1))*2+VALUE(MID($B11791,FIND(":",$B11791)+1,2))/30,"")))</f>
        <v/>
      </c>
      <c r="G11791" s="12">
        <f>IF($E11791="","",IF(WEEKDAY($E11791,2)&lt;6,1,0))</f>
        <v/>
      </c>
      <c r="H11791" s="12">
        <f>IF(OR($E11791="",$F11791=""),"",IF(AND($G11791=1,$F11791&gt;='Working Hours'!$C$8,$F11791&lt;'Working Hours'!$C$9),1,0))</f>
        <v/>
      </c>
    </row>
    <row r="11792">
      <c r="A11792" s="11" t="n"/>
      <c r="B11792" s="11" t="n"/>
      <c r="C11792" s="11" t="n"/>
      <c r="E11792" s="12">
        <f>IF($A11792="","",IF(ISNUMBER($A11792),$A11792,IFERROR(DATEVALUE($A11792),"")))</f>
        <v/>
      </c>
      <c r="F11792" s="12">
        <f>IF($B11792="","",IF(ISNUMBER($B11792),HOUR($B11792)*2+MINUTE($B11792)/30,IFERROR(VALUE(LEFT($B11792,FIND(":",$B11792)-1))*2+VALUE(MID($B11792,FIND(":",$B11792)+1,2))/30,"")))</f>
        <v/>
      </c>
      <c r="G11792" s="12">
        <f>IF($E11792="","",IF(WEEKDAY($E11792,2)&lt;6,1,0))</f>
        <v/>
      </c>
      <c r="H11792" s="12">
        <f>IF(OR($E11792="",$F11792=""),"",IF(AND($G11792=1,$F11792&gt;='Working Hours'!$C$8,$F11792&lt;'Working Hours'!$C$9),1,0))</f>
        <v/>
      </c>
    </row>
    <row r="11793">
      <c r="A11793" s="11" t="n"/>
      <c r="B11793" s="11" t="n"/>
      <c r="C11793" s="11" t="n"/>
      <c r="E11793" s="12">
        <f>IF($A11793="","",IF(ISNUMBER($A11793),$A11793,IFERROR(DATEVALUE($A11793),"")))</f>
        <v/>
      </c>
      <c r="F11793" s="12">
        <f>IF($B11793="","",IF(ISNUMBER($B11793),HOUR($B11793)*2+MINUTE($B11793)/30,IFERROR(VALUE(LEFT($B11793,FIND(":",$B11793)-1))*2+VALUE(MID($B11793,FIND(":",$B11793)+1,2))/30,"")))</f>
        <v/>
      </c>
      <c r="G11793" s="12">
        <f>IF($E11793="","",IF(WEEKDAY($E11793,2)&lt;6,1,0))</f>
        <v/>
      </c>
      <c r="H11793" s="12">
        <f>IF(OR($E11793="",$F11793=""),"",IF(AND($G11793=1,$F11793&gt;='Working Hours'!$C$8,$F11793&lt;'Working Hours'!$C$9),1,0))</f>
        <v/>
      </c>
    </row>
    <row r="11794">
      <c r="A11794" s="11" t="n"/>
      <c r="B11794" s="11" t="n"/>
      <c r="C11794" s="11" t="n"/>
      <c r="E11794" s="12">
        <f>IF($A11794="","",IF(ISNUMBER($A11794),$A11794,IFERROR(DATEVALUE($A11794),"")))</f>
        <v/>
      </c>
      <c r="F11794" s="12">
        <f>IF($B11794="","",IF(ISNUMBER($B11794),HOUR($B11794)*2+MINUTE($B11794)/30,IFERROR(VALUE(LEFT($B11794,FIND(":",$B11794)-1))*2+VALUE(MID($B11794,FIND(":",$B11794)+1,2))/30,"")))</f>
        <v/>
      </c>
      <c r="G11794" s="12">
        <f>IF($E11794="","",IF(WEEKDAY($E11794,2)&lt;6,1,0))</f>
        <v/>
      </c>
      <c r="H11794" s="12">
        <f>IF(OR($E11794="",$F11794=""),"",IF(AND($G11794=1,$F11794&gt;='Working Hours'!$C$8,$F11794&lt;'Working Hours'!$C$9),1,0))</f>
        <v/>
      </c>
    </row>
    <row r="11795">
      <c r="A11795" s="11" t="n"/>
      <c r="B11795" s="11" t="n"/>
      <c r="C11795" s="11" t="n"/>
      <c r="E11795" s="12">
        <f>IF($A11795="","",IF(ISNUMBER($A11795),$A11795,IFERROR(DATEVALUE($A11795),"")))</f>
        <v/>
      </c>
      <c r="F11795" s="12">
        <f>IF($B11795="","",IF(ISNUMBER($B11795),HOUR($B11795)*2+MINUTE($B11795)/30,IFERROR(VALUE(LEFT($B11795,FIND(":",$B11795)-1))*2+VALUE(MID($B11795,FIND(":",$B11795)+1,2))/30,"")))</f>
        <v/>
      </c>
      <c r="G11795" s="12">
        <f>IF($E11795="","",IF(WEEKDAY($E11795,2)&lt;6,1,0))</f>
        <v/>
      </c>
      <c r="H11795" s="12">
        <f>IF(OR($E11795="",$F11795=""),"",IF(AND($G11795=1,$F11795&gt;='Working Hours'!$C$8,$F11795&lt;'Working Hours'!$C$9),1,0))</f>
        <v/>
      </c>
    </row>
    <row r="11796">
      <c r="A11796" s="11" t="n"/>
      <c r="B11796" s="11" t="n"/>
      <c r="C11796" s="11" t="n"/>
      <c r="E11796" s="12">
        <f>IF($A11796="","",IF(ISNUMBER($A11796),$A11796,IFERROR(DATEVALUE($A11796),"")))</f>
        <v/>
      </c>
      <c r="F11796" s="12">
        <f>IF($B11796="","",IF(ISNUMBER($B11796),HOUR($B11796)*2+MINUTE($B11796)/30,IFERROR(VALUE(LEFT($B11796,FIND(":",$B11796)-1))*2+VALUE(MID($B11796,FIND(":",$B11796)+1,2))/30,"")))</f>
        <v/>
      </c>
      <c r="G11796" s="12">
        <f>IF($E11796="","",IF(WEEKDAY($E11796,2)&lt;6,1,0))</f>
        <v/>
      </c>
      <c r="H11796" s="12">
        <f>IF(OR($E11796="",$F11796=""),"",IF(AND($G11796=1,$F11796&gt;='Working Hours'!$C$8,$F11796&lt;'Working Hours'!$C$9),1,0))</f>
        <v/>
      </c>
    </row>
    <row r="11797">
      <c r="A11797" s="11" t="n"/>
      <c r="B11797" s="11" t="n"/>
      <c r="C11797" s="11" t="n"/>
      <c r="E11797" s="12">
        <f>IF($A11797="","",IF(ISNUMBER($A11797),$A11797,IFERROR(DATEVALUE($A11797),"")))</f>
        <v/>
      </c>
      <c r="F11797" s="12">
        <f>IF($B11797="","",IF(ISNUMBER($B11797),HOUR($B11797)*2+MINUTE($B11797)/30,IFERROR(VALUE(LEFT($B11797,FIND(":",$B11797)-1))*2+VALUE(MID($B11797,FIND(":",$B11797)+1,2))/30,"")))</f>
        <v/>
      </c>
      <c r="G11797" s="12">
        <f>IF($E11797="","",IF(WEEKDAY($E11797,2)&lt;6,1,0))</f>
        <v/>
      </c>
      <c r="H11797" s="12">
        <f>IF(OR($E11797="",$F11797=""),"",IF(AND($G11797=1,$F11797&gt;='Working Hours'!$C$8,$F11797&lt;'Working Hours'!$C$9),1,0))</f>
        <v/>
      </c>
    </row>
    <row r="11798">
      <c r="A11798" s="11" t="n"/>
      <c r="B11798" s="11" t="n"/>
      <c r="C11798" s="11" t="n"/>
      <c r="E11798" s="12">
        <f>IF($A11798="","",IF(ISNUMBER($A11798),$A11798,IFERROR(DATEVALUE($A11798),"")))</f>
        <v/>
      </c>
      <c r="F11798" s="12">
        <f>IF($B11798="","",IF(ISNUMBER($B11798),HOUR($B11798)*2+MINUTE($B11798)/30,IFERROR(VALUE(LEFT($B11798,FIND(":",$B11798)-1))*2+VALUE(MID($B11798,FIND(":",$B11798)+1,2))/30,"")))</f>
        <v/>
      </c>
      <c r="G11798" s="12">
        <f>IF($E11798="","",IF(WEEKDAY($E11798,2)&lt;6,1,0))</f>
        <v/>
      </c>
      <c r="H11798" s="12">
        <f>IF(OR($E11798="",$F11798=""),"",IF(AND($G11798=1,$F11798&gt;='Working Hours'!$C$8,$F11798&lt;'Working Hours'!$C$9),1,0))</f>
        <v/>
      </c>
    </row>
    <row r="11799">
      <c r="A11799" s="11" t="n"/>
      <c r="B11799" s="11" t="n"/>
      <c r="C11799" s="11" t="n"/>
      <c r="E11799" s="12">
        <f>IF($A11799="","",IF(ISNUMBER($A11799),$A11799,IFERROR(DATEVALUE($A11799),"")))</f>
        <v/>
      </c>
      <c r="F11799" s="12">
        <f>IF($B11799="","",IF(ISNUMBER($B11799),HOUR($B11799)*2+MINUTE($B11799)/30,IFERROR(VALUE(LEFT($B11799,FIND(":",$B11799)-1))*2+VALUE(MID($B11799,FIND(":",$B11799)+1,2))/30,"")))</f>
        <v/>
      </c>
      <c r="G11799" s="12">
        <f>IF($E11799="","",IF(WEEKDAY($E11799,2)&lt;6,1,0))</f>
        <v/>
      </c>
      <c r="H11799" s="12">
        <f>IF(OR($E11799="",$F11799=""),"",IF(AND($G11799=1,$F11799&gt;='Working Hours'!$C$8,$F11799&lt;'Working Hours'!$C$9),1,0))</f>
        <v/>
      </c>
    </row>
    <row r="11800">
      <c r="A11800" s="11" t="n"/>
      <c r="B11800" s="11" t="n"/>
      <c r="C11800" s="11" t="n"/>
      <c r="E11800" s="12">
        <f>IF($A11800="","",IF(ISNUMBER($A11800),$A11800,IFERROR(DATEVALUE($A11800),"")))</f>
        <v/>
      </c>
      <c r="F11800" s="12">
        <f>IF($B11800="","",IF(ISNUMBER($B11800),HOUR($B11800)*2+MINUTE($B11800)/30,IFERROR(VALUE(LEFT($B11800,FIND(":",$B11800)-1))*2+VALUE(MID($B11800,FIND(":",$B11800)+1,2))/30,"")))</f>
        <v/>
      </c>
      <c r="G11800" s="12">
        <f>IF($E11800="","",IF(WEEKDAY($E11800,2)&lt;6,1,0))</f>
        <v/>
      </c>
      <c r="H11800" s="12">
        <f>IF(OR($E11800="",$F11800=""),"",IF(AND($G11800=1,$F11800&gt;='Working Hours'!$C$8,$F11800&lt;'Working Hours'!$C$9),1,0))</f>
        <v/>
      </c>
    </row>
    <row r="11801">
      <c r="A11801" s="11" t="n"/>
      <c r="B11801" s="11" t="n"/>
      <c r="C11801" s="11" t="n"/>
      <c r="E11801" s="12">
        <f>IF($A11801="","",IF(ISNUMBER($A11801),$A11801,IFERROR(DATEVALUE($A11801),"")))</f>
        <v/>
      </c>
      <c r="F11801" s="12">
        <f>IF($B11801="","",IF(ISNUMBER($B11801),HOUR($B11801)*2+MINUTE($B11801)/30,IFERROR(VALUE(LEFT($B11801,FIND(":",$B11801)-1))*2+VALUE(MID($B11801,FIND(":",$B11801)+1,2))/30,"")))</f>
        <v/>
      </c>
      <c r="G11801" s="12">
        <f>IF($E11801="","",IF(WEEKDAY($E11801,2)&lt;6,1,0))</f>
        <v/>
      </c>
      <c r="H11801" s="12">
        <f>IF(OR($E11801="",$F11801=""),"",IF(AND($G11801=1,$F11801&gt;='Working Hours'!$C$8,$F11801&lt;'Working Hours'!$C$9),1,0))</f>
        <v/>
      </c>
    </row>
    <row r="11802">
      <c r="A11802" s="11" t="n"/>
      <c r="B11802" s="11" t="n"/>
      <c r="C11802" s="11" t="n"/>
      <c r="E11802" s="12">
        <f>IF($A11802="","",IF(ISNUMBER($A11802),$A11802,IFERROR(DATEVALUE($A11802),"")))</f>
        <v/>
      </c>
      <c r="F11802" s="12">
        <f>IF($B11802="","",IF(ISNUMBER($B11802),HOUR($B11802)*2+MINUTE($B11802)/30,IFERROR(VALUE(LEFT($B11802,FIND(":",$B11802)-1))*2+VALUE(MID($B11802,FIND(":",$B11802)+1,2))/30,"")))</f>
        <v/>
      </c>
      <c r="G11802" s="12">
        <f>IF($E11802="","",IF(WEEKDAY($E11802,2)&lt;6,1,0))</f>
        <v/>
      </c>
      <c r="H11802" s="12">
        <f>IF(OR($E11802="",$F11802=""),"",IF(AND($G11802=1,$F11802&gt;='Working Hours'!$C$8,$F11802&lt;'Working Hours'!$C$9),1,0))</f>
        <v/>
      </c>
    </row>
    <row r="11803">
      <c r="A11803" s="11" t="n"/>
      <c r="B11803" s="11" t="n"/>
      <c r="C11803" s="11" t="n"/>
      <c r="E11803" s="12">
        <f>IF($A11803="","",IF(ISNUMBER($A11803),$A11803,IFERROR(DATEVALUE($A11803),"")))</f>
        <v/>
      </c>
      <c r="F11803" s="12">
        <f>IF($B11803="","",IF(ISNUMBER($B11803),HOUR($B11803)*2+MINUTE($B11803)/30,IFERROR(VALUE(LEFT($B11803,FIND(":",$B11803)-1))*2+VALUE(MID($B11803,FIND(":",$B11803)+1,2))/30,"")))</f>
        <v/>
      </c>
      <c r="G11803" s="12">
        <f>IF($E11803="","",IF(WEEKDAY($E11803,2)&lt;6,1,0))</f>
        <v/>
      </c>
      <c r="H11803" s="12">
        <f>IF(OR($E11803="",$F11803=""),"",IF(AND($G11803=1,$F11803&gt;='Working Hours'!$C$8,$F11803&lt;'Working Hours'!$C$9),1,0))</f>
        <v/>
      </c>
    </row>
    <row r="11804">
      <c r="A11804" s="11" t="n"/>
      <c r="B11804" s="11" t="n"/>
      <c r="C11804" s="11" t="n"/>
      <c r="E11804" s="12">
        <f>IF($A11804="","",IF(ISNUMBER($A11804),$A11804,IFERROR(DATEVALUE($A11804),"")))</f>
        <v/>
      </c>
      <c r="F11804" s="12">
        <f>IF($B11804="","",IF(ISNUMBER($B11804),HOUR($B11804)*2+MINUTE($B11804)/30,IFERROR(VALUE(LEFT($B11804,FIND(":",$B11804)-1))*2+VALUE(MID($B11804,FIND(":",$B11804)+1,2))/30,"")))</f>
        <v/>
      </c>
      <c r="G11804" s="12">
        <f>IF($E11804="","",IF(WEEKDAY($E11804,2)&lt;6,1,0))</f>
        <v/>
      </c>
      <c r="H11804" s="12">
        <f>IF(OR($E11804="",$F11804=""),"",IF(AND($G11804=1,$F11804&gt;='Working Hours'!$C$8,$F11804&lt;'Working Hours'!$C$9),1,0))</f>
        <v/>
      </c>
    </row>
    <row r="11805">
      <c r="A11805" s="11" t="n"/>
      <c r="B11805" s="11" t="n"/>
      <c r="C11805" s="11" t="n"/>
      <c r="E11805" s="12">
        <f>IF($A11805="","",IF(ISNUMBER($A11805),$A11805,IFERROR(DATEVALUE($A11805),"")))</f>
        <v/>
      </c>
      <c r="F11805" s="12">
        <f>IF($B11805="","",IF(ISNUMBER($B11805),HOUR($B11805)*2+MINUTE($B11805)/30,IFERROR(VALUE(LEFT($B11805,FIND(":",$B11805)-1))*2+VALUE(MID($B11805,FIND(":",$B11805)+1,2))/30,"")))</f>
        <v/>
      </c>
      <c r="G11805" s="12">
        <f>IF($E11805="","",IF(WEEKDAY($E11805,2)&lt;6,1,0))</f>
        <v/>
      </c>
      <c r="H11805" s="12">
        <f>IF(OR($E11805="",$F11805=""),"",IF(AND($G11805=1,$F11805&gt;='Working Hours'!$C$8,$F11805&lt;'Working Hours'!$C$9),1,0))</f>
        <v/>
      </c>
    </row>
    <row r="11806">
      <c r="A11806" s="11" t="n"/>
      <c r="B11806" s="11" t="n"/>
      <c r="C11806" s="11" t="n"/>
      <c r="E11806" s="12">
        <f>IF($A11806="","",IF(ISNUMBER($A11806),$A11806,IFERROR(DATEVALUE($A11806),"")))</f>
        <v/>
      </c>
      <c r="F11806" s="12">
        <f>IF($B11806="","",IF(ISNUMBER($B11806),HOUR($B11806)*2+MINUTE($B11806)/30,IFERROR(VALUE(LEFT($B11806,FIND(":",$B11806)-1))*2+VALUE(MID($B11806,FIND(":",$B11806)+1,2))/30,"")))</f>
        <v/>
      </c>
      <c r="G11806" s="12">
        <f>IF($E11806="","",IF(WEEKDAY($E11806,2)&lt;6,1,0))</f>
        <v/>
      </c>
      <c r="H11806" s="12">
        <f>IF(OR($E11806="",$F11806=""),"",IF(AND($G11806=1,$F11806&gt;='Working Hours'!$C$8,$F11806&lt;'Working Hours'!$C$9),1,0))</f>
        <v/>
      </c>
    </row>
    <row r="11807">
      <c r="A11807" s="11" t="n"/>
      <c r="B11807" s="11" t="n"/>
      <c r="C11807" s="11" t="n"/>
      <c r="E11807" s="12">
        <f>IF($A11807="","",IF(ISNUMBER($A11807),$A11807,IFERROR(DATEVALUE($A11807),"")))</f>
        <v/>
      </c>
      <c r="F11807" s="12">
        <f>IF($B11807="","",IF(ISNUMBER($B11807),HOUR($B11807)*2+MINUTE($B11807)/30,IFERROR(VALUE(LEFT($B11807,FIND(":",$B11807)-1))*2+VALUE(MID($B11807,FIND(":",$B11807)+1,2))/30,"")))</f>
        <v/>
      </c>
      <c r="G11807" s="12">
        <f>IF($E11807="","",IF(WEEKDAY($E11807,2)&lt;6,1,0))</f>
        <v/>
      </c>
      <c r="H11807" s="12">
        <f>IF(OR($E11807="",$F11807=""),"",IF(AND($G11807=1,$F11807&gt;='Working Hours'!$C$8,$F11807&lt;'Working Hours'!$C$9),1,0))</f>
        <v/>
      </c>
    </row>
    <row r="11808">
      <c r="A11808" s="11" t="n"/>
      <c r="B11808" s="11" t="n"/>
      <c r="C11808" s="11" t="n"/>
      <c r="E11808" s="12">
        <f>IF($A11808="","",IF(ISNUMBER($A11808),$A11808,IFERROR(DATEVALUE($A11808),"")))</f>
        <v/>
      </c>
      <c r="F11808" s="12">
        <f>IF($B11808="","",IF(ISNUMBER($B11808),HOUR($B11808)*2+MINUTE($B11808)/30,IFERROR(VALUE(LEFT($B11808,FIND(":",$B11808)-1))*2+VALUE(MID($B11808,FIND(":",$B11808)+1,2))/30,"")))</f>
        <v/>
      </c>
      <c r="G11808" s="12">
        <f>IF($E11808="","",IF(WEEKDAY($E11808,2)&lt;6,1,0))</f>
        <v/>
      </c>
      <c r="H11808" s="12">
        <f>IF(OR($E11808="",$F11808=""),"",IF(AND($G11808=1,$F11808&gt;='Working Hours'!$C$8,$F11808&lt;'Working Hours'!$C$9),1,0))</f>
        <v/>
      </c>
    </row>
    <row r="11809">
      <c r="A11809" s="11" t="n"/>
      <c r="B11809" s="11" t="n"/>
      <c r="C11809" s="11" t="n"/>
      <c r="E11809" s="12">
        <f>IF($A11809="","",IF(ISNUMBER($A11809),$A11809,IFERROR(DATEVALUE($A11809),"")))</f>
        <v/>
      </c>
      <c r="F11809" s="12">
        <f>IF($B11809="","",IF(ISNUMBER($B11809),HOUR($B11809)*2+MINUTE($B11809)/30,IFERROR(VALUE(LEFT($B11809,FIND(":",$B11809)-1))*2+VALUE(MID($B11809,FIND(":",$B11809)+1,2))/30,"")))</f>
        <v/>
      </c>
      <c r="G11809" s="12">
        <f>IF($E11809="","",IF(WEEKDAY($E11809,2)&lt;6,1,0))</f>
        <v/>
      </c>
      <c r="H11809" s="12">
        <f>IF(OR($E11809="",$F11809=""),"",IF(AND($G11809=1,$F11809&gt;='Working Hours'!$C$8,$F11809&lt;'Working Hours'!$C$9),1,0))</f>
        <v/>
      </c>
    </row>
    <row r="11810">
      <c r="A11810" s="11" t="n"/>
      <c r="B11810" s="11" t="n"/>
      <c r="C11810" s="11" t="n"/>
      <c r="E11810" s="12">
        <f>IF($A11810="","",IF(ISNUMBER($A11810),$A11810,IFERROR(DATEVALUE($A11810),"")))</f>
        <v/>
      </c>
      <c r="F11810" s="12">
        <f>IF($B11810="","",IF(ISNUMBER($B11810),HOUR($B11810)*2+MINUTE($B11810)/30,IFERROR(VALUE(LEFT($B11810,FIND(":",$B11810)-1))*2+VALUE(MID($B11810,FIND(":",$B11810)+1,2))/30,"")))</f>
        <v/>
      </c>
      <c r="G11810" s="12">
        <f>IF($E11810="","",IF(WEEKDAY($E11810,2)&lt;6,1,0))</f>
        <v/>
      </c>
      <c r="H11810" s="12">
        <f>IF(OR($E11810="",$F11810=""),"",IF(AND($G11810=1,$F11810&gt;='Working Hours'!$C$8,$F11810&lt;'Working Hours'!$C$9),1,0))</f>
        <v/>
      </c>
    </row>
    <row r="11811">
      <c r="A11811" s="11" t="n"/>
      <c r="B11811" s="11" t="n"/>
      <c r="C11811" s="11" t="n"/>
      <c r="E11811" s="12">
        <f>IF($A11811="","",IF(ISNUMBER($A11811),$A11811,IFERROR(DATEVALUE($A11811),"")))</f>
        <v/>
      </c>
      <c r="F11811" s="12">
        <f>IF($B11811="","",IF(ISNUMBER($B11811),HOUR($B11811)*2+MINUTE($B11811)/30,IFERROR(VALUE(LEFT($B11811,FIND(":",$B11811)-1))*2+VALUE(MID($B11811,FIND(":",$B11811)+1,2))/30,"")))</f>
        <v/>
      </c>
      <c r="G11811" s="12">
        <f>IF($E11811="","",IF(WEEKDAY($E11811,2)&lt;6,1,0))</f>
        <v/>
      </c>
      <c r="H11811" s="12">
        <f>IF(OR($E11811="",$F11811=""),"",IF(AND($G11811=1,$F11811&gt;='Working Hours'!$C$8,$F11811&lt;'Working Hours'!$C$9),1,0))</f>
        <v/>
      </c>
    </row>
    <row r="11812">
      <c r="A11812" s="11" t="n"/>
      <c r="B11812" s="11" t="n"/>
      <c r="C11812" s="11" t="n"/>
      <c r="E11812" s="12">
        <f>IF($A11812="","",IF(ISNUMBER($A11812),$A11812,IFERROR(DATEVALUE($A11812),"")))</f>
        <v/>
      </c>
      <c r="F11812" s="12">
        <f>IF($B11812="","",IF(ISNUMBER($B11812),HOUR($B11812)*2+MINUTE($B11812)/30,IFERROR(VALUE(LEFT($B11812,FIND(":",$B11812)-1))*2+VALUE(MID($B11812,FIND(":",$B11812)+1,2))/30,"")))</f>
        <v/>
      </c>
      <c r="G11812" s="12">
        <f>IF($E11812="","",IF(WEEKDAY($E11812,2)&lt;6,1,0))</f>
        <v/>
      </c>
      <c r="H11812" s="12">
        <f>IF(OR($E11812="",$F11812=""),"",IF(AND($G11812=1,$F11812&gt;='Working Hours'!$C$8,$F11812&lt;'Working Hours'!$C$9),1,0))</f>
        <v/>
      </c>
    </row>
    <row r="11813">
      <c r="A11813" s="11" t="n"/>
      <c r="B11813" s="11" t="n"/>
      <c r="C11813" s="11" t="n"/>
      <c r="E11813" s="12">
        <f>IF($A11813="","",IF(ISNUMBER($A11813),$A11813,IFERROR(DATEVALUE($A11813),"")))</f>
        <v/>
      </c>
      <c r="F11813" s="12">
        <f>IF($B11813="","",IF(ISNUMBER($B11813),HOUR($B11813)*2+MINUTE($B11813)/30,IFERROR(VALUE(LEFT($B11813,FIND(":",$B11813)-1))*2+VALUE(MID($B11813,FIND(":",$B11813)+1,2))/30,"")))</f>
        <v/>
      </c>
      <c r="G11813" s="12">
        <f>IF($E11813="","",IF(WEEKDAY($E11813,2)&lt;6,1,0))</f>
        <v/>
      </c>
      <c r="H11813" s="12">
        <f>IF(OR($E11813="",$F11813=""),"",IF(AND($G11813=1,$F11813&gt;='Working Hours'!$C$8,$F11813&lt;'Working Hours'!$C$9),1,0))</f>
        <v/>
      </c>
    </row>
    <row r="11814">
      <c r="A11814" s="11" t="n"/>
      <c r="B11814" s="11" t="n"/>
      <c r="C11814" s="11" t="n"/>
      <c r="E11814" s="12">
        <f>IF($A11814="","",IF(ISNUMBER($A11814),$A11814,IFERROR(DATEVALUE($A11814),"")))</f>
        <v/>
      </c>
      <c r="F11814" s="12">
        <f>IF($B11814="","",IF(ISNUMBER($B11814),HOUR($B11814)*2+MINUTE($B11814)/30,IFERROR(VALUE(LEFT($B11814,FIND(":",$B11814)-1))*2+VALUE(MID($B11814,FIND(":",$B11814)+1,2))/30,"")))</f>
        <v/>
      </c>
      <c r="G11814" s="12">
        <f>IF($E11814="","",IF(WEEKDAY($E11814,2)&lt;6,1,0))</f>
        <v/>
      </c>
      <c r="H11814" s="12">
        <f>IF(OR($E11814="",$F11814=""),"",IF(AND($G11814=1,$F11814&gt;='Working Hours'!$C$8,$F11814&lt;'Working Hours'!$C$9),1,0))</f>
        <v/>
      </c>
    </row>
    <row r="11815">
      <c r="A11815" s="11" t="n"/>
      <c r="B11815" s="11" t="n"/>
      <c r="C11815" s="11" t="n"/>
      <c r="E11815" s="12">
        <f>IF($A11815="","",IF(ISNUMBER($A11815),$A11815,IFERROR(DATEVALUE($A11815),"")))</f>
        <v/>
      </c>
      <c r="F11815" s="12">
        <f>IF($B11815="","",IF(ISNUMBER($B11815),HOUR($B11815)*2+MINUTE($B11815)/30,IFERROR(VALUE(LEFT($B11815,FIND(":",$B11815)-1))*2+VALUE(MID($B11815,FIND(":",$B11815)+1,2))/30,"")))</f>
        <v/>
      </c>
      <c r="G11815" s="12">
        <f>IF($E11815="","",IF(WEEKDAY($E11815,2)&lt;6,1,0))</f>
        <v/>
      </c>
      <c r="H11815" s="12">
        <f>IF(OR($E11815="",$F11815=""),"",IF(AND($G11815=1,$F11815&gt;='Working Hours'!$C$8,$F11815&lt;'Working Hours'!$C$9),1,0))</f>
        <v/>
      </c>
    </row>
    <row r="11816">
      <c r="A11816" s="11" t="n"/>
      <c r="B11816" s="11" t="n"/>
      <c r="C11816" s="11" t="n"/>
      <c r="E11816" s="12">
        <f>IF($A11816="","",IF(ISNUMBER($A11816),$A11816,IFERROR(DATEVALUE($A11816),"")))</f>
        <v/>
      </c>
      <c r="F11816" s="12">
        <f>IF($B11816="","",IF(ISNUMBER($B11816),HOUR($B11816)*2+MINUTE($B11816)/30,IFERROR(VALUE(LEFT($B11816,FIND(":",$B11816)-1))*2+VALUE(MID($B11816,FIND(":",$B11816)+1,2))/30,"")))</f>
        <v/>
      </c>
      <c r="G11816" s="12">
        <f>IF($E11816="","",IF(WEEKDAY($E11816,2)&lt;6,1,0))</f>
        <v/>
      </c>
      <c r="H11816" s="12">
        <f>IF(OR($E11816="",$F11816=""),"",IF(AND($G11816=1,$F11816&gt;='Working Hours'!$C$8,$F11816&lt;'Working Hours'!$C$9),1,0))</f>
        <v/>
      </c>
    </row>
    <row r="11817">
      <c r="A11817" s="11" t="n"/>
      <c r="B11817" s="11" t="n"/>
      <c r="C11817" s="11" t="n"/>
      <c r="E11817" s="12">
        <f>IF($A11817="","",IF(ISNUMBER($A11817),$A11817,IFERROR(DATEVALUE($A11817),"")))</f>
        <v/>
      </c>
      <c r="F11817" s="12">
        <f>IF($B11817="","",IF(ISNUMBER($B11817),HOUR($B11817)*2+MINUTE($B11817)/30,IFERROR(VALUE(LEFT($B11817,FIND(":",$B11817)-1))*2+VALUE(MID($B11817,FIND(":",$B11817)+1,2))/30,"")))</f>
        <v/>
      </c>
      <c r="G11817" s="12">
        <f>IF($E11817="","",IF(WEEKDAY($E11817,2)&lt;6,1,0))</f>
        <v/>
      </c>
      <c r="H11817" s="12">
        <f>IF(OR($E11817="",$F11817=""),"",IF(AND($G11817=1,$F11817&gt;='Working Hours'!$C$8,$F11817&lt;'Working Hours'!$C$9),1,0))</f>
        <v/>
      </c>
    </row>
    <row r="11818">
      <c r="A11818" s="11" t="n"/>
      <c r="B11818" s="11" t="n"/>
      <c r="C11818" s="11" t="n"/>
      <c r="E11818" s="12">
        <f>IF($A11818="","",IF(ISNUMBER($A11818),$A11818,IFERROR(DATEVALUE($A11818),"")))</f>
        <v/>
      </c>
      <c r="F11818" s="12">
        <f>IF($B11818="","",IF(ISNUMBER($B11818),HOUR($B11818)*2+MINUTE($B11818)/30,IFERROR(VALUE(LEFT($B11818,FIND(":",$B11818)-1))*2+VALUE(MID($B11818,FIND(":",$B11818)+1,2))/30,"")))</f>
        <v/>
      </c>
      <c r="G11818" s="12">
        <f>IF($E11818="","",IF(WEEKDAY($E11818,2)&lt;6,1,0))</f>
        <v/>
      </c>
      <c r="H11818" s="12">
        <f>IF(OR($E11818="",$F11818=""),"",IF(AND($G11818=1,$F11818&gt;='Working Hours'!$C$8,$F11818&lt;'Working Hours'!$C$9),1,0))</f>
        <v/>
      </c>
    </row>
    <row r="11819">
      <c r="A11819" s="11" t="n"/>
      <c r="B11819" s="11" t="n"/>
      <c r="C11819" s="11" t="n"/>
      <c r="E11819" s="12">
        <f>IF($A11819="","",IF(ISNUMBER($A11819),$A11819,IFERROR(DATEVALUE($A11819),"")))</f>
        <v/>
      </c>
      <c r="F11819" s="12">
        <f>IF($B11819="","",IF(ISNUMBER($B11819),HOUR($B11819)*2+MINUTE($B11819)/30,IFERROR(VALUE(LEFT($B11819,FIND(":",$B11819)-1))*2+VALUE(MID($B11819,FIND(":",$B11819)+1,2))/30,"")))</f>
        <v/>
      </c>
      <c r="G11819" s="12">
        <f>IF($E11819="","",IF(WEEKDAY($E11819,2)&lt;6,1,0))</f>
        <v/>
      </c>
      <c r="H11819" s="12">
        <f>IF(OR($E11819="",$F11819=""),"",IF(AND($G11819=1,$F11819&gt;='Working Hours'!$C$8,$F11819&lt;'Working Hours'!$C$9),1,0))</f>
        <v/>
      </c>
    </row>
    <row r="11820">
      <c r="A11820" s="11" t="n"/>
      <c r="B11820" s="11" t="n"/>
      <c r="C11820" s="11" t="n"/>
      <c r="E11820" s="12">
        <f>IF($A11820="","",IF(ISNUMBER($A11820),$A11820,IFERROR(DATEVALUE($A11820),"")))</f>
        <v/>
      </c>
      <c r="F11820" s="12">
        <f>IF($B11820="","",IF(ISNUMBER($B11820),HOUR($B11820)*2+MINUTE($B11820)/30,IFERROR(VALUE(LEFT($B11820,FIND(":",$B11820)-1))*2+VALUE(MID($B11820,FIND(":",$B11820)+1,2))/30,"")))</f>
        <v/>
      </c>
      <c r="G11820" s="12">
        <f>IF($E11820="","",IF(WEEKDAY($E11820,2)&lt;6,1,0))</f>
        <v/>
      </c>
      <c r="H11820" s="12">
        <f>IF(OR($E11820="",$F11820=""),"",IF(AND($G11820=1,$F11820&gt;='Working Hours'!$C$8,$F11820&lt;'Working Hours'!$C$9),1,0))</f>
        <v/>
      </c>
    </row>
    <row r="11821">
      <c r="A11821" s="11" t="n"/>
      <c r="B11821" s="11" t="n"/>
      <c r="C11821" s="11" t="n"/>
      <c r="E11821" s="12">
        <f>IF($A11821="","",IF(ISNUMBER($A11821),$A11821,IFERROR(DATEVALUE($A11821),"")))</f>
        <v/>
      </c>
      <c r="F11821" s="12">
        <f>IF($B11821="","",IF(ISNUMBER($B11821),HOUR($B11821)*2+MINUTE($B11821)/30,IFERROR(VALUE(LEFT($B11821,FIND(":",$B11821)-1))*2+VALUE(MID($B11821,FIND(":",$B11821)+1,2))/30,"")))</f>
        <v/>
      </c>
      <c r="G11821" s="12">
        <f>IF($E11821="","",IF(WEEKDAY($E11821,2)&lt;6,1,0))</f>
        <v/>
      </c>
      <c r="H11821" s="12">
        <f>IF(OR($E11821="",$F11821=""),"",IF(AND($G11821=1,$F11821&gt;='Working Hours'!$C$8,$F11821&lt;'Working Hours'!$C$9),1,0))</f>
        <v/>
      </c>
    </row>
    <row r="11822">
      <c r="A11822" s="11" t="n"/>
      <c r="B11822" s="11" t="n"/>
      <c r="C11822" s="11" t="n"/>
      <c r="E11822" s="12">
        <f>IF($A11822="","",IF(ISNUMBER($A11822),$A11822,IFERROR(DATEVALUE($A11822),"")))</f>
        <v/>
      </c>
      <c r="F11822" s="12">
        <f>IF($B11822="","",IF(ISNUMBER($B11822),HOUR($B11822)*2+MINUTE($B11822)/30,IFERROR(VALUE(LEFT($B11822,FIND(":",$B11822)-1))*2+VALUE(MID($B11822,FIND(":",$B11822)+1,2))/30,"")))</f>
        <v/>
      </c>
      <c r="G11822" s="12">
        <f>IF($E11822="","",IF(WEEKDAY($E11822,2)&lt;6,1,0))</f>
        <v/>
      </c>
      <c r="H11822" s="12">
        <f>IF(OR($E11822="",$F11822=""),"",IF(AND($G11822=1,$F11822&gt;='Working Hours'!$C$8,$F11822&lt;'Working Hours'!$C$9),1,0))</f>
        <v/>
      </c>
    </row>
    <row r="11823">
      <c r="A11823" s="11" t="n"/>
      <c r="B11823" s="11" t="n"/>
      <c r="C11823" s="11" t="n"/>
      <c r="E11823" s="12">
        <f>IF($A11823="","",IF(ISNUMBER($A11823),$A11823,IFERROR(DATEVALUE($A11823),"")))</f>
        <v/>
      </c>
      <c r="F11823" s="12">
        <f>IF($B11823="","",IF(ISNUMBER($B11823),HOUR($B11823)*2+MINUTE($B11823)/30,IFERROR(VALUE(LEFT($B11823,FIND(":",$B11823)-1))*2+VALUE(MID($B11823,FIND(":",$B11823)+1,2))/30,"")))</f>
        <v/>
      </c>
      <c r="G11823" s="12">
        <f>IF($E11823="","",IF(WEEKDAY($E11823,2)&lt;6,1,0))</f>
        <v/>
      </c>
      <c r="H11823" s="12">
        <f>IF(OR($E11823="",$F11823=""),"",IF(AND($G11823=1,$F11823&gt;='Working Hours'!$C$8,$F11823&lt;'Working Hours'!$C$9),1,0))</f>
        <v/>
      </c>
    </row>
    <row r="11824">
      <c r="A11824" s="11" t="n"/>
      <c r="B11824" s="11" t="n"/>
      <c r="C11824" s="11" t="n"/>
      <c r="E11824" s="12">
        <f>IF($A11824="","",IF(ISNUMBER($A11824),$A11824,IFERROR(DATEVALUE($A11824),"")))</f>
        <v/>
      </c>
      <c r="F11824" s="12">
        <f>IF($B11824="","",IF(ISNUMBER($B11824),HOUR($B11824)*2+MINUTE($B11824)/30,IFERROR(VALUE(LEFT($B11824,FIND(":",$B11824)-1))*2+VALUE(MID($B11824,FIND(":",$B11824)+1,2))/30,"")))</f>
        <v/>
      </c>
      <c r="G11824" s="12">
        <f>IF($E11824="","",IF(WEEKDAY($E11824,2)&lt;6,1,0))</f>
        <v/>
      </c>
      <c r="H11824" s="12">
        <f>IF(OR($E11824="",$F11824=""),"",IF(AND($G11824=1,$F11824&gt;='Working Hours'!$C$8,$F11824&lt;'Working Hours'!$C$9),1,0))</f>
        <v/>
      </c>
    </row>
    <row r="11825">
      <c r="A11825" s="11" t="n"/>
      <c r="B11825" s="11" t="n"/>
      <c r="C11825" s="11" t="n"/>
      <c r="E11825" s="12">
        <f>IF($A11825="","",IF(ISNUMBER($A11825),$A11825,IFERROR(DATEVALUE($A11825),"")))</f>
        <v/>
      </c>
      <c r="F11825" s="12">
        <f>IF($B11825="","",IF(ISNUMBER($B11825),HOUR($B11825)*2+MINUTE($B11825)/30,IFERROR(VALUE(LEFT($B11825,FIND(":",$B11825)-1))*2+VALUE(MID($B11825,FIND(":",$B11825)+1,2))/30,"")))</f>
        <v/>
      </c>
      <c r="G11825" s="12">
        <f>IF($E11825="","",IF(WEEKDAY($E11825,2)&lt;6,1,0))</f>
        <v/>
      </c>
      <c r="H11825" s="12">
        <f>IF(OR($E11825="",$F11825=""),"",IF(AND($G11825=1,$F11825&gt;='Working Hours'!$C$8,$F11825&lt;'Working Hours'!$C$9),1,0))</f>
        <v/>
      </c>
    </row>
    <row r="11826">
      <c r="A11826" s="11" t="n"/>
      <c r="B11826" s="11" t="n"/>
      <c r="C11826" s="11" t="n"/>
      <c r="E11826" s="12">
        <f>IF($A11826="","",IF(ISNUMBER($A11826),$A11826,IFERROR(DATEVALUE($A11826),"")))</f>
        <v/>
      </c>
      <c r="F11826" s="12">
        <f>IF($B11826="","",IF(ISNUMBER($B11826),HOUR($B11826)*2+MINUTE($B11826)/30,IFERROR(VALUE(LEFT($B11826,FIND(":",$B11826)-1))*2+VALUE(MID($B11826,FIND(":",$B11826)+1,2))/30,"")))</f>
        <v/>
      </c>
      <c r="G11826" s="12">
        <f>IF($E11826="","",IF(WEEKDAY($E11826,2)&lt;6,1,0))</f>
        <v/>
      </c>
      <c r="H11826" s="12">
        <f>IF(OR($E11826="",$F11826=""),"",IF(AND($G11826=1,$F11826&gt;='Working Hours'!$C$8,$F11826&lt;'Working Hours'!$C$9),1,0))</f>
        <v/>
      </c>
    </row>
    <row r="11827">
      <c r="A11827" s="11" t="n"/>
      <c r="B11827" s="11" t="n"/>
      <c r="C11827" s="11" t="n"/>
      <c r="E11827" s="12">
        <f>IF($A11827="","",IF(ISNUMBER($A11827),$A11827,IFERROR(DATEVALUE($A11827),"")))</f>
        <v/>
      </c>
      <c r="F11827" s="12">
        <f>IF($B11827="","",IF(ISNUMBER($B11827),HOUR($B11827)*2+MINUTE($B11827)/30,IFERROR(VALUE(LEFT($B11827,FIND(":",$B11827)-1))*2+VALUE(MID($B11827,FIND(":",$B11827)+1,2))/30,"")))</f>
        <v/>
      </c>
      <c r="G11827" s="12">
        <f>IF($E11827="","",IF(WEEKDAY($E11827,2)&lt;6,1,0))</f>
        <v/>
      </c>
      <c r="H11827" s="12">
        <f>IF(OR($E11827="",$F11827=""),"",IF(AND($G11827=1,$F11827&gt;='Working Hours'!$C$8,$F11827&lt;'Working Hours'!$C$9),1,0))</f>
        <v/>
      </c>
    </row>
    <row r="11828">
      <c r="A11828" s="11" t="n"/>
      <c r="B11828" s="11" t="n"/>
      <c r="C11828" s="11" t="n"/>
      <c r="E11828" s="12">
        <f>IF($A11828="","",IF(ISNUMBER($A11828),$A11828,IFERROR(DATEVALUE($A11828),"")))</f>
        <v/>
      </c>
      <c r="F11828" s="12">
        <f>IF($B11828="","",IF(ISNUMBER($B11828),HOUR($B11828)*2+MINUTE($B11828)/30,IFERROR(VALUE(LEFT($B11828,FIND(":",$B11828)-1))*2+VALUE(MID($B11828,FIND(":",$B11828)+1,2))/30,"")))</f>
        <v/>
      </c>
      <c r="G11828" s="12">
        <f>IF($E11828="","",IF(WEEKDAY($E11828,2)&lt;6,1,0))</f>
        <v/>
      </c>
      <c r="H11828" s="12">
        <f>IF(OR($E11828="",$F11828=""),"",IF(AND($G11828=1,$F11828&gt;='Working Hours'!$C$8,$F11828&lt;'Working Hours'!$C$9),1,0))</f>
        <v/>
      </c>
    </row>
    <row r="11829">
      <c r="A11829" s="11" t="n"/>
      <c r="B11829" s="11" t="n"/>
      <c r="C11829" s="11" t="n"/>
      <c r="E11829" s="12">
        <f>IF($A11829="","",IF(ISNUMBER($A11829),$A11829,IFERROR(DATEVALUE($A11829),"")))</f>
        <v/>
      </c>
      <c r="F11829" s="12">
        <f>IF($B11829="","",IF(ISNUMBER($B11829),HOUR($B11829)*2+MINUTE($B11829)/30,IFERROR(VALUE(LEFT($B11829,FIND(":",$B11829)-1))*2+VALUE(MID($B11829,FIND(":",$B11829)+1,2))/30,"")))</f>
        <v/>
      </c>
      <c r="G11829" s="12">
        <f>IF($E11829="","",IF(WEEKDAY($E11829,2)&lt;6,1,0))</f>
        <v/>
      </c>
      <c r="H11829" s="12">
        <f>IF(OR($E11829="",$F11829=""),"",IF(AND($G11829=1,$F11829&gt;='Working Hours'!$C$8,$F11829&lt;'Working Hours'!$C$9),1,0))</f>
        <v/>
      </c>
    </row>
    <row r="11830">
      <c r="A11830" s="11" t="n"/>
      <c r="B11830" s="11" t="n"/>
      <c r="C11830" s="11" t="n"/>
      <c r="E11830" s="12">
        <f>IF($A11830="","",IF(ISNUMBER($A11830),$A11830,IFERROR(DATEVALUE($A11830),"")))</f>
        <v/>
      </c>
      <c r="F11830" s="12">
        <f>IF($B11830="","",IF(ISNUMBER($B11830),HOUR($B11830)*2+MINUTE($B11830)/30,IFERROR(VALUE(LEFT($B11830,FIND(":",$B11830)-1))*2+VALUE(MID($B11830,FIND(":",$B11830)+1,2))/30,"")))</f>
        <v/>
      </c>
      <c r="G11830" s="12">
        <f>IF($E11830="","",IF(WEEKDAY($E11830,2)&lt;6,1,0))</f>
        <v/>
      </c>
      <c r="H11830" s="12">
        <f>IF(OR($E11830="",$F11830=""),"",IF(AND($G11830=1,$F11830&gt;='Working Hours'!$C$8,$F11830&lt;'Working Hours'!$C$9),1,0))</f>
        <v/>
      </c>
    </row>
    <row r="11831">
      <c r="A11831" s="11" t="n"/>
      <c r="B11831" s="11" t="n"/>
      <c r="C11831" s="11" t="n"/>
      <c r="E11831" s="12">
        <f>IF($A11831="","",IF(ISNUMBER($A11831),$A11831,IFERROR(DATEVALUE($A11831),"")))</f>
        <v/>
      </c>
      <c r="F11831" s="12">
        <f>IF($B11831="","",IF(ISNUMBER($B11831),HOUR($B11831)*2+MINUTE($B11831)/30,IFERROR(VALUE(LEFT($B11831,FIND(":",$B11831)-1))*2+VALUE(MID($B11831,FIND(":",$B11831)+1,2))/30,"")))</f>
        <v/>
      </c>
      <c r="G11831" s="12">
        <f>IF($E11831="","",IF(WEEKDAY($E11831,2)&lt;6,1,0))</f>
        <v/>
      </c>
      <c r="H11831" s="12">
        <f>IF(OR($E11831="",$F11831=""),"",IF(AND($G11831=1,$F11831&gt;='Working Hours'!$C$8,$F11831&lt;'Working Hours'!$C$9),1,0))</f>
        <v/>
      </c>
    </row>
    <row r="11832">
      <c r="A11832" s="11" t="n"/>
      <c r="B11832" s="11" t="n"/>
      <c r="C11832" s="11" t="n"/>
      <c r="E11832" s="12">
        <f>IF($A11832="","",IF(ISNUMBER($A11832),$A11832,IFERROR(DATEVALUE($A11832),"")))</f>
        <v/>
      </c>
      <c r="F11832" s="12">
        <f>IF($B11832="","",IF(ISNUMBER($B11832),HOUR($B11832)*2+MINUTE($B11832)/30,IFERROR(VALUE(LEFT($B11832,FIND(":",$B11832)-1))*2+VALUE(MID($B11832,FIND(":",$B11832)+1,2))/30,"")))</f>
        <v/>
      </c>
      <c r="G11832" s="12">
        <f>IF($E11832="","",IF(WEEKDAY($E11832,2)&lt;6,1,0))</f>
        <v/>
      </c>
      <c r="H11832" s="12">
        <f>IF(OR($E11832="",$F11832=""),"",IF(AND($G11832=1,$F11832&gt;='Working Hours'!$C$8,$F11832&lt;'Working Hours'!$C$9),1,0))</f>
        <v/>
      </c>
    </row>
    <row r="11833">
      <c r="A11833" s="11" t="n"/>
      <c r="B11833" s="11" t="n"/>
      <c r="C11833" s="11" t="n"/>
      <c r="E11833" s="12">
        <f>IF($A11833="","",IF(ISNUMBER($A11833),$A11833,IFERROR(DATEVALUE($A11833),"")))</f>
        <v/>
      </c>
      <c r="F11833" s="12">
        <f>IF($B11833="","",IF(ISNUMBER($B11833),HOUR($B11833)*2+MINUTE($B11833)/30,IFERROR(VALUE(LEFT($B11833,FIND(":",$B11833)-1))*2+VALUE(MID($B11833,FIND(":",$B11833)+1,2))/30,"")))</f>
        <v/>
      </c>
      <c r="G11833" s="12">
        <f>IF($E11833="","",IF(WEEKDAY($E11833,2)&lt;6,1,0))</f>
        <v/>
      </c>
      <c r="H11833" s="12">
        <f>IF(OR($E11833="",$F11833=""),"",IF(AND($G11833=1,$F11833&gt;='Working Hours'!$C$8,$F11833&lt;'Working Hours'!$C$9),1,0))</f>
        <v/>
      </c>
    </row>
    <row r="11834">
      <c r="A11834" s="11" t="n"/>
      <c r="B11834" s="11" t="n"/>
      <c r="C11834" s="11" t="n"/>
      <c r="E11834" s="12">
        <f>IF($A11834="","",IF(ISNUMBER($A11834),$A11834,IFERROR(DATEVALUE($A11834),"")))</f>
        <v/>
      </c>
      <c r="F11834" s="12">
        <f>IF($B11834="","",IF(ISNUMBER($B11834),HOUR($B11834)*2+MINUTE($B11834)/30,IFERROR(VALUE(LEFT($B11834,FIND(":",$B11834)-1))*2+VALUE(MID($B11834,FIND(":",$B11834)+1,2))/30,"")))</f>
        <v/>
      </c>
      <c r="G11834" s="12">
        <f>IF($E11834="","",IF(WEEKDAY($E11834,2)&lt;6,1,0))</f>
        <v/>
      </c>
      <c r="H11834" s="12">
        <f>IF(OR($E11834="",$F11834=""),"",IF(AND($G11834=1,$F11834&gt;='Working Hours'!$C$8,$F11834&lt;'Working Hours'!$C$9),1,0))</f>
        <v/>
      </c>
    </row>
    <row r="11835">
      <c r="A11835" s="11" t="n"/>
      <c r="B11835" s="11" t="n"/>
      <c r="C11835" s="11" t="n"/>
      <c r="E11835" s="12">
        <f>IF($A11835="","",IF(ISNUMBER($A11835),$A11835,IFERROR(DATEVALUE($A11835),"")))</f>
        <v/>
      </c>
      <c r="F11835" s="12">
        <f>IF($B11835="","",IF(ISNUMBER($B11835),HOUR($B11835)*2+MINUTE($B11835)/30,IFERROR(VALUE(LEFT($B11835,FIND(":",$B11835)-1))*2+VALUE(MID($B11835,FIND(":",$B11835)+1,2))/30,"")))</f>
        <v/>
      </c>
      <c r="G11835" s="12">
        <f>IF($E11835="","",IF(WEEKDAY($E11835,2)&lt;6,1,0))</f>
        <v/>
      </c>
      <c r="H11835" s="12">
        <f>IF(OR($E11835="",$F11835=""),"",IF(AND($G11835=1,$F11835&gt;='Working Hours'!$C$8,$F11835&lt;'Working Hours'!$C$9),1,0))</f>
        <v/>
      </c>
    </row>
    <row r="11836">
      <c r="A11836" s="11" t="n"/>
      <c r="B11836" s="11" t="n"/>
      <c r="C11836" s="11" t="n"/>
      <c r="E11836" s="12">
        <f>IF($A11836="","",IF(ISNUMBER($A11836),$A11836,IFERROR(DATEVALUE($A11836),"")))</f>
        <v/>
      </c>
      <c r="F11836" s="12">
        <f>IF($B11836="","",IF(ISNUMBER($B11836),HOUR($B11836)*2+MINUTE($B11836)/30,IFERROR(VALUE(LEFT($B11836,FIND(":",$B11836)-1))*2+VALUE(MID($B11836,FIND(":",$B11836)+1,2))/30,"")))</f>
        <v/>
      </c>
      <c r="G11836" s="12">
        <f>IF($E11836="","",IF(WEEKDAY($E11836,2)&lt;6,1,0))</f>
        <v/>
      </c>
      <c r="H11836" s="12">
        <f>IF(OR($E11836="",$F11836=""),"",IF(AND($G11836=1,$F11836&gt;='Working Hours'!$C$8,$F11836&lt;'Working Hours'!$C$9),1,0))</f>
        <v/>
      </c>
    </row>
    <row r="11837">
      <c r="A11837" s="11" t="n"/>
      <c r="B11837" s="11" t="n"/>
      <c r="C11837" s="11" t="n"/>
      <c r="E11837" s="12">
        <f>IF($A11837="","",IF(ISNUMBER($A11837),$A11837,IFERROR(DATEVALUE($A11837),"")))</f>
        <v/>
      </c>
      <c r="F11837" s="12">
        <f>IF($B11837="","",IF(ISNUMBER($B11837),HOUR($B11837)*2+MINUTE($B11837)/30,IFERROR(VALUE(LEFT($B11837,FIND(":",$B11837)-1))*2+VALUE(MID($B11837,FIND(":",$B11837)+1,2))/30,"")))</f>
        <v/>
      </c>
      <c r="G11837" s="12">
        <f>IF($E11837="","",IF(WEEKDAY($E11837,2)&lt;6,1,0))</f>
        <v/>
      </c>
      <c r="H11837" s="12">
        <f>IF(OR($E11837="",$F11837=""),"",IF(AND($G11837=1,$F11837&gt;='Working Hours'!$C$8,$F11837&lt;'Working Hours'!$C$9),1,0))</f>
        <v/>
      </c>
    </row>
    <row r="11838">
      <c r="A11838" s="11" t="n"/>
      <c r="B11838" s="11" t="n"/>
      <c r="C11838" s="11" t="n"/>
      <c r="E11838" s="12">
        <f>IF($A11838="","",IF(ISNUMBER($A11838),$A11838,IFERROR(DATEVALUE($A11838),"")))</f>
        <v/>
      </c>
      <c r="F11838" s="12">
        <f>IF($B11838="","",IF(ISNUMBER($B11838),HOUR($B11838)*2+MINUTE($B11838)/30,IFERROR(VALUE(LEFT($B11838,FIND(":",$B11838)-1))*2+VALUE(MID($B11838,FIND(":",$B11838)+1,2))/30,"")))</f>
        <v/>
      </c>
      <c r="G11838" s="12">
        <f>IF($E11838="","",IF(WEEKDAY($E11838,2)&lt;6,1,0))</f>
        <v/>
      </c>
      <c r="H11838" s="12">
        <f>IF(OR($E11838="",$F11838=""),"",IF(AND($G11838=1,$F11838&gt;='Working Hours'!$C$8,$F11838&lt;'Working Hours'!$C$9),1,0))</f>
        <v/>
      </c>
    </row>
    <row r="11839">
      <c r="A11839" s="11" t="n"/>
      <c r="B11839" s="11" t="n"/>
      <c r="C11839" s="11" t="n"/>
      <c r="E11839" s="12">
        <f>IF($A11839="","",IF(ISNUMBER($A11839),$A11839,IFERROR(DATEVALUE($A11839),"")))</f>
        <v/>
      </c>
      <c r="F11839" s="12">
        <f>IF($B11839="","",IF(ISNUMBER($B11839),HOUR($B11839)*2+MINUTE($B11839)/30,IFERROR(VALUE(LEFT($B11839,FIND(":",$B11839)-1))*2+VALUE(MID($B11839,FIND(":",$B11839)+1,2))/30,"")))</f>
        <v/>
      </c>
      <c r="G11839" s="12">
        <f>IF($E11839="","",IF(WEEKDAY($E11839,2)&lt;6,1,0))</f>
        <v/>
      </c>
      <c r="H11839" s="12">
        <f>IF(OR($E11839="",$F11839=""),"",IF(AND($G11839=1,$F11839&gt;='Working Hours'!$C$8,$F11839&lt;'Working Hours'!$C$9),1,0))</f>
        <v/>
      </c>
    </row>
    <row r="11840">
      <c r="A11840" s="11" t="n"/>
      <c r="B11840" s="11" t="n"/>
      <c r="C11840" s="11" t="n"/>
      <c r="E11840" s="12">
        <f>IF($A11840="","",IF(ISNUMBER($A11840),$A11840,IFERROR(DATEVALUE($A11840),"")))</f>
        <v/>
      </c>
      <c r="F11840" s="12">
        <f>IF($B11840="","",IF(ISNUMBER($B11840),HOUR($B11840)*2+MINUTE($B11840)/30,IFERROR(VALUE(LEFT($B11840,FIND(":",$B11840)-1))*2+VALUE(MID($B11840,FIND(":",$B11840)+1,2))/30,"")))</f>
        <v/>
      </c>
      <c r="G11840" s="12">
        <f>IF($E11840="","",IF(WEEKDAY($E11840,2)&lt;6,1,0))</f>
        <v/>
      </c>
      <c r="H11840" s="12">
        <f>IF(OR($E11840="",$F11840=""),"",IF(AND($G11840=1,$F11840&gt;='Working Hours'!$C$8,$F11840&lt;'Working Hours'!$C$9),1,0))</f>
        <v/>
      </c>
    </row>
    <row r="11841">
      <c r="A11841" s="11" t="n"/>
      <c r="B11841" s="11" t="n"/>
      <c r="C11841" s="11" t="n"/>
      <c r="E11841" s="12">
        <f>IF($A11841="","",IF(ISNUMBER($A11841),$A11841,IFERROR(DATEVALUE($A11841),"")))</f>
        <v/>
      </c>
      <c r="F11841" s="12">
        <f>IF($B11841="","",IF(ISNUMBER($B11841),HOUR($B11841)*2+MINUTE($B11841)/30,IFERROR(VALUE(LEFT($B11841,FIND(":",$B11841)-1))*2+VALUE(MID($B11841,FIND(":",$B11841)+1,2))/30,"")))</f>
        <v/>
      </c>
      <c r="G11841" s="12">
        <f>IF($E11841="","",IF(WEEKDAY($E11841,2)&lt;6,1,0))</f>
        <v/>
      </c>
      <c r="H11841" s="12">
        <f>IF(OR($E11841="",$F11841=""),"",IF(AND($G11841=1,$F11841&gt;='Working Hours'!$C$8,$F11841&lt;'Working Hours'!$C$9),1,0))</f>
        <v/>
      </c>
    </row>
    <row r="11842">
      <c r="A11842" s="11" t="n"/>
      <c r="B11842" s="11" t="n"/>
      <c r="C11842" s="11" t="n"/>
      <c r="E11842" s="12">
        <f>IF($A11842="","",IF(ISNUMBER($A11842),$A11842,IFERROR(DATEVALUE($A11842),"")))</f>
        <v/>
      </c>
      <c r="F11842" s="12">
        <f>IF($B11842="","",IF(ISNUMBER($B11842),HOUR($B11842)*2+MINUTE($B11842)/30,IFERROR(VALUE(LEFT($B11842,FIND(":",$B11842)-1))*2+VALUE(MID($B11842,FIND(":",$B11842)+1,2))/30,"")))</f>
        <v/>
      </c>
      <c r="G11842" s="12">
        <f>IF($E11842="","",IF(WEEKDAY($E11842,2)&lt;6,1,0))</f>
        <v/>
      </c>
      <c r="H11842" s="12">
        <f>IF(OR($E11842="",$F11842=""),"",IF(AND($G11842=1,$F11842&gt;='Working Hours'!$C$8,$F11842&lt;'Working Hours'!$C$9),1,0))</f>
        <v/>
      </c>
    </row>
    <row r="11843">
      <c r="A11843" s="11" t="n"/>
      <c r="B11843" s="11" t="n"/>
      <c r="C11843" s="11" t="n"/>
      <c r="E11843" s="12">
        <f>IF($A11843="","",IF(ISNUMBER($A11843),$A11843,IFERROR(DATEVALUE($A11843),"")))</f>
        <v/>
      </c>
      <c r="F11843" s="12">
        <f>IF($B11843="","",IF(ISNUMBER($B11843),HOUR($B11843)*2+MINUTE($B11843)/30,IFERROR(VALUE(LEFT($B11843,FIND(":",$B11843)-1))*2+VALUE(MID($B11843,FIND(":",$B11843)+1,2))/30,"")))</f>
        <v/>
      </c>
      <c r="G11843" s="12">
        <f>IF($E11843="","",IF(WEEKDAY($E11843,2)&lt;6,1,0))</f>
        <v/>
      </c>
      <c r="H11843" s="12">
        <f>IF(OR($E11843="",$F11843=""),"",IF(AND($G11843=1,$F11843&gt;='Working Hours'!$C$8,$F11843&lt;'Working Hours'!$C$9),1,0))</f>
        <v/>
      </c>
    </row>
    <row r="11844">
      <c r="A11844" s="11" t="n"/>
      <c r="B11844" s="11" t="n"/>
      <c r="C11844" s="11" t="n"/>
      <c r="E11844" s="12">
        <f>IF($A11844="","",IF(ISNUMBER($A11844),$A11844,IFERROR(DATEVALUE($A11844),"")))</f>
        <v/>
      </c>
      <c r="F11844" s="12">
        <f>IF($B11844="","",IF(ISNUMBER($B11844),HOUR($B11844)*2+MINUTE($B11844)/30,IFERROR(VALUE(LEFT($B11844,FIND(":",$B11844)-1))*2+VALUE(MID($B11844,FIND(":",$B11844)+1,2))/30,"")))</f>
        <v/>
      </c>
      <c r="G11844" s="12">
        <f>IF($E11844="","",IF(WEEKDAY($E11844,2)&lt;6,1,0))</f>
        <v/>
      </c>
      <c r="H11844" s="12">
        <f>IF(OR($E11844="",$F11844=""),"",IF(AND($G11844=1,$F11844&gt;='Working Hours'!$C$8,$F11844&lt;'Working Hours'!$C$9),1,0))</f>
        <v/>
      </c>
    </row>
    <row r="11845">
      <c r="A11845" s="11" t="n"/>
      <c r="B11845" s="11" t="n"/>
      <c r="C11845" s="11" t="n"/>
      <c r="E11845" s="12">
        <f>IF($A11845="","",IF(ISNUMBER($A11845),$A11845,IFERROR(DATEVALUE($A11845),"")))</f>
        <v/>
      </c>
      <c r="F11845" s="12">
        <f>IF($B11845="","",IF(ISNUMBER($B11845),HOUR($B11845)*2+MINUTE($B11845)/30,IFERROR(VALUE(LEFT($B11845,FIND(":",$B11845)-1))*2+VALUE(MID($B11845,FIND(":",$B11845)+1,2))/30,"")))</f>
        <v/>
      </c>
      <c r="G11845" s="12">
        <f>IF($E11845="","",IF(WEEKDAY($E11845,2)&lt;6,1,0))</f>
        <v/>
      </c>
      <c r="H11845" s="12">
        <f>IF(OR($E11845="",$F11845=""),"",IF(AND($G11845=1,$F11845&gt;='Working Hours'!$C$8,$F11845&lt;'Working Hours'!$C$9),1,0))</f>
        <v/>
      </c>
    </row>
    <row r="11846">
      <c r="A11846" s="11" t="n"/>
      <c r="B11846" s="11" t="n"/>
      <c r="C11846" s="11" t="n"/>
      <c r="E11846" s="12">
        <f>IF($A11846="","",IF(ISNUMBER($A11846),$A11846,IFERROR(DATEVALUE($A11846),"")))</f>
        <v/>
      </c>
      <c r="F11846" s="12">
        <f>IF($B11846="","",IF(ISNUMBER($B11846),HOUR($B11846)*2+MINUTE($B11846)/30,IFERROR(VALUE(LEFT($B11846,FIND(":",$B11846)-1))*2+VALUE(MID($B11846,FIND(":",$B11846)+1,2))/30,"")))</f>
        <v/>
      </c>
      <c r="G11846" s="12">
        <f>IF($E11846="","",IF(WEEKDAY($E11846,2)&lt;6,1,0))</f>
        <v/>
      </c>
      <c r="H11846" s="12">
        <f>IF(OR($E11846="",$F11846=""),"",IF(AND($G11846=1,$F11846&gt;='Working Hours'!$C$8,$F11846&lt;'Working Hours'!$C$9),1,0))</f>
        <v/>
      </c>
    </row>
    <row r="11847">
      <c r="A11847" s="11" t="n"/>
      <c r="B11847" s="11" t="n"/>
      <c r="C11847" s="11" t="n"/>
      <c r="E11847" s="12">
        <f>IF($A11847="","",IF(ISNUMBER($A11847),$A11847,IFERROR(DATEVALUE($A11847),"")))</f>
        <v/>
      </c>
      <c r="F11847" s="12">
        <f>IF($B11847="","",IF(ISNUMBER($B11847),HOUR($B11847)*2+MINUTE($B11847)/30,IFERROR(VALUE(LEFT($B11847,FIND(":",$B11847)-1))*2+VALUE(MID($B11847,FIND(":",$B11847)+1,2))/30,"")))</f>
        <v/>
      </c>
      <c r="G11847" s="12">
        <f>IF($E11847="","",IF(WEEKDAY($E11847,2)&lt;6,1,0))</f>
        <v/>
      </c>
      <c r="H11847" s="12">
        <f>IF(OR($E11847="",$F11847=""),"",IF(AND($G11847=1,$F11847&gt;='Working Hours'!$C$8,$F11847&lt;'Working Hours'!$C$9),1,0))</f>
        <v/>
      </c>
    </row>
    <row r="11848">
      <c r="A11848" s="11" t="n"/>
      <c r="B11848" s="11" t="n"/>
      <c r="C11848" s="11" t="n"/>
      <c r="E11848" s="12">
        <f>IF($A11848="","",IF(ISNUMBER($A11848),$A11848,IFERROR(DATEVALUE($A11848),"")))</f>
        <v/>
      </c>
      <c r="F11848" s="12">
        <f>IF($B11848="","",IF(ISNUMBER($B11848),HOUR($B11848)*2+MINUTE($B11848)/30,IFERROR(VALUE(LEFT($B11848,FIND(":",$B11848)-1))*2+VALUE(MID($B11848,FIND(":",$B11848)+1,2))/30,"")))</f>
        <v/>
      </c>
      <c r="G11848" s="12">
        <f>IF($E11848="","",IF(WEEKDAY($E11848,2)&lt;6,1,0))</f>
        <v/>
      </c>
      <c r="H11848" s="12">
        <f>IF(OR($E11848="",$F11848=""),"",IF(AND($G11848=1,$F11848&gt;='Working Hours'!$C$8,$F11848&lt;'Working Hours'!$C$9),1,0))</f>
        <v/>
      </c>
    </row>
    <row r="11849">
      <c r="A11849" s="11" t="n"/>
      <c r="B11849" s="11" t="n"/>
      <c r="C11849" s="11" t="n"/>
      <c r="E11849" s="12">
        <f>IF($A11849="","",IF(ISNUMBER($A11849),$A11849,IFERROR(DATEVALUE($A11849),"")))</f>
        <v/>
      </c>
      <c r="F11849" s="12">
        <f>IF($B11849="","",IF(ISNUMBER($B11849),HOUR($B11849)*2+MINUTE($B11849)/30,IFERROR(VALUE(LEFT($B11849,FIND(":",$B11849)-1))*2+VALUE(MID($B11849,FIND(":",$B11849)+1,2))/30,"")))</f>
        <v/>
      </c>
      <c r="G11849" s="12">
        <f>IF($E11849="","",IF(WEEKDAY($E11849,2)&lt;6,1,0))</f>
        <v/>
      </c>
      <c r="H11849" s="12">
        <f>IF(OR($E11849="",$F11849=""),"",IF(AND($G11849=1,$F11849&gt;='Working Hours'!$C$8,$F11849&lt;'Working Hours'!$C$9),1,0))</f>
        <v/>
      </c>
    </row>
    <row r="11850">
      <c r="A11850" s="11" t="n"/>
      <c r="B11850" s="11" t="n"/>
      <c r="C11850" s="11" t="n"/>
      <c r="E11850" s="12">
        <f>IF($A11850="","",IF(ISNUMBER($A11850),$A11850,IFERROR(DATEVALUE($A11850),"")))</f>
        <v/>
      </c>
      <c r="F11850" s="12">
        <f>IF($B11850="","",IF(ISNUMBER($B11850),HOUR($B11850)*2+MINUTE($B11850)/30,IFERROR(VALUE(LEFT($B11850,FIND(":",$B11850)-1))*2+VALUE(MID($B11850,FIND(":",$B11850)+1,2))/30,"")))</f>
        <v/>
      </c>
      <c r="G11850" s="12">
        <f>IF($E11850="","",IF(WEEKDAY($E11850,2)&lt;6,1,0))</f>
        <v/>
      </c>
      <c r="H11850" s="12">
        <f>IF(OR($E11850="",$F11850=""),"",IF(AND($G11850=1,$F11850&gt;='Working Hours'!$C$8,$F11850&lt;'Working Hours'!$C$9),1,0))</f>
        <v/>
      </c>
    </row>
    <row r="11851">
      <c r="A11851" s="11" t="n"/>
      <c r="B11851" s="11" t="n"/>
      <c r="C11851" s="11" t="n"/>
      <c r="E11851" s="12">
        <f>IF($A11851="","",IF(ISNUMBER($A11851),$A11851,IFERROR(DATEVALUE($A11851),"")))</f>
        <v/>
      </c>
      <c r="F11851" s="12">
        <f>IF($B11851="","",IF(ISNUMBER($B11851),HOUR($B11851)*2+MINUTE($B11851)/30,IFERROR(VALUE(LEFT($B11851,FIND(":",$B11851)-1))*2+VALUE(MID($B11851,FIND(":",$B11851)+1,2))/30,"")))</f>
        <v/>
      </c>
      <c r="G11851" s="12">
        <f>IF($E11851="","",IF(WEEKDAY($E11851,2)&lt;6,1,0))</f>
        <v/>
      </c>
      <c r="H11851" s="12">
        <f>IF(OR($E11851="",$F11851=""),"",IF(AND($G11851=1,$F11851&gt;='Working Hours'!$C$8,$F11851&lt;'Working Hours'!$C$9),1,0))</f>
        <v/>
      </c>
    </row>
    <row r="11852">
      <c r="A11852" s="11" t="n"/>
      <c r="B11852" s="11" t="n"/>
      <c r="C11852" s="11" t="n"/>
      <c r="E11852" s="12">
        <f>IF($A11852="","",IF(ISNUMBER($A11852),$A11852,IFERROR(DATEVALUE($A11852),"")))</f>
        <v/>
      </c>
      <c r="F11852" s="12">
        <f>IF($B11852="","",IF(ISNUMBER($B11852),HOUR($B11852)*2+MINUTE($B11852)/30,IFERROR(VALUE(LEFT($B11852,FIND(":",$B11852)-1))*2+VALUE(MID($B11852,FIND(":",$B11852)+1,2))/30,"")))</f>
        <v/>
      </c>
      <c r="G11852" s="12">
        <f>IF($E11852="","",IF(WEEKDAY($E11852,2)&lt;6,1,0))</f>
        <v/>
      </c>
      <c r="H11852" s="12">
        <f>IF(OR($E11852="",$F11852=""),"",IF(AND($G11852=1,$F11852&gt;='Working Hours'!$C$8,$F11852&lt;'Working Hours'!$C$9),1,0))</f>
        <v/>
      </c>
    </row>
    <row r="11853">
      <c r="A11853" s="11" t="n"/>
      <c r="B11853" s="11" t="n"/>
      <c r="C11853" s="11" t="n"/>
      <c r="E11853" s="12">
        <f>IF($A11853="","",IF(ISNUMBER($A11853),$A11853,IFERROR(DATEVALUE($A11853),"")))</f>
        <v/>
      </c>
      <c r="F11853" s="12">
        <f>IF($B11853="","",IF(ISNUMBER($B11853),HOUR($B11853)*2+MINUTE($B11853)/30,IFERROR(VALUE(LEFT($B11853,FIND(":",$B11853)-1))*2+VALUE(MID($B11853,FIND(":",$B11853)+1,2))/30,"")))</f>
        <v/>
      </c>
      <c r="G11853" s="12">
        <f>IF($E11853="","",IF(WEEKDAY($E11853,2)&lt;6,1,0))</f>
        <v/>
      </c>
      <c r="H11853" s="12">
        <f>IF(OR($E11853="",$F11853=""),"",IF(AND($G11853=1,$F11853&gt;='Working Hours'!$C$8,$F11853&lt;'Working Hours'!$C$9),1,0))</f>
        <v/>
      </c>
    </row>
    <row r="11854">
      <c r="A11854" s="11" t="n"/>
      <c r="B11854" s="11" t="n"/>
      <c r="C11854" s="11" t="n"/>
      <c r="E11854" s="12">
        <f>IF($A11854="","",IF(ISNUMBER($A11854),$A11854,IFERROR(DATEVALUE($A11854),"")))</f>
        <v/>
      </c>
      <c r="F11854" s="12">
        <f>IF($B11854="","",IF(ISNUMBER($B11854),HOUR($B11854)*2+MINUTE($B11854)/30,IFERROR(VALUE(LEFT($B11854,FIND(":",$B11854)-1))*2+VALUE(MID($B11854,FIND(":",$B11854)+1,2))/30,"")))</f>
        <v/>
      </c>
      <c r="G11854" s="12">
        <f>IF($E11854="","",IF(WEEKDAY($E11854,2)&lt;6,1,0))</f>
        <v/>
      </c>
      <c r="H11854" s="12">
        <f>IF(OR($E11854="",$F11854=""),"",IF(AND($G11854=1,$F11854&gt;='Working Hours'!$C$8,$F11854&lt;'Working Hours'!$C$9),1,0))</f>
        <v/>
      </c>
    </row>
    <row r="11855">
      <c r="A11855" s="11" t="n"/>
      <c r="B11855" s="11" t="n"/>
      <c r="C11855" s="11" t="n"/>
      <c r="E11855" s="12">
        <f>IF($A11855="","",IF(ISNUMBER($A11855),$A11855,IFERROR(DATEVALUE($A11855),"")))</f>
        <v/>
      </c>
      <c r="F11855" s="12">
        <f>IF($B11855="","",IF(ISNUMBER($B11855),HOUR($B11855)*2+MINUTE($B11855)/30,IFERROR(VALUE(LEFT($B11855,FIND(":",$B11855)-1))*2+VALUE(MID($B11855,FIND(":",$B11855)+1,2))/30,"")))</f>
        <v/>
      </c>
      <c r="G11855" s="12">
        <f>IF($E11855="","",IF(WEEKDAY($E11855,2)&lt;6,1,0))</f>
        <v/>
      </c>
      <c r="H11855" s="12">
        <f>IF(OR($E11855="",$F11855=""),"",IF(AND($G11855=1,$F11855&gt;='Working Hours'!$C$8,$F11855&lt;'Working Hours'!$C$9),1,0))</f>
        <v/>
      </c>
    </row>
    <row r="11856">
      <c r="A11856" s="11" t="n"/>
      <c r="B11856" s="11" t="n"/>
      <c r="C11856" s="11" t="n"/>
      <c r="E11856" s="12">
        <f>IF($A11856="","",IF(ISNUMBER($A11856),$A11856,IFERROR(DATEVALUE($A11856),"")))</f>
        <v/>
      </c>
      <c r="F11856" s="12">
        <f>IF($B11856="","",IF(ISNUMBER($B11856),HOUR($B11856)*2+MINUTE($B11856)/30,IFERROR(VALUE(LEFT($B11856,FIND(":",$B11856)-1))*2+VALUE(MID($B11856,FIND(":",$B11856)+1,2))/30,"")))</f>
        <v/>
      </c>
      <c r="G11856" s="12">
        <f>IF($E11856="","",IF(WEEKDAY($E11856,2)&lt;6,1,0))</f>
        <v/>
      </c>
      <c r="H11856" s="12">
        <f>IF(OR($E11856="",$F11856=""),"",IF(AND($G11856=1,$F11856&gt;='Working Hours'!$C$8,$F11856&lt;'Working Hours'!$C$9),1,0))</f>
        <v/>
      </c>
    </row>
    <row r="11857">
      <c r="A11857" s="11" t="n"/>
      <c r="B11857" s="11" t="n"/>
      <c r="C11857" s="11" t="n"/>
      <c r="E11857" s="12">
        <f>IF($A11857="","",IF(ISNUMBER($A11857),$A11857,IFERROR(DATEVALUE($A11857),"")))</f>
        <v/>
      </c>
      <c r="F11857" s="12">
        <f>IF($B11857="","",IF(ISNUMBER($B11857),HOUR($B11857)*2+MINUTE($B11857)/30,IFERROR(VALUE(LEFT($B11857,FIND(":",$B11857)-1))*2+VALUE(MID($B11857,FIND(":",$B11857)+1,2))/30,"")))</f>
        <v/>
      </c>
      <c r="G11857" s="12">
        <f>IF($E11857="","",IF(WEEKDAY($E11857,2)&lt;6,1,0))</f>
        <v/>
      </c>
      <c r="H11857" s="12">
        <f>IF(OR($E11857="",$F11857=""),"",IF(AND($G11857=1,$F11857&gt;='Working Hours'!$C$8,$F11857&lt;'Working Hours'!$C$9),1,0))</f>
        <v/>
      </c>
    </row>
    <row r="11858">
      <c r="A11858" s="11" t="n"/>
      <c r="B11858" s="11" t="n"/>
      <c r="C11858" s="11" t="n"/>
      <c r="E11858" s="12">
        <f>IF($A11858="","",IF(ISNUMBER($A11858),$A11858,IFERROR(DATEVALUE($A11858),"")))</f>
        <v/>
      </c>
      <c r="F11858" s="12">
        <f>IF($B11858="","",IF(ISNUMBER($B11858),HOUR($B11858)*2+MINUTE($B11858)/30,IFERROR(VALUE(LEFT($B11858,FIND(":",$B11858)-1))*2+VALUE(MID($B11858,FIND(":",$B11858)+1,2))/30,"")))</f>
        <v/>
      </c>
      <c r="G11858" s="12">
        <f>IF($E11858="","",IF(WEEKDAY($E11858,2)&lt;6,1,0))</f>
        <v/>
      </c>
      <c r="H11858" s="12">
        <f>IF(OR($E11858="",$F11858=""),"",IF(AND($G11858=1,$F11858&gt;='Working Hours'!$C$8,$F11858&lt;'Working Hours'!$C$9),1,0))</f>
        <v/>
      </c>
    </row>
    <row r="11859">
      <c r="A11859" s="11" t="n"/>
      <c r="B11859" s="11" t="n"/>
      <c r="C11859" s="11" t="n"/>
      <c r="E11859" s="12">
        <f>IF($A11859="","",IF(ISNUMBER($A11859),$A11859,IFERROR(DATEVALUE($A11859),"")))</f>
        <v/>
      </c>
      <c r="F11859" s="12">
        <f>IF($B11859="","",IF(ISNUMBER($B11859),HOUR($B11859)*2+MINUTE($B11859)/30,IFERROR(VALUE(LEFT($B11859,FIND(":",$B11859)-1))*2+VALUE(MID($B11859,FIND(":",$B11859)+1,2))/30,"")))</f>
        <v/>
      </c>
      <c r="G11859" s="12">
        <f>IF($E11859="","",IF(WEEKDAY($E11859,2)&lt;6,1,0))</f>
        <v/>
      </c>
      <c r="H11859" s="12">
        <f>IF(OR($E11859="",$F11859=""),"",IF(AND($G11859=1,$F11859&gt;='Working Hours'!$C$8,$F11859&lt;'Working Hours'!$C$9),1,0))</f>
        <v/>
      </c>
    </row>
    <row r="11860">
      <c r="A11860" s="11" t="n"/>
      <c r="B11860" s="11" t="n"/>
      <c r="C11860" s="11" t="n"/>
      <c r="E11860" s="12">
        <f>IF($A11860="","",IF(ISNUMBER($A11860),$A11860,IFERROR(DATEVALUE($A11860),"")))</f>
        <v/>
      </c>
      <c r="F11860" s="12">
        <f>IF($B11860="","",IF(ISNUMBER($B11860),HOUR($B11860)*2+MINUTE($B11860)/30,IFERROR(VALUE(LEFT($B11860,FIND(":",$B11860)-1))*2+VALUE(MID($B11860,FIND(":",$B11860)+1,2))/30,"")))</f>
        <v/>
      </c>
      <c r="G11860" s="12">
        <f>IF($E11860="","",IF(WEEKDAY($E11860,2)&lt;6,1,0))</f>
        <v/>
      </c>
      <c r="H11860" s="12">
        <f>IF(OR($E11860="",$F11860=""),"",IF(AND($G11860=1,$F11860&gt;='Working Hours'!$C$8,$F11860&lt;'Working Hours'!$C$9),1,0))</f>
        <v/>
      </c>
    </row>
    <row r="11861">
      <c r="A11861" s="11" t="n"/>
      <c r="B11861" s="11" t="n"/>
      <c r="C11861" s="11" t="n"/>
      <c r="E11861" s="12">
        <f>IF($A11861="","",IF(ISNUMBER($A11861),$A11861,IFERROR(DATEVALUE($A11861),"")))</f>
        <v/>
      </c>
      <c r="F11861" s="12">
        <f>IF($B11861="","",IF(ISNUMBER($B11861),HOUR($B11861)*2+MINUTE($B11861)/30,IFERROR(VALUE(LEFT($B11861,FIND(":",$B11861)-1))*2+VALUE(MID($B11861,FIND(":",$B11861)+1,2))/30,"")))</f>
        <v/>
      </c>
      <c r="G11861" s="12">
        <f>IF($E11861="","",IF(WEEKDAY($E11861,2)&lt;6,1,0))</f>
        <v/>
      </c>
      <c r="H11861" s="12">
        <f>IF(OR($E11861="",$F11861=""),"",IF(AND($G11861=1,$F11861&gt;='Working Hours'!$C$8,$F11861&lt;'Working Hours'!$C$9),1,0))</f>
        <v/>
      </c>
    </row>
    <row r="11862">
      <c r="A11862" s="11" t="n"/>
      <c r="B11862" s="11" t="n"/>
      <c r="C11862" s="11" t="n"/>
      <c r="E11862" s="12">
        <f>IF($A11862="","",IF(ISNUMBER($A11862),$A11862,IFERROR(DATEVALUE($A11862),"")))</f>
        <v/>
      </c>
      <c r="F11862" s="12">
        <f>IF($B11862="","",IF(ISNUMBER($B11862),HOUR($B11862)*2+MINUTE($B11862)/30,IFERROR(VALUE(LEFT($B11862,FIND(":",$B11862)-1))*2+VALUE(MID($B11862,FIND(":",$B11862)+1,2))/30,"")))</f>
        <v/>
      </c>
      <c r="G11862" s="12">
        <f>IF($E11862="","",IF(WEEKDAY($E11862,2)&lt;6,1,0))</f>
        <v/>
      </c>
      <c r="H11862" s="12">
        <f>IF(OR($E11862="",$F11862=""),"",IF(AND($G11862=1,$F11862&gt;='Working Hours'!$C$8,$F11862&lt;'Working Hours'!$C$9),1,0))</f>
        <v/>
      </c>
    </row>
    <row r="11863">
      <c r="A11863" s="11" t="n"/>
      <c r="B11863" s="11" t="n"/>
      <c r="C11863" s="11" t="n"/>
      <c r="E11863" s="12">
        <f>IF($A11863="","",IF(ISNUMBER($A11863),$A11863,IFERROR(DATEVALUE($A11863),"")))</f>
        <v/>
      </c>
      <c r="F11863" s="12">
        <f>IF($B11863="","",IF(ISNUMBER($B11863),HOUR($B11863)*2+MINUTE($B11863)/30,IFERROR(VALUE(LEFT($B11863,FIND(":",$B11863)-1))*2+VALUE(MID($B11863,FIND(":",$B11863)+1,2))/30,"")))</f>
        <v/>
      </c>
      <c r="G11863" s="12">
        <f>IF($E11863="","",IF(WEEKDAY($E11863,2)&lt;6,1,0))</f>
        <v/>
      </c>
      <c r="H11863" s="12">
        <f>IF(OR($E11863="",$F11863=""),"",IF(AND($G11863=1,$F11863&gt;='Working Hours'!$C$8,$F11863&lt;'Working Hours'!$C$9),1,0))</f>
        <v/>
      </c>
    </row>
    <row r="11864">
      <c r="A11864" s="11" t="n"/>
      <c r="B11864" s="11" t="n"/>
      <c r="C11864" s="11" t="n"/>
      <c r="E11864" s="12">
        <f>IF($A11864="","",IF(ISNUMBER($A11864),$A11864,IFERROR(DATEVALUE($A11864),"")))</f>
        <v/>
      </c>
      <c r="F11864" s="12">
        <f>IF($B11864="","",IF(ISNUMBER($B11864),HOUR($B11864)*2+MINUTE($B11864)/30,IFERROR(VALUE(LEFT($B11864,FIND(":",$B11864)-1))*2+VALUE(MID($B11864,FIND(":",$B11864)+1,2))/30,"")))</f>
        <v/>
      </c>
      <c r="G11864" s="12">
        <f>IF($E11864="","",IF(WEEKDAY($E11864,2)&lt;6,1,0))</f>
        <v/>
      </c>
      <c r="H11864" s="12">
        <f>IF(OR($E11864="",$F11864=""),"",IF(AND($G11864=1,$F11864&gt;='Working Hours'!$C$8,$F11864&lt;'Working Hours'!$C$9),1,0))</f>
        <v/>
      </c>
    </row>
    <row r="11865">
      <c r="A11865" s="11" t="n"/>
      <c r="B11865" s="11" t="n"/>
      <c r="C11865" s="11" t="n"/>
      <c r="E11865" s="12">
        <f>IF($A11865="","",IF(ISNUMBER($A11865),$A11865,IFERROR(DATEVALUE($A11865),"")))</f>
        <v/>
      </c>
      <c r="F11865" s="12">
        <f>IF($B11865="","",IF(ISNUMBER($B11865),HOUR($B11865)*2+MINUTE($B11865)/30,IFERROR(VALUE(LEFT($B11865,FIND(":",$B11865)-1))*2+VALUE(MID($B11865,FIND(":",$B11865)+1,2))/30,"")))</f>
        <v/>
      </c>
      <c r="G11865" s="12">
        <f>IF($E11865="","",IF(WEEKDAY($E11865,2)&lt;6,1,0))</f>
        <v/>
      </c>
      <c r="H11865" s="12">
        <f>IF(OR($E11865="",$F11865=""),"",IF(AND($G11865=1,$F11865&gt;='Working Hours'!$C$8,$F11865&lt;'Working Hours'!$C$9),1,0))</f>
        <v/>
      </c>
    </row>
    <row r="11866">
      <c r="A11866" s="11" t="n"/>
      <c r="B11866" s="11" t="n"/>
      <c r="C11866" s="11" t="n"/>
      <c r="E11866" s="12">
        <f>IF($A11866="","",IF(ISNUMBER($A11866),$A11866,IFERROR(DATEVALUE($A11866),"")))</f>
        <v/>
      </c>
      <c r="F11866" s="12">
        <f>IF($B11866="","",IF(ISNUMBER($B11866),HOUR($B11866)*2+MINUTE($B11866)/30,IFERROR(VALUE(LEFT($B11866,FIND(":",$B11866)-1))*2+VALUE(MID($B11866,FIND(":",$B11866)+1,2))/30,"")))</f>
        <v/>
      </c>
      <c r="G11866" s="12">
        <f>IF($E11866="","",IF(WEEKDAY($E11866,2)&lt;6,1,0))</f>
        <v/>
      </c>
      <c r="H11866" s="12">
        <f>IF(OR($E11866="",$F11866=""),"",IF(AND($G11866=1,$F11866&gt;='Working Hours'!$C$8,$F11866&lt;'Working Hours'!$C$9),1,0))</f>
        <v/>
      </c>
    </row>
    <row r="11867">
      <c r="A11867" s="11" t="n"/>
      <c r="B11867" s="11" t="n"/>
      <c r="C11867" s="11" t="n"/>
      <c r="E11867" s="12">
        <f>IF($A11867="","",IF(ISNUMBER($A11867),$A11867,IFERROR(DATEVALUE($A11867),"")))</f>
        <v/>
      </c>
      <c r="F11867" s="12">
        <f>IF($B11867="","",IF(ISNUMBER($B11867),HOUR($B11867)*2+MINUTE($B11867)/30,IFERROR(VALUE(LEFT($B11867,FIND(":",$B11867)-1))*2+VALUE(MID($B11867,FIND(":",$B11867)+1,2))/30,"")))</f>
        <v/>
      </c>
      <c r="G11867" s="12">
        <f>IF($E11867="","",IF(WEEKDAY($E11867,2)&lt;6,1,0))</f>
        <v/>
      </c>
      <c r="H11867" s="12">
        <f>IF(OR($E11867="",$F11867=""),"",IF(AND($G11867=1,$F11867&gt;='Working Hours'!$C$8,$F11867&lt;'Working Hours'!$C$9),1,0))</f>
        <v/>
      </c>
    </row>
    <row r="11868">
      <c r="A11868" s="11" t="n"/>
      <c r="B11868" s="11" t="n"/>
      <c r="C11868" s="11" t="n"/>
      <c r="E11868" s="12">
        <f>IF($A11868="","",IF(ISNUMBER($A11868),$A11868,IFERROR(DATEVALUE($A11868),"")))</f>
        <v/>
      </c>
      <c r="F11868" s="12">
        <f>IF($B11868="","",IF(ISNUMBER($B11868),HOUR($B11868)*2+MINUTE($B11868)/30,IFERROR(VALUE(LEFT($B11868,FIND(":",$B11868)-1))*2+VALUE(MID($B11868,FIND(":",$B11868)+1,2))/30,"")))</f>
        <v/>
      </c>
      <c r="G11868" s="12">
        <f>IF($E11868="","",IF(WEEKDAY($E11868,2)&lt;6,1,0))</f>
        <v/>
      </c>
      <c r="H11868" s="12">
        <f>IF(OR($E11868="",$F11868=""),"",IF(AND($G11868=1,$F11868&gt;='Working Hours'!$C$8,$F11868&lt;'Working Hours'!$C$9),1,0))</f>
        <v/>
      </c>
    </row>
    <row r="11869">
      <c r="A11869" s="11" t="n"/>
      <c r="B11869" s="11" t="n"/>
      <c r="C11869" s="11" t="n"/>
      <c r="E11869" s="12">
        <f>IF($A11869="","",IF(ISNUMBER($A11869),$A11869,IFERROR(DATEVALUE($A11869),"")))</f>
        <v/>
      </c>
      <c r="F11869" s="12">
        <f>IF($B11869="","",IF(ISNUMBER($B11869),HOUR($B11869)*2+MINUTE($B11869)/30,IFERROR(VALUE(LEFT($B11869,FIND(":",$B11869)-1))*2+VALUE(MID($B11869,FIND(":",$B11869)+1,2))/30,"")))</f>
        <v/>
      </c>
      <c r="G11869" s="12">
        <f>IF($E11869="","",IF(WEEKDAY($E11869,2)&lt;6,1,0))</f>
        <v/>
      </c>
      <c r="H11869" s="12">
        <f>IF(OR($E11869="",$F11869=""),"",IF(AND($G11869=1,$F11869&gt;='Working Hours'!$C$8,$F11869&lt;'Working Hours'!$C$9),1,0))</f>
        <v/>
      </c>
    </row>
    <row r="11870">
      <c r="A11870" s="11" t="n"/>
      <c r="B11870" s="11" t="n"/>
      <c r="C11870" s="11" t="n"/>
      <c r="E11870" s="12">
        <f>IF($A11870="","",IF(ISNUMBER($A11870),$A11870,IFERROR(DATEVALUE($A11870),"")))</f>
        <v/>
      </c>
      <c r="F11870" s="12">
        <f>IF($B11870="","",IF(ISNUMBER($B11870),HOUR($B11870)*2+MINUTE($B11870)/30,IFERROR(VALUE(LEFT($B11870,FIND(":",$B11870)-1))*2+VALUE(MID($B11870,FIND(":",$B11870)+1,2))/30,"")))</f>
        <v/>
      </c>
      <c r="G11870" s="12">
        <f>IF($E11870="","",IF(WEEKDAY($E11870,2)&lt;6,1,0))</f>
        <v/>
      </c>
      <c r="H11870" s="12">
        <f>IF(OR($E11870="",$F11870=""),"",IF(AND($G11870=1,$F11870&gt;='Working Hours'!$C$8,$F11870&lt;'Working Hours'!$C$9),1,0))</f>
        <v/>
      </c>
    </row>
    <row r="11871">
      <c r="A11871" s="11" t="n"/>
      <c r="B11871" s="11" t="n"/>
      <c r="C11871" s="11" t="n"/>
      <c r="E11871" s="12">
        <f>IF($A11871="","",IF(ISNUMBER($A11871),$A11871,IFERROR(DATEVALUE($A11871),"")))</f>
        <v/>
      </c>
      <c r="F11871" s="12">
        <f>IF($B11871="","",IF(ISNUMBER($B11871),HOUR($B11871)*2+MINUTE($B11871)/30,IFERROR(VALUE(LEFT($B11871,FIND(":",$B11871)-1))*2+VALUE(MID($B11871,FIND(":",$B11871)+1,2))/30,"")))</f>
        <v/>
      </c>
      <c r="G11871" s="12">
        <f>IF($E11871="","",IF(WEEKDAY($E11871,2)&lt;6,1,0))</f>
        <v/>
      </c>
      <c r="H11871" s="12">
        <f>IF(OR($E11871="",$F11871=""),"",IF(AND($G11871=1,$F11871&gt;='Working Hours'!$C$8,$F11871&lt;'Working Hours'!$C$9),1,0))</f>
        <v/>
      </c>
    </row>
    <row r="11872">
      <c r="A11872" s="11" t="n"/>
      <c r="B11872" s="11" t="n"/>
      <c r="C11872" s="11" t="n"/>
      <c r="E11872" s="12">
        <f>IF($A11872="","",IF(ISNUMBER($A11872),$A11872,IFERROR(DATEVALUE($A11872),"")))</f>
        <v/>
      </c>
      <c r="F11872" s="12">
        <f>IF($B11872="","",IF(ISNUMBER($B11872),HOUR($B11872)*2+MINUTE($B11872)/30,IFERROR(VALUE(LEFT($B11872,FIND(":",$B11872)-1))*2+VALUE(MID($B11872,FIND(":",$B11872)+1,2))/30,"")))</f>
        <v/>
      </c>
      <c r="G11872" s="12">
        <f>IF($E11872="","",IF(WEEKDAY($E11872,2)&lt;6,1,0))</f>
        <v/>
      </c>
      <c r="H11872" s="12">
        <f>IF(OR($E11872="",$F11872=""),"",IF(AND($G11872=1,$F11872&gt;='Working Hours'!$C$8,$F11872&lt;'Working Hours'!$C$9),1,0))</f>
        <v/>
      </c>
    </row>
    <row r="11873">
      <c r="A11873" s="11" t="n"/>
      <c r="B11873" s="11" t="n"/>
      <c r="C11873" s="11" t="n"/>
      <c r="E11873" s="12">
        <f>IF($A11873="","",IF(ISNUMBER($A11873),$A11873,IFERROR(DATEVALUE($A11873),"")))</f>
        <v/>
      </c>
      <c r="F11873" s="12">
        <f>IF($B11873="","",IF(ISNUMBER($B11873),HOUR($B11873)*2+MINUTE($B11873)/30,IFERROR(VALUE(LEFT($B11873,FIND(":",$B11873)-1))*2+VALUE(MID($B11873,FIND(":",$B11873)+1,2))/30,"")))</f>
        <v/>
      </c>
      <c r="G11873" s="12">
        <f>IF($E11873="","",IF(WEEKDAY($E11873,2)&lt;6,1,0))</f>
        <v/>
      </c>
      <c r="H11873" s="12">
        <f>IF(OR($E11873="",$F11873=""),"",IF(AND($G11873=1,$F11873&gt;='Working Hours'!$C$8,$F11873&lt;'Working Hours'!$C$9),1,0))</f>
        <v/>
      </c>
    </row>
    <row r="11874">
      <c r="A11874" s="11" t="n"/>
      <c r="B11874" s="11" t="n"/>
      <c r="C11874" s="11" t="n"/>
      <c r="E11874" s="12">
        <f>IF($A11874="","",IF(ISNUMBER($A11874),$A11874,IFERROR(DATEVALUE($A11874),"")))</f>
        <v/>
      </c>
      <c r="F11874" s="12">
        <f>IF($B11874="","",IF(ISNUMBER($B11874),HOUR($B11874)*2+MINUTE($B11874)/30,IFERROR(VALUE(LEFT($B11874,FIND(":",$B11874)-1))*2+VALUE(MID($B11874,FIND(":",$B11874)+1,2))/30,"")))</f>
        <v/>
      </c>
      <c r="G11874" s="12">
        <f>IF($E11874="","",IF(WEEKDAY($E11874,2)&lt;6,1,0))</f>
        <v/>
      </c>
      <c r="H11874" s="12">
        <f>IF(OR($E11874="",$F11874=""),"",IF(AND($G11874=1,$F11874&gt;='Working Hours'!$C$8,$F11874&lt;'Working Hours'!$C$9),1,0))</f>
        <v/>
      </c>
    </row>
    <row r="11875">
      <c r="A11875" s="11" t="n"/>
      <c r="B11875" s="11" t="n"/>
      <c r="C11875" s="11" t="n"/>
      <c r="E11875" s="12">
        <f>IF($A11875="","",IF(ISNUMBER($A11875),$A11875,IFERROR(DATEVALUE($A11875),"")))</f>
        <v/>
      </c>
      <c r="F11875" s="12">
        <f>IF($B11875="","",IF(ISNUMBER($B11875),HOUR($B11875)*2+MINUTE($B11875)/30,IFERROR(VALUE(LEFT($B11875,FIND(":",$B11875)-1))*2+VALUE(MID($B11875,FIND(":",$B11875)+1,2))/30,"")))</f>
        <v/>
      </c>
      <c r="G11875" s="12">
        <f>IF($E11875="","",IF(WEEKDAY($E11875,2)&lt;6,1,0))</f>
        <v/>
      </c>
      <c r="H11875" s="12">
        <f>IF(OR($E11875="",$F11875=""),"",IF(AND($G11875=1,$F11875&gt;='Working Hours'!$C$8,$F11875&lt;'Working Hours'!$C$9),1,0))</f>
        <v/>
      </c>
    </row>
    <row r="11876">
      <c r="A11876" s="11" t="n"/>
      <c r="B11876" s="11" t="n"/>
      <c r="C11876" s="11" t="n"/>
      <c r="E11876" s="12">
        <f>IF($A11876="","",IF(ISNUMBER($A11876),$A11876,IFERROR(DATEVALUE($A11876),"")))</f>
        <v/>
      </c>
      <c r="F11876" s="12">
        <f>IF($B11876="","",IF(ISNUMBER($B11876),HOUR($B11876)*2+MINUTE($B11876)/30,IFERROR(VALUE(LEFT($B11876,FIND(":",$B11876)-1))*2+VALUE(MID($B11876,FIND(":",$B11876)+1,2))/30,"")))</f>
        <v/>
      </c>
      <c r="G11876" s="12">
        <f>IF($E11876="","",IF(WEEKDAY($E11876,2)&lt;6,1,0))</f>
        <v/>
      </c>
      <c r="H11876" s="12">
        <f>IF(OR($E11876="",$F11876=""),"",IF(AND($G11876=1,$F11876&gt;='Working Hours'!$C$8,$F11876&lt;'Working Hours'!$C$9),1,0))</f>
        <v/>
      </c>
    </row>
    <row r="11877">
      <c r="A11877" s="11" t="n"/>
      <c r="B11877" s="11" t="n"/>
      <c r="C11877" s="11" t="n"/>
      <c r="E11877" s="12">
        <f>IF($A11877="","",IF(ISNUMBER($A11877),$A11877,IFERROR(DATEVALUE($A11877),"")))</f>
        <v/>
      </c>
      <c r="F11877" s="12">
        <f>IF($B11877="","",IF(ISNUMBER($B11877),HOUR($B11877)*2+MINUTE($B11877)/30,IFERROR(VALUE(LEFT($B11877,FIND(":",$B11877)-1))*2+VALUE(MID($B11877,FIND(":",$B11877)+1,2))/30,"")))</f>
        <v/>
      </c>
      <c r="G11877" s="12">
        <f>IF($E11877="","",IF(WEEKDAY($E11877,2)&lt;6,1,0))</f>
        <v/>
      </c>
      <c r="H11877" s="12">
        <f>IF(OR($E11877="",$F11877=""),"",IF(AND($G11877=1,$F11877&gt;='Working Hours'!$C$8,$F11877&lt;'Working Hours'!$C$9),1,0))</f>
        <v/>
      </c>
    </row>
    <row r="11878">
      <c r="A11878" s="11" t="n"/>
      <c r="B11878" s="11" t="n"/>
      <c r="C11878" s="11" t="n"/>
      <c r="E11878" s="12">
        <f>IF($A11878="","",IF(ISNUMBER($A11878),$A11878,IFERROR(DATEVALUE($A11878),"")))</f>
        <v/>
      </c>
      <c r="F11878" s="12">
        <f>IF($B11878="","",IF(ISNUMBER($B11878),HOUR($B11878)*2+MINUTE($B11878)/30,IFERROR(VALUE(LEFT($B11878,FIND(":",$B11878)-1))*2+VALUE(MID($B11878,FIND(":",$B11878)+1,2))/30,"")))</f>
        <v/>
      </c>
      <c r="G11878" s="12">
        <f>IF($E11878="","",IF(WEEKDAY($E11878,2)&lt;6,1,0))</f>
        <v/>
      </c>
      <c r="H11878" s="12">
        <f>IF(OR($E11878="",$F11878=""),"",IF(AND($G11878=1,$F11878&gt;='Working Hours'!$C$8,$F11878&lt;'Working Hours'!$C$9),1,0))</f>
        <v/>
      </c>
    </row>
    <row r="11879">
      <c r="A11879" s="11" t="n"/>
      <c r="B11879" s="11" t="n"/>
      <c r="C11879" s="11" t="n"/>
      <c r="E11879" s="12">
        <f>IF($A11879="","",IF(ISNUMBER($A11879),$A11879,IFERROR(DATEVALUE($A11879),"")))</f>
        <v/>
      </c>
      <c r="F11879" s="12">
        <f>IF($B11879="","",IF(ISNUMBER($B11879),HOUR($B11879)*2+MINUTE($B11879)/30,IFERROR(VALUE(LEFT($B11879,FIND(":",$B11879)-1))*2+VALUE(MID($B11879,FIND(":",$B11879)+1,2))/30,"")))</f>
        <v/>
      </c>
      <c r="G11879" s="12">
        <f>IF($E11879="","",IF(WEEKDAY($E11879,2)&lt;6,1,0))</f>
        <v/>
      </c>
      <c r="H11879" s="12">
        <f>IF(OR($E11879="",$F11879=""),"",IF(AND($G11879=1,$F11879&gt;='Working Hours'!$C$8,$F11879&lt;'Working Hours'!$C$9),1,0))</f>
        <v/>
      </c>
    </row>
    <row r="11880">
      <c r="A11880" s="11" t="n"/>
      <c r="B11880" s="11" t="n"/>
      <c r="C11880" s="11" t="n"/>
      <c r="E11880" s="12">
        <f>IF($A11880="","",IF(ISNUMBER($A11880),$A11880,IFERROR(DATEVALUE($A11880),"")))</f>
        <v/>
      </c>
      <c r="F11880" s="12">
        <f>IF($B11880="","",IF(ISNUMBER($B11880),HOUR($B11880)*2+MINUTE($B11880)/30,IFERROR(VALUE(LEFT($B11880,FIND(":",$B11880)-1))*2+VALUE(MID($B11880,FIND(":",$B11880)+1,2))/30,"")))</f>
        <v/>
      </c>
      <c r="G11880" s="12">
        <f>IF($E11880="","",IF(WEEKDAY($E11880,2)&lt;6,1,0))</f>
        <v/>
      </c>
      <c r="H11880" s="12">
        <f>IF(OR($E11880="",$F11880=""),"",IF(AND($G11880=1,$F11880&gt;='Working Hours'!$C$8,$F11880&lt;'Working Hours'!$C$9),1,0))</f>
        <v/>
      </c>
    </row>
    <row r="11881">
      <c r="A11881" s="11" t="n"/>
      <c r="B11881" s="11" t="n"/>
      <c r="C11881" s="11" t="n"/>
      <c r="E11881" s="12">
        <f>IF($A11881="","",IF(ISNUMBER($A11881),$A11881,IFERROR(DATEVALUE($A11881),"")))</f>
        <v/>
      </c>
      <c r="F11881" s="12">
        <f>IF($B11881="","",IF(ISNUMBER($B11881),HOUR($B11881)*2+MINUTE($B11881)/30,IFERROR(VALUE(LEFT($B11881,FIND(":",$B11881)-1))*2+VALUE(MID($B11881,FIND(":",$B11881)+1,2))/30,"")))</f>
        <v/>
      </c>
      <c r="G11881" s="12">
        <f>IF($E11881="","",IF(WEEKDAY($E11881,2)&lt;6,1,0))</f>
        <v/>
      </c>
      <c r="H11881" s="12">
        <f>IF(OR($E11881="",$F11881=""),"",IF(AND($G11881=1,$F11881&gt;='Working Hours'!$C$8,$F11881&lt;'Working Hours'!$C$9),1,0))</f>
        <v/>
      </c>
    </row>
    <row r="11882">
      <c r="A11882" s="11" t="n"/>
      <c r="B11882" s="11" t="n"/>
      <c r="C11882" s="11" t="n"/>
      <c r="E11882" s="12">
        <f>IF($A11882="","",IF(ISNUMBER($A11882),$A11882,IFERROR(DATEVALUE($A11882),"")))</f>
        <v/>
      </c>
      <c r="F11882" s="12">
        <f>IF($B11882="","",IF(ISNUMBER($B11882),HOUR($B11882)*2+MINUTE($B11882)/30,IFERROR(VALUE(LEFT($B11882,FIND(":",$B11882)-1))*2+VALUE(MID($B11882,FIND(":",$B11882)+1,2))/30,"")))</f>
        <v/>
      </c>
      <c r="G11882" s="12">
        <f>IF($E11882="","",IF(WEEKDAY($E11882,2)&lt;6,1,0))</f>
        <v/>
      </c>
      <c r="H11882" s="12">
        <f>IF(OR($E11882="",$F11882=""),"",IF(AND($G11882=1,$F11882&gt;='Working Hours'!$C$8,$F11882&lt;'Working Hours'!$C$9),1,0))</f>
        <v/>
      </c>
    </row>
    <row r="11883">
      <c r="A11883" s="11" t="n"/>
      <c r="B11883" s="11" t="n"/>
      <c r="C11883" s="11" t="n"/>
      <c r="E11883" s="12">
        <f>IF($A11883="","",IF(ISNUMBER($A11883),$A11883,IFERROR(DATEVALUE($A11883),"")))</f>
        <v/>
      </c>
      <c r="F11883" s="12">
        <f>IF($B11883="","",IF(ISNUMBER($B11883),HOUR($B11883)*2+MINUTE($B11883)/30,IFERROR(VALUE(LEFT($B11883,FIND(":",$B11883)-1))*2+VALUE(MID($B11883,FIND(":",$B11883)+1,2))/30,"")))</f>
        <v/>
      </c>
      <c r="G11883" s="12">
        <f>IF($E11883="","",IF(WEEKDAY($E11883,2)&lt;6,1,0))</f>
        <v/>
      </c>
      <c r="H11883" s="12">
        <f>IF(OR($E11883="",$F11883=""),"",IF(AND($G11883=1,$F11883&gt;='Working Hours'!$C$8,$F11883&lt;'Working Hours'!$C$9),1,0))</f>
        <v/>
      </c>
    </row>
    <row r="11884">
      <c r="A11884" s="11" t="n"/>
      <c r="B11884" s="11" t="n"/>
      <c r="C11884" s="11" t="n"/>
      <c r="E11884" s="12">
        <f>IF($A11884="","",IF(ISNUMBER($A11884),$A11884,IFERROR(DATEVALUE($A11884),"")))</f>
        <v/>
      </c>
      <c r="F11884" s="12">
        <f>IF($B11884="","",IF(ISNUMBER($B11884),HOUR($B11884)*2+MINUTE($B11884)/30,IFERROR(VALUE(LEFT($B11884,FIND(":",$B11884)-1))*2+VALUE(MID($B11884,FIND(":",$B11884)+1,2))/30,"")))</f>
        <v/>
      </c>
      <c r="G11884" s="12">
        <f>IF($E11884="","",IF(WEEKDAY($E11884,2)&lt;6,1,0))</f>
        <v/>
      </c>
      <c r="H11884" s="12">
        <f>IF(OR($E11884="",$F11884=""),"",IF(AND($G11884=1,$F11884&gt;='Working Hours'!$C$8,$F11884&lt;'Working Hours'!$C$9),1,0))</f>
        <v/>
      </c>
    </row>
    <row r="11885">
      <c r="A11885" s="11" t="n"/>
      <c r="B11885" s="11" t="n"/>
      <c r="C11885" s="11" t="n"/>
      <c r="E11885" s="12">
        <f>IF($A11885="","",IF(ISNUMBER($A11885),$A11885,IFERROR(DATEVALUE($A11885),"")))</f>
        <v/>
      </c>
      <c r="F11885" s="12">
        <f>IF($B11885="","",IF(ISNUMBER($B11885),HOUR($B11885)*2+MINUTE($B11885)/30,IFERROR(VALUE(LEFT($B11885,FIND(":",$B11885)-1))*2+VALUE(MID($B11885,FIND(":",$B11885)+1,2))/30,"")))</f>
        <v/>
      </c>
      <c r="G11885" s="12">
        <f>IF($E11885="","",IF(WEEKDAY($E11885,2)&lt;6,1,0))</f>
        <v/>
      </c>
      <c r="H11885" s="12">
        <f>IF(OR($E11885="",$F11885=""),"",IF(AND($G11885=1,$F11885&gt;='Working Hours'!$C$8,$F11885&lt;'Working Hours'!$C$9),1,0))</f>
        <v/>
      </c>
    </row>
    <row r="11886">
      <c r="A11886" s="11" t="n"/>
      <c r="B11886" s="11" t="n"/>
      <c r="C11886" s="11" t="n"/>
      <c r="E11886" s="12">
        <f>IF($A11886="","",IF(ISNUMBER($A11886),$A11886,IFERROR(DATEVALUE($A11886),"")))</f>
        <v/>
      </c>
      <c r="F11886" s="12">
        <f>IF($B11886="","",IF(ISNUMBER($B11886),HOUR($B11886)*2+MINUTE($B11886)/30,IFERROR(VALUE(LEFT($B11886,FIND(":",$B11886)-1))*2+VALUE(MID($B11886,FIND(":",$B11886)+1,2))/30,"")))</f>
        <v/>
      </c>
      <c r="G11886" s="12">
        <f>IF($E11886="","",IF(WEEKDAY($E11886,2)&lt;6,1,0))</f>
        <v/>
      </c>
      <c r="H11886" s="12">
        <f>IF(OR($E11886="",$F11886=""),"",IF(AND($G11886=1,$F11886&gt;='Working Hours'!$C$8,$F11886&lt;'Working Hours'!$C$9),1,0))</f>
        <v/>
      </c>
    </row>
    <row r="11887">
      <c r="A11887" s="11" t="n"/>
      <c r="B11887" s="11" t="n"/>
      <c r="C11887" s="11" t="n"/>
      <c r="E11887" s="12">
        <f>IF($A11887="","",IF(ISNUMBER($A11887),$A11887,IFERROR(DATEVALUE($A11887),"")))</f>
        <v/>
      </c>
      <c r="F11887" s="12">
        <f>IF($B11887="","",IF(ISNUMBER($B11887),HOUR($B11887)*2+MINUTE($B11887)/30,IFERROR(VALUE(LEFT($B11887,FIND(":",$B11887)-1))*2+VALUE(MID($B11887,FIND(":",$B11887)+1,2))/30,"")))</f>
        <v/>
      </c>
      <c r="G11887" s="12">
        <f>IF($E11887="","",IF(WEEKDAY($E11887,2)&lt;6,1,0))</f>
        <v/>
      </c>
      <c r="H11887" s="12">
        <f>IF(OR($E11887="",$F11887=""),"",IF(AND($G11887=1,$F11887&gt;='Working Hours'!$C$8,$F11887&lt;'Working Hours'!$C$9),1,0))</f>
        <v/>
      </c>
    </row>
    <row r="11888">
      <c r="A11888" s="11" t="n"/>
      <c r="B11888" s="11" t="n"/>
      <c r="C11888" s="11" t="n"/>
      <c r="E11888" s="12">
        <f>IF($A11888="","",IF(ISNUMBER($A11888),$A11888,IFERROR(DATEVALUE($A11888),"")))</f>
        <v/>
      </c>
      <c r="F11888" s="12">
        <f>IF($B11888="","",IF(ISNUMBER($B11888),HOUR($B11888)*2+MINUTE($B11888)/30,IFERROR(VALUE(LEFT($B11888,FIND(":",$B11888)-1))*2+VALUE(MID($B11888,FIND(":",$B11888)+1,2))/30,"")))</f>
        <v/>
      </c>
      <c r="G11888" s="12">
        <f>IF($E11888="","",IF(WEEKDAY($E11888,2)&lt;6,1,0))</f>
        <v/>
      </c>
      <c r="H11888" s="12">
        <f>IF(OR($E11888="",$F11888=""),"",IF(AND($G11888=1,$F11888&gt;='Working Hours'!$C$8,$F11888&lt;'Working Hours'!$C$9),1,0))</f>
        <v/>
      </c>
    </row>
    <row r="11889">
      <c r="A11889" s="11" t="n"/>
      <c r="B11889" s="11" t="n"/>
      <c r="C11889" s="11" t="n"/>
      <c r="E11889" s="12">
        <f>IF($A11889="","",IF(ISNUMBER($A11889),$A11889,IFERROR(DATEVALUE($A11889),"")))</f>
        <v/>
      </c>
      <c r="F11889" s="12">
        <f>IF($B11889="","",IF(ISNUMBER($B11889),HOUR($B11889)*2+MINUTE($B11889)/30,IFERROR(VALUE(LEFT($B11889,FIND(":",$B11889)-1))*2+VALUE(MID($B11889,FIND(":",$B11889)+1,2))/30,"")))</f>
        <v/>
      </c>
      <c r="G11889" s="12">
        <f>IF($E11889="","",IF(WEEKDAY($E11889,2)&lt;6,1,0))</f>
        <v/>
      </c>
      <c r="H11889" s="12">
        <f>IF(OR($E11889="",$F11889=""),"",IF(AND($G11889=1,$F11889&gt;='Working Hours'!$C$8,$F11889&lt;'Working Hours'!$C$9),1,0))</f>
        <v/>
      </c>
    </row>
    <row r="11890">
      <c r="A11890" s="11" t="n"/>
      <c r="B11890" s="11" t="n"/>
      <c r="C11890" s="11" t="n"/>
      <c r="E11890" s="12">
        <f>IF($A11890="","",IF(ISNUMBER($A11890),$A11890,IFERROR(DATEVALUE($A11890),"")))</f>
        <v/>
      </c>
      <c r="F11890" s="12">
        <f>IF($B11890="","",IF(ISNUMBER($B11890),HOUR($B11890)*2+MINUTE($B11890)/30,IFERROR(VALUE(LEFT($B11890,FIND(":",$B11890)-1))*2+VALUE(MID($B11890,FIND(":",$B11890)+1,2))/30,"")))</f>
        <v/>
      </c>
      <c r="G11890" s="12">
        <f>IF($E11890="","",IF(WEEKDAY($E11890,2)&lt;6,1,0))</f>
        <v/>
      </c>
      <c r="H11890" s="12">
        <f>IF(OR($E11890="",$F11890=""),"",IF(AND($G11890=1,$F11890&gt;='Working Hours'!$C$8,$F11890&lt;'Working Hours'!$C$9),1,0))</f>
        <v/>
      </c>
    </row>
    <row r="11891">
      <c r="A11891" s="11" t="n"/>
      <c r="B11891" s="11" t="n"/>
      <c r="C11891" s="11" t="n"/>
      <c r="E11891" s="12">
        <f>IF($A11891="","",IF(ISNUMBER($A11891),$A11891,IFERROR(DATEVALUE($A11891),"")))</f>
        <v/>
      </c>
      <c r="F11891" s="12">
        <f>IF($B11891="","",IF(ISNUMBER($B11891),HOUR($B11891)*2+MINUTE($B11891)/30,IFERROR(VALUE(LEFT($B11891,FIND(":",$B11891)-1))*2+VALUE(MID($B11891,FIND(":",$B11891)+1,2))/30,"")))</f>
        <v/>
      </c>
      <c r="G11891" s="12">
        <f>IF($E11891="","",IF(WEEKDAY($E11891,2)&lt;6,1,0))</f>
        <v/>
      </c>
      <c r="H11891" s="12">
        <f>IF(OR($E11891="",$F11891=""),"",IF(AND($G11891=1,$F11891&gt;='Working Hours'!$C$8,$F11891&lt;'Working Hours'!$C$9),1,0))</f>
        <v/>
      </c>
    </row>
    <row r="11892">
      <c r="A11892" s="11" t="n"/>
      <c r="B11892" s="11" t="n"/>
      <c r="C11892" s="11" t="n"/>
      <c r="E11892" s="12">
        <f>IF($A11892="","",IF(ISNUMBER($A11892),$A11892,IFERROR(DATEVALUE($A11892),"")))</f>
        <v/>
      </c>
      <c r="F11892" s="12">
        <f>IF($B11892="","",IF(ISNUMBER($B11892),HOUR($B11892)*2+MINUTE($B11892)/30,IFERROR(VALUE(LEFT($B11892,FIND(":",$B11892)-1))*2+VALUE(MID($B11892,FIND(":",$B11892)+1,2))/30,"")))</f>
        <v/>
      </c>
      <c r="G11892" s="12">
        <f>IF($E11892="","",IF(WEEKDAY($E11892,2)&lt;6,1,0))</f>
        <v/>
      </c>
      <c r="H11892" s="12">
        <f>IF(OR($E11892="",$F11892=""),"",IF(AND($G11892=1,$F11892&gt;='Working Hours'!$C$8,$F11892&lt;'Working Hours'!$C$9),1,0))</f>
        <v/>
      </c>
    </row>
    <row r="11893">
      <c r="A11893" s="11" t="n"/>
      <c r="B11893" s="11" t="n"/>
      <c r="C11893" s="11" t="n"/>
      <c r="E11893" s="12">
        <f>IF($A11893="","",IF(ISNUMBER($A11893),$A11893,IFERROR(DATEVALUE($A11893),"")))</f>
        <v/>
      </c>
      <c r="F11893" s="12">
        <f>IF($B11893="","",IF(ISNUMBER($B11893),HOUR($B11893)*2+MINUTE($B11893)/30,IFERROR(VALUE(LEFT($B11893,FIND(":",$B11893)-1))*2+VALUE(MID($B11893,FIND(":",$B11893)+1,2))/30,"")))</f>
        <v/>
      </c>
      <c r="G11893" s="12">
        <f>IF($E11893="","",IF(WEEKDAY($E11893,2)&lt;6,1,0))</f>
        <v/>
      </c>
      <c r="H11893" s="12">
        <f>IF(OR($E11893="",$F11893=""),"",IF(AND($G11893=1,$F11893&gt;='Working Hours'!$C$8,$F11893&lt;'Working Hours'!$C$9),1,0))</f>
        <v/>
      </c>
    </row>
    <row r="11894">
      <c r="A11894" s="11" t="n"/>
      <c r="B11894" s="11" t="n"/>
      <c r="C11894" s="11" t="n"/>
      <c r="E11894" s="12">
        <f>IF($A11894="","",IF(ISNUMBER($A11894),$A11894,IFERROR(DATEVALUE($A11894),"")))</f>
        <v/>
      </c>
      <c r="F11894" s="12">
        <f>IF($B11894="","",IF(ISNUMBER($B11894),HOUR($B11894)*2+MINUTE($B11894)/30,IFERROR(VALUE(LEFT($B11894,FIND(":",$B11894)-1))*2+VALUE(MID($B11894,FIND(":",$B11894)+1,2))/30,"")))</f>
        <v/>
      </c>
      <c r="G11894" s="12">
        <f>IF($E11894="","",IF(WEEKDAY($E11894,2)&lt;6,1,0))</f>
        <v/>
      </c>
      <c r="H11894" s="12">
        <f>IF(OR($E11894="",$F11894=""),"",IF(AND($G11894=1,$F11894&gt;='Working Hours'!$C$8,$F11894&lt;'Working Hours'!$C$9),1,0))</f>
        <v/>
      </c>
    </row>
    <row r="11895">
      <c r="A11895" s="11" t="n"/>
      <c r="B11895" s="11" t="n"/>
      <c r="C11895" s="11" t="n"/>
      <c r="E11895" s="12">
        <f>IF($A11895="","",IF(ISNUMBER($A11895),$A11895,IFERROR(DATEVALUE($A11895),"")))</f>
        <v/>
      </c>
      <c r="F11895" s="12">
        <f>IF($B11895="","",IF(ISNUMBER($B11895),HOUR($B11895)*2+MINUTE($B11895)/30,IFERROR(VALUE(LEFT($B11895,FIND(":",$B11895)-1))*2+VALUE(MID($B11895,FIND(":",$B11895)+1,2))/30,"")))</f>
        <v/>
      </c>
      <c r="G11895" s="12">
        <f>IF($E11895="","",IF(WEEKDAY($E11895,2)&lt;6,1,0))</f>
        <v/>
      </c>
      <c r="H11895" s="12">
        <f>IF(OR($E11895="",$F11895=""),"",IF(AND($G11895=1,$F11895&gt;='Working Hours'!$C$8,$F11895&lt;'Working Hours'!$C$9),1,0))</f>
        <v/>
      </c>
    </row>
    <row r="11896">
      <c r="A11896" s="11" t="n"/>
      <c r="B11896" s="11" t="n"/>
      <c r="C11896" s="11" t="n"/>
      <c r="E11896" s="12">
        <f>IF($A11896="","",IF(ISNUMBER($A11896),$A11896,IFERROR(DATEVALUE($A11896),"")))</f>
        <v/>
      </c>
      <c r="F11896" s="12">
        <f>IF($B11896="","",IF(ISNUMBER($B11896),HOUR($B11896)*2+MINUTE($B11896)/30,IFERROR(VALUE(LEFT($B11896,FIND(":",$B11896)-1))*2+VALUE(MID($B11896,FIND(":",$B11896)+1,2))/30,"")))</f>
        <v/>
      </c>
      <c r="G11896" s="12">
        <f>IF($E11896="","",IF(WEEKDAY($E11896,2)&lt;6,1,0))</f>
        <v/>
      </c>
      <c r="H11896" s="12">
        <f>IF(OR($E11896="",$F11896=""),"",IF(AND($G11896=1,$F11896&gt;='Working Hours'!$C$8,$F11896&lt;'Working Hours'!$C$9),1,0))</f>
        <v/>
      </c>
    </row>
    <row r="11897">
      <c r="A11897" s="11" t="n"/>
      <c r="B11897" s="11" t="n"/>
      <c r="C11897" s="11" t="n"/>
      <c r="E11897" s="12">
        <f>IF($A11897="","",IF(ISNUMBER($A11897),$A11897,IFERROR(DATEVALUE($A11897),"")))</f>
        <v/>
      </c>
      <c r="F11897" s="12">
        <f>IF($B11897="","",IF(ISNUMBER($B11897),HOUR($B11897)*2+MINUTE($B11897)/30,IFERROR(VALUE(LEFT($B11897,FIND(":",$B11897)-1))*2+VALUE(MID($B11897,FIND(":",$B11897)+1,2))/30,"")))</f>
        <v/>
      </c>
      <c r="G11897" s="12">
        <f>IF($E11897="","",IF(WEEKDAY($E11897,2)&lt;6,1,0))</f>
        <v/>
      </c>
      <c r="H11897" s="12">
        <f>IF(OR($E11897="",$F11897=""),"",IF(AND($G11897=1,$F11897&gt;='Working Hours'!$C$8,$F11897&lt;'Working Hours'!$C$9),1,0))</f>
        <v/>
      </c>
    </row>
    <row r="11898">
      <c r="A11898" s="11" t="n"/>
      <c r="B11898" s="11" t="n"/>
      <c r="C11898" s="11" t="n"/>
      <c r="E11898" s="12">
        <f>IF($A11898="","",IF(ISNUMBER($A11898),$A11898,IFERROR(DATEVALUE($A11898),"")))</f>
        <v/>
      </c>
      <c r="F11898" s="12">
        <f>IF($B11898="","",IF(ISNUMBER($B11898),HOUR($B11898)*2+MINUTE($B11898)/30,IFERROR(VALUE(LEFT($B11898,FIND(":",$B11898)-1))*2+VALUE(MID($B11898,FIND(":",$B11898)+1,2))/30,"")))</f>
        <v/>
      </c>
      <c r="G11898" s="12">
        <f>IF($E11898="","",IF(WEEKDAY($E11898,2)&lt;6,1,0))</f>
        <v/>
      </c>
      <c r="H11898" s="12">
        <f>IF(OR($E11898="",$F11898=""),"",IF(AND($G11898=1,$F11898&gt;='Working Hours'!$C$8,$F11898&lt;'Working Hours'!$C$9),1,0))</f>
        <v/>
      </c>
    </row>
    <row r="11899">
      <c r="A11899" s="11" t="n"/>
      <c r="B11899" s="11" t="n"/>
      <c r="C11899" s="11" t="n"/>
      <c r="E11899" s="12">
        <f>IF($A11899="","",IF(ISNUMBER($A11899),$A11899,IFERROR(DATEVALUE($A11899),"")))</f>
        <v/>
      </c>
      <c r="F11899" s="12">
        <f>IF($B11899="","",IF(ISNUMBER($B11899),HOUR($B11899)*2+MINUTE($B11899)/30,IFERROR(VALUE(LEFT($B11899,FIND(":",$B11899)-1))*2+VALUE(MID($B11899,FIND(":",$B11899)+1,2))/30,"")))</f>
        <v/>
      </c>
      <c r="G11899" s="12">
        <f>IF($E11899="","",IF(WEEKDAY($E11899,2)&lt;6,1,0))</f>
        <v/>
      </c>
      <c r="H11899" s="12">
        <f>IF(OR($E11899="",$F11899=""),"",IF(AND($G11899=1,$F11899&gt;='Working Hours'!$C$8,$F11899&lt;'Working Hours'!$C$9),1,0))</f>
        <v/>
      </c>
    </row>
    <row r="11900">
      <c r="A11900" s="11" t="n"/>
      <c r="B11900" s="11" t="n"/>
      <c r="C11900" s="11" t="n"/>
      <c r="E11900" s="12">
        <f>IF($A11900="","",IF(ISNUMBER($A11900),$A11900,IFERROR(DATEVALUE($A11900),"")))</f>
        <v/>
      </c>
      <c r="F11900" s="12">
        <f>IF($B11900="","",IF(ISNUMBER($B11900),HOUR($B11900)*2+MINUTE($B11900)/30,IFERROR(VALUE(LEFT($B11900,FIND(":",$B11900)-1))*2+VALUE(MID($B11900,FIND(":",$B11900)+1,2))/30,"")))</f>
        <v/>
      </c>
      <c r="G11900" s="12">
        <f>IF($E11900="","",IF(WEEKDAY($E11900,2)&lt;6,1,0))</f>
        <v/>
      </c>
      <c r="H11900" s="12">
        <f>IF(OR($E11900="",$F11900=""),"",IF(AND($G11900=1,$F11900&gt;='Working Hours'!$C$8,$F11900&lt;'Working Hours'!$C$9),1,0))</f>
        <v/>
      </c>
    </row>
    <row r="11901">
      <c r="A11901" s="11" t="n"/>
      <c r="B11901" s="11" t="n"/>
      <c r="C11901" s="11" t="n"/>
      <c r="E11901" s="12">
        <f>IF($A11901="","",IF(ISNUMBER($A11901),$A11901,IFERROR(DATEVALUE($A11901),"")))</f>
        <v/>
      </c>
      <c r="F11901" s="12">
        <f>IF($B11901="","",IF(ISNUMBER($B11901),HOUR($B11901)*2+MINUTE($B11901)/30,IFERROR(VALUE(LEFT($B11901,FIND(":",$B11901)-1))*2+VALUE(MID($B11901,FIND(":",$B11901)+1,2))/30,"")))</f>
        <v/>
      </c>
      <c r="G11901" s="12">
        <f>IF($E11901="","",IF(WEEKDAY($E11901,2)&lt;6,1,0))</f>
        <v/>
      </c>
      <c r="H11901" s="12">
        <f>IF(OR($E11901="",$F11901=""),"",IF(AND($G11901=1,$F11901&gt;='Working Hours'!$C$8,$F11901&lt;'Working Hours'!$C$9),1,0))</f>
        <v/>
      </c>
    </row>
    <row r="11902">
      <c r="A11902" s="11" t="n"/>
      <c r="B11902" s="11" t="n"/>
      <c r="C11902" s="11" t="n"/>
      <c r="E11902" s="12">
        <f>IF($A11902="","",IF(ISNUMBER($A11902),$A11902,IFERROR(DATEVALUE($A11902),"")))</f>
        <v/>
      </c>
      <c r="F11902" s="12">
        <f>IF($B11902="","",IF(ISNUMBER($B11902),HOUR($B11902)*2+MINUTE($B11902)/30,IFERROR(VALUE(LEFT($B11902,FIND(":",$B11902)-1))*2+VALUE(MID($B11902,FIND(":",$B11902)+1,2))/30,"")))</f>
        <v/>
      </c>
      <c r="G11902" s="12">
        <f>IF($E11902="","",IF(WEEKDAY($E11902,2)&lt;6,1,0))</f>
        <v/>
      </c>
      <c r="H11902" s="12">
        <f>IF(OR($E11902="",$F11902=""),"",IF(AND($G11902=1,$F11902&gt;='Working Hours'!$C$8,$F11902&lt;'Working Hours'!$C$9),1,0))</f>
        <v/>
      </c>
    </row>
    <row r="11903">
      <c r="A11903" s="11" t="n"/>
      <c r="B11903" s="11" t="n"/>
      <c r="C11903" s="11" t="n"/>
      <c r="E11903" s="12">
        <f>IF($A11903="","",IF(ISNUMBER($A11903),$A11903,IFERROR(DATEVALUE($A11903),"")))</f>
        <v/>
      </c>
      <c r="F11903" s="12">
        <f>IF($B11903="","",IF(ISNUMBER($B11903),HOUR($B11903)*2+MINUTE($B11903)/30,IFERROR(VALUE(LEFT($B11903,FIND(":",$B11903)-1))*2+VALUE(MID($B11903,FIND(":",$B11903)+1,2))/30,"")))</f>
        <v/>
      </c>
      <c r="G11903" s="12">
        <f>IF($E11903="","",IF(WEEKDAY($E11903,2)&lt;6,1,0))</f>
        <v/>
      </c>
      <c r="H11903" s="12">
        <f>IF(OR($E11903="",$F11903=""),"",IF(AND($G11903=1,$F11903&gt;='Working Hours'!$C$8,$F11903&lt;'Working Hours'!$C$9),1,0))</f>
        <v/>
      </c>
    </row>
    <row r="11904">
      <c r="A11904" s="11" t="n"/>
      <c r="B11904" s="11" t="n"/>
      <c r="C11904" s="11" t="n"/>
      <c r="E11904" s="12">
        <f>IF($A11904="","",IF(ISNUMBER($A11904),$A11904,IFERROR(DATEVALUE($A11904),"")))</f>
        <v/>
      </c>
      <c r="F11904" s="12">
        <f>IF($B11904="","",IF(ISNUMBER($B11904),HOUR($B11904)*2+MINUTE($B11904)/30,IFERROR(VALUE(LEFT($B11904,FIND(":",$B11904)-1))*2+VALUE(MID($B11904,FIND(":",$B11904)+1,2))/30,"")))</f>
        <v/>
      </c>
      <c r="G11904" s="12">
        <f>IF($E11904="","",IF(WEEKDAY($E11904,2)&lt;6,1,0))</f>
        <v/>
      </c>
      <c r="H11904" s="12">
        <f>IF(OR($E11904="",$F11904=""),"",IF(AND($G11904=1,$F11904&gt;='Working Hours'!$C$8,$F11904&lt;'Working Hours'!$C$9),1,0))</f>
        <v/>
      </c>
    </row>
    <row r="11905">
      <c r="A11905" s="11" t="n"/>
      <c r="B11905" s="11" t="n"/>
      <c r="C11905" s="11" t="n"/>
      <c r="E11905" s="12">
        <f>IF($A11905="","",IF(ISNUMBER($A11905),$A11905,IFERROR(DATEVALUE($A11905),"")))</f>
        <v/>
      </c>
      <c r="F11905" s="12">
        <f>IF($B11905="","",IF(ISNUMBER($B11905),HOUR($B11905)*2+MINUTE($B11905)/30,IFERROR(VALUE(LEFT($B11905,FIND(":",$B11905)-1))*2+VALUE(MID($B11905,FIND(":",$B11905)+1,2))/30,"")))</f>
        <v/>
      </c>
      <c r="G11905" s="12">
        <f>IF($E11905="","",IF(WEEKDAY($E11905,2)&lt;6,1,0))</f>
        <v/>
      </c>
      <c r="H11905" s="12">
        <f>IF(OR($E11905="",$F11905=""),"",IF(AND($G11905=1,$F11905&gt;='Working Hours'!$C$8,$F11905&lt;'Working Hours'!$C$9),1,0))</f>
        <v/>
      </c>
    </row>
    <row r="11906">
      <c r="A11906" s="11" t="n"/>
      <c r="B11906" s="11" t="n"/>
      <c r="C11906" s="11" t="n"/>
      <c r="E11906" s="12">
        <f>IF($A11906="","",IF(ISNUMBER($A11906),$A11906,IFERROR(DATEVALUE($A11906),"")))</f>
        <v/>
      </c>
      <c r="F11906" s="12">
        <f>IF($B11906="","",IF(ISNUMBER($B11906),HOUR($B11906)*2+MINUTE($B11906)/30,IFERROR(VALUE(LEFT($B11906,FIND(":",$B11906)-1))*2+VALUE(MID($B11906,FIND(":",$B11906)+1,2))/30,"")))</f>
        <v/>
      </c>
      <c r="G11906" s="12">
        <f>IF($E11906="","",IF(WEEKDAY($E11906,2)&lt;6,1,0))</f>
        <v/>
      </c>
      <c r="H11906" s="12">
        <f>IF(OR($E11906="",$F11906=""),"",IF(AND($G11906=1,$F11906&gt;='Working Hours'!$C$8,$F11906&lt;'Working Hours'!$C$9),1,0))</f>
        <v/>
      </c>
    </row>
    <row r="11907">
      <c r="A11907" s="11" t="n"/>
      <c r="B11907" s="11" t="n"/>
      <c r="C11907" s="11" t="n"/>
      <c r="E11907" s="12">
        <f>IF($A11907="","",IF(ISNUMBER($A11907),$A11907,IFERROR(DATEVALUE($A11907),"")))</f>
        <v/>
      </c>
      <c r="F11907" s="12">
        <f>IF($B11907="","",IF(ISNUMBER($B11907),HOUR($B11907)*2+MINUTE($B11907)/30,IFERROR(VALUE(LEFT($B11907,FIND(":",$B11907)-1))*2+VALUE(MID($B11907,FIND(":",$B11907)+1,2))/30,"")))</f>
        <v/>
      </c>
      <c r="G11907" s="12">
        <f>IF($E11907="","",IF(WEEKDAY($E11907,2)&lt;6,1,0))</f>
        <v/>
      </c>
      <c r="H11907" s="12">
        <f>IF(OR($E11907="",$F11907=""),"",IF(AND($G11907=1,$F11907&gt;='Working Hours'!$C$8,$F11907&lt;'Working Hours'!$C$9),1,0))</f>
        <v/>
      </c>
    </row>
    <row r="11908">
      <c r="A11908" s="11" t="n"/>
      <c r="B11908" s="11" t="n"/>
      <c r="C11908" s="11" t="n"/>
      <c r="E11908" s="12">
        <f>IF($A11908="","",IF(ISNUMBER($A11908),$A11908,IFERROR(DATEVALUE($A11908),"")))</f>
        <v/>
      </c>
      <c r="F11908" s="12">
        <f>IF($B11908="","",IF(ISNUMBER($B11908),HOUR($B11908)*2+MINUTE($B11908)/30,IFERROR(VALUE(LEFT($B11908,FIND(":",$B11908)-1))*2+VALUE(MID($B11908,FIND(":",$B11908)+1,2))/30,"")))</f>
        <v/>
      </c>
      <c r="G11908" s="12">
        <f>IF($E11908="","",IF(WEEKDAY($E11908,2)&lt;6,1,0))</f>
        <v/>
      </c>
      <c r="H11908" s="12">
        <f>IF(OR($E11908="",$F11908=""),"",IF(AND($G11908=1,$F11908&gt;='Working Hours'!$C$8,$F11908&lt;'Working Hours'!$C$9),1,0))</f>
        <v/>
      </c>
    </row>
    <row r="11909">
      <c r="A11909" s="11" t="n"/>
      <c r="B11909" s="11" t="n"/>
      <c r="C11909" s="11" t="n"/>
      <c r="E11909" s="12">
        <f>IF($A11909="","",IF(ISNUMBER($A11909),$A11909,IFERROR(DATEVALUE($A11909),"")))</f>
        <v/>
      </c>
      <c r="F11909" s="12">
        <f>IF($B11909="","",IF(ISNUMBER($B11909),HOUR($B11909)*2+MINUTE($B11909)/30,IFERROR(VALUE(LEFT($B11909,FIND(":",$B11909)-1))*2+VALUE(MID($B11909,FIND(":",$B11909)+1,2))/30,"")))</f>
        <v/>
      </c>
      <c r="G11909" s="12">
        <f>IF($E11909="","",IF(WEEKDAY($E11909,2)&lt;6,1,0))</f>
        <v/>
      </c>
      <c r="H11909" s="12">
        <f>IF(OR($E11909="",$F11909=""),"",IF(AND($G11909=1,$F11909&gt;='Working Hours'!$C$8,$F11909&lt;'Working Hours'!$C$9),1,0))</f>
        <v/>
      </c>
    </row>
    <row r="11910">
      <c r="A11910" s="11" t="n"/>
      <c r="B11910" s="11" t="n"/>
      <c r="C11910" s="11" t="n"/>
      <c r="E11910" s="12">
        <f>IF($A11910="","",IF(ISNUMBER($A11910),$A11910,IFERROR(DATEVALUE($A11910),"")))</f>
        <v/>
      </c>
      <c r="F11910" s="12">
        <f>IF($B11910="","",IF(ISNUMBER($B11910),HOUR($B11910)*2+MINUTE($B11910)/30,IFERROR(VALUE(LEFT($B11910,FIND(":",$B11910)-1))*2+VALUE(MID($B11910,FIND(":",$B11910)+1,2))/30,"")))</f>
        <v/>
      </c>
      <c r="G11910" s="12">
        <f>IF($E11910="","",IF(WEEKDAY($E11910,2)&lt;6,1,0))</f>
        <v/>
      </c>
      <c r="H11910" s="12">
        <f>IF(OR($E11910="",$F11910=""),"",IF(AND($G11910=1,$F11910&gt;='Working Hours'!$C$8,$F11910&lt;'Working Hours'!$C$9),1,0))</f>
        <v/>
      </c>
    </row>
    <row r="11911">
      <c r="A11911" s="11" t="n"/>
      <c r="B11911" s="11" t="n"/>
      <c r="C11911" s="11" t="n"/>
      <c r="E11911" s="12">
        <f>IF($A11911="","",IF(ISNUMBER($A11911),$A11911,IFERROR(DATEVALUE($A11911),"")))</f>
        <v/>
      </c>
      <c r="F11911" s="12">
        <f>IF($B11911="","",IF(ISNUMBER($B11911),HOUR($B11911)*2+MINUTE($B11911)/30,IFERROR(VALUE(LEFT($B11911,FIND(":",$B11911)-1))*2+VALUE(MID($B11911,FIND(":",$B11911)+1,2))/30,"")))</f>
        <v/>
      </c>
      <c r="G11911" s="12">
        <f>IF($E11911="","",IF(WEEKDAY($E11911,2)&lt;6,1,0))</f>
        <v/>
      </c>
      <c r="H11911" s="12">
        <f>IF(OR($E11911="",$F11911=""),"",IF(AND($G11911=1,$F11911&gt;='Working Hours'!$C$8,$F11911&lt;'Working Hours'!$C$9),1,0))</f>
        <v/>
      </c>
    </row>
    <row r="11912">
      <c r="A11912" s="11" t="n"/>
      <c r="B11912" s="11" t="n"/>
      <c r="C11912" s="11" t="n"/>
      <c r="E11912" s="12">
        <f>IF($A11912="","",IF(ISNUMBER($A11912),$A11912,IFERROR(DATEVALUE($A11912),"")))</f>
        <v/>
      </c>
      <c r="F11912" s="12">
        <f>IF($B11912="","",IF(ISNUMBER($B11912),HOUR($B11912)*2+MINUTE($B11912)/30,IFERROR(VALUE(LEFT($B11912,FIND(":",$B11912)-1))*2+VALUE(MID($B11912,FIND(":",$B11912)+1,2))/30,"")))</f>
        <v/>
      </c>
      <c r="G11912" s="12">
        <f>IF($E11912="","",IF(WEEKDAY($E11912,2)&lt;6,1,0))</f>
        <v/>
      </c>
      <c r="H11912" s="12">
        <f>IF(OR($E11912="",$F11912=""),"",IF(AND($G11912=1,$F11912&gt;='Working Hours'!$C$8,$F11912&lt;'Working Hours'!$C$9),1,0))</f>
        <v/>
      </c>
    </row>
    <row r="11913">
      <c r="A11913" s="11" t="n"/>
      <c r="B11913" s="11" t="n"/>
      <c r="C11913" s="11" t="n"/>
      <c r="E11913" s="12">
        <f>IF($A11913="","",IF(ISNUMBER($A11913),$A11913,IFERROR(DATEVALUE($A11913),"")))</f>
        <v/>
      </c>
      <c r="F11913" s="12">
        <f>IF($B11913="","",IF(ISNUMBER($B11913),HOUR($B11913)*2+MINUTE($B11913)/30,IFERROR(VALUE(LEFT($B11913,FIND(":",$B11913)-1))*2+VALUE(MID($B11913,FIND(":",$B11913)+1,2))/30,"")))</f>
        <v/>
      </c>
      <c r="G11913" s="12">
        <f>IF($E11913="","",IF(WEEKDAY($E11913,2)&lt;6,1,0))</f>
        <v/>
      </c>
      <c r="H11913" s="12">
        <f>IF(OR($E11913="",$F11913=""),"",IF(AND($G11913=1,$F11913&gt;='Working Hours'!$C$8,$F11913&lt;'Working Hours'!$C$9),1,0))</f>
        <v/>
      </c>
    </row>
    <row r="11914">
      <c r="A11914" s="11" t="n"/>
      <c r="B11914" s="11" t="n"/>
      <c r="C11914" s="11" t="n"/>
      <c r="E11914" s="12">
        <f>IF($A11914="","",IF(ISNUMBER($A11914),$A11914,IFERROR(DATEVALUE($A11914),"")))</f>
        <v/>
      </c>
      <c r="F11914" s="12">
        <f>IF($B11914="","",IF(ISNUMBER($B11914),HOUR($B11914)*2+MINUTE($B11914)/30,IFERROR(VALUE(LEFT($B11914,FIND(":",$B11914)-1))*2+VALUE(MID($B11914,FIND(":",$B11914)+1,2))/30,"")))</f>
        <v/>
      </c>
      <c r="G11914" s="12">
        <f>IF($E11914="","",IF(WEEKDAY($E11914,2)&lt;6,1,0))</f>
        <v/>
      </c>
      <c r="H11914" s="12">
        <f>IF(OR($E11914="",$F11914=""),"",IF(AND($G11914=1,$F11914&gt;='Working Hours'!$C$8,$F11914&lt;'Working Hours'!$C$9),1,0))</f>
        <v/>
      </c>
    </row>
    <row r="11915">
      <c r="A11915" s="11" t="n"/>
      <c r="B11915" s="11" t="n"/>
      <c r="C11915" s="11" t="n"/>
      <c r="E11915" s="12">
        <f>IF($A11915="","",IF(ISNUMBER($A11915),$A11915,IFERROR(DATEVALUE($A11915),"")))</f>
        <v/>
      </c>
      <c r="F11915" s="12">
        <f>IF($B11915="","",IF(ISNUMBER($B11915),HOUR($B11915)*2+MINUTE($B11915)/30,IFERROR(VALUE(LEFT($B11915,FIND(":",$B11915)-1))*2+VALUE(MID($B11915,FIND(":",$B11915)+1,2))/30,"")))</f>
        <v/>
      </c>
      <c r="G11915" s="12">
        <f>IF($E11915="","",IF(WEEKDAY($E11915,2)&lt;6,1,0))</f>
        <v/>
      </c>
      <c r="H11915" s="12">
        <f>IF(OR($E11915="",$F11915=""),"",IF(AND($G11915=1,$F11915&gt;='Working Hours'!$C$8,$F11915&lt;'Working Hours'!$C$9),1,0))</f>
        <v/>
      </c>
    </row>
    <row r="11916">
      <c r="A11916" s="11" t="n"/>
      <c r="B11916" s="11" t="n"/>
      <c r="C11916" s="11" t="n"/>
      <c r="E11916" s="12">
        <f>IF($A11916="","",IF(ISNUMBER($A11916),$A11916,IFERROR(DATEVALUE($A11916),"")))</f>
        <v/>
      </c>
      <c r="F11916" s="12">
        <f>IF($B11916="","",IF(ISNUMBER($B11916),HOUR($B11916)*2+MINUTE($B11916)/30,IFERROR(VALUE(LEFT($B11916,FIND(":",$B11916)-1))*2+VALUE(MID($B11916,FIND(":",$B11916)+1,2))/30,"")))</f>
        <v/>
      </c>
      <c r="G11916" s="12">
        <f>IF($E11916="","",IF(WEEKDAY($E11916,2)&lt;6,1,0))</f>
        <v/>
      </c>
      <c r="H11916" s="12">
        <f>IF(OR($E11916="",$F11916=""),"",IF(AND($G11916=1,$F11916&gt;='Working Hours'!$C$8,$F11916&lt;'Working Hours'!$C$9),1,0))</f>
        <v/>
      </c>
    </row>
    <row r="11917">
      <c r="A11917" s="11" t="n"/>
      <c r="B11917" s="11" t="n"/>
      <c r="C11917" s="11" t="n"/>
      <c r="E11917" s="12">
        <f>IF($A11917="","",IF(ISNUMBER($A11917),$A11917,IFERROR(DATEVALUE($A11917),"")))</f>
        <v/>
      </c>
      <c r="F11917" s="12">
        <f>IF($B11917="","",IF(ISNUMBER($B11917),HOUR($B11917)*2+MINUTE($B11917)/30,IFERROR(VALUE(LEFT($B11917,FIND(":",$B11917)-1))*2+VALUE(MID($B11917,FIND(":",$B11917)+1,2))/30,"")))</f>
        <v/>
      </c>
      <c r="G11917" s="12">
        <f>IF($E11917="","",IF(WEEKDAY($E11917,2)&lt;6,1,0))</f>
        <v/>
      </c>
      <c r="H11917" s="12">
        <f>IF(OR($E11917="",$F11917=""),"",IF(AND($G11917=1,$F11917&gt;='Working Hours'!$C$8,$F11917&lt;'Working Hours'!$C$9),1,0))</f>
        <v/>
      </c>
    </row>
    <row r="11918">
      <c r="A11918" s="11" t="n"/>
      <c r="B11918" s="11" t="n"/>
      <c r="C11918" s="11" t="n"/>
      <c r="E11918" s="12">
        <f>IF($A11918="","",IF(ISNUMBER($A11918),$A11918,IFERROR(DATEVALUE($A11918),"")))</f>
        <v/>
      </c>
      <c r="F11918" s="12">
        <f>IF($B11918="","",IF(ISNUMBER($B11918),HOUR($B11918)*2+MINUTE($B11918)/30,IFERROR(VALUE(LEFT($B11918,FIND(":",$B11918)-1))*2+VALUE(MID($B11918,FIND(":",$B11918)+1,2))/30,"")))</f>
        <v/>
      </c>
      <c r="G11918" s="12">
        <f>IF($E11918="","",IF(WEEKDAY($E11918,2)&lt;6,1,0))</f>
        <v/>
      </c>
      <c r="H11918" s="12">
        <f>IF(OR($E11918="",$F11918=""),"",IF(AND($G11918=1,$F11918&gt;='Working Hours'!$C$8,$F11918&lt;'Working Hours'!$C$9),1,0))</f>
        <v/>
      </c>
    </row>
    <row r="11919">
      <c r="A11919" s="11" t="n"/>
      <c r="B11919" s="11" t="n"/>
      <c r="C11919" s="11" t="n"/>
      <c r="E11919" s="12">
        <f>IF($A11919="","",IF(ISNUMBER($A11919),$A11919,IFERROR(DATEVALUE($A11919),"")))</f>
        <v/>
      </c>
      <c r="F11919" s="12">
        <f>IF($B11919="","",IF(ISNUMBER($B11919),HOUR($B11919)*2+MINUTE($B11919)/30,IFERROR(VALUE(LEFT($B11919,FIND(":",$B11919)-1))*2+VALUE(MID($B11919,FIND(":",$B11919)+1,2))/30,"")))</f>
        <v/>
      </c>
      <c r="G11919" s="12">
        <f>IF($E11919="","",IF(WEEKDAY($E11919,2)&lt;6,1,0))</f>
        <v/>
      </c>
      <c r="H11919" s="12">
        <f>IF(OR($E11919="",$F11919=""),"",IF(AND($G11919=1,$F11919&gt;='Working Hours'!$C$8,$F11919&lt;'Working Hours'!$C$9),1,0))</f>
        <v/>
      </c>
    </row>
    <row r="11920">
      <c r="A11920" s="11" t="n"/>
      <c r="B11920" s="11" t="n"/>
      <c r="C11920" s="11" t="n"/>
      <c r="E11920" s="12">
        <f>IF($A11920="","",IF(ISNUMBER($A11920),$A11920,IFERROR(DATEVALUE($A11920),"")))</f>
        <v/>
      </c>
      <c r="F11920" s="12">
        <f>IF($B11920="","",IF(ISNUMBER($B11920),HOUR($B11920)*2+MINUTE($B11920)/30,IFERROR(VALUE(LEFT($B11920,FIND(":",$B11920)-1))*2+VALUE(MID($B11920,FIND(":",$B11920)+1,2))/30,"")))</f>
        <v/>
      </c>
      <c r="G11920" s="12">
        <f>IF($E11920="","",IF(WEEKDAY($E11920,2)&lt;6,1,0))</f>
        <v/>
      </c>
      <c r="H11920" s="12">
        <f>IF(OR($E11920="",$F11920=""),"",IF(AND($G11920=1,$F11920&gt;='Working Hours'!$C$8,$F11920&lt;'Working Hours'!$C$9),1,0))</f>
        <v/>
      </c>
    </row>
    <row r="11921">
      <c r="A11921" s="11" t="n"/>
      <c r="B11921" s="11" t="n"/>
      <c r="C11921" s="11" t="n"/>
      <c r="E11921" s="12">
        <f>IF($A11921="","",IF(ISNUMBER($A11921),$A11921,IFERROR(DATEVALUE($A11921),"")))</f>
        <v/>
      </c>
      <c r="F11921" s="12">
        <f>IF($B11921="","",IF(ISNUMBER($B11921),HOUR($B11921)*2+MINUTE($B11921)/30,IFERROR(VALUE(LEFT($B11921,FIND(":",$B11921)-1))*2+VALUE(MID($B11921,FIND(":",$B11921)+1,2))/30,"")))</f>
        <v/>
      </c>
      <c r="G11921" s="12">
        <f>IF($E11921="","",IF(WEEKDAY($E11921,2)&lt;6,1,0))</f>
        <v/>
      </c>
      <c r="H11921" s="12">
        <f>IF(OR($E11921="",$F11921=""),"",IF(AND($G11921=1,$F11921&gt;='Working Hours'!$C$8,$F11921&lt;'Working Hours'!$C$9),1,0))</f>
        <v/>
      </c>
    </row>
    <row r="11922">
      <c r="A11922" s="11" t="n"/>
      <c r="B11922" s="11" t="n"/>
      <c r="C11922" s="11" t="n"/>
      <c r="E11922" s="12">
        <f>IF($A11922="","",IF(ISNUMBER($A11922),$A11922,IFERROR(DATEVALUE($A11922),"")))</f>
        <v/>
      </c>
      <c r="F11922" s="12">
        <f>IF($B11922="","",IF(ISNUMBER($B11922),HOUR($B11922)*2+MINUTE($B11922)/30,IFERROR(VALUE(LEFT($B11922,FIND(":",$B11922)-1))*2+VALUE(MID($B11922,FIND(":",$B11922)+1,2))/30,"")))</f>
        <v/>
      </c>
      <c r="G11922" s="12">
        <f>IF($E11922="","",IF(WEEKDAY($E11922,2)&lt;6,1,0))</f>
        <v/>
      </c>
      <c r="H11922" s="12">
        <f>IF(OR($E11922="",$F11922=""),"",IF(AND($G11922=1,$F11922&gt;='Working Hours'!$C$8,$F11922&lt;'Working Hours'!$C$9),1,0))</f>
        <v/>
      </c>
    </row>
    <row r="11923">
      <c r="A11923" s="11" t="n"/>
      <c r="B11923" s="11" t="n"/>
      <c r="C11923" s="11" t="n"/>
      <c r="E11923" s="12">
        <f>IF($A11923="","",IF(ISNUMBER($A11923),$A11923,IFERROR(DATEVALUE($A11923),"")))</f>
        <v/>
      </c>
      <c r="F11923" s="12">
        <f>IF($B11923="","",IF(ISNUMBER($B11923),HOUR($B11923)*2+MINUTE($B11923)/30,IFERROR(VALUE(LEFT($B11923,FIND(":",$B11923)-1))*2+VALUE(MID($B11923,FIND(":",$B11923)+1,2))/30,"")))</f>
        <v/>
      </c>
      <c r="G11923" s="12">
        <f>IF($E11923="","",IF(WEEKDAY($E11923,2)&lt;6,1,0))</f>
        <v/>
      </c>
      <c r="H11923" s="12">
        <f>IF(OR($E11923="",$F11923=""),"",IF(AND($G11923=1,$F11923&gt;='Working Hours'!$C$8,$F11923&lt;'Working Hours'!$C$9),1,0))</f>
        <v/>
      </c>
    </row>
    <row r="11924">
      <c r="A11924" s="11" t="n"/>
      <c r="B11924" s="11" t="n"/>
      <c r="C11924" s="11" t="n"/>
      <c r="E11924" s="12">
        <f>IF($A11924="","",IF(ISNUMBER($A11924),$A11924,IFERROR(DATEVALUE($A11924),"")))</f>
        <v/>
      </c>
      <c r="F11924" s="12">
        <f>IF($B11924="","",IF(ISNUMBER($B11924),HOUR($B11924)*2+MINUTE($B11924)/30,IFERROR(VALUE(LEFT($B11924,FIND(":",$B11924)-1))*2+VALUE(MID($B11924,FIND(":",$B11924)+1,2))/30,"")))</f>
        <v/>
      </c>
      <c r="G11924" s="12">
        <f>IF($E11924="","",IF(WEEKDAY($E11924,2)&lt;6,1,0))</f>
        <v/>
      </c>
      <c r="H11924" s="12">
        <f>IF(OR($E11924="",$F11924=""),"",IF(AND($G11924=1,$F11924&gt;='Working Hours'!$C$8,$F11924&lt;'Working Hours'!$C$9),1,0))</f>
        <v/>
      </c>
    </row>
    <row r="11925">
      <c r="A11925" s="11" t="n"/>
      <c r="B11925" s="11" t="n"/>
      <c r="C11925" s="11" t="n"/>
      <c r="E11925" s="12">
        <f>IF($A11925="","",IF(ISNUMBER($A11925),$A11925,IFERROR(DATEVALUE($A11925),"")))</f>
        <v/>
      </c>
      <c r="F11925" s="12">
        <f>IF($B11925="","",IF(ISNUMBER($B11925),HOUR($B11925)*2+MINUTE($B11925)/30,IFERROR(VALUE(LEFT($B11925,FIND(":",$B11925)-1))*2+VALUE(MID($B11925,FIND(":",$B11925)+1,2))/30,"")))</f>
        <v/>
      </c>
      <c r="G11925" s="12">
        <f>IF($E11925="","",IF(WEEKDAY($E11925,2)&lt;6,1,0))</f>
        <v/>
      </c>
      <c r="H11925" s="12">
        <f>IF(OR($E11925="",$F11925=""),"",IF(AND($G11925=1,$F11925&gt;='Working Hours'!$C$8,$F11925&lt;'Working Hours'!$C$9),1,0))</f>
        <v/>
      </c>
    </row>
    <row r="11926">
      <c r="A11926" s="11" t="n"/>
      <c r="B11926" s="11" t="n"/>
      <c r="C11926" s="11" t="n"/>
      <c r="E11926" s="12">
        <f>IF($A11926="","",IF(ISNUMBER($A11926),$A11926,IFERROR(DATEVALUE($A11926),"")))</f>
        <v/>
      </c>
      <c r="F11926" s="12">
        <f>IF($B11926="","",IF(ISNUMBER($B11926),HOUR($B11926)*2+MINUTE($B11926)/30,IFERROR(VALUE(LEFT($B11926,FIND(":",$B11926)-1))*2+VALUE(MID($B11926,FIND(":",$B11926)+1,2))/30,"")))</f>
        <v/>
      </c>
      <c r="G11926" s="12">
        <f>IF($E11926="","",IF(WEEKDAY($E11926,2)&lt;6,1,0))</f>
        <v/>
      </c>
      <c r="H11926" s="12">
        <f>IF(OR($E11926="",$F11926=""),"",IF(AND($G11926=1,$F11926&gt;='Working Hours'!$C$8,$F11926&lt;'Working Hours'!$C$9),1,0))</f>
        <v/>
      </c>
    </row>
    <row r="11927">
      <c r="A11927" s="11" t="n"/>
      <c r="B11927" s="11" t="n"/>
      <c r="C11927" s="11" t="n"/>
      <c r="E11927" s="12">
        <f>IF($A11927="","",IF(ISNUMBER($A11927),$A11927,IFERROR(DATEVALUE($A11927),"")))</f>
        <v/>
      </c>
      <c r="F11927" s="12">
        <f>IF($B11927="","",IF(ISNUMBER($B11927),HOUR($B11927)*2+MINUTE($B11927)/30,IFERROR(VALUE(LEFT($B11927,FIND(":",$B11927)-1))*2+VALUE(MID($B11927,FIND(":",$B11927)+1,2))/30,"")))</f>
        <v/>
      </c>
      <c r="G11927" s="12">
        <f>IF($E11927="","",IF(WEEKDAY($E11927,2)&lt;6,1,0))</f>
        <v/>
      </c>
      <c r="H11927" s="12">
        <f>IF(OR($E11927="",$F11927=""),"",IF(AND($G11927=1,$F11927&gt;='Working Hours'!$C$8,$F11927&lt;'Working Hours'!$C$9),1,0))</f>
        <v/>
      </c>
    </row>
    <row r="11928">
      <c r="A11928" s="11" t="n"/>
      <c r="B11928" s="11" t="n"/>
      <c r="C11928" s="11" t="n"/>
      <c r="E11928" s="12">
        <f>IF($A11928="","",IF(ISNUMBER($A11928),$A11928,IFERROR(DATEVALUE($A11928),"")))</f>
        <v/>
      </c>
      <c r="F11928" s="12">
        <f>IF($B11928="","",IF(ISNUMBER($B11928),HOUR($B11928)*2+MINUTE($B11928)/30,IFERROR(VALUE(LEFT($B11928,FIND(":",$B11928)-1))*2+VALUE(MID($B11928,FIND(":",$B11928)+1,2))/30,"")))</f>
        <v/>
      </c>
      <c r="G11928" s="12">
        <f>IF($E11928="","",IF(WEEKDAY($E11928,2)&lt;6,1,0))</f>
        <v/>
      </c>
      <c r="H11928" s="12">
        <f>IF(OR($E11928="",$F11928=""),"",IF(AND($G11928=1,$F11928&gt;='Working Hours'!$C$8,$F11928&lt;'Working Hours'!$C$9),1,0))</f>
        <v/>
      </c>
    </row>
    <row r="11929">
      <c r="A11929" s="11" t="n"/>
      <c r="B11929" s="11" t="n"/>
      <c r="C11929" s="11" t="n"/>
      <c r="E11929" s="12">
        <f>IF($A11929="","",IF(ISNUMBER($A11929),$A11929,IFERROR(DATEVALUE($A11929),"")))</f>
        <v/>
      </c>
      <c r="F11929" s="12">
        <f>IF($B11929="","",IF(ISNUMBER($B11929),HOUR($B11929)*2+MINUTE($B11929)/30,IFERROR(VALUE(LEFT($B11929,FIND(":",$B11929)-1))*2+VALUE(MID($B11929,FIND(":",$B11929)+1,2))/30,"")))</f>
        <v/>
      </c>
      <c r="G11929" s="12">
        <f>IF($E11929="","",IF(WEEKDAY($E11929,2)&lt;6,1,0))</f>
        <v/>
      </c>
      <c r="H11929" s="12">
        <f>IF(OR($E11929="",$F11929=""),"",IF(AND($G11929=1,$F11929&gt;='Working Hours'!$C$8,$F11929&lt;'Working Hours'!$C$9),1,0))</f>
        <v/>
      </c>
    </row>
    <row r="11930">
      <c r="A11930" s="11" t="n"/>
      <c r="B11930" s="11" t="n"/>
      <c r="C11930" s="11" t="n"/>
      <c r="E11930" s="12">
        <f>IF($A11930="","",IF(ISNUMBER($A11930),$A11930,IFERROR(DATEVALUE($A11930),"")))</f>
        <v/>
      </c>
      <c r="F11930" s="12">
        <f>IF($B11930="","",IF(ISNUMBER($B11930),HOUR($B11930)*2+MINUTE($B11930)/30,IFERROR(VALUE(LEFT($B11930,FIND(":",$B11930)-1))*2+VALUE(MID($B11930,FIND(":",$B11930)+1,2))/30,"")))</f>
        <v/>
      </c>
      <c r="G11930" s="12">
        <f>IF($E11930="","",IF(WEEKDAY($E11930,2)&lt;6,1,0))</f>
        <v/>
      </c>
      <c r="H11930" s="12">
        <f>IF(OR($E11930="",$F11930=""),"",IF(AND($G11930=1,$F11930&gt;='Working Hours'!$C$8,$F11930&lt;'Working Hours'!$C$9),1,0))</f>
        <v/>
      </c>
    </row>
    <row r="11931">
      <c r="A11931" s="11" t="n"/>
      <c r="B11931" s="11" t="n"/>
      <c r="C11931" s="11" t="n"/>
      <c r="E11931" s="12">
        <f>IF($A11931="","",IF(ISNUMBER($A11931),$A11931,IFERROR(DATEVALUE($A11931),"")))</f>
        <v/>
      </c>
      <c r="F11931" s="12">
        <f>IF($B11931="","",IF(ISNUMBER($B11931),HOUR($B11931)*2+MINUTE($B11931)/30,IFERROR(VALUE(LEFT($B11931,FIND(":",$B11931)-1))*2+VALUE(MID($B11931,FIND(":",$B11931)+1,2))/30,"")))</f>
        <v/>
      </c>
      <c r="G11931" s="12">
        <f>IF($E11931="","",IF(WEEKDAY($E11931,2)&lt;6,1,0))</f>
        <v/>
      </c>
      <c r="H11931" s="12">
        <f>IF(OR($E11931="",$F11931=""),"",IF(AND($G11931=1,$F11931&gt;='Working Hours'!$C$8,$F11931&lt;'Working Hours'!$C$9),1,0))</f>
        <v/>
      </c>
    </row>
    <row r="11932">
      <c r="A11932" s="11" t="n"/>
      <c r="B11932" s="11" t="n"/>
      <c r="C11932" s="11" t="n"/>
      <c r="E11932" s="12">
        <f>IF($A11932="","",IF(ISNUMBER($A11932),$A11932,IFERROR(DATEVALUE($A11932),"")))</f>
        <v/>
      </c>
      <c r="F11932" s="12">
        <f>IF($B11932="","",IF(ISNUMBER($B11932),HOUR($B11932)*2+MINUTE($B11932)/30,IFERROR(VALUE(LEFT($B11932,FIND(":",$B11932)-1))*2+VALUE(MID($B11932,FIND(":",$B11932)+1,2))/30,"")))</f>
        <v/>
      </c>
      <c r="G11932" s="12">
        <f>IF($E11932="","",IF(WEEKDAY($E11932,2)&lt;6,1,0))</f>
        <v/>
      </c>
      <c r="H11932" s="12">
        <f>IF(OR($E11932="",$F11932=""),"",IF(AND($G11932=1,$F11932&gt;='Working Hours'!$C$8,$F11932&lt;'Working Hours'!$C$9),1,0))</f>
        <v/>
      </c>
    </row>
    <row r="11933">
      <c r="A11933" s="11" t="n"/>
      <c r="B11933" s="11" t="n"/>
      <c r="C11933" s="11" t="n"/>
      <c r="E11933" s="12">
        <f>IF($A11933="","",IF(ISNUMBER($A11933),$A11933,IFERROR(DATEVALUE($A11933),"")))</f>
        <v/>
      </c>
      <c r="F11933" s="12">
        <f>IF($B11933="","",IF(ISNUMBER($B11933),HOUR($B11933)*2+MINUTE($B11933)/30,IFERROR(VALUE(LEFT($B11933,FIND(":",$B11933)-1))*2+VALUE(MID($B11933,FIND(":",$B11933)+1,2))/30,"")))</f>
        <v/>
      </c>
      <c r="G11933" s="12">
        <f>IF($E11933="","",IF(WEEKDAY($E11933,2)&lt;6,1,0))</f>
        <v/>
      </c>
      <c r="H11933" s="12">
        <f>IF(OR($E11933="",$F11933=""),"",IF(AND($G11933=1,$F11933&gt;='Working Hours'!$C$8,$F11933&lt;'Working Hours'!$C$9),1,0))</f>
        <v/>
      </c>
    </row>
    <row r="11934">
      <c r="A11934" s="11" t="n"/>
      <c r="B11934" s="11" t="n"/>
      <c r="C11934" s="11" t="n"/>
      <c r="E11934" s="12">
        <f>IF($A11934="","",IF(ISNUMBER($A11934),$A11934,IFERROR(DATEVALUE($A11934),"")))</f>
        <v/>
      </c>
      <c r="F11934" s="12">
        <f>IF($B11934="","",IF(ISNUMBER($B11934),HOUR($B11934)*2+MINUTE($B11934)/30,IFERROR(VALUE(LEFT($B11934,FIND(":",$B11934)-1))*2+VALUE(MID($B11934,FIND(":",$B11934)+1,2))/30,"")))</f>
        <v/>
      </c>
      <c r="G11934" s="12">
        <f>IF($E11934="","",IF(WEEKDAY($E11934,2)&lt;6,1,0))</f>
        <v/>
      </c>
      <c r="H11934" s="12">
        <f>IF(OR($E11934="",$F11934=""),"",IF(AND($G11934=1,$F11934&gt;='Working Hours'!$C$8,$F11934&lt;'Working Hours'!$C$9),1,0))</f>
        <v/>
      </c>
    </row>
    <row r="11935">
      <c r="A11935" s="11" t="n"/>
      <c r="B11935" s="11" t="n"/>
      <c r="C11935" s="11" t="n"/>
      <c r="E11935" s="12">
        <f>IF($A11935="","",IF(ISNUMBER($A11935),$A11935,IFERROR(DATEVALUE($A11935),"")))</f>
        <v/>
      </c>
      <c r="F11935" s="12">
        <f>IF($B11935="","",IF(ISNUMBER($B11935),HOUR($B11935)*2+MINUTE($B11935)/30,IFERROR(VALUE(LEFT($B11935,FIND(":",$B11935)-1))*2+VALUE(MID($B11935,FIND(":",$B11935)+1,2))/30,"")))</f>
        <v/>
      </c>
      <c r="G11935" s="12">
        <f>IF($E11935="","",IF(WEEKDAY($E11935,2)&lt;6,1,0))</f>
        <v/>
      </c>
      <c r="H11935" s="12">
        <f>IF(OR($E11935="",$F11935=""),"",IF(AND($G11935=1,$F11935&gt;='Working Hours'!$C$8,$F11935&lt;'Working Hours'!$C$9),1,0))</f>
        <v/>
      </c>
    </row>
    <row r="11936">
      <c r="A11936" s="11" t="n"/>
      <c r="B11936" s="11" t="n"/>
      <c r="C11936" s="11" t="n"/>
      <c r="E11936" s="12">
        <f>IF($A11936="","",IF(ISNUMBER($A11936),$A11936,IFERROR(DATEVALUE($A11936),"")))</f>
        <v/>
      </c>
      <c r="F11936" s="12">
        <f>IF($B11936="","",IF(ISNUMBER($B11936),HOUR($B11936)*2+MINUTE($B11936)/30,IFERROR(VALUE(LEFT($B11936,FIND(":",$B11936)-1))*2+VALUE(MID($B11936,FIND(":",$B11936)+1,2))/30,"")))</f>
        <v/>
      </c>
      <c r="G11936" s="12">
        <f>IF($E11936="","",IF(WEEKDAY($E11936,2)&lt;6,1,0))</f>
        <v/>
      </c>
      <c r="H11936" s="12">
        <f>IF(OR($E11936="",$F11936=""),"",IF(AND($G11936=1,$F11936&gt;='Working Hours'!$C$8,$F11936&lt;'Working Hours'!$C$9),1,0))</f>
        <v/>
      </c>
    </row>
    <row r="11937">
      <c r="A11937" s="11" t="n"/>
      <c r="B11937" s="11" t="n"/>
      <c r="C11937" s="11" t="n"/>
      <c r="E11937" s="12">
        <f>IF($A11937="","",IF(ISNUMBER($A11937),$A11937,IFERROR(DATEVALUE($A11937),"")))</f>
        <v/>
      </c>
      <c r="F11937" s="12">
        <f>IF($B11937="","",IF(ISNUMBER($B11937),HOUR($B11937)*2+MINUTE($B11937)/30,IFERROR(VALUE(LEFT($B11937,FIND(":",$B11937)-1))*2+VALUE(MID($B11937,FIND(":",$B11937)+1,2))/30,"")))</f>
        <v/>
      </c>
      <c r="G11937" s="12">
        <f>IF($E11937="","",IF(WEEKDAY($E11937,2)&lt;6,1,0))</f>
        <v/>
      </c>
      <c r="H11937" s="12">
        <f>IF(OR($E11937="",$F11937=""),"",IF(AND($G11937=1,$F11937&gt;='Working Hours'!$C$8,$F11937&lt;'Working Hours'!$C$9),1,0))</f>
        <v/>
      </c>
    </row>
    <row r="11938">
      <c r="A11938" s="11" t="n"/>
      <c r="B11938" s="11" t="n"/>
      <c r="C11938" s="11" t="n"/>
      <c r="E11938" s="12">
        <f>IF($A11938="","",IF(ISNUMBER($A11938),$A11938,IFERROR(DATEVALUE($A11938),"")))</f>
        <v/>
      </c>
      <c r="F11938" s="12">
        <f>IF($B11938="","",IF(ISNUMBER($B11938),HOUR($B11938)*2+MINUTE($B11938)/30,IFERROR(VALUE(LEFT($B11938,FIND(":",$B11938)-1))*2+VALUE(MID($B11938,FIND(":",$B11938)+1,2))/30,"")))</f>
        <v/>
      </c>
      <c r="G11938" s="12">
        <f>IF($E11938="","",IF(WEEKDAY($E11938,2)&lt;6,1,0))</f>
        <v/>
      </c>
      <c r="H11938" s="12">
        <f>IF(OR($E11938="",$F11938=""),"",IF(AND($G11938=1,$F11938&gt;='Working Hours'!$C$8,$F11938&lt;'Working Hours'!$C$9),1,0))</f>
        <v/>
      </c>
    </row>
    <row r="11939">
      <c r="A11939" s="11" t="n"/>
      <c r="B11939" s="11" t="n"/>
      <c r="C11939" s="11" t="n"/>
      <c r="E11939" s="12">
        <f>IF($A11939="","",IF(ISNUMBER($A11939),$A11939,IFERROR(DATEVALUE($A11939),"")))</f>
        <v/>
      </c>
      <c r="F11939" s="12">
        <f>IF($B11939="","",IF(ISNUMBER($B11939),HOUR($B11939)*2+MINUTE($B11939)/30,IFERROR(VALUE(LEFT($B11939,FIND(":",$B11939)-1))*2+VALUE(MID($B11939,FIND(":",$B11939)+1,2))/30,"")))</f>
        <v/>
      </c>
      <c r="G11939" s="12">
        <f>IF($E11939="","",IF(WEEKDAY($E11939,2)&lt;6,1,0))</f>
        <v/>
      </c>
      <c r="H11939" s="12">
        <f>IF(OR($E11939="",$F11939=""),"",IF(AND($G11939=1,$F11939&gt;='Working Hours'!$C$8,$F11939&lt;'Working Hours'!$C$9),1,0))</f>
        <v/>
      </c>
    </row>
    <row r="11940">
      <c r="A11940" s="11" t="n"/>
      <c r="B11940" s="11" t="n"/>
      <c r="C11940" s="11" t="n"/>
      <c r="E11940" s="12">
        <f>IF($A11940="","",IF(ISNUMBER($A11940),$A11940,IFERROR(DATEVALUE($A11940),"")))</f>
        <v/>
      </c>
      <c r="F11940" s="12">
        <f>IF($B11940="","",IF(ISNUMBER($B11940),HOUR($B11940)*2+MINUTE($B11940)/30,IFERROR(VALUE(LEFT($B11940,FIND(":",$B11940)-1))*2+VALUE(MID($B11940,FIND(":",$B11940)+1,2))/30,"")))</f>
        <v/>
      </c>
      <c r="G11940" s="12">
        <f>IF($E11940="","",IF(WEEKDAY($E11940,2)&lt;6,1,0))</f>
        <v/>
      </c>
      <c r="H11940" s="12">
        <f>IF(OR($E11940="",$F11940=""),"",IF(AND($G11940=1,$F11940&gt;='Working Hours'!$C$8,$F11940&lt;'Working Hours'!$C$9),1,0))</f>
        <v/>
      </c>
    </row>
    <row r="11941">
      <c r="A11941" s="11" t="n"/>
      <c r="B11941" s="11" t="n"/>
      <c r="C11941" s="11" t="n"/>
      <c r="E11941" s="12">
        <f>IF($A11941="","",IF(ISNUMBER($A11941),$A11941,IFERROR(DATEVALUE($A11941),"")))</f>
        <v/>
      </c>
      <c r="F11941" s="12">
        <f>IF($B11941="","",IF(ISNUMBER($B11941),HOUR($B11941)*2+MINUTE($B11941)/30,IFERROR(VALUE(LEFT($B11941,FIND(":",$B11941)-1))*2+VALUE(MID($B11941,FIND(":",$B11941)+1,2))/30,"")))</f>
        <v/>
      </c>
      <c r="G11941" s="12">
        <f>IF($E11941="","",IF(WEEKDAY($E11941,2)&lt;6,1,0))</f>
        <v/>
      </c>
      <c r="H11941" s="12">
        <f>IF(OR($E11941="",$F11941=""),"",IF(AND($G11941=1,$F11941&gt;='Working Hours'!$C$8,$F11941&lt;'Working Hours'!$C$9),1,0))</f>
        <v/>
      </c>
    </row>
    <row r="11942">
      <c r="A11942" s="11" t="n"/>
      <c r="B11942" s="11" t="n"/>
      <c r="C11942" s="11" t="n"/>
      <c r="E11942" s="12">
        <f>IF($A11942="","",IF(ISNUMBER($A11942),$A11942,IFERROR(DATEVALUE($A11942),"")))</f>
        <v/>
      </c>
      <c r="F11942" s="12">
        <f>IF($B11942="","",IF(ISNUMBER($B11942),HOUR($B11942)*2+MINUTE($B11942)/30,IFERROR(VALUE(LEFT($B11942,FIND(":",$B11942)-1))*2+VALUE(MID($B11942,FIND(":",$B11942)+1,2))/30,"")))</f>
        <v/>
      </c>
      <c r="G11942" s="12">
        <f>IF($E11942="","",IF(WEEKDAY($E11942,2)&lt;6,1,0))</f>
        <v/>
      </c>
      <c r="H11942" s="12">
        <f>IF(OR($E11942="",$F11942=""),"",IF(AND($G11942=1,$F11942&gt;='Working Hours'!$C$8,$F11942&lt;'Working Hours'!$C$9),1,0))</f>
        <v/>
      </c>
    </row>
    <row r="11943">
      <c r="A11943" s="11" t="n"/>
      <c r="B11943" s="11" t="n"/>
      <c r="C11943" s="11" t="n"/>
      <c r="E11943" s="12">
        <f>IF($A11943="","",IF(ISNUMBER($A11943),$A11943,IFERROR(DATEVALUE($A11943),"")))</f>
        <v/>
      </c>
      <c r="F11943" s="12">
        <f>IF($B11943="","",IF(ISNUMBER($B11943),HOUR($B11943)*2+MINUTE($B11943)/30,IFERROR(VALUE(LEFT($B11943,FIND(":",$B11943)-1))*2+VALUE(MID($B11943,FIND(":",$B11943)+1,2))/30,"")))</f>
        <v/>
      </c>
      <c r="G11943" s="12">
        <f>IF($E11943="","",IF(WEEKDAY($E11943,2)&lt;6,1,0))</f>
        <v/>
      </c>
      <c r="H11943" s="12">
        <f>IF(OR($E11943="",$F11943=""),"",IF(AND($G11943=1,$F11943&gt;='Working Hours'!$C$8,$F11943&lt;'Working Hours'!$C$9),1,0))</f>
        <v/>
      </c>
    </row>
    <row r="11944">
      <c r="A11944" s="11" t="n"/>
      <c r="B11944" s="11" t="n"/>
      <c r="C11944" s="11" t="n"/>
      <c r="E11944" s="12">
        <f>IF($A11944="","",IF(ISNUMBER($A11944),$A11944,IFERROR(DATEVALUE($A11944),"")))</f>
        <v/>
      </c>
      <c r="F11944" s="12">
        <f>IF($B11944="","",IF(ISNUMBER($B11944),HOUR($B11944)*2+MINUTE($B11944)/30,IFERROR(VALUE(LEFT($B11944,FIND(":",$B11944)-1))*2+VALUE(MID($B11944,FIND(":",$B11944)+1,2))/30,"")))</f>
        <v/>
      </c>
      <c r="G11944" s="12">
        <f>IF($E11944="","",IF(WEEKDAY($E11944,2)&lt;6,1,0))</f>
        <v/>
      </c>
      <c r="H11944" s="12">
        <f>IF(OR($E11944="",$F11944=""),"",IF(AND($G11944=1,$F11944&gt;='Working Hours'!$C$8,$F11944&lt;'Working Hours'!$C$9),1,0))</f>
        <v/>
      </c>
    </row>
    <row r="11945">
      <c r="A11945" s="11" t="n"/>
      <c r="B11945" s="11" t="n"/>
      <c r="C11945" s="11" t="n"/>
      <c r="E11945" s="12">
        <f>IF($A11945="","",IF(ISNUMBER($A11945),$A11945,IFERROR(DATEVALUE($A11945),"")))</f>
        <v/>
      </c>
      <c r="F11945" s="12">
        <f>IF($B11945="","",IF(ISNUMBER($B11945),HOUR($B11945)*2+MINUTE($B11945)/30,IFERROR(VALUE(LEFT($B11945,FIND(":",$B11945)-1))*2+VALUE(MID($B11945,FIND(":",$B11945)+1,2))/30,"")))</f>
        <v/>
      </c>
      <c r="G11945" s="12">
        <f>IF($E11945="","",IF(WEEKDAY($E11945,2)&lt;6,1,0))</f>
        <v/>
      </c>
      <c r="H11945" s="12">
        <f>IF(OR($E11945="",$F11945=""),"",IF(AND($G11945=1,$F11945&gt;='Working Hours'!$C$8,$F11945&lt;'Working Hours'!$C$9),1,0))</f>
        <v/>
      </c>
    </row>
    <row r="11946">
      <c r="A11946" s="11" t="n"/>
      <c r="B11946" s="11" t="n"/>
      <c r="C11946" s="11" t="n"/>
      <c r="E11946" s="12">
        <f>IF($A11946="","",IF(ISNUMBER($A11946),$A11946,IFERROR(DATEVALUE($A11946),"")))</f>
        <v/>
      </c>
      <c r="F11946" s="12">
        <f>IF($B11946="","",IF(ISNUMBER($B11946),HOUR($B11946)*2+MINUTE($B11946)/30,IFERROR(VALUE(LEFT($B11946,FIND(":",$B11946)-1))*2+VALUE(MID($B11946,FIND(":",$B11946)+1,2))/30,"")))</f>
        <v/>
      </c>
      <c r="G11946" s="12">
        <f>IF($E11946="","",IF(WEEKDAY($E11946,2)&lt;6,1,0))</f>
        <v/>
      </c>
      <c r="H11946" s="12">
        <f>IF(OR($E11946="",$F11946=""),"",IF(AND($G11946=1,$F11946&gt;='Working Hours'!$C$8,$F11946&lt;'Working Hours'!$C$9),1,0))</f>
        <v/>
      </c>
    </row>
    <row r="11947">
      <c r="A11947" s="11" t="n"/>
      <c r="B11947" s="11" t="n"/>
      <c r="C11947" s="11" t="n"/>
      <c r="E11947" s="12">
        <f>IF($A11947="","",IF(ISNUMBER($A11947),$A11947,IFERROR(DATEVALUE($A11947),"")))</f>
        <v/>
      </c>
      <c r="F11947" s="12">
        <f>IF($B11947="","",IF(ISNUMBER($B11947),HOUR($B11947)*2+MINUTE($B11947)/30,IFERROR(VALUE(LEFT($B11947,FIND(":",$B11947)-1))*2+VALUE(MID($B11947,FIND(":",$B11947)+1,2))/30,"")))</f>
        <v/>
      </c>
      <c r="G11947" s="12">
        <f>IF($E11947="","",IF(WEEKDAY($E11947,2)&lt;6,1,0))</f>
        <v/>
      </c>
      <c r="H11947" s="12">
        <f>IF(OR($E11947="",$F11947=""),"",IF(AND($G11947=1,$F11947&gt;='Working Hours'!$C$8,$F11947&lt;'Working Hours'!$C$9),1,0))</f>
        <v/>
      </c>
    </row>
    <row r="11948">
      <c r="A11948" s="11" t="n"/>
      <c r="B11948" s="11" t="n"/>
      <c r="C11948" s="11" t="n"/>
      <c r="E11948" s="12">
        <f>IF($A11948="","",IF(ISNUMBER($A11948),$A11948,IFERROR(DATEVALUE($A11948),"")))</f>
        <v/>
      </c>
      <c r="F11948" s="12">
        <f>IF($B11948="","",IF(ISNUMBER($B11948),HOUR($B11948)*2+MINUTE($B11948)/30,IFERROR(VALUE(LEFT($B11948,FIND(":",$B11948)-1))*2+VALUE(MID($B11948,FIND(":",$B11948)+1,2))/30,"")))</f>
        <v/>
      </c>
      <c r="G11948" s="12">
        <f>IF($E11948="","",IF(WEEKDAY($E11948,2)&lt;6,1,0))</f>
        <v/>
      </c>
      <c r="H11948" s="12">
        <f>IF(OR($E11948="",$F11948=""),"",IF(AND($G11948=1,$F11948&gt;='Working Hours'!$C$8,$F11948&lt;'Working Hours'!$C$9),1,0))</f>
        <v/>
      </c>
    </row>
    <row r="11949">
      <c r="A11949" s="11" t="n"/>
      <c r="B11949" s="11" t="n"/>
      <c r="C11949" s="11" t="n"/>
      <c r="E11949" s="12">
        <f>IF($A11949="","",IF(ISNUMBER($A11949),$A11949,IFERROR(DATEVALUE($A11949),"")))</f>
        <v/>
      </c>
      <c r="F11949" s="12">
        <f>IF($B11949="","",IF(ISNUMBER($B11949),HOUR($B11949)*2+MINUTE($B11949)/30,IFERROR(VALUE(LEFT($B11949,FIND(":",$B11949)-1))*2+VALUE(MID($B11949,FIND(":",$B11949)+1,2))/30,"")))</f>
        <v/>
      </c>
      <c r="G11949" s="12">
        <f>IF($E11949="","",IF(WEEKDAY($E11949,2)&lt;6,1,0))</f>
        <v/>
      </c>
      <c r="H11949" s="12">
        <f>IF(OR($E11949="",$F11949=""),"",IF(AND($G11949=1,$F11949&gt;='Working Hours'!$C$8,$F11949&lt;'Working Hours'!$C$9),1,0))</f>
        <v/>
      </c>
    </row>
    <row r="11950">
      <c r="A11950" s="11" t="n"/>
      <c r="B11950" s="11" t="n"/>
      <c r="C11950" s="11" t="n"/>
      <c r="E11950" s="12">
        <f>IF($A11950="","",IF(ISNUMBER($A11950),$A11950,IFERROR(DATEVALUE($A11950),"")))</f>
        <v/>
      </c>
      <c r="F11950" s="12">
        <f>IF($B11950="","",IF(ISNUMBER($B11950),HOUR($B11950)*2+MINUTE($B11950)/30,IFERROR(VALUE(LEFT($B11950,FIND(":",$B11950)-1))*2+VALUE(MID($B11950,FIND(":",$B11950)+1,2))/30,"")))</f>
        <v/>
      </c>
      <c r="G11950" s="12">
        <f>IF($E11950="","",IF(WEEKDAY($E11950,2)&lt;6,1,0))</f>
        <v/>
      </c>
      <c r="H11950" s="12">
        <f>IF(OR($E11950="",$F11950=""),"",IF(AND($G11950=1,$F11950&gt;='Working Hours'!$C$8,$F11950&lt;'Working Hours'!$C$9),1,0))</f>
        <v/>
      </c>
    </row>
    <row r="11951">
      <c r="A11951" s="11" t="n"/>
      <c r="B11951" s="11" t="n"/>
      <c r="C11951" s="11" t="n"/>
      <c r="E11951" s="12">
        <f>IF($A11951="","",IF(ISNUMBER($A11951),$A11951,IFERROR(DATEVALUE($A11951),"")))</f>
        <v/>
      </c>
      <c r="F11951" s="12">
        <f>IF($B11951="","",IF(ISNUMBER($B11951),HOUR($B11951)*2+MINUTE($B11951)/30,IFERROR(VALUE(LEFT($B11951,FIND(":",$B11951)-1))*2+VALUE(MID($B11951,FIND(":",$B11951)+1,2))/30,"")))</f>
        <v/>
      </c>
      <c r="G11951" s="12">
        <f>IF($E11951="","",IF(WEEKDAY($E11951,2)&lt;6,1,0))</f>
        <v/>
      </c>
      <c r="H11951" s="12">
        <f>IF(OR($E11951="",$F11951=""),"",IF(AND($G11951=1,$F11951&gt;='Working Hours'!$C$8,$F11951&lt;'Working Hours'!$C$9),1,0))</f>
        <v/>
      </c>
    </row>
    <row r="11952">
      <c r="A11952" s="11" t="n"/>
      <c r="B11952" s="11" t="n"/>
      <c r="C11952" s="11" t="n"/>
      <c r="E11952" s="12">
        <f>IF($A11952="","",IF(ISNUMBER($A11952),$A11952,IFERROR(DATEVALUE($A11952),"")))</f>
        <v/>
      </c>
      <c r="F11952" s="12">
        <f>IF($B11952="","",IF(ISNUMBER($B11952),HOUR($B11952)*2+MINUTE($B11952)/30,IFERROR(VALUE(LEFT($B11952,FIND(":",$B11952)-1))*2+VALUE(MID($B11952,FIND(":",$B11952)+1,2))/30,"")))</f>
        <v/>
      </c>
      <c r="G11952" s="12">
        <f>IF($E11952="","",IF(WEEKDAY($E11952,2)&lt;6,1,0))</f>
        <v/>
      </c>
      <c r="H11952" s="12">
        <f>IF(OR($E11952="",$F11952=""),"",IF(AND($G11952=1,$F11952&gt;='Working Hours'!$C$8,$F11952&lt;'Working Hours'!$C$9),1,0))</f>
        <v/>
      </c>
    </row>
    <row r="11953">
      <c r="A11953" s="11" t="n"/>
      <c r="B11953" s="11" t="n"/>
      <c r="C11953" s="11" t="n"/>
      <c r="E11953" s="12">
        <f>IF($A11953="","",IF(ISNUMBER($A11953),$A11953,IFERROR(DATEVALUE($A11953),"")))</f>
        <v/>
      </c>
      <c r="F11953" s="12">
        <f>IF($B11953="","",IF(ISNUMBER($B11953),HOUR($B11953)*2+MINUTE($B11953)/30,IFERROR(VALUE(LEFT($B11953,FIND(":",$B11953)-1))*2+VALUE(MID($B11953,FIND(":",$B11953)+1,2))/30,"")))</f>
        <v/>
      </c>
      <c r="G11953" s="12">
        <f>IF($E11953="","",IF(WEEKDAY($E11953,2)&lt;6,1,0))</f>
        <v/>
      </c>
      <c r="H11953" s="12">
        <f>IF(OR($E11953="",$F11953=""),"",IF(AND($G11953=1,$F11953&gt;='Working Hours'!$C$8,$F11953&lt;'Working Hours'!$C$9),1,0))</f>
        <v/>
      </c>
    </row>
    <row r="11954">
      <c r="A11954" s="11" t="n"/>
      <c r="B11954" s="11" t="n"/>
      <c r="C11954" s="11" t="n"/>
      <c r="E11954" s="12">
        <f>IF($A11954="","",IF(ISNUMBER($A11954),$A11954,IFERROR(DATEVALUE($A11954),"")))</f>
        <v/>
      </c>
      <c r="F11954" s="12">
        <f>IF($B11954="","",IF(ISNUMBER($B11954),HOUR($B11954)*2+MINUTE($B11954)/30,IFERROR(VALUE(LEFT($B11954,FIND(":",$B11954)-1))*2+VALUE(MID($B11954,FIND(":",$B11954)+1,2))/30,"")))</f>
        <v/>
      </c>
      <c r="G11954" s="12">
        <f>IF($E11954="","",IF(WEEKDAY($E11954,2)&lt;6,1,0))</f>
        <v/>
      </c>
      <c r="H11954" s="12">
        <f>IF(OR($E11954="",$F11954=""),"",IF(AND($G11954=1,$F11954&gt;='Working Hours'!$C$8,$F11954&lt;'Working Hours'!$C$9),1,0))</f>
        <v/>
      </c>
    </row>
    <row r="11955">
      <c r="A11955" s="11" t="n"/>
      <c r="B11955" s="11" t="n"/>
      <c r="C11955" s="11" t="n"/>
      <c r="E11955" s="12">
        <f>IF($A11955="","",IF(ISNUMBER($A11955),$A11955,IFERROR(DATEVALUE($A11955),"")))</f>
        <v/>
      </c>
      <c r="F11955" s="12">
        <f>IF($B11955="","",IF(ISNUMBER($B11955),HOUR($B11955)*2+MINUTE($B11955)/30,IFERROR(VALUE(LEFT($B11955,FIND(":",$B11955)-1))*2+VALUE(MID($B11955,FIND(":",$B11955)+1,2))/30,"")))</f>
        <v/>
      </c>
      <c r="G11955" s="12">
        <f>IF($E11955="","",IF(WEEKDAY($E11955,2)&lt;6,1,0))</f>
        <v/>
      </c>
      <c r="H11955" s="12">
        <f>IF(OR($E11955="",$F11955=""),"",IF(AND($G11955=1,$F11955&gt;='Working Hours'!$C$8,$F11955&lt;'Working Hours'!$C$9),1,0))</f>
        <v/>
      </c>
    </row>
    <row r="11956">
      <c r="A11956" s="11" t="n"/>
      <c r="B11956" s="11" t="n"/>
      <c r="C11956" s="11" t="n"/>
      <c r="E11956" s="12">
        <f>IF($A11956="","",IF(ISNUMBER($A11956),$A11956,IFERROR(DATEVALUE($A11956),"")))</f>
        <v/>
      </c>
      <c r="F11956" s="12">
        <f>IF($B11956="","",IF(ISNUMBER($B11956),HOUR($B11956)*2+MINUTE($B11956)/30,IFERROR(VALUE(LEFT($B11956,FIND(":",$B11956)-1))*2+VALUE(MID($B11956,FIND(":",$B11956)+1,2))/30,"")))</f>
        <v/>
      </c>
      <c r="G11956" s="12">
        <f>IF($E11956="","",IF(WEEKDAY($E11956,2)&lt;6,1,0))</f>
        <v/>
      </c>
      <c r="H11956" s="12">
        <f>IF(OR($E11956="",$F11956=""),"",IF(AND($G11956=1,$F11956&gt;='Working Hours'!$C$8,$F11956&lt;'Working Hours'!$C$9),1,0))</f>
        <v/>
      </c>
    </row>
    <row r="11957">
      <c r="A11957" s="11" t="n"/>
      <c r="B11957" s="11" t="n"/>
      <c r="C11957" s="11" t="n"/>
      <c r="E11957" s="12">
        <f>IF($A11957="","",IF(ISNUMBER($A11957),$A11957,IFERROR(DATEVALUE($A11957),"")))</f>
        <v/>
      </c>
      <c r="F11957" s="12">
        <f>IF($B11957="","",IF(ISNUMBER($B11957),HOUR($B11957)*2+MINUTE($B11957)/30,IFERROR(VALUE(LEFT($B11957,FIND(":",$B11957)-1))*2+VALUE(MID($B11957,FIND(":",$B11957)+1,2))/30,"")))</f>
        <v/>
      </c>
      <c r="G11957" s="12">
        <f>IF($E11957="","",IF(WEEKDAY($E11957,2)&lt;6,1,0))</f>
        <v/>
      </c>
      <c r="H11957" s="12">
        <f>IF(OR($E11957="",$F11957=""),"",IF(AND($G11957=1,$F11957&gt;='Working Hours'!$C$8,$F11957&lt;'Working Hours'!$C$9),1,0))</f>
        <v/>
      </c>
    </row>
    <row r="11958">
      <c r="A11958" s="11" t="n"/>
      <c r="B11958" s="11" t="n"/>
      <c r="C11958" s="11" t="n"/>
      <c r="E11958" s="12">
        <f>IF($A11958="","",IF(ISNUMBER($A11958),$A11958,IFERROR(DATEVALUE($A11958),"")))</f>
        <v/>
      </c>
      <c r="F11958" s="12">
        <f>IF($B11958="","",IF(ISNUMBER($B11958),HOUR($B11958)*2+MINUTE($B11958)/30,IFERROR(VALUE(LEFT($B11958,FIND(":",$B11958)-1))*2+VALUE(MID($B11958,FIND(":",$B11958)+1,2))/30,"")))</f>
        <v/>
      </c>
      <c r="G11958" s="12">
        <f>IF($E11958="","",IF(WEEKDAY($E11958,2)&lt;6,1,0))</f>
        <v/>
      </c>
      <c r="H11958" s="12">
        <f>IF(OR($E11958="",$F11958=""),"",IF(AND($G11958=1,$F11958&gt;='Working Hours'!$C$8,$F11958&lt;'Working Hours'!$C$9),1,0))</f>
        <v/>
      </c>
    </row>
    <row r="11959">
      <c r="A11959" s="11" t="n"/>
      <c r="B11959" s="11" t="n"/>
      <c r="C11959" s="11" t="n"/>
      <c r="E11959" s="12">
        <f>IF($A11959="","",IF(ISNUMBER($A11959),$A11959,IFERROR(DATEVALUE($A11959),"")))</f>
        <v/>
      </c>
      <c r="F11959" s="12">
        <f>IF($B11959="","",IF(ISNUMBER($B11959),HOUR($B11959)*2+MINUTE($B11959)/30,IFERROR(VALUE(LEFT($B11959,FIND(":",$B11959)-1))*2+VALUE(MID($B11959,FIND(":",$B11959)+1,2))/30,"")))</f>
        <v/>
      </c>
      <c r="G11959" s="12">
        <f>IF($E11959="","",IF(WEEKDAY($E11959,2)&lt;6,1,0))</f>
        <v/>
      </c>
      <c r="H11959" s="12">
        <f>IF(OR($E11959="",$F11959=""),"",IF(AND($G11959=1,$F11959&gt;='Working Hours'!$C$8,$F11959&lt;'Working Hours'!$C$9),1,0))</f>
        <v/>
      </c>
    </row>
    <row r="11960">
      <c r="A11960" s="11" t="n"/>
      <c r="B11960" s="11" t="n"/>
      <c r="C11960" s="11" t="n"/>
      <c r="E11960" s="12">
        <f>IF($A11960="","",IF(ISNUMBER($A11960),$A11960,IFERROR(DATEVALUE($A11960),"")))</f>
        <v/>
      </c>
      <c r="F11960" s="12">
        <f>IF($B11960="","",IF(ISNUMBER($B11960),HOUR($B11960)*2+MINUTE($B11960)/30,IFERROR(VALUE(LEFT($B11960,FIND(":",$B11960)-1))*2+VALUE(MID($B11960,FIND(":",$B11960)+1,2))/30,"")))</f>
        <v/>
      </c>
      <c r="G11960" s="12">
        <f>IF($E11960="","",IF(WEEKDAY($E11960,2)&lt;6,1,0))</f>
        <v/>
      </c>
      <c r="H11960" s="12">
        <f>IF(OR($E11960="",$F11960=""),"",IF(AND($G11960=1,$F11960&gt;='Working Hours'!$C$8,$F11960&lt;'Working Hours'!$C$9),1,0))</f>
        <v/>
      </c>
    </row>
    <row r="11961">
      <c r="A11961" s="11" t="n"/>
      <c r="B11961" s="11" t="n"/>
      <c r="C11961" s="11" t="n"/>
      <c r="E11961" s="12">
        <f>IF($A11961="","",IF(ISNUMBER($A11961),$A11961,IFERROR(DATEVALUE($A11961),"")))</f>
        <v/>
      </c>
      <c r="F11961" s="12">
        <f>IF($B11961="","",IF(ISNUMBER($B11961),HOUR($B11961)*2+MINUTE($B11961)/30,IFERROR(VALUE(LEFT($B11961,FIND(":",$B11961)-1))*2+VALUE(MID($B11961,FIND(":",$B11961)+1,2))/30,"")))</f>
        <v/>
      </c>
      <c r="G11961" s="12">
        <f>IF($E11961="","",IF(WEEKDAY($E11961,2)&lt;6,1,0))</f>
        <v/>
      </c>
      <c r="H11961" s="12">
        <f>IF(OR($E11961="",$F11961=""),"",IF(AND($G11961=1,$F11961&gt;='Working Hours'!$C$8,$F11961&lt;'Working Hours'!$C$9),1,0))</f>
        <v/>
      </c>
    </row>
    <row r="11962">
      <c r="A11962" s="11" t="n"/>
      <c r="B11962" s="11" t="n"/>
      <c r="C11962" s="11" t="n"/>
      <c r="E11962" s="12">
        <f>IF($A11962="","",IF(ISNUMBER($A11962),$A11962,IFERROR(DATEVALUE($A11962),"")))</f>
        <v/>
      </c>
      <c r="F11962" s="12">
        <f>IF($B11962="","",IF(ISNUMBER($B11962),HOUR($B11962)*2+MINUTE($B11962)/30,IFERROR(VALUE(LEFT($B11962,FIND(":",$B11962)-1))*2+VALUE(MID($B11962,FIND(":",$B11962)+1,2))/30,"")))</f>
        <v/>
      </c>
      <c r="G11962" s="12">
        <f>IF($E11962="","",IF(WEEKDAY($E11962,2)&lt;6,1,0))</f>
        <v/>
      </c>
      <c r="H11962" s="12">
        <f>IF(OR($E11962="",$F11962=""),"",IF(AND($G11962=1,$F11962&gt;='Working Hours'!$C$8,$F11962&lt;'Working Hours'!$C$9),1,0))</f>
        <v/>
      </c>
    </row>
    <row r="11963">
      <c r="A11963" s="11" t="n"/>
      <c r="B11963" s="11" t="n"/>
      <c r="C11963" s="11" t="n"/>
      <c r="E11963" s="12">
        <f>IF($A11963="","",IF(ISNUMBER($A11963),$A11963,IFERROR(DATEVALUE($A11963),"")))</f>
        <v/>
      </c>
      <c r="F11963" s="12">
        <f>IF($B11963="","",IF(ISNUMBER($B11963),HOUR($B11963)*2+MINUTE($B11963)/30,IFERROR(VALUE(LEFT($B11963,FIND(":",$B11963)-1))*2+VALUE(MID($B11963,FIND(":",$B11963)+1,2))/30,"")))</f>
        <v/>
      </c>
      <c r="G11963" s="12">
        <f>IF($E11963="","",IF(WEEKDAY($E11963,2)&lt;6,1,0))</f>
        <v/>
      </c>
      <c r="H11963" s="12">
        <f>IF(OR($E11963="",$F11963=""),"",IF(AND($G11963=1,$F11963&gt;='Working Hours'!$C$8,$F11963&lt;'Working Hours'!$C$9),1,0))</f>
        <v/>
      </c>
    </row>
    <row r="11964">
      <c r="A11964" s="11" t="n"/>
      <c r="B11964" s="11" t="n"/>
      <c r="C11964" s="11" t="n"/>
      <c r="E11964" s="12">
        <f>IF($A11964="","",IF(ISNUMBER($A11964),$A11964,IFERROR(DATEVALUE($A11964),"")))</f>
        <v/>
      </c>
      <c r="F11964" s="12">
        <f>IF($B11964="","",IF(ISNUMBER($B11964),HOUR($B11964)*2+MINUTE($B11964)/30,IFERROR(VALUE(LEFT($B11964,FIND(":",$B11964)-1))*2+VALUE(MID($B11964,FIND(":",$B11964)+1,2))/30,"")))</f>
        <v/>
      </c>
      <c r="G11964" s="12">
        <f>IF($E11964="","",IF(WEEKDAY($E11964,2)&lt;6,1,0))</f>
        <v/>
      </c>
      <c r="H11964" s="12">
        <f>IF(OR($E11964="",$F11964=""),"",IF(AND($G11964=1,$F11964&gt;='Working Hours'!$C$8,$F11964&lt;'Working Hours'!$C$9),1,0))</f>
        <v/>
      </c>
    </row>
    <row r="11965">
      <c r="A11965" s="11" t="n"/>
      <c r="B11965" s="11" t="n"/>
      <c r="C11965" s="11" t="n"/>
      <c r="E11965" s="12">
        <f>IF($A11965="","",IF(ISNUMBER($A11965),$A11965,IFERROR(DATEVALUE($A11965),"")))</f>
        <v/>
      </c>
      <c r="F11965" s="12">
        <f>IF($B11965="","",IF(ISNUMBER($B11965),HOUR($B11965)*2+MINUTE($B11965)/30,IFERROR(VALUE(LEFT($B11965,FIND(":",$B11965)-1))*2+VALUE(MID($B11965,FIND(":",$B11965)+1,2))/30,"")))</f>
        <v/>
      </c>
      <c r="G11965" s="12">
        <f>IF($E11965="","",IF(WEEKDAY($E11965,2)&lt;6,1,0))</f>
        <v/>
      </c>
      <c r="H11965" s="12">
        <f>IF(OR($E11965="",$F11965=""),"",IF(AND($G11965=1,$F11965&gt;='Working Hours'!$C$8,$F11965&lt;'Working Hours'!$C$9),1,0))</f>
        <v/>
      </c>
    </row>
    <row r="11966">
      <c r="A11966" s="11" t="n"/>
      <c r="B11966" s="11" t="n"/>
      <c r="C11966" s="11" t="n"/>
      <c r="E11966" s="12">
        <f>IF($A11966="","",IF(ISNUMBER($A11966),$A11966,IFERROR(DATEVALUE($A11966),"")))</f>
        <v/>
      </c>
      <c r="F11966" s="12">
        <f>IF($B11966="","",IF(ISNUMBER($B11966),HOUR($B11966)*2+MINUTE($B11966)/30,IFERROR(VALUE(LEFT($B11966,FIND(":",$B11966)-1))*2+VALUE(MID($B11966,FIND(":",$B11966)+1,2))/30,"")))</f>
        <v/>
      </c>
      <c r="G11966" s="12">
        <f>IF($E11966="","",IF(WEEKDAY($E11966,2)&lt;6,1,0))</f>
        <v/>
      </c>
      <c r="H11966" s="12">
        <f>IF(OR($E11966="",$F11966=""),"",IF(AND($G11966=1,$F11966&gt;='Working Hours'!$C$8,$F11966&lt;'Working Hours'!$C$9),1,0))</f>
        <v/>
      </c>
    </row>
    <row r="11967">
      <c r="A11967" s="11" t="n"/>
      <c r="B11967" s="11" t="n"/>
      <c r="C11967" s="11" t="n"/>
      <c r="E11967" s="12">
        <f>IF($A11967="","",IF(ISNUMBER($A11967),$A11967,IFERROR(DATEVALUE($A11967),"")))</f>
        <v/>
      </c>
      <c r="F11967" s="12">
        <f>IF($B11967="","",IF(ISNUMBER($B11967),HOUR($B11967)*2+MINUTE($B11967)/30,IFERROR(VALUE(LEFT($B11967,FIND(":",$B11967)-1))*2+VALUE(MID($B11967,FIND(":",$B11967)+1,2))/30,"")))</f>
        <v/>
      </c>
      <c r="G11967" s="12">
        <f>IF($E11967="","",IF(WEEKDAY($E11967,2)&lt;6,1,0))</f>
        <v/>
      </c>
      <c r="H11967" s="12">
        <f>IF(OR($E11967="",$F11967=""),"",IF(AND($G11967=1,$F11967&gt;='Working Hours'!$C$8,$F11967&lt;'Working Hours'!$C$9),1,0))</f>
        <v/>
      </c>
    </row>
    <row r="11968">
      <c r="A11968" s="11" t="n"/>
      <c r="B11968" s="11" t="n"/>
      <c r="C11968" s="11" t="n"/>
      <c r="E11968" s="12">
        <f>IF($A11968="","",IF(ISNUMBER($A11968),$A11968,IFERROR(DATEVALUE($A11968),"")))</f>
        <v/>
      </c>
      <c r="F11968" s="12">
        <f>IF($B11968="","",IF(ISNUMBER($B11968),HOUR($B11968)*2+MINUTE($B11968)/30,IFERROR(VALUE(LEFT($B11968,FIND(":",$B11968)-1))*2+VALUE(MID($B11968,FIND(":",$B11968)+1,2))/30,"")))</f>
        <v/>
      </c>
      <c r="G11968" s="12">
        <f>IF($E11968="","",IF(WEEKDAY($E11968,2)&lt;6,1,0))</f>
        <v/>
      </c>
      <c r="H11968" s="12">
        <f>IF(OR($E11968="",$F11968=""),"",IF(AND($G11968=1,$F11968&gt;='Working Hours'!$C$8,$F11968&lt;'Working Hours'!$C$9),1,0))</f>
        <v/>
      </c>
    </row>
    <row r="11969">
      <c r="A11969" s="11" t="n"/>
      <c r="B11969" s="11" t="n"/>
      <c r="C11969" s="11" t="n"/>
      <c r="E11969" s="12">
        <f>IF($A11969="","",IF(ISNUMBER($A11969),$A11969,IFERROR(DATEVALUE($A11969),"")))</f>
        <v/>
      </c>
      <c r="F11969" s="12">
        <f>IF($B11969="","",IF(ISNUMBER($B11969),HOUR($B11969)*2+MINUTE($B11969)/30,IFERROR(VALUE(LEFT($B11969,FIND(":",$B11969)-1))*2+VALUE(MID($B11969,FIND(":",$B11969)+1,2))/30,"")))</f>
        <v/>
      </c>
      <c r="G11969" s="12">
        <f>IF($E11969="","",IF(WEEKDAY($E11969,2)&lt;6,1,0))</f>
        <v/>
      </c>
      <c r="H11969" s="12">
        <f>IF(OR($E11969="",$F11969=""),"",IF(AND($G11969=1,$F11969&gt;='Working Hours'!$C$8,$F11969&lt;'Working Hours'!$C$9),1,0))</f>
        <v/>
      </c>
    </row>
    <row r="11970">
      <c r="A11970" s="11" t="n"/>
      <c r="B11970" s="11" t="n"/>
      <c r="C11970" s="11" t="n"/>
      <c r="E11970" s="12">
        <f>IF($A11970="","",IF(ISNUMBER($A11970),$A11970,IFERROR(DATEVALUE($A11970),"")))</f>
        <v/>
      </c>
      <c r="F11970" s="12">
        <f>IF($B11970="","",IF(ISNUMBER($B11970),HOUR($B11970)*2+MINUTE($B11970)/30,IFERROR(VALUE(LEFT($B11970,FIND(":",$B11970)-1))*2+VALUE(MID($B11970,FIND(":",$B11970)+1,2))/30,"")))</f>
        <v/>
      </c>
      <c r="G11970" s="12">
        <f>IF($E11970="","",IF(WEEKDAY($E11970,2)&lt;6,1,0))</f>
        <v/>
      </c>
      <c r="H11970" s="12">
        <f>IF(OR($E11970="",$F11970=""),"",IF(AND($G11970=1,$F11970&gt;='Working Hours'!$C$8,$F11970&lt;'Working Hours'!$C$9),1,0))</f>
        <v/>
      </c>
    </row>
    <row r="11971">
      <c r="A11971" s="11" t="n"/>
      <c r="B11971" s="11" t="n"/>
      <c r="C11971" s="11" t="n"/>
      <c r="E11971" s="12">
        <f>IF($A11971="","",IF(ISNUMBER($A11971),$A11971,IFERROR(DATEVALUE($A11971),"")))</f>
        <v/>
      </c>
      <c r="F11971" s="12">
        <f>IF($B11971="","",IF(ISNUMBER($B11971),HOUR($B11971)*2+MINUTE($B11971)/30,IFERROR(VALUE(LEFT($B11971,FIND(":",$B11971)-1))*2+VALUE(MID($B11971,FIND(":",$B11971)+1,2))/30,"")))</f>
        <v/>
      </c>
      <c r="G11971" s="12">
        <f>IF($E11971="","",IF(WEEKDAY($E11971,2)&lt;6,1,0))</f>
        <v/>
      </c>
      <c r="H11971" s="12">
        <f>IF(OR($E11971="",$F11971=""),"",IF(AND($G11971=1,$F11971&gt;='Working Hours'!$C$8,$F11971&lt;'Working Hours'!$C$9),1,0))</f>
        <v/>
      </c>
    </row>
    <row r="11972">
      <c r="A11972" s="11" t="n"/>
      <c r="B11972" s="11" t="n"/>
      <c r="C11972" s="11" t="n"/>
      <c r="E11972" s="12">
        <f>IF($A11972="","",IF(ISNUMBER($A11972),$A11972,IFERROR(DATEVALUE($A11972),"")))</f>
        <v/>
      </c>
      <c r="F11972" s="12">
        <f>IF($B11972="","",IF(ISNUMBER($B11972),HOUR($B11972)*2+MINUTE($B11972)/30,IFERROR(VALUE(LEFT($B11972,FIND(":",$B11972)-1))*2+VALUE(MID($B11972,FIND(":",$B11972)+1,2))/30,"")))</f>
        <v/>
      </c>
      <c r="G11972" s="12">
        <f>IF($E11972="","",IF(WEEKDAY($E11972,2)&lt;6,1,0))</f>
        <v/>
      </c>
      <c r="H11972" s="12">
        <f>IF(OR($E11972="",$F11972=""),"",IF(AND($G11972=1,$F11972&gt;='Working Hours'!$C$8,$F11972&lt;'Working Hours'!$C$9),1,0))</f>
        <v/>
      </c>
    </row>
    <row r="11973">
      <c r="A11973" s="11" t="n"/>
      <c r="B11973" s="11" t="n"/>
      <c r="C11973" s="11" t="n"/>
      <c r="E11973" s="12">
        <f>IF($A11973="","",IF(ISNUMBER($A11973),$A11973,IFERROR(DATEVALUE($A11973),"")))</f>
        <v/>
      </c>
      <c r="F11973" s="12">
        <f>IF($B11973="","",IF(ISNUMBER($B11973),HOUR($B11973)*2+MINUTE($B11973)/30,IFERROR(VALUE(LEFT($B11973,FIND(":",$B11973)-1))*2+VALUE(MID($B11973,FIND(":",$B11973)+1,2))/30,"")))</f>
        <v/>
      </c>
      <c r="G11973" s="12">
        <f>IF($E11973="","",IF(WEEKDAY($E11973,2)&lt;6,1,0))</f>
        <v/>
      </c>
      <c r="H11973" s="12">
        <f>IF(OR($E11973="",$F11973=""),"",IF(AND($G11973=1,$F11973&gt;='Working Hours'!$C$8,$F11973&lt;'Working Hours'!$C$9),1,0))</f>
        <v/>
      </c>
    </row>
    <row r="11974">
      <c r="A11974" s="11" t="n"/>
      <c r="B11974" s="11" t="n"/>
      <c r="C11974" s="11" t="n"/>
      <c r="E11974" s="12">
        <f>IF($A11974="","",IF(ISNUMBER($A11974),$A11974,IFERROR(DATEVALUE($A11974),"")))</f>
        <v/>
      </c>
      <c r="F11974" s="12">
        <f>IF($B11974="","",IF(ISNUMBER($B11974),HOUR($B11974)*2+MINUTE($B11974)/30,IFERROR(VALUE(LEFT($B11974,FIND(":",$B11974)-1))*2+VALUE(MID($B11974,FIND(":",$B11974)+1,2))/30,"")))</f>
        <v/>
      </c>
      <c r="G11974" s="12">
        <f>IF($E11974="","",IF(WEEKDAY($E11974,2)&lt;6,1,0))</f>
        <v/>
      </c>
      <c r="H11974" s="12">
        <f>IF(OR($E11974="",$F11974=""),"",IF(AND($G11974=1,$F11974&gt;='Working Hours'!$C$8,$F11974&lt;'Working Hours'!$C$9),1,0))</f>
        <v/>
      </c>
    </row>
    <row r="11975">
      <c r="A11975" s="11" t="n"/>
      <c r="B11975" s="11" t="n"/>
      <c r="C11975" s="11" t="n"/>
      <c r="E11975" s="12">
        <f>IF($A11975="","",IF(ISNUMBER($A11975),$A11975,IFERROR(DATEVALUE($A11975),"")))</f>
        <v/>
      </c>
      <c r="F11975" s="12">
        <f>IF($B11975="","",IF(ISNUMBER($B11975),HOUR($B11975)*2+MINUTE($B11975)/30,IFERROR(VALUE(LEFT($B11975,FIND(":",$B11975)-1))*2+VALUE(MID($B11975,FIND(":",$B11975)+1,2))/30,"")))</f>
        <v/>
      </c>
      <c r="G11975" s="12">
        <f>IF($E11975="","",IF(WEEKDAY($E11975,2)&lt;6,1,0))</f>
        <v/>
      </c>
      <c r="H11975" s="12">
        <f>IF(OR($E11975="",$F11975=""),"",IF(AND($G11975=1,$F11975&gt;='Working Hours'!$C$8,$F11975&lt;'Working Hours'!$C$9),1,0))</f>
        <v/>
      </c>
    </row>
    <row r="11976">
      <c r="A11976" s="11" t="n"/>
      <c r="B11976" s="11" t="n"/>
      <c r="C11976" s="11" t="n"/>
      <c r="E11976" s="12">
        <f>IF($A11976="","",IF(ISNUMBER($A11976),$A11976,IFERROR(DATEVALUE($A11976),"")))</f>
        <v/>
      </c>
      <c r="F11976" s="12">
        <f>IF($B11976="","",IF(ISNUMBER($B11976),HOUR($B11976)*2+MINUTE($B11976)/30,IFERROR(VALUE(LEFT($B11976,FIND(":",$B11976)-1))*2+VALUE(MID($B11976,FIND(":",$B11976)+1,2))/30,"")))</f>
        <v/>
      </c>
      <c r="G11976" s="12">
        <f>IF($E11976="","",IF(WEEKDAY($E11976,2)&lt;6,1,0))</f>
        <v/>
      </c>
      <c r="H11976" s="12">
        <f>IF(OR($E11976="",$F11976=""),"",IF(AND($G11976=1,$F11976&gt;='Working Hours'!$C$8,$F11976&lt;'Working Hours'!$C$9),1,0))</f>
        <v/>
      </c>
    </row>
    <row r="11977">
      <c r="A11977" s="11" t="n"/>
      <c r="B11977" s="11" t="n"/>
      <c r="C11977" s="11" t="n"/>
      <c r="E11977" s="12">
        <f>IF($A11977="","",IF(ISNUMBER($A11977),$A11977,IFERROR(DATEVALUE($A11977),"")))</f>
        <v/>
      </c>
      <c r="F11977" s="12">
        <f>IF($B11977="","",IF(ISNUMBER($B11977),HOUR($B11977)*2+MINUTE($B11977)/30,IFERROR(VALUE(LEFT($B11977,FIND(":",$B11977)-1))*2+VALUE(MID($B11977,FIND(":",$B11977)+1,2))/30,"")))</f>
        <v/>
      </c>
      <c r="G11977" s="12">
        <f>IF($E11977="","",IF(WEEKDAY($E11977,2)&lt;6,1,0))</f>
        <v/>
      </c>
      <c r="H11977" s="12">
        <f>IF(OR($E11977="",$F11977=""),"",IF(AND($G11977=1,$F11977&gt;='Working Hours'!$C$8,$F11977&lt;'Working Hours'!$C$9),1,0))</f>
        <v/>
      </c>
    </row>
    <row r="11978">
      <c r="A11978" s="11" t="n"/>
      <c r="B11978" s="11" t="n"/>
      <c r="C11978" s="11" t="n"/>
      <c r="E11978" s="12">
        <f>IF($A11978="","",IF(ISNUMBER($A11978),$A11978,IFERROR(DATEVALUE($A11978),"")))</f>
        <v/>
      </c>
      <c r="F11978" s="12">
        <f>IF($B11978="","",IF(ISNUMBER($B11978),HOUR($B11978)*2+MINUTE($B11978)/30,IFERROR(VALUE(LEFT($B11978,FIND(":",$B11978)-1))*2+VALUE(MID($B11978,FIND(":",$B11978)+1,2))/30,"")))</f>
        <v/>
      </c>
      <c r="G11978" s="12">
        <f>IF($E11978="","",IF(WEEKDAY($E11978,2)&lt;6,1,0))</f>
        <v/>
      </c>
      <c r="H11978" s="12">
        <f>IF(OR($E11978="",$F11978=""),"",IF(AND($G11978=1,$F11978&gt;='Working Hours'!$C$8,$F11978&lt;'Working Hours'!$C$9),1,0))</f>
        <v/>
      </c>
    </row>
    <row r="11979">
      <c r="A11979" s="11" t="n"/>
      <c r="B11979" s="11" t="n"/>
      <c r="C11979" s="11" t="n"/>
      <c r="E11979" s="12">
        <f>IF($A11979="","",IF(ISNUMBER($A11979),$A11979,IFERROR(DATEVALUE($A11979),"")))</f>
        <v/>
      </c>
      <c r="F11979" s="12">
        <f>IF($B11979="","",IF(ISNUMBER($B11979),HOUR($B11979)*2+MINUTE($B11979)/30,IFERROR(VALUE(LEFT($B11979,FIND(":",$B11979)-1))*2+VALUE(MID($B11979,FIND(":",$B11979)+1,2))/30,"")))</f>
        <v/>
      </c>
      <c r="G11979" s="12">
        <f>IF($E11979="","",IF(WEEKDAY($E11979,2)&lt;6,1,0))</f>
        <v/>
      </c>
      <c r="H11979" s="12">
        <f>IF(OR($E11979="",$F11979=""),"",IF(AND($G11979=1,$F11979&gt;='Working Hours'!$C$8,$F11979&lt;'Working Hours'!$C$9),1,0))</f>
        <v/>
      </c>
    </row>
    <row r="11980">
      <c r="A11980" s="11" t="n"/>
      <c r="B11980" s="11" t="n"/>
      <c r="C11980" s="11" t="n"/>
      <c r="E11980" s="12">
        <f>IF($A11980="","",IF(ISNUMBER($A11980),$A11980,IFERROR(DATEVALUE($A11980),"")))</f>
        <v/>
      </c>
      <c r="F11980" s="12">
        <f>IF($B11980="","",IF(ISNUMBER($B11980),HOUR($B11980)*2+MINUTE($B11980)/30,IFERROR(VALUE(LEFT($B11980,FIND(":",$B11980)-1))*2+VALUE(MID($B11980,FIND(":",$B11980)+1,2))/30,"")))</f>
        <v/>
      </c>
      <c r="G11980" s="12">
        <f>IF($E11980="","",IF(WEEKDAY($E11980,2)&lt;6,1,0))</f>
        <v/>
      </c>
      <c r="H11980" s="12">
        <f>IF(OR($E11980="",$F11980=""),"",IF(AND($G11980=1,$F11980&gt;='Working Hours'!$C$8,$F11980&lt;'Working Hours'!$C$9),1,0))</f>
        <v/>
      </c>
    </row>
    <row r="11981">
      <c r="A11981" s="11" t="n"/>
      <c r="B11981" s="11" t="n"/>
      <c r="C11981" s="11" t="n"/>
      <c r="E11981" s="12">
        <f>IF($A11981="","",IF(ISNUMBER($A11981),$A11981,IFERROR(DATEVALUE($A11981),"")))</f>
        <v/>
      </c>
      <c r="F11981" s="12">
        <f>IF($B11981="","",IF(ISNUMBER($B11981),HOUR($B11981)*2+MINUTE($B11981)/30,IFERROR(VALUE(LEFT($B11981,FIND(":",$B11981)-1))*2+VALUE(MID($B11981,FIND(":",$B11981)+1,2))/30,"")))</f>
        <v/>
      </c>
      <c r="G11981" s="12">
        <f>IF($E11981="","",IF(WEEKDAY($E11981,2)&lt;6,1,0))</f>
        <v/>
      </c>
      <c r="H11981" s="12">
        <f>IF(OR($E11981="",$F11981=""),"",IF(AND($G11981=1,$F11981&gt;='Working Hours'!$C$8,$F11981&lt;'Working Hours'!$C$9),1,0))</f>
        <v/>
      </c>
    </row>
    <row r="11982">
      <c r="A11982" s="11" t="n"/>
      <c r="B11982" s="11" t="n"/>
      <c r="C11982" s="11" t="n"/>
      <c r="E11982" s="12">
        <f>IF($A11982="","",IF(ISNUMBER($A11982),$A11982,IFERROR(DATEVALUE($A11982),"")))</f>
        <v/>
      </c>
      <c r="F11982" s="12">
        <f>IF($B11982="","",IF(ISNUMBER($B11982),HOUR($B11982)*2+MINUTE($B11982)/30,IFERROR(VALUE(LEFT($B11982,FIND(":",$B11982)-1))*2+VALUE(MID($B11982,FIND(":",$B11982)+1,2))/30,"")))</f>
        <v/>
      </c>
      <c r="G11982" s="12">
        <f>IF($E11982="","",IF(WEEKDAY($E11982,2)&lt;6,1,0))</f>
        <v/>
      </c>
      <c r="H11982" s="12">
        <f>IF(OR($E11982="",$F11982=""),"",IF(AND($G11982=1,$F11982&gt;='Working Hours'!$C$8,$F11982&lt;'Working Hours'!$C$9),1,0))</f>
        <v/>
      </c>
    </row>
    <row r="11983">
      <c r="A11983" s="11" t="n"/>
      <c r="B11983" s="11" t="n"/>
      <c r="C11983" s="11" t="n"/>
      <c r="E11983" s="12">
        <f>IF($A11983="","",IF(ISNUMBER($A11983),$A11983,IFERROR(DATEVALUE($A11983),"")))</f>
        <v/>
      </c>
      <c r="F11983" s="12">
        <f>IF($B11983="","",IF(ISNUMBER($B11983),HOUR($B11983)*2+MINUTE($B11983)/30,IFERROR(VALUE(LEFT($B11983,FIND(":",$B11983)-1))*2+VALUE(MID($B11983,FIND(":",$B11983)+1,2))/30,"")))</f>
        <v/>
      </c>
      <c r="G11983" s="12">
        <f>IF($E11983="","",IF(WEEKDAY($E11983,2)&lt;6,1,0))</f>
        <v/>
      </c>
      <c r="H11983" s="12">
        <f>IF(OR($E11983="",$F11983=""),"",IF(AND($G11983=1,$F11983&gt;='Working Hours'!$C$8,$F11983&lt;'Working Hours'!$C$9),1,0))</f>
        <v/>
      </c>
    </row>
    <row r="11984">
      <c r="A11984" s="11" t="n"/>
      <c r="B11984" s="11" t="n"/>
      <c r="C11984" s="11" t="n"/>
      <c r="E11984" s="12">
        <f>IF($A11984="","",IF(ISNUMBER($A11984),$A11984,IFERROR(DATEVALUE($A11984),"")))</f>
        <v/>
      </c>
      <c r="F11984" s="12">
        <f>IF($B11984="","",IF(ISNUMBER($B11984),HOUR($B11984)*2+MINUTE($B11984)/30,IFERROR(VALUE(LEFT($B11984,FIND(":",$B11984)-1))*2+VALUE(MID($B11984,FIND(":",$B11984)+1,2))/30,"")))</f>
        <v/>
      </c>
      <c r="G11984" s="12">
        <f>IF($E11984="","",IF(WEEKDAY($E11984,2)&lt;6,1,0))</f>
        <v/>
      </c>
      <c r="H11984" s="12">
        <f>IF(OR($E11984="",$F11984=""),"",IF(AND($G11984=1,$F11984&gt;='Working Hours'!$C$8,$F11984&lt;'Working Hours'!$C$9),1,0))</f>
        <v/>
      </c>
    </row>
    <row r="11985">
      <c r="A11985" s="11" t="n"/>
      <c r="B11985" s="11" t="n"/>
      <c r="C11985" s="11" t="n"/>
      <c r="E11985" s="12">
        <f>IF($A11985="","",IF(ISNUMBER($A11985),$A11985,IFERROR(DATEVALUE($A11985),"")))</f>
        <v/>
      </c>
      <c r="F11985" s="12">
        <f>IF($B11985="","",IF(ISNUMBER($B11985),HOUR($B11985)*2+MINUTE($B11985)/30,IFERROR(VALUE(LEFT($B11985,FIND(":",$B11985)-1))*2+VALUE(MID($B11985,FIND(":",$B11985)+1,2))/30,"")))</f>
        <v/>
      </c>
      <c r="G11985" s="12">
        <f>IF($E11985="","",IF(WEEKDAY($E11985,2)&lt;6,1,0))</f>
        <v/>
      </c>
      <c r="H11985" s="12">
        <f>IF(OR($E11985="",$F11985=""),"",IF(AND($G11985=1,$F11985&gt;='Working Hours'!$C$8,$F11985&lt;'Working Hours'!$C$9),1,0))</f>
        <v/>
      </c>
    </row>
    <row r="11986">
      <c r="A11986" s="11" t="n"/>
      <c r="B11986" s="11" t="n"/>
      <c r="C11986" s="11" t="n"/>
      <c r="E11986" s="12">
        <f>IF($A11986="","",IF(ISNUMBER($A11986),$A11986,IFERROR(DATEVALUE($A11986),"")))</f>
        <v/>
      </c>
      <c r="F11986" s="12">
        <f>IF($B11986="","",IF(ISNUMBER($B11986),HOUR($B11986)*2+MINUTE($B11986)/30,IFERROR(VALUE(LEFT($B11986,FIND(":",$B11986)-1))*2+VALUE(MID($B11986,FIND(":",$B11986)+1,2))/30,"")))</f>
        <v/>
      </c>
      <c r="G11986" s="12">
        <f>IF($E11986="","",IF(WEEKDAY($E11986,2)&lt;6,1,0))</f>
        <v/>
      </c>
      <c r="H11986" s="12">
        <f>IF(OR($E11986="",$F11986=""),"",IF(AND($G11986=1,$F11986&gt;='Working Hours'!$C$8,$F11986&lt;'Working Hours'!$C$9),1,0))</f>
        <v/>
      </c>
    </row>
    <row r="11987">
      <c r="A11987" s="11" t="n"/>
      <c r="B11987" s="11" t="n"/>
      <c r="C11987" s="11" t="n"/>
      <c r="E11987" s="12">
        <f>IF($A11987="","",IF(ISNUMBER($A11987),$A11987,IFERROR(DATEVALUE($A11987),"")))</f>
        <v/>
      </c>
      <c r="F11987" s="12">
        <f>IF($B11987="","",IF(ISNUMBER($B11987),HOUR($B11987)*2+MINUTE($B11987)/30,IFERROR(VALUE(LEFT($B11987,FIND(":",$B11987)-1))*2+VALUE(MID($B11987,FIND(":",$B11987)+1,2))/30,"")))</f>
        <v/>
      </c>
      <c r="G11987" s="12">
        <f>IF($E11987="","",IF(WEEKDAY($E11987,2)&lt;6,1,0))</f>
        <v/>
      </c>
      <c r="H11987" s="12">
        <f>IF(OR($E11987="",$F11987=""),"",IF(AND($G11987=1,$F11987&gt;='Working Hours'!$C$8,$F11987&lt;'Working Hours'!$C$9),1,0))</f>
        <v/>
      </c>
    </row>
    <row r="11988">
      <c r="A11988" s="11" t="n"/>
      <c r="B11988" s="11" t="n"/>
      <c r="C11988" s="11" t="n"/>
      <c r="E11988" s="12">
        <f>IF($A11988="","",IF(ISNUMBER($A11988),$A11988,IFERROR(DATEVALUE($A11988),"")))</f>
        <v/>
      </c>
      <c r="F11988" s="12">
        <f>IF($B11988="","",IF(ISNUMBER($B11988),HOUR($B11988)*2+MINUTE($B11988)/30,IFERROR(VALUE(LEFT($B11988,FIND(":",$B11988)-1))*2+VALUE(MID($B11988,FIND(":",$B11988)+1,2))/30,"")))</f>
        <v/>
      </c>
      <c r="G11988" s="12">
        <f>IF($E11988="","",IF(WEEKDAY($E11988,2)&lt;6,1,0))</f>
        <v/>
      </c>
      <c r="H11988" s="12">
        <f>IF(OR($E11988="",$F11988=""),"",IF(AND($G11988=1,$F11988&gt;='Working Hours'!$C$8,$F11988&lt;'Working Hours'!$C$9),1,0))</f>
        <v/>
      </c>
    </row>
    <row r="11989">
      <c r="A11989" s="11" t="n"/>
      <c r="B11989" s="11" t="n"/>
      <c r="C11989" s="11" t="n"/>
      <c r="E11989" s="12">
        <f>IF($A11989="","",IF(ISNUMBER($A11989),$A11989,IFERROR(DATEVALUE($A11989),"")))</f>
        <v/>
      </c>
      <c r="F11989" s="12">
        <f>IF($B11989="","",IF(ISNUMBER($B11989),HOUR($B11989)*2+MINUTE($B11989)/30,IFERROR(VALUE(LEFT($B11989,FIND(":",$B11989)-1))*2+VALUE(MID($B11989,FIND(":",$B11989)+1,2))/30,"")))</f>
        <v/>
      </c>
      <c r="G11989" s="12">
        <f>IF($E11989="","",IF(WEEKDAY($E11989,2)&lt;6,1,0))</f>
        <v/>
      </c>
      <c r="H11989" s="12">
        <f>IF(OR($E11989="",$F11989=""),"",IF(AND($G11989=1,$F11989&gt;='Working Hours'!$C$8,$F11989&lt;'Working Hours'!$C$9),1,0))</f>
        <v/>
      </c>
    </row>
    <row r="11990">
      <c r="A11990" s="11" t="n"/>
      <c r="B11990" s="11" t="n"/>
      <c r="C11990" s="11" t="n"/>
      <c r="E11990" s="12">
        <f>IF($A11990="","",IF(ISNUMBER($A11990),$A11990,IFERROR(DATEVALUE($A11990),"")))</f>
        <v/>
      </c>
      <c r="F11990" s="12">
        <f>IF($B11990="","",IF(ISNUMBER($B11990),HOUR($B11990)*2+MINUTE($B11990)/30,IFERROR(VALUE(LEFT($B11990,FIND(":",$B11990)-1))*2+VALUE(MID($B11990,FIND(":",$B11990)+1,2))/30,"")))</f>
        <v/>
      </c>
      <c r="G11990" s="12">
        <f>IF($E11990="","",IF(WEEKDAY($E11990,2)&lt;6,1,0))</f>
        <v/>
      </c>
      <c r="H11990" s="12">
        <f>IF(OR($E11990="",$F11990=""),"",IF(AND($G11990=1,$F11990&gt;='Working Hours'!$C$8,$F11990&lt;'Working Hours'!$C$9),1,0))</f>
        <v/>
      </c>
    </row>
    <row r="11991">
      <c r="A11991" s="11" t="n"/>
      <c r="B11991" s="11" t="n"/>
      <c r="C11991" s="11" t="n"/>
      <c r="E11991" s="12">
        <f>IF($A11991="","",IF(ISNUMBER($A11991),$A11991,IFERROR(DATEVALUE($A11991),"")))</f>
        <v/>
      </c>
      <c r="F11991" s="12">
        <f>IF($B11991="","",IF(ISNUMBER($B11991),HOUR($B11991)*2+MINUTE($B11991)/30,IFERROR(VALUE(LEFT($B11991,FIND(":",$B11991)-1))*2+VALUE(MID($B11991,FIND(":",$B11991)+1,2))/30,"")))</f>
        <v/>
      </c>
      <c r="G11991" s="12">
        <f>IF($E11991="","",IF(WEEKDAY($E11991,2)&lt;6,1,0))</f>
        <v/>
      </c>
      <c r="H11991" s="12">
        <f>IF(OR($E11991="",$F11991=""),"",IF(AND($G11991=1,$F11991&gt;='Working Hours'!$C$8,$F11991&lt;'Working Hours'!$C$9),1,0))</f>
        <v/>
      </c>
    </row>
    <row r="11992">
      <c r="A11992" s="11" t="n"/>
      <c r="B11992" s="11" t="n"/>
      <c r="C11992" s="11" t="n"/>
      <c r="E11992" s="12">
        <f>IF($A11992="","",IF(ISNUMBER($A11992),$A11992,IFERROR(DATEVALUE($A11992),"")))</f>
        <v/>
      </c>
      <c r="F11992" s="12">
        <f>IF($B11992="","",IF(ISNUMBER($B11992),HOUR($B11992)*2+MINUTE($B11992)/30,IFERROR(VALUE(LEFT($B11992,FIND(":",$B11992)-1))*2+VALUE(MID($B11992,FIND(":",$B11992)+1,2))/30,"")))</f>
        <v/>
      </c>
      <c r="G11992" s="12">
        <f>IF($E11992="","",IF(WEEKDAY($E11992,2)&lt;6,1,0))</f>
        <v/>
      </c>
      <c r="H11992" s="12">
        <f>IF(OR($E11992="",$F11992=""),"",IF(AND($G11992=1,$F11992&gt;='Working Hours'!$C$8,$F11992&lt;'Working Hours'!$C$9),1,0))</f>
        <v/>
      </c>
    </row>
    <row r="11993">
      <c r="A11993" s="11" t="n"/>
      <c r="B11993" s="11" t="n"/>
      <c r="C11993" s="11" t="n"/>
      <c r="E11993" s="12">
        <f>IF($A11993="","",IF(ISNUMBER($A11993),$A11993,IFERROR(DATEVALUE($A11993),"")))</f>
        <v/>
      </c>
      <c r="F11993" s="12">
        <f>IF($B11993="","",IF(ISNUMBER($B11993),HOUR($B11993)*2+MINUTE($B11993)/30,IFERROR(VALUE(LEFT($B11993,FIND(":",$B11993)-1))*2+VALUE(MID($B11993,FIND(":",$B11993)+1,2))/30,"")))</f>
        <v/>
      </c>
      <c r="G11993" s="12">
        <f>IF($E11993="","",IF(WEEKDAY($E11993,2)&lt;6,1,0))</f>
        <v/>
      </c>
      <c r="H11993" s="12">
        <f>IF(OR($E11993="",$F11993=""),"",IF(AND($G11993=1,$F11993&gt;='Working Hours'!$C$8,$F11993&lt;'Working Hours'!$C$9),1,0))</f>
        <v/>
      </c>
    </row>
    <row r="11994">
      <c r="A11994" s="11" t="n"/>
      <c r="B11994" s="11" t="n"/>
      <c r="C11994" s="11" t="n"/>
      <c r="E11994" s="12">
        <f>IF($A11994="","",IF(ISNUMBER($A11994),$A11994,IFERROR(DATEVALUE($A11994),"")))</f>
        <v/>
      </c>
      <c r="F11994" s="12">
        <f>IF($B11994="","",IF(ISNUMBER($B11994),HOUR($B11994)*2+MINUTE($B11994)/30,IFERROR(VALUE(LEFT($B11994,FIND(":",$B11994)-1))*2+VALUE(MID($B11994,FIND(":",$B11994)+1,2))/30,"")))</f>
        <v/>
      </c>
      <c r="G11994" s="12">
        <f>IF($E11994="","",IF(WEEKDAY($E11994,2)&lt;6,1,0))</f>
        <v/>
      </c>
      <c r="H11994" s="12">
        <f>IF(OR($E11994="",$F11994=""),"",IF(AND($G11994=1,$F11994&gt;='Working Hours'!$C$8,$F11994&lt;'Working Hours'!$C$9),1,0))</f>
        <v/>
      </c>
    </row>
    <row r="11995">
      <c r="A11995" s="11" t="n"/>
      <c r="B11995" s="11" t="n"/>
      <c r="C11995" s="11" t="n"/>
      <c r="E11995" s="12">
        <f>IF($A11995="","",IF(ISNUMBER($A11995),$A11995,IFERROR(DATEVALUE($A11995),"")))</f>
        <v/>
      </c>
      <c r="F11995" s="12">
        <f>IF($B11995="","",IF(ISNUMBER($B11995),HOUR($B11995)*2+MINUTE($B11995)/30,IFERROR(VALUE(LEFT($B11995,FIND(":",$B11995)-1))*2+VALUE(MID($B11995,FIND(":",$B11995)+1,2))/30,"")))</f>
        <v/>
      </c>
      <c r="G11995" s="12">
        <f>IF($E11995="","",IF(WEEKDAY($E11995,2)&lt;6,1,0))</f>
        <v/>
      </c>
      <c r="H11995" s="12">
        <f>IF(OR($E11995="",$F11995=""),"",IF(AND($G11995=1,$F11995&gt;='Working Hours'!$C$8,$F11995&lt;'Working Hours'!$C$9),1,0))</f>
        <v/>
      </c>
    </row>
    <row r="11996">
      <c r="A11996" s="11" t="n"/>
      <c r="B11996" s="11" t="n"/>
      <c r="C11996" s="11" t="n"/>
      <c r="E11996" s="12">
        <f>IF($A11996="","",IF(ISNUMBER($A11996),$A11996,IFERROR(DATEVALUE($A11996),"")))</f>
        <v/>
      </c>
      <c r="F11996" s="12">
        <f>IF($B11996="","",IF(ISNUMBER($B11996),HOUR($B11996)*2+MINUTE($B11996)/30,IFERROR(VALUE(LEFT($B11996,FIND(":",$B11996)-1))*2+VALUE(MID($B11996,FIND(":",$B11996)+1,2))/30,"")))</f>
        <v/>
      </c>
      <c r="G11996" s="12">
        <f>IF($E11996="","",IF(WEEKDAY($E11996,2)&lt;6,1,0))</f>
        <v/>
      </c>
      <c r="H11996" s="12">
        <f>IF(OR($E11996="",$F11996=""),"",IF(AND($G11996=1,$F11996&gt;='Working Hours'!$C$8,$F11996&lt;'Working Hours'!$C$9),1,0))</f>
        <v/>
      </c>
    </row>
    <row r="11997">
      <c r="A11997" s="11" t="n"/>
      <c r="B11997" s="11" t="n"/>
      <c r="C11997" s="11" t="n"/>
      <c r="E11997" s="12">
        <f>IF($A11997="","",IF(ISNUMBER($A11997),$A11997,IFERROR(DATEVALUE($A11997),"")))</f>
        <v/>
      </c>
      <c r="F11997" s="12">
        <f>IF($B11997="","",IF(ISNUMBER($B11997),HOUR($B11997)*2+MINUTE($B11997)/30,IFERROR(VALUE(LEFT($B11997,FIND(":",$B11997)-1))*2+VALUE(MID($B11997,FIND(":",$B11997)+1,2))/30,"")))</f>
        <v/>
      </c>
      <c r="G11997" s="12">
        <f>IF($E11997="","",IF(WEEKDAY($E11997,2)&lt;6,1,0))</f>
        <v/>
      </c>
      <c r="H11997" s="12">
        <f>IF(OR($E11997="",$F11997=""),"",IF(AND($G11997=1,$F11997&gt;='Working Hours'!$C$8,$F11997&lt;'Working Hours'!$C$9),1,0))</f>
        <v/>
      </c>
    </row>
    <row r="11998">
      <c r="A11998" s="11" t="n"/>
      <c r="B11998" s="11" t="n"/>
      <c r="C11998" s="11" t="n"/>
      <c r="E11998" s="12">
        <f>IF($A11998="","",IF(ISNUMBER($A11998),$A11998,IFERROR(DATEVALUE($A11998),"")))</f>
        <v/>
      </c>
      <c r="F11998" s="12">
        <f>IF($B11998="","",IF(ISNUMBER($B11998),HOUR($B11998)*2+MINUTE($B11998)/30,IFERROR(VALUE(LEFT($B11998,FIND(":",$B11998)-1))*2+VALUE(MID($B11998,FIND(":",$B11998)+1,2))/30,"")))</f>
        <v/>
      </c>
      <c r="G11998" s="12">
        <f>IF($E11998="","",IF(WEEKDAY($E11998,2)&lt;6,1,0))</f>
        <v/>
      </c>
      <c r="H11998" s="12">
        <f>IF(OR($E11998="",$F11998=""),"",IF(AND($G11998=1,$F11998&gt;='Working Hours'!$C$8,$F11998&lt;'Working Hours'!$C$9),1,0))</f>
        <v/>
      </c>
    </row>
    <row r="11999">
      <c r="A11999" s="11" t="n"/>
      <c r="B11999" s="11" t="n"/>
      <c r="C11999" s="11" t="n"/>
      <c r="E11999" s="12">
        <f>IF($A11999="","",IF(ISNUMBER($A11999),$A11999,IFERROR(DATEVALUE($A11999),"")))</f>
        <v/>
      </c>
      <c r="F11999" s="12">
        <f>IF($B11999="","",IF(ISNUMBER($B11999),HOUR($B11999)*2+MINUTE($B11999)/30,IFERROR(VALUE(LEFT($B11999,FIND(":",$B11999)-1))*2+VALUE(MID($B11999,FIND(":",$B11999)+1,2))/30,"")))</f>
        <v/>
      </c>
      <c r="G11999" s="12">
        <f>IF($E11999="","",IF(WEEKDAY($E11999,2)&lt;6,1,0))</f>
        <v/>
      </c>
      <c r="H11999" s="12">
        <f>IF(OR($E11999="",$F11999=""),"",IF(AND($G11999=1,$F11999&gt;='Working Hours'!$C$8,$F11999&lt;'Working Hours'!$C$9),1,0))</f>
        <v/>
      </c>
    </row>
    <row r="12000">
      <c r="A12000" s="11" t="n"/>
      <c r="B12000" s="11" t="n"/>
      <c r="C12000" s="11" t="n"/>
      <c r="E12000" s="12">
        <f>IF($A12000="","",IF(ISNUMBER($A12000),$A12000,IFERROR(DATEVALUE($A12000),"")))</f>
        <v/>
      </c>
      <c r="F12000" s="12">
        <f>IF($B12000="","",IF(ISNUMBER($B12000),HOUR($B12000)*2+MINUTE($B12000)/30,IFERROR(VALUE(LEFT($B12000,FIND(":",$B12000)-1))*2+VALUE(MID($B12000,FIND(":",$B12000)+1,2))/30,"")))</f>
        <v/>
      </c>
      <c r="G12000" s="12">
        <f>IF($E12000="","",IF(WEEKDAY($E12000,2)&lt;6,1,0))</f>
        <v/>
      </c>
      <c r="H12000" s="12">
        <f>IF(OR($E12000="",$F12000=""),"",IF(AND($G12000=1,$F12000&gt;='Working Hours'!$C$8,$F12000&lt;'Working Hours'!$C$9),1,0))</f>
        <v/>
      </c>
    </row>
    <row r="12001">
      <c r="A12001" s="11" t="n"/>
      <c r="B12001" s="11" t="n"/>
      <c r="C12001" s="11" t="n"/>
      <c r="E12001" s="12">
        <f>IF($A12001="","",IF(ISNUMBER($A12001),$A12001,IFERROR(DATEVALUE($A12001),"")))</f>
        <v/>
      </c>
      <c r="F12001" s="12">
        <f>IF($B12001="","",IF(ISNUMBER($B12001),HOUR($B12001)*2+MINUTE($B12001)/30,IFERROR(VALUE(LEFT($B12001,FIND(":",$B12001)-1))*2+VALUE(MID($B12001,FIND(":",$B12001)+1,2))/30,"")))</f>
        <v/>
      </c>
      <c r="G12001" s="12">
        <f>IF($E12001="","",IF(WEEKDAY($E12001,2)&lt;6,1,0))</f>
        <v/>
      </c>
      <c r="H12001" s="12">
        <f>IF(OR($E12001="",$F12001=""),"",IF(AND($G12001=1,$F12001&gt;='Working Hours'!$C$8,$F12001&lt;'Working Hours'!$C$9),1,0))</f>
        <v/>
      </c>
    </row>
    <row r="12002">
      <c r="A12002" s="11" t="n"/>
      <c r="B12002" s="11" t="n"/>
      <c r="C12002" s="11" t="n"/>
      <c r="E12002" s="12">
        <f>IF($A12002="","",IF(ISNUMBER($A12002),$A12002,IFERROR(DATEVALUE($A12002),"")))</f>
        <v/>
      </c>
      <c r="F12002" s="12">
        <f>IF($B12002="","",IF(ISNUMBER($B12002),HOUR($B12002)*2+MINUTE($B12002)/30,IFERROR(VALUE(LEFT($B12002,FIND(":",$B12002)-1))*2+VALUE(MID($B12002,FIND(":",$B12002)+1,2))/30,"")))</f>
        <v/>
      </c>
      <c r="G12002" s="12">
        <f>IF($E12002="","",IF(WEEKDAY($E12002,2)&lt;6,1,0))</f>
        <v/>
      </c>
      <c r="H12002" s="12">
        <f>IF(OR($E12002="",$F12002=""),"",IF(AND($G12002=1,$F12002&gt;='Working Hours'!$C$8,$F12002&lt;'Working Hours'!$C$9),1,0))</f>
        <v/>
      </c>
    </row>
    <row r="12003">
      <c r="A12003" s="11" t="n"/>
      <c r="B12003" s="11" t="n"/>
      <c r="C12003" s="11" t="n"/>
      <c r="E12003" s="12">
        <f>IF($A12003="","",IF(ISNUMBER($A12003),$A12003,IFERROR(DATEVALUE($A12003),"")))</f>
        <v/>
      </c>
      <c r="F12003" s="12">
        <f>IF($B12003="","",IF(ISNUMBER($B12003),HOUR($B12003)*2+MINUTE($B12003)/30,IFERROR(VALUE(LEFT($B12003,FIND(":",$B12003)-1))*2+VALUE(MID($B12003,FIND(":",$B12003)+1,2))/30,"")))</f>
        <v/>
      </c>
      <c r="G12003" s="12">
        <f>IF($E12003="","",IF(WEEKDAY($E12003,2)&lt;6,1,0))</f>
        <v/>
      </c>
      <c r="H12003" s="12">
        <f>IF(OR($E12003="",$F12003=""),"",IF(AND($G12003=1,$F12003&gt;='Working Hours'!$C$8,$F12003&lt;'Working Hours'!$C$9),1,0))</f>
        <v/>
      </c>
    </row>
    <row r="12004">
      <c r="A12004" s="11" t="n"/>
      <c r="B12004" s="11" t="n"/>
      <c r="C12004" s="11" t="n"/>
      <c r="E12004" s="12">
        <f>IF($A12004="","",IF(ISNUMBER($A12004),$A12004,IFERROR(DATEVALUE($A12004),"")))</f>
        <v/>
      </c>
      <c r="F12004" s="12">
        <f>IF($B12004="","",IF(ISNUMBER($B12004),HOUR($B12004)*2+MINUTE($B12004)/30,IFERROR(VALUE(LEFT($B12004,FIND(":",$B12004)-1))*2+VALUE(MID($B12004,FIND(":",$B12004)+1,2))/30,"")))</f>
        <v/>
      </c>
      <c r="G12004" s="12">
        <f>IF($E12004="","",IF(WEEKDAY($E12004,2)&lt;6,1,0))</f>
        <v/>
      </c>
      <c r="H12004" s="12">
        <f>IF(OR($E12004="",$F12004=""),"",IF(AND($G12004=1,$F12004&gt;='Working Hours'!$C$8,$F12004&lt;'Working Hours'!$C$9),1,0))</f>
        <v/>
      </c>
    </row>
    <row r="12005">
      <c r="A12005" s="11" t="n"/>
      <c r="B12005" s="11" t="n"/>
      <c r="C12005" s="11" t="n"/>
      <c r="E12005" s="12">
        <f>IF($A12005="","",IF(ISNUMBER($A12005),$A12005,IFERROR(DATEVALUE($A12005),"")))</f>
        <v/>
      </c>
      <c r="F12005" s="12">
        <f>IF($B12005="","",IF(ISNUMBER($B12005),HOUR($B12005)*2+MINUTE($B12005)/30,IFERROR(VALUE(LEFT($B12005,FIND(":",$B12005)-1))*2+VALUE(MID($B12005,FIND(":",$B12005)+1,2))/30,"")))</f>
        <v/>
      </c>
      <c r="G12005" s="12">
        <f>IF($E12005="","",IF(WEEKDAY($E12005,2)&lt;6,1,0))</f>
        <v/>
      </c>
      <c r="H12005" s="12">
        <f>IF(OR($E12005="",$F12005=""),"",IF(AND($G12005=1,$F12005&gt;='Working Hours'!$C$8,$F12005&lt;'Working Hours'!$C$9),1,0))</f>
        <v/>
      </c>
    </row>
    <row r="12006">
      <c r="A12006" s="11" t="n"/>
      <c r="B12006" s="11" t="n"/>
      <c r="C12006" s="11" t="n"/>
      <c r="E12006" s="12">
        <f>IF($A12006="","",IF(ISNUMBER($A12006),$A12006,IFERROR(DATEVALUE($A12006),"")))</f>
        <v/>
      </c>
      <c r="F12006" s="12">
        <f>IF($B12006="","",IF(ISNUMBER($B12006),HOUR($B12006)*2+MINUTE($B12006)/30,IFERROR(VALUE(LEFT($B12006,FIND(":",$B12006)-1))*2+VALUE(MID($B12006,FIND(":",$B12006)+1,2))/30,"")))</f>
        <v/>
      </c>
      <c r="G12006" s="12">
        <f>IF($E12006="","",IF(WEEKDAY($E12006,2)&lt;6,1,0))</f>
        <v/>
      </c>
      <c r="H12006" s="12">
        <f>IF(OR($E12006="",$F12006=""),"",IF(AND($G12006=1,$F12006&gt;='Working Hours'!$C$8,$F12006&lt;'Working Hours'!$C$9),1,0))</f>
        <v/>
      </c>
    </row>
    <row r="12007">
      <c r="A12007" s="11" t="n"/>
      <c r="B12007" s="11" t="n"/>
      <c r="C12007" s="11" t="n"/>
      <c r="E12007" s="12">
        <f>IF($A12007="","",IF(ISNUMBER($A12007),$A12007,IFERROR(DATEVALUE($A12007),"")))</f>
        <v/>
      </c>
      <c r="F12007" s="12">
        <f>IF($B12007="","",IF(ISNUMBER($B12007),HOUR($B12007)*2+MINUTE($B12007)/30,IFERROR(VALUE(LEFT($B12007,FIND(":",$B12007)-1))*2+VALUE(MID($B12007,FIND(":",$B12007)+1,2))/30,"")))</f>
        <v/>
      </c>
      <c r="G12007" s="12">
        <f>IF($E12007="","",IF(WEEKDAY($E12007,2)&lt;6,1,0))</f>
        <v/>
      </c>
      <c r="H12007" s="12">
        <f>IF(OR($E12007="",$F12007=""),"",IF(AND($G12007=1,$F12007&gt;='Working Hours'!$C$8,$F12007&lt;'Working Hours'!$C$9),1,0))</f>
        <v/>
      </c>
    </row>
    <row r="12008">
      <c r="A12008" s="11" t="n"/>
      <c r="B12008" s="11" t="n"/>
      <c r="C12008" s="11" t="n"/>
      <c r="E12008" s="12">
        <f>IF($A12008="","",IF(ISNUMBER($A12008),$A12008,IFERROR(DATEVALUE($A12008),"")))</f>
        <v/>
      </c>
      <c r="F12008" s="12">
        <f>IF($B12008="","",IF(ISNUMBER($B12008),HOUR($B12008)*2+MINUTE($B12008)/30,IFERROR(VALUE(LEFT($B12008,FIND(":",$B12008)-1))*2+VALUE(MID($B12008,FIND(":",$B12008)+1,2))/30,"")))</f>
        <v/>
      </c>
      <c r="G12008" s="12">
        <f>IF($E12008="","",IF(WEEKDAY($E12008,2)&lt;6,1,0))</f>
        <v/>
      </c>
      <c r="H12008" s="12">
        <f>IF(OR($E12008="",$F12008=""),"",IF(AND($G12008=1,$F12008&gt;='Working Hours'!$C$8,$F12008&lt;'Working Hours'!$C$9),1,0))</f>
        <v/>
      </c>
    </row>
    <row r="12009">
      <c r="A12009" s="11" t="n"/>
      <c r="B12009" s="11" t="n"/>
      <c r="C12009" s="11" t="n"/>
      <c r="E12009" s="12">
        <f>IF($A12009="","",IF(ISNUMBER($A12009),$A12009,IFERROR(DATEVALUE($A12009),"")))</f>
        <v/>
      </c>
      <c r="F12009" s="12">
        <f>IF($B12009="","",IF(ISNUMBER($B12009),HOUR($B12009)*2+MINUTE($B12009)/30,IFERROR(VALUE(LEFT($B12009,FIND(":",$B12009)-1))*2+VALUE(MID($B12009,FIND(":",$B12009)+1,2))/30,"")))</f>
        <v/>
      </c>
      <c r="G12009" s="12">
        <f>IF($E12009="","",IF(WEEKDAY($E12009,2)&lt;6,1,0))</f>
        <v/>
      </c>
      <c r="H12009" s="12">
        <f>IF(OR($E12009="",$F12009=""),"",IF(AND($G12009=1,$F12009&gt;='Working Hours'!$C$8,$F12009&lt;'Working Hours'!$C$9),1,0))</f>
        <v/>
      </c>
    </row>
    <row r="12010">
      <c r="A12010" s="11" t="n"/>
      <c r="B12010" s="11" t="n"/>
      <c r="C12010" s="11" t="n"/>
      <c r="E12010" s="12">
        <f>IF($A12010="","",IF(ISNUMBER($A12010),$A12010,IFERROR(DATEVALUE($A12010),"")))</f>
        <v/>
      </c>
      <c r="F12010" s="12">
        <f>IF($B12010="","",IF(ISNUMBER($B12010),HOUR($B12010)*2+MINUTE($B12010)/30,IFERROR(VALUE(LEFT($B12010,FIND(":",$B12010)-1))*2+VALUE(MID($B12010,FIND(":",$B12010)+1,2))/30,"")))</f>
        <v/>
      </c>
      <c r="G12010" s="12">
        <f>IF($E12010="","",IF(WEEKDAY($E12010,2)&lt;6,1,0))</f>
        <v/>
      </c>
      <c r="H12010" s="12">
        <f>IF(OR($E12010="",$F12010=""),"",IF(AND($G12010=1,$F12010&gt;='Working Hours'!$C$8,$F12010&lt;'Working Hours'!$C$9),1,0))</f>
        <v/>
      </c>
    </row>
    <row r="12011">
      <c r="A12011" s="11" t="n"/>
      <c r="B12011" s="11" t="n"/>
      <c r="C12011" s="11" t="n"/>
      <c r="E12011" s="12">
        <f>IF($A12011="","",IF(ISNUMBER($A12011),$A12011,IFERROR(DATEVALUE($A12011),"")))</f>
        <v/>
      </c>
      <c r="F12011" s="12">
        <f>IF($B12011="","",IF(ISNUMBER($B12011),HOUR($B12011)*2+MINUTE($B12011)/30,IFERROR(VALUE(LEFT($B12011,FIND(":",$B12011)-1))*2+VALUE(MID($B12011,FIND(":",$B12011)+1,2))/30,"")))</f>
        <v/>
      </c>
      <c r="G12011" s="12">
        <f>IF($E12011="","",IF(WEEKDAY($E12011,2)&lt;6,1,0))</f>
        <v/>
      </c>
      <c r="H12011" s="12">
        <f>IF(OR($E12011="",$F12011=""),"",IF(AND($G12011=1,$F12011&gt;='Working Hours'!$C$8,$F12011&lt;'Working Hours'!$C$9),1,0))</f>
        <v/>
      </c>
    </row>
    <row r="12012">
      <c r="A12012" s="11" t="n"/>
      <c r="B12012" s="11" t="n"/>
      <c r="C12012" s="11" t="n"/>
      <c r="E12012" s="12">
        <f>IF($A12012="","",IF(ISNUMBER($A12012),$A12012,IFERROR(DATEVALUE($A12012),"")))</f>
        <v/>
      </c>
      <c r="F12012" s="12">
        <f>IF($B12012="","",IF(ISNUMBER($B12012),HOUR($B12012)*2+MINUTE($B12012)/30,IFERROR(VALUE(LEFT($B12012,FIND(":",$B12012)-1))*2+VALUE(MID($B12012,FIND(":",$B12012)+1,2))/30,"")))</f>
        <v/>
      </c>
      <c r="G12012" s="12">
        <f>IF($E12012="","",IF(WEEKDAY($E12012,2)&lt;6,1,0))</f>
        <v/>
      </c>
      <c r="H12012" s="12">
        <f>IF(OR($E12012="",$F12012=""),"",IF(AND($G12012=1,$F12012&gt;='Working Hours'!$C$8,$F12012&lt;'Working Hours'!$C$9),1,0))</f>
        <v/>
      </c>
    </row>
    <row r="12013">
      <c r="A12013" s="11" t="n"/>
      <c r="B12013" s="11" t="n"/>
      <c r="C12013" s="11" t="n"/>
      <c r="E12013" s="12">
        <f>IF($A12013="","",IF(ISNUMBER($A12013),$A12013,IFERROR(DATEVALUE($A12013),"")))</f>
        <v/>
      </c>
      <c r="F12013" s="12">
        <f>IF($B12013="","",IF(ISNUMBER($B12013),HOUR($B12013)*2+MINUTE($B12013)/30,IFERROR(VALUE(LEFT($B12013,FIND(":",$B12013)-1))*2+VALUE(MID($B12013,FIND(":",$B12013)+1,2))/30,"")))</f>
        <v/>
      </c>
      <c r="G12013" s="12">
        <f>IF($E12013="","",IF(WEEKDAY($E12013,2)&lt;6,1,0))</f>
        <v/>
      </c>
      <c r="H12013" s="12">
        <f>IF(OR($E12013="",$F12013=""),"",IF(AND($G12013=1,$F12013&gt;='Working Hours'!$C$8,$F12013&lt;'Working Hours'!$C$9),1,0))</f>
        <v/>
      </c>
    </row>
    <row r="12014">
      <c r="A12014" s="11" t="n"/>
      <c r="B12014" s="11" t="n"/>
      <c r="C12014" s="11" t="n"/>
      <c r="E12014" s="12">
        <f>IF($A12014="","",IF(ISNUMBER($A12014),$A12014,IFERROR(DATEVALUE($A12014),"")))</f>
        <v/>
      </c>
      <c r="F12014" s="12">
        <f>IF($B12014="","",IF(ISNUMBER($B12014),HOUR($B12014)*2+MINUTE($B12014)/30,IFERROR(VALUE(LEFT($B12014,FIND(":",$B12014)-1))*2+VALUE(MID($B12014,FIND(":",$B12014)+1,2))/30,"")))</f>
        <v/>
      </c>
      <c r="G12014" s="12">
        <f>IF($E12014="","",IF(WEEKDAY($E12014,2)&lt;6,1,0))</f>
        <v/>
      </c>
      <c r="H12014" s="12">
        <f>IF(OR($E12014="",$F12014=""),"",IF(AND($G12014=1,$F12014&gt;='Working Hours'!$C$8,$F12014&lt;'Working Hours'!$C$9),1,0))</f>
        <v/>
      </c>
    </row>
    <row r="12015">
      <c r="A12015" s="11" t="n"/>
      <c r="B12015" s="11" t="n"/>
      <c r="C12015" s="11" t="n"/>
      <c r="E12015" s="12">
        <f>IF($A12015="","",IF(ISNUMBER($A12015),$A12015,IFERROR(DATEVALUE($A12015),"")))</f>
        <v/>
      </c>
      <c r="F12015" s="12">
        <f>IF($B12015="","",IF(ISNUMBER($B12015),HOUR($B12015)*2+MINUTE($B12015)/30,IFERROR(VALUE(LEFT($B12015,FIND(":",$B12015)-1))*2+VALUE(MID($B12015,FIND(":",$B12015)+1,2))/30,"")))</f>
        <v/>
      </c>
      <c r="G12015" s="12">
        <f>IF($E12015="","",IF(WEEKDAY($E12015,2)&lt;6,1,0))</f>
        <v/>
      </c>
      <c r="H12015" s="12">
        <f>IF(OR($E12015="",$F12015=""),"",IF(AND($G12015=1,$F12015&gt;='Working Hours'!$C$8,$F12015&lt;'Working Hours'!$C$9),1,0))</f>
        <v/>
      </c>
    </row>
    <row r="12016">
      <c r="A12016" s="11" t="n"/>
      <c r="B12016" s="11" t="n"/>
      <c r="C12016" s="11" t="n"/>
      <c r="E12016" s="12">
        <f>IF($A12016="","",IF(ISNUMBER($A12016),$A12016,IFERROR(DATEVALUE($A12016),"")))</f>
        <v/>
      </c>
      <c r="F12016" s="12">
        <f>IF($B12016="","",IF(ISNUMBER($B12016),HOUR($B12016)*2+MINUTE($B12016)/30,IFERROR(VALUE(LEFT($B12016,FIND(":",$B12016)-1))*2+VALUE(MID($B12016,FIND(":",$B12016)+1,2))/30,"")))</f>
        <v/>
      </c>
      <c r="G12016" s="12">
        <f>IF($E12016="","",IF(WEEKDAY($E12016,2)&lt;6,1,0))</f>
        <v/>
      </c>
      <c r="H12016" s="12">
        <f>IF(OR($E12016="",$F12016=""),"",IF(AND($G12016=1,$F12016&gt;='Working Hours'!$C$8,$F12016&lt;'Working Hours'!$C$9),1,0))</f>
        <v/>
      </c>
    </row>
    <row r="12017">
      <c r="A12017" s="11" t="n"/>
      <c r="B12017" s="11" t="n"/>
      <c r="C12017" s="11" t="n"/>
      <c r="E12017" s="12">
        <f>IF($A12017="","",IF(ISNUMBER($A12017),$A12017,IFERROR(DATEVALUE($A12017),"")))</f>
        <v/>
      </c>
      <c r="F12017" s="12">
        <f>IF($B12017="","",IF(ISNUMBER($B12017),HOUR($B12017)*2+MINUTE($B12017)/30,IFERROR(VALUE(LEFT($B12017,FIND(":",$B12017)-1))*2+VALUE(MID($B12017,FIND(":",$B12017)+1,2))/30,"")))</f>
        <v/>
      </c>
      <c r="G12017" s="12">
        <f>IF($E12017="","",IF(WEEKDAY($E12017,2)&lt;6,1,0))</f>
        <v/>
      </c>
      <c r="H12017" s="12">
        <f>IF(OR($E12017="",$F12017=""),"",IF(AND($G12017=1,$F12017&gt;='Working Hours'!$C$8,$F12017&lt;'Working Hours'!$C$9),1,0))</f>
        <v/>
      </c>
    </row>
    <row r="12018">
      <c r="A12018" s="11" t="n"/>
      <c r="B12018" s="11" t="n"/>
      <c r="C12018" s="11" t="n"/>
      <c r="E12018" s="12">
        <f>IF($A12018="","",IF(ISNUMBER($A12018),$A12018,IFERROR(DATEVALUE($A12018),"")))</f>
        <v/>
      </c>
      <c r="F12018" s="12">
        <f>IF($B12018="","",IF(ISNUMBER($B12018),HOUR($B12018)*2+MINUTE($B12018)/30,IFERROR(VALUE(LEFT($B12018,FIND(":",$B12018)-1))*2+VALUE(MID($B12018,FIND(":",$B12018)+1,2))/30,"")))</f>
        <v/>
      </c>
      <c r="G12018" s="12">
        <f>IF($E12018="","",IF(WEEKDAY($E12018,2)&lt;6,1,0))</f>
        <v/>
      </c>
      <c r="H12018" s="12">
        <f>IF(OR($E12018="",$F12018=""),"",IF(AND($G12018=1,$F12018&gt;='Working Hours'!$C$8,$F12018&lt;'Working Hours'!$C$9),1,0))</f>
        <v/>
      </c>
    </row>
    <row r="12019">
      <c r="A12019" s="11" t="n"/>
      <c r="B12019" s="11" t="n"/>
      <c r="C12019" s="11" t="n"/>
      <c r="E12019" s="12">
        <f>IF($A12019="","",IF(ISNUMBER($A12019),$A12019,IFERROR(DATEVALUE($A12019),"")))</f>
        <v/>
      </c>
      <c r="F12019" s="12">
        <f>IF($B12019="","",IF(ISNUMBER($B12019),HOUR($B12019)*2+MINUTE($B12019)/30,IFERROR(VALUE(LEFT($B12019,FIND(":",$B12019)-1))*2+VALUE(MID($B12019,FIND(":",$B12019)+1,2))/30,"")))</f>
        <v/>
      </c>
      <c r="G12019" s="12">
        <f>IF($E12019="","",IF(WEEKDAY($E12019,2)&lt;6,1,0))</f>
        <v/>
      </c>
      <c r="H12019" s="12">
        <f>IF(OR($E12019="",$F12019=""),"",IF(AND($G12019=1,$F12019&gt;='Working Hours'!$C$8,$F12019&lt;'Working Hours'!$C$9),1,0))</f>
        <v/>
      </c>
    </row>
    <row r="12020">
      <c r="A12020" s="11" t="n"/>
      <c r="B12020" s="11" t="n"/>
      <c r="C12020" s="11" t="n"/>
      <c r="E12020" s="12">
        <f>IF($A12020="","",IF(ISNUMBER($A12020),$A12020,IFERROR(DATEVALUE($A12020),"")))</f>
        <v/>
      </c>
      <c r="F12020" s="12">
        <f>IF($B12020="","",IF(ISNUMBER($B12020),HOUR($B12020)*2+MINUTE($B12020)/30,IFERROR(VALUE(LEFT($B12020,FIND(":",$B12020)-1))*2+VALUE(MID($B12020,FIND(":",$B12020)+1,2))/30,"")))</f>
        <v/>
      </c>
      <c r="G12020" s="12">
        <f>IF($E12020="","",IF(WEEKDAY($E12020,2)&lt;6,1,0))</f>
        <v/>
      </c>
      <c r="H12020" s="12">
        <f>IF(OR($E12020="",$F12020=""),"",IF(AND($G12020=1,$F12020&gt;='Working Hours'!$C$8,$F12020&lt;'Working Hours'!$C$9),1,0))</f>
        <v/>
      </c>
    </row>
    <row r="12021">
      <c r="A12021" s="11" t="n"/>
      <c r="B12021" s="11" t="n"/>
      <c r="C12021" s="11" t="n"/>
      <c r="E12021" s="12">
        <f>IF($A12021="","",IF(ISNUMBER($A12021),$A12021,IFERROR(DATEVALUE($A12021),"")))</f>
        <v/>
      </c>
      <c r="F12021" s="12">
        <f>IF($B12021="","",IF(ISNUMBER($B12021),HOUR($B12021)*2+MINUTE($B12021)/30,IFERROR(VALUE(LEFT($B12021,FIND(":",$B12021)-1))*2+VALUE(MID($B12021,FIND(":",$B12021)+1,2))/30,"")))</f>
        <v/>
      </c>
      <c r="G12021" s="12">
        <f>IF($E12021="","",IF(WEEKDAY($E12021,2)&lt;6,1,0))</f>
        <v/>
      </c>
      <c r="H12021" s="12">
        <f>IF(OR($E12021="",$F12021=""),"",IF(AND($G12021=1,$F12021&gt;='Working Hours'!$C$8,$F12021&lt;'Working Hours'!$C$9),1,0))</f>
        <v/>
      </c>
    </row>
    <row r="12022">
      <c r="A12022" s="11" t="n"/>
      <c r="B12022" s="11" t="n"/>
      <c r="C12022" s="11" t="n"/>
      <c r="E12022" s="12">
        <f>IF($A12022="","",IF(ISNUMBER($A12022),$A12022,IFERROR(DATEVALUE($A12022),"")))</f>
        <v/>
      </c>
      <c r="F12022" s="12">
        <f>IF($B12022="","",IF(ISNUMBER($B12022),HOUR($B12022)*2+MINUTE($B12022)/30,IFERROR(VALUE(LEFT($B12022,FIND(":",$B12022)-1))*2+VALUE(MID($B12022,FIND(":",$B12022)+1,2))/30,"")))</f>
        <v/>
      </c>
      <c r="G12022" s="12">
        <f>IF($E12022="","",IF(WEEKDAY($E12022,2)&lt;6,1,0))</f>
        <v/>
      </c>
      <c r="H12022" s="12">
        <f>IF(OR($E12022="",$F12022=""),"",IF(AND($G12022=1,$F12022&gt;='Working Hours'!$C$8,$F12022&lt;'Working Hours'!$C$9),1,0))</f>
        <v/>
      </c>
    </row>
    <row r="12023">
      <c r="A12023" s="11" t="n"/>
      <c r="B12023" s="11" t="n"/>
      <c r="C12023" s="11" t="n"/>
      <c r="E12023" s="12">
        <f>IF($A12023="","",IF(ISNUMBER($A12023),$A12023,IFERROR(DATEVALUE($A12023),"")))</f>
        <v/>
      </c>
      <c r="F12023" s="12">
        <f>IF($B12023="","",IF(ISNUMBER($B12023),HOUR($B12023)*2+MINUTE($B12023)/30,IFERROR(VALUE(LEFT($B12023,FIND(":",$B12023)-1))*2+VALUE(MID($B12023,FIND(":",$B12023)+1,2))/30,"")))</f>
        <v/>
      </c>
      <c r="G12023" s="12">
        <f>IF($E12023="","",IF(WEEKDAY($E12023,2)&lt;6,1,0))</f>
        <v/>
      </c>
      <c r="H12023" s="12">
        <f>IF(OR($E12023="",$F12023=""),"",IF(AND($G12023=1,$F12023&gt;='Working Hours'!$C$8,$F12023&lt;'Working Hours'!$C$9),1,0))</f>
        <v/>
      </c>
    </row>
    <row r="12024">
      <c r="A12024" s="11" t="n"/>
      <c r="B12024" s="11" t="n"/>
      <c r="C12024" s="11" t="n"/>
      <c r="E12024" s="12">
        <f>IF($A12024="","",IF(ISNUMBER($A12024),$A12024,IFERROR(DATEVALUE($A12024),"")))</f>
        <v/>
      </c>
      <c r="F12024" s="12">
        <f>IF($B12024="","",IF(ISNUMBER($B12024),HOUR($B12024)*2+MINUTE($B12024)/30,IFERROR(VALUE(LEFT($B12024,FIND(":",$B12024)-1))*2+VALUE(MID($B12024,FIND(":",$B12024)+1,2))/30,"")))</f>
        <v/>
      </c>
      <c r="G12024" s="12">
        <f>IF($E12024="","",IF(WEEKDAY($E12024,2)&lt;6,1,0))</f>
        <v/>
      </c>
      <c r="H12024" s="12">
        <f>IF(OR($E12024="",$F12024=""),"",IF(AND($G12024=1,$F12024&gt;='Working Hours'!$C$8,$F12024&lt;'Working Hours'!$C$9),1,0))</f>
        <v/>
      </c>
    </row>
    <row r="12025">
      <c r="A12025" s="11" t="n"/>
      <c r="B12025" s="11" t="n"/>
      <c r="C12025" s="11" t="n"/>
      <c r="E12025" s="12">
        <f>IF($A12025="","",IF(ISNUMBER($A12025),$A12025,IFERROR(DATEVALUE($A12025),"")))</f>
        <v/>
      </c>
      <c r="F12025" s="12">
        <f>IF($B12025="","",IF(ISNUMBER($B12025),HOUR($B12025)*2+MINUTE($B12025)/30,IFERROR(VALUE(LEFT($B12025,FIND(":",$B12025)-1))*2+VALUE(MID($B12025,FIND(":",$B12025)+1,2))/30,"")))</f>
        <v/>
      </c>
      <c r="G12025" s="12">
        <f>IF($E12025="","",IF(WEEKDAY($E12025,2)&lt;6,1,0))</f>
        <v/>
      </c>
      <c r="H12025" s="12">
        <f>IF(OR($E12025="",$F12025=""),"",IF(AND($G12025=1,$F12025&gt;='Working Hours'!$C$8,$F12025&lt;'Working Hours'!$C$9),1,0))</f>
        <v/>
      </c>
    </row>
    <row r="12026">
      <c r="A12026" s="11" t="n"/>
      <c r="B12026" s="11" t="n"/>
      <c r="C12026" s="11" t="n"/>
      <c r="E12026" s="12">
        <f>IF($A12026="","",IF(ISNUMBER($A12026),$A12026,IFERROR(DATEVALUE($A12026),"")))</f>
        <v/>
      </c>
      <c r="F12026" s="12">
        <f>IF($B12026="","",IF(ISNUMBER($B12026),HOUR($B12026)*2+MINUTE($B12026)/30,IFERROR(VALUE(LEFT($B12026,FIND(":",$B12026)-1))*2+VALUE(MID($B12026,FIND(":",$B12026)+1,2))/30,"")))</f>
        <v/>
      </c>
      <c r="G12026" s="12">
        <f>IF($E12026="","",IF(WEEKDAY($E12026,2)&lt;6,1,0))</f>
        <v/>
      </c>
      <c r="H12026" s="12">
        <f>IF(OR($E12026="",$F12026=""),"",IF(AND($G12026=1,$F12026&gt;='Working Hours'!$C$8,$F12026&lt;'Working Hours'!$C$9),1,0))</f>
        <v/>
      </c>
    </row>
    <row r="12027">
      <c r="A12027" s="11" t="n"/>
      <c r="B12027" s="11" t="n"/>
      <c r="C12027" s="11" t="n"/>
      <c r="E12027" s="12">
        <f>IF($A12027="","",IF(ISNUMBER($A12027),$A12027,IFERROR(DATEVALUE($A12027),"")))</f>
        <v/>
      </c>
      <c r="F12027" s="12">
        <f>IF($B12027="","",IF(ISNUMBER($B12027),HOUR($B12027)*2+MINUTE($B12027)/30,IFERROR(VALUE(LEFT($B12027,FIND(":",$B12027)-1))*2+VALUE(MID($B12027,FIND(":",$B12027)+1,2))/30,"")))</f>
        <v/>
      </c>
      <c r="G12027" s="12">
        <f>IF($E12027="","",IF(WEEKDAY($E12027,2)&lt;6,1,0))</f>
        <v/>
      </c>
      <c r="H12027" s="12">
        <f>IF(OR($E12027="",$F12027=""),"",IF(AND($G12027=1,$F12027&gt;='Working Hours'!$C$8,$F12027&lt;'Working Hours'!$C$9),1,0))</f>
        <v/>
      </c>
    </row>
    <row r="12028">
      <c r="A12028" s="11" t="n"/>
      <c r="B12028" s="11" t="n"/>
      <c r="C12028" s="11" t="n"/>
      <c r="E12028" s="12">
        <f>IF($A12028="","",IF(ISNUMBER($A12028),$A12028,IFERROR(DATEVALUE($A12028),"")))</f>
        <v/>
      </c>
      <c r="F12028" s="12">
        <f>IF($B12028="","",IF(ISNUMBER($B12028),HOUR($B12028)*2+MINUTE($B12028)/30,IFERROR(VALUE(LEFT($B12028,FIND(":",$B12028)-1))*2+VALUE(MID($B12028,FIND(":",$B12028)+1,2))/30,"")))</f>
        <v/>
      </c>
      <c r="G12028" s="12">
        <f>IF($E12028="","",IF(WEEKDAY($E12028,2)&lt;6,1,0))</f>
        <v/>
      </c>
      <c r="H12028" s="12">
        <f>IF(OR($E12028="",$F12028=""),"",IF(AND($G12028=1,$F12028&gt;='Working Hours'!$C$8,$F12028&lt;'Working Hours'!$C$9),1,0))</f>
        <v/>
      </c>
    </row>
    <row r="12029">
      <c r="A12029" s="11" t="n"/>
      <c r="B12029" s="11" t="n"/>
      <c r="C12029" s="11" t="n"/>
      <c r="E12029" s="12">
        <f>IF($A12029="","",IF(ISNUMBER($A12029),$A12029,IFERROR(DATEVALUE($A12029),"")))</f>
        <v/>
      </c>
      <c r="F12029" s="12">
        <f>IF($B12029="","",IF(ISNUMBER($B12029),HOUR($B12029)*2+MINUTE($B12029)/30,IFERROR(VALUE(LEFT($B12029,FIND(":",$B12029)-1))*2+VALUE(MID($B12029,FIND(":",$B12029)+1,2))/30,"")))</f>
        <v/>
      </c>
      <c r="G12029" s="12">
        <f>IF($E12029="","",IF(WEEKDAY($E12029,2)&lt;6,1,0))</f>
        <v/>
      </c>
      <c r="H12029" s="12">
        <f>IF(OR($E12029="",$F12029=""),"",IF(AND($G12029=1,$F12029&gt;='Working Hours'!$C$8,$F12029&lt;'Working Hours'!$C$9),1,0))</f>
        <v/>
      </c>
    </row>
    <row r="12030">
      <c r="A12030" s="11" t="n"/>
      <c r="B12030" s="11" t="n"/>
      <c r="C12030" s="11" t="n"/>
      <c r="E12030" s="12">
        <f>IF($A12030="","",IF(ISNUMBER($A12030),$A12030,IFERROR(DATEVALUE($A12030),"")))</f>
        <v/>
      </c>
      <c r="F12030" s="12">
        <f>IF($B12030="","",IF(ISNUMBER($B12030),HOUR($B12030)*2+MINUTE($B12030)/30,IFERROR(VALUE(LEFT($B12030,FIND(":",$B12030)-1))*2+VALUE(MID($B12030,FIND(":",$B12030)+1,2))/30,"")))</f>
        <v/>
      </c>
      <c r="G12030" s="12">
        <f>IF($E12030="","",IF(WEEKDAY($E12030,2)&lt;6,1,0))</f>
        <v/>
      </c>
      <c r="H12030" s="12">
        <f>IF(OR($E12030="",$F12030=""),"",IF(AND($G12030=1,$F12030&gt;='Working Hours'!$C$8,$F12030&lt;'Working Hours'!$C$9),1,0))</f>
        <v/>
      </c>
    </row>
    <row r="12031">
      <c r="A12031" s="11" t="n"/>
      <c r="B12031" s="11" t="n"/>
      <c r="C12031" s="11" t="n"/>
      <c r="E12031" s="12">
        <f>IF($A12031="","",IF(ISNUMBER($A12031),$A12031,IFERROR(DATEVALUE($A12031),"")))</f>
        <v/>
      </c>
      <c r="F12031" s="12">
        <f>IF($B12031="","",IF(ISNUMBER($B12031),HOUR($B12031)*2+MINUTE($B12031)/30,IFERROR(VALUE(LEFT($B12031,FIND(":",$B12031)-1))*2+VALUE(MID($B12031,FIND(":",$B12031)+1,2))/30,"")))</f>
        <v/>
      </c>
      <c r="G12031" s="12">
        <f>IF($E12031="","",IF(WEEKDAY($E12031,2)&lt;6,1,0))</f>
        <v/>
      </c>
      <c r="H12031" s="12">
        <f>IF(OR($E12031="",$F12031=""),"",IF(AND($G12031=1,$F12031&gt;='Working Hours'!$C$8,$F12031&lt;'Working Hours'!$C$9),1,0))</f>
        <v/>
      </c>
    </row>
    <row r="12032">
      <c r="A12032" s="11" t="n"/>
      <c r="B12032" s="11" t="n"/>
      <c r="C12032" s="11" t="n"/>
      <c r="E12032" s="12">
        <f>IF($A12032="","",IF(ISNUMBER($A12032),$A12032,IFERROR(DATEVALUE($A12032),"")))</f>
        <v/>
      </c>
      <c r="F12032" s="12">
        <f>IF($B12032="","",IF(ISNUMBER($B12032),HOUR($B12032)*2+MINUTE($B12032)/30,IFERROR(VALUE(LEFT($B12032,FIND(":",$B12032)-1))*2+VALUE(MID($B12032,FIND(":",$B12032)+1,2))/30,"")))</f>
        <v/>
      </c>
      <c r="G12032" s="12">
        <f>IF($E12032="","",IF(WEEKDAY($E12032,2)&lt;6,1,0))</f>
        <v/>
      </c>
      <c r="H12032" s="12">
        <f>IF(OR($E12032="",$F12032=""),"",IF(AND($G12032=1,$F12032&gt;='Working Hours'!$C$8,$F12032&lt;'Working Hours'!$C$9),1,0))</f>
        <v/>
      </c>
    </row>
    <row r="12033">
      <c r="A12033" s="11" t="n"/>
      <c r="B12033" s="11" t="n"/>
      <c r="C12033" s="11" t="n"/>
      <c r="E12033" s="12">
        <f>IF($A12033="","",IF(ISNUMBER($A12033),$A12033,IFERROR(DATEVALUE($A12033),"")))</f>
        <v/>
      </c>
      <c r="F12033" s="12">
        <f>IF($B12033="","",IF(ISNUMBER($B12033),HOUR($B12033)*2+MINUTE($B12033)/30,IFERROR(VALUE(LEFT($B12033,FIND(":",$B12033)-1))*2+VALUE(MID($B12033,FIND(":",$B12033)+1,2))/30,"")))</f>
        <v/>
      </c>
      <c r="G12033" s="12">
        <f>IF($E12033="","",IF(WEEKDAY($E12033,2)&lt;6,1,0))</f>
        <v/>
      </c>
      <c r="H12033" s="12">
        <f>IF(OR($E12033="",$F12033=""),"",IF(AND($G12033=1,$F12033&gt;='Working Hours'!$C$8,$F12033&lt;'Working Hours'!$C$9),1,0))</f>
        <v/>
      </c>
    </row>
    <row r="12034">
      <c r="A12034" s="11" t="n"/>
      <c r="B12034" s="11" t="n"/>
      <c r="C12034" s="11" t="n"/>
      <c r="E12034" s="12">
        <f>IF($A12034="","",IF(ISNUMBER($A12034),$A12034,IFERROR(DATEVALUE($A12034),"")))</f>
        <v/>
      </c>
      <c r="F12034" s="12">
        <f>IF($B12034="","",IF(ISNUMBER($B12034),HOUR($B12034)*2+MINUTE($B12034)/30,IFERROR(VALUE(LEFT($B12034,FIND(":",$B12034)-1))*2+VALUE(MID($B12034,FIND(":",$B12034)+1,2))/30,"")))</f>
        <v/>
      </c>
      <c r="G12034" s="12">
        <f>IF($E12034="","",IF(WEEKDAY($E12034,2)&lt;6,1,0))</f>
        <v/>
      </c>
      <c r="H12034" s="12">
        <f>IF(OR($E12034="",$F12034=""),"",IF(AND($G12034=1,$F12034&gt;='Working Hours'!$C$8,$F12034&lt;'Working Hours'!$C$9),1,0))</f>
        <v/>
      </c>
    </row>
    <row r="12035">
      <c r="A12035" s="11" t="n"/>
      <c r="B12035" s="11" t="n"/>
      <c r="C12035" s="11" t="n"/>
      <c r="E12035" s="12">
        <f>IF($A12035="","",IF(ISNUMBER($A12035),$A12035,IFERROR(DATEVALUE($A12035),"")))</f>
        <v/>
      </c>
      <c r="F12035" s="12">
        <f>IF($B12035="","",IF(ISNUMBER($B12035),HOUR($B12035)*2+MINUTE($B12035)/30,IFERROR(VALUE(LEFT($B12035,FIND(":",$B12035)-1))*2+VALUE(MID($B12035,FIND(":",$B12035)+1,2))/30,"")))</f>
        <v/>
      </c>
      <c r="G12035" s="12">
        <f>IF($E12035="","",IF(WEEKDAY($E12035,2)&lt;6,1,0))</f>
        <v/>
      </c>
      <c r="H12035" s="12">
        <f>IF(OR($E12035="",$F12035=""),"",IF(AND($G12035=1,$F12035&gt;='Working Hours'!$C$8,$F12035&lt;'Working Hours'!$C$9),1,0))</f>
        <v/>
      </c>
    </row>
    <row r="12036">
      <c r="A12036" s="11" t="n"/>
      <c r="B12036" s="11" t="n"/>
      <c r="C12036" s="11" t="n"/>
      <c r="E12036" s="12">
        <f>IF($A12036="","",IF(ISNUMBER($A12036),$A12036,IFERROR(DATEVALUE($A12036),"")))</f>
        <v/>
      </c>
      <c r="F12036" s="12">
        <f>IF($B12036="","",IF(ISNUMBER($B12036),HOUR($B12036)*2+MINUTE($B12036)/30,IFERROR(VALUE(LEFT($B12036,FIND(":",$B12036)-1))*2+VALUE(MID($B12036,FIND(":",$B12036)+1,2))/30,"")))</f>
        <v/>
      </c>
      <c r="G12036" s="12">
        <f>IF($E12036="","",IF(WEEKDAY($E12036,2)&lt;6,1,0))</f>
        <v/>
      </c>
      <c r="H12036" s="12">
        <f>IF(OR($E12036="",$F12036=""),"",IF(AND($G12036=1,$F12036&gt;='Working Hours'!$C$8,$F12036&lt;'Working Hours'!$C$9),1,0))</f>
        <v/>
      </c>
    </row>
    <row r="12037">
      <c r="A12037" s="11" t="n"/>
      <c r="B12037" s="11" t="n"/>
      <c r="C12037" s="11" t="n"/>
      <c r="E12037" s="12">
        <f>IF($A12037="","",IF(ISNUMBER($A12037),$A12037,IFERROR(DATEVALUE($A12037),"")))</f>
        <v/>
      </c>
      <c r="F12037" s="12">
        <f>IF($B12037="","",IF(ISNUMBER($B12037),HOUR($B12037)*2+MINUTE($B12037)/30,IFERROR(VALUE(LEFT($B12037,FIND(":",$B12037)-1))*2+VALUE(MID($B12037,FIND(":",$B12037)+1,2))/30,"")))</f>
        <v/>
      </c>
      <c r="G12037" s="12">
        <f>IF($E12037="","",IF(WEEKDAY($E12037,2)&lt;6,1,0))</f>
        <v/>
      </c>
      <c r="H12037" s="12">
        <f>IF(OR($E12037="",$F12037=""),"",IF(AND($G12037=1,$F12037&gt;='Working Hours'!$C$8,$F12037&lt;'Working Hours'!$C$9),1,0))</f>
        <v/>
      </c>
    </row>
    <row r="12038">
      <c r="A12038" s="11" t="n"/>
      <c r="B12038" s="11" t="n"/>
      <c r="C12038" s="11" t="n"/>
      <c r="E12038" s="12">
        <f>IF($A12038="","",IF(ISNUMBER($A12038),$A12038,IFERROR(DATEVALUE($A12038),"")))</f>
        <v/>
      </c>
      <c r="F12038" s="12">
        <f>IF($B12038="","",IF(ISNUMBER($B12038),HOUR($B12038)*2+MINUTE($B12038)/30,IFERROR(VALUE(LEFT($B12038,FIND(":",$B12038)-1))*2+VALUE(MID($B12038,FIND(":",$B12038)+1,2))/30,"")))</f>
        <v/>
      </c>
      <c r="G12038" s="12">
        <f>IF($E12038="","",IF(WEEKDAY($E12038,2)&lt;6,1,0))</f>
        <v/>
      </c>
      <c r="H12038" s="12">
        <f>IF(OR($E12038="",$F12038=""),"",IF(AND($G12038=1,$F12038&gt;='Working Hours'!$C$8,$F12038&lt;'Working Hours'!$C$9),1,0))</f>
        <v/>
      </c>
    </row>
    <row r="12039">
      <c r="A12039" s="11" t="n"/>
      <c r="B12039" s="11" t="n"/>
      <c r="C12039" s="11" t="n"/>
      <c r="E12039" s="12">
        <f>IF($A12039="","",IF(ISNUMBER($A12039),$A12039,IFERROR(DATEVALUE($A12039),"")))</f>
        <v/>
      </c>
      <c r="F12039" s="12">
        <f>IF($B12039="","",IF(ISNUMBER($B12039),HOUR($B12039)*2+MINUTE($B12039)/30,IFERROR(VALUE(LEFT($B12039,FIND(":",$B12039)-1))*2+VALUE(MID($B12039,FIND(":",$B12039)+1,2))/30,"")))</f>
        <v/>
      </c>
      <c r="G12039" s="12">
        <f>IF($E12039="","",IF(WEEKDAY($E12039,2)&lt;6,1,0))</f>
        <v/>
      </c>
      <c r="H12039" s="12">
        <f>IF(OR($E12039="",$F12039=""),"",IF(AND($G12039=1,$F12039&gt;='Working Hours'!$C$8,$F12039&lt;'Working Hours'!$C$9),1,0))</f>
        <v/>
      </c>
    </row>
    <row r="12040">
      <c r="A12040" s="11" t="n"/>
      <c r="B12040" s="11" t="n"/>
      <c r="C12040" s="11" t="n"/>
      <c r="E12040" s="12">
        <f>IF($A12040="","",IF(ISNUMBER($A12040),$A12040,IFERROR(DATEVALUE($A12040),"")))</f>
        <v/>
      </c>
      <c r="F12040" s="12">
        <f>IF($B12040="","",IF(ISNUMBER($B12040),HOUR($B12040)*2+MINUTE($B12040)/30,IFERROR(VALUE(LEFT($B12040,FIND(":",$B12040)-1))*2+VALUE(MID($B12040,FIND(":",$B12040)+1,2))/30,"")))</f>
        <v/>
      </c>
      <c r="G12040" s="12">
        <f>IF($E12040="","",IF(WEEKDAY($E12040,2)&lt;6,1,0))</f>
        <v/>
      </c>
      <c r="H12040" s="12">
        <f>IF(OR($E12040="",$F12040=""),"",IF(AND($G12040=1,$F12040&gt;='Working Hours'!$C$8,$F12040&lt;'Working Hours'!$C$9),1,0))</f>
        <v/>
      </c>
    </row>
    <row r="12041">
      <c r="A12041" s="11" t="n"/>
      <c r="B12041" s="11" t="n"/>
      <c r="C12041" s="11" t="n"/>
      <c r="E12041" s="12">
        <f>IF($A12041="","",IF(ISNUMBER($A12041),$A12041,IFERROR(DATEVALUE($A12041),"")))</f>
        <v/>
      </c>
      <c r="F12041" s="12">
        <f>IF($B12041="","",IF(ISNUMBER($B12041),HOUR($B12041)*2+MINUTE($B12041)/30,IFERROR(VALUE(LEFT($B12041,FIND(":",$B12041)-1))*2+VALUE(MID($B12041,FIND(":",$B12041)+1,2))/30,"")))</f>
        <v/>
      </c>
      <c r="G12041" s="12">
        <f>IF($E12041="","",IF(WEEKDAY($E12041,2)&lt;6,1,0))</f>
        <v/>
      </c>
      <c r="H12041" s="12">
        <f>IF(OR($E12041="",$F12041=""),"",IF(AND($G12041=1,$F12041&gt;='Working Hours'!$C$8,$F12041&lt;'Working Hours'!$C$9),1,0))</f>
        <v/>
      </c>
    </row>
    <row r="12042">
      <c r="A12042" s="11" t="n"/>
      <c r="B12042" s="11" t="n"/>
      <c r="C12042" s="11" t="n"/>
      <c r="E12042" s="12">
        <f>IF($A12042="","",IF(ISNUMBER($A12042),$A12042,IFERROR(DATEVALUE($A12042),"")))</f>
        <v/>
      </c>
      <c r="F12042" s="12">
        <f>IF($B12042="","",IF(ISNUMBER($B12042),HOUR($B12042)*2+MINUTE($B12042)/30,IFERROR(VALUE(LEFT($B12042,FIND(":",$B12042)-1))*2+VALUE(MID($B12042,FIND(":",$B12042)+1,2))/30,"")))</f>
        <v/>
      </c>
      <c r="G12042" s="12">
        <f>IF($E12042="","",IF(WEEKDAY($E12042,2)&lt;6,1,0))</f>
        <v/>
      </c>
      <c r="H12042" s="12">
        <f>IF(OR($E12042="",$F12042=""),"",IF(AND($G12042=1,$F12042&gt;='Working Hours'!$C$8,$F12042&lt;'Working Hours'!$C$9),1,0))</f>
        <v/>
      </c>
    </row>
    <row r="12043">
      <c r="A12043" s="11" t="n"/>
      <c r="B12043" s="11" t="n"/>
      <c r="C12043" s="11" t="n"/>
      <c r="E12043" s="12">
        <f>IF($A12043="","",IF(ISNUMBER($A12043),$A12043,IFERROR(DATEVALUE($A12043),"")))</f>
        <v/>
      </c>
      <c r="F12043" s="12">
        <f>IF($B12043="","",IF(ISNUMBER($B12043),HOUR($B12043)*2+MINUTE($B12043)/30,IFERROR(VALUE(LEFT($B12043,FIND(":",$B12043)-1))*2+VALUE(MID($B12043,FIND(":",$B12043)+1,2))/30,"")))</f>
        <v/>
      </c>
      <c r="G12043" s="12">
        <f>IF($E12043="","",IF(WEEKDAY($E12043,2)&lt;6,1,0))</f>
        <v/>
      </c>
      <c r="H12043" s="12">
        <f>IF(OR($E12043="",$F12043=""),"",IF(AND($G12043=1,$F12043&gt;='Working Hours'!$C$8,$F12043&lt;'Working Hours'!$C$9),1,0))</f>
        <v/>
      </c>
    </row>
    <row r="12044">
      <c r="A12044" s="11" t="n"/>
      <c r="B12044" s="11" t="n"/>
      <c r="C12044" s="11" t="n"/>
      <c r="E12044" s="12">
        <f>IF($A12044="","",IF(ISNUMBER($A12044),$A12044,IFERROR(DATEVALUE($A12044),"")))</f>
        <v/>
      </c>
      <c r="F12044" s="12">
        <f>IF($B12044="","",IF(ISNUMBER($B12044),HOUR($B12044)*2+MINUTE($B12044)/30,IFERROR(VALUE(LEFT($B12044,FIND(":",$B12044)-1))*2+VALUE(MID($B12044,FIND(":",$B12044)+1,2))/30,"")))</f>
        <v/>
      </c>
      <c r="G12044" s="12">
        <f>IF($E12044="","",IF(WEEKDAY($E12044,2)&lt;6,1,0))</f>
        <v/>
      </c>
      <c r="H12044" s="12">
        <f>IF(OR($E12044="",$F12044=""),"",IF(AND($G12044=1,$F12044&gt;='Working Hours'!$C$8,$F12044&lt;'Working Hours'!$C$9),1,0))</f>
        <v/>
      </c>
    </row>
    <row r="12045">
      <c r="A12045" s="11" t="n"/>
      <c r="B12045" s="11" t="n"/>
      <c r="C12045" s="11" t="n"/>
      <c r="E12045" s="12">
        <f>IF($A12045="","",IF(ISNUMBER($A12045),$A12045,IFERROR(DATEVALUE($A12045),"")))</f>
        <v/>
      </c>
      <c r="F12045" s="12">
        <f>IF($B12045="","",IF(ISNUMBER($B12045),HOUR($B12045)*2+MINUTE($B12045)/30,IFERROR(VALUE(LEFT($B12045,FIND(":",$B12045)-1))*2+VALUE(MID($B12045,FIND(":",$B12045)+1,2))/30,"")))</f>
        <v/>
      </c>
      <c r="G12045" s="12">
        <f>IF($E12045="","",IF(WEEKDAY($E12045,2)&lt;6,1,0))</f>
        <v/>
      </c>
      <c r="H12045" s="12">
        <f>IF(OR($E12045="",$F12045=""),"",IF(AND($G12045=1,$F12045&gt;='Working Hours'!$C$8,$F12045&lt;'Working Hours'!$C$9),1,0))</f>
        <v/>
      </c>
    </row>
    <row r="12046">
      <c r="A12046" s="11" t="n"/>
      <c r="B12046" s="11" t="n"/>
      <c r="C12046" s="11" t="n"/>
      <c r="E12046" s="12">
        <f>IF($A12046="","",IF(ISNUMBER($A12046),$A12046,IFERROR(DATEVALUE($A12046),"")))</f>
        <v/>
      </c>
      <c r="F12046" s="12">
        <f>IF($B12046="","",IF(ISNUMBER($B12046),HOUR($B12046)*2+MINUTE($B12046)/30,IFERROR(VALUE(LEFT($B12046,FIND(":",$B12046)-1))*2+VALUE(MID($B12046,FIND(":",$B12046)+1,2))/30,"")))</f>
        <v/>
      </c>
      <c r="G12046" s="12">
        <f>IF($E12046="","",IF(WEEKDAY($E12046,2)&lt;6,1,0))</f>
        <v/>
      </c>
      <c r="H12046" s="12">
        <f>IF(OR($E12046="",$F12046=""),"",IF(AND($G12046=1,$F12046&gt;='Working Hours'!$C$8,$F12046&lt;'Working Hours'!$C$9),1,0))</f>
        <v/>
      </c>
    </row>
    <row r="12047">
      <c r="A12047" s="11" t="n"/>
      <c r="B12047" s="11" t="n"/>
      <c r="C12047" s="11" t="n"/>
      <c r="E12047" s="12">
        <f>IF($A12047="","",IF(ISNUMBER($A12047),$A12047,IFERROR(DATEVALUE($A12047),"")))</f>
        <v/>
      </c>
      <c r="F12047" s="12">
        <f>IF($B12047="","",IF(ISNUMBER($B12047),HOUR($B12047)*2+MINUTE($B12047)/30,IFERROR(VALUE(LEFT($B12047,FIND(":",$B12047)-1))*2+VALUE(MID($B12047,FIND(":",$B12047)+1,2))/30,"")))</f>
        <v/>
      </c>
      <c r="G12047" s="12">
        <f>IF($E12047="","",IF(WEEKDAY($E12047,2)&lt;6,1,0))</f>
        <v/>
      </c>
      <c r="H12047" s="12">
        <f>IF(OR($E12047="",$F12047=""),"",IF(AND($G12047=1,$F12047&gt;='Working Hours'!$C$8,$F12047&lt;'Working Hours'!$C$9),1,0))</f>
        <v/>
      </c>
    </row>
    <row r="12048">
      <c r="A12048" s="11" t="n"/>
      <c r="B12048" s="11" t="n"/>
      <c r="C12048" s="11" t="n"/>
      <c r="E12048" s="12">
        <f>IF($A12048="","",IF(ISNUMBER($A12048),$A12048,IFERROR(DATEVALUE($A12048),"")))</f>
        <v/>
      </c>
      <c r="F12048" s="12">
        <f>IF($B12048="","",IF(ISNUMBER($B12048),HOUR($B12048)*2+MINUTE($B12048)/30,IFERROR(VALUE(LEFT($B12048,FIND(":",$B12048)-1))*2+VALUE(MID($B12048,FIND(":",$B12048)+1,2))/30,"")))</f>
        <v/>
      </c>
      <c r="G12048" s="12">
        <f>IF($E12048="","",IF(WEEKDAY($E12048,2)&lt;6,1,0))</f>
        <v/>
      </c>
      <c r="H12048" s="12">
        <f>IF(OR($E12048="",$F12048=""),"",IF(AND($G12048=1,$F12048&gt;='Working Hours'!$C$8,$F12048&lt;'Working Hours'!$C$9),1,0))</f>
        <v/>
      </c>
    </row>
    <row r="12049">
      <c r="A12049" s="11" t="n"/>
      <c r="B12049" s="11" t="n"/>
      <c r="C12049" s="11" t="n"/>
      <c r="E12049" s="12">
        <f>IF($A12049="","",IF(ISNUMBER($A12049),$A12049,IFERROR(DATEVALUE($A12049),"")))</f>
        <v/>
      </c>
      <c r="F12049" s="12">
        <f>IF($B12049="","",IF(ISNUMBER($B12049),HOUR($B12049)*2+MINUTE($B12049)/30,IFERROR(VALUE(LEFT($B12049,FIND(":",$B12049)-1))*2+VALUE(MID($B12049,FIND(":",$B12049)+1,2))/30,"")))</f>
        <v/>
      </c>
      <c r="G12049" s="12">
        <f>IF($E12049="","",IF(WEEKDAY($E12049,2)&lt;6,1,0))</f>
        <v/>
      </c>
      <c r="H12049" s="12">
        <f>IF(OR($E12049="",$F12049=""),"",IF(AND($G12049=1,$F12049&gt;='Working Hours'!$C$8,$F12049&lt;'Working Hours'!$C$9),1,0))</f>
        <v/>
      </c>
    </row>
    <row r="12050">
      <c r="A12050" s="11" t="n"/>
      <c r="B12050" s="11" t="n"/>
      <c r="C12050" s="11" t="n"/>
      <c r="E12050" s="12">
        <f>IF($A12050="","",IF(ISNUMBER($A12050),$A12050,IFERROR(DATEVALUE($A12050),"")))</f>
        <v/>
      </c>
      <c r="F12050" s="12">
        <f>IF($B12050="","",IF(ISNUMBER($B12050),HOUR($B12050)*2+MINUTE($B12050)/30,IFERROR(VALUE(LEFT($B12050,FIND(":",$B12050)-1))*2+VALUE(MID($B12050,FIND(":",$B12050)+1,2))/30,"")))</f>
        <v/>
      </c>
      <c r="G12050" s="12">
        <f>IF($E12050="","",IF(WEEKDAY($E12050,2)&lt;6,1,0))</f>
        <v/>
      </c>
      <c r="H12050" s="12">
        <f>IF(OR($E12050="",$F12050=""),"",IF(AND($G12050=1,$F12050&gt;='Working Hours'!$C$8,$F12050&lt;'Working Hours'!$C$9),1,0))</f>
        <v/>
      </c>
    </row>
    <row r="12051">
      <c r="A12051" s="11" t="n"/>
      <c r="B12051" s="11" t="n"/>
      <c r="C12051" s="11" t="n"/>
      <c r="E12051" s="12">
        <f>IF($A12051="","",IF(ISNUMBER($A12051),$A12051,IFERROR(DATEVALUE($A12051),"")))</f>
        <v/>
      </c>
      <c r="F12051" s="12">
        <f>IF($B12051="","",IF(ISNUMBER($B12051),HOUR($B12051)*2+MINUTE($B12051)/30,IFERROR(VALUE(LEFT($B12051,FIND(":",$B12051)-1))*2+VALUE(MID($B12051,FIND(":",$B12051)+1,2))/30,"")))</f>
        <v/>
      </c>
      <c r="G12051" s="12">
        <f>IF($E12051="","",IF(WEEKDAY($E12051,2)&lt;6,1,0))</f>
        <v/>
      </c>
      <c r="H12051" s="12">
        <f>IF(OR($E12051="",$F12051=""),"",IF(AND($G12051=1,$F12051&gt;='Working Hours'!$C$8,$F12051&lt;'Working Hours'!$C$9),1,0))</f>
        <v/>
      </c>
    </row>
    <row r="12052">
      <c r="A12052" s="11" t="n"/>
      <c r="B12052" s="11" t="n"/>
      <c r="C12052" s="11" t="n"/>
      <c r="E12052" s="12">
        <f>IF($A12052="","",IF(ISNUMBER($A12052),$A12052,IFERROR(DATEVALUE($A12052),"")))</f>
        <v/>
      </c>
      <c r="F12052" s="12">
        <f>IF($B12052="","",IF(ISNUMBER($B12052),HOUR($B12052)*2+MINUTE($B12052)/30,IFERROR(VALUE(LEFT($B12052,FIND(":",$B12052)-1))*2+VALUE(MID($B12052,FIND(":",$B12052)+1,2))/30,"")))</f>
        <v/>
      </c>
      <c r="G12052" s="12">
        <f>IF($E12052="","",IF(WEEKDAY($E12052,2)&lt;6,1,0))</f>
        <v/>
      </c>
      <c r="H12052" s="12">
        <f>IF(OR($E12052="",$F12052=""),"",IF(AND($G12052=1,$F12052&gt;='Working Hours'!$C$8,$F12052&lt;'Working Hours'!$C$9),1,0))</f>
        <v/>
      </c>
    </row>
    <row r="12053">
      <c r="A12053" s="11" t="n"/>
      <c r="B12053" s="11" t="n"/>
      <c r="C12053" s="11" t="n"/>
      <c r="E12053" s="12">
        <f>IF($A12053="","",IF(ISNUMBER($A12053),$A12053,IFERROR(DATEVALUE($A12053),"")))</f>
        <v/>
      </c>
      <c r="F12053" s="12">
        <f>IF($B12053="","",IF(ISNUMBER($B12053),HOUR($B12053)*2+MINUTE($B12053)/30,IFERROR(VALUE(LEFT($B12053,FIND(":",$B12053)-1))*2+VALUE(MID($B12053,FIND(":",$B12053)+1,2))/30,"")))</f>
        <v/>
      </c>
      <c r="G12053" s="12">
        <f>IF($E12053="","",IF(WEEKDAY($E12053,2)&lt;6,1,0))</f>
        <v/>
      </c>
      <c r="H12053" s="12">
        <f>IF(OR($E12053="",$F12053=""),"",IF(AND($G12053=1,$F12053&gt;='Working Hours'!$C$8,$F12053&lt;'Working Hours'!$C$9),1,0))</f>
        <v/>
      </c>
    </row>
    <row r="12054">
      <c r="A12054" s="11" t="n"/>
      <c r="B12054" s="11" t="n"/>
      <c r="C12054" s="11" t="n"/>
      <c r="E12054" s="12">
        <f>IF($A12054="","",IF(ISNUMBER($A12054),$A12054,IFERROR(DATEVALUE($A12054),"")))</f>
        <v/>
      </c>
      <c r="F12054" s="12">
        <f>IF($B12054="","",IF(ISNUMBER($B12054),HOUR($B12054)*2+MINUTE($B12054)/30,IFERROR(VALUE(LEFT($B12054,FIND(":",$B12054)-1))*2+VALUE(MID($B12054,FIND(":",$B12054)+1,2))/30,"")))</f>
        <v/>
      </c>
      <c r="G12054" s="12">
        <f>IF($E12054="","",IF(WEEKDAY($E12054,2)&lt;6,1,0))</f>
        <v/>
      </c>
      <c r="H12054" s="12">
        <f>IF(OR($E12054="",$F12054=""),"",IF(AND($G12054=1,$F12054&gt;='Working Hours'!$C$8,$F12054&lt;'Working Hours'!$C$9),1,0))</f>
        <v/>
      </c>
    </row>
    <row r="12055">
      <c r="A12055" s="11" t="n"/>
      <c r="B12055" s="11" t="n"/>
      <c r="C12055" s="11" t="n"/>
      <c r="E12055" s="12">
        <f>IF($A12055="","",IF(ISNUMBER($A12055),$A12055,IFERROR(DATEVALUE($A12055),"")))</f>
        <v/>
      </c>
      <c r="F12055" s="12">
        <f>IF($B12055="","",IF(ISNUMBER($B12055),HOUR($B12055)*2+MINUTE($B12055)/30,IFERROR(VALUE(LEFT($B12055,FIND(":",$B12055)-1))*2+VALUE(MID($B12055,FIND(":",$B12055)+1,2))/30,"")))</f>
        <v/>
      </c>
      <c r="G12055" s="12">
        <f>IF($E12055="","",IF(WEEKDAY($E12055,2)&lt;6,1,0))</f>
        <v/>
      </c>
      <c r="H12055" s="12">
        <f>IF(OR($E12055="",$F12055=""),"",IF(AND($G12055=1,$F12055&gt;='Working Hours'!$C$8,$F12055&lt;'Working Hours'!$C$9),1,0))</f>
        <v/>
      </c>
    </row>
    <row r="12056">
      <c r="A12056" s="11" t="n"/>
      <c r="B12056" s="11" t="n"/>
      <c r="C12056" s="11" t="n"/>
      <c r="E12056" s="12">
        <f>IF($A12056="","",IF(ISNUMBER($A12056),$A12056,IFERROR(DATEVALUE($A12056),"")))</f>
        <v/>
      </c>
      <c r="F12056" s="12">
        <f>IF($B12056="","",IF(ISNUMBER($B12056),HOUR($B12056)*2+MINUTE($B12056)/30,IFERROR(VALUE(LEFT($B12056,FIND(":",$B12056)-1))*2+VALUE(MID($B12056,FIND(":",$B12056)+1,2))/30,"")))</f>
        <v/>
      </c>
      <c r="G12056" s="12">
        <f>IF($E12056="","",IF(WEEKDAY($E12056,2)&lt;6,1,0))</f>
        <v/>
      </c>
      <c r="H12056" s="12">
        <f>IF(OR($E12056="",$F12056=""),"",IF(AND($G12056=1,$F12056&gt;='Working Hours'!$C$8,$F12056&lt;'Working Hours'!$C$9),1,0))</f>
        <v/>
      </c>
    </row>
    <row r="12057">
      <c r="A12057" s="11" t="n"/>
      <c r="B12057" s="11" t="n"/>
      <c r="C12057" s="11" t="n"/>
      <c r="E12057" s="12">
        <f>IF($A12057="","",IF(ISNUMBER($A12057),$A12057,IFERROR(DATEVALUE($A12057),"")))</f>
        <v/>
      </c>
      <c r="F12057" s="12">
        <f>IF($B12057="","",IF(ISNUMBER($B12057),HOUR($B12057)*2+MINUTE($B12057)/30,IFERROR(VALUE(LEFT($B12057,FIND(":",$B12057)-1))*2+VALUE(MID($B12057,FIND(":",$B12057)+1,2))/30,"")))</f>
        <v/>
      </c>
      <c r="G12057" s="12">
        <f>IF($E12057="","",IF(WEEKDAY($E12057,2)&lt;6,1,0))</f>
        <v/>
      </c>
      <c r="H12057" s="12">
        <f>IF(OR($E12057="",$F12057=""),"",IF(AND($G12057=1,$F12057&gt;='Working Hours'!$C$8,$F12057&lt;'Working Hours'!$C$9),1,0))</f>
        <v/>
      </c>
    </row>
    <row r="12058">
      <c r="A12058" s="11" t="n"/>
      <c r="B12058" s="11" t="n"/>
      <c r="C12058" s="11" t="n"/>
      <c r="E12058" s="12">
        <f>IF($A12058="","",IF(ISNUMBER($A12058),$A12058,IFERROR(DATEVALUE($A12058),"")))</f>
        <v/>
      </c>
      <c r="F12058" s="12">
        <f>IF($B12058="","",IF(ISNUMBER($B12058),HOUR($B12058)*2+MINUTE($B12058)/30,IFERROR(VALUE(LEFT($B12058,FIND(":",$B12058)-1))*2+VALUE(MID($B12058,FIND(":",$B12058)+1,2))/30,"")))</f>
        <v/>
      </c>
      <c r="G12058" s="12">
        <f>IF($E12058="","",IF(WEEKDAY($E12058,2)&lt;6,1,0))</f>
        <v/>
      </c>
      <c r="H12058" s="12">
        <f>IF(OR($E12058="",$F12058=""),"",IF(AND($G12058=1,$F12058&gt;='Working Hours'!$C$8,$F12058&lt;'Working Hours'!$C$9),1,0))</f>
        <v/>
      </c>
    </row>
    <row r="12059">
      <c r="A12059" s="11" t="n"/>
      <c r="B12059" s="11" t="n"/>
      <c r="C12059" s="11" t="n"/>
      <c r="E12059" s="12">
        <f>IF($A12059="","",IF(ISNUMBER($A12059),$A12059,IFERROR(DATEVALUE($A12059),"")))</f>
        <v/>
      </c>
      <c r="F12059" s="12">
        <f>IF($B12059="","",IF(ISNUMBER($B12059),HOUR($B12059)*2+MINUTE($B12059)/30,IFERROR(VALUE(LEFT($B12059,FIND(":",$B12059)-1))*2+VALUE(MID($B12059,FIND(":",$B12059)+1,2))/30,"")))</f>
        <v/>
      </c>
      <c r="G12059" s="12">
        <f>IF($E12059="","",IF(WEEKDAY($E12059,2)&lt;6,1,0))</f>
        <v/>
      </c>
      <c r="H12059" s="12">
        <f>IF(OR($E12059="",$F12059=""),"",IF(AND($G12059=1,$F12059&gt;='Working Hours'!$C$8,$F12059&lt;'Working Hours'!$C$9),1,0))</f>
        <v/>
      </c>
    </row>
    <row r="12060">
      <c r="A12060" s="11" t="n"/>
      <c r="B12060" s="11" t="n"/>
      <c r="C12060" s="11" t="n"/>
      <c r="E12060" s="12">
        <f>IF($A12060="","",IF(ISNUMBER($A12060),$A12060,IFERROR(DATEVALUE($A12060),"")))</f>
        <v/>
      </c>
      <c r="F12060" s="12">
        <f>IF($B12060="","",IF(ISNUMBER($B12060),HOUR($B12060)*2+MINUTE($B12060)/30,IFERROR(VALUE(LEFT($B12060,FIND(":",$B12060)-1))*2+VALUE(MID($B12060,FIND(":",$B12060)+1,2))/30,"")))</f>
        <v/>
      </c>
      <c r="G12060" s="12">
        <f>IF($E12060="","",IF(WEEKDAY($E12060,2)&lt;6,1,0))</f>
        <v/>
      </c>
      <c r="H12060" s="12">
        <f>IF(OR($E12060="",$F12060=""),"",IF(AND($G12060=1,$F12060&gt;='Working Hours'!$C$8,$F12060&lt;'Working Hours'!$C$9),1,0))</f>
        <v/>
      </c>
    </row>
    <row r="12061">
      <c r="A12061" s="11" t="n"/>
      <c r="B12061" s="11" t="n"/>
      <c r="C12061" s="11" t="n"/>
      <c r="E12061" s="12">
        <f>IF($A12061="","",IF(ISNUMBER($A12061),$A12061,IFERROR(DATEVALUE($A12061),"")))</f>
        <v/>
      </c>
      <c r="F12061" s="12">
        <f>IF($B12061="","",IF(ISNUMBER($B12061),HOUR($B12061)*2+MINUTE($B12061)/30,IFERROR(VALUE(LEFT($B12061,FIND(":",$B12061)-1))*2+VALUE(MID($B12061,FIND(":",$B12061)+1,2))/30,"")))</f>
        <v/>
      </c>
      <c r="G12061" s="12">
        <f>IF($E12061="","",IF(WEEKDAY($E12061,2)&lt;6,1,0))</f>
        <v/>
      </c>
      <c r="H12061" s="12">
        <f>IF(OR($E12061="",$F12061=""),"",IF(AND($G12061=1,$F12061&gt;='Working Hours'!$C$8,$F12061&lt;'Working Hours'!$C$9),1,0))</f>
        <v/>
      </c>
    </row>
    <row r="12062">
      <c r="A12062" s="11" t="n"/>
      <c r="B12062" s="11" t="n"/>
      <c r="C12062" s="11" t="n"/>
      <c r="E12062" s="12">
        <f>IF($A12062="","",IF(ISNUMBER($A12062),$A12062,IFERROR(DATEVALUE($A12062),"")))</f>
        <v/>
      </c>
      <c r="F12062" s="12">
        <f>IF($B12062="","",IF(ISNUMBER($B12062),HOUR($B12062)*2+MINUTE($B12062)/30,IFERROR(VALUE(LEFT($B12062,FIND(":",$B12062)-1))*2+VALUE(MID($B12062,FIND(":",$B12062)+1,2))/30,"")))</f>
        <v/>
      </c>
      <c r="G12062" s="12">
        <f>IF($E12062="","",IF(WEEKDAY($E12062,2)&lt;6,1,0))</f>
        <v/>
      </c>
      <c r="H12062" s="12">
        <f>IF(OR($E12062="",$F12062=""),"",IF(AND($G12062=1,$F12062&gt;='Working Hours'!$C$8,$F12062&lt;'Working Hours'!$C$9),1,0))</f>
        <v/>
      </c>
    </row>
    <row r="12063">
      <c r="A12063" s="11" t="n"/>
      <c r="B12063" s="11" t="n"/>
      <c r="C12063" s="11" t="n"/>
      <c r="E12063" s="12">
        <f>IF($A12063="","",IF(ISNUMBER($A12063),$A12063,IFERROR(DATEVALUE($A12063),"")))</f>
        <v/>
      </c>
      <c r="F12063" s="12">
        <f>IF($B12063="","",IF(ISNUMBER($B12063),HOUR($B12063)*2+MINUTE($B12063)/30,IFERROR(VALUE(LEFT($B12063,FIND(":",$B12063)-1))*2+VALUE(MID($B12063,FIND(":",$B12063)+1,2))/30,"")))</f>
        <v/>
      </c>
      <c r="G12063" s="12">
        <f>IF($E12063="","",IF(WEEKDAY($E12063,2)&lt;6,1,0))</f>
        <v/>
      </c>
      <c r="H12063" s="12">
        <f>IF(OR($E12063="",$F12063=""),"",IF(AND($G12063=1,$F12063&gt;='Working Hours'!$C$8,$F12063&lt;'Working Hours'!$C$9),1,0))</f>
        <v/>
      </c>
    </row>
    <row r="12064">
      <c r="A12064" s="11" t="n"/>
      <c r="B12064" s="11" t="n"/>
      <c r="C12064" s="11" t="n"/>
      <c r="E12064" s="12">
        <f>IF($A12064="","",IF(ISNUMBER($A12064),$A12064,IFERROR(DATEVALUE($A12064),"")))</f>
        <v/>
      </c>
      <c r="F12064" s="12">
        <f>IF($B12064="","",IF(ISNUMBER($B12064),HOUR($B12064)*2+MINUTE($B12064)/30,IFERROR(VALUE(LEFT($B12064,FIND(":",$B12064)-1))*2+VALUE(MID($B12064,FIND(":",$B12064)+1,2))/30,"")))</f>
        <v/>
      </c>
      <c r="G12064" s="12">
        <f>IF($E12064="","",IF(WEEKDAY($E12064,2)&lt;6,1,0))</f>
        <v/>
      </c>
      <c r="H12064" s="12">
        <f>IF(OR($E12064="",$F12064=""),"",IF(AND($G12064=1,$F12064&gt;='Working Hours'!$C$8,$F12064&lt;'Working Hours'!$C$9),1,0))</f>
        <v/>
      </c>
    </row>
    <row r="12065">
      <c r="A12065" s="11" t="n"/>
      <c r="B12065" s="11" t="n"/>
      <c r="C12065" s="11" t="n"/>
      <c r="E12065" s="12">
        <f>IF($A12065="","",IF(ISNUMBER($A12065),$A12065,IFERROR(DATEVALUE($A12065),"")))</f>
        <v/>
      </c>
      <c r="F12065" s="12">
        <f>IF($B12065="","",IF(ISNUMBER($B12065),HOUR($B12065)*2+MINUTE($B12065)/30,IFERROR(VALUE(LEFT($B12065,FIND(":",$B12065)-1))*2+VALUE(MID($B12065,FIND(":",$B12065)+1,2))/30,"")))</f>
        <v/>
      </c>
      <c r="G12065" s="12">
        <f>IF($E12065="","",IF(WEEKDAY($E12065,2)&lt;6,1,0))</f>
        <v/>
      </c>
      <c r="H12065" s="12">
        <f>IF(OR($E12065="",$F12065=""),"",IF(AND($G12065=1,$F12065&gt;='Working Hours'!$C$8,$F12065&lt;'Working Hours'!$C$9),1,0))</f>
        <v/>
      </c>
    </row>
    <row r="12066">
      <c r="A12066" s="11" t="n"/>
      <c r="B12066" s="11" t="n"/>
      <c r="C12066" s="11" t="n"/>
      <c r="E12066" s="12">
        <f>IF($A12066="","",IF(ISNUMBER($A12066),$A12066,IFERROR(DATEVALUE($A12066),"")))</f>
        <v/>
      </c>
      <c r="F12066" s="12">
        <f>IF($B12066="","",IF(ISNUMBER($B12066),HOUR($B12066)*2+MINUTE($B12066)/30,IFERROR(VALUE(LEFT($B12066,FIND(":",$B12066)-1))*2+VALUE(MID($B12066,FIND(":",$B12066)+1,2))/30,"")))</f>
        <v/>
      </c>
      <c r="G12066" s="12">
        <f>IF($E12066="","",IF(WEEKDAY($E12066,2)&lt;6,1,0))</f>
        <v/>
      </c>
      <c r="H12066" s="12">
        <f>IF(OR($E12066="",$F12066=""),"",IF(AND($G12066=1,$F12066&gt;='Working Hours'!$C$8,$F12066&lt;'Working Hours'!$C$9),1,0))</f>
        <v/>
      </c>
    </row>
    <row r="12067">
      <c r="A12067" s="11" t="n"/>
      <c r="B12067" s="11" t="n"/>
      <c r="C12067" s="11" t="n"/>
      <c r="E12067" s="12">
        <f>IF($A12067="","",IF(ISNUMBER($A12067),$A12067,IFERROR(DATEVALUE($A12067),"")))</f>
        <v/>
      </c>
      <c r="F12067" s="12">
        <f>IF($B12067="","",IF(ISNUMBER($B12067),HOUR($B12067)*2+MINUTE($B12067)/30,IFERROR(VALUE(LEFT($B12067,FIND(":",$B12067)-1))*2+VALUE(MID($B12067,FIND(":",$B12067)+1,2))/30,"")))</f>
        <v/>
      </c>
      <c r="G12067" s="12">
        <f>IF($E12067="","",IF(WEEKDAY($E12067,2)&lt;6,1,0))</f>
        <v/>
      </c>
      <c r="H12067" s="12">
        <f>IF(OR($E12067="",$F12067=""),"",IF(AND($G12067=1,$F12067&gt;='Working Hours'!$C$8,$F12067&lt;'Working Hours'!$C$9),1,0))</f>
        <v/>
      </c>
    </row>
    <row r="12068">
      <c r="A12068" s="11" t="n"/>
      <c r="B12068" s="11" t="n"/>
      <c r="C12068" s="11" t="n"/>
      <c r="E12068" s="12">
        <f>IF($A12068="","",IF(ISNUMBER($A12068),$A12068,IFERROR(DATEVALUE($A12068),"")))</f>
        <v/>
      </c>
      <c r="F12068" s="12">
        <f>IF($B12068="","",IF(ISNUMBER($B12068),HOUR($B12068)*2+MINUTE($B12068)/30,IFERROR(VALUE(LEFT($B12068,FIND(":",$B12068)-1))*2+VALUE(MID($B12068,FIND(":",$B12068)+1,2))/30,"")))</f>
        <v/>
      </c>
      <c r="G12068" s="12">
        <f>IF($E12068="","",IF(WEEKDAY($E12068,2)&lt;6,1,0))</f>
        <v/>
      </c>
      <c r="H12068" s="12">
        <f>IF(OR($E12068="",$F12068=""),"",IF(AND($G12068=1,$F12068&gt;='Working Hours'!$C$8,$F12068&lt;'Working Hours'!$C$9),1,0))</f>
        <v/>
      </c>
    </row>
    <row r="12069">
      <c r="A12069" s="11" t="n"/>
      <c r="B12069" s="11" t="n"/>
      <c r="C12069" s="11" t="n"/>
      <c r="E12069" s="12">
        <f>IF($A12069="","",IF(ISNUMBER($A12069),$A12069,IFERROR(DATEVALUE($A12069),"")))</f>
        <v/>
      </c>
      <c r="F12069" s="12">
        <f>IF($B12069="","",IF(ISNUMBER($B12069),HOUR($B12069)*2+MINUTE($B12069)/30,IFERROR(VALUE(LEFT($B12069,FIND(":",$B12069)-1))*2+VALUE(MID($B12069,FIND(":",$B12069)+1,2))/30,"")))</f>
        <v/>
      </c>
      <c r="G12069" s="12">
        <f>IF($E12069="","",IF(WEEKDAY($E12069,2)&lt;6,1,0))</f>
        <v/>
      </c>
      <c r="H12069" s="12">
        <f>IF(OR($E12069="",$F12069=""),"",IF(AND($G12069=1,$F12069&gt;='Working Hours'!$C$8,$F12069&lt;'Working Hours'!$C$9),1,0))</f>
        <v/>
      </c>
    </row>
    <row r="12070">
      <c r="A12070" s="11" t="n"/>
      <c r="B12070" s="11" t="n"/>
      <c r="C12070" s="11" t="n"/>
      <c r="E12070" s="12">
        <f>IF($A12070="","",IF(ISNUMBER($A12070),$A12070,IFERROR(DATEVALUE($A12070),"")))</f>
        <v/>
      </c>
      <c r="F12070" s="12">
        <f>IF($B12070="","",IF(ISNUMBER($B12070),HOUR($B12070)*2+MINUTE($B12070)/30,IFERROR(VALUE(LEFT($B12070,FIND(":",$B12070)-1))*2+VALUE(MID($B12070,FIND(":",$B12070)+1,2))/30,"")))</f>
        <v/>
      </c>
      <c r="G12070" s="12">
        <f>IF($E12070="","",IF(WEEKDAY($E12070,2)&lt;6,1,0))</f>
        <v/>
      </c>
      <c r="H12070" s="12">
        <f>IF(OR($E12070="",$F12070=""),"",IF(AND($G12070=1,$F12070&gt;='Working Hours'!$C$8,$F12070&lt;'Working Hours'!$C$9),1,0))</f>
        <v/>
      </c>
    </row>
    <row r="12071">
      <c r="A12071" s="11" t="n"/>
      <c r="B12071" s="11" t="n"/>
      <c r="C12071" s="11" t="n"/>
      <c r="E12071" s="12">
        <f>IF($A12071="","",IF(ISNUMBER($A12071),$A12071,IFERROR(DATEVALUE($A12071),"")))</f>
        <v/>
      </c>
      <c r="F12071" s="12">
        <f>IF($B12071="","",IF(ISNUMBER($B12071),HOUR($B12071)*2+MINUTE($B12071)/30,IFERROR(VALUE(LEFT($B12071,FIND(":",$B12071)-1))*2+VALUE(MID($B12071,FIND(":",$B12071)+1,2))/30,"")))</f>
        <v/>
      </c>
      <c r="G12071" s="12">
        <f>IF($E12071="","",IF(WEEKDAY($E12071,2)&lt;6,1,0))</f>
        <v/>
      </c>
      <c r="H12071" s="12">
        <f>IF(OR($E12071="",$F12071=""),"",IF(AND($G12071=1,$F12071&gt;='Working Hours'!$C$8,$F12071&lt;'Working Hours'!$C$9),1,0))</f>
        <v/>
      </c>
    </row>
    <row r="12072">
      <c r="A12072" s="11" t="n"/>
      <c r="B12072" s="11" t="n"/>
      <c r="C12072" s="11" t="n"/>
      <c r="E12072" s="12">
        <f>IF($A12072="","",IF(ISNUMBER($A12072),$A12072,IFERROR(DATEVALUE($A12072),"")))</f>
        <v/>
      </c>
      <c r="F12072" s="12">
        <f>IF($B12072="","",IF(ISNUMBER($B12072),HOUR($B12072)*2+MINUTE($B12072)/30,IFERROR(VALUE(LEFT($B12072,FIND(":",$B12072)-1))*2+VALUE(MID($B12072,FIND(":",$B12072)+1,2))/30,"")))</f>
        <v/>
      </c>
      <c r="G12072" s="12">
        <f>IF($E12072="","",IF(WEEKDAY($E12072,2)&lt;6,1,0))</f>
        <v/>
      </c>
      <c r="H12072" s="12">
        <f>IF(OR($E12072="",$F12072=""),"",IF(AND($G12072=1,$F12072&gt;='Working Hours'!$C$8,$F12072&lt;'Working Hours'!$C$9),1,0))</f>
        <v/>
      </c>
    </row>
    <row r="12073">
      <c r="A12073" s="11" t="n"/>
      <c r="B12073" s="11" t="n"/>
      <c r="C12073" s="11" t="n"/>
      <c r="E12073" s="12">
        <f>IF($A12073="","",IF(ISNUMBER($A12073),$A12073,IFERROR(DATEVALUE($A12073),"")))</f>
        <v/>
      </c>
      <c r="F12073" s="12">
        <f>IF($B12073="","",IF(ISNUMBER($B12073),HOUR($B12073)*2+MINUTE($B12073)/30,IFERROR(VALUE(LEFT($B12073,FIND(":",$B12073)-1))*2+VALUE(MID($B12073,FIND(":",$B12073)+1,2))/30,"")))</f>
        <v/>
      </c>
      <c r="G12073" s="12">
        <f>IF($E12073="","",IF(WEEKDAY($E12073,2)&lt;6,1,0))</f>
        <v/>
      </c>
      <c r="H12073" s="12">
        <f>IF(OR($E12073="",$F12073=""),"",IF(AND($G12073=1,$F12073&gt;='Working Hours'!$C$8,$F12073&lt;'Working Hours'!$C$9),1,0))</f>
        <v/>
      </c>
    </row>
    <row r="12074">
      <c r="A12074" s="11" t="n"/>
      <c r="B12074" s="11" t="n"/>
      <c r="C12074" s="11" t="n"/>
      <c r="E12074" s="12">
        <f>IF($A12074="","",IF(ISNUMBER($A12074),$A12074,IFERROR(DATEVALUE($A12074),"")))</f>
        <v/>
      </c>
      <c r="F12074" s="12">
        <f>IF($B12074="","",IF(ISNUMBER($B12074),HOUR($B12074)*2+MINUTE($B12074)/30,IFERROR(VALUE(LEFT($B12074,FIND(":",$B12074)-1))*2+VALUE(MID($B12074,FIND(":",$B12074)+1,2))/30,"")))</f>
        <v/>
      </c>
      <c r="G12074" s="12">
        <f>IF($E12074="","",IF(WEEKDAY($E12074,2)&lt;6,1,0))</f>
        <v/>
      </c>
      <c r="H12074" s="12">
        <f>IF(OR($E12074="",$F12074=""),"",IF(AND($G12074=1,$F12074&gt;='Working Hours'!$C$8,$F12074&lt;'Working Hours'!$C$9),1,0))</f>
        <v/>
      </c>
    </row>
    <row r="12075">
      <c r="A12075" s="11" t="n"/>
      <c r="B12075" s="11" t="n"/>
      <c r="C12075" s="11" t="n"/>
      <c r="E12075" s="12">
        <f>IF($A12075="","",IF(ISNUMBER($A12075),$A12075,IFERROR(DATEVALUE($A12075),"")))</f>
        <v/>
      </c>
      <c r="F12075" s="12">
        <f>IF($B12075="","",IF(ISNUMBER($B12075),HOUR($B12075)*2+MINUTE($B12075)/30,IFERROR(VALUE(LEFT($B12075,FIND(":",$B12075)-1))*2+VALUE(MID($B12075,FIND(":",$B12075)+1,2))/30,"")))</f>
        <v/>
      </c>
      <c r="G12075" s="12">
        <f>IF($E12075="","",IF(WEEKDAY($E12075,2)&lt;6,1,0))</f>
        <v/>
      </c>
      <c r="H12075" s="12">
        <f>IF(OR($E12075="",$F12075=""),"",IF(AND($G12075=1,$F12075&gt;='Working Hours'!$C$8,$F12075&lt;'Working Hours'!$C$9),1,0))</f>
        <v/>
      </c>
    </row>
    <row r="12076">
      <c r="A12076" s="11" t="n"/>
      <c r="B12076" s="11" t="n"/>
      <c r="C12076" s="11" t="n"/>
      <c r="E12076" s="12">
        <f>IF($A12076="","",IF(ISNUMBER($A12076),$A12076,IFERROR(DATEVALUE($A12076),"")))</f>
        <v/>
      </c>
      <c r="F12076" s="12">
        <f>IF($B12076="","",IF(ISNUMBER($B12076),HOUR($B12076)*2+MINUTE($B12076)/30,IFERROR(VALUE(LEFT($B12076,FIND(":",$B12076)-1))*2+VALUE(MID($B12076,FIND(":",$B12076)+1,2))/30,"")))</f>
        <v/>
      </c>
      <c r="G12076" s="12">
        <f>IF($E12076="","",IF(WEEKDAY($E12076,2)&lt;6,1,0))</f>
        <v/>
      </c>
      <c r="H12076" s="12">
        <f>IF(OR($E12076="",$F12076=""),"",IF(AND($G12076=1,$F12076&gt;='Working Hours'!$C$8,$F12076&lt;'Working Hours'!$C$9),1,0))</f>
        <v/>
      </c>
    </row>
    <row r="12077">
      <c r="A12077" s="11" t="n"/>
      <c r="B12077" s="11" t="n"/>
      <c r="C12077" s="11" t="n"/>
      <c r="E12077" s="12">
        <f>IF($A12077="","",IF(ISNUMBER($A12077),$A12077,IFERROR(DATEVALUE($A12077),"")))</f>
        <v/>
      </c>
      <c r="F12077" s="12">
        <f>IF($B12077="","",IF(ISNUMBER($B12077),HOUR($B12077)*2+MINUTE($B12077)/30,IFERROR(VALUE(LEFT($B12077,FIND(":",$B12077)-1))*2+VALUE(MID($B12077,FIND(":",$B12077)+1,2))/30,"")))</f>
        <v/>
      </c>
      <c r="G12077" s="12">
        <f>IF($E12077="","",IF(WEEKDAY($E12077,2)&lt;6,1,0))</f>
        <v/>
      </c>
      <c r="H12077" s="12">
        <f>IF(OR($E12077="",$F12077=""),"",IF(AND($G12077=1,$F12077&gt;='Working Hours'!$C$8,$F12077&lt;'Working Hours'!$C$9),1,0))</f>
        <v/>
      </c>
    </row>
    <row r="12078">
      <c r="A12078" s="11" t="n"/>
      <c r="B12078" s="11" t="n"/>
      <c r="C12078" s="11" t="n"/>
      <c r="E12078" s="12">
        <f>IF($A12078="","",IF(ISNUMBER($A12078),$A12078,IFERROR(DATEVALUE($A12078),"")))</f>
        <v/>
      </c>
      <c r="F12078" s="12">
        <f>IF($B12078="","",IF(ISNUMBER($B12078),HOUR($B12078)*2+MINUTE($B12078)/30,IFERROR(VALUE(LEFT($B12078,FIND(":",$B12078)-1))*2+VALUE(MID($B12078,FIND(":",$B12078)+1,2))/30,"")))</f>
        <v/>
      </c>
      <c r="G12078" s="12">
        <f>IF($E12078="","",IF(WEEKDAY($E12078,2)&lt;6,1,0))</f>
        <v/>
      </c>
      <c r="H12078" s="12">
        <f>IF(OR($E12078="",$F12078=""),"",IF(AND($G12078=1,$F12078&gt;='Working Hours'!$C$8,$F12078&lt;'Working Hours'!$C$9),1,0))</f>
        <v/>
      </c>
    </row>
    <row r="12079">
      <c r="A12079" s="11" t="n"/>
      <c r="B12079" s="11" t="n"/>
      <c r="C12079" s="11" t="n"/>
      <c r="E12079" s="12">
        <f>IF($A12079="","",IF(ISNUMBER($A12079),$A12079,IFERROR(DATEVALUE($A12079),"")))</f>
        <v/>
      </c>
      <c r="F12079" s="12">
        <f>IF($B12079="","",IF(ISNUMBER($B12079),HOUR($B12079)*2+MINUTE($B12079)/30,IFERROR(VALUE(LEFT($B12079,FIND(":",$B12079)-1))*2+VALUE(MID($B12079,FIND(":",$B12079)+1,2))/30,"")))</f>
        <v/>
      </c>
      <c r="G12079" s="12">
        <f>IF($E12079="","",IF(WEEKDAY($E12079,2)&lt;6,1,0))</f>
        <v/>
      </c>
      <c r="H12079" s="12">
        <f>IF(OR($E12079="",$F12079=""),"",IF(AND($G12079=1,$F12079&gt;='Working Hours'!$C$8,$F12079&lt;'Working Hours'!$C$9),1,0))</f>
        <v/>
      </c>
    </row>
    <row r="12080">
      <c r="A12080" s="11" t="n"/>
      <c r="B12080" s="11" t="n"/>
      <c r="C12080" s="11" t="n"/>
      <c r="E12080" s="12">
        <f>IF($A12080="","",IF(ISNUMBER($A12080),$A12080,IFERROR(DATEVALUE($A12080),"")))</f>
        <v/>
      </c>
      <c r="F12080" s="12">
        <f>IF($B12080="","",IF(ISNUMBER($B12080),HOUR($B12080)*2+MINUTE($B12080)/30,IFERROR(VALUE(LEFT($B12080,FIND(":",$B12080)-1))*2+VALUE(MID($B12080,FIND(":",$B12080)+1,2))/30,"")))</f>
        <v/>
      </c>
      <c r="G12080" s="12">
        <f>IF($E12080="","",IF(WEEKDAY($E12080,2)&lt;6,1,0))</f>
        <v/>
      </c>
      <c r="H12080" s="12">
        <f>IF(OR($E12080="",$F12080=""),"",IF(AND($G12080=1,$F12080&gt;='Working Hours'!$C$8,$F12080&lt;'Working Hours'!$C$9),1,0))</f>
        <v/>
      </c>
    </row>
    <row r="12081">
      <c r="A12081" s="11" t="n"/>
      <c r="B12081" s="11" t="n"/>
      <c r="C12081" s="11" t="n"/>
      <c r="E12081" s="12">
        <f>IF($A12081="","",IF(ISNUMBER($A12081),$A12081,IFERROR(DATEVALUE($A12081),"")))</f>
        <v/>
      </c>
      <c r="F12081" s="12">
        <f>IF($B12081="","",IF(ISNUMBER($B12081),HOUR($B12081)*2+MINUTE($B12081)/30,IFERROR(VALUE(LEFT($B12081,FIND(":",$B12081)-1))*2+VALUE(MID($B12081,FIND(":",$B12081)+1,2))/30,"")))</f>
        <v/>
      </c>
      <c r="G12081" s="12">
        <f>IF($E12081="","",IF(WEEKDAY($E12081,2)&lt;6,1,0))</f>
        <v/>
      </c>
      <c r="H12081" s="12">
        <f>IF(OR($E12081="",$F12081=""),"",IF(AND($G12081=1,$F12081&gt;='Working Hours'!$C$8,$F12081&lt;'Working Hours'!$C$9),1,0))</f>
        <v/>
      </c>
    </row>
    <row r="12082">
      <c r="A12082" s="11" t="n"/>
      <c r="B12082" s="11" t="n"/>
      <c r="C12082" s="11" t="n"/>
      <c r="E12082" s="12">
        <f>IF($A12082="","",IF(ISNUMBER($A12082),$A12082,IFERROR(DATEVALUE($A12082),"")))</f>
        <v/>
      </c>
      <c r="F12082" s="12">
        <f>IF($B12082="","",IF(ISNUMBER($B12082),HOUR($B12082)*2+MINUTE($B12082)/30,IFERROR(VALUE(LEFT($B12082,FIND(":",$B12082)-1))*2+VALUE(MID($B12082,FIND(":",$B12082)+1,2))/30,"")))</f>
        <v/>
      </c>
      <c r="G12082" s="12">
        <f>IF($E12082="","",IF(WEEKDAY($E12082,2)&lt;6,1,0))</f>
        <v/>
      </c>
      <c r="H12082" s="12">
        <f>IF(OR($E12082="",$F12082=""),"",IF(AND($G12082=1,$F12082&gt;='Working Hours'!$C$8,$F12082&lt;'Working Hours'!$C$9),1,0))</f>
        <v/>
      </c>
    </row>
    <row r="12083">
      <c r="A12083" s="11" t="n"/>
      <c r="B12083" s="11" t="n"/>
      <c r="C12083" s="11" t="n"/>
      <c r="E12083" s="12">
        <f>IF($A12083="","",IF(ISNUMBER($A12083),$A12083,IFERROR(DATEVALUE($A12083),"")))</f>
        <v/>
      </c>
      <c r="F12083" s="12">
        <f>IF($B12083="","",IF(ISNUMBER($B12083),HOUR($B12083)*2+MINUTE($B12083)/30,IFERROR(VALUE(LEFT($B12083,FIND(":",$B12083)-1))*2+VALUE(MID($B12083,FIND(":",$B12083)+1,2))/30,"")))</f>
        <v/>
      </c>
      <c r="G12083" s="12">
        <f>IF($E12083="","",IF(WEEKDAY($E12083,2)&lt;6,1,0))</f>
        <v/>
      </c>
      <c r="H12083" s="12">
        <f>IF(OR($E12083="",$F12083=""),"",IF(AND($G12083=1,$F12083&gt;='Working Hours'!$C$8,$F12083&lt;'Working Hours'!$C$9),1,0))</f>
        <v/>
      </c>
    </row>
    <row r="12084">
      <c r="A12084" s="11" t="n"/>
      <c r="B12084" s="11" t="n"/>
      <c r="C12084" s="11" t="n"/>
      <c r="E12084" s="12">
        <f>IF($A12084="","",IF(ISNUMBER($A12084),$A12084,IFERROR(DATEVALUE($A12084),"")))</f>
        <v/>
      </c>
      <c r="F12084" s="12">
        <f>IF($B12084="","",IF(ISNUMBER($B12084),HOUR($B12084)*2+MINUTE($B12084)/30,IFERROR(VALUE(LEFT($B12084,FIND(":",$B12084)-1))*2+VALUE(MID($B12084,FIND(":",$B12084)+1,2))/30,"")))</f>
        <v/>
      </c>
      <c r="G12084" s="12">
        <f>IF($E12084="","",IF(WEEKDAY($E12084,2)&lt;6,1,0))</f>
        <v/>
      </c>
      <c r="H12084" s="12">
        <f>IF(OR($E12084="",$F12084=""),"",IF(AND($G12084=1,$F12084&gt;='Working Hours'!$C$8,$F12084&lt;'Working Hours'!$C$9),1,0))</f>
        <v/>
      </c>
    </row>
    <row r="12085">
      <c r="A12085" s="11" t="n"/>
      <c r="B12085" s="11" t="n"/>
      <c r="C12085" s="11" t="n"/>
      <c r="E12085" s="12">
        <f>IF($A12085="","",IF(ISNUMBER($A12085),$A12085,IFERROR(DATEVALUE($A12085),"")))</f>
        <v/>
      </c>
      <c r="F12085" s="12">
        <f>IF($B12085="","",IF(ISNUMBER($B12085),HOUR($B12085)*2+MINUTE($B12085)/30,IFERROR(VALUE(LEFT($B12085,FIND(":",$B12085)-1))*2+VALUE(MID($B12085,FIND(":",$B12085)+1,2))/30,"")))</f>
        <v/>
      </c>
      <c r="G12085" s="12">
        <f>IF($E12085="","",IF(WEEKDAY($E12085,2)&lt;6,1,0))</f>
        <v/>
      </c>
      <c r="H12085" s="12">
        <f>IF(OR($E12085="",$F12085=""),"",IF(AND($G12085=1,$F12085&gt;='Working Hours'!$C$8,$F12085&lt;'Working Hours'!$C$9),1,0))</f>
        <v/>
      </c>
    </row>
    <row r="12086">
      <c r="A12086" s="11" t="n"/>
      <c r="B12086" s="11" t="n"/>
      <c r="C12086" s="11" t="n"/>
      <c r="E12086" s="12">
        <f>IF($A12086="","",IF(ISNUMBER($A12086),$A12086,IFERROR(DATEVALUE($A12086),"")))</f>
        <v/>
      </c>
      <c r="F12086" s="12">
        <f>IF($B12086="","",IF(ISNUMBER($B12086),HOUR($B12086)*2+MINUTE($B12086)/30,IFERROR(VALUE(LEFT($B12086,FIND(":",$B12086)-1))*2+VALUE(MID($B12086,FIND(":",$B12086)+1,2))/30,"")))</f>
        <v/>
      </c>
      <c r="G12086" s="12">
        <f>IF($E12086="","",IF(WEEKDAY($E12086,2)&lt;6,1,0))</f>
        <v/>
      </c>
      <c r="H12086" s="12">
        <f>IF(OR($E12086="",$F12086=""),"",IF(AND($G12086=1,$F12086&gt;='Working Hours'!$C$8,$F12086&lt;'Working Hours'!$C$9),1,0))</f>
        <v/>
      </c>
    </row>
    <row r="12087">
      <c r="A12087" s="11" t="n"/>
      <c r="B12087" s="11" t="n"/>
      <c r="C12087" s="11" t="n"/>
      <c r="E12087" s="12">
        <f>IF($A12087="","",IF(ISNUMBER($A12087),$A12087,IFERROR(DATEVALUE($A12087),"")))</f>
        <v/>
      </c>
      <c r="F12087" s="12">
        <f>IF($B12087="","",IF(ISNUMBER($B12087),HOUR($B12087)*2+MINUTE($B12087)/30,IFERROR(VALUE(LEFT($B12087,FIND(":",$B12087)-1))*2+VALUE(MID($B12087,FIND(":",$B12087)+1,2))/30,"")))</f>
        <v/>
      </c>
      <c r="G12087" s="12">
        <f>IF($E12087="","",IF(WEEKDAY($E12087,2)&lt;6,1,0))</f>
        <v/>
      </c>
      <c r="H12087" s="12">
        <f>IF(OR($E12087="",$F12087=""),"",IF(AND($G12087=1,$F12087&gt;='Working Hours'!$C$8,$F12087&lt;'Working Hours'!$C$9),1,0))</f>
        <v/>
      </c>
    </row>
    <row r="12088">
      <c r="A12088" s="11" t="n"/>
      <c r="B12088" s="11" t="n"/>
      <c r="C12088" s="11" t="n"/>
      <c r="E12088" s="12">
        <f>IF($A12088="","",IF(ISNUMBER($A12088),$A12088,IFERROR(DATEVALUE($A12088),"")))</f>
        <v/>
      </c>
      <c r="F12088" s="12">
        <f>IF($B12088="","",IF(ISNUMBER($B12088),HOUR($B12088)*2+MINUTE($B12088)/30,IFERROR(VALUE(LEFT($B12088,FIND(":",$B12088)-1))*2+VALUE(MID($B12088,FIND(":",$B12088)+1,2))/30,"")))</f>
        <v/>
      </c>
      <c r="G12088" s="12">
        <f>IF($E12088="","",IF(WEEKDAY($E12088,2)&lt;6,1,0))</f>
        <v/>
      </c>
      <c r="H12088" s="12">
        <f>IF(OR($E12088="",$F12088=""),"",IF(AND($G12088=1,$F12088&gt;='Working Hours'!$C$8,$F12088&lt;'Working Hours'!$C$9),1,0))</f>
        <v/>
      </c>
    </row>
    <row r="12089">
      <c r="A12089" s="11" t="n"/>
      <c r="B12089" s="11" t="n"/>
      <c r="C12089" s="11" t="n"/>
      <c r="E12089" s="12">
        <f>IF($A12089="","",IF(ISNUMBER($A12089),$A12089,IFERROR(DATEVALUE($A12089),"")))</f>
        <v/>
      </c>
      <c r="F12089" s="12">
        <f>IF($B12089="","",IF(ISNUMBER($B12089),HOUR($B12089)*2+MINUTE($B12089)/30,IFERROR(VALUE(LEFT($B12089,FIND(":",$B12089)-1))*2+VALUE(MID($B12089,FIND(":",$B12089)+1,2))/30,"")))</f>
        <v/>
      </c>
      <c r="G12089" s="12">
        <f>IF($E12089="","",IF(WEEKDAY($E12089,2)&lt;6,1,0))</f>
        <v/>
      </c>
      <c r="H12089" s="12">
        <f>IF(OR($E12089="",$F12089=""),"",IF(AND($G12089=1,$F12089&gt;='Working Hours'!$C$8,$F12089&lt;'Working Hours'!$C$9),1,0))</f>
        <v/>
      </c>
    </row>
    <row r="12090">
      <c r="A12090" s="11" t="n"/>
      <c r="B12090" s="11" t="n"/>
      <c r="C12090" s="11" t="n"/>
      <c r="E12090" s="12">
        <f>IF($A12090="","",IF(ISNUMBER($A12090),$A12090,IFERROR(DATEVALUE($A12090),"")))</f>
        <v/>
      </c>
      <c r="F12090" s="12">
        <f>IF($B12090="","",IF(ISNUMBER($B12090),HOUR($B12090)*2+MINUTE($B12090)/30,IFERROR(VALUE(LEFT($B12090,FIND(":",$B12090)-1))*2+VALUE(MID($B12090,FIND(":",$B12090)+1,2))/30,"")))</f>
        <v/>
      </c>
      <c r="G12090" s="12">
        <f>IF($E12090="","",IF(WEEKDAY($E12090,2)&lt;6,1,0))</f>
        <v/>
      </c>
      <c r="H12090" s="12">
        <f>IF(OR($E12090="",$F12090=""),"",IF(AND($G12090=1,$F12090&gt;='Working Hours'!$C$8,$F12090&lt;'Working Hours'!$C$9),1,0))</f>
        <v/>
      </c>
    </row>
    <row r="12091">
      <c r="A12091" s="11" t="n"/>
      <c r="B12091" s="11" t="n"/>
      <c r="C12091" s="11" t="n"/>
      <c r="E12091" s="12">
        <f>IF($A12091="","",IF(ISNUMBER($A12091),$A12091,IFERROR(DATEVALUE($A12091),"")))</f>
        <v/>
      </c>
      <c r="F12091" s="12">
        <f>IF($B12091="","",IF(ISNUMBER($B12091),HOUR($B12091)*2+MINUTE($B12091)/30,IFERROR(VALUE(LEFT($B12091,FIND(":",$B12091)-1))*2+VALUE(MID($B12091,FIND(":",$B12091)+1,2))/30,"")))</f>
        <v/>
      </c>
      <c r="G12091" s="12">
        <f>IF($E12091="","",IF(WEEKDAY($E12091,2)&lt;6,1,0))</f>
        <v/>
      </c>
      <c r="H12091" s="12">
        <f>IF(OR($E12091="",$F12091=""),"",IF(AND($G12091=1,$F12091&gt;='Working Hours'!$C$8,$F12091&lt;'Working Hours'!$C$9),1,0))</f>
        <v/>
      </c>
    </row>
    <row r="12092">
      <c r="A12092" s="11" t="n"/>
      <c r="B12092" s="11" t="n"/>
      <c r="C12092" s="11" t="n"/>
      <c r="E12092" s="12">
        <f>IF($A12092="","",IF(ISNUMBER($A12092),$A12092,IFERROR(DATEVALUE($A12092),"")))</f>
        <v/>
      </c>
      <c r="F12092" s="12">
        <f>IF($B12092="","",IF(ISNUMBER($B12092),HOUR($B12092)*2+MINUTE($B12092)/30,IFERROR(VALUE(LEFT($B12092,FIND(":",$B12092)-1))*2+VALUE(MID($B12092,FIND(":",$B12092)+1,2))/30,"")))</f>
        <v/>
      </c>
      <c r="G12092" s="12">
        <f>IF($E12092="","",IF(WEEKDAY($E12092,2)&lt;6,1,0))</f>
        <v/>
      </c>
      <c r="H12092" s="12">
        <f>IF(OR($E12092="",$F12092=""),"",IF(AND($G12092=1,$F12092&gt;='Working Hours'!$C$8,$F12092&lt;'Working Hours'!$C$9),1,0))</f>
        <v/>
      </c>
    </row>
    <row r="12093">
      <c r="A12093" s="11" t="n"/>
      <c r="B12093" s="11" t="n"/>
      <c r="C12093" s="11" t="n"/>
      <c r="E12093" s="12">
        <f>IF($A12093="","",IF(ISNUMBER($A12093),$A12093,IFERROR(DATEVALUE($A12093),"")))</f>
        <v/>
      </c>
      <c r="F12093" s="12">
        <f>IF($B12093="","",IF(ISNUMBER($B12093),HOUR($B12093)*2+MINUTE($B12093)/30,IFERROR(VALUE(LEFT($B12093,FIND(":",$B12093)-1))*2+VALUE(MID($B12093,FIND(":",$B12093)+1,2))/30,"")))</f>
        <v/>
      </c>
      <c r="G12093" s="12">
        <f>IF($E12093="","",IF(WEEKDAY($E12093,2)&lt;6,1,0))</f>
        <v/>
      </c>
      <c r="H12093" s="12">
        <f>IF(OR($E12093="",$F12093=""),"",IF(AND($G12093=1,$F12093&gt;='Working Hours'!$C$8,$F12093&lt;'Working Hours'!$C$9),1,0))</f>
        <v/>
      </c>
    </row>
    <row r="12094">
      <c r="A12094" s="11" t="n"/>
      <c r="B12094" s="11" t="n"/>
      <c r="C12094" s="11" t="n"/>
      <c r="E12094" s="12">
        <f>IF($A12094="","",IF(ISNUMBER($A12094),$A12094,IFERROR(DATEVALUE($A12094),"")))</f>
        <v/>
      </c>
      <c r="F12094" s="12">
        <f>IF($B12094="","",IF(ISNUMBER($B12094),HOUR($B12094)*2+MINUTE($B12094)/30,IFERROR(VALUE(LEFT($B12094,FIND(":",$B12094)-1))*2+VALUE(MID($B12094,FIND(":",$B12094)+1,2))/30,"")))</f>
        <v/>
      </c>
      <c r="G12094" s="12">
        <f>IF($E12094="","",IF(WEEKDAY($E12094,2)&lt;6,1,0))</f>
        <v/>
      </c>
      <c r="H12094" s="12">
        <f>IF(OR($E12094="",$F12094=""),"",IF(AND($G12094=1,$F12094&gt;='Working Hours'!$C$8,$F12094&lt;'Working Hours'!$C$9),1,0))</f>
        <v/>
      </c>
    </row>
    <row r="12095">
      <c r="A12095" s="11" t="n"/>
      <c r="B12095" s="11" t="n"/>
      <c r="C12095" s="11" t="n"/>
      <c r="E12095" s="12">
        <f>IF($A12095="","",IF(ISNUMBER($A12095),$A12095,IFERROR(DATEVALUE($A12095),"")))</f>
        <v/>
      </c>
      <c r="F12095" s="12">
        <f>IF($B12095="","",IF(ISNUMBER($B12095),HOUR($B12095)*2+MINUTE($B12095)/30,IFERROR(VALUE(LEFT($B12095,FIND(":",$B12095)-1))*2+VALUE(MID($B12095,FIND(":",$B12095)+1,2))/30,"")))</f>
        <v/>
      </c>
      <c r="G12095" s="12">
        <f>IF($E12095="","",IF(WEEKDAY($E12095,2)&lt;6,1,0))</f>
        <v/>
      </c>
      <c r="H12095" s="12">
        <f>IF(OR($E12095="",$F12095=""),"",IF(AND($G12095=1,$F12095&gt;='Working Hours'!$C$8,$F12095&lt;'Working Hours'!$C$9),1,0))</f>
        <v/>
      </c>
    </row>
    <row r="12096">
      <c r="A12096" s="11" t="n"/>
      <c r="B12096" s="11" t="n"/>
      <c r="C12096" s="11" t="n"/>
      <c r="E12096" s="12">
        <f>IF($A12096="","",IF(ISNUMBER($A12096),$A12096,IFERROR(DATEVALUE($A12096),"")))</f>
        <v/>
      </c>
      <c r="F12096" s="12">
        <f>IF($B12096="","",IF(ISNUMBER($B12096),HOUR($B12096)*2+MINUTE($B12096)/30,IFERROR(VALUE(LEFT($B12096,FIND(":",$B12096)-1))*2+VALUE(MID($B12096,FIND(":",$B12096)+1,2))/30,"")))</f>
        <v/>
      </c>
      <c r="G12096" s="12">
        <f>IF($E12096="","",IF(WEEKDAY($E12096,2)&lt;6,1,0))</f>
        <v/>
      </c>
      <c r="H12096" s="12">
        <f>IF(OR($E12096="",$F12096=""),"",IF(AND($G12096=1,$F12096&gt;='Working Hours'!$C$8,$F12096&lt;'Working Hours'!$C$9),1,0))</f>
        <v/>
      </c>
    </row>
    <row r="12097">
      <c r="A12097" s="11" t="n"/>
      <c r="B12097" s="11" t="n"/>
      <c r="C12097" s="11" t="n"/>
      <c r="E12097" s="12">
        <f>IF($A12097="","",IF(ISNUMBER($A12097),$A12097,IFERROR(DATEVALUE($A12097),"")))</f>
        <v/>
      </c>
      <c r="F12097" s="12">
        <f>IF($B12097="","",IF(ISNUMBER($B12097),HOUR($B12097)*2+MINUTE($B12097)/30,IFERROR(VALUE(LEFT($B12097,FIND(":",$B12097)-1))*2+VALUE(MID($B12097,FIND(":",$B12097)+1,2))/30,"")))</f>
        <v/>
      </c>
      <c r="G12097" s="12">
        <f>IF($E12097="","",IF(WEEKDAY($E12097,2)&lt;6,1,0))</f>
        <v/>
      </c>
      <c r="H12097" s="12">
        <f>IF(OR($E12097="",$F12097=""),"",IF(AND($G12097=1,$F12097&gt;='Working Hours'!$C$8,$F12097&lt;'Working Hours'!$C$9),1,0))</f>
        <v/>
      </c>
    </row>
    <row r="12098">
      <c r="A12098" s="11" t="n"/>
      <c r="B12098" s="11" t="n"/>
      <c r="C12098" s="11" t="n"/>
      <c r="E12098" s="12">
        <f>IF($A12098="","",IF(ISNUMBER($A12098),$A12098,IFERROR(DATEVALUE($A12098),"")))</f>
        <v/>
      </c>
      <c r="F12098" s="12">
        <f>IF($B12098="","",IF(ISNUMBER($B12098),HOUR($B12098)*2+MINUTE($B12098)/30,IFERROR(VALUE(LEFT($B12098,FIND(":",$B12098)-1))*2+VALUE(MID($B12098,FIND(":",$B12098)+1,2))/30,"")))</f>
        <v/>
      </c>
      <c r="G12098" s="12">
        <f>IF($E12098="","",IF(WEEKDAY($E12098,2)&lt;6,1,0))</f>
        <v/>
      </c>
      <c r="H12098" s="12">
        <f>IF(OR($E12098="",$F12098=""),"",IF(AND($G12098=1,$F12098&gt;='Working Hours'!$C$8,$F12098&lt;'Working Hours'!$C$9),1,0))</f>
        <v/>
      </c>
    </row>
    <row r="12099">
      <c r="A12099" s="11" t="n"/>
      <c r="B12099" s="11" t="n"/>
      <c r="C12099" s="11" t="n"/>
      <c r="E12099" s="12">
        <f>IF($A12099="","",IF(ISNUMBER($A12099),$A12099,IFERROR(DATEVALUE($A12099),"")))</f>
        <v/>
      </c>
      <c r="F12099" s="12">
        <f>IF($B12099="","",IF(ISNUMBER($B12099),HOUR($B12099)*2+MINUTE($B12099)/30,IFERROR(VALUE(LEFT($B12099,FIND(":",$B12099)-1))*2+VALUE(MID($B12099,FIND(":",$B12099)+1,2))/30,"")))</f>
        <v/>
      </c>
      <c r="G12099" s="12">
        <f>IF($E12099="","",IF(WEEKDAY($E12099,2)&lt;6,1,0))</f>
        <v/>
      </c>
      <c r="H12099" s="12">
        <f>IF(OR($E12099="",$F12099=""),"",IF(AND($G12099=1,$F12099&gt;='Working Hours'!$C$8,$F12099&lt;'Working Hours'!$C$9),1,0))</f>
        <v/>
      </c>
    </row>
    <row r="12100">
      <c r="A12100" s="11" t="n"/>
      <c r="B12100" s="11" t="n"/>
      <c r="C12100" s="11" t="n"/>
      <c r="E12100" s="12">
        <f>IF($A12100="","",IF(ISNUMBER($A12100),$A12100,IFERROR(DATEVALUE($A12100),"")))</f>
        <v/>
      </c>
      <c r="F12100" s="12">
        <f>IF($B12100="","",IF(ISNUMBER($B12100),HOUR($B12100)*2+MINUTE($B12100)/30,IFERROR(VALUE(LEFT($B12100,FIND(":",$B12100)-1))*2+VALUE(MID($B12100,FIND(":",$B12100)+1,2))/30,"")))</f>
        <v/>
      </c>
      <c r="G12100" s="12">
        <f>IF($E12100="","",IF(WEEKDAY($E12100,2)&lt;6,1,0))</f>
        <v/>
      </c>
      <c r="H12100" s="12">
        <f>IF(OR($E12100="",$F12100=""),"",IF(AND($G12100=1,$F12100&gt;='Working Hours'!$C$8,$F12100&lt;'Working Hours'!$C$9),1,0))</f>
        <v/>
      </c>
    </row>
    <row r="12101">
      <c r="A12101" s="11" t="n"/>
      <c r="B12101" s="11" t="n"/>
      <c r="C12101" s="11" t="n"/>
      <c r="E12101" s="12">
        <f>IF($A12101="","",IF(ISNUMBER($A12101),$A12101,IFERROR(DATEVALUE($A12101),"")))</f>
        <v/>
      </c>
      <c r="F12101" s="12">
        <f>IF($B12101="","",IF(ISNUMBER($B12101),HOUR($B12101)*2+MINUTE($B12101)/30,IFERROR(VALUE(LEFT($B12101,FIND(":",$B12101)-1))*2+VALUE(MID($B12101,FIND(":",$B12101)+1,2))/30,"")))</f>
        <v/>
      </c>
      <c r="G12101" s="12">
        <f>IF($E12101="","",IF(WEEKDAY($E12101,2)&lt;6,1,0))</f>
        <v/>
      </c>
      <c r="H12101" s="12">
        <f>IF(OR($E12101="",$F12101=""),"",IF(AND($G12101=1,$F12101&gt;='Working Hours'!$C$8,$F12101&lt;'Working Hours'!$C$9),1,0))</f>
        <v/>
      </c>
    </row>
    <row r="12102">
      <c r="A12102" s="11" t="n"/>
      <c r="B12102" s="11" t="n"/>
      <c r="C12102" s="11" t="n"/>
      <c r="E12102" s="12">
        <f>IF($A12102="","",IF(ISNUMBER($A12102),$A12102,IFERROR(DATEVALUE($A12102),"")))</f>
        <v/>
      </c>
      <c r="F12102" s="12">
        <f>IF($B12102="","",IF(ISNUMBER($B12102),HOUR($B12102)*2+MINUTE($B12102)/30,IFERROR(VALUE(LEFT($B12102,FIND(":",$B12102)-1))*2+VALUE(MID($B12102,FIND(":",$B12102)+1,2))/30,"")))</f>
        <v/>
      </c>
      <c r="G12102" s="12">
        <f>IF($E12102="","",IF(WEEKDAY($E12102,2)&lt;6,1,0))</f>
        <v/>
      </c>
      <c r="H12102" s="12">
        <f>IF(OR($E12102="",$F12102=""),"",IF(AND($G12102=1,$F12102&gt;='Working Hours'!$C$8,$F12102&lt;'Working Hours'!$C$9),1,0))</f>
        <v/>
      </c>
    </row>
    <row r="12103">
      <c r="A12103" s="11" t="n"/>
      <c r="B12103" s="11" t="n"/>
      <c r="C12103" s="11" t="n"/>
      <c r="E12103" s="12">
        <f>IF($A12103="","",IF(ISNUMBER($A12103),$A12103,IFERROR(DATEVALUE($A12103),"")))</f>
        <v/>
      </c>
      <c r="F12103" s="12">
        <f>IF($B12103="","",IF(ISNUMBER($B12103),HOUR($B12103)*2+MINUTE($B12103)/30,IFERROR(VALUE(LEFT($B12103,FIND(":",$B12103)-1))*2+VALUE(MID($B12103,FIND(":",$B12103)+1,2))/30,"")))</f>
        <v/>
      </c>
      <c r="G12103" s="12">
        <f>IF($E12103="","",IF(WEEKDAY($E12103,2)&lt;6,1,0))</f>
        <v/>
      </c>
      <c r="H12103" s="12">
        <f>IF(OR($E12103="",$F12103=""),"",IF(AND($G12103=1,$F12103&gt;='Working Hours'!$C$8,$F12103&lt;'Working Hours'!$C$9),1,0))</f>
        <v/>
      </c>
    </row>
    <row r="12104">
      <c r="A12104" s="11" t="n"/>
      <c r="B12104" s="11" t="n"/>
      <c r="C12104" s="11" t="n"/>
      <c r="E12104" s="12">
        <f>IF($A12104="","",IF(ISNUMBER($A12104),$A12104,IFERROR(DATEVALUE($A12104),"")))</f>
        <v/>
      </c>
      <c r="F12104" s="12">
        <f>IF($B12104="","",IF(ISNUMBER($B12104),HOUR($B12104)*2+MINUTE($B12104)/30,IFERROR(VALUE(LEFT($B12104,FIND(":",$B12104)-1))*2+VALUE(MID($B12104,FIND(":",$B12104)+1,2))/30,"")))</f>
        <v/>
      </c>
      <c r="G12104" s="12">
        <f>IF($E12104="","",IF(WEEKDAY($E12104,2)&lt;6,1,0))</f>
        <v/>
      </c>
      <c r="H12104" s="12">
        <f>IF(OR($E12104="",$F12104=""),"",IF(AND($G12104=1,$F12104&gt;='Working Hours'!$C$8,$F12104&lt;'Working Hours'!$C$9),1,0))</f>
        <v/>
      </c>
    </row>
    <row r="12105">
      <c r="A12105" s="11" t="n"/>
      <c r="B12105" s="11" t="n"/>
      <c r="C12105" s="11" t="n"/>
      <c r="E12105" s="12">
        <f>IF($A12105="","",IF(ISNUMBER($A12105),$A12105,IFERROR(DATEVALUE($A12105),"")))</f>
        <v/>
      </c>
      <c r="F12105" s="12">
        <f>IF($B12105="","",IF(ISNUMBER($B12105),HOUR($B12105)*2+MINUTE($B12105)/30,IFERROR(VALUE(LEFT($B12105,FIND(":",$B12105)-1))*2+VALUE(MID($B12105,FIND(":",$B12105)+1,2))/30,"")))</f>
        <v/>
      </c>
      <c r="G12105" s="12">
        <f>IF($E12105="","",IF(WEEKDAY($E12105,2)&lt;6,1,0))</f>
        <v/>
      </c>
      <c r="H12105" s="12">
        <f>IF(OR($E12105="",$F12105=""),"",IF(AND($G12105=1,$F12105&gt;='Working Hours'!$C$8,$F12105&lt;'Working Hours'!$C$9),1,0))</f>
        <v/>
      </c>
    </row>
    <row r="12106">
      <c r="A12106" s="11" t="n"/>
      <c r="B12106" s="11" t="n"/>
      <c r="C12106" s="11" t="n"/>
      <c r="E12106" s="12">
        <f>IF($A12106="","",IF(ISNUMBER($A12106),$A12106,IFERROR(DATEVALUE($A12106),"")))</f>
        <v/>
      </c>
      <c r="F12106" s="12">
        <f>IF($B12106="","",IF(ISNUMBER($B12106),HOUR($B12106)*2+MINUTE($B12106)/30,IFERROR(VALUE(LEFT($B12106,FIND(":",$B12106)-1))*2+VALUE(MID($B12106,FIND(":",$B12106)+1,2))/30,"")))</f>
        <v/>
      </c>
      <c r="G12106" s="12">
        <f>IF($E12106="","",IF(WEEKDAY($E12106,2)&lt;6,1,0))</f>
        <v/>
      </c>
      <c r="H12106" s="12">
        <f>IF(OR($E12106="",$F12106=""),"",IF(AND($G12106=1,$F12106&gt;='Working Hours'!$C$8,$F12106&lt;'Working Hours'!$C$9),1,0))</f>
        <v/>
      </c>
    </row>
    <row r="12107">
      <c r="A12107" s="11" t="n"/>
      <c r="B12107" s="11" t="n"/>
      <c r="C12107" s="11" t="n"/>
      <c r="E12107" s="12">
        <f>IF($A12107="","",IF(ISNUMBER($A12107),$A12107,IFERROR(DATEVALUE($A12107),"")))</f>
        <v/>
      </c>
      <c r="F12107" s="12">
        <f>IF($B12107="","",IF(ISNUMBER($B12107),HOUR($B12107)*2+MINUTE($B12107)/30,IFERROR(VALUE(LEFT($B12107,FIND(":",$B12107)-1))*2+VALUE(MID($B12107,FIND(":",$B12107)+1,2))/30,"")))</f>
        <v/>
      </c>
      <c r="G12107" s="12">
        <f>IF($E12107="","",IF(WEEKDAY($E12107,2)&lt;6,1,0))</f>
        <v/>
      </c>
      <c r="H12107" s="12">
        <f>IF(OR($E12107="",$F12107=""),"",IF(AND($G12107=1,$F12107&gt;='Working Hours'!$C$8,$F12107&lt;'Working Hours'!$C$9),1,0))</f>
        <v/>
      </c>
    </row>
    <row r="12108">
      <c r="A12108" s="11" t="n"/>
      <c r="B12108" s="11" t="n"/>
      <c r="C12108" s="11" t="n"/>
      <c r="E12108" s="12">
        <f>IF($A12108="","",IF(ISNUMBER($A12108),$A12108,IFERROR(DATEVALUE($A12108),"")))</f>
        <v/>
      </c>
      <c r="F12108" s="12">
        <f>IF($B12108="","",IF(ISNUMBER($B12108),HOUR($B12108)*2+MINUTE($B12108)/30,IFERROR(VALUE(LEFT($B12108,FIND(":",$B12108)-1))*2+VALUE(MID($B12108,FIND(":",$B12108)+1,2))/30,"")))</f>
        <v/>
      </c>
      <c r="G12108" s="12">
        <f>IF($E12108="","",IF(WEEKDAY($E12108,2)&lt;6,1,0))</f>
        <v/>
      </c>
      <c r="H12108" s="12">
        <f>IF(OR($E12108="",$F12108=""),"",IF(AND($G12108=1,$F12108&gt;='Working Hours'!$C$8,$F12108&lt;'Working Hours'!$C$9),1,0))</f>
        <v/>
      </c>
    </row>
    <row r="12109">
      <c r="A12109" s="11" t="n"/>
      <c r="B12109" s="11" t="n"/>
      <c r="C12109" s="11" t="n"/>
      <c r="E12109" s="12">
        <f>IF($A12109="","",IF(ISNUMBER($A12109),$A12109,IFERROR(DATEVALUE($A12109),"")))</f>
        <v/>
      </c>
      <c r="F12109" s="12">
        <f>IF($B12109="","",IF(ISNUMBER($B12109),HOUR($B12109)*2+MINUTE($B12109)/30,IFERROR(VALUE(LEFT($B12109,FIND(":",$B12109)-1))*2+VALUE(MID($B12109,FIND(":",$B12109)+1,2))/30,"")))</f>
        <v/>
      </c>
      <c r="G12109" s="12">
        <f>IF($E12109="","",IF(WEEKDAY($E12109,2)&lt;6,1,0))</f>
        <v/>
      </c>
      <c r="H12109" s="12">
        <f>IF(OR($E12109="",$F12109=""),"",IF(AND($G12109=1,$F12109&gt;='Working Hours'!$C$8,$F12109&lt;'Working Hours'!$C$9),1,0))</f>
        <v/>
      </c>
    </row>
    <row r="12110">
      <c r="A12110" s="11" t="n"/>
      <c r="B12110" s="11" t="n"/>
      <c r="C12110" s="11" t="n"/>
      <c r="E12110" s="12">
        <f>IF($A12110="","",IF(ISNUMBER($A12110),$A12110,IFERROR(DATEVALUE($A12110),"")))</f>
        <v/>
      </c>
      <c r="F12110" s="12">
        <f>IF($B12110="","",IF(ISNUMBER($B12110),HOUR($B12110)*2+MINUTE($B12110)/30,IFERROR(VALUE(LEFT($B12110,FIND(":",$B12110)-1))*2+VALUE(MID($B12110,FIND(":",$B12110)+1,2))/30,"")))</f>
        <v/>
      </c>
      <c r="G12110" s="12">
        <f>IF($E12110="","",IF(WEEKDAY($E12110,2)&lt;6,1,0))</f>
        <v/>
      </c>
      <c r="H12110" s="12">
        <f>IF(OR($E12110="",$F12110=""),"",IF(AND($G12110=1,$F12110&gt;='Working Hours'!$C$8,$F12110&lt;'Working Hours'!$C$9),1,0))</f>
        <v/>
      </c>
    </row>
    <row r="12111">
      <c r="A12111" s="11" t="n"/>
      <c r="B12111" s="11" t="n"/>
      <c r="C12111" s="11" t="n"/>
      <c r="E12111" s="12">
        <f>IF($A12111="","",IF(ISNUMBER($A12111),$A12111,IFERROR(DATEVALUE($A12111),"")))</f>
        <v/>
      </c>
      <c r="F12111" s="12">
        <f>IF($B12111="","",IF(ISNUMBER($B12111),HOUR($B12111)*2+MINUTE($B12111)/30,IFERROR(VALUE(LEFT($B12111,FIND(":",$B12111)-1))*2+VALUE(MID($B12111,FIND(":",$B12111)+1,2))/30,"")))</f>
        <v/>
      </c>
      <c r="G12111" s="12">
        <f>IF($E12111="","",IF(WEEKDAY($E12111,2)&lt;6,1,0))</f>
        <v/>
      </c>
      <c r="H12111" s="12">
        <f>IF(OR($E12111="",$F12111=""),"",IF(AND($G12111=1,$F12111&gt;='Working Hours'!$C$8,$F12111&lt;'Working Hours'!$C$9),1,0))</f>
        <v/>
      </c>
    </row>
    <row r="12112">
      <c r="A12112" s="11" t="n"/>
      <c r="B12112" s="11" t="n"/>
      <c r="C12112" s="11" t="n"/>
      <c r="E12112" s="12">
        <f>IF($A12112="","",IF(ISNUMBER($A12112),$A12112,IFERROR(DATEVALUE($A12112),"")))</f>
        <v/>
      </c>
      <c r="F12112" s="12">
        <f>IF($B12112="","",IF(ISNUMBER($B12112),HOUR($B12112)*2+MINUTE($B12112)/30,IFERROR(VALUE(LEFT($B12112,FIND(":",$B12112)-1))*2+VALUE(MID($B12112,FIND(":",$B12112)+1,2))/30,"")))</f>
        <v/>
      </c>
      <c r="G12112" s="12">
        <f>IF($E12112="","",IF(WEEKDAY($E12112,2)&lt;6,1,0))</f>
        <v/>
      </c>
      <c r="H12112" s="12">
        <f>IF(OR($E12112="",$F12112=""),"",IF(AND($G12112=1,$F12112&gt;='Working Hours'!$C$8,$F12112&lt;'Working Hours'!$C$9),1,0))</f>
        <v/>
      </c>
    </row>
    <row r="12113">
      <c r="A12113" s="11" t="n"/>
      <c r="B12113" s="11" t="n"/>
      <c r="C12113" s="11" t="n"/>
      <c r="E12113" s="12">
        <f>IF($A12113="","",IF(ISNUMBER($A12113),$A12113,IFERROR(DATEVALUE($A12113),"")))</f>
        <v/>
      </c>
      <c r="F12113" s="12">
        <f>IF($B12113="","",IF(ISNUMBER($B12113),HOUR($B12113)*2+MINUTE($B12113)/30,IFERROR(VALUE(LEFT($B12113,FIND(":",$B12113)-1))*2+VALUE(MID($B12113,FIND(":",$B12113)+1,2))/30,"")))</f>
        <v/>
      </c>
      <c r="G12113" s="12">
        <f>IF($E12113="","",IF(WEEKDAY($E12113,2)&lt;6,1,0))</f>
        <v/>
      </c>
      <c r="H12113" s="12">
        <f>IF(OR($E12113="",$F12113=""),"",IF(AND($G12113=1,$F12113&gt;='Working Hours'!$C$8,$F12113&lt;'Working Hours'!$C$9),1,0))</f>
        <v/>
      </c>
    </row>
    <row r="12114">
      <c r="A12114" s="11" t="n"/>
      <c r="B12114" s="11" t="n"/>
      <c r="C12114" s="11" t="n"/>
      <c r="E12114" s="12">
        <f>IF($A12114="","",IF(ISNUMBER($A12114),$A12114,IFERROR(DATEVALUE($A12114),"")))</f>
        <v/>
      </c>
      <c r="F12114" s="12">
        <f>IF($B12114="","",IF(ISNUMBER($B12114),HOUR($B12114)*2+MINUTE($B12114)/30,IFERROR(VALUE(LEFT($B12114,FIND(":",$B12114)-1))*2+VALUE(MID($B12114,FIND(":",$B12114)+1,2))/30,"")))</f>
        <v/>
      </c>
      <c r="G12114" s="12">
        <f>IF($E12114="","",IF(WEEKDAY($E12114,2)&lt;6,1,0))</f>
        <v/>
      </c>
      <c r="H12114" s="12">
        <f>IF(OR($E12114="",$F12114=""),"",IF(AND($G12114=1,$F12114&gt;='Working Hours'!$C$8,$F12114&lt;'Working Hours'!$C$9),1,0))</f>
        <v/>
      </c>
    </row>
    <row r="12115">
      <c r="A12115" s="11" t="n"/>
      <c r="B12115" s="11" t="n"/>
      <c r="C12115" s="11" t="n"/>
      <c r="E12115" s="12">
        <f>IF($A12115="","",IF(ISNUMBER($A12115),$A12115,IFERROR(DATEVALUE($A12115),"")))</f>
        <v/>
      </c>
      <c r="F12115" s="12">
        <f>IF($B12115="","",IF(ISNUMBER($B12115),HOUR($B12115)*2+MINUTE($B12115)/30,IFERROR(VALUE(LEFT($B12115,FIND(":",$B12115)-1))*2+VALUE(MID($B12115,FIND(":",$B12115)+1,2))/30,"")))</f>
        <v/>
      </c>
      <c r="G12115" s="12">
        <f>IF($E12115="","",IF(WEEKDAY($E12115,2)&lt;6,1,0))</f>
        <v/>
      </c>
      <c r="H12115" s="12">
        <f>IF(OR($E12115="",$F12115=""),"",IF(AND($G12115=1,$F12115&gt;='Working Hours'!$C$8,$F12115&lt;'Working Hours'!$C$9),1,0))</f>
        <v/>
      </c>
    </row>
    <row r="12116">
      <c r="A12116" s="11" t="n"/>
      <c r="B12116" s="11" t="n"/>
      <c r="C12116" s="11" t="n"/>
      <c r="E12116" s="12">
        <f>IF($A12116="","",IF(ISNUMBER($A12116),$A12116,IFERROR(DATEVALUE($A12116),"")))</f>
        <v/>
      </c>
      <c r="F12116" s="12">
        <f>IF($B12116="","",IF(ISNUMBER($B12116),HOUR($B12116)*2+MINUTE($B12116)/30,IFERROR(VALUE(LEFT($B12116,FIND(":",$B12116)-1))*2+VALUE(MID($B12116,FIND(":",$B12116)+1,2))/30,"")))</f>
        <v/>
      </c>
      <c r="G12116" s="12">
        <f>IF($E12116="","",IF(WEEKDAY($E12116,2)&lt;6,1,0))</f>
        <v/>
      </c>
      <c r="H12116" s="12">
        <f>IF(OR($E12116="",$F12116=""),"",IF(AND($G12116=1,$F12116&gt;='Working Hours'!$C$8,$F12116&lt;'Working Hours'!$C$9),1,0))</f>
        <v/>
      </c>
    </row>
    <row r="12117">
      <c r="A12117" s="11" t="n"/>
      <c r="B12117" s="11" t="n"/>
      <c r="C12117" s="11" t="n"/>
      <c r="E12117" s="12">
        <f>IF($A12117="","",IF(ISNUMBER($A12117),$A12117,IFERROR(DATEVALUE($A12117),"")))</f>
        <v/>
      </c>
      <c r="F12117" s="12">
        <f>IF($B12117="","",IF(ISNUMBER($B12117),HOUR($B12117)*2+MINUTE($B12117)/30,IFERROR(VALUE(LEFT($B12117,FIND(":",$B12117)-1))*2+VALUE(MID($B12117,FIND(":",$B12117)+1,2))/30,"")))</f>
        <v/>
      </c>
      <c r="G12117" s="12">
        <f>IF($E12117="","",IF(WEEKDAY($E12117,2)&lt;6,1,0))</f>
        <v/>
      </c>
      <c r="H12117" s="12">
        <f>IF(OR($E12117="",$F12117=""),"",IF(AND($G12117=1,$F12117&gt;='Working Hours'!$C$8,$F12117&lt;'Working Hours'!$C$9),1,0))</f>
        <v/>
      </c>
    </row>
    <row r="12118">
      <c r="A12118" s="11" t="n"/>
      <c r="B12118" s="11" t="n"/>
      <c r="C12118" s="11" t="n"/>
      <c r="E12118" s="12">
        <f>IF($A12118="","",IF(ISNUMBER($A12118),$A12118,IFERROR(DATEVALUE($A12118),"")))</f>
        <v/>
      </c>
      <c r="F12118" s="12">
        <f>IF($B12118="","",IF(ISNUMBER($B12118),HOUR($B12118)*2+MINUTE($B12118)/30,IFERROR(VALUE(LEFT($B12118,FIND(":",$B12118)-1))*2+VALUE(MID($B12118,FIND(":",$B12118)+1,2))/30,"")))</f>
        <v/>
      </c>
      <c r="G12118" s="12">
        <f>IF($E12118="","",IF(WEEKDAY($E12118,2)&lt;6,1,0))</f>
        <v/>
      </c>
      <c r="H12118" s="12">
        <f>IF(OR($E12118="",$F12118=""),"",IF(AND($G12118=1,$F12118&gt;='Working Hours'!$C$8,$F12118&lt;'Working Hours'!$C$9),1,0))</f>
        <v/>
      </c>
    </row>
    <row r="12119">
      <c r="A12119" s="11" t="n"/>
      <c r="B12119" s="11" t="n"/>
      <c r="C12119" s="11" t="n"/>
      <c r="E12119" s="12">
        <f>IF($A12119="","",IF(ISNUMBER($A12119),$A12119,IFERROR(DATEVALUE($A12119),"")))</f>
        <v/>
      </c>
      <c r="F12119" s="12">
        <f>IF($B12119="","",IF(ISNUMBER($B12119),HOUR($B12119)*2+MINUTE($B12119)/30,IFERROR(VALUE(LEFT($B12119,FIND(":",$B12119)-1))*2+VALUE(MID($B12119,FIND(":",$B12119)+1,2))/30,"")))</f>
        <v/>
      </c>
      <c r="G12119" s="12">
        <f>IF($E12119="","",IF(WEEKDAY($E12119,2)&lt;6,1,0))</f>
        <v/>
      </c>
      <c r="H12119" s="12">
        <f>IF(OR($E12119="",$F12119=""),"",IF(AND($G12119=1,$F12119&gt;='Working Hours'!$C$8,$F12119&lt;'Working Hours'!$C$9),1,0))</f>
        <v/>
      </c>
    </row>
    <row r="12120">
      <c r="A12120" s="11" t="n"/>
      <c r="B12120" s="11" t="n"/>
      <c r="C12120" s="11" t="n"/>
      <c r="E12120" s="12">
        <f>IF($A12120="","",IF(ISNUMBER($A12120),$A12120,IFERROR(DATEVALUE($A12120),"")))</f>
        <v/>
      </c>
      <c r="F12120" s="12">
        <f>IF($B12120="","",IF(ISNUMBER($B12120),HOUR($B12120)*2+MINUTE($B12120)/30,IFERROR(VALUE(LEFT($B12120,FIND(":",$B12120)-1))*2+VALUE(MID($B12120,FIND(":",$B12120)+1,2))/30,"")))</f>
        <v/>
      </c>
      <c r="G12120" s="12">
        <f>IF($E12120="","",IF(WEEKDAY($E12120,2)&lt;6,1,0))</f>
        <v/>
      </c>
      <c r="H12120" s="12">
        <f>IF(OR($E12120="",$F12120=""),"",IF(AND($G12120=1,$F12120&gt;='Working Hours'!$C$8,$F12120&lt;'Working Hours'!$C$9),1,0))</f>
        <v/>
      </c>
    </row>
    <row r="12121">
      <c r="A12121" s="11" t="n"/>
      <c r="B12121" s="11" t="n"/>
      <c r="C12121" s="11" t="n"/>
      <c r="E12121" s="12">
        <f>IF($A12121="","",IF(ISNUMBER($A12121),$A12121,IFERROR(DATEVALUE($A12121),"")))</f>
        <v/>
      </c>
      <c r="F12121" s="12">
        <f>IF($B12121="","",IF(ISNUMBER($B12121),HOUR($B12121)*2+MINUTE($B12121)/30,IFERROR(VALUE(LEFT($B12121,FIND(":",$B12121)-1))*2+VALUE(MID($B12121,FIND(":",$B12121)+1,2))/30,"")))</f>
        <v/>
      </c>
      <c r="G12121" s="12">
        <f>IF($E12121="","",IF(WEEKDAY($E12121,2)&lt;6,1,0))</f>
        <v/>
      </c>
      <c r="H12121" s="12">
        <f>IF(OR($E12121="",$F12121=""),"",IF(AND($G12121=1,$F12121&gt;='Working Hours'!$C$8,$F12121&lt;'Working Hours'!$C$9),1,0))</f>
        <v/>
      </c>
    </row>
    <row r="12122">
      <c r="A12122" s="11" t="n"/>
      <c r="B12122" s="11" t="n"/>
      <c r="C12122" s="11" t="n"/>
      <c r="E12122" s="12">
        <f>IF($A12122="","",IF(ISNUMBER($A12122),$A12122,IFERROR(DATEVALUE($A12122),"")))</f>
        <v/>
      </c>
      <c r="F12122" s="12">
        <f>IF($B12122="","",IF(ISNUMBER($B12122),HOUR($B12122)*2+MINUTE($B12122)/30,IFERROR(VALUE(LEFT($B12122,FIND(":",$B12122)-1))*2+VALUE(MID($B12122,FIND(":",$B12122)+1,2))/30,"")))</f>
        <v/>
      </c>
      <c r="G12122" s="12">
        <f>IF($E12122="","",IF(WEEKDAY($E12122,2)&lt;6,1,0))</f>
        <v/>
      </c>
      <c r="H12122" s="12">
        <f>IF(OR($E12122="",$F12122=""),"",IF(AND($G12122=1,$F12122&gt;='Working Hours'!$C$8,$F12122&lt;'Working Hours'!$C$9),1,0))</f>
        <v/>
      </c>
    </row>
    <row r="12123">
      <c r="A12123" s="11" t="n"/>
      <c r="B12123" s="11" t="n"/>
      <c r="C12123" s="11" t="n"/>
      <c r="E12123" s="12">
        <f>IF($A12123="","",IF(ISNUMBER($A12123),$A12123,IFERROR(DATEVALUE($A12123),"")))</f>
        <v/>
      </c>
      <c r="F12123" s="12">
        <f>IF($B12123="","",IF(ISNUMBER($B12123),HOUR($B12123)*2+MINUTE($B12123)/30,IFERROR(VALUE(LEFT($B12123,FIND(":",$B12123)-1))*2+VALUE(MID($B12123,FIND(":",$B12123)+1,2))/30,"")))</f>
        <v/>
      </c>
      <c r="G12123" s="12">
        <f>IF($E12123="","",IF(WEEKDAY($E12123,2)&lt;6,1,0))</f>
        <v/>
      </c>
      <c r="H12123" s="12">
        <f>IF(OR($E12123="",$F12123=""),"",IF(AND($G12123=1,$F12123&gt;='Working Hours'!$C$8,$F12123&lt;'Working Hours'!$C$9),1,0))</f>
        <v/>
      </c>
    </row>
    <row r="12124">
      <c r="A12124" s="11" t="n"/>
      <c r="B12124" s="11" t="n"/>
      <c r="C12124" s="11" t="n"/>
      <c r="E12124" s="12">
        <f>IF($A12124="","",IF(ISNUMBER($A12124),$A12124,IFERROR(DATEVALUE($A12124),"")))</f>
        <v/>
      </c>
      <c r="F12124" s="12">
        <f>IF($B12124="","",IF(ISNUMBER($B12124),HOUR($B12124)*2+MINUTE($B12124)/30,IFERROR(VALUE(LEFT($B12124,FIND(":",$B12124)-1))*2+VALUE(MID($B12124,FIND(":",$B12124)+1,2))/30,"")))</f>
        <v/>
      </c>
      <c r="G12124" s="12">
        <f>IF($E12124="","",IF(WEEKDAY($E12124,2)&lt;6,1,0))</f>
        <v/>
      </c>
      <c r="H12124" s="12">
        <f>IF(OR($E12124="",$F12124=""),"",IF(AND($G12124=1,$F12124&gt;='Working Hours'!$C$8,$F12124&lt;'Working Hours'!$C$9),1,0))</f>
        <v/>
      </c>
    </row>
    <row r="12125">
      <c r="A12125" s="11" t="n"/>
      <c r="B12125" s="11" t="n"/>
      <c r="C12125" s="11" t="n"/>
      <c r="E12125" s="12">
        <f>IF($A12125="","",IF(ISNUMBER($A12125),$A12125,IFERROR(DATEVALUE($A12125),"")))</f>
        <v/>
      </c>
      <c r="F12125" s="12">
        <f>IF($B12125="","",IF(ISNUMBER($B12125),HOUR($B12125)*2+MINUTE($B12125)/30,IFERROR(VALUE(LEFT($B12125,FIND(":",$B12125)-1))*2+VALUE(MID($B12125,FIND(":",$B12125)+1,2))/30,"")))</f>
        <v/>
      </c>
      <c r="G12125" s="12">
        <f>IF($E12125="","",IF(WEEKDAY($E12125,2)&lt;6,1,0))</f>
        <v/>
      </c>
      <c r="H12125" s="12">
        <f>IF(OR($E12125="",$F12125=""),"",IF(AND($G12125=1,$F12125&gt;='Working Hours'!$C$8,$F12125&lt;'Working Hours'!$C$9),1,0))</f>
        <v/>
      </c>
    </row>
    <row r="12126">
      <c r="A12126" s="11" t="n"/>
      <c r="B12126" s="11" t="n"/>
      <c r="C12126" s="11" t="n"/>
      <c r="E12126" s="12">
        <f>IF($A12126="","",IF(ISNUMBER($A12126),$A12126,IFERROR(DATEVALUE($A12126),"")))</f>
        <v/>
      </c>
      <c r="F12126" s="12">
        <f>IF($B12126="","",IF(ISNUMBER($B12126),HOUR($B12126)*2+MINUTE($B12126)/30,IFERROR(VALUE(LEFT($B12126,FIND(":",$B12126)-1))*2+VALUE(MID($B12126,FIND(":",$B12126)+1,2))/30,"")))</f>
        <v/>
      </c>
      <c r="G12126" s="12">
        <f>IF($E12126="","",IF(WEEKDAY($E12126,2)&lt;6,1,0))</f>
        <v/>
      </c>
      <c r="H12126" s="12">
        <f>IF(OR($E12126="",$F12126=""),"",IF(AND($G12126=1,$F12126&gt;='Working Hours'!$C$8,$F12126&lt;'Working Hours'!$C$9),1,0))</f>
        <v/>
      </c>
    </row>
    <row r="12127">
      <c r="A12127" s="11" t="n"/>
      <c r="B12127" s="11" t="n"/>
      <c r="C12127" s="11" t="n"/>
      <c r="E12127" s="12">
        <f>IF($A12127="","",IF(ISNUMBER($A12127),$A12127,IFERROR(DATEVALUE($A12127),"")))</f>
        <v/>
      </c>
      <c r="F12127" s="12">
        <f>IF($B12127="","",IF(ISNUMBER($B12127),HOUR($B12127)*2+MINUTE($B12127)/30,IFERROR(VALUE(LEFT($B12127,FIND(":",$B12127)-1))*2+VALUE(MID($B12127,FIND(":",$B12127)+1,2))/30,"")))</f>
        <v/>
      </c>
      <c r="G12127" s="12">
        <f>IF($E12127="","",IF(WEEKDAY($E12127,2)&lt;6,1,0))</f>
        <v/>
      </c>
      <c r="H12127" s="12">
        <f>IF(OR($E12127="",$F12127=""),"",IF(AND($G12127=1,$F12127&gt;='Working Hours'!$C$8,$F12127&lt;'Working Hours'!$C$9),1,0))</f>
        <v/>
      </c>
    </row>
    <row r="12128">
      <c r="A12128" s="11" t="n"/>
      <c r="B12128" s="11" t="n"/>
      <c r="C12128" s="11" t="n"/>
      <c r="E12128" s="12">
        <f>IF($A12128="","",IF(ISNUMBER($A12128),$A12128,IFERROR(DATEVALUE($A12128),"")))</f>
        <v/>
      </c>
      <c r="F12128" s="12">
        <f>IF($B12128="","",IF(ISNUMBER($B12128),HOUR($B12128)*2+MINUTE($B12128)/30,IFERROR(VALUE(LEFT($B12128,FIND(":",$B12128)-1))*2+VALUE(MID($B12128,FIND(":",$B12128)+1,2))/30,"")))</f>
        <v/>
      </c>
      <c r="G12128" s="12">
        <f>IF($E12128="","",IF(WEEKDAY($E12128,2)&lt;6,1,0))</f>
        <v/>
      </c>
      <c r="H12128" s="12">
        <f>IF(OR($E12128="",$F12128=""),"",IF(AND($G12128=1,$F12128&gt;='Working Hours'!$C$8,$F12128&lt;'Working Hours'!$C$9),1,0))</f>
        <v/>
      </c>
    </row>
    <row r="12129">
      <c r="A12129" s="11" t="n"/>
      <c r="B12129" s="11" t="n"/>
      <c r="C12129" s="11" t="n"/>
      <c r="E12129" s="12">
        <f>IF($A12129="","",IF(ISNUMBER($A12129),$A12129,IFERROR(DATEVALUE($A12129),"")))</f>
        <v/>
      </c>
      <c r="F12129" s="12">
        <f>IF($B12129="","",IF(ISNUMBER($B12129),HOUR($B12129)*2+MINUTE($B12129)/30,IFERROR(VALUE(LEFT($B12129,FIND(":",$B12129)-1))*2+VALUE(MID($B12129,FIND(":",$B12129)+1,2))/30,"")))</f>
        <v/>
      </c>
      <c r="G12129" s="12">
        <f>IF($E12129="","",IF(WEEKDAY($E12129,2)&lt;6,1,0))</f>
        <v/>
      </c>
      <c r="H12129" s="12">
        <f>IF(OR($E12129="",$F12129=""),"",IF(AND($G12129=1,$F12129&gt;='Working Hours'!$C$8,$F12129&lt;'Working Hours'!$C$9),1,0))</f>
        <v/>
      </c>
    </row>
    <row r="12130">
      <c r="A12130" s="11" t="n"/>
      <c r="B12130" s="11" t="n"/>
      <c r="C12130" s="11" t="n"/>
      <c r="E12130" s="12">
        <f>IF($A12130="","",IF(ISNUMBER($A12130),$A12130,IFERROR(DATEVALUE($A12130),"")))</f>
        <v/>
      </c>
      <c r="F12130" s="12">
        <f>IF($B12130="","",IF(ISNUMBER($B12130),HOUR($B12130)*2+MINUTE($B12130)/30,IFERROR(VALUE(LEFT($B12130,FIND(":",$B12130)-1))*2+VALUE(MID($B12130,FIND(":",$B12130)+1,2))/30,"")))</f>
        <v/>
      </c>
      <c r="G12130" s="12">
        <f>IF($E12130="","",IF(WEEKDAY($E12130,2)&lt;6,1,0))</f>
        <v/>
      </c>
      <c r="H12130" s="12">
        <f>IF(OR($E12130="",$F12130=""),"",IF(AND($G12130=1,$F12130&gt;='Working Hours'!$C$8,$F12130&lt;'Working Hours'!$C$9),1,0))</f>
        <v/>
      </c>
    </row>
    <row r="12131">
      <c r="A12131" s="11" t="n"/>
      <c r="B12131" s="11" t="n"/>
      <c r="C12131" s="11" t="n"/>
      <c r="E12131" s="12">
        <f>IF($A12131="","",IF(ISNUMBER($A12131),$A12131,IFERROR(DATEVALUE($A12131),"")))</f>
        <v/>
      </c>
      <c r="F12131" s="12">
        <f>IF($B12131="","",IF(ISNUMBER($B12131),HOUR($B12131)*2+MINUTE($B12131)/30,IFERROR(VALUE(LEFT($B12131,FIND(":",$B12131)-1))*2+VALUE(MID($B12131,FIND(":",$B12131)+1,2))/30,"")))</f>
        <v/>
      </c>
      <c r="G12131" s="12">
        <f>IF($E12131="","",IF(WEEKDAY($E12131,2)&lt;6,1,0))</f>
        <v/>
      </c>
      <c r="H12131" s="12">
        <f>IF(OR($E12131="",$F12131=""),"",IF(AND($G12131=1,$F12131&gt;='Working Hours'!$C$8,$F12131&lt;'Working Hours'!$C$9),1,0))</f>
        <v/>
      </c>
    </row>
    <row r="12132">
      <c r="A12132" s="11" t="n"/>
      <c r="B12132" s="11" t="n"/>
      <c r="C12132" s="11" t="n"/>
      <c r="E12132" s="12">
        <f>IF($A12132="","",IF(ISNUMBER($A12132),$A12132,IFERROR(DATEVALUE($A12132),"")))</f>
        <v/>
      </c>
      <c r="F12132" s="12">
        <f>IF($B12132="","",IF(ISNUMBER($B12132),HOUR($B12132)*2+MINUTE($B12132)/30,IFERROR(VALUE(LEFT($B12132,FIND(":",$B12132)-1))*2+VALUE(MID($B12132,FIND(":",$B12132)+1,2))/30,"")))</f>
        <v/>
      </c>
      <c r="G12132" s="12">
        <f>IF($E12132="","",IF(WEEKDAY($E12132,2)&lt;6,1,0))</f>
        <v/>
      </c>
      <c r="H12132" s="12">
        <f>IF(OR($E12132="",$F12132=""),"",IF(AND($G12132=1,$F12132&gt;='Working Hours'!$C$8,$F12132&lt;'Working Hours'!$C$9),1,0))</f>
        <v/>
      </c>
    </row>
    <row r="12133">
      <c r="A12133" s="11" t="n"/>
      <c r="B12133" s="11" t="n"/>
      <c r="C12133" s="11" t="n"/>
      <c r="E12133" s="12">
        <f>IF($A12133="","",IF(ISNUMBER($A12133),$A12133,IFERROR(DATEVALUE($A12133),"")))</f>
        <v/>
      </c>
      <c r="F12133" s="12">
        <f>IF($B12133="","",IF(ISNUMBER($B12133),HOUR($B12133)*2+MINUTE($B12133)/30,IFERROR(VALUE(LEFT($B12133,FIND(":",$B12133)-1))*2+VALUE(MID($B12133,FIND(":",$B12133)+1,2))/30,"")))</f>
        <v/>
      </c>
      <c r="G12133" s="12">
        <f>IF($E12133="","",IF(WEEKDAY($E12133,2)&lt;6,1,0))</f>
        <v/>
      </c>
      <c r="H12133" s="12">
        <f>IF(OR($E12133="",$F12133=""),"",IF(AND($G12133=1,$F12133&gt;='Working Hours'!$C$8,$F12133&lt;'Working Hours'!$C$9),1,0))</f>
        <v/>
      </c>
    </row>
    <row r="12134">
      <c r="A12134" s="11" t="n"/>
      <c r="B12134" s="11" t="n"/>
      <c r="C12134" s="11" t="n"/>
      <c r="E12134" s="12">
        <f>IF($A12134="","",IF(ISNUMBER($A12134),$A12134,IFERROR(DATEVALUE($A12134),"")))</f>
        <v/>
      </c>
      <c r="F12134" s="12">
        <f>IF($B12134="","",IF(ISNUMBER($B12134),HOUR($B12134)*2+MINUTE($B12134)/30,IFERROR(VALUE(LEFT($B12134,FIND(":",$B12134)-1))*2+VALUE(MID($B12134,FIND(":",$B12134)+1,2))/30,"")))</f>
        <v/>
      </c>
      <c r="G12134" s="12">
        <f>IF($E12134="","",IF(WEEKDAY($E12134,2)&lt;6,1,0))</f>
        <v/>
      </c>
      <c r="H12134" s="12">
        <f>IF(OR($E12134="",$F12134=""),"",IF(AND($G12134=1,$F12134&gt;='Working Hours'!$C$8,$F12134&lt;'Working Hours'!$C$9),1,0))</f>
        <v/>
      </c>
    </row>
    <row r="12135">
      <c r="A12135" s="11" t="n"/>
      <c r="B12135" s="11" t="n"/>
      <c r="C12135" s="11" t="n"/>
      <c r="E12135" s="12">
        <f>IF($A12135="","",IF(ISNUMBER($A12135),$A12135,IFERROR(DATEVALUE($A12135),"")))</f>
        <v/>
      </c>
      <c r="F12135" s="12">
        <f>IF($B12135="","",IF(ISNUMBER($B12135),HOUR($B12135)*2+MINUTE($B12135)/30,IFERROR(VALUE(LEFT($B12135,FIND(":",$B12135)-1))*2+VALUE(MID($B12135,FIND(":",$B12135)+1,2))/30,"")))</f>
        <v/>
      </c>
      <c r="G12135" s="12">
        <f>IF($E12135="","",IF(WEEKDAY($E12135,2)&lt;6,1,0))</f>
        <v/>
      </c>
      <c r="H12135" s="12">
        <f>IF(OR($E12135="",$F12135=""),"",IF(AND($G12135=1,$F12135&gt;='Working Hours'!$C$8,$F12135&lt;'Working Hours'!$C$9),1,0))</f>
        <v/>
      </c>
    </row>
    <row r="12136">
      <c r="A12136" s="11" t="n"/>
      <c r="B12136" s="11" t="n"/>
      <c r="C12136" s="11" t="n"/>
      <c r="E12136" s="12">
        <f>IF($A12136="","",IF(ISNUMBER($A12136),$A12136,IFERROR(DATEVALUE($A12136),"")))</f>
        <v/>
      </c>
      <c r="F12136" s="12">
        <f>IF($B12136="","",IF(ISNUMBER($B12136),HOUR($B12136)*2+MINUTE($B12136)/30,IFERROR(VALUE(LEFT($B12136,FIND(":",$B12136)-1))*2+VALUE(MID($B12136,FIND(":",$B12136)+1,2))/30,"")))</f>
        <v/>
      </c>
      <c r="G12136" s="12">
        <f>IF($E12136="","",IF(WEEKDAY($E12136,2)&lt;6,1,0))</f>
        <v/>
      </c>
      <c r="H12136" s="12">
        <f>IF(OR($E12136="",$F12136=""),"",IF(AND($G12136=1,$F12136&gt;='Working Hours'!$C$8,$F12136&lt;'Working Hours'!$C$9),1,0))</f>
        <v/>
      </c>
    </row>
    <row r="12137">
      <c r="A12137" s="11" t="n"/>
      <c r="B12137" s="11" t="n"/>
      <c r="C12137" s="11" t="n"/>
      <c r="E12137" s="12">
        <f>IF($A12137="","",IF(ISNUMBER($A12137),$A12137,IFERROR(DATEVALUE($A12137),"")))</f>
        <v/>
      </c>
      <c r="F12137" s="12">
        <f>IF($B12137="","",IF(ISNUMBER($B12137),HOUR($B12137)*2+MINUTE($B12137)/30,IFERROR(VALUE(LEFT($B12137,FIND(":",$B12137)-1))*2+VALUE(MID($B12137,FIND(":",$B12137)+1,2))/30,"")))</f>
        <v/>
      </c>
      <c r="G12137" s="12">
        <f>IF($E12137="","",IF(WEEKDAY($E12137,2)&lt;6,1,0))</f>
        <v/>
      </c>
      <c r="H12137" s="12">
        <f>IF(OR($E12137="",$F12137=""),"",IF(AND($G12137=1,$F12137&gt;='Working Hours'!$C$8,$F12137&lt;'Working Hours'!$C$9),1,0))</f>
        <v/>
      </c>
    </row>
    <row r="12138">
      <c r="A12138" s="11" t="n"/>
      <c r="B12138" s="11" t="n"/>
      <c r="C12138" s="11" t="n"/>
      <c r="E12138" s="12">
        <f>IF($A12138="","",IF(ISNUMBER($A12138),$A12138,IFERROR(DATEVALUE($A12138),"")))</f>
        <v/>
      </c>
      <c r="F12138" s="12">
        <f>IF($B12138="","",IF(ISNUMBER($B12138),HOUR($B12138)*2+MINUTE($B12138)/30,IFERROR(VALUE(LEFT($B12138,FIND(":",$B12138)-1))*2+VALUE(MID($B12138,FIND(":",$B12138)+1,2))/30,"")))</f>
        <v/>
      </c>
      <c r="G12138" s="12">
        <f>IF($E12138="","",IF(WEEKDAY($E12138,2)&lt;6,1,0))</f>
        <v/>
      </c>
      <c r="H12138" s="12">
        <f>IF(OR($E12138="",$F12138=""),"",IF(AND($G12138=1,$F12138&gt;='Working Hours'!$C$8,$F12138&lt;'Working Hours'!$C$9),1,0))</f>
        <v/>
      </c>
    </row>
    <row r="12139">
      <c r="A12139" s="11" t="n"/>
      <c r="B12139" s="11" t="n"/>
      <c r="C12139" s="11" t="n"/>
      <c r="E12139" s="12">
        <f>IF($A12139="","",IF(ISNUMBER($A12139),$A12139,IFERROR(DATEVALUE($A12139),"")))</f>
        <v/>
      </c>
      <c r="F12139" s="12">
        <f>IF($B12139="","",IF(ISNUMBER($B12139),HOUR($B12139)*2+MINUTE($B12139)/30,IFERROR(VALUE(LEFT($B12139,FIND(":",$B12139)-1))*2+VALUE(MID($B12139,FIND(":",$B12139)+1,2))/30,"")))</f>
        <v/>
      </c>
      <c r="G12139" s="12">
        <f>IF($E12139="","",IF(WEEKDAY($E12139,2)&lt;6,1,0))</f>
        <v/>
      </c>
      <c r="H12139" s="12">
        <f>IF(OR($E12139="",$F12139=""),"",IF(AND($G12139=1,$F12139&gt;='Working Hours'!$C$8,$F12139&lt;'Working Hours'!$C$9),1,0))</f>
        <v/>
      </c>
    </row>
    <row r="12140">
      <c r="A12140" s="11" t="n"/>
      <c r="B12140" s="11" t="n"/>
      <c r="C12140" s="11" t="n"/>
      <c r="E12140" s="12">
        <f>IF($A12140="","",IF(ISNUMBER($A12140),$A12140,IFERROR(DATEVALUE($A12140),"")))</f>
        <v/>
      </c>
      <c r="F12140" s="12">
        <f>IF($B12140="","",IF(ISNUMBER($B12140),HOUR($B12140)*2+MINUTE($B12140)/30,IFERROR(VALUE(LEFT($B12140,FIND(":",$B12140)-1))*2+VALUE(MID($B12140,FIND(":",$B12140)+1,2))/30,"")))</f>
        <v/>
      </c>
      <c r="G12140" s="12">
        <f>IF($E12140="","",IF(WEEKDAY($E12140,2)&lt;6,1,0))</f>
        <v/>
      </c>
      <c r="H12140" s="12">
        <f>IF(OR($E12140="",$F12140=""),"",IF(AND($G12140=1,$F12140&gt;='Working Hours'!$C$8,$F12140&lt;'Working Hours'!$C$9),1,0))</f>
        <v/>
      </c>
    </row>
    <row r="12141">
      <c r="A12141" s="11" t="n"/>
      <c r="B12141" s="11" t="n"/>
      <c r="C12141" s="11" t="n"/>
      <c r="E12141" s="12">
        <f>IF($A12141="","",IF(ISNUMBER($A12141),$A12141,IFERROR(DATEVALUE($A12141),"")))</f>
        <v/>
      </c>
      <c r="F12141" s="12">
        <f>IF($B12141="","",IF(ISNUMBER($B12141),HOUR($B12141)*2+MINUTE($B12141)/30,IFERROR(VALUE(LEFT($B12141,FIND(":",$B12141)-1))*2+VALUE(MID($B12141,FIND(":",$B12141)+1,2))/30,"")))</f>
        <v/>
      </c>
      <c r="G12141" s="12">
        <f>IF($E12141="","",IF(WEEKDAY($E12141,2)&lt;6,1,0))</f>
        <v/>
      </c>
      <c r="H12141" s="12">
        <f>IF(OR($E12141="",$F12141=""),"",IF(AND($G12141=1,$F12141&gt;='Working Hours'!$C$8,$F12141&lt;'Working Hours'!$C$9),1,0))</f>
        <v/>
      </c>
    </row>
    <row r="12142">
      <c r="A12142" s="11" t="n"/>
      <c r="B12142" s="11" t="n"/>
      <c r="C12142" s="11" t="n"/>
      <c r="E12142" s="12">
        <f>IF($A12142="","",IF(ISNUMBER($A12142),$A12142,IFERROR(DATEVALUE($A12142),"")))</f>
        <v/>
      </c>
      <c r="F12142" s="12">
        <f>IF($B12142="","",IF(ISNUMBER($B12142),HOUR($B12142)*2+MINUTE($B12142)/30,IFERROR(VALUE(LEFT($B12142,FIND(":",$B12142)-1))*2+VALUE(MID($B12142,FIND(":",$B12142)+1,2))/30,"")))</f>
        <v/>
      </c>
      <c r="G12142" s="12">
        <f>IF($E12142="","",IF(WEEKDAY($E12142,2)&lt;6,1,0))</f>
        <v/>
      </c>
      <c r="H12142" s="12">
        <f>IF(OR($E12142="",$F12142=""),"",IF(AND($G12142=1,$F12142&gt;='Working Hours'!$C$8,$F12142&lt;'Working Hours'!$C$9),1,0))</f>
        <v/>
      </c>
    </row>
    <row r="12143">
      <c r="A12143" s="11" t="n"/>
      <c r="B12143" s="11" t="n"/>
      <c r="C12143" s="11" t="n"/>
      <c r="E12143" s="12">
        <f>IF($A12143="","",IF(ISNUMBER($A12143),$A12143,IFERROR(DATEVALUE($A12143),"")))</f>
        <v/>
      </c>
      <c r="F12143" s="12">
        <f>IF($B12143="","",IF(ISNUMBER($B12143),HOUR($B12143)*2+MINUTE($B12143)/30,IFERROR(VALUE(LEFT($B12143,FIND(":",$B12143)-1))*2+VALUE(MID($B12143,FIND(":",$B12143)+1,2))/30,"")))</f>
        <v/>
      </c>
      <c r="G12143" s="12">
        <f>IF($E12143="","",IF(WEEKDAY($E12143,2)&lt;6,1,0))</f>
        <v/>
      </c>
      <c r="H12143" s="12">
        <f>IF(OR($E12143="",$F12143=""),"",IF(AND($G12143=1,$F12143&gt;='Working Hours'!$C$8,$F12143&lt;'Working Hours'!$C$9),1,0))</f>
        <v/>
      </c>
    </row>
    <row r="12144">
      <c r="A12144" s="11" t="n"/>
      <c r="B12144" s="11" t="n"/>
      <c r="C12144" s="11" t="n"/>
      <c r="E12144" s="12">
        <f>IF($A12144="","",IF(ISNUMBER($A12144),$A12144,IFERROR(DATEVALUE($A12144),"")))</f>
        <v/>
      </c>
      <c r="F12144" s="12">
        <f>IF($B12144="","",IF(ISNUMBER($B12144),HOUR($B12144)*2+MINUTE($B12144)/30,IFERROR(VALUE(LEFT($B12144,FIND(":",$B12144)-1))*2+VALUE(MID($B12144,FIND(":",$B12144)+1,2))/30,"")))</f>
        <v/>
      </c>
      <c r="G12144" s="12">
        <f>IF($E12144="","",IF(WEEKDAY($E12144,2)&lt;6,1,0))</f>
        <v/>
      </c>
      <c r="H12144" s="12">
        <f>IF(OR($E12144="",$F12144=""),"",IF(AND($G12144=1,$F12144&gt;='Working Hours'!$C$8,$F12144&lt;'Working Hours'!$C$9),1,0))</f>
        <v/>
      </c>
    </row>
    <row r="12145">
      <c r="A12145" s="11" t="n"/>
      <c r="B12145" s="11" t="n"/>
      <c r="C12145" s="11" t="n"/>
      <c r="E12145" s="12">
        <f>IF($A12145="","",IF(ISNUMBER($A12145),$A12145,IFERROR(DATEVALUE($A12145),"")))</f>
        <v/>
      </c>
      <c r="F12145" s="12">
        <f>IF($B12145="","",IF(ISNUMBER($B12145),HOUR($B12145)*2+MINUTE($B12145)/30,IFERROR(VALUE(LEFT($B12145,FIND(":",$B12145)-1))*2+VALUE(MID($B12145,FIND(":",$B12145)+1,2))/30,"")))</f>
        <v/>
      </c>
      <c r="G12145" s="12">
        <f>IF($E12145="","",IF(WEEKDAY($E12145,2)&lt;6,1,0))</f>
        <v/>
      </c>
      <c r="H12145" s="12">
        <f>IF(OR($E12145="",$F12145=""),"",IF(AND($G12145=1,$F12145&gt;='Working Hours'!$C$8,$F12145&lt;'Working Hours'!$C$9),1,0))</f>
        <v/>
      </c>
    </row>
    <row r="12146">
      <c r="A12146" s="11" t="n"/>
      <c r="B12146" s="11" t="n"/>
      <c r="C12146" s="11" t="n"/>
      <c r="E12146" s="12">
        <f>IF($A12146="","",IF(ISNUMBER($A12146),$A12146,IFERROR(DATEVALUE($A12146),"")))</f>
        <v/>
      </c>
      <c r="F12146" s="12">
        <f>IF($B12146="","",IF(ISNUMBER($B12146),HOUR($B12146)*2+MINUTE($B12146)/30,IFERROR(VALUE(LEFT($B12146,FIND(":",$B12146)-1))*2+VALUE(MID($B12146,FIND(":",$B12146)+1,2))/30,"")))</f>
        <v/>
      </c>
      <c r="G12146" s="12">
        <f>IF($E12146="","",IF(WEEKDAY($E12146,2)&lt;6,1,0))</f>
        <v/>
      </c>
      <c r="H12146" s="12">
        <f>IF(OR($E12146="",$F12146=""),"",IF(AND($G12146=1,$F12146&gt;='Working Hours'!$C$8,$F12146&lt;'Working Hours'!$C$9),1,0))</f>
        <v/>
      </c>
    </row>
    <row r="12147">
      <c r="A12147" s="11" t="n"/>
      <c r="B12147" s="11" t="n"/>
      <c r="C12147" s="11" t="n"/>
      <c r="E12147" s="12">
        <f>IF($A12147="","",IF(ISNUMBER($A12147),$A12147,IFERROR(DATEVALUE($A12147),"")))</f>
        <v/>
      </c>
      <c r="F12147" s="12">
        <f>IF($B12147="","",IF(ISNUMBER($B12147),HOUR($B12147)*2+MINUTE($B12147)/30,IFERROR(VALUE(LEFT($B12147,FIND(":",$B12147)-1))*2+VALUE(MID($B12147,FIND(":",$B12147)+1,2))/30,"")))</f>
        <v/>
      </c>
      <c r="G12147" s="12">
        <f>IF($E12147="","",IF(WEEKDAY($E12147,2)&lt;6,1,0))</f>
        <v/>
      </c>
      <c r="H12147" s="12">
        <f>IF(OR($E12147="",$F12147=""),"",IF(AND($G12147=1,$F12147&gt;='Working Hours'!$C$8,$F12147&lt;'Working Hours'!$C$9),1,0))</f>
        <v/>
      </c>
    </row>
    <row r="12148">
      <c r="A12148" s="11" t="n"/>
      <c r="B12148" s="11" t="n"/>
      <c r="C12148" s="11" t="n"/>
      <c r="E12148" s="12">
        <f>IF($A12148="","",IF(ISNUMBER($A12148),$A12148,IFERROR(DATEVALUE($A12148),"")))</f>
        <v/>
      </c>
      <c r="F12148" s="12">
        <f>IF($B12148="","",IF(ISNUMBER($B12148),HOUR($B12148)*2+MINUTE($B12148)/30,IFERROR(VALUE(LEFT($B12148,FIND(":",$B12148)-1))*2+VALUE(MID($B12148,FIND(":",$B12148)+1,2))/30,"")))</f>
        <v/>
      </c>
      <c r="G12148" s="12">
        <f>IF($E12148="","",IF(WEEKDAY($E12148,2)&lt;6,1,0))</f>
        <v/>
      </c>
      <c r="H12148" s="12">
        <f>IF(OR($E12148="",$F12148=""),"",IF(AND($G12148=1,$F12148&gt;='Working Hours'!$C$8,$F12148&lt;'Working Hours'!$C$9),1,0))</f>
        <v/>
      </c>
    </row>
    <row r="12149">
      <c r="A12149" s="11" t="n"/>
      <c r="B12149" s="11" t="n"/>
      <c r="C12149" s="11" t="n"/>
      <c r="E12149" s="12">
        <f>IF($A12149="","",IF(ISNUMBER($A12149),$A12149,IFERROR(DATEVALUE($A12149),"")))</f>
        <v/>
      </c>
      <c r="F12149" s="12">
        <f>IF($B12149="","",IF(ISNUMBER($B12149),HOUR($B12149)*2+MINUTE($B12149)/30,IFERROR(VALUE(LEFT($B12149,FIND(":",$B12149)-1))*2+VALUE(MID($B12149,FIND(":",$B12149)+1,2))/30,"")))</f>
        <v/>
      </c>
      <c r="G12149" s="12">
        <f>IF($E12149="","",IF(WEEKDAY($E12149,2)&lt;6,1,0))</f>
        <v/>
      </c>
      <c r="H12149" s="12">
        <f>IF(OR($E12149="",$F12149=""),"",IF(AND($G12149=1,$F12149&gt;='Working Hours'!$C$8,$F12149&lt;'Working Hours'!$C$9),1,0))</f>
        <v/>
      </c>
    </row>
    <row r="12150">
      <c r="A12150" s="11" t="n"/>
      <c r="B12150" s="11" t="n"/>
      <c r="C12150" s="11" t="n"/>
      <c r="E12150" s="12">
        <f>IF($A12150="","",IF(ISNUMBER($A12150),$A12150,IFERROR(DATEVALUE($A12150),"")))</f>
        <v/>
      </c>
      <c r="F12150" s="12">
        <f>IF($B12150="","",IF(ISNUMBER($B12150),HOUR($B12150)*2+MINUTE($B12150)/30,IFERROR(VALUE(LEFT($B12150,FIND(":",$B12150)-1))*2+VALUE(MID($B12150,FIND(":",$B12150)+1,2))/30,"")))</f>
        <v/>
      </c>
      <c r="G12150" s="12">
        <f>IF($E12150="","",IF(WEEKDAY($E12150,2)&lt;6,1,0))</f>
        <v/>
      </c>
      <c r="H12150" s="12">
        <f>IF(OR($E12150="",$F12150=""),"",IF(AND($G12150=1,$F12150&gt;='Working Hours'!$C$8,$F12150&lt;'Working Hours'!$C$9),1,0))</f>
        <v/>
      </c>
    </row>
    <row r="12151">
      <c r="A12151" s="11" t="n"/>
      <c r="B12151" s="11" t="n"/>
      <c r="C12151" s="11" t="n"/>
      <c r="E12151" s="12">
        <f>IF($A12151="","",IF(ISNUMBER($A12151),$A12151,IFERROR(DATEVALUE($A12151),"")))</f>
        <v/>
      </c>
      <c r="F12151" s="12">
        <f>IF($B12151="","",IF(ISNUMBER($B12151),HOUR($B12151)*2+MINUTE($B12151)/30,IFERROR(VALUE(LEFT($B12151,FIND(":",$B12151)-1))*2+VALUE(MID($B12151,FIND(":",$B12151)+1,2))/30,"")))</f>
        <v/>
      </c>
      <c r="G12151" s="12">
        <f>IF($E12151="","",IF(WEEKDAY($E12151,2)&lt;6,1,0))</f>
        <v/>
      </c>
      <c r="H12151" s="12">
        <f>IF(OR($E12151="",$F12151=""),"",IF(AND($G12151=1,$F12151&gt;='Working Hours'!$C$8,$F12151&lt;'Working Hours'!$C$9),1,0))</f>
        <v/>
      </c>
    </row>
    <row r="12152">
      <c r="A12152" s="11" t="n"/>
      <c r="B12152" s="11" t="n"/>
      <c r="C12152" s="11" t="n"/>
      <c r="E12152" s="12">
        <f>IF($A12152="","",IF(ISNUMBER($A12152),$A12152,IFERROR(DATEVALUE($A12152),"")))</f>
        <v/>
      </c>
      <c r="F12152" s="12">
        <f>IF($B12152="","",IF(ISNUMBER($B12152),HOUR($B12152)*2+MINUTE($B12152)/30,IFERROR(VALUE(LEFT($B12152,FIND(":",$B12152)-1))*2+VALUE(MID($B12152,FIND(":",$B12152)+1,2))/30,"")))</f>
        <v/>
      </c>
      <c r="G12152" s="12">
        <f>IF($E12152="","",IF(WEEKDAY($E12152,2)&lt;6,1,0))</f>
        <v/>
      </c>
      <c r="H12152" s="12">
        <f>IF(OR($E12152="",$F12152=""),"",IF(AND($G12152=1,$F12152&gt;='Working Hours'!$C$8,$F12152&lt;'Working Hours'!$C$9),1,0))</f>
        <v/>
      </c>
    </row>
    <row r="12153">
      <c r="A12153" s="11" t="n"/>
      <c r="B12153" s="11" t="n"/>
      <c r="C12153" s="11" t="n"/>
      <c r="E12153" s="12">
        <f>IF($A12153="","",IF(ISNUMBER($A12153),$A12153,IFERROR(DATEVALUE($A12153),"")))</f>
        <v/>
      </c>
      <c r="F12153" s="12">
        <f>IF($B12153="","",IF(ISNUMBER($B12153),HOUR($B12153)*2+MINUTE($B12153)/30,IFERROR(VALUE(LEFT($B12153,FIND(":",$B12153)-1))*2+VALUE(MID($B12153,FIND(":",$B12153)+1,2))/30,"")))</f>
        <v/>
      </c>
      <c r="G12153" s="12">
        <f>IF($E12153="","",IF(WEEKDAY($E12153,2)&lt;6,1,0))</f>
        <v/>
      </c>
      <c r="H12153" s="12">
        <f>IF(OR($E12153="",$F12153=""),"",IF(AND($G12153=1,$F12153&gt;='Working Hours'!$C$8,$F12153&lt;'Working Hours'!$C$9),1,0))</f>
        <v/>
      </c>
    </row>
    <row r="12154">
      <c r="A12154" s="11" t="n"/>
      <c r="B12154" s="11" t="n"/>
      <c r="C12154" s="11" t="n"/>
      <c r="E12154" s="12">
        <f>IF($A12154="","",IF(ISNUMBER($A12154),$A12154,IFERROR(DATEVALUE($A12154),"")))</f>
        <v/>
      </c>
      <c r="F12154" s="12">
        <f>IF($B12154="","",IF(ISNUMBER($B12154),HOUR($B12154)*2+MINUTE($B12154)/30,IFERROR(VALUE(LEFT($B12154,FIND(":",$B12154)-1))*2+VALUE(MID($B12154,FIND(":",$B12154)+1,2))/30,"")))</f>
        <v/>
      </c>
      <c r="G12154" s="12">
        <f>IF($E12154="","",IF(WEEKDAY($E12154,2)&lt;6,1,0))</f>
        <v/>
      </c>
      <c r="H12154" s="12">
        <f>IF(OR($E12154="",$F12154=""),"",IF(AND($G12154=1,$F12154&gt;='Working Hours'!$C$8,$F12154&lt;'Working Hours'!$C$9),1,0))</f>
        <v/>
      </c>
    </row>
    <row r="12155">
      <c r="A12155" s="11" t="n"/>
      <c r="B12155" s="11" t="n"/>
      <c r="C12155" s="11" t="n"/>
      <c r="E12155" s="12">
        <f>IF($A12155="","",IF(ISNUMBER($A12155),$A12155,IFERROR(DATEVALUE($A12155),"")))</f>
        <v/>
      </c>
      <c r="F12155" s="12">
        <f>IF($B12155="","",IF(ISNUMBER($B12155),HOUR($B12155)*2+MINUTE($B12155)/30,IFERROR(VALUE(LEFT($B12155,FIND(":",$B12155)-1))*2+VALUE(MID($B12155,FIND(":",$B12155)+1,2))/30,"")))</f>
        <v/>
      </c>
      <c r="G12155" s="12">
        <f>IF($E12155="","",IF(WEEKDAY($E12155,2)&lt;6,1,0))</f>
        <v/>
      </c>
      <c r="H12155" s="12">
        <f>IF(OR($E12155="",$F12155=""),"",IF(AND($G12155=1,$F12155&gt;='Working Hours'!$C$8,$F12155&lt;'Working Hours'!$C$9),1,0))</f>
        <v/>
      </c>
    </row>
    <row r="12156">
      <c r="A12156" s="11" t="n"/>
      <c r="B12156" s="11" t="n"/>
      <c r="C12156" s="11" t="n"/>
      <c r="E12156" s="12">
        <f>IF($A12156="","",IF(ISNUMBER($A12156),$A12156,IFERROR(DATEVALUE($A12156),"")))</f>
        <v/>
      </c>
      <c r="F12156" s="12">
        <f>IF($B12156="","",IF(ISNUMBER($B12156),HOUR($B12156)*2+MINUTE($B12156)/30,IFERROR(VALUE(LEFT($B12156,FIND(":",$B12156)-1))*2+VALUE(MID($B12156,FIND(":",$B12156)+1,2))/30,"")))</f>
        <v/>
      </c>
      <c r="G12156" s="12">
        <f>IF($E12156="","",IF(WEEKDAY($E12156,2)&lt;6,1,0))</f>
        <v/>
      </c>
      <c r="H12156" s="12">
        <f>IF(OR($E12156="",$F12156=""),"",IF(AND($G12156=1,$F12156&gt;='Working Hours'!$C$8,$F12156&lt;'Working Hours'!$C$9),1,0))</f>
        <v/>
      </c>
    </row>
    <row r="12157">
      <c r="A12157" s="11" t="n"/>
      <c r="B12157" s="11" t="n"/>
      <c r="C12157" s="11" t="n"/>
      <c r="E12157" s="12">
        <f>IF($A12157="","",IF(ISNUMBER($A12157),$A12157,IFERROR(DATEVALUE($A12157),"")))</f>
        <v/>
      </c>
      <c r="F12157" s="12">
        <f>IF($B12157="","",IF(ISNUMBER($B12157),HOUR($B12157)*2+MINUTE($B12157)/30,IFERROR(VALUE(LEFT($B12157,FIND(":",$B12157)-1))*2+VALUE(MID($B12157,FIND(":",$B12157)+1,2))/30,"")))</f>
        <v/>
      </c>
      <c r="G12157" s="12">
        <f>IF($E12157="","",IF(WEEKDAY($E12157,2)&lt;6,1,0))</f>
        <v/>
      </c>
      <c r="H12157" s="12">
        <f>IF(OR($E12157="",$F12157=""),"",IF(AND($G12157=1,$F12157&gt;='Working Hours'!$C$8,$F12157&lt;'Working Hours'!$C$9),1,0))</f>
        <v/>
      </c>
    </row>
    <row r="12158">
      <c r="A12158" s="11" t="n"/>
      <c r="B12158" s="11" t="n"/>
      <c r="C12158" s="11" t="n"/>
      <c r="E12158" s="12">
        <f>IF($A12158="","",IF(ISNUMBER($A12158),$A12158,IFERROR(DATEVALUE($A12158),"")))</f>
        <v/>
      </c>
      <c r="F12158" s="12">
        <f>IF($B12158="","",IF(ISNUMBER($B12158),HOUR($B12158)*2+MINUTE($B12158)/30,IFERROR(VALUE(LEFT($B12158,FIND(":",$B12158)-1))*2+VALUE(MID($B12158,FIND(":",$B12158)+1,2))/30,"")))</f>
        <v/>
      </c>
      <c r="G12158" s="12">
        <f>IF($E12158="","",IF(WEEKDAY($E12158,2)&lt;6,1,0))</f>
        <v/>
      </c>
      <c r="H12158" s="12">
        <f>IF(OR($E12158="",$F12158=""),"",IF(AND($G12158=1,$F12158&gt;='Working Hours'!$C$8,$F12158&lt;'Working Hours'!$C$9),1,0))</f>
        <v/>
      </c>
    </row>
    <row r="12159">
      <c r="A12159" s="11" t="n"/>
      <c r="B12159" s="11" t="n"/>
      <c r="C12159" s="11" t="n"/>
      <c r="E12159" s="12">
        <f>IF($A12159="","",IF(ISNUMBER($A12159),$A12159,IFERROR(DATEVALUE($A12159),"")))</f>
        <v/>
      </c>
      <c r="F12159" s="12">
        <f>IF($B12159="","",IF(ISNUMBER($B12159),HOUR($B12159)*2+MINUTE($B12159)/30,IFERROR(VALUE(LEFT($B12159,FIND(":",$B12159)-1))*2+VALUE(MID($B12159,FIND(":",$B12159)+1,2))/30,"")))</f>
        <v/>
      </c>
      <c r="G12159" s="12">
        <f>IF($E12159="","",IF(WEEKDAY($E12159,2)&lt;6,1,0))</f>
        <v/>
      </c>
      <c r="H12159" s="12">
        <f>IF(OR($E12159="",$F12159=""),"",IF(AND($G12159=1,$F12159&gt;='Working Hours'!$C$8,$F12159&lt;'Working Hours'!$C$9),1,0))</f>
        <v/>
      </c>
    </row>
    <row r="12160">
      <c r="A12160" s="11" t="n"/>
      <c r="B12160" s="11" t="n"/>
      <c r="C12160" s="11" t="n"/>
      <c r="E12160" s="12">
        <f>IF($A12160="","",IF(ISNUMBER($A12160),$A12160,IFERROR(DATEVALUE($A12160),"")))</f>
        <v/>
      </c>
      <c r="F12160" s="12">
        <f>IF($B12160="","",IF(ISNUMBER($B12160),HOUR($B12160)*2+MINUTE($B12160)/30,IFERROR(VALUE(LEFT($B12160,FIND(":",$B12160)-1))*2+VALUE(MID($B12160,FIND(":",$B12160)+1,2))/30,"")))</f>
        <v/>
      </c>
      <c r="G12160" s="12">
        <f>IF($E12160="","",IF(WEEKDAY($E12160,2)&lt;6,1,0))</f>
        <v/>
      </c>
      <c r="H12160" s="12">
        <f>IF(OR($E12160="",$F12160=""),"",IF(AND($G12160=1,$F12160&gt;='Working Hours'!$C$8,$F12160&lt;'Working Hours'!$C$9),1,0))</f>
        <v/>
      </c>
    </row>
    <row r="12161">
      <c r="A12161" s="11" t="n"/>
      <c r="B12161" s="11" t="n"/>
      <c r="C12161" s="11" t="n"/>
      <c r="E12161" s="12">
        <f>IF($A12161="","",IF(ISNUMBER($A12161),$A12161,IFERROR(DATEVALUE($A12161),"")))</f>
        <v/>
      </c>
      <c r="F12161" s="12">
        <f>IF($B12161="","",IF(ISNUMBER($B12161),HOUR($B12161)*2+MINUTE($B12161)/30,IFERROR(VALUE(LEFT($B12161,FIND(":",$B12161)-1))*2+VALUE(MID($B12161,FIND(":",$B12161)+1,2))/30,"")))</f>
        <v/>
      </c>
      <c r="G12161" s="12">
        <f>IF($E12161="","",IF(WEEKDAY($E12161,2)&lt;6,1,0))</f>
        <v/>
      </c>
      <c r="H12161" s="12">
        <f>IF(OR($E12161="",$F12161=""),"",IF(AND($G12161=1,$F12161&gt;='Working Hours'!$C$8,$F12161&lt;'Working Hours'!$C$9),1,0))</f>
        <v/>
      </c>
    </row>
    <row r="12162">
      <c r="A12162" s="11" t="n"/>
      <c r="B12162" s="11" t="n"/>
      <c r="C12162" s="11" t="n"/>
      <c r="E12162" s="12">
        <f>IF($A12162="","",IF(ISNUMBER($A12162),$A12162,IFERROR(DATEVALUE($A12162),"")))</f>
        <v/>
      </c>
      <c r="F12162" s="12">
        <f>IF($B12162="","",IF(ISNUMBER($B12162),HOUR($B12162)*2+MINUTE($B12162)/30,IFERROR(VALUE(LEFT($B12162,FIND(":",$B12162)-1))*2+VALUE(MID($B12162,FIND(":",$B12162)+1,2))/30,"")))</f>
        <v/>
      </c>
      <c r="G12162" s="12">
        <f>IF($E12162="","",IF(WEEKDAY($E12162,2)&lt;6,1,0))</f>
        <v/>
      </c>
      <c r="H12162" s="12">
        <f>IF(OR($E12162="",$F12162=""),"",IF(AND($G12162=1,$F12162&gt;='Working Hours'!$C$8,$F12162&lt;'Working Hours'!$C$9),1,0))</f>
        <v/>
      </c>
    </row>
    <row r="12163">
      <c r="A12163" s="11" t="n"/>
      <c r="B12163" s="11" t="n"/>
      <c r="C12163" s="11" t="n"/>
      <c r="E12163" s="12">
        <f>IF($A12163="","",IF(ISNUMBER($A12163),$A12163,IFERROR(DATEVALUE($A12163),"")))</f>
        <v/>
      </c>
      <c r="F12163" s="12">
        <f>IF($B12163="","",IF(ISNUMBER($B12163),HOUR($B12163)*2+MINUTE($B12163)/30,IFERROR(VALUE(LEFT($B12163,FIND(":",$B12163)-1))*2+VALUE(MID($B12163,FIND(":",$B12163)+1,2))/30,"")))</f>
        <v/>
      </c>
      <c r="G12163" s="12">
        <f>IF($E12163="","",IF(WEEKDAY($E12163,2)&lt;6,1,0))</f>
        <v/>
      </c>
      <c r="H12163" s="12">
        <f>IF(OR($E12163="",$F12163=""),"",IF(AND($G12163=1,$F12163&gt;='Working Hours'!$C$8,$F12163&lt;'Working Hours'!$C$9),1,0))</f>
        <v/>
      </c>
    </row>
    <row r="12164">
      <c r="A12164" s="11" t="n"/>
      <c r="B12164" s="11" t="n"/>
      <c r="C12164" s="11" t="n"/>
      <c r="E12164" s="12">
        <f>IF($A12164="","",IF(ISNUMBER($A12164),$A12164,IFERROR(DATEVALUE($A12164),"")))</f>
        <v/>
      </c>
      <c r="F12164" s="12">
        <f>IF($B12164="","",IF(ISNUMBER($B12164),HOUR($B12164)*2+MINUTE($B12164)/30,IFERROR(VALUE(LEFT($B12164,FIND(":",$B12164)-1))*2+VALUE(MID($B12164,FIND(":",$B12164)+1,2))/30,"")))</f>
        <v/>
      </c>
      <c r="G12164" s="12">
        <f>IF($E12164="","",IF(WEEKDAY($E12164,2)&lt;6,1,0))</f>
        <v/>
      </c>
      <c r="H12164" s="12">
        <f>IF(OR($E12164="",$F12164=""),"",IF(AND($G12164=1,$F12164&gt;='Working Hours'!$C$8,$F12164&lt;'Working Hours'!$C$9),1,0))</f>
        <v/>
      </c>
    </row>
    <row r="12165">
      <c r="A12165" s="11" t="n"/>
      <c r="B12165" s="11" t="n"/>
      <c r="C12165" s="11" t="n"/>
      <c r="E12165" s="12">
        <f>IF($A12165="","",IF(ISNUMBER($A12165),$A12165,IFERROR(DATEVALUE($A12165),"")))</f>
        <v/>
      </c>
      <c r="F12165" s="12">
        <f>IF($B12165="","",IF(ISNUMBER($B12165),HOUR($B12165)*2+MINUTE($B12165)/30,IFERROR(VALUE(LEFT($B12165,FIND(":",$B12165)-1))*2+VALUE(MID($B12165,FIND(":",$B12165)+1,2))/30,"")))</f>
        <v/>
      </c>
      <c r="G12165" s="12">
        <f>IF($E12165="","",IF(WEEKDAY($E12165,2)&lt;6,1,0))</f>
        <v/>
      </c>
      <c r="H12165" s="12">
        <f>IF(OR($E12165="",$F12165=""),"",IF(AND($G12165=1,$F12165&gt;='Working Hours'!$C$8,$F12165&lt;'Working Hours'!$C$9),1,0))</f>
        <v/>
      </c>
    </row>
    <row r="12166">
      <c r="A12166" s="11" t="n"/>
      <c r="B12166" s="11" t="n"/>
      <c r="C12166" s="11" t="n"/>
      <c r="E12166" s="12">
        <f>IF($A12166="","",IF(ISNUMBER($A12166),$A12166,IFERROR(DATEVALUE($A12166),"")))</f>
        <v/>
      </c>
      <c r="F12166" s="12">
        <f>IF($B12166="","",IF(ISNUMBER($B12166),HOUR($B12166)*2+MINUTE($B12166)/30,IFERROR(VALUE(LEFT($B12166,FIND(":",$B12166)-1))*2+VALUE(MID($B12166,FIND(":",$B12166)+1,2))/30,"")))</f>
        <v/>
      </c>
      <c r="G12166" s="12">
        <f>IF($E12166="","",IF(WEEKDAY($E12166,2)&lt;6,1,0))</f>
        <v/>
      </c>
      <c r="H12166" s="12">
        <f>IF(OR($E12166="",$F12166=""),"",IF(AND($G12166=1,$F12166&gt;='Working Hours'!$C$8,$F12166&lt;'Working Hours'!$C$9),1,0))</f>
        <v/>
      </c>
    </row>
    <row r="12167">
      <c r="A12167" s="11" t="n"/>
      <c r="B12167" s="11" t="n"/>
      <c r="C12167" s="11" t="n"/>
      <c r="E12167" s="12">
        <f>IF($A12167="","",IF(ISNUMBER($A12167),$A12167,IFERROR(DATEVALUE($A12167),"")))</f>
        <v/>
      </c>
      <c r="F12167" s="12">
        <f>IF($B12167="","",IF(ISNUMBER($B12167),HOUR($B12167)*2+MINUTE($B12167)/30,IFERROR(VALUE(LEFT($B12167,FIND(":",$B12167)-1))*2+VALUE(MID($B12167,FIND(":",$B12167)+1,2))/30,"")))</f>
        <v/>
      </c>
      <c r="G12167" s="12">
        <f>IF($E12167="","",IF(WEEKDAY($E12167,2)&lt;6,1,0))</f>
        <v/>
      </c>
      <c r="H12167" s="12">
        <f>IF(OR($E12167="",$F12167=""),"",IF(AND($G12167=1,$F12167&gt;='Working Hours'!$C$8,$F12167&lt;'Working Hours'!$C$9),1,0))</f>
        <v/>
      </c>
    </row>
    <row r="12168">
      <c r="A12168" s="11" t="n"/>
      <c r="B12168" s="11" t="n"/>
      <c r="C12168" s="11" t="n"/>
      <c r="E12168" s="12">
        <f>IF($A12168="","",IF(ISNUMBER($A12168),$A12168,IFERROR(DATEVALUE($A12168),"")))</f>
        <v/>
      </c>
      <c r="F12168" s="12">
        <f>IF($B12168="","",IF(ISNUMBER($B12168),HOUR($B12168)*2+MINUTE($B12168)/30,IFERROR(VALUE(LEFT($B12168,FIND(":",$B12168)-1))*2+VALUE(MID($B12168,FIND(":",$B12168)+1,2))/30,"")))</f>
        <v/>
      </c>
      <c r="G12168" s="12">
        <f>IF($E12168="","",IF(WEEKDAY($E12168,2)&lt;6,1,0))</f>
        <v/>
      </c>
      <c r="H12168" s="12">
        <f>IF(OR($E12168="",$F12168=""),"",IF(AND($G12168=1,$F12168&gt;='Working Hours'!$C$8,$F12168&lt;'Working Hours'!$C$9),1,0))</f>
        <v/>
      </c>
    </row>
    <row r="12169">
      <c r="A12169" s="11" t="n"/>
      <c r="B12169" s="11" t="n"/>
      <c r="C12169" s="11" t="n"/>
      <c r="E12169" s="12">
        <f>IF($A12169="","",IF(ISNUMBER($A12169),$A12169,IFERROR(DATEVALUE($A12169),"")))</f>
        <v/>
      </c>
      <c r="F12169" s="12">
        <f>IF($B12169="","",IF(ISNUMBER($B12169),HOUR($B12169)*2+MINUTE($B12169)/30,IFERROR(VALUE(LEFT($B12169,FIND(":",$B12169)-1))*2+VALUE(MID($B12169,FIND(":",$B12169)+1,2))/30,"")))</f>
        <v/>
      </c>
      <c r="G12169" s="12">
        <f>IF($E12169="","",IF(WEEKDAY($E12169,2)&lt;6,1,0))</f>
        <v/>
      </c>
      <c r="H12169" s="12">
        <f>IF(OR($E12169="",$F12169=""),"",IF(AND($G12169=1,$F12169&gt;='Working Hours'!$C$8,$F12169&lt;'Working Hours'!$C$9),1,0))</f>
        <v/>
      </c>
    </row>
    <row r="12170">
      <c r="A12170" s="11" t="n"/>
      <c r="B12170" s="11" t="n"/>
      <c r="C12170" s="11" t="n"/>
      <c r="E12170" s="12">
        <f>IF($A12170="","",IF(ISNUMBER($A12170),$A12170,IFERROR(DATEVALUE($A12170),"")))</f>
        <v/>
      </c>
      <c r="F12170" s="12">
        <f>IF($B12170="","",IF(ISNUMBER($B12170),HOUR($B12170)*2+MINUTE($B12170)/30,IFERROR(VALUE(LEFT($B12170,FIND(":",$B12170)-1))*2+VALUE(MID($B12170,FIND(":",$B12170)+1,2))/30,"")))</f>
        <v/>
      </c>
      <c r="G12170" s="12">
        <f>IF($E12170="","",IF(WEEKDAY($E12170,2)&lt;6,1,0))</f>
        <v/>
      </c>
      <c r="H12170" s="12">
        <f>IF(OR($E12170="",$F12170=""),"",IF(AND($G12170=1,$F12170&gt;='Working Hours'!$C$8,$F12170&lt;'Working Hours'!$C$9),1,0))</f>
        <v/>
      </c>
    </row>
    <row r="12171">
      <c r="A12171" s="11" t="n"/>
      <c r="B12171" s="11" t="n"/>
      <c r="C12171" s="11" t="n"/>
      <c r="E12171" s="12">
        <f>IF($A12171="","",IF(ISNUMBER($A12171),$A12171,IFERROR(DATEVALUE($A12171),"")))</f>
        <v/>
      </c>
      <c r="F12171" s="12">
        <f>IF($B12171="","",IF(ISNUMBER($B12171),HOUR($B12171)*2+MINUTE($B12171)/30,IFERROR(VALUE(LEFT($B12171,FIND(":",$B12171)-1))*2+VALUE(MID($B12171,FIND(":",$B12171)+1,2))/30,"")))</f>
        <v/>
      </c>
      <c r="G12171" s="12">
        <f>IF($E12171="","",IF(WEEKDAY($E12171,2)&lt;6,1,0))</f>
        <v/>
      </c>
      <c r="H12171" s="12">
        <f>IF(OR($E12171="",$F12171=""),"",IF(AND($G12171=1,$F12171&gt;='Working Hours'!$C$8,$F12171&lt;'Working Hours'!$C$9),1,0))</f>
        <v/>
      </c>
    </row>
    <row r="12172">
      <c r="A12172" s="11" t="n"/>
      <c r="B12172" s="11" t="n"/>
      <c r="C12172" s="11" t="n"/>
      <c r="E12172" s="12">
        <f>IF($A12172="","",IF(ISNUMBER($A12172),$A12172,IFERROR(DATEVALUE($A12172),"")))</f>
        <v/>
      </c>
      <c r="F12172" s="12">
        <f>IF($B12172="","",IF(ISNUMBER($B12172),HOUR($B12172)*2+MINUTE($B12172)/30,IFERROR(VALUE(LEFT($B12172,FIND(":",$B12172)-1))*2+VALUE(MID($B12172,FIND(":",$B12172)+1,2))/30,"")))</f>
        <v/>
      </c>
      <c r="G12172" s="12">
        <f>IF($E12172="","",IF(WEEKDAY($E12172,2)&lt;6,1,0))</f>
        <v/>
      </c>
      <c r="H12172" s="12">
        <f>IF(OR($E12172="",$F12172=""),"",IF(AND($G12172=1,$F12172&gt;='Working Hours'!$C$8,$F12172&lt;'Working Hours'!$C$9),1,0))</f>
        <v/>
      </c>
    </row>
    <row r="12173">
      <c r="A12173" s="11" t="n"/>
      <c r="B12173" s="11" t="n"/>
      <c r="C12173" s="11" t="n"/>
      <c r="E12173" s="12">
        <f>IF($A12173="","",IF(ISNUMBER($A12173),$A12173,IFERROR(DATEVALUE($A12173),"")))</f>
        <v/>
      </c>
      <c r="F12173" s="12">
        <f>IF($B12173="","",IF(ISNUMBER($B12173),HOUR($B12173)*2+MINUTE($B12173)/30,IFERROR(VALUE(LEFT($B12173,FIND(":",$B12173)-1))*2+VALUE(MID($B12173,FIND(":",$B12173)+1,2))/30,"")))</f>
        <v/>
      </c>
      <c r="G12173" s="12">
        <f>IF($E12173="","",IF(WEEKDAY($E12173,2)&lt;6,1,0))</f>
        <v/>
      </c>
      <c r="H12173" s="12">
        <f>IF(OR($E12173="",$F12173=""),"",IF(AND($G12173=1,$F12173&gt;='Working Hours'!$C$8,$F12173&lt;'Working Hours'!$C$9),1,0))</f>
        <v/>
      </c>
    </row>
    <row r="12174">
      <c r="A12174" s="11" t="n"/>
      <c r="B12174" s="11" t="n"/>
      <c r="C12174" s="11" t="n"/>
      <c r="E12174" s="12">
        <f>IF($A12174="","",IF(ISNUMBER($A12174),$A12174,IFERROR(DATEVALUE($A12174),"")))</f>
        <v/>
      </c>
      <c r="F12174" s="12">
        <f>IF($B12174="","",IF(ISNUMBER($B12174),HOUR($B12174)*2+MINUTE($B12174)/30,IFERROR(VALUE(LEFT($B12174,FIND(":",$B12174)-1))*2+VALUE(MID($B12174,FIND(":",$B12174)+1,2))/30,"")))</f>
        <v/>
      </c>
      <c r="G12174" s="12">
        <f>IF($E12174="","",IF(WEEKDAY($E12174,2)&lt;6,1,0))</f>
        <v/>
      </c>
      <c r="H12174" s="12">
        <f>IF(OR($E12174="",$F12174=""),"",IF(AND($G12174=1,$F12174&gt;='Working Hours'!$C$8,$F12174&lt;'Working Hours'!$C$9),1,0))</f>
        <v/>
      </c>
    </row>
    <row r="12175">
      <c r="A12175" s="11" t="n"/>
      <c r="B12175" s="11" t="n"/>
      <c r="C12175" s="11" t="n"/>
      <c r="E12175" s="12">
        <f>IF($A12175="","",IF(ISNUMBER($A12175),$A12175,IFERROR(DATEVALUE($A12175),"")))</f>
        <v/>
      </c>
      <c r="F12175" s="12">
        <f>IF($B12175="","",IF(ISNUMBER($B12175),HOUR($B12175)*2+MINUTE($B12175)/30,IFERROR(VALUE(LEFT($B12175,FIND(":",$B12175)-1))*2+VALUE(MID($B12175,FIND(":",$B12175)+1,2))/30,"")))</f>
        <v/>
      </c>
      <c r="G12175" s="12">
        <f>IF($E12175="","",IF(WEEKDAY($E12175,2)&lt;6,1,0))</f>
        <v/>
      </c>
      <c r="H12175" s="12">
        <f>IF(OR($E12175="",$F12175=""),"",IF(AND($G12175=1,$F12175&gt;='Working Hours'!$C$8,$F12175&lt;'Working Hours'!$C$9),1,0))</f>
        <v/>
      </c>
    </row>
    <row r="12176">
      <c r="A12176" s="11" t="n"/>
      <c r="B12176" s="11" t="n"/>
      <c r="C12176" s="11" t="n"/>
      <c r="E12176" s="12">
        <f>IF($A12176="","",IF(ISNUMBER($A12176),$A12176,IFERROR(DATEVALUE($A12176),"")))</f>
        <v/>
      </c>
      <c r="F12176" s="12">
        <f>IF($B12176="","",IF(ISNUMBER($B12176),HOUR($B12176)*2+MINUTE($B12176)/30,IFERROR(VALUE(LEFT($B12176,FIND(":",$B12176)-1))*2+VALUE(MID($B12176,FIND(":",$B12176)+1,2))/30,"")))</f>
        <v/>
      </c>
      <c r="G12176" s="12">
        <f>IF($E12176="","",IF(WEEKDAY($E12176,2)&lt;6,1,0))</f>
        <v/>
      </c>
      <c r="H12176" s="12">
        <f>IF(OR($E12176="",$F12176=""),"",IF(AND($G12176=1,$F12176&gt;='Working Hours'!$C$8,$F12176&lt;'Working Hours'!$C$9),1,0))</f>
        <v/>
      </c>
    </row>
    <row r="12177">
      <c r="A12177" s="11" t="n"/>
      <c r="B12177" s="11" t="n"/>
      <c r="C12177" s="11" t="n"/>
      <c r="E12177" s="12">
        <f>IF($A12177="","",IF(ISNUMBER($A12177),$A12177,IFERROR(DATEVALUE($A12177),"")))</f>
        <v/>
      </c>
      <c r="F12177" s="12">
        <f>IF($B12177="","",IF(ISNUMBER($B12177),HOUR($B12177)*2+MINUTE($B12177)/30,IFERROR(VALUE(LEFT($B12177,FIND(":",$B12177)-1))*2+VALUE(MID($B12177,FIND(":",$B12177)+1,2))/30,"")))</f>
        <v/>
      </c>
      <c r="G12177" s="12">
        <f>IF($E12177="","",IF(WEEKDAY($E12177,2)&lt;6,1,0))</f>
        <v/>
      </c>
      <c r="H12177" s="12">
        <f>IF(OR($E12177="",$F12177=""),"",IF(AND($G12177=1,$F12177&gt;='Working Hours'!$C$8,$F12177&lt;'Working Hours'!$C$9),1,0))</f>
        <v/>
      </c>
    </row>
    <row r="12178">
      <c r="A12178" s="11" t="n"/>
      <c r="B12178" s="11" t="n"/>
      <c r="C12178" s="11" t="n"/>
      <c r="E12178" s="12">
        <f>IF($A12178="","",IF(ISNUMBER($A12178),$A12178,IFERROR(DATEVALUE($A12178),"")))</f>
        <v/>
      </c>
      <c r="F12178" s="12">
        <f>IF($B12178="","",IF(ISNUMBER($B12178),HOUR($B12178)*2+MINUTE($B12178)/30,IFERROR(VALUE(LEFT($B12178,FIND(":",$B12178)-1))*2+VALUE(MID($B12178,FIND(":",$B12178)+1,2))/30,"")))</f>
        <v/>
      </c>
      <c r="G12178" s="12">
        <f>IF($E12178="","",IF(WEEKDAY($E12178,2)&lt;6,1,0))</f>
        <v/>
      </c>
      <c r="H12178" s="12">
        <f>IF(OR($E12178="",$F12178=""),"",IF(AND($G12178=1,$F12178&gt;='Working Hours'!$C$8,$F12178&lt;'Working Hours'!$C$9),1,0))</f>
        <v/>
      </c>
    </row>
    <row r="12179">
      <c r="A12179" s="11" t="n"/>
      <c r="B12179" s="11" t="n"/>
      <c r="C12179" s="11" t="n"/>
      <c r="E12179" s="12">
        <f>IF($A12179="","",IF(ISNUMBER($A12179),$A12179,IFERROR(DATEVALUE($A12179),"")))</f>
        <v/>
      </c>
      <c r="F12179" s="12">
        <f>IF($B12179="","",IF(ISNUMBER($B12179),HOUR($B12179)*2+MINUTE($B12179)/30,IFERROR(VALUE(LEFT($B12179,FIND(":",$B12179)-1))*2+VALUE(MID($B12179,FIND(":",$B12179)+1,2))/30,"")))</f>
        <v/>
      </c>
      <c r="G12179" s="12">
        <f>IF($E12179="","",IF(WEEKDAY($E12179,2)&lt;6,1,0))</f>
        <v/>
      </c>
      <c r="H12179" s="12">
        <f>IF(OR($E12179="",$F12179=""),"",IF(AND($G12179=1,$F12179&gt;='Working Hours'!$C$8,$F12179&lt;'Working Hours'!$C$9),1,0))</f>
        <v/>
      </c>
    </row>
    <row r="12180">
      <c r="A12180" s="11" t="n"/>
      <c r="B12180" s="11" t="n"/>
      <c r="C12180" s="11" t="n"/>
      <c r="E12180" s="12">
        <f>IF($A12180="","",IF(ISNUMBER($A12180),$A12180,IFERROR(DATEVALUE($A12180),"")))</f>
        <v/>
      </c>
      <c r="F12180" s="12">
        <f>IF($B12180="","",IF(ISNUMBER($B12180),HOUR($B12180)*2+MINUTE($B12180)/30,IFERROR(VALUE(LEFT($B12180,FIND(":",$B12180)-1))*2+VALUE(MID($B12180,FIND(":",$B12180)+1,2))/30,"")))</f>
        <v/>
      </c>
      <c r="G12180" s="12">
        <f>IF($E12180="","",IF(WEEKDAY($E12180,2)&lt;6,1,0))</f>
        <v/>
      </c>
      <c r="H12180" s="12">
        <f>IF(OR($E12180="",$F12180=""),"",IF(AND($G12180=1,$F12180&gt;='Working Hours'!$C$8,$F12180&lt;'Working Hours'!$C$9),1,0))</f>
        <v/>
      </c>
    </row>
    <row r="12181">
      <c r="A12181" s="11" t="n"/>
      <c r="B12181" s="11" t="n"/>
      <c r="C12181" s="11" t="n"/>
      <c r="E12181" s="12">
        <f>IF($A12181="","",IF(ISNUMBER($A12181),$A12181,IFERROR(DATEVALUE($A12181),"")))</f>
        <v/>
      </c>
      <c r="F12181" s="12">
        <f>IF($B12181="","",IF(ISNUMBER($B12181),HOUR($B12181)*2+MINUTE($B12181)/30,IFERROR(VALUE(LEFT($B12181,FIND(":",$B12181)-1))*2+VALUE(MID($B12181,FIND(":",$B12181)+1,2))/30,"")))</f>
        <v/>
      </c>
      <c r="G12181" s="12">
        <f>IF($E12181="","",IF(WEEKDAY($E12181,2)&lt;6,1,0))</f>
        <v/>
      </c>
      <c r="H12181" s="12">
        <f>IF(OR($E12181="",$F12181=""),"",IF(AND($G12181=1,$F12181&gt;='Working Hours'!$C$8,$F12181&lt;'Working Hours'!$C$9),1,0))</f>
        <v/>
      </c>
    </row>
    <row r="12182">
      <c r="A12182" s="11" t="n"/>
      <c r="B12182" s="11" t="n"/>
      <c r="C12182" s="11" t="n"/>
      <c r="E12182" s="12">
        <f>IF($A12182="","",IF(ISNUMBER($A12182),$A12182,IFERROR(DATEVALUE($A12182),"")))</f>
        <v/>
      </c>
      <c r="F12182" s="12">
        <f>IF($B12182="","",IF(ISNUMBER($B12182),HOUR($B12182)*2+MINUTE($B12182)/30,IFERROR(VALUE(LEFT($B12182,FIND(":",$B12182)-1))*2+VALUE(MID($B12182,FIND(":",$B12182)+1,2))/30,"")))</f>
        <v/>
      </c>
      <c r="G12182" s="12">
        <f>IF($E12182="","",IF(WEEKDAY($E12182,2)&lt;6,1,0))</f>
        <v/>
      </c>
      <c r="H12182" s="12">
        <f>IF(OR($E12182="",$F12182=""),"",IF(AND($G12182=1,$F12182&gt;='Working Hours'!$C$8,$F12182&lt;'Working Hours'!$C$9),1,0))</f>
        <v/>
      </c>
    </row>
    <row r="12183">
      <c r="A12183" s="11" t="n"/>
      <c r="B12183" s="11" t="n"/>
      <c r="C12183" s="11" t="n"/>
      <c r="E12183" s="12">
        <f>IF($A12183="","",IF(ISNUMBER($A12183),$A12183,IFERROR(DATEVALUE($A12183),"")))</f>
        <v/>
      </c>
      <c r="F12183" s="12">
        <f>IF($B12183="","",IF(ISNUMBER($B12183),HOUR($B12183)*2+MINUTE($B12183)/30,IFERROR(VALUE(LEFT($B12183,FIND(":",$B12183)-1))*2+VALUE(MID($B12183,FIND(":",$B12183)+1,2))/30,"")))</f>
        <v/>
      </c>
      <c r="G12183" s="12">
        <f>IF($E12183="","",IF(WEEKDAY($E12183,2)&lt;6,1,0))</f>
        <v/>
      </c>
      <c r="H12183" s="12">
        <f>IF(OR($E12183="",$F12183=""),"",IF(AND($G12183=1,$F12183&gt;='Working Hours'!$C$8,$F12183&lt;'Working Hours'!$C$9),1,0))</f>
        <v/>
      </c>
    </row>
    <row r="12184">
      <c r="A12184" s="11" t="n"/>
      <c r="B12184" s="11" t="n"/>
      <c r="C12184" s="11" t="n"/>
      <c r="E12184" s="12">
        <f>IF($A12184="","",IF(ISNUMBER($A12184),$A12184,IFERROR(DATEVALUE($A12184),"")))</f>
        <v/>
      </c>
      <c r="F12184" s="12">
        <f>IF($B12184="","",IF(ISNUMBER($B12184),HOUR($B12184)*2+MINUTE($B12184)/30,IFERROR(VALUE(LEFT($B12184,FIND(":",$B12184)-1))*2+VALUE(MID($B12184,FIND(":",$B12184)+1,2))/30,"")))</f>
        <v/>
      </c>
      <c r="G12184" s="12">
        <f>IF($E12184="","",IF(WEEKDAY($E12184,2)&lt;6,1,0))</f>
        <v/>
      </c>
      <c r="H12184" s="12">
        <f>IF(OR($E12184="",$F12184=""),"",IF(AND($G12184=1,$F12184&gt;='Working Hours'!$C$8,$F12184&lt;'Working Hours'!$C$9),1,0))</f>
        <v/>
      </c>
    </row>
    <row r="12185">
      <c r="A12185" s="11" t="n"/>
      <c r="B12185" s="11" t="n"/>
      <c r="C12185" s="11" t="n"/>
      <c r="E12185" s="12">
        <f>IF($A12185="","",IF(ISNUMBER($A12185),$A12185,IFERROR(DATEVALUE($A12185),"")))</f>
        <v/>
      </c>
      <c r="F12185" s="12">
        <f>IF($B12185="","",IF(ISNUMBER($B12185),HOUR($B12185)*2+MINUTE($B12185)/30,IFERROR(VALUE(LEFT($B12185,FIND(":",$B12185)-1))*2+VALUE(MID($B12185,FIND(":",$B12185)+1,2))/30,"")))</f>
        <v/>
      </c>
      <c r="G12185" s="12">
        <f>IF($E12185="","",IF(WEEKDAY($E12185,2)&lt;6,1,0))</f>
        <v/>
      </c>
      <c r="H12185" s="12">
        <f>IF(OR($E12185="",$F12185=""),"",IF(AND($G12185=1,$F12185&gt;='Working Hours'!$C$8,$F12185&lt;'Working Hours'!$C$9),1,0))</f>
        <v/>
      </c>
    </row>
    <row r="12186">
      <c r="A12186" s="11" t="n"/>
      <c r="B12186" s="11" t="n"/>
      <c r="C12186" s="11" t="n"/>
      <c r="E12186" s="12">
        <f>IF($A12186="","",IF(ISNUMBER($A12186),$A12186,IFERROR(DATEVALUE($A12186),"")))</f>
        <v/>
      </c>
      <c r="F12186" s="12">
        <f>IF($B12186="","",IF(ISNUMBER($B12186),HOUR($B12186)*2+MINUTE($B12186)/30,IFERROR(VALUE(LEFT($B12186,FIND(":",$B12186)-1))*2+VALUE(MID($B12186,FIND(":",$B12186)+1,2))/30,"")))</f>
        <v/>
      </c>
      <c r="G12186" s="12">
        <f>IF($E12186="","",IF(WEEKDAY($E12186,2)&lt;6,1,0))</f>
        <v/>
      </c>
      <c r="H12186" s="12">
        <f>IF(OR($E12186="",$F12186=""),"",IF(AND($G12186=1,$F12186&gt;='Working Hours'!$C$8,$F12186&lt;'Working Hours'!$C$9),1,0))</f>
        <v/>
      </c>
    </row>
    <row r="12187">
      <c r="A12187" s="11" t="n"/>
      <c r="B12187" s="11" t="n"/>
      <c r="C12187" s="11" t="n"/>
      <c r="E12187" s="12">
        <f>IF($A12187="","",IF(ISNUMBER($A12187),$A12187,IFERROR(DATEVALUE($A12187),"")))</f>
        <v/>
      </c>
      <c r="F12187" s="12">
        <f>IF($B12187="","",IF(ISNUMBER($B12187),HOUR($B12187)*2+MINUTE($B12187)/30,IFERROR(VALUE(LEFT($B12187,FIND(":",$B12187)-1))*2+VALUE(MID($B12187,FIND(":",$B12187)+1,2))/30,"")))</f>
        <v/>
      </c>
      <c r="G12187" s="12">
        <f>IF($E12187="","",IF(WEEKDAY($E12187,2)&lt;6,1,0))</f>
        <v/>
      </c>
      <c r="H12187" s="12">
        <f>IF(OR($E12187="",$F12187=""),"",IF(AND($G12187=1,$F12187&gt;='Working Hours'!$C$8,$F12187&lt;'Working Hours'!$C$9),1,0))</f>
        <v/>
      </c>
    </row>
    <row r="12188">
      <c r="A12188" s="11" t="n"/>
      <c r="B12188" s="11" t="n"/>
      <c r="C12188" s="11" t="n"/>
      <c r="E12188" s="12">
        <f>IF($A12188="","",IF(ISNUMBER($A12188),$A12188,IFERROR(DATEVALUE($A12188),"")))</f>
        <v/>
      </c>
      <c r="F12188" s="12">
        <f>IF($B12188="","",IF(ISNUMBER($B12188),HOUR($B12188)*2+MINUTE($B12188)/30,IFERROR(VALUE(LEFT($B12188,FIND(":",$B12188)-1))*2+VALUE(MID($B12188,FIND(":",$B12188)+1,2))/30,"")))</f>
        <v/>
      </c>
      <c r="G12188" s="12">
        <f>IF($E12188="","",IF(WEEKDAY($E12188,2)&lt;6,1,0))</f>
        <v/>
      </c>
      <c r="H12188" s="12">
        <f>IF(OR($E12188="",$F12188=""),"",IF(AND($G12188=1,$F12188&gt;='Working Hours'!$C$8,$F12188&lt;'Working Hours'!$C$9),1,0))</f>
        <v/>
      </c>
    </row>
    <row r="12189">
      <c r="A12189" s="11" t="n"/>
      <c r="B12189" s="11" t="n"/>
      <c r="C12189" s="11" t="n"/>
      <c r="E12189" s="12">
        <f>IF($A12189="","",IF(ISNUMBER($A12189),$A12189,IFERROR(DATEVALUE($A12189),"")))</f>
        <v/>
      </c>
      <c r="F12189" s="12">
        <f>IF($B12189="","",IF(ISNUMBER($B12189),HOUR($B12189)*2+MINUTE($B12189)/30,IFERROR(VALUE(LEFT($B12189,FIND(":",$B12189)-1))*2+VALUE(MID($B12189,FIND(":",$B12189)+1,2))/30,"")))</f>
        <v/>
      </c>
      <c r="G12189" s="12">
        <f>IF($E12189="","",IF(WEEKDAY($E12189,2)&lt;6,1,0))</f>
        <v/>
      </c>
      <c r="H12189" s="12">
        <f>IF(OR($E12189="",$F12189=""),"",IF(AND($G12189=1,$F12189&gt;='Working Hours'!$C$8,$F12189&lt;'Working Hours'!$C$9),1,0))</f>
        <v/>
      </c>
    </row>
    <row r="12190">
      <c r="A12190" s="11" t="n"/>
      <c r="B12190" s="11" t="n"/>
      <c r="C12190" s="11" t="n"/>
      <c r="E12190" s="12">
        <f>IF($A12190="","",IF(ISNUMBER($A12190),$A12190,IFERROR(DATEVALUE($A12190),"")))</f>
        <v/>
      </c>
      <c r="F12190" s="12">
        <f>IF($B12190="","",IF(ISNUMBER($B12190),HOUR($B12190)*2+MINUTE($B12190)/30,IFERROR(VALUE(LEFT($B12190,FIND(":",$B12190)-1))*2+VALUE(MID($B12190,FIND(":",$B12190)+1,2))/30,"")))</f>
        <v/>
      </c>
      <c r="G12190" s="12">
        <f>IF($E12190="","",IF(WEEKDAY($E12190,2)&lt;6,1,0))</f>
        <v/>
      </c>
      <c r="H12190" s="12">
        <f>IF(OR($E12190="",$F12190=""),"",IF(AND($G12190=1,$F12190&gt;='Working Hours'!$C$8,$F12190&lt;'Working Hours'!$C$9),1,0))</f>
        <v/>
      </c>
    </row>
    <row r="12191">
      <c r="A12191" s="11" t="n"/>
      <c r="B12191" s="11" t="n"/>
      <c r="C12191" s="11" t="n"/>
      <c r="E12191" s="12">
        <f>IF($A12191="","",IF(ISNUMBER($A12191),$A12191,IFERROR(DATEVALUE($A12191),"")))</f>
        <v/>
      </c>
      <c r="F12191" s="12">
        <f>IF($B12191="","",IF(ISNUMBER($B12191),HOUR($B12191)*2+MINUTE($B12191)/30,IFERROR(VALUE(LEFT($B12191,FIND(":",$B12191)-1))*2+VALUE(MID($B12191,FIND(":",$B12191)+1,2))/30,"")))</f>
        <v/>
      </c>
      <c r="G12191" s="12">
        <f>IF($E12191="","",IF(WEEKDAY($E12191,2)&lt;6,1,0))</f>
        <v/>
      </c>
      <c r="H12191" s="12">
        <f>IF(OR($E12191="",$F12191=""),"",IF(AND($G12191=1,$F12191&gt;='Working Hours'!$C$8,$F12191&lt;'Working Hours'!$C$9),1,0))</f>
        <v/>
      </c>
    </row>
    <row r="12192">
      <c r="A12192" s="11" t="n"/>
      <c r="B12192" s="11" t="n"/>
      <c r="C12192" s="11" t="n"/>
      <c r="E12192" s="12">
        <f>IF($A12192="","",IF(ISNUMBER($A12192),$A12192,IFERROR(DATEVALUE($A12192),"")))</f>
        <v/>
      </c>
      <c r="F12192" s="12">
        <f>IF($B12192="","",IF(ISNUMBER($B12192),HOUR($B12192)*2+MINUTE($B12192)/30,IFERROR(VALUE(LEFT($B12192,FIND(":",$B12192)-1))*2+VALUE(MID($B12192,FIND(":",$B12192)+1,2))/30,"")))</f>
        <v/>
      </c>
      <c r="G12192" s="12">
        <f>IF($E12192="","",IF(WEEKDAY($E12192,2)&lt;6,1,0))</f>
        <v/>
      </c>
      <c r="H12192" s="12">
        <f>IF(OR($E12192="",$F12192=""),"",IF(AND($G12192=1,$F12192&gt;='Working Hours'!$C$8,$F12192&lt;'Working Hours'!$C$9),1,0))</f>
        <v/>
      </c>
    </row>
    <row r="12193">
      <c r="A12193" s="11" t="n"/>
      <c r="B12193" s="11" t="n"/>
      <c r="C12193" s="11" t="n"/>
      <c r="E12193" s="12">
        <f>IF($A12193="","",IF(ISNUMBER($A12193),$A12193,IFERROR(DATEVALUE($A12193),"")))</f>
        <v/>
      </c>
      <c r="F12193" s="12">
        <f>IF($B12193="","",IF(ISNUMBER($B12193),HOUR($B12193)*2+MINUTE($B12193)/30,IFERROR(VALUE(LEFT($B12193,FIND(":",$B12193)-1))*2+VALUE(MID($B12193,FIND(":",$B12193)+1,2))/30,"")))</f>
        <v/>
      </c>
      <c r="G12193" s="12">
        <f>IF($E12193="","",IF(WEEKDAY($E12193,2)&lt;6,1,0))</f>
        <v/>
      </c>
      <c r="H12193" s="12">
        <f>IF(OR($E12193="",$F12193=""),"",IF(AND($G12193=1,$F12193&gt;='Working Hours'!$C$8,$F12193&lt;'Working Hours'!$C$9),1,0))</f>
        <v/>
      </c>
    </row>
    <row r="12194">
      <c r="A12194" s="11" t="n"/>
      <c r="B12194" s="11" t="n"/>
      <c r="C12194" s="11" t="n"/>
      <c r="E12194" s="12">
        <f>IF($A12194="","",IF(ISNUMBER($A12194),$A12194,IFERROR(DATEVALUE($A12194),"")))</f>
        <v/>
      </c>
      <c r="F12194" s="12">
        <f>IF($B12194="","",IF(ISNUMBER($B12194),HOUR($B12194)*2+MINUTE($B12194)/30,IFERROR(VALUE(LEFT($B12194,FIND(":",$B12194)-1))*2+VALUE(MID($B12194,FIND(":",$B12194)+1,2))/30,"")))</f>
        <v/>
      </c>
      <c r="G12194" s="12">
        <f>IF($E12194="","",IF(WEEKDAY($E12194,2)&lt;6,1,0))</f>
        <v/>
      </c>
      <c r="H12194" s="12">
        <f>IF(OR($E12194="",$F12194=""),"",IF(AND($G12194=1,$F12194&gt;='Working Hours'!$C$8,$F12194&lt;'Working Hours'!$C$9),1,0))</f>
        <v/>
      </c>
    </row>
    <row r="12195">
      <c r="A12195" s="11" t="n"/>
      <c r="B12195" s="11" t="n"/>
      <c r="C12195" s="11" t="n"/>
      <c r="E12195" s="12">
        <f>IF($A12195="","",IF(ISNUMBER($A12195),$A12195,IFERROR(DATEVALUE($A12195),"")))</f>
        <v/>
      </c>
      <c r="F12195" s="12">
        <f>IF($B12195="","",IF(ISNUMBER($B12195),HOUR($B12195)*2+MINUTE($B12195)/30,IFERROR(VALUE(LEFT($B12195,FIND(":",$B12195)-1))*2+VALUE(MID($B12195,FIND(":",$B12195)+1,2))/30,"")))</f>
        <v/>
      </c>
      <c r="G12195" s="12">
        <f>IF($E12195="","",IF(WEEKDAY($E12195,2)&lt;6,1,0))</f>
        <v/>
      </c>
      <c r="H12195" s="12">
        <f>IF(OR($E12195="",$F12195=""),"",IF(AND($G12195=1,$F12195&gt;='Working Hours'!$C$8,$F12195&lt;'Working Hours'!$C$9),1,0))</f>
        <v/>
      </c>
    </row>
    <row r="12196">
      <c r="A12196" s="11" t="n"/>
      <c r="B12196" s="11" t="n"/>
      <c r="C12196" s="11" t="n"/>
      <c r="E12196" s="12">
        <f>IF($A12196="","",IF(ISNUMBER($A12196),$A12196,IFERROR(DATEVALUE($A12196),"")))</f>
        <v/>
      </c>
      <c r="F12196" s="12">
        <f>IF($B12196="","",IF(ISNUMBER($B12196),HOUR($B12196)*2+MINUTE($B12196)/30,IFERROR(VALUE(LEFT($B12196,FIND(":",$B12196)-1))*2+VALUE(MID($B12196,FIND(":",$B12196)+1,2))/30,"")))</f>
        <v/>
      </c>
      <c r="G12196" s="12">
        <f>IF($E12196="","",IF(WEEKDAY($E12196,2)&lt;6,1,0))</f>
        <v/>
      </c>
      <c r="H12196" s="12">
        <f>IF(OR($E12196="",$F12196=""),"",IF(AND($G12196=1,$F12196&gt;='Working Hours'!$C$8,$F12196&lt;'Working Hours'!$C$9),1,0))</f>
        <v/>
      </c>
    </row>
    <row r="12197">
      <c r="A12197" s="11" t="n"/>
      <c r="B12197" s="11" t="n"/>
      <c r="C12197" s="11" t="n"/>
      <c r="E12197" s="12">
        <f>IF($A12197="","",IF(ISNUMBER($A12197),$A12197,IFERROR(DATEVALUE($A12197),"")))</f>
        <v/>
      </c>
      <c r="F12197" s="12">
        <f>IF($B12197="","",IF(ISNUMBER($B12197),HOUR($B12197)*2+MINUTE($B12197)/30,IFERROR(VALUE(LEFT($B12197,FIND(":",$B12197)-1))*2+VALUE(MID($B12197,FIND(":",$B12197)+1,2))/30,"")))</f>
        <v/>
      </c>
      <c r="G12197" s="12">
        <f>IF($E12197="","",IF(WEEKDAY($E12197,2)&lt;6,1,0))</f>
        <v/>
      </c>
      <c r="H12197" s="12">
        <f>IF(OR($E12197="",$F12197=""),"",IF(AND($G12197=1,$F12197&gt;='Working Hours'!$C$8,$F12197&lt;'Working Hours'!$C$9),1,0))</f>
        <v/>
      </c>
    </row>
    <row r="12198">
      <c r="A12198" s="11" t="n"/>
      <c r="B12198" s="11" t="n"/>
      <c r="C12198" s="11" t="n"/>
      <c r="E12198" s="12">
        <f>IF($A12198="","",IF(ISNUMBER($A12198),$A12198,IFERROR(DATEVALUE($A12198),"")))</f>
        <v/>
      </c>
      <c r="F12198" s="12">
        <f>IF($B12198="","",IF(ISNUMBER($B12198),HOUR($B12198)*2+MINUTE($B12198)/30,IFERROR(VALUE(LEFT($B12198,FIND(":",$B12198)-1))*2+VALUE(MID($B12198,FIND(":",$B12198)+1,2))/30,"")))</f>
        <v/>
      </c>
      <c r="G12198" s="12">
        <f>IF($E12198="","",IF(WEEKDAY($E12198,2)&lt;6,1,0))</f>
        <v/>
      </c>
      <c r="H12198" s="12">
        <f>IF(OR($E12198="",$F12198=""),"",IF(AND($G12198=1,$F12198&gt;='Working Hours'!$C$8,$F12198&lt;'Working Hours'!$C$9),1,0))</f>
        <v/>
      </c>
    </row>
    <row r="12199">
      <c r="A12199" s="11" t="n"/>
      <c r="B12199" s="11" t="n"/>
      <c r="C12199" s="11" t="n"/>
      <c r="E12199" s="12">
        <f>IF($A12199="","",IF(ISNUMBER($A12199),$A12199,IFERROR(DATEVALUE($A12199),"")))</f>
        <v/>
      </c>
      <c r="F12199" s="12">
        <f>IF($B12199="","",IF(ISNUMBER($B12199),HOUR($B12199)*2+MINUTE($B12199)/30,IFERROR(VALUE(LEFT($B12199,FIND(":",$B12199)-1))*2+VALUE(MID($B12199,FIND(":",$B12199)+1,2))/30,"")))</f>
        <v/>
      </c>
      <c r="G12199" s="12">
        <f>IF($E12199="","",IF(WEEKDAY($E12199,2)&lt;6,1,0))</f>
        <v/>
      </c>
      <c r="H12199" s="12">
        <f>IF(OR($E12199="",$F12199=""),"",IF(AND($G12199=1,$F12199&gt;='Working Hours'!$C$8,$F12199&lt;'Working Hours'!$C$9),1,0))</f>
        <v/>
      </c>
    </row>
    <row r="12200">
      <c r="A12200" s="11" t="n"/>
      <c r="B12200" s="11" t="n"/>
      <c r="C12200" s="11" t="n"/>
      <c r="E12200" s="12">
        <f>IF($A12200="","",IF(ISNUMBER($A12200),$A12200,IFERROR(DATEVALUE($A12200),"")))</f>
        <v/>
      </c>
      <c r="F12200" s="12">
        <f>IF($B12200="","",IF(ISNUMBER($B12200),HOUR($B12200)*2+MINUTE($B12200)/30,IFERROR(VALUE(LEFT($B12200,FIND(":",$B12200)-1))*2+VALUE(MID($B12200,FIND(":",$B12200)+1,2))/30,"")))</f>
        <v/>
      </c>
      <c r="G12200" s="12">
        <f>IF($E12200="","",IF(WEEKDAY($E12200,2)&lt;6,1,0))</f>
        <v/>
      </c>
      <c r="H12200" s="12">
        <f>IF(OR($E12200="",$F12200=""),"",IF(AND($G12200=1,$F12200&gt;='Working Hours'!$C$8,$F12200&lt;'Working Hours'!$C$9),1,0))</f>
        <v/>
      </c>
    </row>
    <row r="12201">
      <c r="A12201" s="11" t="n"/>
      <c r="B12201" s="11" t="n"/>
      <c r="C12201" s="11" t="n"/>
      <c r="E12201" s="12">
        <f>IF($A12201="","",IF(ISNUMBER($A12201),$A12201,IFERROR(DATEVALUE($A12201),"")))</f>
        <v/>
      </c>
      <c r="F12201" s="12">
        <f>IF($B12201="","",IF(ISNUMBER($B12201),HOUR($B12201)*2+MINUTE($B12201)/30,IFERROR(VALUE(LEFT($B12201,FIND(":",$B12201)-1))*2+VALUE(MID($B12201,FIND(":",$B12201)+1,2))/30,"")))</f>
        <v/>
      </c>
      <c r="G12201" s="12">
        <f>IF($E12201="","",IF(WEEKDAY($E12201,2)&lt;6,1,0))</f>
        <v/>
      </c>
      <c r="H12201" s="12">
        <f>IF(OR($E12201="",$F12201=""),"",IF(AND($G12201=1,$F12201&gt;='Working Hours'!$C$8,$F12201&lt;'Working Hours'!$C$9),1,0))</f>
        <v/>
      </c>
    </row>
    <row r="12202">
      <c r="A12202" s="11" t="n"/>
      <c r="B12202" s="11" t="n"/>
      <c r="C12202" s="11" t="n"/>
      <c r="E12202" s="12">
        <f>IF($A12202="","",IF(ISNUMBER($A12202),$A12202,IFERROR(DATEVALUE($A12202),"")))</f>
        <v/>
      </c>
      <c r="F12202" s="12">
        <f>IF($B12202="","",IF(ISNUMBER($B12202),HOUR($B12202)*2+MINUTE($B12202)/30,IFERROR(VALUE(LEFT($B12202,FIND(":",$B12202)-1))*2+VALUE(MID($B12202,FIND(":",$B12202)+1,2))/30,"")))</f>
        <v/>
      </c>
      <c r="G12202" s="12">
        <f>IF($E12202="","",IF(WEEKDAY($E12202,2)&lt;6,1,0))</f>
        <v/>
      </c>
      <c r="H12202" s="12">
        <f>IF(OR($E12202="",$F12202=""),"",IF(AND($G12202=1,$F12202&gt;='Working Hours'!$C$8,$F12202&lt;'Working Hours'!$C$9),1,0))</f>
        <v/>
      </c>
    </row>
    <row r="12203">
      <c r="A12203" s="11" t="n"/>
      <c r="B12203" s="11" t="n"/>
      <c r="C12203" s="11" t="n"/>
      <c r="E12203" s="12">
        <f>IF($A12203="","",IF(ISNUMBER($A12203),$A12203,IFERROR(DATEVALUE($A12203),"")))</f>
        <v/>
      </c>
      <c r="F12203" s="12">
        <f>IF($B12203="","",IF(ISNUMBER($B12203),HOUR($B12203)*2+MINUTE($B12203)/30,IFERROR(VALUE(LEFT($B12203,FIND(":",$B12203)-1))*2+VALUE(MID($B12203,FIND(":",$B12203)+1,2))/30,"")))</f>
        <v/>
      </c>
      <c r="G12203" s="12">
        <f>IF($E12203="","",IF(WEEKDAY($E12203,2)&lt;6,1,0))</f>
        <v/>
      </c>
      <c r="H12203" s="12">
        <f>IF(OR($E12203="",$F12203=""),"",IF(AND($G12203=1,$F12203&gt;='Working Hours'!$C$8,$F12203&lt;'Working Hours'!$C$9),1,0))</f>
        <v/>
      </c>
    </row>
    <row r="12204">
      <c r="A12204" s="11" t="n"/>
      <c r="B12204" s="11" t="n"/>
      <c r="C12204" s="11" t="n"/>
      <c r="E12204" s="12">
        <f>IF($A12204="","",IF(ISNUMBER($A12204),$A12204,IFERROR(DATEVALUE($A12204),"")))</f>
        <v/>
      </c>
      <c r="F12204" s="12">
        <f>IF($B12204="","",IF(ISNUMBER($B12204),HOUR($B12204)*2+MINUTE($B12204)/30,IFERROR(VALUE(LEFT($B12204,FIND(":",$B12204)-1))*2+VALUE(MID($B12204,FIND(":",$B12204)+1,2))/30,"")))</f>
        <v/>
      </c>
      <c r="G12204" s="12">
        <f>IF($E12204="","",IF(WEEKDAY($E12204,2)&lt;6,1,0))</f>
        <v/>
      </c>
      <c r="H12204" s="12">
        <f>IF(OR($E12204="",$F12204=""),"",IF(AND($G12204=1,$F12204&gt;='Working Hours'!$C$8,$F12204&lt;'Working Hours'!$C$9),1,0))</f>
        <v/>
      </c>
    </row>
    <row r="12205">
      <c r="A12205" s="11" t="n"/>
      <c r="B12205" s="11" t="n"/>
      <c r="C12205" s="11" t="n"/>
      <c r="E12205" s="12">
        <f>IF($A12205="","",IF(ISNUMBER($A12205),$A12205,IFERROR(DATEVALUE($A12205),"")))</f>
        <v/>
      </c>
      <c r="F12205" s="12">
        <f>IF($B12205="","",IF(ISNUMBER($B12205),HOUR($B12205)*2+MINUTE($B12205)/30,IFERROR(VALUE(LEFT($B12205,FIND(":",$B12205)-1))*2+VALUE(MID($B12205,FIND(":",$B12205)+1,2))/30,"")))</f>
        <v/>
      </c>
      <c r="G12205" s="12">
        <f>IF($E12205="","",IF(WEEKDAY($E12205,2)&lt;6,1,0))</f>
        <v/>
      </c>
      <c r="H12205" s="12">
        <f>IF(OR($E12205="",$F12205=""),"",IF(AND($G12205=1,$F12205&gt;='Working Hours'!$C$8,$F12205&lt;'Working Hours'!$C$9),1,0))</f>
        <v/>
      </c>
    </row>
    <row r="12206">
      <c r="A12206" s="11" t="n"/>
      <c r="B12206" s="11" t="n"/>
      <c r="C12206" s="11" t="n"/>
      <c r="E12206" s="12">
        <f>IF($A12206="","",IF(ISNUMBER($A12206),$A12206,IFERROR(DATEVALUE($A12206),"")))</f>
        <v/>
      </c>
      <c r="F12206" s="12">
        <f>IF($B12206="","",IF(ISNUMBER($B12206),HOUR($B12206)*2+MINUTE($B12206)/30,IFERROR(VALUE(LEFT($B12206,FIND(":",$B12206)-1))*2+VALUE(MID($B12206,FIND(":",$B12206)+1,2))/30,"")))</f>
        <v/>
      </c>
      <c r="G12206" s="12">
        <f>IF($E12206="","",IF(WEEKDAY($E12206,2)&lt;6,1,0))</f>
        <v/>
      </c>
      <c r="H12206" s="12">
        <f>IF(OR($E12206="",$F12206=""),"",IF(AND($G12206=1,$F12206&gt;='Working Hours'!$C$8,$F12206&lt;'Working Hours'!$C$9),1,0))</f>
        <v/>
      </c>
    </row>
    <row r="12207">
      <c r="A12207" s="11" t="n"/>
      <c r="B12207" s="11" t="n"/>
      <c r="C12207" s="11" t="n"/>
      <c r="E12207" s="12">
        <f>IF($A12207="","",IF(ISNUMBER($A12207),$A12207,IFERROR(DATEVALUE($A12207),"")))</f>
        <v/>
      </c>
      <c r="F12207" s="12">
        <f>IF($B12207="","",IF(ISNUMBER($B12207),HOUR($B12207)*2+MINUTE($B12207)/30,IFERROR(VALUE(LEFT($B12207,FIND(":",$B12207)-1))*2+VALUE(MID($B12207,FIND(":",$B12207)+1,2))/30,"")))</f>
        <v/>
      </c>
      <c r="G12207" s="12">
        <f>IF($E12207="","",IF(WEEKDAY($E12207,2)&lt;6,1,0))</f>
        <v/>
      </c>
      <c r="H12207" s="12">
        <f>IF(OR($E12207="",$F12207=""),"",IF(AND($G12207=1,$F12207&gt;='Working Hours'!$C$8,$F12207&lt;'Working Hours'!$C$9),1,0))</f>
        <v/>
      </c>
    </row>
    <row r="12208">
      <c r="A12208" s="11" t="n"/>
      <c r="B12208" s="11" t="n"/>
      <c r="C12208" s="11" t="n"/>
      <c r="E12208" s="12">
        <f>IF($A12208="","",IF(ISNUMBER($A12208),$A12208,IFERROR(DATEVALUE($A12208),"")))</f>
        <v/>
      </c>
      <c r="F12208" s="12">
        <f>IF($B12208="","",IF(ISNUMBER($B12208),HOUR($B12208)*2+MINUTE($B12208)/30,IFERROR(VALUE(LEFT($B12208,FIND(":",$B12208)-1))*2+VALUE(MID($B12208,FIND(":",$B12208)+1,2))/30,"")))</f>
        <v/>
      </c>
      <c r="G12208" s="12">
        <f>IF($E12208="","",IF(WEEKDAY($E12208,2)&lt;6,1,0))</f>
        <v/>
      </c>
      <c r="H12208" s="12">
        <f>IF(OR($E12208="",$F12208=""),"",IF(AND($G12208=1,$F12208&gt;='Working Hours'!$C$8,$F12208&lt;'Working Hours'!$C$9),1,0))</f>
        <v/>
      </c>
    </row>
    <row r="12209">
      <c r="A12209" s="11" t="n"/>
      <c r="B12209" s="11" t="n"/>
      <c r="C12209" s="11" t="n"/>
      <c r="E12209" s="12">
        <f>IF($A12209="","",IF(ISNUMBER($A12209),$A12209,IFERROR(DATEVALUE($A12209),"")))</f>
        <v/>
      </c>
      <c r="F12209" s="12">
        <f>IF($B12209="","",IF(ISNUMBER($B12209),HOUR($B12209)*2+MINUTE($B12209)/30,IFERROR(VALUE(LEFT($B12209,FIND(":",$B12209)-1))*2+VALUE(MID($B12209,FIND(":",$B12209)+1,2))/30,"")))</f>
        <v/>
      </c>
      <c r="G12209" s="12">
        <f>IF($E12209="","",IF(WEEKDAY($E12209,2)&lt;6,1,0))</f>
        <v/>
      </c>
      <c r="H12209" s="12">
        <f>IF(OR($E12209="",$F12209=""),"",IF(AND($G12209=1,$F12209&gt;='Working Hours'!$C$8,$F12209&lt;'Working Hours'!$C$9),1,0))</f>
        <v/>
      </c>
    </row>
    <row r="12210">
      <c r="A12210" s="11" t="n"/>
      <c r="B12210" s="11" t="n"/>
      <c r="C12210" s="11" t="n"/>
      <c r="E12210" s="12">
        <f>IF($A12210="","",IF(ISNUMBER($A12210),$A12210,IFERROR(DATEVALUE($A12210),"")))</f>
        <v/>
      </c>
      <c r="F12210" s="12">
        <f>IF($B12210="","",IF(ISNUMBER($B12210),HOUR($B12210)*2+MINUTE($B12210)/30,IFERROR(VALUE(LEFT($B12210,FIND(":",$B12210)-1))*2+VALUE(MID($B12210,FIND(":",$B12210)+1,2))/30,"")))</f>
        <v/>
      </c>
      <c r="G12210" s="12">
        <f>IF($E12210="","",IF(WEEKDAY($E12210,2)&lt;6,1,0))</f>
        <v/>
      </c>
      <c r="H12210" s="12">
        <f>IF(OR($E12210="",$F12210=""),"",IF(AND($G12210=1,$F12210&gt;='Working Hours'!$C$8,$F12210&lt;'Working Hours'!$C$9),1,0))</f>
        <v/>
      </c>
    </row>
    <row r="12211">
      <c r="A12211" s="11" t="n"/>
      <c r="B12211" s="11" t="n"/>
      <c r="C12211" s="11" t="n"/>
      <c r="E12211" s="12">
        <f>IF($A12211="","",IF(ISNUMBER($A12211),$A12211,IFERROR(DATEVALUE($A12211),"")))</f>
        <v/>
      </c>
      <c r="F12211" s="12">
        <f>IF($B12211="","",IF(ISNUMBER($B12211),HOUR($B12211)*2+MINUTE($B12211)/30,IFERROR(VALUE(LEFT($B12211,FIND(":",$B12211)-1))*2+VALUE(MID($B12211,FIND(":",$B12211)+1,2))/30,"")))</f>
        <v/>
      </c>
      <c r="G12211" s="12">
        <f>IF($E12211="","",IF(WEEKDAY($E12211,2)&lt;6,1,0))</f>
        <v/>
      </c>
      <c r="H12211" s="12">
        <f>IF(OR($E12211="",$F12211=""),"",IF(AND($G12211=1,$F12211&gt;='Working Hours'!$C$8,$F12211&lt;'Working Hours'!$C$9),1,0))</f>
        <v/>
      </c>
    </row>
    <row r="12212">
      <c r="A12212" s="11" t="n"/>
      <c r="B12212" s="11" t="n"/>
      <c r="C12212" s="11" t="n"/>
      <c r="E12212" s="12">
        <f>IF($A12212="","",IF(ISNUMBER($A12212),$A12212,IFERROR(DATEVALUE($A12212),"")))</f>
        <v/>
      </c>
      <c r="F12212" s="12">
        <f>IF($B12212="","",IF(ISNUMBER($B12212),HOUR($B12212)*2+MINUTE($B12212)/30,IFERROR(VALUE(LEFT($B12212,FIND(":",$B12212)-1))*2+VALUE(MID($B12212,FIND(":",$B12212)+1,2))/30,"")))</f>
        <v/>
      </c>
      <c r="G12212" s="12">
        <f>IF($E12212="","",IF(WEEKDAY($E12212,2)&lt;6,1,0))</f>
        <v/>
      </c>
      <c r="H12212" s="12">
        <f>IF(OR($E12212="",$F12212=""),"",IF(AND($G12212=1,$F12212&gt;='Working Hours'!$C$8,$F12212&lt;'Working Hours'!$C$9),1,0))</f>
        <v/>
      </c>
    </row>
    <row r="12213">
      <c r="A12213" s="11" t="n"/>
      <c r="B12213" s="11" t="n"/>
      <c r="C12213" s="11" t="n"/>
      <c r="E12213" s="12">
        <f>IF($A12213="","",IF(ISNUMBER($A12213),$A12213,IFERROR(DATEVALUE($A12213),"")))</f>
        <v/>
      </c>
      <c r="F12213" s="12">
        <f>IF($B12213="","",IF(ISNUMBER($B12213),HOUR($B12213)*2+MINUTE($B12213)/30,IFERROR(VALUE(LEFT($B12213,FIND(":",$B12213)-1))*2+VALUE(MID($B12213,FIND(":",$B12213)+1,2))/30,"")))</f>
        <v/>
      </c>
      <c r="G12213" s="12">
        <f>IF($E12213="","",IF(WEEKDAY($E12213,2)&lt;6,1,0))</f>
        <v/>
      </c>
      <c r="H12213" s="12">
        <f>IF(OR($E12213="",$F12213=""),"",IF(AND($G12213=1,$F12213&gt;='Working Hours'!$C$8,$F12213&lt;'Working Hours'!$C$9),1,0))</f>
        <v/>
      </c>
    </row>
    <row r="12214">
      <c r="A12214" s="11" t="n"/>
      <c r="B12214" s="11" t="n"/>
      <c r="C12214" s="11" t="n"/>
      <c r="E12214" s="12">
        <f>IF($A12214="","",IF(ISNUMBER($A12214),$A12214,IFERROR(DATEVALUE($A12214),"")))</f>
        <v/>
      </c>
      <c r="F12214" s="12">
        <f>IF($B12214="","",IF(ISNUMBER($B12214),HOUR($B12214)*2+MINUTE($B12214)/30,IFERROR(VALUE(LEFT($B12214,FIND(":",$B12214)-1))*2+VALUE(MID($B12214,FIND(":",$B12214)+1,2))/30,"")))</f>
        <v/>
      </c>
      <c r="G12214" s="12">
        <f>IF($E12214="","",IF(WEEKDAY($E12214,2)&lt;6,1,0))</f>
        <v/>
      </c>
      <c r="H12214" s="12">
        <f>IF(OR($E12214="",$F12214=""),"",IF(AND($G12214=1,$F12214&gt;='Working Hours'!$C$8,$F12214&lt;'Working Hours'!$C$9),1,0))</f>
        <v/>
      </c>
    </row>
    <row r="12215">
      <c r="A12215" s="11" t="n"/>
      <c r="B12215" s="11" t="n"/>
      <c r="C12215" s="11" t="n"/>
      <c r="E12215" s="12">
        <f>IF($A12215="","",IF(ISNUMBER($A12215),$A12215,IFERROR(DATEVALUE($A12215),"")))</f>
        <v/>
      </c>
      <c r="F12215" s="12">
        <f>IF($B12215="","",IF(ISNUMBER($B12215),HOUR($B12215)*2+MINUTE($B12215)/30,IFERROR(VALUE(LEFT($B12215,FIND(":",$B12215)-1))*2+VALUE(MID($B12215,FIND(":",$B12215)+1,2))/30,"")))</f>
        <v/>
      </c>
      <c r="G12215" s="12">
        <f>IF($E12215="","",IF(WEEKDAY($E12215,2)&lt;6,1,0))</f>
        <v/>
      </c>
      <c r="H12215" s="12">
        <f>IF(OR($E12215="",$F12215=""),"",IF(AND($G12215=1,$F12215&gt;='Working Hours'!$C$8,$F12215&lt;'Working Hours'!$C$9),1,0))</f>
        <v/>
      </c>
    </row>
    <row r="12216">
      <c r="A12216" s="11" t="n"/>
      <c r="B12216" s="11" t="n"/>
      <c r="C12216" s="11" t="n"/>
      <c r="E12216" s="12">
        <f>IF($A12216="","",IF(ISNUMBER($A12216),$A12216,IFERROR(DATEVALUE($A12216),"")))</f>
        <v/>
      </c>
      <c r="F12216" s="12">
        <f>IF($B12216="","",IF(ISNUMBER($B12216),HOUR($B12216)*2+MINUTE($B12216)/30,IFERROR(VALUE(LEFT($B12216,FIND(":",$B12216)-1))*2+VALUE(MID($B12216,FIND(":",$B12216)+1,2))/30,"")))</f>
        <v/>
      </c>
      <c r="G12216" s="12">
        <f>IF($E12216="","",IF(WEEKDAY($E12216,2)&lt;6,1,0))</f>
        <v/>
      </c>
      <c r="H12216" s="12">
        <f>IF(OR($E12216="",$F12216=""),"",IF(AND($G12216=1,$F12216&gt;='Working Hours'!$C$8,$F12216&lt;'Working Hours'!$C$9),1,0))</f>
        <v/>
      </c>
    </row>
    <row r="12217">
      <c r="A12217" s="11" t="n"/>
      <c r="B12217" s="11" t="n"/>
      <c r="C12217" s="11" t="n"/>
      <c r="E12217" s="12">
        <f>IF($A12217="","",IF(ISNUMBER($A12217),$A12217,IFERROR(DATEVALUE($A12217),"")))</f>
        <v/>
      </c>
      <c r="F12217" s="12">
        <f>IF($B12217="","",IF(ISNUMBER($B12217),HOUR($B12217)*2+MINUTE($B12217)/30,IFERROR(VALUE(LEFT($B12217,FIND(":",$B12217)-1))*2+VALUE(MID($B12217,FIND(":",$B12217)+1,2))/30,"")))</f>
        <v/>
      </c>
      <c r="G12217" s="12">
        <f>IF($E12217="","",IF(WEEKDAY($E12217,2)&lt;6,1,0))</f>
        <v/>
      </c>
      <c r="H12217" s="12">
        <f>IF(OR($E12217="",$F12217=""),"",IF(AND($G12217=1,$F12217&gt;='Working Hours'!$C$8,$F12217&lt;'Working Hours'!$C$9),1,0))</f>
        <v/>
      </c>
    </row>
    <row r="12218">
      <c r="A12218" s="11" t="n"/>
      <c r="B12218" s="11" t="n"/>
      <c r="C12218" s="11" t="n"/>
      <c r="E12218" s="12">
        <f>IF($A12218="","",IF(ISNUMBER($A12218),$A12218,IFERROR(DATEVALUE($A12218),"")))</f>
        <v/>
      </c>
      <c r="F12218" s="12">
        <f>IF($B12218="","",IF(ISNUMBER($B12218),HOUR($B12218)*2+MINUTE($B12218)/30,IFERROR(VALUE(LEFT($B12218,FIND(":",$B12218)-1))*2+VALUE(MID($B12218,FIND(":",$B12218)+1,2))/30,"")))</f>
        <v/>
      </c>
      <c r="G12218" s="12">
        <f>IF($E12218="","",IF(WEEKDAY($E12218,2)&lt;6,1,0))</f>
        <v/>
      </c>
      <c r="H12218" s="12">
        <f>IF(OR($E12218="",$F12218=""),"",IF(AND($G12218=1,$F12218&gt;='Working Hours'!$C$8,$F12218&lt;'Working Hours'!$C$9),1,0))</f>
        <v/>
      </c>
    </row>
    <row r="12219">
      <c r="A12219" s="11" t="n"/>
      <c r="B12219" s="11" t="n"/>
      <c r="C12219" s="11" t="n"/>
      <c r="E12219" s="12">
        <f>IF($A12219="","",IF(ISNUMBER($A12219),$A12219,IFERROR(DATEVALUE($A12219),"")))</f>
        <v/>
      </c>
      <c r="F12219" s="12">
        <f>IF($B12219="","",IF(ISNUMBER($B12219),HOUR($B12219)*2+MINUTE($B12219)/30,IFERROR(VALUE(LEFT($B12219,FIND(":",$B12219)-1))*2+VALUE(MID($B12219,FIND(":",$B12219)+1,2))/30,"")))</f>
        <v/>
      </c>
      <c r="G12219" s="12">
        <f>IF($E12219="","",IF(WEEKDAY($E12219,2)&lt;6,1,0))</f>
        <v/>
      </c>
      <c r="H12219" s="12">
        <f>IF(OR($E12219="",$F12219=""),"",IF(AND($G12219=1,$F12219&gt;='Working Hours'!$C$8,$F12219&lt;'Working Hours'!$C$9),1,0))</f>
        <v/>
      </c>
    </row>
    <row r="12220">
      <c r="A12220" s="11" t="n"/>
      <c r="B12220" s="11" t="n"/>
      <c r="C12220" s="11" t="n"/>
      <c r="E12220" s="12">
        <f>IF($A12220="","",IF(ISNUMBER($A12220),$A12220,IFERROR(DATEVALUE($A12220),"")))</f>
        <v/>
      </c>
      <c r="F12220" s="12">
        <f>IF($B12220="","",IF(ISNUMBER($B12220),HOUR($B12220)*2+MINUTE($B12220)/30,IFERROR(VALUE(LEFT($B12220,FIND(":",$B12220)-1))*2+VALUE(MID($B12220,FIND(":",$B12220)+1,2))/30,"")))</f>
        <v/>
      </c>
      <c r="G12220" s="12">
        <f>IF($E12220="","",IF(WEEKDAY($E12220,2)&lt;6,1,0))</f>
        <v/>
      </c>
      <c r="H12220" s="12">
        <f>IF(OR($E12220="",$F12220=""),"",IF(AND($G12220=1,$F12220&gt;='Working Hours'!$C$8,$F12220&lt;'Working Hours'!$C$9),1,0))</f>
        <v/>
      </c>
    </row>
    <row r="12221">
      <c r="A12221" s="11" t="n"/>
      <c r="B12221" s="11" t="n"/>
      <c r="C12221" s="11" t="n"/>
      <c r="E12221" s="12">
        <f>IF($A12221="","",IF(ISNUMBER($A12221),$A12221,IFERROR(DATEVALUE($A12221),"")))</f>
        <v/>
      </c>
      <c r="F12221" s="12">
        <f>IF($B12221="","",IF(ISNUMBER($B12221),HOUR($B12221)*2+MINUTE($B12221)/30,IFERROR(VALUE(LEFT($B12221,FIND(":",$B12221)-1))*2+VALUE(MID($B12221,FIND(":",$B12221)+1,2))/30,"")))</f>
        <v/>
      </c>
      <c r="G12221" s="12">
        <f>IF($E12221="","",IF(WEEKDAY($E12221,2)&lt;6,1,0))</f>
        <v/>
      </c>
      <c r="H12221" s="12">
        <f>IF(OR($E12221="",$F12221=""),"",IF(AND($G12221=1,$F12221&gt;='Working Hours'!$C$8,$F12221&lt;'Working Hours'!$C$9),1,0))</f>
        <v/>
      </c>
    </row>
    <row r="12222">
      <c r="A12222" s="11" t="n"/>
      <c r="B12222" s="11" t="n"/>
      <c r="C12222" s="11" t="n"/>
      <c r="E12222" s="12">
        <f>IF($A12222="","",IF(ISNUMBER($A12222),$A12222,IFERROR(DATEVALUE($A12222),"")))</f>
        <v/>
      </c>
      <c r="F12222" s="12">
        <f>IF($B12222="","",IF(ISNUMBER($B12222),HOUR($B12222)*2+MINUTE($B12222)/30,IFERROR(VALUE(LEFT($B12222,FIND(":",$B12222)-1))*2+VALUE(MID($B12222,FIND(":",$B12222)+1,2))/30,"")))</f>
        <v/>
      </c>
      <c r="G12222" s="12">
        <f>IF($E12222="","",IF(WEEKDAY($E12222,2)&lt;6,1,0))</f>
        <v/>
      </c>
      <c r="H12222" s="12">
        <f>IF(OR($E12222="",$F12222=""),"",IF(AND($G12222=1,$F12222&gt;='Working Hours'!$C$8,$F12222&lt;'Working Hours'!$C$9),1,0))</f>
        <v/>
      </c>
    </row>
    <row r="12223">
      <c r="A12223" s="11" t="n"/>
      <c r="B12223" s="11" t="n"/>
      <c r="C12223" s="11" t="n"/>
      <c r="E12223" s="12">
        <f>IF($A12223="","",IF(ISNUMBER($A12223),$A12223,IFERROR(DATEVALUE($A12223),"")))</f>
        <v/>
      </c>
      <c r="F12223" s="12">
        <f>IF($B12223="","",IF(ISNUMBER($B12223),HOUR($B12223)*2+MINUTE($B12223)/30,IFERROR(VALUE(LEFT($B12223,FIND(":",$B12223)-1))*2+VALUE(MID($B12223,FIND(":",$B12223)+1,2))/30,"")))</f>
        <v/>
      </c>
      <c r="G12223" s="12">
        <f>IF($E12223="","",IF(WEEKDAY($E12223,2)&lt;6,1,0))</f>
        <v/>
      </c>
      <c r="H12223" s="12">
        <f>IF(OR($E12223="",$F12223=""),"",IF(AND($G12223=1,$F12223&gt;='Working Hours'!$C$8,$F12223&lt;'Working Hours'!$C$9),1,0))</f>
        <v/>
      </c>
    </row>
    <row r="12224">
      <c r="A12224" s="11" t="n"/>
      <c r="B12224" s="11" t="n"/>
      <c r="C12224" s="11" t="n"/>
      <c r="E12224" s="12">
        <f>IF($A12224="","",IF(ISNUMBER($A12224),$A12224,IFERROR(DATEVALUE($A12224),"")))</f>
        <v/>
      </c>
      <c r="F12224" s="12">
        <f>IF($B12224="","",IF(ISNUMBER($B12224),HOUR($B12224)*2+MINUTE($B12224)/30,IFERROR(VALUE(LEFT($B12224,FIND(":",$B12224)-1))*2+VALUE(MID($B12224,FIND(":",$B12224)+1,2))/30,"")))</f>
        <v/>
      </c>
      <c r="G12224" s="12">
        <f>IF($E12224="","",IF(WEEKDAY($E12224,2)&lt;6,1,0))</f>
        <v/>
      </c>
      <c r="H12224" s="12">
        <f>IF(OR($E12224="",$F12224=""),"",IF(AND($G12224=1,$F12224&gt;='Working Hours'!$C$8,$F12224&lt;'Working Hours'!$C$9),1,0))</f>
        <v/>
      </c>
    </row>
    <row r="12225">
      <c r="A12225" s="11" t="n"/>
      <c r="B12225" s="11" t="n"/>
      <c r="C12225" s="11" t="n"/>
      <c r="E12225" s="12">
        <f>IF($A12225="","",IF(ISNUMBER($A12225),$A12225,IFERROR(DATEVALUE($A12225),"")))</f>
        <v/>
      </c>
      <c r="F12225" s="12">
        <f>IF($B12225="","",IF(ISNUMBER($B12225),HOUR($B12225)*2+MINUTE($B12225)/30,IFERROR(VALUE(LEFT($B12225,FIND(":",$B12225)-1))*2+VALUE(MID($B12225,FIND(":",$B12225)+1,2))/30,"")))</f>
        <v/>
      </c>
      <c r="G12225" s="12">
        <f>IF($E12225="","",IF(WEEKDAY($E12225,2)&lt;6,1,0))</f>
        <v/>
      </c>
      <c r="H12225" s="12">
        <f>IF(OR($E12225="",$F12225=""),"",IF(AND($G12225=1,$F12225&gt;='Working Hours'!$C$8,$F12225&lt;'Working Hours'!$C$9),1,0))</f>
        <v/>
      </c>
    </row>
    <row r="12226">
      <c r="A12226" s="11" t="n"/>
      <c r="B12226" s="11" t="n"/>
      <c r="C12226" s="11" t="n"/>
      <c r="E12226" s="12">
        <f>IF($A12226="","",IF(ISNUMBER($A12226),$A12226,IFERROR(DATEVALUE($A12226),"")))</f>
        <v/>
      </c>
      <c r="F12226" s="12">
        <f>IF($B12226="","",IF(ISNUMBER($B12226),HOUR($B12226)*2+MINUTE($B12226)/30,IFERROR(VALUE(LEFT($B12226,FIND(":",$B12226)-1))*2+VALUE(MID($B12226,FIND(":",$B12226)+1,2))/30,"")))</f>
        <v/>
      </c>
      <c r="G12226" s="12">
        <f>IF($E12226="","",IF(WEEKDAY($E12226,2)&lt;6,1,0))</f>
        <v/>
      </c>
      <c r="H12226" s="12">
        <f>IF(OR($E12226="",$F12226=""),"",IF(AND($G12226=1,$F12226&gt;='Working Hours'!$C$8,$F12226&lt;'Working Hours'!$C$9),1,0))</f>
        <v/>
      </c>
    </row>
    <row r="12227">
      <c r="A12227" s="11" t="n"/>
      <c r="B12227" s="11" t="n"/>
      <c r="C12227" s="11" t="n"/>
      <c r="E12227" s="12">
        <f>IF($A12227="","",IF(ISNUMBER($A12227),$A12227,IFERROR(DATEVALUE($A12227),"")))</f>
        <v/>
      </c>
      <c r="F12227" s="12">
        <f>IF($B12227="","",IF(ISNUMBER($B12227),HOUR($B12227)*2+MINUTE($B12227)/30,IFERROR(VALUE(LEFT($B12227,FIND(":",$B12227)-1))*2+VALUE(MID($B12227,FIND(":",$B12227)+1,2))/30,"")))</f>
        <v/>
      </c>
      <c r="G12227" s="12">
        <f>IF($E12227="","",IF(WEEKDAY($E12227,2)&lt;6,1,0))</f>
        <v/>
      </c>
      <c r="H12227" s="12">
        <f>IF(OR($E12227="",$F12227=""),"",IF(AND($G12227=1,$F12227&gt;='Working Hours'!$C$8,$F12227&lt;'Working Hours'!$C$9),1,0))</f>
        <v/>
      </c>
    </row>
    <row r="12228">
      <c r="A12228" s="11" t="n"/>
      <c r="B12228" s="11" t="n"/>
      <c r="C12228" s="11" t="n"/>
      <c r="E12228" s="12">
        <f>IF($A12228="","",IF(ISNUMBER($A12228),$A12228,IFERROR(DATEVALUE($A12228),"")))</f>
        <v/>
      </c>
      <c r="F12228" s="12">
        <f>IF($B12228="","",IF(ISNUMBER($B12228),HOUR($B12228)*2+MINUTE($B12228)/30,IFERROR(VALUE(LEFT($B12228,FIND(":",$B12228)-1))*2+VALUE(MID($B12228,FIND(":",$B12228)+1,2))/30,"")))</f>
        <v/>
      </c>
      <c r="G12228" s="12">
        <f>IF($E12228="","",IF(WEEKDAY($E12228,2)&lt;6,1,0))</f>
        <v/>
      </c>
      <c r="H12228" s="12">
        <f>IF(OR($E12228="",$F12228=""),"",IF(AND($G12228=1,$F12228&gt;='Working Hours'!$C$8,$F12228&lt;'Working Hours'!$C$9),1,0))</f>
        <v/>
      </c>
    </row>
    <row r="12229">
      <c r="A12229" s="11" t="n"/>
      <c r="B12229" s="11" t="n"/>
      <c r="C12229" s="11" t="n"/>
      <c r="E12229" s="12">
        <f>IF($A12229="","",IF(ISNUMBER($A12229),$A12229,IFERROR(DATEVALUE($A12229),"")))</f>
        <v/>
      </c>
      <c r="F12229" s="12">
        <f>IF($B12229="","",IF(ISNUMBER($B12229),HOUR($B12229)*2+MINUTE($B12229)/30,IFERROR(VALUE(LEFT($B12229,FIND(":",$B12229)-1))*2+VALUE(MID($B12229,FIND(":",$B12229)+1,2))/30,"")))</f>
        <v/>
      </c>
      <c r="G12229" s="12">
        <f>IF($E12229="","",IF(WEEKDAY($E12229,2)&lt;6,1,0))</f>
        <v/>
      </c>
      <c r="H12229" s="12">
        <f>IF(OR($E12229="",$F12229=""),"",IF(AND($G12229=1,$F12229&gt;='Working Hours'!$C$8,$F12229&lt;'Working Hours'!$C$9),1,0))</f>
        <v/>
      </c>
    </row>
    <row r="12230">
      <c r="A12230" s="11" t="n"/>
      <c r="B12230" s="11" t="n"/>
      <c r="C12230" s="11" t="n"/>
      <c r="E12230" s="12">
        <f>IF($A12230="","",IF(ISNUMBER($A12230),$A12230,IFERROR(DATEVALUE($A12230),"")))</f>
        <v/>
      </c>
      <c r="F12230" s="12">
        <f>IF($B12230="","",IF(ISNUMBER($B12230),HOUR($B12230)*2+MINUTE($B12230)/30,IFERROR(VALUE(LEFT($B12230,FIND(":",$B12230)-1))*2+VALUE(MID($B12230,FIND(":",$B12230)+1,2))/30,"")))</f>
        <v/>
      </c>
      <c r="G12230" s="12">
        <f>IF($E12230="","",IF(WEEKDAY($E12230,2)&lt;6,1,0))</f>
        <v/>
      </c>
      <c r="H12230" s="12">
        <f>IF(OR($E12230="",$F12230=""),"",IF(AND($G12230=1,$F12230&gt;='Working Hours'!$C$8,$F12230&lt;'Working Hours'!$C$9),1,0))</f>
        <v/>
      </c>
    </row>
    <row r="12231">
      <c r="A12231" s="11" t="n"/>
      <c r="B12231" s="11" t="n"/>
      <c r="C12231" s="11" t="n"/>
      <c r="E12231" s="12">
        <f>IF($A12231="","",IF(ISNUMBER($A12231),$A12231,IFERROR(DATEVALUE($A12231),"")))</f>
        <v/>
      </c>
      <c r="F12231" s="12">
        <f>IF($B12231="","",IF(ISNUMBER($B12231),HOUR($B12231)*2+MINUTE($B12231)/30,IFERROR(VALUE(LEFT($B12231,FIND(":",$B12231)-1))*2+VALUE(MID($B12231,FIND(":",$B12231)+1,2))/30,"")))</f>
        <v/>
      </c>
      <c r="G12231" s="12">
        <f>IF($E12231="","",IF(WEEKDAY($E12231,2)&lt;6,1,0))</f>
        <v/>
      </c>
      <c r="H12231" s="12">
        <f>IF(OR($E12231="",$F12231=""),"",IF(AND($G12231=1,$F12231&gt;='Working Hours'!$C$8,$F12231&lt;'Working Hours'!$C$9),1,0))</f>
        <v/>
      </c>
    </row>
    <row r="12232">
      <c r="A12232" s="11" t="n"/>
      <c r="B12232" s="11" t="n"/>
      <c r="C12232" s="11" t="n"/>
      <c r="E12232" s="12">
        <f>IF($A12232="","",IF(ISNUMBER($A12232),$A12232,IFERROR(DATEVALUE($A12232),"")))</f>
        <v/>
      </c>
      <c r="F12232" s="12">
        <f>IF($B12232="","",IF(ISNUMBER($B12232),HOUR($B12232)*2+MINUTE($B12232)/30,IFERROR(VALUE(LEFT($B12232,FIND(":",$B12232)-1))*2+VALUE(MID($B12232,FIND(":",$B12232)+1,2))/30,"")))</f>
        <v/>
      </c>
      <c r="G12232" s="12">
        <f>IF($E12232="","",IF(WEEKDAY($E12232,2)&lt;6,1,0))</f>
        <v/>
      </c>
      <c r="H12232" s="12">
        <f>IF(OR($E12232="",$F12232=""),"",IF(AND($G12232=1,$F12232&gt;='Working Hours'!$C$8,$F12232&lt;'Working Hours'!$C$9),1,0))</f>
        <v/>
      </c>
    </row>
    <row r="12233">
      <c r="A12233" s="11" t="n"/>
      <c r="B12233" s="11" t="n"/>
      <c r="C12233" s="11" t="n"/>
      <c r="E12233" s="12">
        <f>IF($A12233="","",IF(ISNUMBER($A12233),$A12233,IFERROR(DATEVALUE($A12233),"")))</f>
        <v/>
      </c>
      <c r="F12233" s="12">
        <f>IF($B12233="","",IF(ISNUMBER($B12233),HOUR($B12233)*2+MINUTE($B12233)/30,IFERROR(VALUE(LEFT($B12233,FIND(":",$B12233)-1))*2+VALUE(MID($B12233,FIND(":",$B12233)+1,2))/30,"")))</f>
        <v/>
      </c>
      <c r="G12233" s="12">
        <f>IF($E12233="","",IF(WEEKDAY($E12233,2)&lt;6,1,0))</f>
        <v/>
      </c>
      <c r="H12233" s="12">
        <f>IF(OR($E12233="",$F12233=""),"",IF(AND($G12233=1,$F12233&gt;='Working Hours'!$C$8,$F12233&lt;'Working Hours'!$C$9),1,0))</f>
        <v/>
      </c>
    </row>
    <row r="12234">
      <c r="A12234" s="11" t="n"/>
      <c r="B12234" s="11" t="n"/>
      <c r="C12234" s="11" t="n"/>
      <c r="E12234" s="12">
        <f>IF($A12234="","",IF(ISNUMBER($A12234),$A12234,IFERROR(DATEVALUE($A12234),"")))</f>
        <v/>
      </c>
      <c r="F12234" s="12">
        <f>IF($B12234="","",IF(ISNUMBER($B12234),HOUR($B12234)*2+MINUTE($B12234)/30,IFERROR(VALUE(LEFT($B12234,FIND(":",$B12234)-1))*2+VALUE(MID($B12234,FIND(":",$B12234)+1,2))/30,"")))</f>
        <v/>
      </c>
      <c r="G12234" s="12">
        <f>IF($E12234="","",IF(WEEKDAY($E12234,2)&lt;6,1,0))</f>
        <v/>
      </c>
      <c r="H12234" s="12">
        <f>IF(OR($E12234="",$F12234=""),"",IF(AND($G12234=1,$F12234&gt;='Working Hours'!$C$8,$F12234&lt;'Working Hours'!$C$9),1,0))</f>
        <v/>
      </c>
    </row>
    <row r="12235">
      <c r="A12235" s="11" t="n"/>
      <c r="B12235" s="11" t="n"/>
      <c r="C12235" s="11" t="n"/>
      <c r="E12235" s="12">
        <f>IF($A12235="","",IF(ISNUMBER($A12235),$A12235,IFERROR(DATEVALUE($A12235),"")))</f>
        <v/>
      </c>
      <c r="F12235" s="12">
        <f>IF($B12235="","",IF(ISNUMBER($B12235),HOUR($B12235)*2+MINUTE($B12235)/30,IFERROR(VALUE(LEFT($B12235,FIND(":",$B12235)-1))*2+VALUE(MID($B12235,FIND(":",$B12235)+1,2))/30,"")))</f>
        <v/>
      </c>
      <c r="G12235" s="12">
        <f>IF($E12235="","",IF(WEEKDAY($E12235,2)&lt;6,1,0))</f>
        <v/>
      </c>
      <c r="H12235" s="12">
        <f>IF(OR($E12235="",$F12235=""),"",IF(AND($G12235=1,$F12235&gt;='Working Hours'!$C$8,$F12235&lt;'Working Hours'!$C$9),1,0))</f>
        <v/>
      </c>
    </row>
    <row r="12236">
      <c r="A12236" s="11" t="n"/>
      <c r="B12236" s="11" t="n"/>
      <c r="C12236" s="11" t="n"/>
      <c r="E12236" s="12">
        <f>IF($A12236="","",IF(ISNUMBER($A12236),$A12236,IFERROR(DATEVALUE($A12236),"")))</f>
        <v/>
      </c>
      <c r="F12236" s="12">
        <f>IF($B12236="","",IF(ISNUMBER($B12236),HOUR($B12236)*2+MINUTE($B12236)/30,IFERROR(VALUE(LEFT($B12236,FIND(":",$B12236)-1))*2+VALUE(MID($B12236,FIND(":",$B12236)+1,2))/30,"")))</f>
        <v/>
      </c>
      <c r="G12236" s="12">
        <f>IF($E12236="","",IF(WEEKDAY($E12236,2)&lt;6,1,0))</f>
        <v/>
      </c>
      <c r="H12236" s="12">
        <f>IF(OR($E12236="",$F12236=""),"",IF(AND($G12236=1,$F12236&gt;='Working Hours'!$C$8,$F12236&lt;'Working Hours'!$C$9),1,0))</f>
        <v/>
      </c>
    </row>
    <row r="12237">
      <c r="A12237" s="11" t="n"/>
      <c r="B12237" s="11" t="n"/>
      <c r="C12237" s="11" t="n"/>
      <c r="E12237" s="12">
        <f>IF($A12237="","",IF(ISNUMBER($A12237),$A12237,IFERROR(DATEVALUE($A12237),"")))</f>
        <v/>
      </c>
      <c r="F12237" s="12">
        <f>IF($B12237="","",IF(ISNUMBER($B12237),HOUR($B12237)*2+MINUTE($B12237)/30,IFERROR(VALUE(LEFT($B12237,FIND(":",$B12237)-1))*2+VALUE(MID($B12237,FIND(":",$B12237)+1,2))/30,"")))</f>
        <v/>
      </c>
      <c r="G12237" s="12">
        <f>IF($E12237="","",IF(WEEKDAY($E12237,2)&lt;6,1,0))</f>
        <v/>
      </c>
      <c r="H12237" s="12">
        <f>IF(OR($E12237="",$F12237=""),"",IF(AND($G12237=1,$F12237&gt;='Working Hours'!$C$8,$F12237&lt;'Working Hours'!$C$9),1,0))</f>
        <v/>
      </c>
    </row>
    <row r="12238">
      <c r="A12238" s="11" t="n"/>
      <c r="B12238" s="11" t="n"/>
      <c r="C12238" s="11" t="n"/>
      <c r="E12238" s="12">
        <f>IF($A12238="","",IF(ISNUMBER($A12238),$A12238,IFERROR(DATEVALUE($A12238),"")))</f>
        <v/>
      </c>
      <c r="F12238" s="12">
        <f>IF($B12238="","",IF(ISNUMBER($B12238),HOUR($B12238)*2+MINUTE($B12238)/30,IFERROR(VALUE(LEFT($B12238,FIND(":",$B12238)-1))*2+VALUE(MID($B12238,FIND(":",$B12238)+1,2))/30,"")))</f>
        <v/>
      </c>
      <c r="G12238" s="12">
        <f>IF($E12238="","",IF(WEEKDAY($E12238,2)&lt;6,1,0))</f>
        <v/>
      </c>
      <c r="H12238" s="12">
        <f>IF(OR($E12238="",$F12238=""),"",IF(AND($G12238=1,$F12238&gt;='Working Hours'!$C$8,$F12238&lt;'Working Hours'!$C$9),1,0))</f>
        <v/>
      </c>
    </row>
    <row r="12239">
      <c r="A12239" s="11" t="n"/>
      <c r="B12239" s="11" t="n"/>
      <c r="C12239" s="11" t="n"/>
      <c r="E12239" s="12">
        <f>IF($A12239="","",IF(ISNUMBER($A12239),$A12239,IFERROR(DATEVALUE($A12239),"")))</f>
        <v/>
      </c>
      <c r="F12239" s="12">
        <f>IF($B12239="","",IF(ISNUMBER($B12239),HOUR($B12239)*2+MINUTE($B12239)/30,IFERROR(VALUE(LEFT($B12239,FIND(":",$B12239)-1))*2+VALUE(MID($B12239,FIND(":",$B12239)+1,2))/30,"")))</f>
        <v/>
      </c>
      <c r="G12239" s="12">
        <f>IF($E12239="","",IF(WEEKDAY($E12239,2)&lt;6,1,0))</f>
        <v/>
      </c>
      <c r="H12239" s="12">
        <f>IF(OR($E12239="",$F12239=""),"",IF(AND($G12239=1,$F12239&gt;='Working Hours'!$C$8,$F12239&lt;'Working Hours'!$C$9),1,0))</f>
        <v/>
      </c>
    </row>
    <row r="12240">
      <c r="A12240" s="11" t="n"/>
      <c r="B12240" s="11" t="n"/>
      <c r="C12240" s="11" t="n"/>
      <c r="E12240" s="12">
        <f>IF($A12240="","",IF(ISNUMBER($A12240),$A12240,IFERROR(DATEVALUE($A12240),"")))</f>
        <v/>
      </c>
      <c r="F12240" s="12">
        <f>IF($B12240="","",IF(ISNUMBER($B12240),HOUR($B12240)*2+MINUTE($B12240)/30,IFERROR(VALUE(LEFT($B12240,FIND(":",$B12240)-1))*2+VALUE(MID($B12240,FIND(":",$B12240)+1,2))/30,"")))</f>
        <v/>
      </c>
      <c r="G12240" s="12">
        <f>IF($E12240="","",IF(WEEKDAY($E12240,2)&lt;6,1,0))</f>
        <v/>
      </c>
      <c r="H12240" s="12">
        <f>IF(OR($E12240="",$F12240=""),"",IF(AND($G12240=1,$F12240&gt;='Working Hours'!$C$8,$F12240&lt;'Working Hours'!$C$9),1,0))</f>
        <v/>
      </c>
    </row>
    <row r="12241">
      <c r="A12241" s="11" t="n"/>
      <c r="B12241" s="11" t="n"/>
      <c r="C12241" s="11" t="n"/>
      <c r="E12241" s="12">
        <f>IF($A12241="","",IF(ISNUMBER($A12241),$A12241,IFERROR(DATEVALUE($A12241),"")))</f>
        <v/>
      </c>
      <c r="F12241" s="12">
        <f>IF($B12241="","",IF(ISNUMBER($B12241),HOUR($B12241)*2+MINUTE($B12241)/30,IFERROR(VALUE(LEFT($B12241,FIND(":",$B12241)-1))*2+VALUE(MID($B12241,FIND(":",$B12241)+1,2))/30,"")))</f>
        <v/>
      </c>
      <c r="G12241" s="12">
        <f>IF($E12241="","",IF(WEEKDAY($E12241,2)&lt;6,1,0))</f>
        <v/>
      </c>
      <c r="H12241" s="12">
        <f>IF(OR($E12241="",$F12241=""),"",IF(AND($G12241=1,$F12241&gt;='Working Hours'!$C$8,$F12241&lt;'Working Hours'!$C$9),1,0))</f>
        <v/>
      </c>
    </row>
    <row r="12242">
      <c r="A12242" s="11" t="n"/>
      <c r="B12242" s="11" t="n"/>
      <c r="C12242" s="11" t="n"/>
      <c r="E12242" s="12">
        <f>IF($A12242="","",IF(ISNUMBER($A12242),$A12242,IFERROR(DATEVALUE($A12242),"")))</f>
        <v/>
      </c>
      <c r="F12242" s="12">
        <f>IF($B12242="","",IF(ISNUMBER($B12242),HOUR($B12242)*2+MINUTE($B12242)/30,IFERROR(VALUE(LEFT($B12242,FIND(":",$B12242)-1))*2+VALUE(MID($B12242,FIND(":",$B12242)+1,2))/30,"")))</f>
        <v/>
      </c>
      <c r="G12242" s="12">
        <f>IF($E12242="","",IF(WEEKDAY($E12242,2)&lt;6,1,0))</f>
        <v/>
      </c>
      <c r="H12242" s="12">
        <f>IF(OR($E12242="",$F12242=""),"",IF(AND($G12242=1,$F12242&gt;='Working Hours'!$C$8,$F12242&lt;'Working Hours'!$C$9),1,0))</f>
        <v/>
      </c>
    </row>
    <row r="12243">
      <c r="A12243" s="11" t="n"/>
      <c r="B12243" s="11" t="n"/>
      <c r="C12243" s="11" t="n"/>
      <c r="E12243" s="12">
        <f>IF($A12243="","",IF(ISNUMBER($A12243),$A12243,IFERROR(DATEVALUE($A12243),"")))</f>
        <v/>
      </c>
      <c r="F12243" s="12">
        <f>IF($B12243="","",IF(ISNUMBER($B12243),HOUR($B12243)*2+MINUTE($B12243)/30,IFERROR(VALUE(LEFT($B12243,FIND(":",$B12243)-1))*2+VALUE(MID($B12243,FIND(":",$B12243)+1,2))/30,"")))</f>
        <v/>
      </c>
      <c r="G12243" s="12">
        <f>IF($E12243="","",IF(WEEKDAY($E12243,2)&lt;6,1,0))</f>
        <v/>
      </c>
      <c r="H12243" s="12">
        <f>IF(OR($E12243="",$F12243=""),"",IF(AND($G12243=1,$F12243&gt;='Working Hours'!$C$8,$F12243&lt;'Working Hours'!$C$9),1,0))</f>
        <v/>
      </c>
    </row>
    <row r="12244">
      <c r="A12244" s="11" t="n"/>
      <c r="B12244" s="11" t="n"/>
      <c r="C12244" s="11" t="n"/>
      <c r="E12244" s="12">
        <f>IF($A12244="","",IF(ISNUMBER($A12244),$A12244,IFERROR(DATEVALUE($A12244),"")))</f>
        <v/>
      </c>
      <c r="F12244" s="12">
        <f>IF($B12244="","",IF(ISNUMBER($B12244),HOUR($B12244)*2+MINUTE($B12244)/30,IFERROR(VALUE(LEFT($B12244,FIND(":",$B12244)-1))*2+VALUE(MID($B12244,FIND(":",$B12244)+1,2))/30,"")))</f>
        <v/>
      </c>
      <c r="G12244" s="12">
        <f>IF($E12244="","",IF(WEEKDAY($E12244,2)&lt;6,1,0))</f>
        <v/>
      </c>
      <c r="H12244" s="12">
        <f>IF(OR($E12244="",$F12244=""),"",IF(AND($G12244=1,$F12244&gt;='Working Hours'!$C$8,$F12244&lt;'Working Hours'!$C$9),1,0))</f>
        <v/>
      </c>
    </row>
    <row r="12245">
      <c r="A12245" s="11" t="n"/>
      <c r="B12245" s="11" t="n"/>
      <c r="C12245" s="11" t="n"/>
      <c r="E12245" s="12">
        <f>IF($A12245="","",IF(ISNUMBER($A12245),$A12245,IFERROR(DATEVALUE($A12245),"")))</f>
        <v/>
      </c>
      <c r="F12245" s="12">
        <f>IF($B12245="","",IF(ISNUMBER($B12245),HOUR($B12245)*2+MINUTE($B12245)/30,IFERROR(VALUE(LEFT($B12245,FIND(":",$B12245)-1))*2+VALUE(MID($B12245,FIND(":",$B12245)+1,2))/30,"")))</f>
        <v/>
      </c>
      <c r="G12245" s="12">
        <f>IF($E12245="","",IF(WEEKDAY($E12245,2)&lt;6,1,0))</f>
        <v/>
      </c>
      <c r="H12245" s="12">
        <f>IF(OR($E12245="",$F12245=""),"",IF(AND($G12245=1,$F12245&gt;='Working Hours'!$C$8,$F12245&lt;'Working Hours'!$C$9),1,0))</f>
        <v/>
      </c>
    </row>
    <row r="12246">
      <c r="A12246" s="11" t="n"/>
      <c r="B12246" s="11" t="n"/>
      <c r="C12246" s="11" t="n"/>
      <c r="E12246" s="12">
        <f>IF($A12246="","",IF(ISNUMBER($A12246),$A12246,IFERROR(DATEVALUE($A12246),"")))</f>
        <v/>
      </c>
      <c r="F12246" s="12">
        <f>IF($B12246="","",IF(ISNUMBER($B12246),HOUR($B12246)*2+MINUTE($B12246)/30,IFERROR(VALUE(LEFT($B12246,FIND(":",$B12246)-1))*2+VALUE(MID($B12246,FIND(":",$B12246)+1,2))/30,"")))</f>
        <v/>
      </c>
      <c r="G12246" s="12">
        <f>IF($E12246="","",IF(WEEKDAY($E12246,2)&lt;6,1,0))</f>
        <v/>
      </c>
      <c r="H12246" s="12">
        <f>IF(OR($E12246="",$F12246=""),"",IF(AND($G12246=1,$F12246&gt;='Working Hours'!$C$8,$F12246&lt;'Working Hours'!$C$9),1,0))</f>
        <v/>
      </c>
    </row>
    <row r="12247">
      <c r="A12247" s="11" t="n"/>
      <c r="B12247" s="11" t="n"/>
      <c r="C12247" s="11" t="n"/>
      <c r="E12247" s="12">
        <f>IF($A12247="","",IF(ISNUMBER($A12247),$A12247,IFERROR(DATEVALUE($A12247),"")))</f>
        <v/>
      </c>
      <c r="F12247" s="12">
        <f>IF($B12247="","",IF(ISNUMBER($B12247),HOUR($B12247)*2+MINUTE($B12247)/30,IFERROR(VALUE(LEFT($B12247,FIND(":",$B12247)-1))*2+VALUE(MID($B12247,FIND(":",$B12247)+1,2))/30,"")))</f>
        <v/>
      </c>
      <c r="G12247" s="12">
        <f>IF($E12247="","",IF(WEEKDAY($E12247,2)&lt;6,1,0))</f>
        <v/>
      </c>
      <c r="H12247" s="12">
        <f>IF(OR($E12247="",$F12247=""),"",IF(AND($G12247=1,$F12247&gt;='Working Hours'!$C$8,$F12247&lt;'Working Hours'!$C$9),1,0))</f>
        <v/>
      </c>
    </row>
    <row r="12248">
      <c r="A12248" s="11" t="n"/>
      <c r="B12248" s="11" t="n"/>
      <c r="C12248" s="11" t="n"/>
      <c r="E12248" s="12">
        <f>IF($A12248="","",IF(ISNUMBER($A12248),$A12248,IFERROR(DATEVALUE($A12248),"")))</f>
        <v/>
      </c>
      <c r="F12248" s="12">
        <f>IF($B12248="","",IF(ISNUMBER($B12248),HOUR($B12248)*2+MINUTE($B12248)/30,IFERROR(VALUE(LEFT($B12248,FIND(":",$B12248)-1))*2+VALUE(MID($B12248,FIND(":",$B12248)+1,2))/30,"")))</f>
        <v/>
      </c>
      <c r="G12248" s="12">
        <f>IF($E12248="","",IF(WEEKDAY($E12248,2)&lt;6,1,0))</f>
        <v/>
      </c>
      <c r="H12248" s="12">
        <f>IF(OR($E12248="",$F12248=""),"",IF(AND($G12248=1,$F12248&gt;='Working Hours'!$C$8,$F12248&lt;'Working Hours'!$C$9),1,0))</f>
        <v/>
      </c>
    </row>
    <row r="12249">
      <c r="A12249" s="11" t="n"/>
      <c r="B12249" s="11" t="n"/>
      <c r="C12249" s="11" t="n"/>
      <c r="E12249" s="12">
        <f>IF($A12249="","",IF(ISNUMBER($A12249),$A12249,IFERROR(DATEVALUE($A12249),"")))</f>
        <v/>
      </c>
      <c r="F12249" s="12">
        <f>IF($B12249="","",IF(ISNUMBER($B12249),HOUR($B12249)*2+MINUTE($B12249)/30,IFERROR(VALUE(LEFT($B12249,FIND(":",$B12249)-1))*2+VALUE(MID($B12249,FIND(":",$B12249)+1,2))/30,"")))</f>
        <v/>
      </c>
      <c r="G12249" s="12">
        <f>IF($E12249="","",IF(WEEKDAY($E12249,2)&lt;6,1,0))</f>
        <v/>
      </c>
      <c r="H12249" s="12">
        <f>IF(OR($E12249="",$F12249=""),"",IF(AND($G12249=1,$F12249&gt;='Working Hours'!$C$8,$F12249&lt;'Working Hours'!$C$9),1,0))</f>
        <v/>
      </c>
    </row>
    <row r="12250">
      <c r="A12250" s="11" t="n"/>
      <c r="B12250" s="11" t="n"/>
      <c r="C12250" s="11" t="n"/>
      <c r="E12250" s="12">
        <f>IF($A12250="","",IF(ISNUMBER($A12250),$A12250,IFERROR(DATEVALUE($A12250),"")))</f>
        <v/>
      </c>
      <c r="F12250" s="12">
        <f>IF($B12250="","",IF(ISNUMBER($B12250),HOUR($B12250)*2+MINUTE($B12250)/30,IFERROR(VALUE(LEFT($B12250,FIND(":",$B12250)-1))*2+VALUE(MID($B12250,FIND(":",$B12250)+1,2))/30,"")))</f>
        <v/>
      </c>
      <c r="G12250" s="12">
        <f>IF($E12250="","",IF(WEEKDAY($E12250,2)&lt;6,1,0))</f>
        <v/>
      </c>
      <c r="H12250" s="12">
        <f>IF(OR($E12250="",$F12250=""),"",IF(AND($G12250=1,$F12250&gt;='Working Hours'!$C$8,$F12250&lt;'Working Hours'!$C$9),1,0))</f>
        <v/>
      </c>
    </row>
    <row r="12251">
      <c r="A12251" s="11" t="n"/>
      <c r="B12251" s="11" t="n"/>
      <c r="C12251" s="11" t="n"/>
      <c r="E12251" s="12">
        <f>IF($A12251="","",IF(ISNUMBER($A12251),$A12251,IFERROR(DATEVALUE($A12251),"")))</f>
        <v/>
      </c>
      <c r="F12251" s="12">
        <f>IF($B12251="","",IF(ISNUMBER($B12251),HOUR($B12251)*2+MINUTE($B12251)/30,IFERROR(VALUE(LEFT($B12251,FIND(":",$B12251)-1))*2+VALUE(MID($B12251,FIND(":",$B12251)+1,2))/30,"")))</f>
        <v/>
      </c>
      <c r="G12251" s="12">
        <f>IF($E12251="","",IF(WEEKDAY($E12251,2)&lt;6,1,0))</f>
        <v/>
      </c>
      <c r="H12251" s="12">
        <f>IF(OR($E12251="",$F12251=""),"",IF(AND($G12251=1,$F12251&gt;='Working Hours'!$C$8,$F12251&lt;'Working Hours'!$C$9),1,0))</f>
        <v/>
      </c>
    </row>
    <row r="12252">
      <c r="A12252" s="11" t="n"/>
      <c r="B12252" s="11" t="n"/>
      <c r="C12252" s="11" t="n"/>
      <c r="E12252" s="12">
        <f>IF($A12252="","",IF(ISNUMBER($A12252),$A12252,IFERROR(DATEVALUE($A12252),"")))</f>
        <v/>
      </c>
      <c r="F12252" s="12">
        <f>IF($B12252="","",IF(ISNUMBER($B12252),HOUR($B12252)*2+MINUTE($B12252)/30,IFERROR(VALUE(LEFT($B12252,FIND(":",$B12252)-1))*2+VALUE(MID($B12252,FIND(":",$B12252)+1,2))/30,"")))</f>
        <v/>
      </c>
      <c r="G12252" s="12">
        <f>IF($E12252="","",IF(WEEKDAY($E12252,2)&lt;6,1,0))</f>
        <v/>
      </c>
      <c r="H12252" s="12">
        <f>IF(OR($E12252="",$F12252=""),"",IF(AND($G12252=1,$F12252&gt;='Working Hours'!$C$8,$F12252&lt;'Working Hours'!$C$9),1,0))</f>
        <v/>
      </c>
    </row>
    <row r="12253">
      <c r="A12253" s="11" t="n"/>
      <c r="B12253" s="11" t="n"/>
      <c r="C12253" s="11" t="n"/>
      <c r="E12253" s="12">
        <f>IF($A12253="","",IF(ISNUMBER($A12253),$A12253,IFERROR(DATEVALUE($A12253),"")))</f>
        <v/>
      </c>
      <c r="F12253" s="12">
        <f>IF($B12253="","",IF(ISNUMBER($B12253),HOUR($B12253)*2+MINUTE($B12253)/30,IFERROR(VALUE(LEFT($B12253,FIND(":",$B12253)-1))*2+VALUE(MID($B12253,FIND(":",$B12253)+1,2))/30,"")))</f>
        <v/>
      </c>
      <c r="G12253" s="12">
        <f>IF($E12253="","",IF(WEEKDAY($E12253,2)&lt;6,1,0))</f>
        <v/>
      </c>
      <c r="H12253" s="12">
        <f>IF(OR($E12253="",$F12253=""),"",IF(AND($G12253=1,$F12253&gt;='Working Hours'!$C$8,$F12253&lt;'Working Hours'!$C$9),1,0))</f>
        <v/>
      </c>
    </row>
    <row r="12254">
      <c r="A12254" s="11" t="n"/>
      <c r="B12254" s="11" t="n"/>
      <c r="C12254" s="11" t="n"/>
      <c r="E12254" s="12">
        <f>IF($A12254="","",IF(ISNUMBER($A12254),$A12254,IFERROR(DATEVALUE($A12254),"")))</f>
        <v/>
      </c>
      <c r="F12254" s="12">
        <f>IF($B12254="","",IF(ISNUMBER($B12254),HOUR($B12254)*2+MINUTE($B12254)/30,IFERROR(VALUE(LEFT($B12254,FIND(":",$B12254)-1))*2+VALUE(MID($B12254,FIND(":",$B12254)+1,2))/30,"")))</f>
        <v/>
      </c>
      <c r="G12254" s="12">
        <f>IF($E12254="","",IF(WEEKDAY($E12254,2)&lt;6,1,0))</f>
        <v/>
      </c>
      <c r="H12254" s="12">
        <f>IF(OR($E12254="",$F12254=""),"",IF(AND($G12254=1,$F12254&gt;='Working Hours'!$C$8,$F12254&lt;'Working Hours'!$C$9),1,0))</f>
        <v/>
      </c>
    </row>
    <row r="12255">
      <c r="A12255" s="11" t="n"/>
      <c r="B12255" s="11" t="n"/>
      <c r="C12255" s="11" t="n"/>
      <c r="E12255" s="12">
        <f>IF($A12255="","",IF(ISNUMBER($A12255),$A12255,IFERROR(DATEVALUE($A12255),"")))</f>
        <v/>
      </c>
      <c r="F12255" s="12">
        <f>IF($B12255="","",IF(ISNUMBER($B12255),HOUR($B12255)*2+MINUTE($B12255)/30,IFERROR(VALUE(LEFT($B12255,FIND(":",$B12255)-1))*2+VALUE(MID($B12255,FIND(":",$B12255)+1,2))/30,"")))</f>
        <v/>
      </c>
      <c r="G12255" s="12">
        <f>IF($E12255="","",IF(WEEKDAY($E12255,2)&lt;6,1,0))</f>
        <v/>
      </c>
      <c r="H12255" s="12">
        <f>IF(OR($E12255="",$F12255=""),"",IF(AND($G12255=1,$F12255&gt;='Working Hours'!$C$8,$F12255&lt;'Working Hours'!$C$9),1,0))</f>
        <v/>
      </c>
    </row>
    <row r="12256">
      <c r="A12256" s="11" t="n"/>
      <c r="B12256" s="11" t="n"/>
      <c r="C12256" s="11" t="n"/>
      <c r="E12256" s="12">
        <f>IF($A12256="","",IF(ISNUMBER($A12256),$A12256,IFERROR(DATEVALUE($A12256),"")))</f>
        <v/>
      </c>
      <c r="F12256" s="12">
        <f>IF($B12256="","",IF(ISNUMBER($B12256),HOUR($B12256)*2+MINUTE($B12256)/30,IFERROR(VALUE(LEFT($B12256,FIND(":",$B12256)-1))*2+VALUE(MID($B12256,FIND(":",$B12256)+1,2))/30,"")))</f>
        <v/>
      </c>
      <c r="G12256" s="12">
        <f>IF($E12256="","",IF(WEEKDAY($E12256,2)&lt;6,1,0))</f>
        <v/>
      </c>
      <c r="H12256" s="12">
        <f>IF(OR($E12256="",$F12256=""),"",IF(AND($G12256=1,$F12256&gt;='Working Hours'!$C$8,$F12256&lt;'Working Hours'!$C$9),1,0))</f>
        <v/>
      </c>
    </row>
    <row r="12257">
      <c r="A12257" s="11" t="n"/>
      <c r="B12257" s="11" t="n"/>
      <c r="C12257" s="11" t="n"/>
      <c r="E12257" s="12">
        <f>IF($A12257="","",IF(ISNUMBER($A12257),$A12257,IFERROR(DATEVALUE($A12257),"")))</f>
        <v/>
      </c>
      <c r="F12257" s="12">
        <f>IF($B12257="","",IF(ISNUMBER($B12257),HOUR($B12257)*2+MINUTE($B12257)/30,IFERROR(VALUE(LEFT($B12257,FIND(":",$B12257)-1))*2+VALUE(MID($B12257,FIND(":",$B12257)+1,2))/30,"")))</f>
        <v/>
      </c>
      <c r="G12257" s="12">
        <f>IF($E12257="","",IF(WEEKDAY($E12257,2)&lt;6,1,0))</f>
        <v/>
      </c>
      <c r="H12257" s="12">
        <f>IF(OR($E12257="",$F12257=""),"",IF(AND($G12257=1,$F12257&gt;='Working Hours'!$C$8,$F12257&lt;'Working Hours'!$C$9),1,0))</f>
        <v/>
      </c>
    </row>
    <row r="12258">
      <c r="A12258" s="11" t="n"/>
      <c r="B12258" s="11" t="n"/>
      <c r="C12258" s="11" t="n"/>
      <c r="E12258" s="12">
        <f>IF($A12258="","",IF(ISNUMBER($A12258),$A12258,IFERROR(DATEVALUE($A12258),"")))</f>
        <v/>
      </c>
      <c r="F12258" s="12">
        <f>IF($B12258="","",IF(ISNUMBER($B12258),HOUR($B12258)*2+MINUTE($B12258)/30,IFERROR(VALUE(LEFT($B12258,FIND(":",$B12258)-1))*2+VALUE(MID($B12258,FIND(":",$B12258)+1,2))/30,"")))</f>
        <v/>
      </c>
      <c r="G12258" s="12">
        <f>IF($E12258="","",IF(WEEKDAY($E12258,2)&lt;6,1,0))</f>
        <v/>
      </c>
      <c r="H12258" s="12">
        <f>IF(OR($E12258="",$F12258=""),"",IF(AND($G12258=1,$F12258&gt;='Working Hours'!$C$8,$F12258&lt;'Working Hours'!$C$9),1,0))</f>
        <v/>
      </c>
    </row>
    <row r="12259">
      <c r="A12259" s="11" t="n"/>
      <c r="B12259" s="11" t="n"/>
      <c r="C12259" s="11" t="n"/>
      <c r="E12259" s="12">
        <f>IF($A12259="","",IF(ISNUMBER($A12259),$A12259,IFERROR(DATEVALUE($A12259),"")))</f>
        <v/>
      </c>
      <c r="F12259" s="12">
        <f>IF($B12259="","",IF(ISNUMBER($B12259),HOUR($B12259)*2+MINUTE($B12259)/30,IFERROR(VALUE(LEFT($B12259,FIND(":",$B12259)-1))*2+VALUE(MID($B12259,FIND(":",$B12259)+1,2))/30,"")))</f>
        <v/>
      </c>
      <c r="G12259" s="12">
        <f>IF($E12259="","",IF(WEEKDAY($E12259,2)&lt;6,1,0))</f>
        <v/>
      </c>
      <c r="H12259" s="12">
        <f>IF(OR($E12259="",$F12259=""),"",IF(AND($G12259=1,$F12259&gt;='Working Hours'!$C$8,$F12259&lt;'Working Hours'!$C$9),1,0))</f>
        <v/>
      </c>
    </row>
    <row r="12260">
      <c r="A12260" s="11" t="n"/>
      <c r="B12260" s="11" t="n"/>
      <c r="C12260" s="11" t="n"/>
      <c r="E12260" s="12">
        <f>IF($A12260="","",IF(ISNUMBER($A12260),$A12260,IFERROR(DATEVALUE($A12260),"")))</f>
        <v/>
      </c>
      <c r="F12260" s="12">
        <f>IF($B12260="","",IF(ISNUMBER($B12260),HOUR($B12260)*2+MINUTE($B12260)/30,IFERROR(VALUE(LEFT($B12260,FIND(":",$B12260)-1))*2+VALUE(MID($B12260,FIND(":",$B12260)+1,2))/30,"")))</f>
        <v/>
      </c>
      <c r="G12260" s="12">
        <f>IF($E12260="","",IF(WEEKDAY($E12260,2)&lt;6,1,0))</f>
        <v/>
      </c>
      <c r="H12260" s="12">
        <f>IF(OR($E12260="",$F12260=""),"",IF(AND($G12260=1,$F12260&gt;='Working Hours'!$C$8,$F12260&lt;'Working Hours'!$C$9),1,0))</f>
        <v/>
      </c>
    </row>
    <row r="12261">
      <c r="A12261" s="11" t="n"/>
      <c r="B12261" s="11" t="n"/>
      <c r="C12261" s="11" t="n"/>
      <c r="E12261" s="12">
        <f>IF($A12261="","",IF(ISNUMBER($A12261),$A12261,IFERROR(DATEVALUE($A12261),"")))</f>
        <v/>
      </c>
      <c r="F12261" s="12">
        <f>IF($B12261="","",IF(ISNUMBER($B12261),HOUR($B12261)*2+MINUTE($B12261)/30,IFERROR(VALUE(LEFT($B12261,FIND(":",$B12261)-1))*2+VALUE(MID($B12261,FIND(":",$B12261)+1,2))/30,"")))</f>
        <v/>
      </c>
      <c r="G12261" s="12">
        <f>IF($E12261="","",IF(WEEKDAY($E12261,2)&lt;6,1,0))</f>
        <v/>
      </c>
      <c r="H12261" s="12">
        <f>IF(OR($E12261="",$F12261=""),"",IF(AND($G12261=1,$F12261&gt;='Working Hours'!$C$8,$F12261&lt;'Working Hours'!$C$9),1,0))</f>
        <v/>
      </c>
    </row>
    <row r="12262">
      <c r="A12262" s="11" t="n"/>
      <c r="B12262" s="11" t="n"/>
      <c r="C12262" s="11" t="n"/>
      <c r="E12262" s="12">
        <f>IF($A12262="","",IF(ISNUMBER($A12262),$A12262,IFERROR(DATEVALUE($A12262),"")))</f>
        <v/>
      </c>
      <c r="F12262" s="12">
        <f>IF($B12262="","",IF(ISNUMBER($B12262),HOUR($B12262)*2+MINUTE($B12262)/30,IFERROR(VALUE(LEFT($B12262,FIND(":",$B12262)-1))*2+VALUE(MID($B12262,FIND(":",$B12262)+1,2))/30,"")))</f>
        <v/>
      </c>
      <c r="G12262" s="12">
        <f>IF($E12262="","",IF(WEEKDAY($E12262,2)&lt;6,1,0))</f>
        <v/>
      </c>
      <c r="H12262" s="12">
        <f>IF(OR($E12262="",$F12262=""),"",IF(AND($G12262=1,$F12262&gt;='Working Hours'!$C$8,$F12262&lt;'Working Hours'!$C$9),1,0))</f>
        <v/>
      </c>
    </row>
    <row r="12263">
      <c r="A12263" s="11" t="n"/>
      <c r="B12263" s="11" t="n"/>
      <c r="C12263" s="11" t="n"/>
      <c r="E12263" s="12">
        <f>IF($A12263="","",IF(ISNUMBER($A12263),$A12263,IFERROR(DATEVALUE($A12263),"")))</f>
        <v/>
      </c>
      <c r="F12263" s="12">
        <f>IF($B12263="","",IF(ISNUMBER($B12263),HOUR($B12263)*2+MINUTE($B12263)/30,IFERROR(VALUE(LEFT($B12263,FIND(":",$B12263)-1))*2+VALUE(MID($B12263,FIND(":",$B12263)+1,2))/30,"")))</f>
        <v/>
      </c>
      <c r="G12263" s="12">
        <f>IF($E12263="","",IF(WEEKDAY($E12263,2)&lt;6,1,0))</f>
        <v/>
      </c>
      <c r="H12263" s="12">
        <f>IF(OR($E12263="",$F12263=""),"",IF(AND($G12263=1,$F12263&gt;='Working Hours'!$C$8,$F12263&lt;'Working Hours'!$C$9),1,0))</f>
        <v/>
      </c>
    </row>
    <row r="12264">
      <c r="A12264" s="11" t="n"/>
      <c r="B12264" s="11" t="n"/>
      <c r="C12264" s="11" t="n"/>
      <c r="E12264" s="12">
        <f>IF($A12264="","",IF(ISNUMBER($A12264),$A12264,IFERROR(DATEVALUE($A12264),"")))</f>
        <v/>
      </c>
      <c r="F12264" s="12">
        <f>IF($B12264="","",IF(ISNUMBER($B12264),HOUR($B12264)*2+MINUTE($B12264)/30,IFERROR(VALUE(LEFT($B12264,FIND(":",$B12264)-1))*2+VALUE(MID($B12264,FIND(":",$B12264)+1,2))/30,"")))</f>
        <v/>
      </c>
      <c r="G12264" s="12">
        <f>IF($E12264="","",IF(WEEKDAY($E12264,2)&lt;6,1,0))</f>
        <v/>
      </c>
      <c r="H12264" s="12">
        <f>IF(OR($E12264="",$F12264=""),"",IF(AND($G12264=1,$F12264&gt;='Working Hours'!$C$8,$F12264&lt;'Working Hours'!$C$9),1,0))</f>
        <v/>
      </c>
    </row>
    <row r="12265">
      <c r="A12265" s="11" t="n"/>
      <c r="B12265" s="11" t="n"/>
      <c r="C12265" s="11" t="n"/>
      <c r="E12265" s="12">
        <f>IF($A12265="","",IF(ISNUMBER($A12265),$A12265,IFERROR(DATEVALUE($A12265),"")))</f>
        <v/>
      </c>
      <c r="F12265" s="12">
        <f>IF($B12265="","",IF(ISNUMBER($B12265),HOUR($B12265)*2+MINUTE($B12265)/30,IFERROR(VALUE(LEFT($B12265,FIND(":",$B12265)-1))*2+VALUE(MID($B12265,FIND(":",$B12265)+1,2))/30,"")))</f>
        <v/>
      </c>
      <c r="G12265" s="12">
        <f>IF($E12265="","",IF(WEEKDAY($E12265,2)&lt;6,1,0))</f>
        <v/>
      </c>
      <c r="H12265" s="12">
        <f>IF(OR($E12265="",$F12265=""),"",IF(AND($G12265=1,$F12265&gt;='Working Hours'!$C$8,$F12265&lt;'Working Hours'!$C$9),1,0))</f>
        <v/>
      </c>
    </row>
    <row r="12266">
      <c r="A12266" s="11" t="n"/>
      <c r="B12266" s="11" t="n"/>
      <c r="C12266" s="11" t="n"/>
      <c r="E12266" s="12">
        <f>IF($A12266="","",IF(ISNUMBER($A12266),$A12266,IFERROR(DATEVALUE($A12266),"")))</f>
        <v/>
      </c>
      <c r="F12266" s="12">
        <f>IF($B12266="","",IF(ISNUMBER($B12266),HOUR($B12266)*2+MINUTE($B12266)/30,IFERROR(VALUE(LEFT($B12266,FIND(":",$B12266)-1))*2+VALUE(MID($B12266,FIND(":",$B12266)+1,2))/30,"")))</f>
        <v/>
      </c>
      <c r="G12266" s="12">
        <f>IF($E12266="","",IF(WEEKDAY($E12266,2)&lt;6,1,0))</f>
        <v/>
      </c>
      <c r="H12266" s="12">
        <f>IF(OR($E12266="",$F12266=""),"",IF(AND($G12266=1,$F12266&gt;='Working Hours'!$C$8,$F12266&lt;'Working Hours'!$C$9),1,0))</f>
        <v/>
      </c>
    </row>
    <row r="12267">
      <c r="A12267" s="11" t="n"/>
      <c r="B12267" s="11" t="n"/>
      <c r="C12267" s="11" t="n"/>
      <c r="E12267" s="12">
        <f>IF($A12267="","",IF(ISNUMBER($A12267),$A12267,IFERROR(DATEVALUE($A12267),"")))</f>
        <v/>
      </c>
      <c r="F12267" s="12">
        <f>IF($B12267="","",IF(ISNUMBER($B12267),HOUR($B12267)*2+MINUTE($B12267)/30,IFERROR(VALUE(LEFT($B12267,FIND(":",$B12267)-1))*2+VALUE(MID($B12267,FIND(":",$B12267)+1,2))/30,"")))</f>
        <v/>
      </c>
      <c r="G12267" s="12">
        <f>IF($E12267="","",IF(WEEKDAY($E12267,2)&lt;6,1,0))</f>
        <v/>
      </c>
      <c r="H12267" s="12">
        <f>IF(OR($E12267="",$F12267=""),"",IF(AND($G12267=1,$F12267&gt;='Working Hours'!$C$8,$F12267&lt;'Working Hours'!$C$9),1,0))</f>
        <v/>
      </c>
    </row>
    <row r="12268">
      <c r="A12268" s="11" t="n"/>
      <c r="B12268" s="11" t="n"/>
      <c r="C12268" s="11" t="n"/>
      <c r="E12268" s="12">
        <f>IF($A12268="","",IF(ISNUMBER($A12268),$A12268,IFERROR(DATEVALUE($A12268),"")))</f>
        <v/>
      </c>
      <c r="F12268" s="12">
        <f>IF($B12268="","",IF(ISNUMBER($B12268),HOUR($B12268)*2+MINUTE($B12268)/30,IFERROR(VALUE(LEFT($B12268,FIND(":",$B12268)-1))*2+VALUE(MID($B12268,FIND(":",$B12268)+1,2))/30,"")))</f>
        <v/>
      </c>
      <c r="G12268" s="12">
        <f>IF($E12268="","",IF(WEEKDAY($E12268,2)&lt;6,1,0))</f>
        <v/>
      </c>
      <c r="H12268" s="12">
        <f>IF(OR($E12268="",$F12268=""),"",IF(AND($G12268=1,$F12268&gt;='Working Hours'!$C$8,$F12268&lt;'Working Hours'!$C$9),1,0))</f>
        <v/>
      </c>
    </row>
    <row r="12269">
      <c r="A12269" s="11" t="n"/>
      <c r="B12269" s="11" t="n"/>
      <c r="C12269" s="11" t="n"/>
      <c r="E12269" s="12">
        <f>IF($A12269="","",IF(ISNUMBER($A12269),$A12269,IFERROR(DATEVALUE($A12269),"")))</f>
        <v/>
      </c>
      <c r="F12269" s="12">
        <f>IF($B12269="","",IF(ISNUMBER($B12269),HOUR($B12269)*2+MINUTE($B12269)/30,IFERROR(VALUE(LEFT($B12269,FIND(":",$B12269)-1))*2+VALUE(MID($B12269,FIND(":",$B12269)+1,2))/30,"")))</f>
        <v/>
      </c>
      <c r="G12269" s="12">
        <f>IF($E12269="","",IF(WEEKDAY($E12269,2)&lt;6,1,0))</f>
        <v/>
      </c>
      <c r="H12269" s="12">
        <f>IF(OR($E12269="",$F12269=""),"",IF(AND($G12269=1,$F12269&gt;='Working Hours'!$C$8,$F12269&lt;'Working Hours'!$C$9),1,0))</f>
        <v/>
      </c>
    </row>
    <row r="12270">
      <c r="A12270" s="11" t="n"/>
      <c r="B12270" s="11" t="n"/>
      <c r="C12270" s="11" t="n"/>
      <c r="E12270" s="12">
        <f>IF($A12270="","",IF(ISNUMBER($A12270),$A12270,IFERROR(DATEVALUE($A12270),"")))</f>
        <v/>
      </c>
      <c r="F12270" s="12">
        <f>IF($B12270="","",IF(ISNUMBER($B12270),HOUR($B12270)*2+MINUTE($B12270)/30,IFERROR(VALUE(LEFT($B12270,FIND(":",$B12270)-1))*2+VALUE(MID($B12270,FIND(":",$B12270)+1,2))/30,"")))</f>
        <v/>
      </c>
      <c r="G12270" s="12">
        <f>IF($E12270="","",IF(WEEKDAY($E12270,2)&lt;6,1,0))</f>
        <v/>
      </c>
      <c r="H12270" s="12">
        <f>IF(OR($E12270="",$F12270=""),"",IF(AND($G12270=1,$F12270&gt;='Working Hours'!$C$8,$F12270&lt;'Working Hours'!$C$9),1,0))</f>
        <v/>
      </c>
    </row>
    <row r="12271">
      <c r="A12271" s="11" t="n"/>
      <c r="B12271" s="11" t="n"/>
      <c r="C12271" s="11" t="n"/>
      <c r="E12271" s="12">
        <f>IF($A12271="","",IF(ISNUMBER($A12271),$A12271,IFERROR(DATEVALUE($A12271),"")))</f>
        <v/>
      </c>
      <c r="F12271" s="12">
        <f>IF($B12271="","",IF(ISNUMBER($B12271),HOUR($B12271)*2+MINUTE($B12271)/30,IFERROR(VALUE(LEFT($B12271,FIND(":",$B12271)-1))*2+VALUE(MID($B12271,FIND(":",$B12271)+1,2))/30,"")))</f>
        <v/>
      </c>
      <c r="G12271" s="12">
        <f>IF($E12271="","",IF(WEEKDAY($E12271,2)&lt;6,1,0))</f>
        <v/>
      </c>
      <c r="H12271" s="12">
        <f>IF(OR($E12271="",$F12271=""),"",IF(AND($G12271=1,$F12271&gt;='Working Hours'!$C$8,$F12271&lt;'Working Hours'!$C$9),1,0))</f>
        <v/>
      </c>
    </row>
    <row r="12272">
      <c r="A12272" s="11" t="n"/>
      <c r="B12272" s="11" t="n"/>
      <c r="C12272" s="11" t="n"/>
      <c r="E12272" s="12">
        <f>IF($A12272="","",IF(ISNUMBER($A12272),$A12272,IFERROR(DATEVALUE($A12272),"")))</f>
        <v/>
      </c>
      <c r="F12272" s="12">
        <f>IF($B12272="","",IF(ISNUMBER($B12272),HOUR($B12272)*2+MINUTE($B12272)/30,IFERROR(VALUE(LEFT($B12272,FIND(":",$B12272)-1))*2+VALUE(MID($B12272,FIND(":",$B12272)+1,2))/30,"")))</f>
        <v/>
      </c>
      <c r="G12272" s="12">
        <f>IF($E12272="","",IF(WEEKDAY($E12272,2)&lt;6,1,0))</f>
        <v/>
      </c>
      <c r="H12272" s="12">
        <f>IF(OR($E12272="",$F12272=""),"",IF(AND($G12272=1,$F12272&gt;='Working Hours'!$C$8,$F12272&lt;'Working Hours'!$C$9),1,0))</f>
        <v/>
      </c>
    </row>
    <row r="12273">
      <c r="A12273" s="11" t="n"/>
      <c r="B12273" s="11" t="n"/>
      <c r="C12273" s="11" t="n"/>
      <c r="E12273" s="12">
        <f>IF($A12273="","",IF(ISNUMBER($A12273),$A12273,IFERROR(DATEVALUE($A12273),"")))</f>
        <v/>
      </c>
      <c r="F12273" s="12">
        <f>IF($B12273="","",IF(ISNUMBER($B12273),HOUR($B12273)*2+MINUTE($B12273)/30,IFERROR(VALUE(LEFT($B12273,FIND(":",$B12273)-1))*2+VALUE(MID($B12273,FIND(":",$B12273)+1,2))/30,"")))</f>
        <v/>
      </c>
      <c r="G12273" s="12">
        <f>IF($E12273="","",IF(WEEKDAY($E12273,2)&lt;6,1,0))</f>
        <v/>
      </c>
      <c r="H12273" s="12">
        <f>IF(OR($E12273="",$F12273=""),"",IF(AND($G12273=1,$F12273&gt;='Working Hours'!$C$8,$F12273&lt;'Working Hours'!$C$9),1,0))</f>
        <v/>
      </c>
    </row>
    <row r="12274">
      <c r="A12274" s="11" t="n"/>
      <c r="B12274" s="11" t="n"/>
      <c r="C12274" s="11" t="n"/>
      <c r="E12274" s="12">
        <f>IF($A12274="","",IF(ISNUMBER($A12274),$A12274,IFERROR(DATEVALUE($A12274),"")))</f>
        <v/>
      </c>
      <c r="F12274" s="12">
        <f>IF($B12274="","",IF(ISNUMBER($B12274),HOUR($B12274)*2+MINUTE($B12274)/30,IFERROR(VALUE(LEFT($B12274,FIND(":",$B12274)-1))*2+VALUE(MID($B12274,FIND(":",$B12274)+1,2))/30,"")))</f>
        <v/>
      </c>
      <c r="G12274" s="12">
        <f>IF($E12274="","",IF(WEEKDAY($E12274,2)&lt;6,1,0))</f>
        <v/>
      </c>
      <c r="H12274" s="12">
        <f>IF(OR($E12274="",$F12274=""),"",IF(AND($G12274=1,$F12274&gt;='Working Hours'!$C$8,$F12274&lt;'Working Hours'!$C$9),1,0))</f>
        <v/>
      </c>
    </row>
    <row r="12275">
      <c r="A12275" s="11" t="n"/>
      <c r="B12275" s="11" t="n"/>
      <c r="C12275" s="11" t="n"/>
      <c r="E12275" s="12">
        <f>IF($A12275="","",IF(ISNUMBER($A12275),$A12275,IFERROR(DATEVALUE($A12275),"")))</f>
        <v/>
      </c>
      <c r="F12275" s="12">
        <f>IF($B12275="","",IF(ISNUMBER($B12275),HOUR($B12275)*2+MINUTE($B12275)/30,IFERROR(VALUE(LEFT($B12275,FIND(":",$B12275)-1))*2+VALUE(MID($B12275,FIND(":",$B12275)+1,2))/30,"")))</f>
        <v/>
      </c>
      <c r="G12275" s="12">
        <f>IF($E12275="","",IF(WEEKDAY($E12275,2)&lt;6,1,0))</f>
        <v/>
      </c>
      <c r="H12275" s="12">
        <f>IF(OR($E12275="",$F12275=""),"",IF(AND($G12275=1,$F12275&gt;='Working Hours'!$C$8,$F12275&lt;'Working Hours'!$C$9),1,0))</f>
        <v/>
      </c>
    </row>
    <row r="12276">
      <c r="A12276" s="11" t="n"/>
      <c r="B12276" s="11" t="n"/>
      <c r="C12276" s="11" t="n"/>
      <c r="E12276" s="12">
        <f>IF($A12276="","",IF(ISNUMBER($A12276),$A12276,IFERROR(DATEVALUE($A12276),"")))</f>
        <v/>
      </c>
      <c r="F12276" s="12">
        <f>IF($B12276="","",IF(ISNUMBER($B12276),HOUR($B12276)*2+MINUTE($B12276)/30,IFERROR(VALUE(LEFT($B12276,FIND(":",$B12276)-1))*2+VALUE(MID($B12276,FIND(":",$B12276)+1,2))/30,"")))</f>
        <v/>
      </c>
      <c r="G12276" s="12">
        <f>IF($E12276="","",IF(WEEKDAY($E12276,2)&lt;6,1,0))</f>
        <v/>
      </c>
      <c r="H12276" s="12">
        <f>IF(OR($E12276="",$F12276=""),"",IF(AND($G12276=1,$F12276&gt;='Working Hours'!$C$8,$F12276&lt;'Working Hours'!$C$9),1,0))</f>
        <v/>
      </c>
    </row>
    <row r="12277">
      <c r="A12277" s="11" t="n"/>
      <c r="B12277" s="11" t="n"/>
      <c r="C12277" s="11" t="n"/>
      <c r="E12277" s="12">
        <f>IF($A12277="","",IF(ISNUMBER($A12277),$A12277,IFERROR(DATEVALUE($A12277),"")))</f>
        <v/>
      </c>
      <c r="F12277" s="12">
        <f>IF($B12277="","",IF(ISNUMBER($B12277),HOUR($B12277)*2+MINUTE($B12277)/30,IFERROR(VALUE(LEFT($B12277,FIND(":",$B12277)-1))*2+VALUE(MID($B12277,FIND(":",$B12277)+1,2))/30,"")))</f>
        <v/>
      </c>
      <c r="G12277" s="12">
        <f>IF($E12277="","",IF(WEEKDAY($E12277,2)&lt;6,1,0))</f>
        <v/>
      </c>
      <c r="H12277" s="12">
        <f>IF(OR($E12277="",$F12277=""),"",IF(AND($G12277=1,$F12277&gt;='Working Hours'!$C$8,$F12277&lt;'Working Hours'!$C$9),1,0))</f>
        <v/>
      </c>
    </row>
    <row r="12278">
      <c r="A12278" s="11" t="n"/>
      <c r="B12278" s="11" t="n"/>
      <c r="C12278" s="11" t="n"/>
      <c r="E12278" s="12">
        <f>IF($A12278="","",IF(ISNUMBER($A12278),$A12278,IFERROR(DATEVALUE($A12278),"")))</f>
        <v/>
      </c>
      <c r="F12278" s="12">
        <f>IF($B12278="","",IF(ISNUMBER($B12278),HOUR($B12278)*2+MINUTE($B12278)/30,IFERROR(VALUE(LEFT($B12278,FIND(":",$B12278)-1))*2+VALUE(MID($B12278,FIND(":",$B12278)+1,2))/30,"")))</f>
        <v/>
      </c>
      <c r="G12278" s="12">
        <f>IF($E12278="","",IF(WEEKDAY($E12278,2)&lt;6,1,0))</f>
        <v/>
      </c>
      <c r="H12278" s="12">
        <f>IF(OR($E12278="",$F12278=""),"",IF(AND($G12278=1,$F12278&gt;='Working Hours'!$C$8,$F12278&lt;'Working Hours'!$C$9),1,0))</f>
        <v/>
      </c>
    </row>
    <row r="12279">
      <c r="A12279" s="11" t="n"/>
      <c r="B12279" s="11" t="n"/>
      <c r="C12279" s="11" t="n"/>
      <c r="E12279" s="12">
        <f>IF($A12279="","",IF(ISNUMBER($A12279),$A12279,IFERROR(DATEVALUE($A12279),"")))</f>
        <v/>
      </c>
      <c r="F12279" s="12">
        <f>IF($B12279="","",IF(ISNUMBER($B12279),HOUR($B12279)*2+MINUTE($B12279)/30,IFERROR(VALUE(LEFT($B12279,FIND(":",$B12279)-1))*2+VALUE(MID($B12279,FIND(":",$B12279)+1,2))/30,"")))</f>
        <v/>
      </c>
      <c r="G12279" s="12">
        <f>IF($E12279="","",IF(WEEKDAY($E12279,2)&lt;6,1,0))</f>
        <v/>
      </c>
      <c r="H12279" s="12">
        <f>IF(OR($E12279="",$F12279=""),"",IF(AND($G12279=1,$F12279&gt;='Working Hours'!$C$8,$F12279&lt;'Working Hours'!$C$9),1,0))</f>
        <v/>
      </c>
    </row>
    <row r="12280">
      <c r="A12280" s="11" t="n"/>
      <c r="B12280" s="11" t="n"/>
      <c r="C12280" s="11" t="n"/>
      <c r="E12280" s="12">
        <f>IF($A12280="","",IF(ISNUMBER($A12280),$A12280,IFERROR(DATEVALUE($A12280),"")))</f>
        <v/>
      </c>
      <c r="F12280" s="12">
        <f>IF($B12280="","",IF(ISNUMBER($B12280),HOUR($B12280)*2+MINUTE($B12280)/30,IFERROR(VALUE(LEFT($B12280,FIND(":",$B12280)-1))*2+VALUE(MID($B12280,FIND(":",$B12280)+1,2))/30,"")))</f>
        <v/>
      </c>
      <c r="G12280" s="12">
        <f>IF($E12280="","",IF(WEEKDAY($E12280,2)&lt;6,1,0))</f>
        <v/>
      </c>
      <c r="H12280" s="12">
        <f>IF(OR($E12280="",$F12280=""),"",IF(AND($G12280=1,$F12280&gt;='Working Hours'!$C$8,$F12280&lt;'Working Hours'!$C$9),1,0))</f>
        <v/>
      </c>
    </row>
    <row r="12281">
      <c r="A12281" s="11" t="n"/>
      <c r="B12281" s="11" t="n"/>
      <c r="C12281" s="11" t="n"/>
      <c r="E12281" s="12">
        <f>IF($A12281="","",IF(ISNUMBER($A12281),$A12281,IFERROR(DATEVALUE($A12281),"")))</f>
        <v/>
      </c>
      <c r="F12281" s="12">
        <f>IF($B12281="","",IF(ISNUMBER($B12281),HOUR($B12281)*2+MINUTE($B12281)/30,IFERROR(VALUE(LEFT($B12281,FIND(":",$B12281)-1))*2+VALUE(MID($B12281,FIND(":",$B12281)+1,2))/30,"")))</f>
        <v/>
      </c>
      <c r="G12281" s="12">
        <f>IF($E12281="","",IF(WEEKDAY($E12281,2)&lt;6,1,0))</f>
        <v/>
      </c>
      <c r="H12281" s="12">
        <f>IF(OR($E12281="",$F12281=""),"",IF(AND($G12281=1,$F12281&gt;='Working Hours'!$C$8,$F12281&lt;'Working Hours'!$C$9),1,0))</f>
        <v/>
      </c>
    </row>
    <row r="12282">
      <c r="A12282" s="11" t="n"/>
      <c r="B12282" s="11" t="n"/>
      <c r="C12282" s="11" t="n"/>
      <c r="E12282" s="12">
        <f>IF($A12282="","",IF(ISNUMBER($A12282),$A12282,IFERROR(DATEVALUE($A12282),"")))</f>
        <v/>
      </c>
      <c r="F12282" s="12">
        <f>IF($B12282="","",IF(ISNUMBER($B12282),HOUR($B12282)*2+MINUTE($B12282)/30,IFERROR(VALUE(LEFT($B12282,FIND(":",$B12282)-1))*2+VALUE(MID($B12282,FIND(":",$B12282)+1,2))/30,"")))</f>
        <v/>
      </c>
      <c r="G12282" s="12">
        <f>IF($E12282="","",IF(WEEKDAY($E12282,2)&lt;6,1,0))</f>
        <v/>
      </c>
      <c r="H12282" s="12">
        <f>IF(OR($E12282="",$F12282=""),"",IF(AND($G12282=1,$F12282&gt;='Working Hours'!$C$8,$F12282&lt;'Working Hours'!$C$9),1,0))</f>
        <v/>
      </c>
    </row>
    <row r="12283">
      <c r="A12283" s="11" t="n"/>
      <c r="B12283" s="11" t="n"/>
      <c r="C12283" s="11" t="n"/>
      <c r="E12283" s="12">
        <f>IF($A12283="","",IF(ISNUMBER($A12283),$A12283,IFERROR(DATEVALUE($A12283),"")))</f>
        <v/>
      </c>
      <c r="F12283" s="12">
        <f>IF($B12283="","",IF(ISNUMBER($B12283),HOUR($B12283)*2+MINUTE($B12283)/30,IFERROR(VALUE(LEFT($B12283,FIND(":",$B12283)-1))*2+VALUE(MID($B12283,FIND(":",$B12283)+1,2))/30,"")))</f>
        <v/>
      </c>
      <c r="G12283" s="12">
        <f>IF($E12283="","",IF(WEEKDAY($E12283,2)&lt;6,1,0))</f>
        <v/>
      </c>
      <c r="H12283" s="12">
        <f>IF(OR($E12283="",$F12283=""),"",IF(AND($G12283=1,$F12283&gt;='Working Hours'!$C$8,$F12283&lt;'Working Hours'!$C$9),1,0))</f>
        <v/>
      </c>
    </row>
    <row r="12284">
      <c r="A12284" s="11" t="n"/>
      <c r="B12284" s="11" t="n"/>
      <c r="C12284" s="11" t="n"/>
      <c r="E12284" s="12">
        <f>IF($A12284="","",IF(ISNUMBER($A12284),$A12284,IFERROR(DATEVALUE($A12284),"")))</f>
        <v/>
      </c>
      <c r="F12284" s="12">
        <f>IF($B12284="","",IF(ISNUMBER($B12284),HOUR($B12284)*2+MINUTE($B12284)/30,IFERROR(VALUE(LEFT($B12284,FIND(":",$B12284)-1))*2+VALUE(MID($B12284,FIND(":",$B12284)+1,2))/30,"")))</f>
        <v/>
      </c>
      <c r="G12284" s="12">
        <f>IF($E12284="","",IF(WEEKDAY($E12284,2)&lt;6,1,0))</f>
        <v/>
      </c>
      <c r="H12284" s="12">
        <f>IF(OR($E12284="",$F12284=""),"",IF(AND($G12284=1,$F12284&gt;='Working Hours'!$C$8,$F12284&lt;'Working Hours'!$C$9),1,0))</f>
        <v/>
      </c>
    </row>
    <row r="12285">
      <c r="A12285" s="11" t="n"/>
      <c r="B12285" s="11" t="n"/>
      <c r="C12285" s="11" t="n"/>
      <c r="E12285" s="12">
        <f>IF($A12285="","",IF(ISNUMBER($A12285),$A12285,IFERROR(DATEVALUE($A12285),"")))</f>
        <v/>
      </c>
      <c r="F12285" s="12">
        <f>IF($B12285="","",IF(ISNUMBER($B12285),HOUR($B12285)*2+MINUTE($B12285)/30,IFERROR(VALUE(LEFT($B12285,FIND(":",$B12285)-1))*2+VALUE(MID($B12285,FIND(":",$B12285)+1,2))/30,"")))</f>
        <v/>
      </c>
      <c r="G12285" s="12">
        <f>IF($E12285="","",IF(WEEKDAY($E12285,2)&lt;6,1,0))</f>
        <v/>
      </c>
      <c r="H12285" s="12">
        <f>IF(OR($E12285="",$F12285=""),"",IF(AND($G12285=1,$F12285&gt;='Working Hours'!$C$8,$F12285&lt;'Working Hours'!$C$9),1,0))</f>
        <v/>
      </c>
    </row>
    <row r="12286">
      <c r="A12286" s="11" t="n"/>
      <c r="B12286" s="11" t="n"/>
      <c r="C12286" s="11" t="n"/>
      <c r="E12286" s="12">
        <f>IF($A12286="","",IF(ISNUMBER($A12286),$A12286,IFERROR(DATEVALUE($A12286),"")))</f>
        <v/>
      </c>
      <c r="F12286" s="12">
        <f>IF($B12286="","",IF(ISNUMBER($B12286),HOUR($B12286)*2+MINUTE($B12286)/30,IFERROR(VALUE(LEFT($B12286,FIND(":",$B12286)-1))*2+VALUE(MID($B12286,FIND(":",$B12286)+1,2))/30,"")))</f>
        <v/>
      </c>
      <c r="G12286" s="12">
        <f>IF($E12286="","",IF(WEEKDAY($E12286,2)&lt;6,1,0))</f>
        <v/>
      </c>
      <c r="H12286" s="12">
        <f>IF(OR($E12286="",$F12286=""),"",IF(AND($G12286=1,$F12286&gt;='Working Hours'!$C$8,$F12286&lt;'Working Hours'!$C$9),1,0))</f>
        <v/>
      </c>
    </row>
    <row r="12287">
      <c r="A12287" s="11" t="n"/>
      <c r="B12287" s="11" t="n"/>
      <c r="C12287" s="11" t="n"/>
      <c r="E12287" s="12">
        <f>IF($A12287="","",IF(ISNUMBER($A12287),$A12287,IFERROR(DATEVALUE($A12287),"")))</f>
        <v/>
      </c>
      <c r="F12287" s="12">
        <f>IF($B12287="","",IF(ISNUMBER($B12287),HOUR($B12287)*2+MINUTE($B12287)/30,IFERROR(VALUE(LEFT($B12287,FIND(":",$B12287)-1))*2+VALUE(MID($B12287,FIND(":",$B12287)+1,2))/30,"")))</f>
        <v/>
      </c>
      <c r="G12287" s="12">
        <f>IF($E12287="","",IF(WEEKDAY($E12287,2)&lt;6,1,0))</f>
        <v/>
      </c>
      <c r="H12287" s="12">
        <f>IF(OR($E12287="",$F12287=""),"",IF(AND($G12287=1,$F12287&gt;='Working Hours'!$C$8,$F12287&lt;'Working Hours'!$C$9),1,0))</f>
        <v/>
      </c>
    </row>
    <row r="12288">
      <c r="A12288" s="11" t="n"/>
      <c r="B12288" s="11" t="n"/>
      <c r="C12288" s="11" t="n"/>
      <c r="E12288" s="12">
        <f>IF($A12288="","",IF(ISNUMBER($A12288),$A12288,IFERROR(DATEVALUE($A12288),"")))</f>
        <v/>
      </c>
      <c r="F12288" s="12">
        <f>IF($B12288="","",IF(ISNUMBER($B12288),HOUR($B12288)*2+MINUTE($B12288)/30,IFERROR(VALUE(LEFT($B12288,FIND(":",$B12288)-1))*2+VALUE(MID($B12288,FIND(":",$B12288)+1,2))/30,"")))</f>
        <v/>
      </c>
      <c r="G12288" s="12">
        <f>IF($E12288="","",IF(WEEKDAY($E12288,2)&lt;6,1,0))</f>
        <v/>
      </c>
      <c r="H12288" s="12">
        <f>IF(OR($E12288="",$F12288=""),"",IF(AND($G12288=1,$F12288&gt;='Working Hours'!$C$8,$F12288&lt;'Working Hours'!$C$9),1,0))</f>
        <v/>
      </c>
    </row>
    <row r="12289">
      <c r="A12289" s="11" t="n"/>
      <c r="B12289" s="11" t="n"/>
      <c r="C12289" s="11" t="n"/>
      <c r="E12289" s="12">
        <f>IF($A12289="","",IF(ISNUMBER($A12289),$A12289,IFERROR(DATEVALUE($A12289),"")))</f>
        <v/>
      </c>
      <c r="F12289" s="12">
        <f>IF($B12289="","",IF(ISNUMBER($B12289),HOUR($B12289)*2+MINUTE($B12289)/30,IFERROR(VALUE(LEFT($B12289,FIND(":",$B12289)-1))*2+VALUE(MID($B12289,FIND(":",$B12289)+1,2))/30,"")))</f>
        <v/>
      </c>
      <c r="G12289" s="12">
        <f>IF($E12289="","",IF(WEEKDAY($E12289,2)&lt;6,1,0))</f>
        <v/>
      </c>
      <c r="H12289" s="12">
        <f>IF(OR($E12289="",$F12289=""),"",IF(AND($G12289=1,$F12289&gt;='Working Hours'!$C$8,$F12289&lt;'Working Hours'!$C$9),1,0))</f>
        <v/>
      </c>
    </row>
    <row r="12290">
      <c r="A12290" s="11" t="n"/>
      <c r="B12290" s="11" t="n"/>
      <c r="C12290" s="11" t="n"/>
      <c r="E12290" s="12">
        <f>IF($A12290="","",IF(ISNUMBER($A12290),$A12290,IFERROR(DATEVALUE($A12290),"")))</f>
        <v/>
      </c>
      <c r="F12290" s="12">
        <f>IF($B12290="","",IF(ISNUMBER($B12290),HOUR($B12290)*2+MINUTE($B12290)/30,IFERROR(VALUE(LEFT($B12290,FIND(":",$B12290)-1))*2+VALUE(MID($B12290,FIND(":",$B12290)+1,2))/30,"")))</f>
        <v/>
      </c>
      <c r="G12290" s="12">
        <f>IF($E12290="","",IF(WEEKDAY($E12290,2)&lt;6,1,0))</f>
        <v/>
      </c>
      <c r="H12290" s="12">
        <f>IF(OR($E12290="",$F12290=""),"",IF(AND($G12290=1,$F12290&gt;='Working Hours'!$C$8,$F12290&lt;'Working Hours'!$C$9),1,0))</f>
        <v/>
      </c>
    </row>
    <row r="12291">
      <c r="A12291" s="11" t="n"/>
      <c r="B12291" s="11" t="n"/>
      <c r="C12291" s="11" t="n"/>
      <c r="E12291" s="12">
        <f>IF($A12291="","",IF(ISNUMBER($A12291),$A12291,IFERROR(DATEVALUE($A12291),"")))</f>
        <v/>
      </c>
      <c r="F12291" s="12">
        <f>IF($B12291="","",IF(ISNUMBER($B12291),HOUR($B12291)*2+MINUTE($B12291)/30,IFERROR(VALUE(LEFT($B12291,FIND(":",$B12291)-1))*2+VALUE(MID($B12291,FIND(":",$B12291)+1,2))/30,"")))</f>
        <v/>
      </c>
      <c r="G12291" s="12">
        <f>IF($E12291="","",IF(WEEKDAY($E12291,2)&lt;6,1,0))</f>
        <v/>
      </c>
      <c r="H12291" s="12">
        <f>IF(OR($E12291="",$F12291=""),"",IF(AND($G12291=1,$F12291&gt;='Working Hours'!$C$8,$F12291&lt;'Working Hours'!$C$9),1,0))</f>
        <v/>
      </c>
    </row>
    <row r="12292">
      <c r="A12292" s="11" t="n"/>
      <c r="B12292" s="11" t="n"/>
      <c r="C12292" s="11" t="n"/>
      <c r="E12292" s="12">
        <f>IF($A12292="","",IF(ISNUMBER($A12292),$A12292,IFERROR(DATEVALUE($A12292),"")))</f>
        <v/>
      </c>
      <c r="F12292" s="12">
        <f>IF($B12292="","",IF(ISNUMBER($B12292),HOUR($B12292)*2+MINUTE($B12292)/30,IFERROR(VALUE(LEFT($B12292,FIND(":",$B12292)-1))*2+VALUE(MID($B12292,FIND(":",$B12292)+1,2))/30,"")))</f>
        <v/>
      </c>
      <c r="G12292" s="12">
        <f>IF($E12292="","",IF(WEEKDAY($E12292,2)&lt;6,1,0))</f>
        <v/>
      </c>
      <c r="H12292" s="12">
        <f>IF(OR($E12292="",$F12292=""),"",IF(AND($G12292=1,$F12292&gt;='Working Hours'!$C$8,$F12292&lt;'Working Hours'!$C$9),1,0))</f>
        <v/>
      </c>
    </row>
    <row r="12293">
      <c r="A12293" s="11" t="n"/>
      <c r="B12293" s="11" t="n"/>
      <c r="C12293" s="11" t="n"/>
      <c r="E12293" s="12">
        <f>IF($A12293="","",IF(ISNUMBER($A12293),$A12293,IFERROR(DATEVALUE($A12293),"")))</f>
        <v/>
      </c>
      <c r="F12293" s="12">
        <f>IF($B12293="","",IF(ISNUMBER($B12293),HOUR($B12293)*2+MINUTE($B12293)/30,IFERROR(VALUE(LEFT($B12293,FIND(":",$B12293)-1))*2+VALUE(MID($B12293,FIND(":",$B12293)+1,2))/30,"")))</f>
        <v/>
      </c>
      <c r="G12293" s="12">
        <f>IF($E12293="","",IF(WEEKDAY($E12293,2)&lt;6,1,0))</f>
        <v/>
      </c>
      <c r="H12293" s="12">
        <f>IF(OR($E12293="",$F12293=""),"",IF(AND($G12293=1,$F12293&gt;='Working Hours'!$C$8,$F12293&lt;'Working Hours'!$C$9),1,0))</f>
        <v/>
      </c>
    </row>
    <row r="12294">
      <c r="A12294" s="11" t="n"/>
      <c r="B12294" s="11" t="n"/>
      <c r="C12294" s="11" t="n"/>
      <c r="E12294" s="12">
        <f>IF($A12294="","",IF(ISNUMBER($A12294),$A12294,IFERROR(DATEVALUE($A12294),"")))</f>
        <v/>
      </c>
      <c r="F12294" s="12">
        <f>IF($B12294="","",IF(ISNUMBER($B12294),HOUR($B12294)*2+MINUTE($B12294)/30,IFERROR(VALUE(LEFT($B12294,FIND(":",$B12294)-1))*2+VALUE(MID($B12294,FIND(":",$B12294)+1,2))/30,"")))</f>
        <v/>
      </c>
      <c r="G12294" s="12">
        <f>IF($E12294="","",IF(WEEKDAY($E12294,2)&lt;6,1,0))</f>
        <v/>
      </c>
      <c r="H12294" s="12">
        <f>IF(OR($E12294="",$F12294=""),"",IF(AND($G12294=1,$F12294&gt;='Working Hours'!$C$8,$F12294&lt;'Working Hours'!$C$9),1,0))</f>
        <v/>
      </c>
    </row>
    <row r="12295">
      <c r="A12295" s="11" t="n"/>
      <c r="B12295" s="11" t="n"/>
      <c r="C12295" s="11" t="n"/>
      <c r="E12295" s="12">
        <f>IF($A12295="","",IF(ISNUMBER($A12295),$A12295,IFERROR(DATEVALUE($A12295),"")))</f>
        <v/>
      </c>
      <c r="F12295" s="12">
        <f>IF($B12295="","",IF(ISNUMBER($B12295),HOUR($B12295)*2+MINUTE($B12295)/30,IFERROR(VALUE(LEFT($B12295,FIND(":",$B12295)-1))*2+VALUE(MID($B12295,FIND(":",$B12295)+1,2))/30,"")))</f>
        <v/>
      </c>
      <c r="G12295" s="12">
        <f>IF($E12295="","",IF(WEEKDAY($E12295,2)&lt;6,1,0))</f>
        <v/>
      </c>
      <c r="H12295" s="12">
        <f>IF(OR($E12295="",$F12295=""),"",IF(AND($G12295=1,$F12295&gt;='Working Hours'!$C$8,$F12295&lt;'Working Hours'!$C$9),1,0))</f>
        <v/>
      </c>
    </row>
    <row r="12296">
      <c r="A12296" s="11" t="n"/>
      <c r="B12296" s="11" t="n"/>
      <c r="C12296" s="11" t="n"/>
      <c r="E12296" s="12">
        <f>IF($A12296="","",IF(ISNUMBER($A12296),$A12296,IFERROR(DATEVALUE($A12296),"")))</f>
        <v/>
      </c>
      <c r="F12296" s="12">
        <f>IF($B12296="","",IF(ISNUMBER($B12296),HOUR($B12296)*2+MINUTE($B12296)/30,IFERROR(VALUE(LEFT($B12296,FIND(":",$B12296)-1))*2+VALUE(MID($B12296,FIND(":",$B12296)+1,2))/30,"")))</f>
        <v/>
      </c>
      <c r="G12296" s="12">
        <f>IF($E12296="","",IF(WEEKDAY($E12296,2)&lt;6,1,0))</f>
        <v/>
      </c>
      <c r="H12296" s="12">
        <f>IF(OR($E12296="",$F12296=""),"",IF(AND($G12296=1,$F12296&gt;='Working Hours'!$C$8,$F12296&lt;'Working Hours'!$C$9),1,0))</f>
        <v/>
      </c>
    </row>
    <row r="12297">
      <c r="A12297" s="11" t="n"/>
      <c r="B12297" s="11" t="n"/>
      <c r="C12297" s="11" t="n"/>
      <c r="E12297" s="12">
        <f>IF($A12297="","",IF(ISNUMBER($A12297),$A12297,IFERROR(DATEVALUE($A12297),"")))</f>
        <v/>
      </c>
      <c r="F12297" s="12">
        <f>IF($B12297="","",IF(ISNUMBER($B12297),HOUR($B12297)*2+MINUTE($B12297)/30,IFERROR(VALUE(LEFT($B12297,FIND(":",$B12297)-1))*2+VALUE(MID($B12297,FIND(":",$B12297)+1,2))/30,"")))</f>
        <v/>
      </c>
      <c r="G12297" s="12">
        <f>IF($E12297="","",IF(WEEKDAY($E12297,2)&lt;6,1,0))</f>
        <v/>
      </c>
      <c r="H12297" s="12">
        <f>IF(OR($E12297="",$F12297=""),"",IF(AND($G12297=1,$F12297&gt;='Working Hours'!$C$8,$F12297&lt;'Working Hours'!$C$9),1,0))</f>
        <v/>
      </c>
    </row>
    <row r="12298">
      <c r="A12298" s="11" t="n"/>
      <c r="B12298" s="11" t="n"/>
      <c r="C12298" s="11" t="n"/>
      <c r="E12298" s="12">
        <f>IF($A12298="","",IF(ISNUMBER($A12298),$A12298,IFERROR(DATEVALUE($A12298),"")))</f>
        <v/>
      </c>
      <c r="F12298" s="12">
        <f>IF($B12298="","",IF(ISNUMBER($B12298),HOUR($B12298)*2+MINUTE($B12298)/30,IFERROR(VALUE(LEFT($B12298,FIND(":",$B12298)-1))*2+VALUE(MID($B12298,FIND(":",$B12298)+1,2))/30,"")))</f>
        <v/>
      </c>
      <c r="G12298" s="12">
        <f>IF($E12298="","",IF(WEEKDAY($E12298,2)&lt;6,1,0))</f>
        <v/>
      </c>
      <c r="H12298" s="12">
        <f>IF(OR($E12298="",$F12298=""),"",IF(AND($G12298=1,$F12298&gt;='Working Hours'!$C$8,$F12298&lt;'Working Hours'!$C$9),1,0))</f>
        <v/>
      </c>
    </row>
    <row r="12299">
      <c r="A12299" s="11" t="n"/>
      <c r="B12299" s="11" t="n"/>
      <c r="C12299" s="11" t="n"/>
      <c r="E12299" s="12">
        <f>IF($A12299="","",IF(ISNUMBER($A12299),$A12299,IFERROR(DATEVALUE($A12299),"")))</f>
        <v/>
      </c>
      <c r="F12299" s="12">
        <f>IF($B12299="","",IF(ISNUMBER($B12299),HOUR($B12299)*2+MINUTE($B12299)/30,IFERROR(VALUE(LEFT($B12299,FIND(":",$B12299)-1))*2+VALUE(MID($B12299,FIND(":",$B12299)+1,2))/30,"")))</f>
        <v/>
      </c>
      <c r="G12299" s="12">
        <f>IF($E12299="","",IF(WEEKDAY($E12299,2)&lt;6,1,0))</f>
        <v/>
      </c>
      <c r="H12299" s="12">
        <f>IF(OR($E12299="",$F12299=""),"",IF(AND($G12299=1,$F12299&gt;='Working Hours'!$C$8,$F12299&lt;'Working Hours'!$C$9),1,0))</f>
        <v/>
      </c>
    </row>
    <row r="12300">
      <c r="A12300" s="11" t="n"/>
      <c r="B12300" s="11" t="n"/>
      <c r="C12300" s="11" t="n"/>
      <c r="E12300" s="12">
        <f>IF($A12300="","",IF(ISNUMBER($A12300),$A12300,IFERROR(DATEVALUE($A12300),"")))</f>
        <v/>
      </c>
      <c r="F12300" s="12">
        <f>IF($B12300="","",IF(ISNUMBER($B12300),HOUR($B12300)*2+MINUTE($B12300)/30,IFERROR(VALUE(LEFT($B12300,FIND(":",$B12300)-1))*2+VALUE(MID($B12300,FIND(":",$B12300)+1,2))/30,"")))</f>
        <v/>
      </c>
      <c r="G12300" s="12">
        <f>IF($E12300="","",IF(WEEKDAY($E12300,2)&lt;6,1,0))</f>
        <v/>
      </c>
      <c r="H12300" s="12">
        <f>IF(OR($E12300="",$F12300=""),"",IF(AND($G12300=1,$F12300&gt;='Working Hours'!$C$8,$F12300&lt;'Working Hours'!$C$9),1,0))</f>
        <v/>
      </c>
    </row>
    <row r="12301">
      <c r="A12301" s="11" t="n"/>
      <c r="B12301" s="11" t="n"/>
      <c r="C12301" s="11" t="n"/>
      <c r="E12301" s="12">
        <f>IF($A12301="","",IF(ISNUMBER($A12301),$A12301,IFERROR(DATEVALUE($A12301),"")))</f>
        <v/>
      </c>
      <c r="F12301" s="12">
        <f>IF($B12301="","",IF(ISNUMBER($B12301),HOUR($B12301)*2+MINUTE($B12301)/30,IFERROR(VALUE(LEFT($B12301,FIND(":",$B12301)-1))*2+VALUE(MID($B12301,FIND(":",$B12301)+1,2))/30,"")))</f>
        <v/>
      </c>
      <c r="G12301" s="12">
        <f>IF($E12301="","",IF(WEEKDAY($E12301,2)&lt;6,1,0))</f>
        <v/>
      </c>
      <c r="H12301" s="12">
        <f>IF(OR($E12301="",$F12301=""),"",IF(AND($G12301=1,$F12301&gt;='Working Hours'!$C$8,$F12301&lt;'Working Hours'!$C$9),1,0))</f>
        <v/>
      </c>
    </row>
    <row r="12302">
      <c r="A12302" s="11" t="n"/>
      <c r="B12302" s="11" t="n"/>
      <c r="C12302" s="11" t="n"/>
      <c r="E12302" s="12">
        <f>IF($A12302="","",IF(ISNUMBER($A12302),$A12302,IFERROR(DATEVALUE($A12302),"")))</f>
        <v/>
      </c>
      <c r="F12302" s="12">
        <f>IF($B12302="","",IF(ISNUMBER($B12302),HOUR($B12302)*2+MINUTE($B12302)/30,IFERROR(VALUE(LEFT($B12302,FIND(":",$B12302)-1))*2+VALUE(MID($B12302,FIND(":",$B12302)+1,2))/30,"")))</f>
        <v/>
      </c>
      <c r="G12302" s="12">
        <f>IF($E12302="","",IF(WEEKDAY($E12302,2)&lt;6,1,0))</f>
        <v/>
      </c>
      <c r="H12302" s="12">
        <f>IF(OR($E12302="",$F12302=""),"",IF(AND($G12302=1,$F12302&gt;='Working Hours'!$C$8,$F12302&lt;'Working Hours'!$C$9),1,0))</f>
        <v/>
      </c>
    </row>
    <row r="12303">
      <c r="A12303" s="11" t="n"/>
      <c r="B12303" s="11" t="n"/>
      <c r="C12303" s="11" t="n"/>
      <c r="E12303" s="12">
        <f>IF($A12303="","",IF(ISNUMBER($A12303),$A12303,IFERROR(DATEVALUE($A12303),"")))</f>
        <v/>
      </c>
      <c r="F12303" s="12">
        <f>IF($B12303="","",IF(ISNUMBER($B12303),HOUR($B12303)*2+MINUTE($B12303)/30,IFERROR(VALUE(LEFT($B12303,FIND(":",$B12303)-1))*2+VALUE(MID($B12303,FIND(":",$B12303)+1,2))/30,"")))</f>
        <v/>
      </c>
      <c r="G12303" s="12">
        <f>IF($E12303="","",IF(WEEKDAY($E12303,2)&lt;6,1,0))</f>
        <v/>
      </c>
      <c r="H12303" s="12">
        <f>IF(OR($E12303="",$F12303=""),"",IF(AND($G12303=1,$F12303&gt;='Working Hours'!$C$8,$F12303&lt;'Working Hours'!$C$9),1,0))</f>
        <v/>
      </c>
    </row>
    <row r="12304">
      <c r="A12304" s="11" t="n"/>
      <c r="B12304" s="11" t="n"/>
      <c r="C12304" s="11" t="n"/>
      <c r="E12304" s="12">
        <f>IF($A12304="","",IF(ISNUMBER($A12304),$A12304,IFERROR(DATEVALUE($A12304),"")))</f>
        <v/>
      </c>
      <c r="F12304" s="12">
        <f>IF($B12304="","",IF(ISNUMBER($B12304),HOUR($B12304)*2+MINUTE($B12304)/30,IFERROR(VALUE(LEFT($B12304,FIND(":",$B12304)-1))*2+VALUE(MID($B12304,FIND(":",$B12304)+1,2))/30,"")))</f>
        <v/>
      </c>
      <c r="G12304" s="12">
        <f>IF($E12304="","",IF(WEEKDAY($E12304,2)&lt;6,1,0))</f>
        <v/>
      </c>
      <c r="H12304" s="12">
        <f>IF(OR($E12304="",$F12304=""),"",IF(AND($G12304=1,$F12304&gt;='Working Hours'!$C$8,$F12304&lt;'Working Hours'!$C$9),1,0))</f>
        <v/>
      </c>
    </row>
    <row r="12305">
      <c r="A12305" s="11" t="n"/>
      <c r="B12305" s="11" t="n"/>
      <c r="C12305" s="11" t="n"/>
      <c r="E12305" s="12">
        <f>IF($A12305="","",IF(ISNUMBER($A12305),$A12305,IFERROR(DATEVALUE($A12305),"")))</f>
        <v/>
      </c>
      <c r="F12305" s="12">
        <f>IF($B12305="","",IF(ISNUMBER($B12305),HOUR($B12305)*2+MINUTE($B12305)/30,IFERROR(VALUE(LEFT($B12305,FIND(":",$B12305)-1))*2+VALUE(MID($B12305,FIND(":",$B12305)+1,2))/30,"")))</f>
        <v/>
      </c>
      <c r="G12305" s="12">
        <f>IF($E12305="","",IF(WEEKDAY($E12305,2)&lt;6,1,0))</f>
        <v/>
      </c>
      <c r="H12305" s="12">
        <f>IF(OR($E12305="",$F12305=""),"",IF(AND($G12305=1,$F12305&gt;='Working Hours'!$C$8,$F12305&lt;'Working Hours'!$C$9),1,0))</f>
        <v/>
      </c>
    </row>
    <row r="12306">
      <c r="A12306" s="11" t="n"/>
      <c r="B12306" s="11" t="n"/>
      <c r="C12306" s="11" t="n"/>
      <c r="E12306" s="12">
        <f>IF($A12306="","",IF(ISNUMBER($A12306),$A12306,IFERROR(DATEVALUE($A12306),"")))</f>
        <v/>
      </c>
      <c r="F12306" s="12">
        <f>IF($B12306="","",IF(ISNUMBER($B12306),HOUR($B12306)*2+MINUTE($B12306)/30,IFERROR(VALUE(LEFT($B12306,FIND(":",$B12306)-1))*2+VALUE(MID($B12306,FIND(":",$B12306)+1,2))/30,"")))</f>
        <v/>
      </c>
      <c r="G12306" s="12">
        <f>IF($E12306="","",IF(WEEKDAY($E12306,2)&lt;6,1,0))</f>
        <v/>
      </c>
      <c r="H12306" s="12">
        <f>IF(OR($E12306="",$F12306=""),"",IF(AND($G12306=1,$F12306&gt;='Working Hours'!$C$8,$F12306&lt;'Working Hours'!$C$9),1,0))</f>
        <v/>
      </c>
    </row>
    <row r="12307">
      <c r="A12307" s="11" t="n"/>
      <c r="B12307" s="11" t="n"/>
      <c r="C12307" s="11" t="n"/>
      <c r="E12307" s="12">
        <f>IF($A12307="","",IF(ISNUMBER($A12307),$A12307,IFERROR(DATEVALUE($A12307),"")))</f>
        <v/>
      </c>
      <c r="F12307" s="12">
        <f>IF($B12307="","",IF(ISNUMBER($B12307),HOUR($B12307)*2+MINUTE($B12307)/30,IFERROR(VALUE(LEFT($B12307,FIND(":",$B12307)-1))*2+VALUE(MID($B12307,FIND(":",$B12307)+1,2))/30,"")))</f>
        <v/>
      </c>
      <c r="G12307" s="12">
        <f>IF($E12307="","",IF(WEEKDAY($E12307,2)&lt;6,1,0))</f>
        <v/>
      </c>
      <c r="H12307" s="12">
        <f>IF(OR($E12307="",$F12307=""),"",IF(AND($G12307=1,$F12307&gt;='Working Hours'!$C$8,$F12307&lt;'Working Hours'!$C$9),1,0))</f>
        <v/>
      </c>
    </row>
    <row r="12308">
      <c r="A12308" s="11" t="n"/>
      <c r="B12308" s="11" t="n"/>
      <c r="C12308" s="11" t="n"/>
      <c r="E12308" s="12">
        <f>IF($A12308="","",IF(ISNUMBER($A12308),$A12308,IFERROR(DATEVALUE($A12308),"")))</f>
        <v/>
      </c>
      <c r="F12308" s="12">
        <f>IF($B12308="","",IF(ISNUMBER($B12308),HOUR($B12308)*2+MINUTE($B12308)/30,IFERROR(VALUE(LEFT($B12308,FIND(":",$B12308)-1))*2+VALUE(MID($B12308,FIND(":",$B12308)+1,2))/30,"")))</f>
        <v/>
      </c>
      <c r="G12308" s="12">
        <f>IF($E12308="","",IF(WEEKDAY($E12308,2)&lt;6,1,0))</f>
        <v/>
      </c>
      <c r="H12308" s="12">
        <f>IF(OR($E12308="",$F12308=""),"",IF(AND($G12308=1,$F12308&gt;='Working Hours'!$C$8,$F12308&lt;'Working Hours'!$C$9),1,0))</f>
        <v/>
      </c>
    </row>
    <row r="12309">
      <c r="A12309" s="11" t="n"/>
      <c r="B12309" s="11" t="n"/>
      <c r="C12309" s="11" t="n"/>
      <c r="E12309" s="12">
        <f>IF($A12309="","",IF(ISNUMBER($A12309),$A12309,IFERROR(DATEVALUE($A12309),"")))</f>
        <v/>
      </c>
      <c r="F12309" s="12">
        <f>IF($B12309="","",IF(ISNUMBER($B12309),HOUR($B12309)*2+MINUTE($B12309)/30,IFERROR(VALUE(LEFT($B12309,FIND(":",$B12309)-1))*2+VALUE(MID($B12309,FIND(":",$B12309)+1,2))/30,"")))</f>
        <v/>
      </c>
      <c r="G12309" s="12">
        <f>IF($E12309="","",IF(WEEKDAY($E12309,2)&lt;6,1,0))</f>
        <v/>
      </c>
      <c r="H12309" s="12">
        <f>IF(OR($E12309="",$F12309=""),"",IF(AND($G12309=1,$F12309&gt;='Working Hours'!$C$8,$F12309&lt;'Working Hours'!$C$9),1,0))</f>
        <v/>
      </c>
    </row>
    <row r="12310">
      <c r="A12310" s="11" t="n"/>
      <c r="B12310" s="11" t="n"/>
      <c r="C12310" s="11" t="n"/>
      <c r="E12310" s="12">
        <f>IF($A12310="","",IF(ISNUMBER($A12310),$A12310,IFERROR(DATEVALUE($A12310),"")))</f>
        <v/>
      </c>
      <c r="F12310" s="12">
        <f>IF($B12310="","",IF(ISNUMBER($B12310),HOUR($B12310)*2+MINUTE($B12310)/30,IFERROR(VALUE(LEFT($B12310,FIND(":",$B12310)-1))*2+VALUE(MID($B12310,FIND(":",$B12310)+1,2))/30,"")))</f>
        <v/>
      </c>
      <c r="G12310" s="12">
        <f>IF($E12310="","",IF(WEEKDAY($E12310,2)&lt;6,1,0))</f>
        <v/>
      </c>
      <c r="H12310" s="12">
        <f>IF(OR($E12310="",$F12310=""),"",IF(AND($G12310=1,$F12310&gt;='Working Hours'!$C$8,$F12310&lt;'Working Hours'!$C$9),1,0))</f>
        <v/>
      </c>
    </row>
    <row r="12311">
      <c r="A12311" s="11" t="n"/>
      <c r="B12311" s="11" t="n"/>
      <c r="C12311" s="11" t="n"/>
      <c r="E12311" s="12">
        <f>IF($A12311="","",IF(ISNUMBER($A12311),$A12311,IFERROR(DATEVALUE($A12311),"")))</f>
        <v/>
      </c>
      <c r="F12311" s="12">
        <f>IF($B12311="","",IF(ISNUMBER($B12311),HOUR($B12311)*2+MINUTE($B12311)/30,IFERROR(VALUE(LEFT($B12311,FIND(":",$B12311)-1))*2+VALUE(MID($B12311,FIND(":",$B12311)+1,2))/30,"")))</f>
        <v/>
      </c>
      <c r="G12311" s="12">
        <f>IF($E12311="","",IF(WEEKDAY($E12311,2)&lt;6,1,0))</f>
        <v/>
      </c>
      <c r="H12311" s="12">
        <f>IF(OR($E12311="",$F12311=""),"",IF(AND($G12311=1,$F12311&gt;='Working Hours'!$C$8,$F12311&lt;'Working Hours'!$C$9),1,0))</f>
        <v/>
      </c>
    </row>
    <row r="12312">
      <c r="A12312" s="11" t="n"/>
      <c r="B12312" s="11" t="n"/>
      <c r="C12312" s="11" t="n"/>
      <c r="E12312" s="12">
        <f>IF($A12312="","",IF(ISNUMBER($A12312),$A12312,IFERROR(DATEVALUE($A12312),"")))</f>
        <v/>
      </c>
      <c r="F12312" s="12">
        <f>IF($B12312="","",IF(ISNUMBER($B12312),HOUR($B12312)*2+MINUTE($B12312)/30,IFERROR(VALUE(LEFT($B12312,FIND(":",$B12312)-1))*2+VALUE(MID($B12312,FIND(":",$B12312)+1,2))/30,"")))</f>
        <v/>
      </c>
      <c r="G12312" s="12">
        <f>IF($E12312="","",IF(WEEKDAY($E12312,2)&lt;6,1,0))</f>
        <v/>
      </c>
      <c r="H12312" s="12">
        <f>IF(OR($E12312="",$F12312=""),"",IF(AND($G12312=1,$F12312&gt;='Working Hours'!$C$8,$F12312&lt;'Working Hours'!$C$9),1,0))</f>
        <v/>
      </c>
    </row>
    <row r="12313">
      <c r="A12313" s="11" t="n"/>
      <c r="B12313" s="11" t="n"/>
      <c r="C12313" s="11" t="n"/>
      <c r="E12313" s="12">
        <f>IF($A12313="","",IF(ISNUMBER($A12313),$A12313,IFERROR(DATEVALUE($A12313),"")))</f>
        <v/>
      </c>
      <c r="F12313" s="12">
        <f>IF($B12313="","",IF(ISNUMBER($B12313),HOUR($B12313)*2+MINUTE($B12313)/30,IFERROR(VALUE(LEFT($B12313,FIND(":",$B12313)-1))*2+VALUE(MID($B12313,FIND(":",$B12313)+1,2))/30,"")))</f>
        <v/>
      </c>
      <c r="G12313" s="12">
        <f>IF($E12313="","",IF(WEEKDAY($E12313,2)&lt;6,1,0))</f>
        <v/>
      </c>
      <c r="H12313" s="12">
        <f>IF(OR($E12313="",$F12313=""),"",IF(AND($G12313=1,$F12313&gt;='Working Hours'!$C$8,$F12313&lt;'Working Hours'!$C$9),1,0))</f>
        <v/>
      </c>
    </row>
    <row r="12314">
      <c r="A12314" s="11" t="n"/>
      <c r="B12314" s="11" t="n"/>
      <c r="C12314" s="11" t="n"/>
      <c r="E12314" s="12">
        <f>IF($A12314="","",IF(ISNUMBER($A12314),$A12314,IFERROR(DATEVALUE($A12314),"")))</f>
        <v/>
      </c>
      <c r="F12314" s="12">
        <f>IF($B12314="","",IF(ISNUMBER($B12314),HOUR($B12314)*2+MINUTE($B12314)/30,IFERROR(VALUE(LEFT($B12314,FIND(":",$B12314)-1))*2+VALUE(MID($B12314,FIND(":",$B12314)+1,2))/30,"")))</f>
        <v/>
      </c>
      <c r="G12314" s="12">
        <f>IF($E12314="","",IF(WEEKDAY($E12314,2)&lt;6,1,0))</f>
        <v/>
      </c>
      <c r="H12314" s="12">
        <f>IF(OR($E12314="",$F12314=""),"",IF(AND($G12314=1,$F12314&gt;='Working Hours'!$C$8,$F12314&lt;'Working Hours'!$C$9),1,0))</f>
        <v/>
      </c>
    </row>
    <row r="12315">
      <c r="A12315" s="11" t="n"/>
      <c r="B12315" s="11" t="n"/>
      <c r="C12315" s="11" t="n"/>
      <c r="E12315" s="12">
        <f>IF($A12315="","",IF(ISNUMBER($A12315),$A12315,IFERROR(DATEVALUE($A12315),"")))</f>
        <v/>
      </c>
      <c r="F12315" s="12">
        <f>IF($B12315="","",IF(ISNUMBER($B12315),HOUR($B12315)*2+MINUTE($B12315)/30,IFERROR(VALUE(LEFT($B12315,FIND(":",$B12315)-1))*2+VALUE(MID($B12315,FIND(":",$B12315)+1,2))/30,"")))</f>
        <v/>
      </c>
      <c r="G12315" s="12">
        <f>IF($E12315="","",IF(WEEKDAY($E12315,2)&lt;6,1,0))</f>
        <v/>
      </c>
      <c r="H12315" s="12">
        <f>IF(OR($E12315="",$F12315=""),"",IF(AND($G12315=1,$F12315&gt;='Working Hours'!$C$8,$F12315&lt;'Working Hours'!$C$9),1,0))</f>
        <v/>
      </c>
    </row>
    <row r="12316">
      <c r="A12316" s="11" t="n"/>
      <c r="B12316" s="11" t="n"/>
      <c r="C12316" s="11" t="n"/>
      <c r="E12316" s="12">
        <f>IF($A12316="","",IF(ISNUMBER($A12316),$A12316,IFERROR(DATEVALUE($A12316),"")))</f>
        <v/>
      </c>
      <c r="F12316" s="12">
        <f>IF($B12316="","",IF(ISNUMBER($B12316),HOUR($B12316)*2+MINUTE($B12316)/30,IFERROR(VALUE(LEFT($B12316,FIND(":",$B12316)-1))*2+VALUE(MID($B12316,FIND(":",$B12316)+1,2))/30,"")))</f>
        <v/>
      </c>
      <c r="G12316" s="12">
        <f>IF($E12316="","",IF(WEEKDAY($E12316,2)&lt;6,1,0))</f>
        <v/>
      </c>
      <c r="H12316" s="12">
        <f>IF(OR($E12316="",$F12316=""),"",IF(AND($G12316=1,$F12316&gt;='Working Hours'!$C$8,$F12316&lt;'Working Hours'!$C$9),1,0))</f>
        <v/>
      </c>
    </row>
    <row r="12317">
      <c r="A12317" s="11" t="n"/>
      <c r="B12317" s="11" t="n"/>
      <c r="C12317" s="11" t="n"/>
      <c r="E12317" s="12">
        <f>IF($A12317="","",IF(ISNUMBER($A12317),$A12317,IFERROR(DATEVALUE($A12317),"")))</f>
        <v/>
      </c>
      <c r="F12317" s="12">
        <f>IF($B12317="","",IF(ISNUMBER($B12317),HOUR($B12317)*2+MINUTE($B12317)/30,IFERROR(VALUE(LEFT($B12317,FIND(":",$B12317)-1))*2+VALUE(MID($B12317,FIND(":",$B12317)+1,2))/30,"")))</f>
        <v/>
      </c>
      <c r="G12317" s="12">
        <f>IF($E12317="","",IF(WEEKDAY($E12317,2)&lt;6,1,0))</f>
        <v/>
      </c>
      <c r="H12317" s="12">
        <f>IF(OR($E12317="",$F12317=""),"",IF(AND($G12317=1,$F12317&gt;='Working Hours'!$C$8,$F12317&lt;'Working Hours'!$C$9),1,0))</f>
        <v/>
      </c>
    </row>
    <row r="12318">
      <c r="A12318" s="11" t="n"/>
      <c r="B12318" s="11" t="n"/>
      <c r="C12318" s="11" t="n"/>
      <c r="E12318" s="12">
        <f>IF($A12318="","",IF(ISNUMBER($A12318),$A12318,IFERROR(DATEVALUE($A12318),"")))</f>
        <v/>
      </c>
      <c r="F12318" s="12">
        <f>IF($B12318="","",IF(ISNUMBER($B12318),HOUR($B12318)*2+MINUTE($B12318)/30,IFERROR(VALUE(LEFT($B12318,FIND(":",$B12318)-1))*2+VALUE(MID($B12318,FIND(":",$B12318)+1,2))/30,"")))</f>
        <v/>
      </c>
      <c r="G12318" s="12">
        <f>IF($E12318="","",IF(WEEKDAY($E12318,2)&lt;6,1,0))</f>
        <v/>
      </c>
      <c r="H12318" s="12">
        <f>IF(OR($E12318="",$F12318=""),"",IF(AND($G12318=1,$F12318&gt;='Working Hours'!$C$8,$F12318&lt;'Working Hours'!$C$9),1,0))</f>
        <v/>
      </c>
    </row>
    <row r="12319">
      <c r="A12319" s="11" t="n"/>
      <c r="B12319" s="11" t="n"/>
      <c r="C12319" s="11" t="n"/>
      <c r="E12319" s="12">
        <f>IF($A12319="","",IF(ISNUMBER($A12319),$A12319,IFERROR(DATEVALUE($A12319),"")))</f>
        <v/>
      </c>
      <c r="F12319" s="12">
        <f>IF($B12319="","",IF(ISNUMBER($B12319),HOUR($B12319)*2+MINUTE($B12319)/30,IFERROR(VALUE(LEFT($B12319,FIND(":",$B12319)-1))*2+VALUE(MID($B12319,FIND(":",$B12319)+1,2))/30,"")))</f>
        <v/>
      </c>
      <c r="G12319" s="12">
        <f>IF($E12319="","",IF(WEEKDAY($E12319,2)&lt;6,1,0))</f>
        <v/>
      </c>
      <c r="H12319" s="12">
        <f>IF(OR($E12319="",$F12319=""),"",IF(AND($G12319=1,$F12319&gt;='Working Hours'!$C$8,$F12319&lt;'Working Hours'!$C$9),1,0))</f>
        <v/>
      </c>
    </row>
    <row r="12320">
      <c r="A12320" s="11" t="n"/>
      <c r="B12320" s="11" t="n"/>
      <c r="C12320" s="11" t="n"/>
      <c r="E12320" s="12">
        <f>IF($A12320="","",IF(ISNUMBER($A12320),$A12320,IFERROR(DATEVALUE($A12320),"")))</f>
        <v/>
      </c>
      <c r="F12320" s="12">
        <f>IF($B12320="","",IF(ISNUMBER($B12320),HOUR($B12320)*2+MINUTE($B12320)/30,IFERROR(VALUE(LEFT($B12320,FIND(":",$B12320)-1))*2+VALUE(MID($B12320,FIND(":",$B12320)+1,2))/30,"")))</f>
        <v/>
      </c>
      <c r="G12320" s="12">
        <f>IF($E12320="","",IF(WEEKDAY($E12320,2)&lt;6,1,0))</f>
        <v/>
      </c>
      <c r="H12320" s="12">
        <f>IF(OR($E12320="",$F12320=""),"",IF(AND($G12320=1,$F12320&gt;='Working Hours'!$C$8,$F12320&lt;'Working Hours'!$C$9),1,0))</f>
        <v/>
      </c>
    </row>
    <row r="12321">
      <c r="A12321" s="11" t="n"/>
      <c r="B12321" s="11" t="n"/>
      <c r="C12321" s="11" t="n"/>
      <c r="E12321" s="12">
        <f>IF($A12321="","",IF(ISNUMBER($A12321),$A12321,IFERROR(DATEVALUE($A12321),"")))</f>
        <v/>
      </c>
      <c r="F12321" s="12">
        <f>IF($B12321="","",IF(ISNUMBER($B12321),HOUR($B12321)*2+MINUTE($B12321)/30,IFERROR(VALUE(LEFT($B12321,FIND(":",$B12321)-1))*2+VALUE(MID($B12321,FIND(":",$B12321)+1,2))/30,"")))</f>
        <v/>
      </c>
      <c r="G12321" s="12">
        <f>IF($E12321="","",IF(WEEKDAY($E12321,2)&lt;6,1,0))</f>
        <v/>
      </c>
      <c r="H12321" s="12">
        <f>IF(OR($E12321="",$F12321=""),"",IF(AND($G12321=1,$F12321&gt;='Working Hours'!$C$8,$F12321&lt;'Working Hours'!$C$9),1,0))</f>
        <v/>
      </c>
    </row>
    <row r="12322">
      <c r="A12322" s="11" t="n"/>
      <c r="B12322" s="11" t="n"/>
      <c r="C12322" s="11" t="n"/>
      <c r="E12322" s="12">
        <f>IF($A12322="","",IF(ISNUMBER($A12322),$A12322,IFERROR(DATEVALUE($A12322),"")))</f>
        <v/>
      </c>
      <c r="F12322" s="12">
        <f>IF($B12322="","",IF(ISNUMBER($B12322),HOUR($B12322)*2+MINUTE($B12322)/30,IFERROR(VALUE(LEFT($B12322,FIND(":",$B12322)-1))*2+VALUE(MID($B12322,FIND(":",$B12322)+1,2))/30,"")))</f>
        <v/>
      </c>
      <c r="G12322" s="12">
        <f>IF($E12322="","",IF(WEEKDAY($E12322,2)&lt;6,1,0))</f>
        <v/>
      </c>
      <c r="H12322" s="12">
        <f>IF(OR($E12322="",$F12322=""),"",IF(AND($G12322=1,$F12322&gt;='Working Hours'!$C$8,$F12322&lt;'Working Hours'!$C$9),1,0))</f>
        <v/>
      </c>
    </row>
    <row r="12323">
      <c r="A12323" s="11" t="n"/>
      <c r="B12323" s="11" t="n"/>
      <c r="C12323" s="11" t="n"/>
      <c r="E12323" s="12">
        <f>IF($A12323="","",IF(ISNUMBER($A12323),$A12323,IFERROR(DATEVALUE($A12323),"")))</f>
        <v/>
      </c>
      <c r="F12323" s="12">
        <f>IF($B12323="","",IF(ISNUMBER($B12323),HOUR($B12323)*2+MINUTE($B12323)/30,IFERROR(VALUE(LEFT($B12323,FIND(":",$B12323)-1))*2+VALUE(MID($B12323,FIND(":",$B12323)+1,2))/30,"")))</f>
        <v/>
      </c>
      <c r="G12323" s="12">
        <f>IF($E12323="","",IF(WEEKDAY($E12323,2)&lt;6,1,0))</f>
        <v/>
      </c>
      <c r="H12323" s="12">
        <f>IF(OR($E12323="",$F12323=""),"",IF(AND($G12323=1,$F12323&gt;='Working Hours'!$C$8,$F12323&lt;'Working Hours'!$C$9),1,0))</f>
        <v/>
      </c>
    </row>
    <row r="12324">
      <c r="A12324" s="11" t="n"/>
      <c r="B12324" s="11" t="n"/>
      <c r="C12324" s="11" t="n"/>
      <c r="E12324" s="12">
        <f>IF($A12324="","",IF(ISNUMBER($A12324),$A12324,IFERROR(DATEVALUE($A12324),"")))</f>
        <v/>
      </c>
      <c r="F12324" s="12">
        <f>IF($B12324="","",IF(ISNUMBER($B12324),HOUR($B12324)*2+MINUTE($B12324)/30,IFERROR(VALUE(LEFT($B12324,FIND(":",$B12324)-1))*2+VALUE(MID($B12324,FIND(":",$B12324)+1,2))/30,"")))</f>
        <v/>
      </c>
      <c r="G12324" s="12">
        <f>IF($E12324="","",IF(WEEKDAY($E12324,2)&lt;6,1,0))</f>
        <v/>
      </c>
      <c r="H12324" s="12">
        <f>IF(OR($E12324="",$F12324=""),"",IF(AND($G12324=1,$F12324&gt;='Working Hours'!$C$8,$F12324&lt;'Working Hours'!$C$9),1,0))</f>
        <v/>
      </c>
    </row>
    <row r="12325">
      <c r="A12325" s="11" t="n"/>
      <c r="B12325" s="11" t="n"/>
      <c r="C12325" s="11" t="n"/>
      <c r="E12325" s="12">
        <f>IF($A12325="","",IF(ISNUMBER($A12325),$A12325,IFERROR(DATEVALUE($A12325),"")))</f>
        <v/>
      </c>
      <c r="F12325" s="12">
        <f>IF($B12325="","",IF(ISNUMBER($B12325),HOUR($B12325)*2+MINUTE($B12325)/30,IFERROR(VALUE(LEFT($B12325,FIND(":",$B12325)-1))*2+VALUE(MID($B12325,FIND(":",$B12325)+1,2))/30,"")))</f>
        <v/>
      </c>
      <c r="G12325" s="12">
        <f>IF($E12325="","",IF(WEEKDAY($E12325,2)&lt;6,1,0))</f>
        <v/>
      </c>
      <c r="H12325" s="12">
        <f>IF(OR($E12325="",$F12325=""),"",IF(AND($G12325=1,$F12325&gt;='Working Hours'!$C$8,$F12325&lt;'Working Hours'!$C$9),1,0))</f>
        <v/>
      </c>
    </row>
    <row r="12326">
      <c r="A12326" s="11" t="n"/>
      <c r="B12326" s="11" t="n"/>
      <c r="C12326" s="11" t="n"/>
      <c r="E12326" s="12">
        <f>IF($A12326="","",IF(ISNUMBER($A12326),$A12326,IFERROR(DATEVALUE($A12326),"")))</f>
        <v/>
      </c>
      <c r="F12326" s="12">
        <f>IF($B12326="","",IF(ISNUMBER($B12326),HOUR($B12326)*2+MINUTE($B12326)/30,IFERROR(VALUE(LEFT($B12326,FIND(":",$B12326)-1))*2+VALUE(MID($B12326,FIND(":",$B12326)+1,2))/30,"")))</f>
        <v/>
      </c>
      <c r="G12326" s="12">
        <f>IF($E12326="","",IF(WEEKDAY($E12326,2)&lt;6,1,0))</f>
        <v/>
      </c>
      <c r="H12326" s="12">
        <f>IF(OR($E12326="",$F12326=""),"",IF(AND($G12326=1,$F12326&gt;='Working Hours'!$C$8,$F12326&lt;'Working Hours'!$C$9),1,0))</f>
        <v/>
      </c>
    </row>
    <row r="12327">
      <c r="A12327" s="11" t="n"/>
      <c r="B12327" s="11" t="n"/>
      <c r="C12327" s="11" t="n"/>
      <c r="E12327" s="12">
        <f>IF($A12327="","",IF(ISNUMBER($A12327),$A12327,IFERROR(DATEVALUE($A12327),"")))</f>
        <v/>
      </c>
      <c r="F12327" s="12">
        <f>IF($B12327="","",IF(ISNUMBER($B12327),HOUR($B12327)*2+MINUTE($B12327)/30,IFERROR(VALUE(LEFT($B12327,FIND(":",$B12327)-1))*2+VALUE(MID($B12327,FIND(":",$B12327)+1,2))/30,"")))</f>
        <v/>
      </c>
      <c r="G12327" s="12">
        <f>IF($E12327="","",IF(WEEKDAY($E12327,2)&lt;6,1,0))</f>
        <v/>
      </c>
      <c r="H12327" s="12">
        <f>IF(OR($E12327="",$F12327=""),"",IF(AND($G12327=1,$F12327&gt;='Working Hours'!$C$8,$F12327&lt;'Working Hours'!$C$9),1,0))</f>
        <v/>
      </c>
    </row>
    <row r="12328">
      <c r="A12328" s="11" t="n"/>
      <c r="B12328" s="11" t="n"/>
      <c r="C12328" s="11" t="n"/>
      <c r="E12328" s="12">
        <f>IF($A12328="","",IF(ISNUMBER($A12328),$A12328,IFERROR(DATEVALUE($A12328),"")))</f>
        <v/>
      </c>
      <c r="F12328" s="12">
        <f>IF($B12328="","",IF(ISNUMBER($B12328),HOUR($B12328)*2+MINUTE($B12328)/30,IFERROR(VALUE(LEFT($B12328,FIND(":",$B12328)-1))*2+VALUE(MID($B12328,FIND(":",$B12328)+1,2))/30,"")))</f>
        <v/>
      </c>
      <c r="G12328" s="12">
        <f>IF($E12328="","",IF(WEEKDAY($E12328,2)&lt;6,1,0))</f>
        <v/>
      </c>
      <c r="H12328" s="12">
        <f>IF(OR($E12328="",$F12328=""),"",IF(AND($G12328=1,$F12328&gt;='Working Hours'!$C$8,$F12328&lt;'Working Hours'!$C$9),1,0))</f>
        <v/>
      </c>
    </row>
    <row r="12329">
      <c r="A12329" s="11" t="n"/>
      <c r="B12329" s="11" t="n"/>
      <c r="C12329" s="11" t="n"/>
      <c r="E12329" s="12">
        <f>IF($A12329="","",IF(ISNUMBER($A12329),$A12329,IFERROR(DATEVALUE($A12329),"")))</f>
        <v/>
      </c>
      <c r="F12329" s="12">
        <f>IF($B12329="","",IF(ISNUMBER($B12329),HOUR($B12329)*2+MINUTE($B12329)/30,IFERROR(VALUE(LEFT($B12329,FIND(":",$B12329)-1))*2+VALUE(MID($B12329,FIND(":",$B12329)+1,2))/30,"")))</f>
        <v/>
      </c>
      <c r="G12329" s="12">
        <f>IF($E12329="","",IF(WEEKDAY($E12329,2)&lt;6,1,0))</f>
        <v/>
      </c>
      <c r="H12329" s="12">
        <f>IF(OR($E12329="",$F12329=""),"",IF(AND($G12329=1,$F12329&gt;='Working Hours'!$C$8,$F12329&lt;'Working Hours'!$C$9),1,0))</f>
        <v/>
      </c>
    </row>
    <row r="12330">
      <c r="A12330" s="11" t="n"/>
      <c r="B12330" s="11" t="n"/>
      <c r="C12330" s="11" t="n"/>
      <c r="E12330" s="12">
        <f>IF($A12330="","",IF(ISNUMBER($A12330),$A12330,IFERROR(DATEVALUE($A12330),"")))</f>
        <v/>
      </c>
      <c r="F12330" s="12">
        <f>IF($B12330="","",IF(ISNUMBER($B12330),HOUR($B12330)*2+MINUTE($B12330)/30,IFERROR(VALUE(LEFT($B12330,FIND(":",$B12330)-1))*2+VALUE(MID($B12330,FIND(":",$B12330)+1,2))/30,"")))</f>
        <v/>
      </c>
      <c r="G12330" s="12">
        <f>IF($E12330="","",IF(WEEKDAY($E12330,2)&lt;6,1,0))</f>
        <v/>
      </c>
      <c r="H12330" s="12">
        <f>IF(OR($E12330="",$F12330=""),"",IF(AND($G12330=1,$F12330&gt;='Working Hours'!$C$8,$F12330&lt;'Working Hours'!$C$9),1,0))</f>
        <v/>
      </c>
    </row>
    <row r="12331">
      <c r="A12331" s="11" t="n"/>
      <c r="B12331" s="11" t="n"/>
      <c r="C12331" s="11" t="n"/>
      <c r="E12331" s="12">
        <f>IF($A12331="","",IF(ISNUMBER($A12331),$A12331,IFERROR(DATEVALUE($A12331),"")))</f>
        <v/>
      </c>
      <c r="F12331" s="12">
        <f>IF($B12331="","",IF(ISNUMBER($B12331),HOUR($B12331)*2+MINUTE($B12331)/30,IFERROR(VALUE(LEFT($B12331,FIND(":",$B12331)-1))*2+VALUE(MID($B12331,FIND(":",$B12331)+1,2))/30,"")))</f>
        <v/>
      </c>
      <c r="G12331" s="12">
        <f>IF($E12331="","",IF(WEEKDAY($E12331,2)&lt;6,1,0))</f>
        <v/>
      </c>
      <c r="H12331" s="12">
        <f>IF(OR($E12331="",$F12331=""),"",IF(AND($G12331=1,$F12331&gt;='Working Hours'!$C$8,$F12331&lt;'Working Hours'!$C$9),1,0))</f>
        <v/>
      </c>
    </row>
    <row r="12332">
      <c r="A12332" s="11" t="n"/>
      <c r="B12332" s="11" t="n"/>
      <c r="C12332" s="11" t="n"/>
      <c r="E12332" s="12">
        <f>IF($A12332="","",IF(ISNUMBER($A12332),$A12332,IFERROR(DATEVALUE($A12332),"")))</f>
        <v/>
      </c>
      <c r="F12332" s="12">
        <f>IF($B12332="","",IF(ISNUMBER($B12332),HOUR($B12332)*2+MINUTE($B12332)/30,IFERROR(VALUE(LEFT($B12332,FIND(":",$B12332)-1))*2+VALUE(MID($B12332,FIND(":",$B12332)+1,2))/30,"")))</f>
        <v/>
      </c>
      <c r="G12332" s="12">
        <f>IF($E12332="","",IF(WEEKDAY($E12332,2)&lt;6,1,0))</f>
        <v/>
      </c>
      <c r="H12332" s="12">
        <f>IF(OR($E12332="",$F12332=""),"",IF(AND($G12332=1,$F12332&gt;='Working Hours'!$C$8,$F12332&lt;'Working Hours'!$C$9),1,0))</f>
        <v/>
      </c>
    </row>
    <row r="12333">
      <c r="A12333" s="11" t="n"/>
      <c r="B12333" s="11" t="n"/>
      <c r="C12333" s="11" t="n"/>
      <c r="E12333" s="12">
        <f>IF($A12333="","",IF(ISNUMBER($A12333),$A12333,IFERROR(DATEVALUE($A12333),"")))</f>
        <v/>
      </c>
      <c r="F12333" s="12">
        <f>IF($B12333="","",IF(ISNUMBER($B12333),HOUR($B12333)*2+MINUTE($B12333)/30,IFERROR(VALUE(LEFT($B12333,FIND(":",$B12333)-1))*2+VALUE(MID($B12333,FIND(":",$B12333)+1,2))/30,"")))</f>
        <v/>
      </c>
      <c r="G12333" s="12">
        <f>IF($E12333="","",IF(WEEKDAY($E12333,2)&lt;6,1,0))</f>
        <v/>
      </c>
      <c r="H12333" s="12">
        <f>IF(OR($E12333="",$F12333=""),"",IF(AND($G12333=1,$F12333&gt;='Working Hours'!$C$8,$F12333&lt;'Working Hours'!$C$9),1,0))</f>
        <v/>
      </c>
    </row>
    <row r="12334">
      <c r="A12334" s="11" t="n"/>
      <c r="B12334" s="11" t="n"/>
      <c r="C12334" s="11" t="n"/>
      <c r="E12334" s="12">
        <f>IF($A12334="","",IF(ISNUMBER($A12334),$A12334,IFERROR(DATEVALUE($A12334),"")))</f>
        <v/>
      </c>
      <c r="F12334" s="12">
        <f>IF($B12334="","",IF(ISNUMBER($B12334),HOUR($B12334)*2+MINUTE($B12334)/30,IFERROR(VALUE(LEFT($B12334,FIND(":",$B12334)-1))*2+VALUE(MID($B12334,FIND(":",$B12334)+1,2))/30,"")))</f>
        <v/>
      </c>
      <c r="G12334" s="12">
        <f>IF($E12334="","",IF(WEEKDAY($E12334,2)&lt;6,1,0))</f>
        <v/>
      </c>
      <c r="H12334" s="12">
        <f>IF(OR($E12334="",$F12334=""),"",IF(AND($G12334=1,$F12334&gt;='Working Hours'!$C$8,$F12334&lt;'Working Hours'!$C$9),1,0))</f>
        <v/>
      </c>
    </row>
    <row r="12335">
      <c r="A12335" s="11" t="n"/>
      <c r="B12335" s="11" t="n"/>
      <c r="C12335" s="11" t="n"/>
      <c r="E12335" s="12">
        <f>IF($A12335="","",IF(ISNUMBER($A12335),$A12335,IFERROR(DATEVALUE($A12335),"")))</f>
        <v/>
      </c>
      <c r="F12335" s="12">
        <f>IF($B12335="","",IF(ISNUMBER($B12335),HOUR($B12335)*2+MINUTE($B12335)/30,IFERROR(VALUE(LEFT($B12335,FIND(":",$B12335)-1))*2+VALUE(MID($B12335,FIND(":",$B12335)+1,2))/30,"")))</f>
        <v/>
      </c>
      <c r="G12335" s="12">
        <f>IF($E12335="","",IF(WEEKDAY($E12335,2)&lt;6,1,0))</f>
        <v/>
      </c>
      <c r="H12335" s="12">
        <f>IF(OR($E12335="",$F12335=""),"",IF(AND($G12335=1,$F12335&gt;='Working Hours'!$C$8,$F12335&lt;'Working Hours'!$C$9),1,0))</f>
        <v/>
      </c>
    </row>
    <row r="12336">
      <c r="A12336" s="11" t="n"/>
      <c r="B12336" s="11" t="n"/>
      <c r="C12336" s="11" t="n"/>
      <c r="E12336" s="12">
        <f>IF($A12336="","",IF(ISNUMBER($A12336),$A12336,IFERROR(DATEVALUE($A12336),"")))</f>
        <v/>
      </c>
      <c r="F12336" s="12">
        <f>IF($B12336="","",IF(ISNUMBER($B12336),HOUR($B12336)*2+MINUTE($B12336)/30,IFERROR(VALUE(LEFT($B12336,FIND(":",$B12336)-1))*2+VALUE(MID($B12336,FIND(":",$B12336)+1,2))/30,"")))</f>
        <v/>
      </c>
      <c r="G12336" s="12">
        <f>IF($E12336="","",IF(WEEKDAY($E12336,2)&lt;6,1,0))</f>
        <v/>
      </c>
      <c r="H12336" s="12">
        <f>IF(OR($E12336="",$F12336=""),"",IF(AND($G12336=1,$F12336&gt;='Working Hours'!$C$8,$F12336&lt;'Working Hours'!$C$9),1,0))</f>
        <v/>
      </c>
    </row>
    <row r="12337">
      <c r="A12337" s="11" t="n"/>
      <c r="B12337" s="11" t="n"/>
      <c r="C12337" s="11" t="n"/>
      <c r="E12337" s="12">
        <f>IF($A12337="","",IF(ISNUMBER($A12337),$A12337,IFERROR(DATEVALUE($A12337),"")))</f>
        <v/>
      </c>
      <c r="F12337" s="12">
        <f>IF($B12337="","",IF(ISNUMBER($B12337),HOUR($B12337)*2+MINUTE($B12337)/30,IFERROR(VALUE(LEFT($B12337,FIND(":",$B12337)-1))*2+VALUE(MID($B12337,FIND(":",$B12337)+1,2))/30,"")))</f>
        <v/>
      </c>
      <c r="G12337" s="12">
        <f>IF($E12337="","",IF(WEEKDAY($E12337,2)&lt;6,1,0))</f>
        <v/>
      </c>
      <c r="H12337" s="12">
        <f>IF(OR($E12337="",$F12337=""),"",IF(AND($G12337=1,$F12337&gt;='Working Hours'!$C$8,$F12337&lt;'Working Hours'!$C$9),1,0))</f>
        <v/>
      </c>
    </row>
    <row r="12338">
      <c r="A12338" s="11" t="n"/>
      <c r="B12338" s="11" t="n"/>
      <c r="C12338" s="11" t="n"/>
      <c r="E12338" s="12">
        <f>IF($A12338="","",IF(ISNUMBER($A12338),$A12338,IFERROR(DATEVALUE($A12338),"")))</f>
        <v/>
      </c>
      <c r="F12338" s="12">
        <f>IF($B12338="","",IF(ISNUMBER($B12338),HOUR($B12338)*2+MINUTE($B12338)/30,IFERROR(VALUE(LEFT($B12338,FIND(":",$B12338)-1))*2+VALUE(MID($B12338,FIND(":",$B12338)+1,2))/30,"")))</f>
        <v/>
      </c>
      <c r="G12338" s="12">
        <f>IF($E12338="","",IF(WEEKDAY($E12338,2)&lt;6,1,0))</f>
        <v/>
      </c>
      <c r="H12338" s="12">
        <f>IF(OR($E12338="",$F12338=""),"",IF(AND($G12338=1,$F12338&gt;='Working Hours'!$C$8,$F12338&lt;'Working Hours'!$C$9),1,0))</f>
        <v/>
      </c>
    </row>
    <row r="12339">
      <c r="A12339" s="11" t="n"/>
      <c r="B12339" s="11" t="n"/>
      <c r="C12339" s="11" t="n"/>
      <c r="E12339" s="12">
        <f>IF($A12339="","",IF(ISNUMBER($A12339),$A12339,IFERROR(DATEVALUE($A12339),"")))</f>
        <v/>
      </c>
      <c r="F12339" s="12">
        <f>IF($B12339="","",IF(ISNUMBER($B12339),HOUR($B12339)*2+MINUTE($B12339)/30,IFERROR(VALUE(LEFT($B12339,FIND(":",$B12339)-1))*2+VALUE(MID($B12339,FIND(":",$B12339)+1,2))/30,"")))</f>
        <v/>
      </c>
      <c r="G12339" s="12">
        <f>IF($E12339="","",IF(WEEKDAY($E12339,2)&lt;6,1,0))</f>
        <v/>
      </c>
      <c r="H12339" s="12">
        <f>IF(OR($E12339="",$F12339=""),"",IF(AND($G12339=1,$F12339&gt;='Working Hours'!$C$8,$F12339&lt;'Working Hours'!$C$9),1,0))</f>
        <v/>
      </c>
    </row>
    <row r="12340">
      <c r="A12340" s="11" t="n"/>
      <c r="B12340" s="11" t="n"/>
      <c r="C12340" s="11" t="n"/>
      <c r="E12340" s="12">
        <f>IF($A12340="","",IF(ISNUMBER($A12340),$A12340,IFERROR(DATEVALUE($A12340),"")))</f>
        <v/>
      </c>
      <c r="F12340" s="12">
        <f>IF($B12340="","",IF(ISNUMBER($B12340),HOUR($B12340)*2+MINUTE($B12340)/30,IFERROR(VALUE(LEFT($B12340,FIND(":",$B12340)-1))*2+VALUE(MID($B12340,FIND(":",$B12340)+1,2))/30,"")))</f>
        <v/>
      </c>
      <c r="G12340" s="12">
        <f>IF($E12340="","",IF(WEEKDAY($E12340,2)&lt;6,1,0))</f>
        <v/>
      </c>
      <c r="H12340" s="12">
        <f>IF(OR($E12340="",$F12340=""),"",IF(AND($G12340=1,$F12340&gt;='Working Hours'!$C$8,$F12340&lt;'Working Hours'!$C$9),1,0))</f>
        <v/>
      </c>
    </row>
    <row r="12341">
      <c r="A12341" s="11" t="n"/>
      <c r="B12341" s="11" t="n"/>
      <c r="C12341" s="11" t="n"/>
      <c r="E12341" s="12">
        <f>IF($A12341="","",IF(ISNUMBER($A12341),$A12341,IFERROR(DATEVALUE($A12341),"")))</f>
        <v/>
      </c>
      <c r="F12341" s="12">
        <f>IF($B12341="","",IF(ISNUMBER($B12341),HOUR($B12341)*2+MINUTE($B12341)/30,IFERROR(VALUE(LEFT($B12341,FIND(":",$B12341)-1))*2+VALUE(MID($B12341,FIND(":",$B12341)+1,2))/30,"")))</f>
        <v/>
      </c>
      <c r="G12341" s="12">
        <f>IF($E12341="","",IF(WEEKDAY($E12341,2)&lt;6,1,0))</f>
        <v/>
      </c>
      <c r="H12341" s="12">
        <f>IF(OR($E12341="",$F12341=""),"",IF(AND($G12341=1,$F12341&gt;='Working Hours'!$C$8,$F12341&lt;'Working Hours'!$C$9),1,0))</f>
        <v/>
      </c>
    </row>
    <row r="12342">
      <c r="A12342" s="11" t="n"/>
      <c r="B12342" s="11" t="n"/>
      <c r="C12342" s="11" t="n"/>
      <c r="E12342" s="12">
        <f>IF($A12342="","",IF(ISNUMBER($A12342),$A12342,IFERROR(DATEVALUE($A12342),"")))</f>
        <v/>
      </c>
      <c r="F12342" s="12">
        <f>IF($B12342="","",IF(ISNUMBER($B12342),HOUR($B12342)*2+MINUTE($B12342)/30,IFERROR(VALUE(LEFT($B12342,FIND(":",$B12342)-1))*2+VALUE(MID($B12342,FIND(":",$B12342)+1,2))/30,"")))</f>
        <v/>
      </c>
      <c r="G12342" s="12">
        <f>IF($E12342="","",IF(WEEKDAY($E12342,2)&lt;6,1,0))</f>
        <v/>
      </c>
      <c r="H12342" s="12">
        <f>IF(OR($E12342="",$F12342=""),"",IF(AND($G12342=1,$F12342&gt;='Working Hours'!$C$8,$F12342&lt;'Working Hours'!$C$9),1,0))</f>
        <v/>
      </c>
    </row>
    <row r="12343">
      <c r="A12343" s="11" t="n"/>
      <c r="B12343" s="11" t="n"/>
      <c r="C12343" s="11" t="n"/>
      <c r="E12343" s="12">
        <f>IF($A12343="","",IF(ISNUMBER($A12343),$A12343,IFERROR(DATEVALUE($A12343),"")))</f>
        <v/>
      </c>
      <c r="F12343" s="12">
        <f>IF($B12343="","",IF(ISNUMBER($B12343),HOUR($B12343)*2+MINUTE($B12343)/30,IFERROR(VALUE(LEFT($B12343,FIND(":",$B12343)-1))*2+VALUE(MID($B12343,FIND(":",$B12343)+1,2))/30,"")))</f>
        <v/>
      </c>
      <c r="G12343" s="12">
        <f>IF($E12343="","",IF(WEEKDAY($E12343,2)&lt;6,1,0))</f>
        <v/>
      </c>
      <c r="H12343" s="12">
        <f>IF(OR($E12343="",$F12343=""),"",IF(AND($G12343=1,$F12343&gt;='Working Hours'!$C$8,$F12343&lt;'Working Hours'!$C$9),1,0))</f>
        <v/>
      </c>
    </row>
    <row r="12344">
      <c r="A12344" s="11" t="n"/>
      <c r="B12344" s="11" t="n"/>
      <c r="C12344" s="11" t="n"/>
      <c r="E12344" s="12">
        <f>IF($A12344="","",IF(ISNUMBER($A12344),$A12344,IFERROR(DATEVALUE($A12344),"")))</f>
        <v/>
      </c>
      <c r="F12344" s="12">
        <f>IF($B12344="","",IF(ISNUMBER($B12344),HOUR($B12344)*2+MINUTE($B12344)/30,IFERROR(VALUE(LEFT($B12344,FIND(":",$B12344)-1))*2+VALUE(MID($B12344,FIND(":",$B12344)+1,2))/30,"")))</f>
        <v/>
      </c>
      <c r="G12344" s="12">
        <f>IF($E12344="","",IF(WEEKDAY($E12344,2)&lt;6,1,0))</f>
        <v/>
      </c>
      <c r="H12344" s="12">
        <f>IF(OR($E12344="",$F12344=""),"",IF(AND($G12344=1,$F12344&gt;='Working Hours'!$C$8,$F12344&lt;'Working Hours'!$C$9),1,0))</f>
        <v/>
      </c>
    </row>
    <row r="12345">
      <c r="A12345" s="11" t="n"/>
      <c r="B12345" s="11" t="n"/>
      <c r="C12345" s="11" t="n"/>
      <c r="E12345" s="12">
        <f>IF($A12345="","",IF(ISNUMBER($A12345),$A12345,IFERROR(DATEVALUE($A12345),"")))</f>
        <v/>
      </c>
      <c r="F12345" s="12">
        <f>IF($B12345="","",IF(ISNUMBER($B12345),HOUR($B12345)*2+MINUTE($B12345)/30,IFERROR(VALUE(LEFT($B12345,FIND(":",$B12345)-1))*2+VALUE(MID($B12345,FIND(":",$B12345)+1,2))/30,"")))</f>
        <v/>
      </c>
      <c r="G12345" s="12">
        <f>IF($E12345="","",IF(WEEKDAY($E12345,2)&lt;6,1,0))</f>
        <v/>
      </c>
      <c r="H12345" s="12">
        <f>IF(OR($E12345="",$F12345=""),"",IF(AND($G12345=1,$F12345&gt;='Working Hours'!$C$8,$F12345&lt;'Working Hours'!$C$9),1,0))</f>
        <v/>
      </c>
    </row>
    <row r="12346">
      <c r="A12346" s="11" t="n"/>
      <c r="B12346" s="11" t="n"/>
      <c r="C12346" s="11" t="n"/>
      <c r="E12346" s="12">
        <f>IF($A12346="","",IF(ISNUMBER($A12346),$A12346,IFERROR(DATEVALUE($A12346),"")))</f>
        <v/>
      </c>
      <c r="F12346" s="12">
        <f>IF($B12346="","",IF(ISNUMBER($B12346),HOUR($B12346)*2+MINUTE($B12346)/30,IFERROR(VALUE(LEFT($B12346,FIND(":",$B12346)-1))*2+VALUE(MID($B12346,FIND(":",$B12346)+1,2))/30,"")))</f>
        <v/>
      </c>
      <c r="G12346" s="12">
        <f>IF($E12346="","",IF(WEEKDAY($E12346,2)&lt;6,1,0))</f>
        <v/>
      </c>
      <c r="H12346" s="12">
        <f>IF(OR($E12346="",$F12346=""),"",IF(AND($G12346=1,$F12346&gt;='Working Hours'!$C$8,$F12346&lt;'Working Hours'!$C$9),1,0))</f>
        <v/>
      </c>
    </row>
    <row r="12347">
      <c r="A12347" s="11" t="n"/>
      <c r="B12347" s="11" t="n"/>
      <c r="C12347" s="11" t="n"/>
      <c r="E12347" s="12">
        <f>IF($A12347="","",IF(ISNUMBER($A12347),$A12347,IFERROR(DATEVALUE($A12347),"")))</f>
        <v/>
      </c>
      <c r="F12347" s="12">
        <f>IF($B12347="","",IF(ISNUMBER($B12347),HOUR($B12347)*2+MINUTE($B12347)/30,IFERROR(VALUE(LEFT($B12347,FIND(":",$B12347)-1))*2+VALUE(MID($B12347,FIND(":",$B12347)+1,2))/30,"")))</f>
        <v/>
      </c>
      <c r="G12347" s="12">
        <f>IF($E12347="","",IF(WEEKDAY($E12347,2)&lt;6,1,0))</f>
        <v/>
      </c>
      <c r="H12347" s="12">
        <f>IF(OR($E12347="",$F12347=""),"",IF(AND($G12347=1,$F12347&gt;='Working Hours'!$C$8,$F12347&lt;'Working Hours'!$C$9),1,0))</f>
        <v/>
      </c>
    </row>
    <row r="12348">
      <c r="A12348" s="11" t="n"/>
      <c r="B12348" s="11" t="n"/>
      <c r="C12348" s="11" t="n"/>
      <c r="E12348" s="12">
        <f>IF($A12348="","",IF(ISNUMBER($A12348),$A12348,IFERROR(DATEVALUE($A12348),"")))</f>
        <v/>
      </c>
      <c r="F12348" s="12">
        <f>IF($B12348="","",IF(ISNUMBER($B12348),HOUR($B12348)*2+MINUTE($B12348)/30,IFERROR(VALUE(LEFT($B12348,FIND(":",$B12348)-1))*2+VALUE(MID($B12348,FIND(":",$B12348)+1,2))/30,"")))</f>
        <v/>
      </c>
      <c r="G12348" s="12">
        <f>IF($E12348="","",IF(WEEKDAY($E12348,2)&lt;6,1,0))</f>
        <v/>
      </c>
      <c r="H12348" s="12">
        <f>IF(OR($E12348="",$F12348=""),"",IF(AND($G12348=1,$F12348&gt;='Working Hours'!$C$8,$F12348&lt;'Working Hours'!$C$9),1,0))</f>
        <v/>
      </c>
    </row>
    <row r="12349">
      <c r="A12349" s="11" t="n"/>
      <c r="B12349" s="11" t="n"/>
      <c r="C12349" s="11" t="n"/>
      <c r="E12349" s="12">
        <f>IF($A12349="","",IF(ISNUMBER($A12349),$A12349,IFERROR(DATEVALUE($A12349),"")))</f>
        <v/>
      </c>
      <c r="F12349" s="12">
        <f>IF($B12349="","",IF(ISNUMBER($B12349),HOUR($B12349)*2+MINUTE($B12349)/30,IFERROR(VALUE(LEFT($B12349,FIND(":",$B12349)-1))*2+VALUE(MID($B12349,FIND(":",$B12349)+1,2))/30,"")))</f>
        <v/>
      </c>
      <c r="G12349" s="12">
        <f>IF($E12349="","",IF(WEEKDAY($E12349,2)&lt;6,1,0))</f>
        <v/>
      </c>
      <c r="H12349" s="12">
        <f>IF(OR($E12349="",$F12349=""),"",IF(AND($G12349=1,$F12349&gt;='Working Hours'!$C$8,$F12349&lt;'Working Hours'!$C$9),1,0))</f>
        <v/>
      </c>
    </row>
    <row r="12350">
      <c r="A12350" s="11" t="n"/>
      <c r="B12350" s="11" t="n"/>
      <c r="C12350" s="11" t="n"/>
      <c r="E12350" s="12">
        <f>IF($A12350="","",IF(ISNUMBER($A12350),$A12350,IFERROR(DATEVALUE($A12350),"")))</f>
        <v/>
      </c>
      <c r="F12350" s="12">
        <f>IF($B12350="","",IF(ISNUMBER($B12350),HOUR($B12350)*2+MINUTE($B12350)/30,IFERROR(VALUE(LEFT($B12350,FIND(":",$B12350)-1))*2+VALUE(MID($B12350,FIND(":",$B12350)+1,2))/30,"")))</f>
        <v/>
      </c>
      <c r="G12350" s="12">
        <f>IF($E12350="","",IF(WEEKDAY($E12350,2)&lt;6,1,0))</f>
        <v/>
      </c>
      <c r="H12350" s="12">
        <f>IF(OR($E12350="",$F12350=""),"",IF(AND($G12350=1,$F12350&gt;='Working Hours'!$C$8,$F12350&lt;'Working Hours'!$C$9),1,0))</f>
        <v/>
      </c>
    </row>
    <row r="12351">
      <c r="A12351" s="11" t="n"/>
      <c r="B12351" s="11" t="n"/>
      <c r="C12351" s="11" t="n"/>
      <c r="E12351" s="12">
        <f>IF($A12351="","",IF(ISNUMBER($A12351),$A12351,IFERROR(DATEVALUE($A12351),"")))</f>
        <v/>
      </c>
      <c r="F12351" s="12">
        <f>IF($B12351="","",IF(ISNUMBER($B12351),HOUR($B12351)*2+MINUTE($B12351)/30,IFERROR(VALUE(LEFT($B12351,FIND(":",$B12351)-1))*2+VALUE(MID($B12351,FIND(":",$B12351)+1,2))/30,"")))</f>
        <v/>
      </c>
      <c r="G12351" s="12">
        <f>IF($E12351="","",IF(WEEKDAY($E12351,2)&lt;6,1,0))</f>
        <v/>
      </c>
      <c r="H12351" s="12">
        <f>IF(OR($E12351="",$F12351=""),"",IF(AND($G12351=1,$F12351&gt;='Working Hours'!$C$8,$F12351&lt;'Working Hours'!$C$9),1,0))</f>
        <v/>
      </c>
    </row>
    <row r="12352">
      <c r="A12352" s="11" t="n"/>
      <c r="B12352" s="11" t="n"/>
      <c r="C12352" s="11" t="n"/>
      <c r="E12352" s="12">
        <f>IF($A12352="","",IF(ISNUMBER($A12352),$A12352,IFERROR(DATEVALUE($A12352),"")))</f>
        <v/>
      </c>
      <c r="F12352" s="12">
        <f>IF($B12352="","",IF(ISNUMBER($B12352),HOUR($B12352)*2+MINUTE($B12352)/30,IFERROR(VALUE(LEFT($B12352,FIND(":",$B12352)-1))*2+VALUE(MID($B12352,FIND(":",$B12352)+1,2))/30,"")))</f>
        <v/>
      </c>
      <c r="G12352" s="12">
        <f>IF($E12352="","",IF(WEEKDAY($E12352,2)&lt;6,1,0))</f>
        <v/>
      </c>
      <c r="H12352" s="12">
        <f>IF(OR($E12352="",$F12352=""),"",IF(AND($G12352=1,$F12352&gt;='Working Hours'!$C$8,$F12352&lt;'Working Hours'!$C$9),1,0))</f>
        <v/>
      </c>
    </row>
    <row r="12353">
      <c r="A12353" s="11" t="n"/>
      <c r="B12353" s="11" t="n"/>
      <c r="C12353" s="11" t="n"/>
      <c r="E12353" s="12">
        <f>IF($A12353="","",IF(ISNUMBER($A12353),$A12353,IFERROR(DATEVALUE($A12353),"")))</f>
        <v/>
      </c>
      <c r="F12353" s="12">
        <f>IF($B12353="","",IF(ISNUMBER($B12353),HOUR($B12353)*2+MINUTE($B12353)/30,IFERROR(VALUE(LEFT($B12353,FIND(":",$B12353)-1))*2+VALUE(MID($B12353,FIND(":",$B12353)+1,2))/30,"")))</f>
        <v/>
      </c>
      <c r="G12353" s="12">
        <f>IF($E12353="","",IF(WEEKDAY($E12353,2)&lt;6,1,0))</f>
        <v/>
      </c>
      <c r="H12353" s="12">
        <f>IF(OR($E12353="",$F12353=""),"",IF(AND($G12353=1,$F12353&gt;='Working Hours'!$C$8,$F12353&lt;'Working Hours'!$C$9),1,0))</f>
        <v/>
      </c>
    </row>
    <row r="12354">
      <c r="A12354" s="11" t="n"/>
      <c r="B12354" s="11" t="n"/>
      <c r="C12354" s="11" t="n"/>
      <c r="E12354" s="12">
        <f>IF($A12354="","",IF(ISNUMBER($A12354),$A12354,IFERROR(DATEVALUE($A12354),"")))</f>
        <v/>
      </c>
      <c r="F12354" s="12">
        <f>IF($B12354="","",IF(ISNUMBER($B12354),HOUR($B12354)*2+MINUTE($B12354)/30,IFERROR(VALUE(LEFT($B12354,FIND(":",$B12354)-1))*2+VALUE(MID($B12354,FIND(":",$B12354)+1,2))/30,"")))</f>
        <v/>
      </c>
      <c r="G12354" s="12">
        <f>IF($E12354="","",IF(WEEKDAY($E12354,2)&lt;6,1,0))</f>
        <v/>
      </c>
      <c r="H12354" s="12">
        <f>IF(OR($E12354="",$F12354=""),"",IF(AND($G12354=1,$F12354&gt;='Working Hours'!$C$8,$F12354&lt;'Working Hours'!$C$9),1,0))</f>
        <v/>
      </c>
    </row>
    <row r="12355">
      <c r="A12355" s="11" t="n"/>
      <c r="B12355" s="11" t="n"/>
      <c r="C12355" s="11" t="n"/>
      <c r="E12355" s="12">
        <f>IF($A12355="","",IF(ISNUMBER($A12355),$A12355,IFERROR(DATEVALUE($A12355),"")))</f>
        <v/>
      </c>
      <c r="F12355" s="12">
        <f>IF($B12355="","",IF(ISNUMBER($B12355),HOUR($B12355)*2+MINUTE($B12355)/30,IFERROR(VALUE(LEFT($B12355,FIND(":",$B12355)-1))*2+VALUE(MID($B12355,FIND(":",$B12355)+1,2))/30,"")))</f>
        <v/>
      </c>
      <c r="G12355" s="12">
        <f>IF($E12355="","",IF(WEEKDAY($E12355,2)&lt;6,1,0))</f>
        <v/>
      </c>
      <c r="H12355" s="12">
        <f>IF(OR($E12355="",$F12355=""),"",IF(AND($G12355=1,$F12355&gt;='Working Hours'!$C$8,$F12355&lt;'Working Hours'!$C$9),1,0))</f>
        <v/>
      </c>
    </row>
    <row r="12356">
      <c r="A12356" s="11" t="n"/>
      <c r="B12356" s="11" t="n"/>
      <c r="C12356" s="11" t="n"/>
      <c r="E12356" s="12">
        <f>IF($A12356="","",IF(ISNUMBER($A12356),$A12356,IFERROR(DATEVALUE($A12356),"")))</f>
        <v/>
      </c>
      <c r="F12356" s="12">
        <f>IF($B12356="","",IF(ISNUMBER($B12356),HOUR($B12356)*2+MINUTE($B12356)/30,IFERROR(VALUE(LEFT($B12356,FIND(":",$B12356)-1))*2+VALUE(MID($B12356,FIND(":",$B12356)+1,2))/30,"")))</f>
        <v/>
      </c>
      <c r="G12356" s="12">
        <f>IF($E12356="","",IF(WEEKDAY($E12356,2)&lt;6,1,0))</f>
        <v/>
      </c>
      <c r="H12356" s="12">
        <f>IF(OR($E12356="",$F12356=""),"",IF(AND($G12356=1,$F12356&gt;='Working Hours'!$C$8,$F12356&lt;'Working Hours'!$C$9),1,0))</f>
        <v/>
      </c>
    </row>
    <row r="12357">
      <c r="A12357" s="11" t="n"/>
      <c r="B12357" s="11" t="n"/>
      <c r="C12357" s="11" t="n"/>
      <c r="E12357" s="12">
        <f>IF($A12357="","",IF(ISNUMBER($A12357),$A12357,IFERROR(DATEVALUE($A12357),"")))</f>
        <v/>
      </c>
      <c r="F12357" s="12">
        <f>IF($B12357="","",IF(ISNUMBER($B12357),HOUR($B12357)*2+MINUTE($B12357)/30,IFERROR(VALUE(LEFT($B12357,FIND(":",$B12357)-1))*2+VALUE(MID($B12357,FIND(":",$B12357)+1,2))/30,"")))</f>
        <v/>
      </c>
      <c r="G12357" s="12">
        <f>IF($E12357="","",IF(WEEKDAY($E12357,2)&lt;6,1,0))</f>
        <v/>
      </c>
      <c r="H12357" s="12">
        <f>IF(OR($E12357="",$F12357=""),"",IF(AND($G12357=1,$F12357&gt;='Working Hours'!$C$8,$F12357&lt;'Working Hours'!$C$9),1,0))</f>
        <v/>
      </c>
    </row>
    <row r="12358">
      <c r="A12358" s="11" t="n"/>
      <c r="B12358" s="11" t="n"/>
      <c r="C12358" s="11" t="n"/>
      <c r="E12358" s="12">
        <f>IF($A12358="","",IF(ISNUMBER($A12358),$A12358,IFERROR(DATEVALUE($A12358),"")))</f>
        <v/>
      </c>
      <c r="F12358" s="12">
        <f>IF($B12358="","",IF(ISNUMBER($B12358),HOUR($B12358)*2+MINUTE($B12358)/30,IFERROR(VALUE(LEFT($B12358,FIND(":",$B12358)-1))*2+VALUE(MID($B12358,FIND(":",$B12358)+1,2))/30,"")))</f>
        <v/>
      </c>
      <c r="G12358" s="12">
        <f>IF($E12358="","",IF(WEEKDAY($E12358,2)&lt;6,1,0))</f>
        <v/>
      </c>
      <c r="H12358" s="12">
        <f>IF(OR($E12358="",$F12358=""),"",IF(AND($G12358=1,$F12358&gt;='Working Hours'!$C$8,$F12358&lt;'Working Hours'!$C$9),1,0))</f>
        <v/>
      </c>
    </row>
    <row r="12359">
      <c r="A12359" s="11" t="n"/>
      <c r="B12359" s="11" t="n"/>
      <c r="C12359" s="11" t="n"/>
      <c r="E12359" s="12">
        <f>IF($A12359="","",IF(ISNUMBER($A12359),$A12359,IFERROR(DATEVALUE($A12359),"")))</f>
        <v/>
      </c>
      <c r="F12359" s="12">
        <f>IF($B12359="","",IF(ISNUMBER($B12359),HOUR($B12359)*2+MINUTE($B12359)/30,IFERROR(VALUE(LEFT($B12359,FIND(":",$B12359)-1))*2+VALUE(MID($B12359,FIND(":",$B12359)+1,2))/30,"")))</f>
        <v/>
      </c>
      <c r="G12359" s="12">
        <f>IF($E12359="","",IF(WEEKDAY($E12359,2)&lt;6,1,0))</f>
        <v/>
      </c>
      <c r="H12359" s="12">
        <f>IF(OR($E12359="",$F12359=""),"",IF(AND($G12359=1,$F12359&gt;='Working Hours'!$C$8,$F12359&lt;'Working Hours'!$C$9),1,0))</f>
        <v/>
      </c>
    </row>
    <row r="12360">
      <c r="A12360" s="11" t="n"/>
      <c r="B12360" s="11" t="n"/>
      <c r="C12360" s="11" t="n"/>
      <c r="E12360" s="12">
        <f>IF($A12360="","",IF(ISNUMBER($A12360),$A12360,IFERROR(DATEVALUE($A12360),"")))</f>
        <v/>
      </c>
      <c r="F12360" s="12">
        <f>IF($B12360="","",IF(ISNUMBER($B12360),HOUR($B12360)*2+MINUTE($B12360)/30,IFERROR(VALUE(LEFT($B12360,FIND(":",$B12360)-1))*2+VALUE(MID($B12360,FIND(":",$B12360)+1,2))/30,"")))</f>
        <v/>
      </c>
      <c r="G12360" s="12">
        <f>IF($E12360="","",IF(WEEKDAY($E12360,2)&lt;6,1,0))</f>
        <v/>
      </c>
      <c r="H12360" s="12">
        <f>IF(OR($E12360="",$F12360=""),"",IF(AND($G12360=1,$F12360&gt;='Working Hours'!$C$8,$F12360&lt;'Working Hours'!$C$9),1,0))</f>
        <v/>
      </c>
    </row>
    <row r="12361">
      <c r="A12361" s="11" t="n"/>
      <c r="B12361" s="11" t="n"/>
      <c r="C12361" s="11" t="n"/>
      <c r="E12361" s="12">
        <f>IF($A12361="","",IF(ISNUMBER($A12361),$A12361,IFERROR(DATEVALUE($A12361),"")))</f>
        <v/>
      </c>
      <c r="F12361" s="12">
        <f>IF($B12361="","",IF(ISNUMBER($B12361),HOUR($B12361)*2+MINUTE($B12361)/30,IFERROR(VALUE(LEFT($B12361,FIND(":",$B12361)-1))*2+VALUE(MID($B12361,FIND(":",$B12361)+1,2))/30,"")))</f>
        <v/>
      </c>
      <c r="G12361" s="12">
        <f>IF($E12361="","",IF(WEEKDAY($E12361,2)&lt;6,1,0))</f>
        <v/>
      </c>
      <c r="H12361" s="12">
        <f>IF(OR($E12361="",$F12361=""),"",IF(AND($G12361=1,$F12361&gt;='Working Hours'!$C$8,$F12361&lt;'Working Hours'!$C$9),1,0))</f>
        <v/>
      </c>
    </row>
    <row r="12362">
      <c r="A12362" s="11" t="n"/>
      <c r="B12362" s="11" t="n"/>
      <c r="C12362" s="11" t="n"/>
      <c r="E12362" s="12">
        <f>IF($A12362="","",IF(ISNUMBER($A12362),$A12362,IFERROR(DATEVALUE($A12362),"")))</f>
        <v/>
      </c>
      <c r="F12362" s="12">
        <f>IF($B12362="","",IF(ISNUMBER($B12362),HOUR($B12362)*2+MINUTE($B12362)/30,IFERROR(VALUE(LEFT($B12362,FIND(":",$B12362)-1))*2+VALUE(MID($B12362,FIND(":",$B12362)+1,2))/30,"")))</f>
        <v/>
      </c>
      <c r="G12362" s="12">
        <f>IF($E12362="","",IF(WEEKDAY($E12362,2)&lt;6,1,0))</f>
        <v/>
      </c>
      <c r="H12362" s="12">
        <f>IF(OR($E12362="",$F12362=""),"",IF(AND($G12362=1,$F12362&gt;='Working Hours'!$C$8,$F12362&lt;'Working Hours'!$C$9),1,0))</f>
        <v/>
      </c>
    </row>
    <row r="12363">
      <c r="A12363" s="11" t="n"/>
      <c r="B12363" s="11" t="n"/>
      <c r="C12363" s="11" t="n"/>
      <c r="E12363" s="12">
        <f>IF($A12363="","",IF(ISNUMBER($A12363),$A12363,IFERROR(DATEVALUE($A12363),"")))</f>
        <v/>
      </c>
      <c r="F12363" s="12">
        <f>IF($B12363="","",IF(ISNUMBER($B12363),HOUR($B12363)*2+MINUTE($B12363)/30,IFERROR(VALUE(LEFT($B12363,FIND(":",$B12363)-1))*2+VALUE(MID($B12363,FIND(":",$B12363)+1,2))/30,"")))</f>
        <v/>
      </c>
      <c r="G12363" s="12">
        <f>IF($E12363="","",IF(WEEKDAY($E12363,2)&lt;6,1,0))</f>
        <v/>
      </c>
      <c r="H12363" s="12">
        <f>IF(OR($E12363="",$F12363=""),"",IF(AND($G12363=1,$F12363&gt;='Working Hours'!$C$8,$F12363&lt;'Working Hours'!$C$9),1,0))</f>
        <v/>
      </c>
    </row>
    <row r="12364">
      <c r="A12364" s="11" t="n"/>
      <c r="B12364" s="11" t="n"/>
      <c r="C12364" s="11" t="n"/>
      <c r="E12364" s="12">
        <f>IF($A12364="","",IF(ISNUMBER($A12364),$A12364,IFERROR(DATEVALUE($A12364),"")))</f>
        <v/>
      </c>
      <c r="F12364" s="12">
        <f>IF($B12364="","",IF(ISNUMBER($B12364),HOUR($B12364)*2+MINUTE($B12364)/30,IFERROR(VALUE(LEFT($B12364,FIND(":",$B12364)-1))*2+VALUE(MID($B12364,FIND(":",$B12364)+1,2))/30,"")))</f>
        <v/>
      </c>
      <c r="G12364" s="12">
        <f>IF($E12364="","",IF(WEEKDAY($E12364,2)&lt;6,1,0))</f>
        <v/>
      </c>
      <c r="H12364" s="12">
        <f>IF(OR($E12364="",$F12364=""),"",IF(AND($G12364=1,$F12364&gt;='Working Hours'!$C$8,$F12364&lt;'Working Hours'!$C$9),1,0))</f>
        <v/>
      </c>
    </row>
    <row r="12365">
      <c r="A12365" s="11" t="n"/>
      <c r="B12365" s="11" t="n"/>
      <c r="C12365" s="11" t="n"/>
      <c r="E12365" s="12">
        <f>IF($A12365="","",IF(ISNUMBER($A12365),$A12365,IFERROR(DATEVALUE($A12365),"")))</f>
        <v/>
      </c>
      <c r="F12365" s="12">
        <f>IF($B12365="","",IF(ISNUMBER($B12365),HOUR($B12365)*2+MINUTE($B12365)/30,IFERROR(VALUE(LEFT($B12365,FIND(":",$B12365)-1))*2+VALUE(MID($B12365,FIND(":",$B12365)+1,2))/30,"")))</f>
        <v/>
      </c>
      <c r="G12365" s="12">
        <f>IF($E12365="","",IF(WEEKDAY($E12365,2)&lt;6,1,0))</f>
        <v/>
      </c>
      <c r="H12365" s="12">
        <f>IF(OR($E12365="",$F12365=""),"",IF(AND($G12365=1,$F12365&gt;='Working Hours'!$C$8,$F12365&lt;'Working Hours'!$C$9),1,0))</f>
        <v/>
      </c>
    </row>
    <row r="12366">
      <c r="A12366" s="11" t="n"/>
      <c r="B12366" s="11" t="n"/>
      <c r="C12366" s="11" t="n"/>
      <c r="E12366" s="12">
        <f>IF($A12366="","",IF(ISNUMBER($A12366),$A12366,IFERROR(DATEVALUE($A12366),"")))</f>
        <v/>
      </c>
      <c r="F12366" s="12">
        <f>IF($B12366="","",IF(ISNUMBER($B12366),HOUR($B12366)*2+MINUTE($B12366)/30,IFERROR(VALUE(LEFT($B12366,FIND(":",$B12366)-1))*2+VALUE(MID($B12366,FIND(":",$B12366)+1,2))/30,"")))</f>
        <v/>
      </c>
      <c r="G12366" s="12">
        <f>IF($E12366="","",IF(WEEKDAY($E12366,2)&lt;6,1,0))</f>
        <v/>
      </c>
      <c r="H12366" s="12">
        <f>IF(OR($E12366="",$F12366=""),"",IF(AND($G12366=1,$F12366&gt;='Working Hours'!$C$8,$F12366&lt;'Working Hours'!$C$9),1,0))</f>
        <v/>
      </c>
    </row>
    <row r="12367">
      <c r="A12367" s="11" t="n"/>
      <c r="B12367" s="11" t="n"/>
      <c r="C12367" s="11" t="n"/>
      <c r="E12367" s="12">
        <f>IF($A12367="","",IF(ISNUMBER($A12367),$A12367,IFERROR(DATEVALUE($A12367),"")))</f>
        <v/>
      </c>
      <c r="F12367" s="12">
        <f>IF($B12367="","",IF(ISNUMBER($B12367),HOUR($B12367)*2+MINUTE($B12367)/30,IFERROR(VALUE(LEFT($B12367,FIND(":",$B12367)-1))*2+VALUE(MID($B12367,FIND(":",$B12367)+1,2))/30,"")))</f>
        <v/>
      </c>
      <c r="G12367" s="12">
        <f>IF($E12367="","",IF(WEEKDAY($E12367,2)&lt;6,1,0))</f>
        <v/>
      </c>
      <c r="H12367" s="12">
        <f>IF(OR($E12367="",$F12367=""),"",IF(AND($G12367=1,$F12367&gt;='Working Hours'!$C$8,$F12367&lt;'Working Hours'!$C$9),1,0))</f>
        <v/>
      </c>
    </row>
    <row r="12368">
      <c r="A12368" s="11" t="n"/>
      <c r="B12368" s="11" t="n"/>
      <c r="C12368" s="11" t="n"/>
      <c r="E12368" s="12">
        <f>IF($A12368="","",IF(ISNUMBER($A12368),$A12368,IFERROR(DATEVALUE($A12368),"")))</f>
        <v/>
      </c>
      <c r="F12368" s="12">
        <f>IF($B12368="","",IF(ISNUMBER($B12368),HOUR($B12368)*2+MINUTE($B12368)/30,IFERROR(VALUE(LEFT($B12368,FIND(":",$B12368)-1))*2+VALUE(MID($B12368,FIND(":",$B12368)+1,2))/30,"")))</f>
        <v/>
      </c>
      <c r="G12368" s="12">
        <f>IF($E12368="","",IF(WEEKDAY($E12368,2)&lt;6,1,0))</f>
        <v/>
      </c>
      <c r="H12368" s="12">
        <f>IF(OR($E12368="",$F12368=""),"",IF(AND($G12368=1,$F12368&gt;='Working Hours'!$C$8,$F12368&lt;'Working Hours'!$C$9),1,0))</f>
        <v/>
      </c>
    </row>
    <row r="12369">
      <c r="A12369" s="11" t="n"/>
      <c r="B12369" s="11" t="n"/>
      <c r="C12369" s="11" t="n"/>
      <c r="E12369" s="12">
        <f>IF($A12369="","",IF(ISNUMBER($A12369),$A12369,IFERROR(DATEVALUE($A12369),"")))</f>
        <v/>
      </c>
      <c r="F12369" s="12">
        <f>IF($B12369="","",IF(ISNUMBER($B12369),HOUR($B12369)*2+MINUTE($B12369)/30,IFERROR(VALUE(LEFT($B12369,FIND(":",$B12369)-1))*2+VALUE(MID($B12369,FIND(":",$B12369)+1,2))/30,"")))</f>
        <v/>
      </c>
      <c r="G12369" s="12">
        <f>IF($E12369="","",IF(WEEKDAY($E12369,2)&lt;6,1,0))</f>
        <v/>
      </c>
      <c r="H12369" s="12">
        <f>IF(OR($E12369="",$F12369=""),"",IF(AND($G12369=1,$F12369&gt;='Working Hours'!$C$8,$F12369&lt;'Working Hours'!$C$9),1,0))</f>
        <v/>
      </c>
    </row>
    <row r="12370">
      <c r="A12370" s="11" t="n"/>
      <c r="B12370" s="11" t="n"/>
      <c r="C12370" s="11" t="n"/>
      <c r="E12370" s="12">
        <f>IF($A12370="","",IF(ISNUMBER($A12370),$A12370,IFERROR(DATEVALUE($A12370),"")))</f>
        <v/>
      </c>
      <c r="F12370" s="12">
        <f>IF($B12370="","",IF(ISNUMBER($B12370),HOUR($B12370)*2+MINUTE($B12370)/30,IFERROR(VALUE(LEFT($B12370,FIND(":",$B12370)-1))*2+VALUE(MID($B12370,FIND(":",$B12370)+1,2))/30,"")))</f>
        <v/>
      </c>
      <c r="G12370" s="12">
        <f>IF($E12370="","",IF(WEEKDAY($E12370,2)&lt;6,1,0))</f>
        <v/>
      </c>
      <c r="H12370" s="12">
        <f>IF(OR($E12370="",$F12370=""),"",IF(AND($G12370=1,$F12370&gt;='Working Hours'!$C$8,$F12370&lt;'Working Hours'!$C$9),1,0))</f>
        <v/>
      </c>
    </row>
    <row r="12371">
      <c r="A12371" s="11" t="n"/>
      <c r="B12371" s="11" t="n"/>
      <c r="C12371" s="11" t="n"/>
      <c r="E12371" s="12">
        <f>IF($A12371="","",IF(ISNUMBER($A12371),$A12371,IFERROR(DATEVALUE($A12371),"")))</f>
        <v/>
      </c>
      <c r="F12371" s="12">
        <f>IF($B12371="","",IF(ISNUMBER($B12371),HOUR($B12371)*2+MINUTE($B12371)/30,IFERROR(VALUE(LEFT($B12371,FIND(":",$B12371)-1))*2+VALUE(MID($B12371,FIND(":",$B12371)+1,2))/30,"")))</f>
        <v/>
      </c>
      <c r="G12371" s="12">
        <f>IF($E12371="","",IF(WEEKDAY($E12371,2)&lt;6,1,0))</f>
        <v/>
      </c>
      <c r="H12371" s="12">
        <f>IF(OR($E12371="",$F12371=""),"",IF(AND($G12371=1,$F12371&gt;='Working Hours'!$C$8,$F12371&lt;'Working Hours'!$C$9),1,0))</f>
        <v/>
      </c>
    </row>
    <row r="12372">
      <c r="A12372" s="11" t="n"/>
      <c r="B12372" s="11" t="n"/>
      <c r="C12372" s="11" t="n"/>
      <c r="E12372" s="12">
        <f>IF($A12372="","",IF(ISNUMBER($A12372),$A12372,IFERROR(DATEVALUE($A12372),"")))</f>
        <v/>
      </c>
      <c r="F12372" s="12">
        <f>IF($B12372="","",IF(ISNUMBER($B12372),HOUR($B12372)*2+MINUTE($B12372)/30,IFERROR(VALUE(LEFT($B12372,FIND(":",$B12372)-1))*2+VALUE(MID($B12372,FIND(":",$B12372)+1,2))/30,"")))</f>
        <v/>
      </c>
      <c r="G12372" s="12">
        <f>IF($E12372="","",IF(WEEKDAY($E12372,2)&lt;6,1,0))</f>
        <v/>
      </c>
      <c r="H12372" s="12">
        <f>IF(OR($E12372="",$F12372=""),"",IF(AND($G12372=1,$F12372&gt;='Working Hours'!$C$8,$F12372&lt;'Working Hours'!$C$9),1,0))</f>
        <v/>
      </c>
    </row>
    <row r="12373">
      <c r="A12373" s="11" t="n"/>
      <c r="B12373" s="11" t="n"/>
      <c r="C12373" s="11" t="n"/>
      <c r="E12373" s="12">
        <f>IF($A12373="","",IF(ISNUMBER($A12373),$A12373,IFERROR(DATEVALUE($A12373),"")))</f>
        <v/>
      </c>
      <c r="F12373" s="12">
        <f>IF($B12373="","",IF(ISNUMBER($B12373),HOUR($B12373)*2+MINUTE($B12373)/30,IFERROR(VALUE(LEFT($B12373,FIND(":",$B12373)-1))*2+VALUE(MID($B12373,FIND(":",$B12373)+1,2))/30,"")))</f>
        <v/>
      </c>
      <c r="G12373" s="12">
        <f>IF($E12373="","",IF(WEEKDAY($E12373,2)&lt;6,1,0))</f>
        <v/>
      </c>
      <c r="H12373" s="12">
        <f>IF(OR($E12373="",$F12373=""),"",IF(AND($G12373=1,$F12373&gt;='Working Hours'!$C$8,$F12373&lt;'Working Hours'!$C$9),1,0))</f>
        <v/>
      </c>
    </row>
    <row r="12374">
      <c r="A12374" s="11" t="n"/>
      <c r="B12374" s="11" t="n"/>
      <c r="C12374" s="11" t="n"/>
      <c r="E12374" s="12">
        <f>IF($A12374="","",IF(ISNUMBER($A12374),$A12374,IFERROR(DATEVALUE($A12374),"")))</f>
        <v/>
      </c>
      <c r="F12374" s="12">
        <f>IF($B12374="","",IF(ISNUMBER($B12374),HOUR($B12374)*2+MINUTE($B12374)/30,IFERROR(VALUE(LEFT($B12374,FIND(":",$B12374)-1))*2+VALUE(MID($B12374,FIND(":",$B12374)+1,2))/30,"")))</f>
        <v/>
      </c>
      <c r="G12374" s="12">
        <f>IF($E12374="","",IF(WEEKDAY($E12374,2)&lt;6,1,0))</f>
        <v/>
      </c>
      <c r="H12374" s="12">
        <f>IF(OR($E12374="",$F12374=""),"",IF(AND($G12374=1,$F12374&gt;='Working Hours'!$C$8,$F12374&lt;'Working Hours'!$C$9),1,0))</f>
        <v/>
      </c>
    </row>
    <row r="12375">
      <c r="A12375" s="11" t="n"/>
      <c r="B12375" s="11" t="n"/>
      <c r="C12375" s="11" t="n"/>
      <c r="E12375" s="12">
        <f>IF($A12375="","",IF(ISNUMBER($A12375),$A12375,IFERROR(DATEVALUE($A12375),"")))</f>
        <v/>
      </c>
      <c r="F12375" s="12">
        <f>IF($B12375="","",IF(ISNUMBER($B12375),HOUR($B12375)*2+MINUTE($B12375)/30,IFERROR(VALUE(LEFT($B12375,FIND(":",$B12375)-1))*2+VALUE(MID($B12375,FIND(":",$B12375)+1,2))/30,"")))</f>
        <v/>
      </c>
      <c r="G12375" s="12">
        <f>IF($E12375="","",IF(WEEKDAY($E12375,2)&lt;6,1,0))</f>
        <v/>
      </c>
      <c r="H12375" s="12">
        <f>IF(OR($E12375="",$F12375=""),"",IF(AND($G12375=1,$F12375&gt;='Working Hours'!$C$8,$F12375&lt;'Working Hours'!$C$9),1,0))</f>
        <v/>
      </c>
    </row>
    <row r="12376">
      <c r="A12376" s="11" t="n"/>
      <c r="B12376" s="11" t="n"/>
      <c r="C12376" s="11" t="n"/>
      <c r="E12376" s="12">
        <f>IF($A12376="","",IF(ISNUMBER($A12376),$A12376,IFERROR(DATEVALUE($A12376),"")))</f>
        <v/>
      </c>
      <c r="F12376" s="12">
        <f>IF($B12376="","",IF(ISNUMBER($B12376),HOUR($B12376)*2+MINUTE($B12376)/30,IFERROR(VALUE(LEFT($B12376,FIND(":",$B12376)-1))*2+VALUE(MID($B12376,FIND(":",$B12376)+1,2))/30,"")))</f>
        <v/>
      </c>
      <c r="G12376" s="12">
        <f>IF($E12376="","",IF(WEEKDAY($E12376,2)&lt;6,1,0))</f>
        <v/>
      </c>
      <c r="H12376" s="12">
        <f>IF(OR($E12376="",$F12376=""),"",IF(AND($G12376=1,$F12376&gt;='Working Hours'!$C$8,$F12376&lt;'Working Hours'!$C$9),1,0))</f>
        <v/>
      </c>
    </row>
    <row r="12377">
      <c r="A12377" s="11" t="n"/>
      <c r="B12377" s="11" t="n"/>
      <c r="C12377" s="11" t="n"/>
      <c r="E12377" s="12">
        <f>IF($A12377="","",IF(ISNUMBER($A12377),$A12377,IFERROR(DATEVALUE($A12377),"")))</f>
        <v/>
      </c>
      <c r="F12377" s="12">
        <f>IF($B12377="","",IF(ISNUMBER($B12377),HOUR($B12377)*2+MINUTE($B12377)/30,IFERROR(VALUE(LEFT($B12377,FIND(":",$B12377)-1))*2+VALUE(MID($B12377,FIND(":",$B12377)+1,2))/30,"")))</f>
        <v/>
      </c>
      <c r="G12377" s="12">
        <f>IF($E12377="","",IF(WEEKDAY($E12377,2)&lt;6,1,0))</f>
        <v/>
      </c>
      <c r="H12377" s="12">
        <f>IF(OR($E12377="",$F12377=""),"",IF(AND($G12377=1,$F12377&gt;='Working Hours'!$C$8,$F12377&lt;'Working Hours'!$C$9),1,0))</f>
        <v/>
      </c>
    </row>
    <row r="12378">
      <c r="A12378" s="11" t="n"/>
      <c r="B12378" s="11" t="n"/>
      <c r="C12378" s="11" t="n"/>
      <c r="E12378" s="12">
        <f>IF($A12378="","",IF(ISNUMBER($A12378),$A12378,IFERROR(DATEVALUE($A12378),"")))</f>
        <v/>
      </c>
      <c r="F12378" s="12">
        <f>IF($B12378="","",IF(ISNUMBER($B12378),HOUR($B12378)*2+MINUTE($B12378)/30,IFERROR(VALUE(LEFT($B12378,FIND(":",$B12378)-1))*2+VALUE(MID($B12378,FIND(":",$B12378)+1,2))/30,"")))</f>
        <v/>
      </c>
      <c r="G12378" s="12">
        <f>IF($E12378="","",IF(WEEKDAY($E12378,2)&lt;6,1,0))</f>
        <v/>
      </c>
      <c r="H12378" s="12">
        <f>IF(OR($E12378="",$F12378=""),"",IF(AND($G12378=1,$F12378&gt;='Working Hours'!$C$8,$F12378&lt;'Working Hours'!$C$9),1,0))</f>
        <v/>
      </c>
    </row>
    <row r="12379">
      <c r="A12379" s="11" t="n"/>
      <c r="B12379" s="11" t="n"/>
      <c r="C12379" s="11" t="n"/>
      <c r="E12379" s="12">
        <f>IF($A12379="","",IF(ISNUMBER($A12379),$A12379,IFERROR(DATEVALUE($A12379),"")))</f>
        <v/>
      </c>
      <c r="F12379" s="12">
        <f>IF($B12379="","",IF(ISNUMBER($B12379),HOUR($B12379)*2+MINUTE($B12379)/30,IFERROR(VALUE(LEFT($B12379,FIND(":",$B12379)-1))*2+VALUE(MID($B12379,FIND(":",$B12379)+1,2))/30,"")))</f>
        <v/>
      </c>
      <c r="G12379" s="12">
        <f>IF($E12379="","",IF(WEEKDAY($E12379,2)&lt;6,1,0))</f>
        <v/>
      </c>
      <c r="H12379" s="12">
        <f>IF(OR($E12379="",$F12379=""),"",IF(AND($G12379=1,$F12379&gt;='Working Hours'!$C$8,$F12379&lt;'Working Hours'!$C$9),1,0))</f>
        <v/>
      </c>
    </row>
    <row r="12380">
      <c r="A12380" s="11" t="n"/>
      <c r="B12380" s="11" t="n"/>
      <c r="C12380" s="11" t="n"/>
      <c r="E12380" s="12">
        <f>IF($A12380="","",IF(ISNUMBER($A12380),$A12380,IFERROR(DATEVALUE($A12380),"")))</f>
        <v/>
      </c>
      <c r="F12380" s="12">
        <f>IF($B12380="","",IF(ISNUMBER($B12380),HOUR($B12380)*2+MINUTE($B12380)/30,IFERROR(VALUE(LEFT($B12380,FIND(":",$B12380)-1))*2+VALUE(MID($B12380,FIND(":",$B12380)+1,2))/30,"")))</f>
        <v/>
      </c>
      <c r="G12380" s="12">
        <f>IF($E12380="","",IF(WEEKDAY($E12380,2)&lt;6,1,0))</f>
        <v/>
      </c>
      <c r="H12380" s="12">
        <f>IF(OR($E12380="",$F12380=""),"",IF(AND($G12380=1,$F12380&gt;='Working Hours'!$C$8,$F12380&lt;'Working Hours'!$C$9),1,0))</f>
        <v/>
      </c>
    </row>
    <row r="12381">
      <c r="A12381" s="11" t="n"/>
      <c r="B12381" s="11" t="n"/>
      <c r="C12381" s="11" t="n"/>
      <c r="E12381" s="12">
        <f>IF($A12381="","",IF(ISNUMBER($A12381),$A12381,IFERROR(DATEVALUE($A12381),"")))</f>
        <v/>
      </c>
      <c r="F12381" s="12">
        <f>IF($B12381="","",IF(ISNUMBER($B12381),HOUR($B12381)*2+MINUTE($B12381)/30,IFERROR(VALUE(LEFT($B12381,FIND(":",$B12381)-1))*2+VALUE(MID($B12381,FIND(":",$B12381)+1,2))/30,"")))</f>
        <v/>
      </c>
      <c r="G12381" s="12">
        <f>IF($E12381="","",IF(WEEKDAY($E12381,2)&lt;6,1,0))</f>
        <v/>
      </c>
      <c r="H12381" s="12">
        <f>IF(OR($E12381="",$F12381=""),"",IF(AND($G12381=1,$F12381&gt;='Working Hours'!$C$8,$F12381&lt;'Working Hours'!$C$9),1,0))</f>
        <v/>
      </c>
    </row>
    <row r="12382">
      <c r="A12382" s="11" t="n"/>
      <c r="B12382" s="11" t="n"/>
      <c r="C12382" s="11" t="n"/>
      <c r="E12382" s="12">
        <f>IF($A12382="","",IF(ISNUMBER($A12382),$A12382,IFERROR(DATEVALUE($A12382),"")))</f>
        <v/>
      </c>
      <c r="F12382" s="12">
        <f>IF($B12382="","",IF(ISNUMBER($B12382),HOUR($B12382)*2+MINUTE($B12382)/30,IFERROR(VALUE(LEFT($B12382,FIND(":",$B12382)-1))*2+VALUE(MID($B12382,FIND(":",$B12382)+1,2))/30,"")))</f>
        <v/>
      </c>
      <c r="G12382" s="12">
        <f>IF($E12382="","",IF(WEEKDAY($E12382,2)&lt;6,1,0))</f>
        <v/>
      </c>
      <c r="H12382" s="12">
        <f>IF(OR($E12382="",$F12382=""),"",IF(AND($G12382=1,$F12382&gt;='Working Hours'!$C$8,$F12382&lt;'Working Hours'!$C$9),1,0))</f>
        <v/>
      </c>
    </row>
    <row r="12383">
      <c r="A12383" s="11" t="n"/>
      <c r="B12383" s="11" t="n"/>
      <c r="C12383" s="11" t="n"/>
      <c r="E12383" s="12">
        <f>IF($A12383="","",IF(ISNUMBER($A12383),$A12383,IFERROR(DATEVALUE($A12383),"")))</f>
        <v/>
      </c>
      <c r="F12383" s="12">
        <f>IF($B12383="","",IF(ISNUMBER($B12383),HOUR($B12383)*2+MINUTE($B12383)/30,IFERROR(VALUE(LEFT($B12383,FIND(":",$B12383)-1))*2+VALUE(MID($B12383,FIND(":",$B12383)+1,2))/30,"")))</f>
        <v/>
      </c>
      <c r="G12383" s="12">
        <f>IF($E12383="","",IF(WEEKDAY($E12383,2)&lt;6,1,0))</f>
        <v/>
      </c>
      <c r="H12383" s="12">
        <f>IF(OR($E12383="",$F12383=""),"",IF(AND($G12383=1,$F12383&gt;='Working Hours'!$C$8,$F12383&lt;'Working Hours'!$C$9),1,0))</f>
        <v/>
      </c>
    </row>
    <row r="12384">
      <c r="A12384" s="11" t="n"/>
      <c r="B12384" s="11" t="n"/>
      <c r="C12384" s="11" t="n"/>
      <c r="E12384" s="12">
        <f>IF($A12384="","",IF(ISNUMBER($A12384),$A12384,IFERROR(DATEVALUE($A12384),"")))</f>
        <v/>
      </c>
      <c r="F12384" s="12">
        <f>IF($B12384="","",IF(ISNUMBER($B12384),HOUR($B12384)*2+MINUTE($B12384)/30,IFERROR(VALUE(LEFT($B12384,FIND(":",$B12384)-1))*2+VALUE(MID($B12384,FIND(":",$B12384)+1,2))/30,"")))</f>
        <v/>
      </c>
      <c r="G12384" s="12">
        <f>IF($E12384="","",IF(WEEKDAY($E12384,2)&lt;6,1,0))</f>
        <v/>
      </c>
      <c r="H12384" s="12">
        <f>IF(OR($E12384="",$F12384=""),"",IF(AND($G12384=1,$F12384&gt;='Working Hours'!$C$8,$F12384&lt;'Working Hours'!$C$9),1,0))</f>
        <v/>
      </c>
    </row>
    <row r="12385">
      <c r="A12385" s="11" t="n"/>
      <c r="B12385" s="11" t="n"/>
      <c r="C12385" s="11" t="n"/>
      <c r="E12385" s="12">
        <f>IF($A12385="","",IF(ISNUMBER($A12385),$A12385,IFERROR(DATEVALUE($A12385),"")))</f>
        <v/>
      </c>
      <c r="F12385" s="12">
        <f>IF($B12385="","",IF(ISNUMBER($B12385),HOUR($B12385)*2+MINUTE($B12385)/30,IFERROR(VALUE(LEFT($B12385,FIND(":",$B12385)-1))*2+VALUE(MID($B12385,FIND(":",$B12385)+1,2))/30,"")))</f>
        <v/>
      </c>
      <c r="G12385" s="12">
        <f>IF($E12385="","",IF(WEEKDAY($E12385,2)&lt;6,1,0))</f>
        <v/>
      </c>
      <c r="H12385" s="12">
        <f>IF(OR($E12385="",$F12385=""),"",IF(AND($G12385=1,$F12385&gt;='Working Hours'!$C$8,$F12385&lt;'Working Hours'!$C$9),1,0))</f>
        <v/>
      </c>
    </row>
    <row r="12386">
      <c r="A12386" s="11" t="n"/>
      <c r="B12386" s="11" t="n"/>
      <c r="C12386" s="11" t="n"/>
      <c r="E12386" s="12">
        <f>IF($A12386="","",IF(ISNUMBER($A12386),$A12386,IFERROR(DATEVALUE($A12386),"")))</f>
        <v/>
      </c>
      <c r="F12386" s="12">
        <f>IF($B12386="","",IF(ISNUMBER($B12386),HOUR($B12386)*2+MINUTE($B12386)/30,IFERROR(VALUE(LEFT($B12386,FIND(":",$B12386)-1))*2+VALUE(MID($B12386,FIND(":",$B12386)+1,2))/30,"")))</f>
        <v/>
      </c>
      <c r="G12386" s="12">
        <f>IF($E12386="","",IF(WEEKDAY($E12386,2)&lt;6,1,0))</f>
        <v/>
      </c>
      <c r="H12386" s="12">
        <f>IF(OR($E12386="",$F12386=""),"",IF(AND($G12386=1,$F12386&gt;='Working Hours'!$C$8,$F12386&lt;'Working Hours'!$C$9),1,0))</f>
        <v/>
      </c>
    </row>
    <row r="12387">
      <c r="A12387" s="11" t="n"/>
      <c r="B12387" s="11" t="n"/>
      <c r="C12387" s="11" t="n"/>
      <c r="E12387" s="12">
        <f>IF($A12387="","",IF(ISNUMBER($A12387),$A12387,IFERROR(DATEVALUE($A12387),"")))</f>
        <v/>
      </c>
      <c r="F12387" s="12">
        <f>IF($B12387="","",IF(ISNUMBER($B12387),HOUR($B12387)*2+MINUTE($B12387)/30,IFERROR(VALUE(LEFT($B12387,FIND(":",$B12387)-1))*2+VALUE(MID($B12387,FIND(":",$B12387)+1,2))/30,"")))</f>
        <v/>
      </c>
      <c r="G12387" s="12">
        <f>IF($E12387="","",IF(WEEKDAY($E12387,2)&lt;6,1,0))</f>
        <v/>
      </c>
      <c r="H12387" s="12">
        <f>IF(OR($E12387="",$F12387=""),"",IF(AND($G12387=1,$F12387&gt;='Working Hours'!$C$8,$F12387&lt;'Working Hours'!$C$9),1,0))</f>
        <v/>
      </c>
    </row>
    <row r="12388">
      <c r="A12388" s="11" t="n"/>
      <c r="B12388" s="11" t="n"/>
      <c r="C12388" s="11" t="n"/>
      <c r="E12388" s="12">
        <f>IF($A12388="","",IF(ISNUMBER($A12388),$A12388,IFERROR(DATEVALUE($A12388),"")))</f>
        <v/>
      </c>
      <c r="F12388" s="12">
        <f>IF($B12388="","",IF(ISNUMBER($B12388),HOUR($B12388)*2+MINUTE($B12388)/30,IFERROR(VALUE(LEFT($B12388,FIND(":",$B12388)-1))*2+VALUE(MID($B12388,FIND(":",$B12388)+1,2))/30,"")))</f>
        <v/>
      </c>
      <c r="G12388" s="12">
        <f>IF($E12388="","",IF(WEEKDAY($E12388,2)&lt;6,1,0))</f>
        <v/>
      </c>
      <c r="H12388" s="12">
        <f>IF(OR($E12388="",$F12388=""),"",IF(AND($G12388=1,$F12388&gt;='Working Hours'!$C$8,$F12388&lt;'Working Hours'!$C$9),1,0))</f>
        <v/>
      </c>
    </row>
    <row r="12389">
      <c r="A12389" s="11" t="n"/>
      <c r="B12389" s="11" t="n"/>
      <c r="C12389" s="11" t="n"/>
      <c r="E12389" s="12">
        <f>IF($A12389="","",IF(ISNUMBER($A12389),$A12389,IFERROR(DATEVALUE($A12389),"")))</f>
        <v/>
      </c>
      <c r="F12389" s="12">
        <f>IF($B12389="","",IF(ISNUMBER($B12389),HOUR($B12389)*2+MINUTE($B12389)/30,IFERROR(VALUE(LEFT($B12389,FIND(":",$B12389)-1))*2+VALUE(MID($B12389,FIND(":",$B12389)+1,2))/30,"")))</f>
        <v/>
      </c>
      <c r="G12389" s="12">
        <f>IF($E12389="","",IF(WEEKDAY($E12389,2)&lt;6,1,0))</f>
        <v/>
      </c>
      <c r="H12389" s="12">
        <f>IF(OR($E12389="",$F12389=""),"",IF(AND($G12389=1,$F12389&gt;='Working Hours'!$C$8,$F12389&lt;'Working Hours'!$C$9),1,0))</f>
        <v/>
      </c>
    </row>
    <row r="12390">
      <c r="A12390" s="11" t="n"/>
      <c r="B12390" s="11" t="n"/>
      <c r="C12390" s="11" t="n"/>
      <c r="E12390" s="12">
        <f>IF($A12390="","",IF(ISNUMBER($A12390),$A12390,IFERROR(DATEVALUE($A12390),"")))</f>
        <v/>
      </c>
      <c r="F12390" s="12">
        <f>IF($B12390="","",IF(ISNUMBER($B12390),HOUR($B12390)*2+MINUTE($B12390)/30,IFERROR(VALUE(LEFT($B12390,FIND(":",$B12390)-1))*2+VALUE(MID($B12390,FIND(":",$B12390)+1,2))/30,"")))</f>
        <v/>
      </c>
      <c r="G12390" s="12">
        <f>IF($E12390="","",IF(WEEKDAY($E12390,2)&lt;6,1,0))</f>
        <v/>
      </c>
      <c r="H12390" s="12">
        <f>IF(OR($E12390="",$F12390=""),"",IF(AND($G12390=1,$F12390&gt;='Working Hours'!$C$8,$F12390&lt;'Working Hours'!$C$9),1,0))</f>
        <v/>
      </c>
    </row>
    <row r="12391">
      <c r="A12391" s="11" t="n"/>
      <c r="B12391" s="11" t="n"/>
      <c r="C12391" s="11" t="n"/>
      <c r="E12391" s="12">
        <f>IF($A12391="","",IF(ISNUMBER($A12391),$A12391,IFERROR(DATEVALUE($A12391),"")))</f>
        <v/>
      </c>
      <c r="F12391" s="12">
        <f>IF($B12391="","",IF(ISNUMBER($B12391),HOUR($B12391)*2+MINUTE($B12391)/30,IFERROR(VALUE(LEFT($B12391,FIND(":",$B12391)-1))*2+VALUE(MID($B12391,FIND(":",$B12391)+1,2))/30,"")))</f>
        <v/>
      </c>
      <c r="G12391" s="12">
        <f>IF($E12391="","",IF(WEEKDAY($E12391,2)&lt;6,1,0))</f>
        <v/>
      </c>
      <c r="H12391" s="12">
        <f>IF(OR($E12391="",$F12391=""),"",IF(AND($G12391=1,$F12391&gt;='Working Hours'!$C$8,$F12391&lt;'Working Hours'!$C$9),1,0))</f>
        <v/>
      </c>
    </row>
    <row r="12392">
      <c r="A12392" s="11" t="n"/>
      <c r="B12392" s="11" t="n"/>
      <c r="C12392" s="11" t="n"/>
      <c r="E12392" s="12">
        <f>IF($A12392="","",IF(ISNUMBER($A12392),$A12392,IFERROR(DATEVALUE($A12392),"")))</f>
        <v/>
      </c>
      <c r="F12392" s="12">
        <f>IF($B12392="","",IF(ISNUMBER($B12392),HOUR($B12392)*2+MINUTE($B12392)/30,IFERROR(VALUE(LEFT($B12392,FIND(":",$B12392)-1))*2+VALUE(MID($B12392,FIND(":",$B12392)+1,2))/30,"")))</f>
        <v/>
      </c>
      <c r="G12392" s="12">
        <f>IF($E12392="","",IF(WEEKDAY($E12392,2)&lt;6,1,0))</f>
        <v/>
      </c>
      <c r="H12392" s="12">
        <f>IF(OR($E12392="",$F12392=""),"",IF(AND($G12392=1,$F12392&gt;='Working Hours'!$C$8,$F12392&lt;'Working Hours'!$C$9),1,0))</f>
        <v/>
      </c>
    </row>
    <row r="12393">
      <c r="A12393" s="11" t="n"/>
      <c r="B12393" s="11" t="n"/>
      <c r="C12393" s="11" t="n"/>
      <c r="E12393" s="12">
        <f>IF($A12393="","",IF(ISNUMBER($A12393),$A12393,IFERROR(DATEVALUE($A12393),"")))</f>
        <v/>
      </c>
      <c r="F12393" s="12">
        <f>IF($B12393="","",IF(ISNUMBER($B12393),HOUR($B12393)*2+MINUTE($B12393)/30,IFERROR(VALUE(LEFT($B12393,FIND(":",$B12393)-1))*2+VALUE(MID($B12393,FIND(":",$B12393)+1,2))/30,"")))</f>
        <v/>
      </c>
      <c r="G12393" s="12">
        <f>IF($E12393="","",IF(WEEKDAY($E12393,2)&lt;6,1,0))</f>
        <v/>
      </c>
      <c r="H12393" s="12">
        <f>IF(OR($E12393="",$F12393=""),"",IF(AND($G12393=1,$F12393&gt;='Working Hours'!$C$8,$F12393&lt;'Working Hours'!$C$9),1,0))</f>
        <v/>
      </c>
    </row>
    <row r="12394">
      <c r="A12394" s="11" t="n"/>
      <c r="B12394" s="11" t="n"/>
      <c r="C12394" s="11" t="n"/>
      <c r="E12394" s="12">
        <f>IF($A12394="","",IF(ISNUMBER($A12394),$A12394,IFERROR(DATEVALUE($A12394),"")))</f>
        <v/>
      </c>
      <c r="F12394" s="12">
        <f>IF($B12394="","",IF(ISNUMBER($B12394),HOUR($B12394)*2+MINUTE($B12394)/30,IFERROR(VALUE(LEFT($B12394,FIND(":",$B12394)-1))*2+VALUE(MID($B12394,FIND(":",$B12394)+1,2))/30,"")))</f>
        <v/>
      </c>
      <c r="G12394" s="12">
        <f>IF($E12394="","",IF(WEEKDAY($E12394,2)&lt;6,1,0))</f>
        <v/>
      </c>
      <c r="H12394" s="12">
        <f>IF(OR($E12394="",$F12394=""),"",IF(AND($G12394=1,$F12394&gt;='Working Hours'!$C$8,$F12394&lt;'Working Hours'!$C$9),1,0))</f>
        <v/>
      </c>
    </row>
    <row r="12395">
      <c r="A12395" s="11" t="n"/>
      <c r="B12395" s="11" t="n"/>
      <c r="C12395" s="11" t="n"/>
      <c r="E12395" s="12">
        <f>IF($A12395="","",IF(ISNUMBER($A12395),$A12395,IFERROR(DATEVALUE($A12395),"")))</f>
        <v/>
      </c>
      <c r="F12395" s="12">
        <f>IF($B12395="","",IF(ISNUMBER($B12395),HOUR($B12395)*2+MINUTE($B12395)/30,IFERROR(VALUE(LEFT($B12395,FIND(":",$B12395)-1))*2+VALUE(MID($B12395,FIND(":",$B12395)+1,2))/30,"")))</f>
        <v/>
      </c>
      <c r="G12395" s="12">
        <f>IF($E12395="","",IF(WEEKDAY($E12395,2)&lt;6,1,0))</f>
        <v/>
      </c>
      <c r="H12395" s="12">
        <f>IF(OR($E12395="",$F12395=""),"",IF(AND($G12395=1,$F12395&gt;='Working Hours'!$C$8,$F12395&lt;'Working Hours'!$C$9),1,0))</f>
        <v/>
      </c>
    </row>
    <row r="12396">
      <c r="A12396" s="11" t="n"/>
      <c r="B12396" s="11" t="n"/>
      <c r="C12396" s="11" t="n"/>
      <c r="E12396" s="12">
        <f>IF($A12396="","",IF(ISNUMBER($A12396),$A12396,IFERROR(DATEVALUE($A12396),"")))</f>
        <v/>
      </c>
      <c r="F12396" s="12">
        <f>IF($B12396="","",IF(ISNUMBER($B12396),HOUR($B12396)*2+MINUTE($B12396)/30,IFERROR(VALUE(LEFT($B12396,FIND(":",$B12396)-1))*2+VALUE(MID($B12396,FIND(":",$B12396)+1,2))/30,"")))</f>
        <v/>
      </c>
      <c r="G12396" s="12">
        <f>IF($E12396="","",IF(WEEKDAY($E12396,2)&lt;6,1,0))</f>
        <v/>
      </c>
      <c r="H12396" s="12">
        <f>IF(OR($E12396="",$F12396=""),"",IF(AND($G12396=1,$F12396&gt;='Working Hours'!$C$8,$F12396&lt;'Working Hours'!$C$9),1,0))</f>
        <v/>
      </c>
    </row>
    <row r="12397">
      <c r="A12397" s="11" t="n"/>
      <c r="B12397" s="11" t="n"/>
      <c r="C12397" s="11" t="n"/>
      <c r="E12397" s="12">
        <f>IF($A12397="","",IF(ISNUMBER($A12397),$A12397,IFERROR(DATEVALUE($A12397),"")))</f>
        <v/>
      </c>
      <c r="F12397" s="12">
        <f>IF($B12397="","",IF(ISNUMBER($B12397),HOUR($B12397)*2+MINUTE($B12397)/30,IFERROR(VALUE(LEFT($B12397,FIND(":",$B12397)-1))*2+VALUE(MID($B12397,FIND(":",$B12397)+1,2))/30,"")))</f>
        <v/>
      </c>
      <c r="G12397" s="12">
        <f>IF($E12397="","",IF(WEEKDAY($E12397,2)&lt;6,1,0))</f>
        <v/>
      </c>
      <c r="H12397" s="12">
        <f>IF(OR($E12397="",$F12397=""),"",IF(AND($G12397=1,$F12397&gt;='Working Hours'!$C$8,$F12397&lt;'Working Hours'!$C$9),1,0))</f>
        <v/>
      </c>
    </row>
    <row r="12398">
      <c r="A12398" s="11" t="n"/>
      <c r="B12398" s="11" t="n"/>
      <c r="C12398" s="11" t="n"/>
      <c r="E12398" s="12">
        <f>IF($A12398="","",IF(ISNUMBER($A12398),$A12398,IFERROR(DATEVALUE($A12398),"")))</f>
        <v/>
      </c>
      <c r="F12398" s="12">
        <f>IF($B12398="","",IF(ISNUMBER($B12398),HOUR($B12398)*2+MINUTE($B12398)/30,IFERROR(VALUE(LEFT($B12398,FIND(":",$B12398)-1))*2+VALUE(MID($B12398,FIND(":",$B12398)+1,2))/30,"")))</f>
        <v/>
      </c>
      <c r="G12398" s="12">
        <f>IF($E12398="","",IF(WEEKDAY($E12398,2)&lt;6,1,0))</f>
        <v/>
      </c>
      <c r="H12398" s="12">
        <f>IF(OR($E12398="",$F12398=""),"",IF(AND($G12398=1,$F12398&gt;='Working Hours'!$C$8,$F12398&lt;'Working Hours'!$C$9),1,0))</f>
        <v/>
      </c>
    </row>
    <row r="12399">
      <c r="A12399" s="11" t="n"/>
      <c r="B12399" s="11" t="n"/>
      <c r="C12399" s="11" t="n"/>
      <c r="E12399" s="12">
        <f>IF($A12399="","",IF(ISNUMBER($A12399),$A12399,IFERROR(DATEVALUE($A12399),"")))</f>
        <v/>
      </c>
      <c r="F12399" s="12">
        <f>IF($B12399="","",IF(ISNUMBER($B12399),HOUR($B12399)*2+MINUTE($B12399)/30,IFERROR(VALUE(LEFT($B12399,FIND(":",$B12399)-1))*2+VALUE(MID($B12399,FIND(":",$B12399)+1,2))/30,"")))</f>
        <v/>
      </c>
      <c r="G12399" s="12">
        <f>IF($E12399="","",IF(WEEKDAY($E12399,2)&lt;6,1,0))</f>
        <v/>
      </c>
      <c r="H12399" s="12">
        <f>IF(OR($E12399="",$F12399=""),"",IF(AND($G12399=1,$F12399&gt;='Working Hours'!$C$8,$F12399&lt;'Working Hours'!$C$9),1,0))</f>
        <v/>
      </c>
    </row>
    <row r="12400">
      <c r="A12400" s="11" t="n"/>
      <c r="B12400" s="11" t="n"/>
      <c r="C12400" s="11" t="n"/>
      <c r="E12400" s="12">
        <f>IF($A12400="","",IF(ISNUMBER($A12400),$A12400,IFERROR(DATEVALUE($A12400),"")))</f>
        <v/>
      </c>
      <c r="F12400" s="12">
        <f>IF($B12400="","",IF(ISNUMBER($B12400),HOUR($B12400)*2+MINUTE($B12400)/30,IFERROR(VALUE(LEFT($B12400,FIND(":",$B12400)-1))*2+VALUE(MID($B12400,FIND(":",$B12400)+1,2))/30,"")))</f>
        <v/>
      </c>
      <c r="G12400" s="12">
        <f>IF($E12400="","",IF(WEEKDAY($E12400,2)&lt;6,1,0))</f>
        <v/>
      </c>
      <c r="H12400" s="12">
        <f>IF(OR($E12400="",$F12400=""),"",IF(AND($G12400=1,$F12400&gt;='Working Hours'!$C$8,$F12400&lt;'Working Hours'!$C$9),1,0))</f>
        <v/>
      </c>
    </row>
    <row r="12401">
      <c r="A12401" s="11" t="n"/>
      <c r="B12401" s="11" t="n"/>
      <c r="C12401" s="11" t="n"/>
      <c r="E12401" s="12">
        <f>IF($A12401="","",IF(ISNUMBER($A12401),$A12401,IFERROR(DATEVALUE($A12401),"")))</f>
        <v/>
      </c>
      <c r="F12401" s="12">
        <f>IF($B12401="","",IF(ISNUMBER($B12401),HOUR($B12401)*2+MINUTE($B12401)/30,IFERROR(VALUE(LEFT($B12401,FIND(":",$B12401)-1))*2+VALUE(MID($B12401,FIND(":",$B12401)+1,2))/30,"")))</f>
        <v/>
      </c>
      <c r="G12401" s="12">
        <f>IF($E12401="","",IF(WEEKDAY($E12401,2)&lt;6,1,0))</f>
        <v/>
      </c>
      <c r="H12401" s="12">
        <f>IF(OR($E12401="",$F12401=""),"",IF(AND($G12401=1,$F12401&gt;='Working Hours'!$C$8,$F12401&lt;'Working Hours'!$C$9),1,0))</f>
        <v/>
      </c>
    </row>
    <row r="12402">
      <c r="A12402" s="11" t="n"/>
      <c r="B12402" s="11" t="n"/>
      <c r="C12402" s="11" t="n"/>
      <c r="E12402" s="12">
        <f>IF($A12402="","",IF(ISNUMBER($A12402),$A12402,IFERROR(DATEVALUE($A12402),"")))</f>
        <v/>
      </c>
      <c r="F12402" s="12">
        <f>IF($B12402="","",IF(ISNUMBER($B12402),HOUR($B12402)*2+MINUTE($B12402)/30,IFERROR(VALUE(LEFT($B12402,FIND(":",$B12402)-1))*2+VALUE(MID($B12402,FIND(":",$B12402)+1,2))/30,"")))</f>
        <v/>
      </c>
      <c r="G12402" s="12">
        <f>IF($E12402="","",IF(WEEKDAY($E12402,2)&lt;6,1,0))</f>
        <v/>
      </c>
      <c r="H12402" s="12">
        <f>IF(OR($E12402="",$F12402=""),"",IF(AND($G12402=1,$F12402&gt;='Working Hours'!$C$8,$F12402&lt;'Working Hours'!$C$9),1,0))</f>
        <v/>
      </c>
    </row>
    <row r="12403">
      <c r="A12403" s="11" t="n"/>
      <c r="B12403" s="11" t="n"/>
      <c r="C12403" s="11" t="n"/>
      <c r="E12403" s="12">
        <f>IF($A12403="","",IF(ISNUMBER($A12403),$A12403,IFERROR(DATEVALUE($A12403),"")))</f>
        <v/>
      </c>
      <c r="F12403" s="12">
        <f>IF($B12403="","",IF(ISNUMBER($B12403),HOUR($B12403)*2+MINUTE($B12403)/30,IFERROR(VALUE(LEFT($B12403,FIND(":",$B12403)-1))*2+VALUE(MID($B12403,FIND(":",$B12403)+1,2))/30,"")))</f>
        <v/>
      </c>
      <c r="G12403" s="12">
        <f>IF($E12403="","",IF(WEEKDAY($E12403,2)&lt;6,1,0))</f>
        <v/>
      </c>
      <c r="H12403" s="12">
        <f>IF(OR($E12403="",$F12403=""),"",IF(AND($G12403=1,$F12403&gt;='Working Hours'!$C$8,$F12403&lt;'Working Hours'!$C$9),1,0))</f>
        <v/>
      </c>
    </row>
    <row r="12404">
      <c r="A12404" s="11" t="n"/>
      <c r="B12404" s="11" t="n"/>
      <c r="C12404" s="11" t="n"/>
      <c r="E12404" s="12">
        <f>IF($A12404="","",IF(ISNUMBER($A12404),$A12404,IFERROR(DATEVALUE($A12404),"")))</f>
        <v/>
      </c>
      <c r="F12404" s="12">
        <f>IF($B12404="","",IF(ISNUMBER($B12404),HOUR($B12404)*2+MINUTE($B12404)/30,IFERROR(VALUE(LEFT($B12404,FIND(":",$B12404)-1))*2+VALUE(MID($B12404,FIND(":",$B12404)+1,2))/30,"")))</f>
        <v/>
      </c>
      <c r="G12404" s="12">
        <f>IF($E12404="","",IF(WEEKDAY($E12404,2)&lt;6,1,0))</f>
        <v/>
      </c>
      <c r="H12404" s="12">
        <f>IF(OR($E12404="",$F12404=""),"",IF(AND($G12404=1,$F12404&gt;='Working Hours'!$C$8,$F12404&lt;'Working Hours'!$C$9),1,0))</f>
        <v/>
      </c>
    </row>
    <row r="12405">
      <c r="A12405" s="11" t="n"/>
      <c r="B12405" s="11" t="n"/>
      <c r="C12405" s="11" t="n"/>
      <c r="E12405" s="12">
        <f>IF($A12405="","",IF(ISNUMBER($A12405),$A12405,IFERROR(DATEVALUE($A12405),"")))</f>
        <v/>
      </c>
      <c r="F12405" s="12">
        <f>IF($B12405="","",IF(ISNUMBER($B12405),HOUR($B12405)*2+MINUTE($B12405)/30,IFERROR(VALUE(LEFT($B12405,FIND(":",$B12405)-1))*2+VALUE(MID($B12405,FIND(":",$B12405)+1,2))/30,"")))</f>
        <v/>
      </c>
      <c r="G12405" s="12">
        <f>IF($E12405="","",IF(WEEKDAY($E12405,2)&lt;6,1,0))</f>
        <v/>
      </c>
      <c r="H12405" s="12">
        <f>IF(OR($E12405="",$F12405=""),"",IF(AND($G12405=1,$F12405&gt;='Working Hours'!$C$8,$F12405&lt;'Working Hours'!$C$9),1,0))</f>
        <v/>
      </c>
    </row>
    <row r="12406">
      <c r="A12406" s="11" t="n"/>
      <c r="B12406" s="11" t="n"/>
      <c r="C12406" s="11" t="n"/>
      <c r="E12406" s="12">
        <f>IF($A12406="","",IF(ISNUMBER($A12406),$A12406,IFERROR(DATEVALUE($A12406),"")))</f>
        <v/>
      </c>
      <c r="F12406" s="12">
        <f>IF($B12406="","",IF(ISNUMBER($B12406),HOUR($B12406)*2+MINUTE($B12406)/30,IFERROR(VALUE(LEFT($B12406,FIND(":",$B12406)-1))*2+VALUE(MID($B12406,FIND(":",$B12406)+1,2))/30,"")))</f>
        <v/>
      </c>
      <c r="G12406" s="12">
        <f>IF($E12406="","",IF(WEEKDAY($E12406,2)&lt;6,1,0))</f>
        <v/>
      </c>
      <c r="H12406" s="12">
        <f>IF(OR($E12406="",$F12406=""),"",IF(AND($G12406=1,$F12406&gt;='Working Hours'!$C$8,$F12406&lt;'Working Hours'!$C$9),1,0))</f>
        <v/>
      </c>
    </row>
    <row r="12407">
      <c r="A12407" s="11" t="n"/>
      <c r="B12407" s="11" t="n"/>
      <c r="C12407" s="11" t="n"/>
      <c r="E12407" s="12">
        <f>IF($A12407="","",IF(ISNUMBER($A12407),$A12407,IFERROR(DATEVALUE($A12407),"")))</f>
        <v/>
      </c>
      <c r="F12407" s="12">
        <f>IF($B12407="","",IF(ISNUMBER($B12407),HOUR($B12407)*2+MINUTE($B12407)/30,IFERROR(VALUE(LEFT($B12407,FIND(":",$B12407)-1))*2+VALUE(MID($B12407,FIND(":",$B12407)+1,2))/30,"")))</f>
        <v/>
      </c>
      <c r="G12407" s="12">
        <f>IF($E12407="","",IF(WEEKDAY($E12407,2)&lt;6,1,0))</f>
        <v/>
      </c>
      <c r="H12407" s="12">
        <f>IF(OR($E12407="",$F12407=""),"",IF(AND($G12407=1,$F12407&gt;='Working Hours'!$C$8,$F12407&lt;'Working Hours'!$C$9),1,0))</f>
        <v/>
      </c>
    </row>
    <row r="12408">
      <c r="A12408" s="11" t="n"/>
      <c r="B12408" s="11" t="n"/>
      <c r="C12408" s="11" t="n"/>
      <c r="E12408" s="12">
        <f>IF($A12408="","",IF(ISNUMBER($A12408),$A12408,IFERROR(DATEVALUE($A12408),"")))</f>
        <v/>
      </c>
      <c r="F12408" s="12">
        <f>IF($B12408="","",IF(ISNUMBER($B12408),HOUR($B12408)*2+MINUTE($B12408)/30,IFERROR(VALUE(LEFT($B12408,FIND(":",$B12408)-1))*2+VALUE(MID($B12408,FIND(":",$B12408)+1,2))/30,"")))</f>
        <v/>
      </c>
      <c r="G12408" s="12">
        <f>IF($E12408="","",IF(WEEKDAY($E12408,2)&lt;6,1,0))</f>
        <v/>
      </c>
      <c r="H12408" s="12">
        <f>IF(OR($E12408="",$F12408=""),"",IF(AND($G12408=1,$F12408&gt;='Working Hours'!$C$8,$F12408&lt;'Working Hours'!$C$9),1,0))</f>
        <v/>
      </c>
    </row>
    <row r="12409">
      <c r="A12409" s="11" t="n"/>
      <c r="B12409" s="11" t="n"/>
      <c r="C12409" s="11" t="n"/>
      <c r="E12409" s="12">
        <f>IF($A12409="","",IF(ISNUMBER($A12409),$A12409,IFERROR(DATEVALUE($A12409),"")))</f>
        <v/>
      </c>
      <c r="F12409" s="12">
        <f>IF($B12409="","",IF(ISNUMBER($B12409),HOUR($B12409)*2+MINUTE($B12409)/30,IFERROR(VALUE(LEFT($B12409,FIND(":",$B12409)-1))*2+VALUE(MID($B12409,FIND(":",$B12409)+1,2))/30,"")))</f>
        <v/>
      </c>
      <c r="G12409" s="12">
        <f>IF($E12409="","",IF(WEEKDAY($E12409,2)&lt;6,1,0))</f>
        <v/>
      </c>
      <c r="H12409" s="12">
        <f>IF(OR($E12409="",$F12409=""),"",IF(AND($G12409=1,$F12409&gt;='Working Hours'!$C$8,$F12409&lt;'Working Hours'!$C$9),1,0))</f>
        <v/>
      </c>
    </row>
    <row r="12410">
      <c r="A12410" s="11" t="n"/>
      <c r="B12410" s="11" t="n"/>
      <c r="C12410" s="11" t="n"/>
      <c r="E12410" s="12">
        <f>IF($A12410="","",IF(ISNUMBER($A12410),$A12410,IFERROR(DATEVALUE($A12410),"")))</f>
        <v/>
      </c>
      <c r="F12410" s="12">
        <f>IF($B12410="","",IF(ISNUMBER($B12410),HOUR($B12410)*2+MINUTE($B12410)/30,IFERROR(VALUE(LEFT($B12410,FIND(":",$B12410)-1))*2+VALUE(MID($B12410,FIND(":",$B12410)+1,2))/30,"")))</f>
        <v/>
      </c>
      <c r="G12410" s="12">
        <f>IF($E12410="","",IF(WEEKDAY($E12410,2)&lt;6,1,0))</f>
        <v/>
      </c>
      <c r="H12410" s="12">
        <f>IF(OR($E12410="",$F12410=""),"",IF(AND($G12410=1,$F12410&gt;='Working Hours'!$C$8,$F12410&lt;'Working Hours'!$C$9),1,0))</f>
        <v/>
      </c>
    </row>
    <row r="12411">
      <c r="A12411" s="11" t="n"/>
      <c r="B12411" s="11" t="n"/>
      <c r="C12411" s="11" t="n"/>
      <c r="E12411" s="12">
        <f>IF($A12411="","",IF(ISNUMBER($A12411),$A12411,IFERROR(DATEVALUE($A12411),"")))</f>
        <v/>
      </c>
      <c r="F12411" s="12">
        <f>IF($B12411="","",IF(ISNUMBER($B12411),HOUR($B12411)*2+MINUTE($B12411)/30,IFERROR(VALUE(LEFT($B12411,FIND(":",$B12411)-1))*2+VALUE(MID($B12411,FIND(":",$B12411)+1,2))/30,"")))</f>
        <v/>
      </c>
      <c r="G12411" s="12">
        <f>IF($E12411="","",IF(WEEKDAY($E12411,2)&lt;6,1,0))</f>
        <v/>
      </c>
      <c r="H12411" s="12">
        <f>IF(OR($E12411="",$F12411=""),"",IF(AND($G12411=1,$F12411&gt;='Working Hours'!$C$8,$F12411&lt;'Working Hours'!$C$9),1,0))</f>
        <v/>
      </c>
    </row>
    <row r="12412">
      <c r="A12412" s="11" t="n"/>
      <c r="B12412" s="11" t="n"/>
      <c r="C12412" s="11" t="n"/>
      <c r="E12412" s="12">
        <f>IF($A12412="","",IF(ISNUMBER($A12412),$A12412,IFERROR(DATEVALUE($A12412),"")))</f>
        <v/>
      </c>
      <c r="F12412" s="12">
        <f>IF($B12412="","",IF(ISNUMBER($B12412),HOUR($B12412)*2+MINUTE($B12412)/30,IFERROR(VALUE(LEFT($B12412,FIND(":",$B12412)-1))*2+VALUE(MID($B12412,FIND(":",$B12412)+1,2))/30,"")))</f>
        <v/>
      </c>
      <c r="G12412" s="12">
        <f>IF($E12412="","",IF(WEEKDAY($E12412,2)&lt;6,1,0))</f>
        <v/>
      </c>
      <c r="H12412" s="12">
        <f>IF(OR($E12412="",$F12412=""),"",IF(AND($G12412=1,$F12412&gt;='Working Hours'!$C$8,$F12412&lt;'Working Hours'!$C$9),1,0))</f>
        <v/>
      </c>
    </row>
    <row r="12413">
      <c r="A12413" s="11" t="n"/>
      <c r="B12413" s="11" t="n"/>
      <c r="C12413" s="11" t="n"/>
      <c r="E12413" s="12">
        <f>IF($A12413="","",IF(ISNUMBER($A12413),$A12413,IFERROR(DATEVALUE($A12413),"")))</f>
        <v/>
      </c>
      <c r="F12413" s="12">
        <f>IF($B12413="","",IF(ISNUMBER($B12413),HOUR($B12413)*2+MINUTE($B12413)/30,IFERROR(VALUE(LEFT($B12413,FIND(":",$B12413)-1))*2+VALUE(MID($B12413,FIND(":",$B12413)+1,2))/30,"")))</f>
        <v/>
      </c>
      <c r="G12413" s="12">
        <f>IF($E12413="","",IF(WEEKDAY($E12413,2)&lt;6,1,0))</f>
        <v/>
      </c>
      <c r="H12413" s="12">
        <f>IF(OR($E12413="",$F12413=""),"",IF(AND($G12413=1,$F12413&gt;='Working Hours'!$C$8,$F12413&lt;'Working Hours'!$C$9),1,0))</f>
        <v/>
      </c>
    </row>
    <row r="12414">
      <c r="A12414" s="11" t="n"/>
      <c r="B12414" s="11" t="n"/>
      <c r="C12414" s="11" t="n"/>
      <c r="E12414" s="12">
        <f>IF($A12414="","",IF(ISNUMBER($A12414),$A12414,IFERROR(DATEVALUE($A12414),"")))</f>
        <v/>
      </c>
      <c r="F12414" s="12">
        <f>IF($B12414="","",IF(ISNUMBER($B12414),HOUR($B12414)*2+MINUTE($B12414)/30,IFERROR(VALUE(LEFT($B12414,FIND(":",$B12414)-1))*2+VALUE(MID($B12414,FIND(":",$B12414)+1,2))/30,"")))</f>
        <v/>
      </c>
      <c r="G12414" s="12">
        <f>IF($E12414="","",IF(WEEKDAY($E12414,2)&lt;6,1,0))</f>
        <v/>
      </c>
      <c r="H12414" s="12">
        <f>IF(OR($E12414="",$F12414=""),"",IF(AND($G12414=1,$F12414&gt;='Working Hours'!$C$8,$F12414&lt;'Working Hours'!$C$9),1,0))</f>
        <v/>
      </c>
    </row>
    <row r="12415">
      <c r="A12415" s="11" t="n"/>
      <c r="B12415" s="11" t="n"/>
      <c r="C12415" s="11" t="n"/>
      <c r="E12415" s="12">
        <f>IF($A12415="","",IF(ISNUMBER($A12415),$A12415,IFERROR(DATEVALUE($A12415),"")))</f>
        <v/>
      </c>
      <c r="F12415" s="12">
        <f>IF($B12415="","",IF(ISNUMBER($B12415),HOUR($B12415)*2+MINUTE($B12415)/30,IFERROR(VALUE(LEFT($B12415,FIND(":",$B12415)-1))*2+VALUE(MID($B12415,FIND(":",$B12415)+1,2))/30,"")))</f>
        <v/>
      </c>
      <c r="G12415" s="12">
        <f>IF($E12415="","",IF(WEEKDAY($E12415,2)&lt;6,1,0))</f>
        <v/>
      </c>
      <c r="H12415" s="12">
        <f>IF(OR($E12415="",$F12415=""),"",IF(AND($G12415=1,$F12415&gt;='Working Hours'!$C$8,$F12415&lt;'Working Hours'!$C$9),1,0))</f>
        <v/>
      </c>
    </row>
    <row r="12416">
      <c r="A12416" s="11" t="n"/>
      <c r="B12416" s="11" t="n"/>
      <c r="C12416" s="11" t="n"/>
      <c r="E12416" s="12">
        <f>IF($A12416="","",IF(ISNUMBER($A12416),$A12416,IFERROR(DATEVALUE($A12416),"")))</f>
        <v/>
      </c>
      <c r="F12416" s="12">
        <f>IF($B12416="","",IF(ISNUMBER($B12416),HOUR($B12416)*2+MINUTE($B12416)/30,IFERROR(VALUE(LEFT($B12416,FIND(":",$B12416)-1))*2+VALUE(MID($B12416,FIND(":",$B12416)+1,2))/30,"")))</f>
        <v/>
      </c>
      <c r="G12416" s="12">
        <f>IF($E12416="","",IF(WEEKDAY($E12416,2)&lt;6,1,0))</f>
        <v/>
      </c>
      <c r="H12416" s="12">
        <f>IF(OR($E12416="",$F12416=""),"",IF(AND($G12416=1,$F12416&gt;='Working Hours'!$C$8,$F12416&lt;'Working Hours'!$C$9),1,0))</f>
        <v/>
      </c>
    </row>
    <row r="12417">
      <c r="A12417" s="11" t="n"/>
      <c r="B12417" s="11" t="n"/>
      <c r="C12417" s="11" t="n"/>
      <c r="E12417" s="12">
        <f>IF($A12417="","",IF(ISNUMBER($A12417),$A12417,IFERROR(DATEVALUE($A12417),"")))</f>
        <v/>
      </c>
      <c r="F12417" s="12">
        <f>IF($B12417="","",IF(ISNUMBER($B12417),HOUR($B12417)*2+MINUTE($B12417)/30,IFERROR(VALUE(LEFT($B12417,FIND(":",$B12417)-1))*2+VALUE(MID($B12417,FIND(":",$B12417)+1,2))/30,"")))</f>
        <v/>
      </c>
      <c r="G12417" s="12">
        <f>IF($E12417="","",IF(WEEKDAY($E12417,2)&lt;6,1,0))</f>
        <v/>
      </c>
      <c r="H12417" s="12">
        <f>IF(OR($E12417="",$F12417=""),"",IF(AND($G12417=1,$F12417&gt;='Working Hours'!$C$8,$F12417&lt;'Working Hours'!$C$9),1,0))</f>
        <v/>
      </c>
    </row>
    <row r="12418">
      <c r="A12418" s="11" t="n"/>
      <c r="B12418" s="11" t="n"/>
      <c r="C12418" s="11" t="n"/>
      <c r="E12418" s="12">
        <f>IF($A12418="","",IF(ISNUMBER($A12418),$A12418,IFERROR(DATEVALUE($A12418),"")))</f>
        <v/>
      </c>
      <c r="F12418" s="12">
        <f>IF($B12418="","",IF(ISNUMBER($B12418),HOUR($B12418)*2+MINUTE($B12418)/30,IFERROR(VALUE(LEFT($B12418,FIND(":",$B12418)-1))*2+VALUE(MID($B12418,FIND(":",$B12418)+1,2))/30,"")))</f>
        <v/>
      </c>
      <c r="G12418" s="12">
        <f>IF($E12418="","",IF(WEEKDAY($E12418,2)&lt;6,1,0))</f>
        <v/>
      </c>
      <c r="H12418" s="12">
        <f>IF(OR($E12418="",$F12418=""),"",IF(AND($G12418=1,$F12418&gt;='Working Hours'!$C$8,$F12418&lt;'Working Hours'!$C$9),1,0))</f>
        <v/>
      </c>
    </row>
    <row r="12419">
      <c r="A12419" s="11" t="n"/>
      <c r="B12419" s="11" t="n"/>
      <c r="C12419" s="11" t="n"/>
      <c r="E12419" s="12">
        <f>IF($A12419="","",IF(ISNUMBER($A12419),$A12419,IFERROR(DATEVALUE($A12419),"")))</f>
        <v/>
      </c>
      <c r="F12419" s="12">
        <f>IF($B12419="","",IF(ISNUMBER($B12419),HOUR($B12419)*2+MINUTE($B12419)/30,IFERROR(VALUE(LEFT($B12419,FIND(":",$B12419)-1))*2+VALUE(MID($B12419,FIND(":",$B12419)+1,2))/30,"")))</f>
        <v/>
      </c>
      <c r="G12419" s="12">
        <f>IF($E12419="","",IF(WEEKDAY($E12419,2)&lt;6,1,0))</f>
        <v/>
      </c>
      <c r="H12419" s="12">
        <f>IF(OR($E12419="",$F12419=""),"",IF(AND($G12419=1,$F12419&gt;='Working Hours'!$C$8,$F12419&lt;'Working Hours'!$C$9),1,0))</f>
        <v/>
      </c>
    </row>
    <row r="12420">
      <c r="A12420" s="11" t="n"/>
      <c r="B12420" s="11" t="n"/>
      <c r="C12420" s="11" t="n"/>
      <c r="E12420" s="12">
        <f>IF($A12420="","",IF(ISNUMBER($A12420),$A12420,IFERROR(DATEVALUE($A12420),"")))</f>
        <v/>
      </c>
      <c r="F12420" s="12">
        <f>IF($B12420="","",IF(ISNUMBER($B12420),HOUR($B12420)*2+MINUTE($B12420)/30,IFERROR(VALUE(LEFT($B12420,FIND(":",$B12420)-1))*2+VALUE(MID($B12420,FIND(":",$B12420)+1,2))/30,"")))</f>
        <v/>
      </c>
      <c r="G12420" s="12">
        <f>IF($E12420="","",IF(WEEKDAY($E12420,2)&lt;6,1,0))</f>
        <v/>
      </c>
      <c r="H12420" s="12">
        <f>IF(OR($E12420="",$F12420=""),"",IF(AND($G12420=1,$F12420&gt;='Working Hours'!$C$8,$F12420&lt;'Working Hours'!$C$9),1,0))</f>
        <v/>
      </c>
    </row>
    <row r="12421">
      <c r="A12421" s="11" t="n"/>
      <c r="B12421" s="11" t="n"/>
      <c r="C12421" s="11" t="n"/>
      <c r="E12421" s="12">
        <f>IF($A12421="","",IF(ISNUMBER($A12421),$A12421,IFERROR(DATEVALUE($A12421),"")))</f>
        <v/>
      </c>
      <c r="F12421" s="12">
        <f>IF($B12421="","",IF(ISNUMBER($B12421),HOUR($B12421)*2+MINUTE($B12421)/30,IFERROR(VALUE(LEFT($B12421,FIND(":",$B12421)-1))*2+VALUE(MID($B12421,FIND(":",$B12421)+1,2))/30,"")))</f>
        <v/>
      </c>
      <c r="G12421" s="12">
        <f>IF($E12421="","",IF(WEEKDAY($E12421,2)&lt;6,1,0))</f>
        <v/>
      </c>
      <c r="H12421" s="12">
        <f>IF(OR($E12421="",$F12421=""),"",IF(AND($G12421=1,$F12421&gt;='Working Hours'!$C$8,$F12421&lt;'Working Hours'!$C$9),1,0))</f>
        <v/>
      </c>
    </row>
    <row r="12422">
      <c r="A12422" s="11" t="n"/>
      <c r="B12422" s="11" t="n"/>
      <c r="C12422" s="11" t="n"/>
      <c r="E12422" s="12">
        <f>IF($A12422="","",IF(ISNUMBER($A12422),$A12422,IFERROR(DATEVALUE($A12422),"")))</f>
        <v/>
      </c>
      <c r="F12422" s="12">
        <f>IF($B12422="","",IF(ISNUMBER($B12422),HOUR($B12422)*2+MINUTE($B12422)/30,IFERROR(VALUE(LEFT($B12422,FIND(":",$B12422)-1))*2+VALUE(MID($B12422,FIND(":",$B12422)+1,2))/30,"")))</f>
        <v/>
      </c>
      <c r="G12422" s="12">
        <f>IF($E12422="","",IF(WEEKDAY($E12422,2)&lt;6,1,0))</f>
        <v/>
      </c>
      <c r="H12422" s="12">
        <f>IF(OR($E12422="",$F12422=""),"",IF(AND($G12422=1,$F12422&gt;='Working Hours'!$C$8,$F12422&lt;'Working Hours'!$C$9),1,0))</f>
        <v/>
      </c>
    </row>
    <row r="12423">
      <c r="A12423" s="11" t="n"/>
      <c r="B12423" s="11" t="n"/>
      <c r="C12423" s="11" t="n"/>
      <c r="E12423" s="12">
        <f>IF($A12423="","",IF(ISNUMBER($A12423),$A12423,IFERROR(DATEVALUE($A12423),"")))</f>
        <v/>
      </c>
      <c r="F12423" s="12">
        <f>IF($B12423="","",IF(ISNUMBER($B12423),HOUR($B12423)*2+MINUTE($B12423)/30,IFERROR(VALUE(LEFT($B12423,FIND(":",$B12423)-1))*2+VALUE(MID($B12423,FIND(":",$B12423)+1,2))/30,"")))</f>
        <v/>
      </c>
      <c r="G12423" s="12">
        <f>IF($E12423="","",IF(WEEKDAY($E12423,2)&lt;6,1,0))</f>
        <v/>
      </c>
      <c r="H12423" s="12">
        <f>IF(OR($E12423="",$F12423=""),"",IF(AND($G12423=1,$F12423&gt;='Working Hours'!$C$8,$F12423&lt;'Working Hours'!$C$9),1,0))</f>
        <v/>
      </c>
    </row>
    <row r="12424">
      <c r="A12424" s="11" t="n"/>
      <c r="B12424" s="11" t="n"/>
      <c r="C12424" s="11" t="n"/>
      <c r="E12424" s="12">
        <f>IF($A12424="","",IF(ISNUMBER($A12424),$A12424,IFERROR(DATEVALUE($A12424),"")))</f>
        <v/>
      </c>
      <c r="F12424" s="12">
        <f>IF($B12424="","",IF(ISNUMBER($B12424),HOUR($B12424)*2+MINUTE($B12424)/30,IFERROR(VALUE(LEFT($B12424,FIND(":",$B12424)-1))*2+VALUE(MID($B12424,FIND(":",$B12424)+1,2))/30,"")))</f>
        <v/>
      </c>
      <c r="G12424" s="12">
        <f>IF($E12424="","",IF(WEEKDAY($E12424,2)&lt;6,1,0))</f>
        <v/>
      </c>
      <c r="H12424" s="12">
        <f>IF(OR($E12424="",$F12424=""),"",IF(AND($G12424=1,$F12424&gt;='Working Hours'!$C$8,$F12424&lt;'Working Hours'!$C$9),1,0))</f>
        <v/>
      </c>
    </row>
    <row r="12425">
      <c r="A12425" s="11" t="n"/>
      <c r="B12425" s="11" t="n"/>
      <c r="C12425" s="11" t="n"/>
      <c r="E12425" s="12">
        <f>IF($A12425="","",IF(ISNUMBER($A12425),$A12425,IFERROR(DATEVALUE($A12425),"")))</f>
        <v/>
      </c>
      <c r="F12425" s="12">
        <f>IF($B12425="","",IF(ISNUMBER($B12425),HOUR($B12425)*2+MINUTE($B12425)/30,IFERROR(VALUE(LEFT($B12425,FIND(":",$B12425)-1))*2+VALUE(MID($B12425,FIND(":",$B12425)+1,2))/30,"")))</f>
        <v/>
      </c>
      <c r="G12425" s="12">
        <f>IF($E12425="","",IF(WEEKDAY($E12425,2)&lt;6,1,0))</f>
        <v/>
      </c>
      <c r="H12425" s="12">
        <f>IF(OR($E12425="",$F12425=""),"",IF(AND($G12425=1,$F12425&gt;='Working Hours'!$C$8,$F12425&lt;'Working Hours'!$C$9),1,0))</f>
        <v/>
      </c>
    </row>
    <row r="12426">
      <c r="A12426" s="11" t="n"/>
      <c r="B12426" s="11" t="n"/>
      <c r="C12426" s="11" t="n"/>
      <c r="E12426" s="12">
        <f>IF($A12426="","",IF(ISNUMBER($A12426),$A12426,IFERROR(DATEVALUE($A12426),"")))</f>
        <v/>
      </c>
      <c r="F12426" s="12">
        <f>IF($B12426="","",IF(ISNUMBER($B12426),HOUR($B12426)*2+MINUTE($B12426)/30,IFERROR(VALUE(LEFT($B12426,FIND(":",$B12426)-1))*2+VALUE(MID($B12426,FIND(":",$B12426)+1,2))/30,"")))</f>
        <v/>
      </c>
      <c r="G12426" s="12">
        <f>IF($E12426="","",IF(WEEKDAY($E12426,2)&lt;6,1,0))</f>
        <v/>
      </c>
      <c r="H12426" s="12">
        <f>IF(OR($E12426="",$F12426=""),"",IF(AND($G12426=1,$F12426&gt;='Working Hours'!$C$8,$F12426&lt;'Working Hours'!$C$9),1,0))</f>
        <v/>
      </c>
    </row>
    <row r="12427">
      <c r="A12427" s="11" t="n"/>
      <c r="B12427" s="11" t="n"/>
      <c r="C12427" s="11" t="n"/>
      <c r="E12427" s="12">
        <f>IF($A12427="","",IF(ISNUMBER($A12427),$A12427,IFERROR(DATEVALUE($A12427),"")))</f>
        <v/>
      </c>
      <c r="F12427" s="12">
        <f>IF($B12427="","",IF(ISNUMBER($B12427),HOUR($B12427)*2+MINUTE($B12427)/30,IFERROR(VALUE(LEFT($B12427,FIND(":",$B12427)-1))*2+VALUE(MID($B12427,FIND(":",$B12427)+1,2))/30,"")))</f>
        <v/>
      </c>
      <c r="G12427" s="12">
        <f>IF($E12427="","",IF(WEEKDAY($E12427,2)&lt;6,1,0))</f>
        <v/>
      </c>
      <c r="H12427" s="12">
        <f>IF(OR($E12427="",$F12427=""),"",IF(AND($G12427=1,$F12427&gt;='Working Hours'!$C$8,$F12427&lt;'Working Hours'!$C$9),1,0))</f>
        <v/>
      </c>
    </row>
    <row r="12428">
      <c r="A12428" s="11" t="n"/>
      <c r="B12428" s="11" t="n"/>
      <c r="C12428" s="11" t="n"/>
      <c r="E12428" s="12">
        <f>IF($A12428="","",IF(ISNUMBER($A12428),$A12428,IFERROR(DATEVALUE($A12428),"")))</f>
        <v/>
      </c>
      <c r="F12428" s="12">
        <f>IF($B12428="","",IF(ISNUMBER($B12428),HOUR($B12428)*2+MINUTE($B12428)/30,IFERROR(VALUE(LEFT($B12428,FIND(":",$B12428)-1))*2+VALUE(MID($B12428,FIND(":",$B12428)+1,2))/30,"")))</f>
        <v/>
      </c>
      <c r="G12428" s="12">
        <f>IF($E12428="","",IF(WEEKDAY($E12428,2)&lt;6,1,0))</f>
        <v/>
      </c>
      <c r="H12428" s="12">
        <f>IF(OR($E12428="",$F12428=""),"",IF(AND($G12428=1,$F12428&gt;='Working Hours'!$C$8,$F12428&lt;'Working Hours'!$C$9),1,0))</f>
        <v/>
      </c>
    </row>
    <row r="12429">
      <c r="A12429" s="11" t="n"/>
      <c r="B12429" s="11" t="n"/>
      <c r="C12429" s="11" t="n"/>
      <c r="E12429" s="12">
        <f>IF($A12429="","",IF(ISNUMBER($A12429),$A12429,IFERROR(DATEVALUE($A12429),"")))</f>
        <v/>
      </c>
      <c r="F12429" s="12">
        <f>IF($B12429="","",IF(ISNUMBER($B12429),HOUR($B12429)*2+MINUTE($B12429)/30,IFERROR(VALUE(LEFT($B12429,FIND(":",$B12429)-1))*2+VALUE(MID($B12429,FIND(":",$B12429)+1,2))/30,"")))</f>
        <v/>
      </c>
      <c r="G12429" s="12">
        <f>IF($E12429="","",IF(WEEKDAY($E12429,2)&lt;6,1,0))</f>
        <v/>
      </c>
      <c r="H12429" s="12">
        <f>IF(OR($E12429="",$F12429=""),"",IF(AND($G12429=1,$F12429&gt;='Working Hours'!$C$8,$F12429&lt;'Working Hours'!$C$9),1,0))</f>
        <v/>
      </c>
    </row>
    <row r="12430">
      <c r="A12430" s="11" t="n"/>
      <c r="B12430" s="11" t="n"/>
      <c r="C12430" s="11" t="n"/>
      <c r="E12430" s="12">
        <f>IF($A12430="","",IF(ISNUMBER($A12430),$A12430,IFERROR(DATEVALUE($A12430),"")))</f>
        <v/>
      </c>
      <c r="F12430" s="12">
        <f>IF($B12430="","",IF(ISNUMBER($B12430),HOUR($B12430)*2+MINUTE($B12430)/30,IFERROR(VALUE(LEFT($B12430,FIND(":",$B12430)-1))*2+VALUE(MID($B12430,FIND(":",$B12430)+1,2))/30,"")))</f>
        <v/>
      </c>
      <c r="G12430" s="12">
        <f>IF($E12430="","",IF(WEEKDAY($E12430,2)&lt;6,1,0))</f>
        <v/>
      </c>
      <c r="H12430" s="12">
        <f>IF(OR($E12430="",$F12430=""),"",IF(AND($G12430=1,$F12430&gt;='Working Hours'!$C$8,$F12430&lt;'Working Hours'!$C$9),1,0))</f>
        <v/>
      </c>
    </row>
    <row r="12431">
      <c r="A12431" s="11" t="n"/>
      <c r="B12431" s="11" t="n"/>
      <c r="C12431" s="11" t="n"/>
      <c r="E12431" s="12">
        <f>IF($A12431="","",IF(ISNUMBER($A12431),$A12431,IFERROR(DATEVALUE($A12431),"")))</f>
        <v/>
      </c>
      <c r="F12431" s="12">
        <f>IF($B12431="","",IF(ISNUMBER($B12431),HOUR($B12431)*2+MINUTE($B12431)/30,IFERROR(VALUE(LEFT($B12431,FIND(":",$B12431)-1))*2+VALUE(MID($B12431,FIND(":",$B12431)+1,2))/30,"")))</f>
        <v/>
      </c>
      <c r="G12431" s="12">
        <f>IF($E12431="","",IF(WEEKDAY($E12431,2)&lt;6,1,0))</f>
        <v/>
      </c>
      <c r="H12431" s="12">
        <f>IF(OR($E12431="",$F12431=""),"",IF(AND($G12431=1,$F12431&gt;='Working Hours'!$C$8,$F12431&lt;'Working Hours'!$C$9),1,0))</f>
        <v/>
      </c>
    </row>
    <row r="12432">
      <c r="A12432" s="11" t="n"/>
      <c r="B12432" s="11" t="n"/>
      <c r="C12432" s="11" t="n"/>
      <c r="E12432" s="12">
        <f>IF($A12432="","",IF(ISNUMBER($A12432),$A12432,IFERROR(DATEVALUE($A12432),"")))</f>
        <v/>
      </c>
      <c r="F12432" s="12">
        <f>IF($B12432="","",IF(ISNUMBER($B12432),HOUR($B12432)*2+MINUTE($B12432)/30,IFERROR(VALUE(LEFT($B12432,FIND(":",$B12432)-1))*2+VALUE(MID($B12432,FIND(":",$B12432)+1,2))/30,"")))</f>
        <v/>
      </c>
      <c r="G12432" s="12">
        <f>IF($E12432="","",IF(WEEKDAY($E12432,2)&lt;6,1,0))</f>
        <v/>
      </c>
      <c r="H12432" s="12">
        <f>IF(OR($E12432="",$F12432=""),"",IF(AND($G12432=1,$F12432&gt;='Working Hours'!$C$8,$F12432&lt;'Working Hours'!$C$9),1,0))</f>
        <v/>
      </c>
    </row>
    <row r="12433">
      <c r="A12433" s="11" t="n"/>
      <c r="B12433" s="11" t="n"/>
      <c r="C12433" s="11" t="n"/>
      <c r="E12433" s="12">
        <f>IF($A12433="","",IF(ISNUMBER($A12433),$A12433,IFERROR(DATEVALUE($A12433),"")))</f>
        <v/>
      </c>
      <c r="F12433" s="12">
        <f>IF($B12433="","",IF(ISNUMBER($B12433),HOUR($B12433)*2+MINUTE($B12433)/30,IFERROR(VALUE(LEFT($B12433,FIND(":",$B12433)-1))*2+VALUE(MID($B12433,FIND(":",$B12433)+1,2))/30,"")))</f>
        <v/>
      </c>
      <c r="G12433" s="12">
        <f>IF($E12433="","",IF(WEEKDAY($E12433,2)&lt;6,1,0))</f>
        <v/>
      </c>
      <c r="H12433" s="12">
        <f>IF(OR($E12433="",$F12433=""),"",IF(AND($G12433=1,$F12433&gt;='Working Hours'!$C$8,$F12433&lt;'Working Hours'!$C$9),1,0))</f>
        <v/>
      </c>
    </row>
    <row r="12434">
      <c r="A12434" s="11" t="n"/>
      <c r="B12434" s="11" t="n"/>
      <c r="C12434" s="11" t="n"/>
      <c r="E12434" s="12">
        <f>IF($A12434="","",IF(ISNUMBER($A12434),$A12434,IFERROR(DATEVALUE($A12434),"")))</f>
        <v/>
      </c>
      <c r="F12434" s="12">
        <f>IF($B12434="","",IF(ISNUMBER($B12434),HOUR($B12434)*2+MINUTE($B12434)/30,IFERROR(VALUE(LEFT($B12434,FIND(":",$B12434)-1))*2+VALUE(MID($B12434,FIND(":",$B12434)+1,2))/30,"")))</f>
        <v/>
      </c>
      <c r="G12434" s="12">
        <f>IF($E12434="","",IF(WEEKDAY($E12434,2)&lt;6,1,0))</f>
        <v/>
      </c>
      <c r="H12434" s="12">
        <f>IF(OR($E12434="",$F12434=""),"",IF(AND($G12434=1,$F12434&gt;='Working Hours'!$C$8,$F12434&lt;'Working Hours'!$C$9),1,0))</f>
        <v/>
      </c>
    </row>
    <row r="12435">
      <c r="A12435" s="11" t="n"/>
      <c r="B12435" s="11" t="n"/>
      <c r="C12435" s="11" t="n"/>
      <c r="E12435" s="12">
        <f>IF($A12435="","",IF(ISNUMBER($A12435),$A12435,IFERROR(DATEVALUE($A12435),"")))</f>
        <v/>
      </c>
      <c r="F12435" s="12">
        <f>IF($B12435="","",IF(ISNUMBER($B12435),HOUR($B12435)*2+MINUTE($B12435)/30,IFERROR(VALUE(LEFT($B12435,FIND(":",$B12435)-1))*2+VALUE(MID($B12435,FIND(":",$B12435)+1,2))/30,"")))</f>
        <v/>
      </c>
      <c r="G12435" s="12">
        <f>IF($E12435="","",IF(WEEKDAY($E12435,2)&lt;6,1,0))</f>
        <v/>
      </c>
      <c r="H12435" s="12">
        <f>IF(OR($E12435="",$F12435=""),"",IF(AND($G12435=1,$F12435&gt;='Working Hours'!$C$8,$F12435&lt;'Working Hours'!$C$9),1,0))</f>
        <v/>
      </c>
    </row>
    <row r="12436">
      <c r="A12436" s="11" t="n"/>
      <c r="B12436" s="11" t="n"/>
      <c r="C12436" s="11" t="n"/>
      <c r="E12436" s="12">
        <f>IF($A12436="","",IF(ISNUMBER($A12436),$A12436,IFERROR(DATEVALUE($A12436),"")))</f>
        <v/>
      </c>
      <c r="F12436" s="12">
        <f>IF($B12436="","",IF(ISNUMBER($B12436),HOUR($B12436)*2+MINUTE($B12436)/30,IFERROR(VALUE(LEFT($B12436,FIND(":",$B12436)-1))*2+VALUE(MID($B12436,FIND(":",$B12436)+1,2))/30,"")))</f>
        <v/>
      </c>
      <c r="G12436" s="12">
        <f>IF($E12436="","",IF(WEEKDAY($E12436,2)&lt;6,1,0))</f>
        <v/>
      </c>
      <c r="H12436" s="12">
        <f>IF(OR($E12436="",$F12436=""),"",IF(AND($G12436=1,$F12436&gt;='Working Hours'!$C$8,$F12436&lt;'Working Hours'!$C$9),1,0))</f>
        <v/>
      </c>
    </row>
    <row r="12437">
      <c r="A12437" s="11" t="n"/>
      <c r="B12437" s="11" t="n"/>
      <c r="C12437" s="11" t="n"/>
      <c r="E12437" s="12">
        <f>IF($A12437="","",IF(ISNUMBER($A12437),$A12437,IFERROR(DATEVALUE($A12437),"")))</f>
        <v/>
      </c>
      <c r="F12437" s="12">
        <f>IF($B12437="","",IF(ISNUMBER($B12437),HOUR($B12437)*2+MINUTE($B12437)/30,IFERROR(VALUE(LEFT($B12437,FIND(":",$B12437)-1))*2+VALUE(MID($B12437,FIND(":",$B12437)+1,2))/30,"")))</f>
        <v/>
      </c>
      <c r="G12437" s="12">
        <f>IF($E12437="","",IF(WEEKDAY($E12437,2)&lt;6,1,0))</f>
        <v/>
      </c>
      <c r="H12437" s="12">
        <f>IF(OR($E12437="",$F12437=""),"",IF(AND($G12437=1,$F12437&gt;='Working Hours'!$C$8,$F12437&lt;'Working Hours'!$C$9),1,0))</f>
        <v/>
      </c>
    </row>
    <row r="12438">
      <c r="A12438" s="11" t="n"/>
      <c r="B12438" s="11" t="n"/>
      <c r="C12438" s="11" t="n"/>
      <c r="E12438" s="12">
        <f>IF($A12438="","",IF(ISNUMBER($A12438),$A12438,IFERROR(DATEVALUE($A12438),"")))</f>
        <v/>
      </c>
      <c r="F12438" s="12">
        <f>IF($B12438="","",IF(ISNUMBER($B12438),HOUR($B12438)*2+MINUTE($B12438)/30,IFERROR(VALUE(LEFT($B12438,FIND(":",$B12438)-1))*2+VALUE(MID($B12438,FIND(":",$B12438)+1,2))/30,"")))</f>
        <v/>
      </c>
      <c r="G12438" s="12">
        <f>IF($E12438="","",IF(WEEKDAY($E12438,2)&lt;6,1,0))</f>
        <v/>
      </c>
      <c r="H12438" s="12">
        <f>IF(OR($E12438="",$F12438=""),"",IF(AND($G12438=1,$F12438&gt;='Working Hours'!$C$8,$F12438&lt;'Working Hours'!$C$9),1,0))</f>
        <v/>
      </c>
    </row>
    <row r="12439">
      <c r="A12439" s="11" t="n"/>
      <c r="B12439" s="11" t="n"/>
      <c r="C12439" s="11" t="n"/>
      <c r="E12439" s="12">
        <f>IF($A12439="","",IF(ISNUMBER($A12439),$A12439,IFERROR(DATEVALUE($A12439),"")))</f>
        <v/>
      </c>
      <c r="F12439" s="12">
        <f>IF($B12439="","",IF(ISNUMBER($B12439),HOUR($B12439)*2+MINUTE($B12439)/30,IFERROR(VALUE(LEFT($B12439,FIND(":",$B12439)-1))*2+VALUE(MID($B12439,FIND(":",$B12439)+1,2))/30,"")))</f>
        <v/>
      </c>
      <c r="G12439" s="12">
        <f>IF($E12439="","",IF(WEEKDAY($E12439,2)&lt;6,1,0))</f>
        <v/>
      </c>
      <c r="H12439" s="12">
        <f>IF(OR($E12439="",$F12439=""),"",IF(AND($G12439=1,$F12439&gt;='Working Hours'!$C$8,$F12439&lt;'Working Hours'!$C$9),1,0))</f>
        <v/>
      </c>
    </row>
    <row r="12440">
      <c r="A12440" s="11" t="n"/>
      <c r="B12440" s="11" t="n"/>
      <c r="C12440" s="11" t="n"/>
      <c r="E12440" s="12">
        <f>IF($A12440="","",IF(ISNUMBER($A12440),$A12440,IFERROR(DATEVALUE($A12440),"")))</f>
        <v/>
      </c>
      <c r="F12440" s="12">
        <f>IF($B12440="","",IF(ISNUMBER($B12440),HOUR($B12440)*2+MINUTE($B12440)/30,IFERROR(VALUE(LEFT($B12440,FIND(":",$B12440)-1))*2+VALUE(MID($B12440,FIND(":",$B12440)+1,2))/30,"")))</f>
        <v/>
      </c>
      <c r="G12440" s="12">
        <f>IF($E12440="","",IF(WEEKDAY($E12440,2)&lt;6,1,0))</f>
        <v/>
      </c>
      <c r="H12440" s="12">
        <f>IF(OR($E12440="",$F12440=""),"",IF(AND($G12440=1,$F12440&gt;='Working Hours'!$C$8,$F12440&lt;'Working Hours'!$C$9),1,0))</f>
        <v/>
      </c>
    </row>
    <row r="12441">
      <c r="A12441" s="11" t="n"/>
      <c r="B12441" s="11" t="n"/>
      <c r="C12441" s="11" t="n"/>
      <c r="E12441" s="12">
        <f>IF($A12441="","",IF(ISNUMBER($A12441),$A12441,IFERROR(DATEVALUE($A12441),"")))</f>
        <v/>
      </c>
      <c r="F12441" s="12">
        <f>IF($B12441="","",IF(ISNUMBER($B12441),HOUR($B12441)*2+MINUTE($B12441)/30,IFERROR(VALUE(LEFT($B12441,FIND(":",$B12441)-1))*2+VALUE(MID($B12441,FIND(":",$B12441)+1,2))/30,"")))</f>
        <v/>
      </c>
      <c r="G12441" s="12">
        <f>IF($E12441="","",IF(WEEKDAY($E12441,2)&lt;6,1,0))</f>
        <v/>
      </c>
      <c r="H12441" s="12">
        <f>IF(OR($E12441="",$F12441=""),"",IF(AND($G12441=1,$F12441&gt;='Working Hours'!$C$8,$F12441&lt;'Working Hours'!$C$9),1,0))</f>
        <v/>
      </c>
    </row>
    <row r="12442">
      <c r="A12442" s="11" t="n"/>
      <c r="B12442" s="11" t="n"/>
      <c r="C12442" s="11" t="n"/>
      <c r="E12442" s="12">
        <f>IF($A12442="","",IF(ISNUMBER($A12442),$A12442,IFERROR(DATEVALUE($A12442),"")))</f>
        <v/>
      </c>
      <c r="F12442" s="12">
        <f>IF($B12442="","",IF(ISNUMBER($B12442),HOUR($B12442)*2+MINUTE($B12442)/30,IFERROR(VALUE(LEFT($B12442,FIND(":",$B12442)-1))*2+VALUE(MID($B12442,FIND(":",$B12442)+1,2))/30,"")))</f>
        <v/>
      </c>
      <c r="G12442" s="12">
        <f>IF($E12442="","",IF(WEEKDAY($E12442,2)&lt;6,1,0))</f>
        <v/>
      </c>
      <c r="H12442" s="12">
        <f>IF(OR($E12442="",$F12442=""),"",IF(AND($G12442=1,$F12442&gt;='Working Hours'!$C$8,$F12442&lt;'Working Hours'!$C$9),1,0))</f>
        <v/>
      </c>
    </row>
    <row r="12443">
      <c r="A12443" s="11" t="n"/>
      <c r="B12443" s="11" t="n"/>
      <c r="C12443" s="11" t="n"/>
      <c r="E12443" s="12">
        <f>IF($A12443="","",IF(ISNUMBER($A12443),$A12443,IFERROR(DATEVALUE($A12443),"")))</f>
        <v/>
      </c>
      <c r="F12443" s="12">
        <f>IF($B12443="","",IF(ISNUMBER($B12443),HOUR($B12443)*2+MINUTE($B12443)/30,IFERROR(VALUE(LEFT($B12443,FIND(":",$B12443)-1))*2+VALUE(MID($B12443,FIND(":",$B12443)+1,2))/30,"")))</f>
        <v/>
      </c>
      <c r="G12443" s="12">
        <f>IF($E12443="","",IF(WEEKDAY($E12443,2)&lt;6,1,0))</f>
        <v/>
      </c>
      <c r="H12443" s="12">
        <f>IF(OR($E12443="",$F12443=""),"",IF(AND($G12443=1,$F12443&gt;='Working Hours'!$C$8,$F12443&lt;'Working Hours'!$C$9),1,0))</f>
        <v/>
      </c>
    </row>
    <row r="12444">
      <c r="A12444" s="11" t="n"/>
      <c r="B12444" s="11" t="n"/>
      <c r="C12444" s="11" t="n"/>
      <c r="E12444" s="12">
        <f>IF($A12444="","",IF(ISNUMBER($A12444),$A12444,IFERROR(DATEVALUE($A12444),"")))</f>
        <v/>
      </c>
      <c r="F12444" s="12">
        <f>IF($B12444="","",IF(ISNUMBER($B12444),HOUR($B12444)*2+MINUTE($B12444)/30,IFERROR(VALUE(LEFT($B12444,FIND(":",$B12444)-1))*2+VALUE(MID($B12444,FIND(":",$B12444)+1,2))/30,"")))</f>
        <v/>
      </c>
      <c r="G12444" s="12">
        <f>IF($E12444="","",IF(WEEKDAY($E12444,2)&lt;6,1,0))</f>
        <v/>
      </c>
      <c r="H12444" s="12">
        <f>IF(OR($E12444="",$F12444=""),"",IF(AND($G12444=1,$F12444&gt;='Working Hours'!$C$8,$F12444&lt;'Working Hours'!$C$9),1,0))</f>
        <v/>
      </c>
    </row>
    <row r="12445">
      <c r="A12445" s="11" t="n"/>
      <c r="B12445" s="11" t="n"/>
      <c r="C12445" s="11" t="n"/>
      <c r="E12445" s="12">
        <f>IF($A12445="","",IF(ISNUMBER($A12445),$A12445,IFERROR(DATEVALUE($A12445),"")))</f>
        <v/>
      </c>
      <c r="F12445" s="12">
        <f>IF($B12445="","",IF(ISNUMBER($B12445),HOUR($B12445)*2+MINUTE($B12445)/30,IFERROR(VALUE(LEFT($B12445,FIND(":",$B12445)-1))*2+VALUE(MID($B12445,FIND(":",$B12445)+1,2))/30,"")))</f>
        <v/>
      </c>
      <c r="G12445" s="12">
        <f>IF($E12445="","",IF(WEEKDAY($E12445,2)&lt;6,1,0))</f>
        <v/>
      </c>
      <c r="H12445" s="12">
        <f>IF(OR($E12445="",$F12445=""),"",IF(AND($G12445=1,$F12445&gt;='Working Hours'!$C$8,$F12445&lt;'Working Hours'!$C$9),1,0))</f>
        <v/>
      </c>
    </row>
    <row r="12446">
      <c r="A12446" s="11" t="n"/>
      <c r="B12446" s="11" t="n"/>
      <c r="C12446" s="11" t="n"/>
      <c r="E12446" s="12">
        <f>IF($A12446="","",IF(ISNUMBER($A12446),$A12446,IFERROR(DATEVALUE($A12446),"")))</f>
        <v/>
      </c>
      <c r="F12446" s="12">
        <f>IF($B12446="","",IF(ISNUMBER($B12446),HOUR($B12446)*2+MINUTE($B12446)/30,IFERROR(VALUE(LEFT($B12446,FIND(":",$B12446)-1))*2+VALUE(MID($B12446,FIND(":",$B12446)+1,2))/30,"")))</f>
        <v/>
      </c>
      <c r="G12446" s="12">
        <f>IF($E12446="","",IF(WEEKDAY($E12446,2)&lt;6,1,0))</f>
        <v/>
      </c>
      <c r="H12446" s="12">
        <f>IF(OR($E12446="",$F12446=""),"",IF(AND($G12446=1,$F12446&gt;='Working Hours'!$C$8,$F12446&lt;'Working Hours'!$C$9),1,0))</f>
        <v/>
      </c>
    </row>
    <row r="12447">
      <c r="A12447" s="11" t="n"/>
      <c r="B12447" s="11" t="n"/>
      <c r="C12447" s="11" t="n"/>
      <c r="E12447" s="12">
        <f>IF($A12447="","",IF(ISNUMBER($A12447),$A12447,IFERROR(DATEVALUE($A12447),"")))</f>
        <v/>
      </c>
      <c r="F12447" s="12">
        <f>IF($B12447="","",IF(ISNUMBER($B12447),HOUR($B12447)*2+MINUTE($B12447)/30,IFERROR(VALUE(LEFT($B12447,FIND(":",$B12447)-1))*2+VALUE(MID($B12447,FIND(":",$B12447)+1,2))/30,"")))</f>
        <v/>
      </c>
      <c r="G12447" s="12">
        <f>IF($E12447="","",IF(WEEKDAY($E12447,2)&lt;6,1,0))</f>
        <v/>
      </c>
      <c r="H12447" s="12">
        <f>IF(OR($E12447="",$F12447=""),"",IF(AND($G12447=1,$F12447&gt;='Working Hours'!$C$8,$F12447&lt;'Working Hours'!$C$9),1,0))</f>
        <v/>
      </c>
    </row>
    <row r="12448">
      <c r="A12448" s="11" t="n"/>
      <c r="B12448" s="11" t="n"/>
      <c r="C12448" s="11" t="n"/>
      <c r="E12448" s="12">
        <f>IF($A12448="","",IF(ISNUMBER($A12448),$A12448,IFERROR(DATEVALUE($A12448),"")))</f>
        <v/>
      </c>
      <c r="F12448" s="12">
        <f>IF($B12448="","",IF(ISNUMBER($B12448),HOUR($B12448)*2+MINUTE($B12448)/30,IFERROR(VALUE(LEFT($B12448,FIND(":",$B12448)-1))*2+VALUE(MID($B12448,FIND(":",$B12448)+1,2))/30,"")))</f>
        <v/>
      </c>
      <c r="G12448" s="12">
        <f>IF($E12448="","",IF(WEEKDAY($E12448,2)&lt;6,1,0))</f>
        <v/>
      </c>
      <c r="H12448" s="12">
        <f>IF(OR($E12448="",$F12448=""),"",IF(AND($G12448=1,$F12448&gt;='Working Hours'!$C$8,$F12448&lt;'Working Hours'!$C$9),1,0))</f>
        <v/>
      </c>
    </row>
    <row r="12449">
      <c r="A12449" s="11" t="n"/>
      <c r="B12449" s="11" t="n"/>
      <c r="C12449" s="11" t="n"/>
      <c r="E12449" s="12">
        <f>IF($A12449="","",IF(ISNUMBER($A12449),$A12449,IFERROR(DATEVALUE($A12449),"")))</f>
        <v/>
      </c>
      <c r="F12449" s="12">
        <f>IF($B12449="","",IF(ISNUMBER($B12449),HOUR($B12449)*2+MINUTE($B12449)/30,IFERROR(VALUE(LEFT($B12449,FIND(":",$B12449)-1))*2+VALUE(MID($B12449,FIND(":",$B12449)+1,2))/30,"")))</f>
        <v/>
      </c>
      <c r="G12449" s="12">
        <f>IF($E12449="","",IF(WEEKDAY($E12449,2)&lt;6,1,0))</f>
        <v/>
      </c>
      <c r="H12449" s="12">
        <f>IF(OR($E12449="",$F12449=""),"",IF(AND($G12449=1,$F12449&gt;='Working Hours'!$C$8,$F12449&lt;'Working Hours'!$C$9),1,0))</f>
        <v/>
      </c>
    </row>
    <row r="12450">
      <c r="A12450" s="11" t="n"/>
      <c r="B12450" s="11" t="n"/>
      <c r="C12450" s="11" t="n"/>
      <c r="E12450" s="12">
        <f>IF($A12450="","",IF(ISNUMBER($A12450),$A12450,IFERROR(DATEVALUE($A12450),"")))</f>
        <v/>
      </c>
      <c r="F12450" s="12">
        <f>IF($B12450="","",IF(ISNUMBER($B12450),HOUR($B12450)*2+MINUTE($B12450)/30,IFERROR(VALUE(LEFT($B12450,FIND(":",$B12450)-1))*2+VALUE(MID($B12450,FIND(":",$B12450)+1,2))/30,"")))</f>
        <v/>
      </c>
      <c r="G12450" s="12">
        <f>IF($E12450="","",IF(WEEKDAY($E12450,2)&lt;6,1,0))</f>
        <v/>
      </c>
      <c r="H12450" s="12">
        <f>IF(OR($E12450="",$F12450=""),"",IF(AND($G12450=1,$F12450&gt;='Working Hours'!$C$8,$F12450&lt;'Working Hours'!$C$9),1,0))</f>
        <v/>
      </c>
    </row>
    <row r="12451">
      <c r="A12451" s="11" t="n"/>
      <c r="B12451" s="11" t="n"/>
      <c r="C12451" s="11" t="n"/>
      <c r="E12451" s="12">
        <f>IF($A12451="","",IF(ISNUMBER($A12451),$A12451,IFERROR(DATEVALUE($A12451),"")))</f>
        <v/>
      </c>
      <c r="F12451" s="12">
        <f>IF($B12451="","",IF(ISNUMBER($B12451),HOUR($B12451)*2+MINUTE($B12451)/30,IFERROR(VALUE(LEFT($B12451,FIND(":",$B12451)-1))*2+VALUE(MID($B12451,FIND(":",$B12451)+1,2))/30,"")))</f>
        <v/>
      </c>
      <c r="G12451" s="12">
        <f>IF($E12451="","",IF(WEEKDAY($E12451,2)&lt;6,1,0))</f>
        <v/>
      </c>
      <c r="H12451" s="12">
        <f>IF(OR($E12451="",$F12451=""),"",IF(AND($G12451=1,$F12451&gt;='Working Hours'!$C$8,$F12451&lt;'Working Hours'!$C$9),1,0))</f>
        <v/>
      </c>
    </row>
    <row r="12452">
      <c r="A12452" s="11" t="n"/>
      <c r="B12452" s="11" t="n"/>
      <c r="C12452" s="11" t="n"/>
      <c r="E12452" s="12">
        <f>IF($A12452="","",IF(ISNUMBER($A12452),$A12452,IFERROR(DATEVALUE($A12452),"")))</f>
        <v/>
      </c>
      <c r="F12452" s="12">
        <f>IF($B12452="","",IF(ISNUMBER($B12452),HOUR($B12452)*2+MINUTE($B12452)/30,IFERROR(VALUE(LEFT($B12452,FIND(":",$B12452)-1))*2+VALUE(MID($B12452,FIND(":",$B12452)+1,2))/30,"")))</f>
        <v/>
      </c>
      <c r="G12452" s="12">
        <f>IF($E12452="","",IF(WEEKDAY($E12452,2)&lt;6,1,0))</f>
        <v/>
      </c>
      <c r="H12452" s="12">
        <f>IF(OR($E12452="",$F12452=""),"",IF(AND($G12452=1,$F12452&gt;='Working Hours'!$C$8,$F12452&lt;'Working Hours'!$C$9),1,0))</f>
        <v/>
      </c>
    </row>
    <row r="12453">
      <c r="A12453" s="11" t="n"/>
      <c r="B12453" s="11" t="n"/>
      <c r="C12453" s="11" t="n"/>
      <c r="E12453" s="12">
        <f>IF($A12453="","",IF(ISNUMBER($A12453),$A12453,IFERROR(DATEVALUE($A12453),"")))</f>
        <v/>
      </c>
      <c r="F12453" s="12">
        <f>IF($B12453="","",IF(ISNUMBER($B12453),HOUR($B12453)*2+MINUTE($B12453)/30,IFERROR(VALUE(LEFT($B12453,FIND(":",$B12453)-1))*2+VALUE(MID($B12453,FIND(":",$B12453)+1,2))/30,"")))</f>
        <v/>
      </c>
      <c r="G12453" s="12">
        <f>IF($E12453="","",IF(WEEKDAY($E12453,2)&lt;6,1,0))</f>
        <v/>
      </c>
      <c r="H12453" s="12">
        <f>IF(OR($E12453="",$F12453=""),"",IF(AND($G12453=1,$F12453&gt;='Working Hours'!$C$8,$F12453&lt;'Working Hours'!$C$9),1,0))</f>
        <v/>
      </c>
    </row>
    <row r="12454">
      <c r="A12454" s="11" t="n"/>
      <c r="B12454" s="11" t="n"/>
      <c r="C12454" s="11" t="n"/>
      <c r="E12454" s="12">
        <f>IF($A12454="","",IF(ISNUMBER($A12454),$A12454,IFERROR(DATEVALUE($A12454),"")))</f>
        <v/>
      </c>
      <c r="F12454" s="12">
        <f>IF($B12454="","",IF(ISNUMBER($B12454),HOUR($B12454)*2+MINUTE($B12454)/30,IFERROR(VALUE(LEFT($B12454,FIND(":",$B12454)-1))*2+VALUE(MID($B12454,FIND(":",$B12454)+1,2))/30,"")))</f>
        <v/>
      </c>
      <c r="G12454" s="12">
        <f>IF($E12454="","",IF(WEEKDAY($E12454,2)&lt;6,1,0))</f>
        <v/>
      </c>
      <c r="H12454" s="12">
        <f>IF(OR($E12454="",$F12454=""),"",IF(AND($G12454=1,$F12454&gt;='Working Hours'!$C$8,$F12454&lt;'Working Hours'!$C$9),1,0))</f>
        <v/>
      </c>
    </row>
    <row r="12455">
      <c r="A12455" s="11" t="n"/>
      <c r="B12455" s="11" t="n"/>
      <c r="C12455" s="11" t="n"/>
      <c r="E12455" s="12">
        <f>IF($A12455="","",IF(ISNUMBER($A12455),$A12455,IFERROR(DATEVALUE($A12455),"")))</f>
        <v/>
      </c>
      <c r="F12455" s="12">
        <f>IF($B12455="","",IF(ISNUMBER($B12455),HOUR($B12455)*2+MINUTE($B12455)/30,IFERROR(VALUE(LEFT($B12455,FIND(":",$B12455)-1))*2+VALUE(MID($B12455,FIND(":",$B12455)+1,2))/30,"")))</f>
        <v/>
      </c>
      <c r="G12455" s="12">
        <f>IF($E12455="","",IF(WEEKDAY($E12455,2)&lt;6,1,0))</f>
        <v/>
      </c>
      <c r="H12455" s="12">
        <f>IF(OR($E12455="",$F12455=""),"",IF(AND($G12455=1,$F12455&gt;='Working Hours'!$C$8,$F12455&lt;'Working Hours'!$C$9),1,0))</f>
        <v/>
      </c>
    </row>
    <row r="12456">
      <c r="A12456" s="11" t="n"/>
      <c r="B12456" s="11" t="n"/>
      <c r="C12456" s="11" t="n"/>
      <c r="E12456" s="12">
        <f>IF($A12456="","",IF(ISNUMBER($A12456),$A12456,IFERROR(DATEVALUE($A12456),"")))</f>
        <v/>
      </c>
      <c r="F12456" s="12">
        <f>IF($B12456="","",IF(ISNUMBER($B12456),HOUR($B12456)*2+MINUTE($B12456)/30,IFERROR(VALUE(LEFT($B12456,FIND(":",$B12456)-1))*2+VALUE(MID($B12456,FIND(":",$B12456)+1,2))/30,"")))</f>
        <v/>
      </c>
      <c r="G12456" s="12">
        <f>IF($E12456="","",IF(WEEKDAY($E12456,2)&lt;6,1,0))</f>
        <v/>
      </c>
      <c r="H12456" s="12">
        <f>IF(OR($E12456="",$F12456=""),"",IF(AND($G12456=1,$F12456&gt;='Working Hours'!$C$8,$F12456&lt;'Working Hours'!$C$9),1,0))</f>
        <v/>
      </c>
    </row>
    <row r="12457">
      <c r="A12457" s="11" t="n"/>
      <c r="B12457" s="11" t="n"/>
      <c r="C12457" s="11" t="n"/>
      <c r="E12457" s="12">
        <f>IF($A12457="","",IF(ISNUMBER($A12457),$A12457,IFERROR(DATEVALUE($A12457),"")))</f>
        <v/>
      </c>
      <c r="F12457" s="12">
        <f>IF($B12457="","",IF(ISNUMBER($B12457),HOUR($B12457)*2+MINUTE($B12457)/30,IFERROR(VALUE(LEFT($B12457,FIND(":",$B12457)-1))*2+VALUE(MID($B12457,FIND(":",$B12457)+1,2))/30,"")))</f>
        <v/>
      </c>
      <c r="G12457" s="12">
        <f>IF($E12457="","",IF(WEEKDAY($E12457,2)&lt;6,1,0))</f>
        <v/>
      </c>
      <c r="H12457" s="12">
        <f>IF(OR($E12457="",$F12457=""),"",IF(AND($G12457=1,$F12457&gt;='Working Hours'!$C$8,$F12457&lt;'Working Hours'!$C$9),1,0))</f>
        <v/>
      </c>
    </row>
    <row r="12458">
      <c r="A12458" s="11" t="n"/>
      <c r="B12458" s="11" t="n"/>
      <c r="C12458" s="11" t="n"/>
      <c r="E12458" s="12">
        <f>IF($A12458="","",IF(ISNUMBER($A12458),$A12458,IFERROR(DATEVALUE($A12458),"")))</f>
        <v/>
      </c>
      <c r="F12458" s="12">
        <f>IF($B12458="","",IF(ISNUMBER($B12458),HOUR($B12458)*2+MINUTE($B12458)/30,IFERROR(VALUE(LEFT($B12458,FIND(":",$B12458)-1))*2+VALUE(MID($B12458,FIND(":",$B12458)+1,2))/30,"")))</f>
        <v/>
      </c>
      <c r="G12458" s="12">
        <f>IF($E12458="","",IF(WEEKDAY($E12458,2)&lt;6,1,0))</f>
        <v/>
      </c>
      <c r="H12458" s="12">
        <f>IF(OR($E12458="",$F12458=""),"",IF(AND($G12458=1,$F12458&gt;='Working Hours'!$C$8,$F12458&lt;'Working Hours'!$C$9),1,0))</f>
        <v/>
      </c>
    </row>
    <row r="12459">
      <c r="A12459" s="11" t="n"/>
      <c r="B12459" s="11" t="n"/>
      <c r="C12459" s="11" t="n"/>
      <c r="E12459" s="12">
        <f>IF($A12459="","",IF(ISNUMBER($A12459),$A12459,IFERROR(DATEVALUE($A12459),"")))</f>
        <v/>
      </c>
      <c r="F12459" s="12">
        <f>IF($B12459="","",IF(ISNUMBER($B12459),HOUR($B12459)*2+MINUTE($B12459)/30,IFERROR(VALUE(LEFT($B12459,FIND(":",$B12459)-1))*2+VALUE(MID($B12459,FIND(":",$B12459)+1,2))/30,"")))</f>
        <v/>
      </c>
      <c r="G12459" s="12">
        <f>IF($E12459="","",IF(WEEKDAY($E12459,2)&lt;6,1,0))</f>
        <v/>
      </c>
      <c r="H12459" s="12">
        <f>IF(OR($E12459="",$F12459=""),"",IF(AND($G12459=1,$F12459&gt;='Working Hours'!$C$8,$F12459&lt;'Working Hours'!$C$9),1,0))</f>
        <v/>
      </c>
    </row>
    <row r="12460">
      <c r="A12460" s="11" t="n"/>
      <c r="B12460" s="11" t="n"/>
      <c r="C12460" s="11" t="n"/>
      <c r="E12460" s="12">
        <f>IF($A12460="","",IF(ISNUMBER($A12460),$A12460,IFERROR(DATEVALUE($A12460),"")))</f>
        <v/>
      </c>
      <c r="F12460" s="12">
        <f>IF($B12460="","",IF(ISNUMBER($B12460),HOUR($B12460)*2+MINUTE($B12460)/30,IFERROR(VALUE(LEFT($B12460,FIND(":",$B12460)-1))*2+VALUE(MID($B12460,FIND(":",$B12460)+1,2))/30,"")))</f>
        <v/>
      </c>
      <c r="G12460" s="12">
        <f>IF($E12460="","",IF(WEEKDAY($E12460,2)&lt;6,1,0))</f>
        <v/>
      </c>
      <c r="H12460" s="12">
        <f>IF(OR($E12460="",$F12460=""),"",IF(AND($G12460=1,$F12460&gt;='Working Hours'!$C$8,$F12460&lt;'Working Hours'!$C$9),1,0))</f>
        <v/>
      </c>
    </row>
    <row r="12461">
      <c r="A12461" s="11" t="n"/>
      <c r="B12461" s="11" t="n"/>
      <c r="C12461" s="11" t="n"/>
      <c r="E12461" s="12">
        <f>IF($A12461="","",IF(ISNUMBER($A12461),$A12461,IFERROR(DATEVALUE($A12461),"")))</f>
        <v/>
      </c>
      <c r="F12461" s="12">
        <f>IF($B12461="","",IF(ISNUMBER($B12461),HOUR($B12461)*2+MINUTE($B12461)/30,IFERROR(VALUE(LEFT($B12461,FIND(":",$B12461)-1))*2+VALUE(MID($B12461,FIND(":",$B12461)+1,2))/30,"")))</f>
        <v/>
      </c>
      <c r="G12461" s="12">
        <f>IF($E12461="","",IF(WEEKDAY($E12461,2)&lt;6,1,0))</f>
        <v/>
      </c>
      <c r="H12461" s="12">
        <f>IF(OR($E12461="",$F12461=""),"",IF(AND($G12461=1,$F12461&gt;='Working Hours'!$C$8,$F12461&lt;'Working Hours'!$C$9),1,0))</f>
        <v/>
      </c>
    </row>
    <row r="12462">
      <c r="A12462" s="11" t="n"/>
      <c r="B12462" s="11" t="n"/>
      <c r="C12462" s="11" t="n"/>
      <c r="E12462" s="12">
        <f>IF($A12462="","",IF(ISNUMBER($A12462),$A12462,IFERROR(DATEVALUE($A12462),"")))</f>
        <v/>
      </c>
      <c r="F12462" s="12">
        <f>IF($B12462="","",IF(ISNUMBER($B12462),HOUR($B12462)*2+MINUTE($B12462)/30,IFERROR(VALUE(LEFT($B12462,FIND(":",$B12462)-1))*2+VALUE(MID($B12462,FIND(":",$B12462)+1,2))/30,"")))</f>
        <v/>
      </c>
      <c r="G12462" s="12">
        <f>IF($E12462="","",IF(WEEKDAY($E12462,2)&lt;6,1,0))</f>
        <v/>
      </c>
      <c r="H12462" s="12">
        <f>IF(OR($E12462="",$F12462=""),"",IF(AND($G12462=1,$F12462&gt;='Working Hours'!$C$8,$F12462&lt;'Working Hours'!$C$9),1,0))</f>
        <v/>
      </c>
    </row>
    <row r="12463">
      <c r="A12463" s="11" t="n"/>
      <c r="B12463" s="11" t="n"/>
      <c r="C12463" s="11" t="n"/>
      <c r="E12463" s="12">
        <f>IF($A12463="","",IF(ISNUMBER($A12463),$A12463,IFERROR(DATEVALUE($A12463),"")))</f>
        <v/>
      </c>
      <c r="F12463" s="12">
        <f>IF($B12463="","",IF(ISNUMBER($B12463),HOUR($B12463)*2+MINUTE($B12463)/30,IFERROR(VALUE(LEFT($B12463,FIND(":",$B12463)-1))*2+VALUE(MID($B12463,FIND(":",$B12463)+1,2))/30,"")))</f>
        <v/>
      </c>
      <c r="G12463" s="12">
        <f>IF($E12463="","",IF(WEEKDAY($E12463,2)&lt;6,1,0))</f>
        <v/>
      </c>
      <c r="H12463" s="12">
        <f>IF(OR($E12463="",$F12463=""),"",IF(AND($G12463=1,$F12463&gt;='Working Hours'!$C$8,$F12463&lt;'Working Hours'!$C$9),1,0))</f>
        <v/>
      </c>
    </row>
    <row r="12464">
      <c r="A12464" s="11" t="n"/>
      <c r="B12464" s="11" t="n"/>
      <c r="C12464" s="11" t="n"/>
      <c r="E12464" s="12">
        <f>IF($A12464="","",IF(ISNUMBER($A12464),$A12464,IFERROR(DATEVALUE($A12464),"")))</f>
        <v/>
      </c>
      <c r="F12464" s="12">
        <f>IF($B12464="","",IF(ISNUMBER($B12464),HOUR($B12464)*2+MINUTE($B12464)/30,IFERROR(VALUE(LEFT($B12464,FIND(":",$B12464)-1))*2+VALUE(MID($B12464,FIND(":",$B12464)+1,2))/30,"")))</f>
        <v/>
      </c>
      <c r="G12464" s="12">
        <f>IF($E12464="","",IF(WEEKDAY($E12464,2)&lt;6,1,0))</f>
        <v/>
      </c>
      <c r="H12464" s="12">
        <f>IF(OR($E12464="",$F12464=""),"",IF(AND($G12464=1,$F12464&gt;='Working Hours'!$C$8,$F12464&lt;'Working Hours'!$C$9),1,0))</f>
        <v/>
      </c>
    </row>
    <row r="12465">
      <c r="A12465" s="11" t="n"/>
      <c r="B12465" s="11" t="n"/>
      <c r="C12465" s="11" t="n"/>
      <c r="E12465" s="12">
        <f>IF($A12465="","",IF(ISNUMBER($A12465),$A12465,IFERROR(DATEVALUE($A12465),"")))</f>
        <v/>
      </c>
      <c r="F12465" s="12">
        <f>IF($B12465="","",IF(ISNUMBER($B12465),HOUR($B12465)*2+MINUTE($B12465)/30,IFERROR(VALUE(LEFT($B12465,FIND(":",$B12465)-1))*2+VALUE(MID($B12465,FIND(":",$B12465)+1,2))/30,"")))</f>
        <v/>
      </c>
      <c r="G12465" s="12">
        <f>IF($E12465="","",IF(WEEKDAY($E12465,2)&lt;6,1,0))</f>
        <v/>
      </c>
      <c r="H12465" s="12">
        <f>IF(OR($E12465="",$F12465=""),"",IF(AND($G12465=1,$F12465&gt;='Working Hours'!$C$8,$F12465&lt;'Working Hours'!$C$9),1,0))</f>
        <v/>
      </c>
    </row>
    <row r="12466">
      <c r="A12466" s="11" t="n"/>
      <c r="B12466" s="11" t="n"/>
      <c r="C12466" s="11" t="n"/>
      <c r="E12466" s="12">
        <f>IF($A12466="","",IF(ISNUMBER($A12466),$A12466,IFERROR(DATEVALUE($A12466),"")))</f>
        <v/>
      </c>
      <c r="F12466" s="12">
        <f>IF($B12466="","",IF(ISNUMBER($B12466),HOUR($B12466)*2+MINUTE($B12466)/30,IFERROR(VALUE(LEFT($B12466,FIND(":",$B12466)-1))*2+VALUE(MID($B12466,FIND(":",$B12466)+1,2))/30,"")))</f>
        <v/>
      </c>
      <c r="G12466" s="12">
        <f>IF($E12466="","",IF(WEEKDAY($E12466,2)&lt;6,1,0))</f>
        <v/>
      </c>
      <c r="H12466" s="12">
        <f>IF(OR($E12466="",$F12466=""),"",IF(AND($G12466=1,$F12466&gt;='Working Hours'!$C$8,$F12466&lt;'Working Hours'!$C$9),1,0))</f>
        <v/>
      </c>
    </row>
    <row r="12467">
      <c r="A12467" s="11" t="n"/>
      <c r="B12467" s="11" t="n"/>
      <c r="C12467" s="11" t="n"/>
      <c r="E12467" s="12">
        <f>IF($A12467="","",IF(ISNUMBER($A12467),$A12467,IFERROR(DATEVALUE($A12467),"")))</f>
        <v/>
      </c>
      <c r="F12467" s="12">
        <f>IF($B12467="","",IF(ISNUMBER($B12467),HOUR($B12467)*2+MINUTE($B12467)/30,IFERROR(VALUE(LEFT($B12467,FIND(":",$B12467)-1))*2+VALUE(MID($B12467,FIND(":",$B12467)+1,2))/30,"")))</f>
        <v/>
      </c>
      <c r="G12467" s="12">
        <f>IF($E12467="","",IF(WEEKDAY($E12467,2)&lt;6,1,0))</f>
        <v/>
      </c>
      <c r="H12467" s="12">
        <f>IF(OR($E12467="",$F12467=""),"",IF(AND($G12467=1,$F12467&gt;='Working Hours'!$C$8,$F12467&lt;'Working Hours'!$C$9),1,0))</f>
        <v/>
      </c>
    </row>
    <row r="12468">
      <c r="A12468" s="11" t="n"/>
      <c r="B12468" s="11" t="n"/>
      <c r="C12468" s="11" t="n"/>
      <c r="E12468" s="12">
        <f>IF($A12468="","",IF(ISNUMBER($A12468),$A12468,IFERROR(DATEVALUE($A12468),"")))</f>
        <v/>
      </c>
      <c r="F12468" s="12">
        <f>IF($B12468="","",IF(ISNUMBER($B12468),HOUR($B12468)*2+MINUTE($B12468)/30,IFERROR(VALUE(LEFT($B12468,FIND(":",$B12468)-1))*2+VALUE(MID($B12468,FIND(":",$B12468)+1,2))/30,"")))</f>
        <v/>
      </c>
      <c r="G12468" s="12">
        <f>IF($E12468="","",IF(WEEKDAY($E12468,2)&lt;6,1,0))</f>
        <v/>
      </c>
      <c r="H12468" s="12">
        <f>IF(OR($E12468="",$F12468=""),"",IF(AND($G12468=1,$F12468&gt;='Working Hours'!$C$8,$F12468&lt;'Working Hours'!$C$9),1,0))</f>
        <v/>
      </c>
    </row>
    <row r="12469">
      <c r="A12469" s="11" t="n"/>
      <c r="B12469" s="11" t="n"/>
      <c r="C12469" s="11" t="n"/>
      <c r="E12469" s="12">
        <f>IF($A12469="","",IF(ISNUMBER($A12469),$A12469,IFERROR(DATEVALUE($A12469),"")))</f>
        <v/>
      </c>
      <c r="F12469" s="12">
        <f>IF($B12469="","",IF(ISNUMBER($B12469),HOUR($B12469)*2+MINUTE($B12469)/30,IFERROR(VALUE(LEFT($B12469,FIND(":",$B12469)-1))*2+VALUE(MID($B12469,FIND(":",$B12469)+1,2))/30,"")))</f>
        <v/>
      </c>
      <c r="G12469" s="12">
        <f>IF($E12469="","",IF(WEEKDAY($E12469,2)&lt;6,1,0))</f>
        <v/>
      </c>
      <c r="H12469" s="12">
        <f>IF(OR($E12469="",$F12469=""),"",IF(AND($G12469=1,$F12469&gt;='Working Hours'!$C$8,$F12469&lt;'Working Hours'!$C$9),1,0))</f>
        <v/>
      </c>
    </row>
    <row r="12470">
      <c r="A12470" s="11" t="n"/>
      <c r="B12470" s="11" t="n"/>
      <c r="C12470" s="11" t="n"/>
      <c r="E12470" s="12">
        <f>IF($A12470="","",IF(ISNUMBER($A12470),$A12470,IFERROR(DATEVALUE($A12470),"")))</f>
        <v/>
      </c>
      <c r="F12470" s="12">
        <f>IF($B12470="","",IF(ISNUMBER($B12470),HOUR($B12470)*2+MINUTE($B12470)/30,IFERROR(VALUE(LEFT($B12470,FIND(":",$B12470)-1))*2+VALUE(MID($B12470,FIND(":",$B12470)+1,2))/30,"")))</f>
        <v/>
      </c>
      <c r="G12470" s="12">
        <f>IF($E12470="","",IF(WEEKDAY($E12470,2)&lt;6,1,0))</f>
        <v/>
      </c>
      <c r="H12470" s="12">
        <f>IF(OR($E12470="",$F12470=""),"",IF(AND($G12470=1,$F12470&gt;='Working Hours'!$C$8,$F12470&lt;'Working Hours'!$C$9),1,0))</f>
        <v/>
      </c>
    </row>
    <row r="12471">
      <c r="A12471" s="11" t="n"/>
      <c r="B12471" s="11" t="n"/>
      <c r="C12471" s="11" t="n"/>
      <c r="E12471" s="12">
        <f>IF($A12471="","",IF(ISNUMBER($A12471),$A12471,IFERROR(DATEVALUE($A12471),"")))</f>
        <v/>
      </c>
      <c r="F12471" s="12">
        <f>IF($B12471="","",IF(ISNUMBER($B12471),HOUR($B12471)*2+MINUTE($B12471)/30,IFERROR(VALUE(LEFT($B12471,FIND(":",$B12471)-1))*2+VALUE(MID($B12471,FIND(":",$B12471)+1,2))/30,"")))</f>
        <v/>
      </c>
      <c r="G12471" s="12">
        <f>IF($E12471="","",IF(WEEKDAY($E12471,2)&lt;6,1,0))</f>
        <v/>
      </c>
      <c r="H12471" s="12">
        <f>IF(OR($E12471="",$F12471=""),"",IF(AND($G12471=1,$F12471&gt;='Working Hours'!$C$8,$F12471&lt;'Working Hours'!$C$9),1,0))</f>
        <v/>
      </c>
    </row>
    <row r="12472">
      <c r="A12472" s="11" t="n"/>
      <c r="B12472" s="11" t="n"/>
      <c r="C12472" s="11" t="n"/>
      <c r="E12472" s="12">
        <f>IF($A12472="","",IF(ISNUMBER($A12472),$A12472,IFERROR(DATEVALUE($A12472),"")))</f>
        <v/>
      </c>
      <c r="F12472" s="12">
        <f>IF($B12472="","",IF(ISNUMBER($B12472),HOUR($B12472)*2+MINUTE($B12472)/30,IFERROR(VALUE(LEFT($B12472,FIND(":",$B12472)-1))*2+VALUE(MID($B12472,FIND(":",$B12472)+1,2))/30,"")))</f>
        <v/>
      </c>
      <c r="G12472" s="12">
        <f>IF($E12472="","",IF(WEEKDAY($E12472,2)&lt;6,1,0))</f>
        <v/>
      </c>
      <c r="H12472" s="12">
        <f>IF(OR($E12472="",$F12472=""),"",IF(AND($G12472=1,$F12472&gt;='Working Hours'!$C$8,$F12472&lt;'Working Hours'!$C$9),1,0))</f>
        <v/>
      </c>
    </row>
    <row r="12473">
      <c r="A12473" s="11" t="n"/>
      <c r="B12473" s="11" t="n"/>
      <c r="C12473" s="11" t="n"/>
      <c r="E12473" s="12">
        <f>IF($A12473="","",IF(ISNUMBER($A12473),$A12473,IFERROR(DATEVALUE($A12473),"")))</f>
        <v/>
      </c>
      <c r="F12473" s="12">
        <f>IF($B12473="","",IF(ISNUMBER($B12473),HOUR($B12473)*2+MINUTE($B12473)/30,IFERROR(VALUE(LEFT($B12473,FIND(":",$B12473)-1))*2+VALUE(MID($B12473,FIND(":",$B12473)+1,2))/30,"")))</f>
        <v/>
      </c>
      <c r="G12473" s="12">
        <f>IF($E12473="","",IF(WEEKDAY($E12473,2)&lt;6,1,0))</f>
        <v/>
      </c>
      <c r="H12473" s="12">
        <f>IF(OR($E12473="",$F12473=""),"",IF(AND($G12473=1,$F12473&gt;='Working Hours'!$C$8,$F12473&lt;'Working Hours'!$C$9),1,0))</f>
        <v/>
      </c>
    </row>
    <row r="12474">
      <c r="A12474" s="11" t="n"/>
      <c r="B12474" s="11" t="n"/>
      <c r="C12474" s="11" t="n"/>
      <c r="E12474" s="12">
        <f>IF($A12474="","",IF(ISNUMBER($A12474),$A12474,IFERROR(DATEVALUE($A12474),"")))</f>
        <v/>
      </c>
      <c r="F12474" s="12">
        <f>IF($B12474="","",IF(ISNUMBER($B12474),HOUR($B12474)*2+MINUTE($B12474)/30,IFERROR(VALUE(LEFT($B12474,FIND(":",$B12474)-1))*2+VALUE(MID($B12474,FIND(":",$B12474)+1,2))/30,"")))</f>
        <v/>
      </c>
      <c r="G12474" s="12">
        <f>IF($E12474="","",IF(WEEKDAY($E12474,2)&lt;6,1,0))</f>
        <v/>
      </c>
      <c r="H12474" s="12">
        <f>IF(OR($E12474="",$F12474=""),"",IF(AND($G12474=1,$F12474&gt;='Working Hours'!$C$8,$F12474&lt;'Working Hours'!$C$9),1,0))</f>
        <v/>
      </c>
    </row>
    <row r="12475">
      <c r="A12475" s="11" t="n"/>
      <c r="B12475" s="11" t="n"/>
      <c r="C12475" s="11" t="n"/>
      <c r="E12475" s="12">
        <f>IF($A12475="","",IF(ISNUMBER($A12475),$A12475,IFERROR(DATEVALUE($A12475),"")))</f>
        <v/>
      </c>
      <c r="F12475" s="12">
        <f>IF($B12475="","",IF(ISNUMBER($B12475),HOUR($B12475)*2+MINUTE($B12475)/30,IFERROR(VALUE(LEFT($B12475,FIND(":",$B12475)-1))*2+VALUE(MID($B12475,FIND(":",$B12475)+1,2))/30,"")))</f>
        <v/>
      </c>
      <c r="G12475" s="12">
        <f>IF($E12475="","",IF(WEEKDAY($E12475,2)&lt;6,1,0))</f>
        <v/>
      </c>
      <c r="H12475" s="12">
        <f>IF(OR($E12475="",$F12475=""),"",IF(AND($G12475=1,$F12475&gt;='Working Hours'!$C$8,$F12475&lt;'Working Hours'!$C$9),1,0))</f>
        <v/>
      </c>
    </row>
    <row r="12476">
      <c r="A12476" s="11" t="n"/>
      <c r="B12476" s="11" t="n"/>
      <c r="C12476" s="11" t="n"/>
      <c r="E12476" s="12">
        <f>IF($A12476="","",IF(ISNUMBER($A12476),$A12476,IFERROR(DATEVALUE($A12476),"")))</f>
        <v/>
      </c>
      <c r="F12476" s="12">
        <f>IF($B12476="","",IF(ISNUMBER($B12476),HOUR($B12476)*2+MINUTE($B12476)/30,IFERROR(VALUE(LEFT($B12476,FIND(":",$B12476)-1))*2+VALUE(MID($B12476,FIND(":",$B12476)+1,2))/30,"")))</f>
        <v/>
      </c>
      <c r="G12476" s="12">
        <f>IF($E12476="","",IF(WEEKDAY($E12476,2)&lt;6,1,0))</f>
        <v/>
      </c>
      <c r="H12476" s="12">
        <f>IF(OR($E12476="",$F12476=""),"",IF(AND($G12476=1,$F12476&gt;='Working Hours'!$C$8,$F12476&lt;'Working Hours'!$C$9),1,0))</f>
        <v/>
      </c>
    </row>
    <row r="12477">
      <c r="A12477" s="11" t="n"/>
      <c r="B12477" s="11" t="n"/>
      <c r="C12477" s="11" t="n"/>
      <c r="E12477" s="12">
        <f>IF($A12477="","",IF(ISNUMBER($A12477),$A12477,IFERROR(DATEVALUE($A12477),"")))</f>
        <v/>
      </c>
      <c r="F12477" s="12">
        <f>IF($B12477="","",IF(ISNUMBER($B12477),HOUR($B12477)*2+MINUTE($B12477)/30,IFERROR(VALUE(LEFT($B12477,FIND(":",$B12477)-1))*2+VALUE(MID($B12477,FIND(":",$B12477)+1,2))/30,"")))</f>
        <v/>
      </c>
      <c r="G12477" s="12">
        <f>IF($E12477="","",IF(WEEKDAY($E12477,2)&lt;6,1,0))</f>
        <v/>
      </c>
      <c r="H12477" s="12">
        <f>IF(OR($E12477="",$F12477=""),"",IF(AND($G12477=1,$F12477&gt;='Working Hours'!$C$8,$F12477&lt;'Working Hours'!$C$9),1,0))</f>
        <v/>
      </c>
    </row>
    <row r="12478">
      <c r="A12478" s="11" t="n"/>
      <c r="B12478" s="11" t="n"/>
      <c r="C12478" s="11" t="n"/>
      <c r="E12478" s="12">
        <f>IF($A12478="","",IF(ISNUMBER($A12478),$A12478,IFERROR(DATEVALUE($A12478),"")))</f>
        <v/>
      </c>
      <c r="F12478" s="12">
        <f>IF($B12478="","",IF(ISNUMBER($B12478),HOUR($B12478)*2+MINUTE($B12478)/30,IFERROR(VALUE(LEFT($B12478,FIND(":",$B12478)-1))*2+VALUE(MID($B12478,FIND(":",$B12478)+1,2))/30,"")))</f>
        <v/>
      </c>
      <c r="G12478" s="12">
        <f>IF($E12478="","",IF(WEEKDAY($E12478,2)&lt;6,1,0))</f>
        <v/>
      </c>
      <c r="H12478" s="12">
        <f>IF(OR($E12478="",$F12478=""),"",IF(AND($G12478=1,$F12478&gt;='Working Hours'!$C$8,$F12478&lt;'Working Hours'!$C$9),1,0))</f>
        <v/>
      </c>
    </row>
    <row r="12479">
      <c r="A12479" s="11" t="n"/>
      <c r="B12479" s="11" t="n"/>
      <c r="C12479" s="11" t="n"/>
      <c r="E12479" s="12">
        <f>IF($A12479="","",IF(ISNUMBER($A12479),$A12479,IFERROR(DATEVALUE($A12479),"")))</f>
        <v/>
      </c>
      <c r="F12479" s="12">
        <f>IF($B12479="","",IF(ISNUMBER($B12479),HOUR($B12479)*2+MINUTE($B12479)/30,IFERROR(VALUE(LEFT($B12479,FIND(":",$B12479)-1))*2+VALUE(MID($B12479,FIND(":",$B12479)+1,2))/30,"")))</f>
        <v/>
      </c>
      <c r="G12479" s="12">
        <f>IF($E12479="","",IF(WEEKDAY($E12479,2)&lt;6,1,0))</f>
        <v/>
      </c>
      <c r="H12479" s="12">
        <f>IF(OR($E12479="",$F12479=""),"",IF(AND($G12479=1,$F12479&gt;='Working Hours'!$C$8,$F12479&lt;'Working Hours'!$C$9),1,0))</f>
        <v/>
      </c>
    </row>
    <row r="12480">
      <c r="A12480" s="11" t="n"/>
      <c r="B12480" s="11" t="n"/>
      <c r="C12480" s="11" t="n"/>
      <c r="E12480" s="12">
        <f>IF($A12480="","",IF(ISNUMBER($A12480),$A12480,IFERROR(DATEVALUE($A12480),"")))</f>
        <v/>
      </c>
      <c r="F12480" s="12">
        <f>IF($B12480="","",IF(ISNUMBER($B12480),HOUR($B12480)*2+MINUTE($B12480)/30,IFERROR(VALUE(LEFT($B12480,FIND(":",$B12480)-1))*2+VALUE(MID($B12480,FIND(":",$B12480)+1,2))/30,"")))</f>
        <v/>
      </c>
      <c r="G12480" s="12">
        <f>IF($E12480="","",IF(WEEKDAY($E12480,2)&lt;6,1,0))</f>
        <v/>
      </c>
      <c r="H12480" s="12">
        <f>IF(OR($E12480="",$F12480=""),"",IF(AND($G12480=1,$F12480&gt;='Working Hours'!$C$8,$F12480&lt;'Working Hours'!$C$9),1,0))</f>
        <v/>
      </c>
    </row>
    <row r="12481">
      <c r="A12481" s="11" t="n"/>
      <c r="B12481" s="11" t="n"/>
      <c r="C12481" s="11" t="n"/>
      <c r="E12481" s="12">
        <f>IF($A12481="","",IF(ISNUMBER($A12481),$A12481,IFERROR(DATEVALUE($A12481),"")))</f>
        <v/>
      </c>
      <c r="F12481" s="12">
        <f>IF($B12481="","",IF(ISNUMBER($B12481),HOUR($B12481)*2+MINUTE($B12481)/30,IFERROR(VALUE(LEFT($B12481,FIND(":",$B12481)-1))*2+VALUE(MID($B12481,FIND(":",$B12481)+1,2))/30,"")))</f>
        <v/>
      </c>
      <c r="G12481" s="12">
        <f>IF($E12481="","",IF(WEEKDAY($E12481,2)&lt;6,1,0))</f>
        <v/>
      </c>
      <c r="H12481" s="12">
        <f>IF(OR($E12481="",$F12481=""),"",IF(AND($G12481=1,$F12481&gt;='Working Hours'!$C$8,$F12481&lt;'Working Hours'!$C$9),1,0))</f>
        <v/>
      </c>
    </row>
    <row r="12482">
      <c r="A12482" s="11" t="n"/>
      <c r="B12482" s="11" t="n"/>
      <c r="C12482" s="11" t="n"/>
      <c r="E12482" s="12">
        <f>IF($A12482="","",IF(ISNUMBER($A12482),$A12482,IFERROR(DATEVALUE($A12482),"")))</f>
        <v/>
      </c>
      <c r="F12482" s="12">
        <f>IF($B12482="","",IF(ISNUMBER($B12482),HOUR($B12482)*2+MINUTE($B12482)/30,IFERROR(VALUE(LEFT($B12482,FIND(":",$B12482)-1))*2+VALUE(MID($B12482,FIND(":",$B12482)+1,2))/30,"")))</f>
        <v/>
      </c>
      <c r="G12482" s="12">
        <f>IF($E12482="","",IF(WEEKDAY($E12482,2)&lt;6,1,0))</f>
        <v/>
      </c>
      <c r="H12482" s="12">
        <f>IF(OR($E12482="",$F12482=""),"",IF(AND($G12482=1,$F12482&gt;='Working Hours'!$C$8,$F12482&lt;'Working Hours'!$C$9),1,0))</f>
        <v/>
      </c>
    </row>
    <row r="12483">
      <c r="A12483" s="11" t="n"/>
      <c r="B12483" s="11" t="n"/>
      <c r="C12483" s="11" t="n"/>
      <c r="E12483" s="12">
        <f>IF($A12483="","",IF(ISNUMBER($A12483),$A12483,IFERROR(DATEVALUE($A12483),"")))</f>
        <v/>
      </c>
      <c r="F12483" s="12">
        <f>IF($B12483="","",IF(ISNUMBER($B12483),HOUR($B12483)*2+MINUTE($B12483)/30,IFERROR(VALUE(LEFT($B12483,FIND(":",$B12483)-1))*2+VALUE(MID($B12483,FIND(":",$B12483)+1,2))/30,"")))</f>
        <v/>
      </c>
      <c r="G12483" s="12">
        <f>IF($E12483="","",IF(WEEKDAY($E12483,2)&lt;6,1,0))</f>
        <v/>
      </c>
      <c r="H12483" s="12">
        <f>IF(OR($E12483="",$F12483=""),"",IF(AND($G12483=1,$F12483&gt;='Working Hours'!$C$8,$F12483&lt;'Working Hours'!$C$9),1,0))</f>
        <v/>
      </c>
    </row>
    <row r="12484">
      <c r="A12484" s="11" t="n"/>
      <c r="B12484" s="11" t="n"/>
      <c r="C12484" s="11" t="n"/>
      <c r="E12484" s="12">
        <f>IF($A12484="","",IF(ISNUMBER($A12484),$A12484,IFERROR(DATEVALUE($A12484),"")))</f>
        <v/>
      </c>
      <c r="F12484" s="12">
        <f>IF($B12484="","",IF(ISNUMBER($B12484),HOUR($B12484)*2+MINUTE($B12484)/30,IFERROR(VALUE(LEFT($B12484,FIND(":",$B12484)-1))*2+VALUE(MID($B12484,FIND(":",$B12484)+1,2))/30,"")))</f>
        <v/>
      </c>
      <c r="G12484" s="12">
        <f>IF($E12484="","",IF(WEEKDAY($E12484,2)&lt;6,1,0))</f>
        <v/>
      </c>
      <c r="H12484" s="12">
        <f>IF(OR($E12484="",$F12484=""),"",IF(AND($G12484=1,$F12484&gt;='Working Hours'!$C$8,$F12484&lt;'Working Hours'!$C$9),1,0))</f>
        <v/>
      </c>
    </row>
    <row r="12485">
      <c r="A12485" s="11" t="n"/>
      <c r="B12485" s="11" t="n"/>
      <c r="C12485" s="11" t="n"/>
      <c r="E12485" s="12">
        <f>IF($A12485="","",IF(ISNUMBER($A12485),$A12485,IFERROR(DATEVALUE($A12485),"")))</f>
        <v/>
      </c>
      <c r="F12485" s="12">
        <f>IF($B12485="","",IF(ISNUMBER($B12485),HOUR($B12485)*2+MINUTE($B12485)/30,IFERROR(VALUE(LEFT($B12485,FIND(":",$B12485)-1))*2+VALUE(MID($B12485,FIND(":",$B12485)+1,2))/30,"")))</f>
        <v/>
      </c>
      <c r="G12485" s="12">
        <f>IF($E12485="","",IF(WEEKDAY($E12485,2)&lt;6,1,0))</f>
        <v/>
      </c>
      <c r="H12485" s="12">
        <f>IF(OR($E12485="",$F12485=""),"",IF(AND($G12485=1,$F12485&gt;='Working Hours'!$C$8,$F12485&lt;'Working Hours'!$C$9),1,0))</f>
        <v/>
      </c>
    </row>
    <row r="12486">
      <c r="A12486" s="11" t="n"/>
      <c r="B12486" s="11" t="n"/>
      <c r="C12486" s="11" t="n"/>
      <c r="E12486" s="12">
        <f>IF($A12486="","",IF(ISNUMBER($A12486),$A12486,IFERROR(DATEVALUE($A12486),"")))</f>
        <v/>
      </c>
      <c r="F12486" s="12">
        <f>IF($B12486="","",IF(ISNUMBER($B12486),HOUR($B12486)*2+MINUTE($B12486)/30,IFERROR(VALUE(LEFT($B12486,FIND(":",$B12486)-1))*2+VALUE(MID($B12486,FIND(":",$B12486)+1,2))/30,"")))</f>
        <v/>
      </c>
      <c r="G12486" s="12">
        <f>IF($E12486="","",IF(WEEKDAY($E12486,2)&lt;6,1,0))</f>
        <v/>
      </c>
      <c r="H12486" s="12">
        <f>IF(OR($E12486="",$F12486=""),"",IF(AND($G12486=1,$F12486&gt;='Working Hours'!$C$8,$F12486&lt;'Working Hours'!$C$9),1,0))</f>
        <v/>
      </c>
    </row>
    <row r="12487">
      <c r="A12487" s="11" t="n"/>
      <c r="B12487" s="11" t="n"/>
      <c r="C12487" s="11" t="n"/>
      <c r="E12487" s="12">
        <f>IF($A12487="","",IF(ISNUMBER($A12487),$A12487,IFERROR(DATEVALUE($A12487),"")))</f>
        <v/>
      </c>
      <c r="F12487" s="12">
        <f>IF($B12487="","",IF(ISNUMBER($B12487),HOUR($B12487)*2+MINUTE($B12487)/30,IFERROR(VALUE(LEFT($B12487,FIND(":",$B12487)-1))*2+VALUE(MID($B12487,FIND(":",$B12487)+1,2))/30,"")))</f>
        <v/>
      </c>
      <c r="G12487" s="12">
        <f>IF($E12487="","",IF(WEEKDAY($E12487,2)&lt;6,1,0))</f>
        <v/>
      </c>
      <c r="H12487" s="12">
        <f>IF(OR($E12487="",$F12487=""),"",IF(AND($G12487=1,$F12487&gt;='Working Hours'!$C$8,$F12487&lt;'Working Hours'!$C$9),1,0))</f>
        <v/>
      </c>
    </row>
    <row r="12488">
      <c r="A12488" s="11" t="n"/>
      <c r="B12488" s="11" t="n"/>
      <c r="C12488" s="11" t="n"/>
      <c r="E12488" s="12">
        <f>IF($A12488="","",IF(ISNUMBER($A12488),$A12488,IFERROR(DATEVALUE($A12488),"")))</f>
        <v/>
      </c>
      <c r="F12488" s="12">
        <f>IF($B12488="","",IF(ISNUMBER($B12488),HOUR($B12488)*2+MINUTE($B12488)/30,IFERROR(VALUE(LEFT($B12488,FIND(":",$B12488)-1))*2+VALUE(MID($B12488,FIND(":",$B12488)+1,2))/30,"")))</f>
        <v/>
      </c>
      <c r="G12488" s="12">
        <f>IF($E12488="","",IF(WEEKDAY($E12488,2)&lt;6,1,0))</f>
        <v/>
      </c>
      <c r="H12488" s="12">
        <f>IF(OR($E12488="",$F12488=""),"",IF(AND($G12488=1,$F12488&gt;='Working Hours'!$C$8,$F12488&lt;'Working Hours'!$C$9),1,0))</f>
        <v/>
      </c>
    </row>
    <row r="12489">
      <c r="A12489" s="11" t="n"/>
      <c r="B12489" s="11" t="n"/>
      <c r="C12489" s="11" t="n"/>
      <c r="E12489" s="12">
        <f>IF($A12489="","",IF(ISNUMBER($A12489),$A12489,IFERROR(DATEVALUE($A12489),"")))</f>
        <v/>
      </c>
      <c r="F12489" s="12">
        <f>IF($B12489="","",IF(ISNUMBER($B12489),HOUR($B12489)*2+MINUTE($B12489)/30,IFERROR(VALUE(LEFT($B12489,FIND(":",$B12489)-1))*2+VALUE(MID($B12489,FIND(":",$B12489)+1,2))/30,"")))</f>
        <v/>
      </c>
      <c r="G12489" s="12">
        <f>IF($E12489="","",IF(WEEKDAY($E12489,2)&lt;6,1,0))</f>
        <v/>
      </c>
      <c r="H12489" s="12">
        <f>IF(OR($E12489="",$F12489=""),"",IF(AND($G12489=1,$F12489&gt;='Working Hours'!$C$8,$F12489&lt;'Working Hours'!$C$9),1,0))</f>
        <v/>
      </c>
    </row>
    <row r="12490">
      <c r="A12490" s="11" t="n"/>
      <c r="B12490" s="11" t="n"/>
      <c r="C12490" s="11" t="n"/>
      <c r="E12490" s="12">
        <f>IF($A12490="","",IF(ISNUMBER($A12490),$A12490,IFERROR(DATEVALUE($A12490),"")))</f>
        <v/>
      </c>
      <c r="F12490" s="12">
        <f>IF($B12490="","",IF(ISNUMBER($B12490),HOUR($B12490)*2+MINUTE($B12490)/30,IFERROR(VALUE(LEFT($B12490,FIND(":",$B12490)-1))*2+VALUE(MID($B12490,FIND(":",$B12490)+1,2))/30,"")))</f>
        <v/>
      </c>
      <c r="G12490" s="12">
        <f>IF($E12490="","",IF(WEEKDAY($E12490,2)&lt;6,1,0))</f>
        <v/>
      </c>
      <c r="H12490" s="12">
        <f>IF(OR($E12490="",$F12490=""),"",IF(AND($G12490=1,$F12490&gt;='Working Hours'!$C$8,$F12490&lt;'Working Hours'!$C$9),1,0))</f>
        <v/>
      </c>
    </row>
    <row r="12491">
      <c r="A12491" s="11" t="n"/>
      <c r="B12491" s="11" t="n"/>
      <c r="C12491" s="11" t="n"/>
      <c r="E12491" s="12">
        <f>IF($A12491="","",IF(ISNUMBER($A12491),$A12491,IFERROR(DATEVALUE($A12491),"")))</f>
        <v/>
      </c>
      <c r="F12491" s="12">
        <f>IF($B12491="","",IF(ISNUMBER($B12491),HOUR($B12491)*2+MINUTE($B12491)/30,IFERROR(VALUE(LEFT($B12491,FIND(":",$B12491)-1))*2+VALUE(MID($B12491,FIND(":",$B12491)+1,2))/30,"")))</f>
        <v/>
      </c>
      <c r="G12491" s="12">
        <f>IF($E12491="","",IF(WEEKDAY($E12491,2)&lt;6,1,0))</f>
        <v/>
      </c>
      <c r="H12491" s="12">
        <f>IF(OR($E12491="",$F12491=""),"",IF(AND($G12491=1,$F12491&gt;='Working Hours'!$C$8,$F12491&lt;'Working Hours'!$C$9),1,0))</f>
        <v/>
      </c>
    </row>
    <row r="12492">
      <c r="A12492" s="11" t="n"/>
      <c r="B12492" s="11" t="n"/>
      <c r="C12492" s="11" t="n"/>
      <c r="E12492" s="12">
        <f>IF($A12492="","",IF(ISNUMBER($A12492),$A12492,IFERROR(DATEVALUE($A12492),"")))</f>
        <v/>
      </c>
      <c r="F12492" s="12">
        <f>IF($B12492="","",IF(ISNUMBER($B12492),HOUR($B12492)*2+MINUTE($B12492)/30,IFERROR(VALUE(LEFT($B12492,FIND(":",$B12492)-1))*2+VALUE(MID($B12492,FIND(":",$B12492)+1,2))/30,"")))</f>
        <v/>
      </c>
      <c r="G12492" s="12">
        <f>IF($E12492="","",IF(WEEKDAY($E12492,2)&lt;6,1,0))</f>
        <v/>
      </c>
      <c r="H12492" s="12">
        <f>IF(OR($E12492="",$F12492=""),"",IF(AND($G12492=1,$F12492&gt;='Working Hours'!$C$8,$F12492&lt;'Working Hours'!$C$9),1,0))</f>
        <v/>
      </c>
    </row>
    <row r="12493">
      <c r="A12493" s="11" t="n"/>
      <c r="B12493" s="11" t="n"/>
      <c r="C12493" s="11" t="n"/>
      <c r="E12493" s="12">
        <f>IF($A12493="","",IF(ISNUMBER($A12493),$A12493,IFERROR(DATEVALUE($A12493),"")))</f>
        <v/>
      </c>
      <c r="F12493" s="12">
        <f>IF($B12493="","",IF(ISNUMBER($B12493),HOUR($B12493)*2+MINUTE($B12493)/30,IFERROR(VALUE(LEFT($B12493,FIND(":",$B12493)-1))*2+VALUE(MID($B12493,FIND(":",$B12493)+1,2))/30,"")))</f>
        <v/>
      </c>
      <c r="G12493" s="12">
        <f>IF($E12493="","",IF(WEEKDAY($E12493,2)&lt;6,1,0))</f>
        <v/>
      </c>
      <c r="H12493" s="12">
        <f>IF(OR($E12493="",$F12493=""),"",IF(AND($G12493=1,$F12493&gt;='Working Hours'!$C$8,$F12493&lt;'Working Hours'!$C$9),1,0))</f>
        <v/>
      </c>
    </row>
    <row r="12494">
      <c r="A12494" s="11" t="n"/>
      <c r="B12494" s="11" t="n"/>
      <c r="C12494" s="11" t="n"/>
      <c r="E12494" s="12">
        <f>IF($A12494="","",IF(ISNUMBER($A12494),$A12494,IFERROR(DATEVALUE($A12494),"")))</f>
        <v/>
      </c>
      <c r="F12494" s="12">
        <f>IF($B12494="","",IF(ISNUMBER($B12494),HOUR($B12494)*2+MINUTE($B12494)/30,IFERROR(VALUE(LEFT($B12494,FIND(":",$B12494)-1))*2+VALUE(MID($B12494,FIND(":",$B12494)+1,2))/30,"")))</f>
        <v/>
      </c>
      <c r="G12494" s="12">
        <f>IF($E12494="","",IF(WEEKDAY($E12494,2)&lt;6,1,0))</f>
        <v/>
      </c>
      <c r="H12494" s="12">
        <f>IF(OR($E12494="",$F12494=""),"",IF(AND($G12494=1,$F12494&gt;='Working Hours'!$C$8,$F12494&lt;'Working Hours'!$C$9),1,0))</f>
        <v/>
      </c>
    </row>
    <row r="12495">
      <c r="A12495" s="11" t="n"/>
      <c r="B12495" s="11" t="n"/>
      <c r="C12495" s="11" t="n"/>
      <c r="E12495" s="12">
        <f>IF($A12495="","",IF(ISNUMBER($A12495),$A12495,IFERROR(DATEVALUE($A12495),"")))</f>
        <v/>
      </c>
      <c r="F12495" s="12">
        <f>IF($B12495="","",IF(ISNUMBER($B12495),HOUR($B12495)*2+MINUTE($B12495)/30,IFERROR(VALUE(LEFT($B12495,FIND(":",$B12495)-1))*2+VALUE(MID($B12495,FIND(":",$B12495)+1,2))/30,"")))</f>
        <v/>
      </c>
      <c r="G12495" s="12">
        <f>IF($E12495="","",IF(WEEKDAY($E12495,2)&lt;6,1,0))</f>
        <v/>
      </c>
      <c r="H12495" s="12">
        <f>IF(OR($E12495="",$F12495=""),"",IF(AND($G12495=1,$F12495&gt;='Working Hours'!$C$8,$F12495&lt;'Working Hours'!$C$9),1,0))</f>
        <v/>
      </c>
    </row>
    <row r="12496">
      <c r="A12496" s="11" t="n"/>
      <c r="B12496" s="11" t="n"/>
      <c r="C12496" s="11" t="n"/>
      <c r="E12496" s="12">
        <f>IF($A12496="","",IF(ISNUMBER($A12496),$A12496,IFERROR(DATEVALUE($A12496),"")))</f>
        <v/>
      </c>
      <c r="F12496" s="12">
        <f>IF($B12496="","",IF(ISNUMBER($B12496),HOUR($B12496)*2+MINUTE($B12496)/30,IFERROR(VALUE(LEFT($B12496,FIND(":",$B12496)-1))*2+VALUE(MID($B12496,FIND(":",$B12496)+1,2))/30,"")))</f>
        <v/>
      </c>
      <c r="G12496" s="12">
        <f>IF($E12496="","",IF(WEEKDAY($E12496,2)&lt;6,1,0))</f>
        <v/>
      </c>
      <c r="H12496" s="12">
        <f>IF(OR($E12496="",$F12496=""),"",IF(AND($G12496=1,$F12496&gt;='Working Hours'!$C$8,$F12496&lt;'Working Hours'!$C$9),1,0))</f>
        <v/>
      </c>
    </row>
    <row r="12497">
      <c r="A12497" s="11" t="n"/>
      <c r="B12497" s="11" t="n"/>
      <c r="C12497" s="11" t="n"/>
      <c r="E12497" s="12">
        <f>IF($A12497="","",IF(ISNUMBER($A12497),$A12497,IFERROR(DATEVALUE($A12497),"")))</f>
        <v/>
      </c>
      <c r="F12497" s="12">
        <f>IF($B12497="","",IF(ISNUMBER($B12497),HOUR($B12497)*2+MINUTE($B12497)/30,IFERROR(VALUE(LEFT($B12497,FIND(":",$B12497)-1))*2+VALUE(MID($B12497,FIND(":",$B12497)+1,2))/30,"")))</f>
        <v/>
      </c>
      <c r="G12497" s="12">
        <f>IF($E12497="","",IF(WEEKDAY($E12497,2)&lt;6,1,0))</f>
        <v/>
      </c>
      <c r="H12497" s="12">
        <f>IF(OR($E12497="",$F12497=""),"",IF(AND($G12497=1,$F12497&gt;='Working Hours'!$C$8,$F12497&lt;'Working Hours'!$C$9),1,0))</f>
        <v/>
      </c>
    </row>
    <row r="12498">
      <c r="A12498" s="11" t="n"/>
      <c r="B12498" s="11" t="n"/>
      <c r="C12498" s="11" t="n"/>
      <c r="E12498" s="12">
        <f>IF($A12498="","",IF(ISNUMBER($A12498),$A12498,IFERROR(DATEVALUE($A12498),"")))</f>
        <v/>
      </c>
      <c r="F12498" s="12">
        <f>IF($B12498="","",IF(ISNUMBER($B12498),HOUR($B12498)*2+MINUTE($B12498)/30,IFERROR(VALUE(LEFT($B12498,FIND(":",$B12498)-1))*2+VALUE(MID($B12498,FIND(":",$B12498)+1,2))/30,"")))</f>
        <v/>
      </c>
      <c r="G12498" s="12">
        <f>IF($E12498="","",IF(WEEKDAY($E12498,2)&lt;6,1,0))</f>
        <v/>
      </c>
      <c r="H12498" s="12">
        <f>IF(OR($E12498="",$F12498=""),"",IF(AND($G12498=1,$F12498&gt;='Working Hours'!$C$8,$F12498&lt;'Working Hours'!$C$9),1,0))</f>
        <v/>
      </c>
    </row>
    <row r="12499">
      <c r="A12499" s="11" t="n"/>
      <c r="B12499" s="11" t="n"/>
      <c r="C12499" s="11" t="n"/>
      <c r="E12499" s="12">
        <f>IF($A12499="","",IF(ISNUMBER($A12499),$A12499,IFERROR(DATEVALUE($A12499),"")))</f>
        <v/>
      </c>
      <c r="F12499" s="12">
        <f>IF($B12499="","",IF(ISNUMBER($B12499),HOUR($B12499)*2+MINUTE($B12499)/30,IFERROR(VALUE(LEFT($B12499,FIND(":",$B12499)-1))*2+VALUE(MID($B12499,FIND(":",$B12499)+1,2))/30,"")))</f>
        <v/>
      </c>
      <c r="G12499" s="12">
        <f>IF($E12499="","",IF(WEEKDAY($E12499,2)&lt;6,1,0))</f>
        <v/>
      </c>
      <c r="H12499" s="12">
        <f>IF(OR($E12499="",$F12499=""),"",IF(AND($G12499=1,$F12499&gt;='Working Hours'!$C$8,$F12499&lt;'Working Hours'!$C$9),1,0))</f>
        <v/>
      </c>
    </row>
    <row r="12500">
      <c r="A12500" s="11" t="n"/>
      <c r="B12500" s="11" t="n"/>
      <c r="C12500" s="11" t="n"/>
      <c r="E12500" s="12">
        <f>IF($A12500="","",IF(ISNUMBER($A12500),$A12500,IFERROR(DATEVALUE($A12500),"")))</f>
        <v/>
      </c>
      <c r="F12500" s="12">
        <f>IF($B12500="","",IF(ISNUMBER($B12500),HOUR($B12500)*2+MINUTE($B12500)/30,IFERROR(VALUE(LEFT($B12500,FIND(":",$B12500)-1))*2+VALUE(MID($B12500,FIND(":",$B12500)+1,2))/30,"")))</f>
        <v/>
      </c>
      <c r="G12500" s="12">
        <f>IF($E12500="","",IF(WEEKDAY($E12500,2)&lt;6,1,0))</f>
        <v/>
      </c>
      <c r="H12500" s="12">
        <f>IF(OR($E12500="",$F12500=""),"",IF(AND($G12500=1,$F12500&gt;='Working Hours'!$C$8,$F12500&lt;'Working Hours'!$C$9),1,0))</f>
        <v/>
      </c>
    </row>
    <row r="12501">
      <c r="A12501" s="11" t="n"/>
      <c r="B12501" s="11" t="n"/>
      <c r="C12501" s="11" t="n"/>
      <c r="E12501" s="12">
        <f>IF($A12501="","",IF(ISNUMBER($A12501),$A12501,IFERROR(DATEVALUE($A12501),"")))</f>
        <v/>
      </c>
      <c r="F12501" s="12">
        <f>IF($B12501="","",IF(ISNUMBER($B12501),HOUR($B12501)*2+MINUTE($B12501)/30,IFERROR(VALUE(LEFT($B12501,FIND(":",$B12501)-1))*2+VALUE(MID($B12501,FIND(":",$B12501)+1,2))/30,"")))</f>
        <v/>
      </c>
      <c r="G12501" s="12">
        <f>IF($E12501="","",IF(WEEKDAY($E12501,2)&lt;6,1,0))</f>
        <v/>
      </c>
      <c r="H12501" s="12">
        <f>IF(OR($E12501="",$F12501=""),"",IF(AND($G12501=1,$F12501&gt;='Working Hours'!$C$8,$F12501&lt;'Working Hours'!$C$9),1,0))</f>
        <v/>
      </c>
    </row>
    <row r="12502">
      <c r="A12502" s="11" t="n"/>
      <c r="B12502" s="11" t="n"/>
      <c r="C12502" s="11" t="n"/>
      <c r="E12502" s="12">
        <f>IF($A12502="","",IF(ISNUMBER($A12502),$A12502,IFERROR(DATEVALUE($A12502),"")))</f>
        <v/>
      </c>
      <c r="F12502" s="12">
        <f>IF($B12502="","",IF(ISNUMBER($B12502),HOUR($B12502)*2+MINUTE($B12502)/30,IFERROR(VALUE(LEFT($B12502,FIND(":",$B12502)-1))*2+VALUE(MID($B12502,FIND(":",$B12502)+1,2))/30,"")))</f>
        <v/>
      </c>
      <c r="G12502" s="12">
        <f>IF($E12502="","",IF(WEEKDAY($E12502,2)&lt;6,1,0))</f>
        <v/>
      </c>
      <c r="H12502" s="12">
        <f>IF(OR($E12502="",$F12502=""),"",IF(AND($G12502=1,$F12502&gt;='Working Hours'!$C$8,$F12502&lt;'Working Hours'!$C$9),1,0))</f>
        <v/>
      </c>
    </row>
    <row r="12503">
      <c r="A12503" s="11" t="n"/>
      <c r="B12503" s="11" t="n"/>
      <c r="C12503" s="11" t="n"/>
      <c r="E12503" s="12">
        <f>IF($A12503="","",IF(ISNUMBER($A12503),$A12503,IFERROR(DATEVALUE($A12503),"")))</f>
        <v/>
      </c>
      <c r="F12503" s="12">
        <f>IF($B12503="","",IF(ISNUMBER($B12503),HOUR($B12503)*2+MINUTE($B12503)/30,IFERROR(VALUE(LEFT($B12503,FIND(":",$B12503)-1))*2+VALUE(MID($B12503,FIND(":",$B12503)+1,2))/30,"")))</f>
        <v/>
      </c>
      <c r="G12503" s="12">
        <f>IF($E12503="","",IF(WEEKDAY($E12503,2)&lt;6,1,0))</f>
        <v/>
      </c>
      <c r="H12503" s="12">
        <f>IF(OR($E12503="",$F12503=""),"",IF(AND($G12503=1,$F12503&gt;='Working Hours'!$C$8,$F12503&lt;'Working Hours'!$C$9),1,0))</f>
        <v/>
      </c>
    </row>
    <row r="12504">
      <c r="A12504" s="11" t="n"/>
      <c r="B12504" s="11" t="n"/>
      <c r="C12504" s="11" t="n"/>
      <c r="E12504" s="12">
        <f>IF($A12504="","",IF(ISNUMBER($A12504),$A12504,IFERROR(DATEVALUE($A12504),"")))</f>
        <v/>
      </c>
      <c r="F12504" s="12">
        <f>IF($B12504="","",IF(ISNUMBER($B12504),HOUR($B12504)*2+MINUTE($B12504)/30,IFERROR(VALUE(LEFT($B12504,FIND(":",$B12504)-1))*2+VALUE(MID($B12504,FIND(":",$B12504)+1,2))/30,"")))</f>
        <v/>
      </c>
      <c r="G12504" s="12">
        <f>IF($E12504="","",IF(WEEKDAY($E12504,2)&lt;6,1,0))</f>
        <v/>
      </c>
      <c r="H12504" s="12">
        <f>IF(OR($E12504="",$F12504=""),"",IF(AND($G12504=1,$F12504&gt;='Working Hours'!$C$8,$F12504&lt;'Working Hours'!$C$9),1,0))</f>
        <v/>
      </c>
    </row>
    <row r="12505">
      <c r="A12505" s="11" t="n"/>
      <c r="B12505" s="11" t="n"/>
      <c r="C12505" s="11" t="n"/>
      <c r="E12505" s="12">
        <f>IF($A12505="","",IF(ISNUMBER($A12505),$A12505,IFERROR(DATEVALUE($A12505),"")))</f>
        <v/>
      </c>
      <c r="F12505" s="12">
        <f>IF($B12505="","",IF(ISNUMBER($B12505),HOUR($B12505)*2+MINUTE($B12505)/30,IFERROR(VALUE(LEFT($B12505,FIND(":",$B12505)-1))*2+VALUE(MID($B12505,FIND(":",$B12505)+1,2))/30,"")))</f>
        <v/>
      </c>
      <c r="G12505" s="12">
        <f>IF($E12505="","",IF(WEEKDAY($E12505,2)&lt;6,1,0))</f>
        <v/>
      </c>
      <c r="H12505" s="12">
        <f>IF(OR($E12505="",$F12505=""),"",IF(AND($G12505=1,$F12505&gt;='Working Hours'!$C$8,$F12505&lt;'Working Hours'!$C$9),1,0))</f>
        <v/>
      </c>
    </row>
    <row r="12506">
      <c r="A12506" s="11" t="n"/>
      <c r="B12506" s="11" t="n"/>
      <c r="C12506" s="11" t="n"/>
      <c r="E12506" s="12">
        <f>IF($A12506="","",IF(ISNUMBER($A12506),$A12506,IFERROR(DATEVALUE($A12506),"")))</f>
        <v/>
      </c>
      <c r="F12506" s="12">
        <f>IF($B12506="","",IF(ISNUMBER($B12506),HOUR($B12506)*2+MINUTE($B12506)/30,IFERROR(VALUE(LEFT($B12506,FIND(":",$B12506)-1))*2+VALUE(MID($B12506,FIND(":",$B12506)+1,2))/30,"")))</f>
        <v/>
      </c>
      <c r="G12506" s="12">
        <f>IF($E12506="","",IF(WEEKDAY($E12506,2)&lt;6,1,0))</f>
        <v/>
      </c>
      <c r="H12506" s="12">
        <f>IF(OR($E12506="",$F12506=""),"",IF(AND($G12506=1,$F12506&gt;='Working Hours'!$C$8,$F12506&lt;'Working Hours'!$C$9),1,0))</f>
        <v/>
      </c>
    </row>
    <row r="12507">
      <c r="A12507" s="11" t="n"/>
      <c r="B12507" s="11" t="n"/>
      <c r="C12507" s="11" t="n"/>
      <c r="E12507" s="12">
        <f>IF($A12507="","",IF(ISNUMBER($A12507),$A12507,IFERROR(DATEVALUE($A12507),"")))</f>
        <v/>
      </c>
      <c r="F12507" s="12">
        <f>IF($B12507="","",IF(ISNUMBER($B12507),HOUR($B12507)*2+MINUTE($B12507)/30,IFERROR(VALUE(LEFT($B12507,FIND(":",$B12507)-1))*2+VALUE(MID($B12507,FIND(":",$B12507)+1,2))/30,"")))</f>
        <v/>
      </c>
      <c r="G12507" s="12">
        <f>IF($E12507="","",IF(WEEKDAY($E12507,2)&lt;6,1,0))</f>
        <v/>
      </c>
      <c r="H12507" s="12">
        <f>IF(OR($E12507="",$F12507=""),"",IF(AND($G12507=1,$F12507&gt;='Working Hours'!$C$8,$F12507&lt;'Working Hours'!$C$9),1,0))</f>
        <v/>
      </c>
    </row>
    <row r="12508">
      <c r="A12508" s="11" t="n"/>
      <c r="B12508" s="11" t="n"/>
      <c r="C12508" s="11" t="n"/>
      <c r="E12508" s="12">
        <f>IF($A12508="","",IF(ISNUMBER($A12508),$A12508,IFERROR(DATEVALUE($A12508),"")))</f>
        <v/>
      </c>
      <c r="F12508" s="12">
        <f>IF($B12508="","",IF(ISNUMBER($B12508),HOUR($B12508)*2+MINUTE($B12508)/30,IFERROR(VALUE(LEFT($B12508,FIND(":",$B12508)-1))*2+VALUE(MID($B12508,FIND(":",$B12508)+1,2))/30,"")))</f>
        <v/>
      </c>
      <c r="G12508" s="12">
        <f>IF($E12508="","",IF(WEEKDAY($E12508,2)&lt;6,1,0))</f>
        <v/>
      </c>
      <c r="H12508" s="12">
        <f>IF(OR($E12508="",$F12508=""),"",IF(AND($G12508=1,$F12508&gt;='Working Hours'!$C$8,$F12508&lt;'Working Hours'!$C$9),1,0))</f>
        <v/>
      </c>
    </row>
    <row r="12509">
      <c r="A12509" s="11" t="n"/>
      <c r="B12509" s="11" t="n"/>
      <c r="C12509" s="11" t="n"/>
      <c r="E12509" s="12">
        <f>IF($A12509="","",IF(ISNUMBER($A12509),$A12509,IFERROR(DATEVALUE($A12509),"")))</f>
        <v/>
      </c>
      <c r="F12509" s="12">
        <f>IF($B12509="","",IF(ISNUMBER($B12509),HOUR($B12509)*2+MINUTE($B12509)/30,IFERROR(VALUE(LEFT($B12509,FIND(":",$B12509)-1))*2+VALUE(MID($B12509,FIND(":",$B12509)+1,2))/30,"")))</f>
        <v/>
      </c>
      <c r="G12509" s="12">
        <f>IF($E12509="","",IF(WEEKDAY($E12509,2)&lt;6,1,0))</f>
        <v/>
      </c>
      <c r="H12509" s="12">
        <f>IF(OR($E12509="",$F12509=""),"",IF(AND($G12509=1,$F12509&gt;='Working Hours'!$C$8,$F12509&lt;'Working Hours'!$C$9),1,0))</f>
        <v/>
      </c>
    </row>
    <row r="12510">
      <c r="A12510" s="11" t="n"/>
      <c r="B12510" s="11" t="n"/>
      <c r="C12510" s="11" t="n"/>
      <c r="E12510" s="12">
        <f>IF($A12510="","",IF(ISNUMBER($A12510),$A12510,IFERROR(DATEVALUE($A12510),"")))</f>
        <v/>
      </c>
      <c r="F12510" s="12">
        <f>IF($B12510="","",IF(ISNUMBER($B12510),HOUR($B12510)*2+MINUTE($B12510)/30,IFERROR(VALUE(LEFT($B12510,FIND(":",$B12510)-1))*2+VALUE(MID($B12510,FIND(":",$B12510)+1,2))/30,"")))</f>
        <v/>
      </c>
      <c r="G12510" s="12">
        <f>IF($E12510="","",IF(WEEKDAY($E12510,2)&lt;6,1,0))</f>
        <v/>
      </c>
      <c r="H12510" s="12">
        <f>IF(OR($E12510="",$F12510=""),"",IF(AND($G12510=1,$F12510&gt;='Working Hours'!$C$8,$F12510&lt;'Working Hours'!$C$9),1,0))</f>
        <v/>
      </c>
    </row>
    <row r="12511">
      <c r="A12511" s="11" t="n"/>
      <c r="B12511" s="11" t="n"/>
      <c r="C12511" s="11" t="n"/>
      <c r="E12511" s="12">
        <f>IF($A12511="","",IF(ISNUMBER($A12511),$A12511,IFERROR(DATEVALUE($A12511),"")))</f>
        <v/>
      </c>
      <c r="F12511" s="12">
        <f>IF($B12511="","",IF(ISNUMBER($B12511),HOUR($B12511)*2+MINUTE($B12511)/30,IFERROR(VALUE(LEFT($B12511,FIND(":",$B12511)-1))*2+VALUE(MID($B12511,FIND(":",$B12511)+1,2))/30,"")))</f>
        <v/>
      </c>
      <c r="G12511" s="12">
        <f>IF($E12511="","",IF(WEEKDAY($E12511,2)&lt;6,1,0))</f>
        <v/>
      </c>
      <c r="H12511" s="12">
        <f>IF(OR($E12511="",$F12511=""),"",IF(AND($G12511=1,$F12511&gt;='Working Hours'!$C$8,$F12511&lt;'Working Hours'!$C$9),1,0))</f>
        <v/>
      </c>
    </row>
    <row r="12512">
      <c r="A12512" s="11" t="n"/>
      <c r="B12512" s="11" t="n"/>
      <c r="C12512" s="11" t="n"/>
      <c r="E12512" s="12">
        <f>IF($A12512="","",IF(ISNUMBER($A12512),$A12512,IFERROR(DATEVALUE($A12512),"")))</f>
        <v/>
      </c>
      <c r="F12512" s="12">
        <f>IF($B12512="","",IF(ISNUMBER($B12512),HOUR($B12512)*2+MINUTE($B12512)/30,IFERROR(VALUE(LEFT($B12512,FIND(":",$B12512)-1))*2+VALUE(MID($B12512,FIND(":",$B12512)+1,2))/30,"")))</f>
        <v/>
      </c>
      <c r="G12512" s="12">
        <f>IF($E12512="","",IF(WEEKDAY($E12512,2)&lt;6,1,0))</f>
        <v/>
      </c>
      <c r="H12512" s="12">
        <f>IF(OR($E12512="",$F12512=""),"",IF(AND($G12512=1,$F12512&gt;='Working Hours'!$C$8,$F12512&lt;'Working Hours'!$C$9),1,0))</f>
        <v/>
      </c>
    </row>
    <row r="12513">
      <c r="A12513" s="11" t="n"/>
      <c r="B12513" s="11" t="n"/>
      <c r="C12513" s="11" t="n"/>
      <c r="E12513" s="12">
        <f>IF($A12513="","",IF(ISNUMBER($A12513),$A12513,IFERROR(DATEVALUE($A12513),"")))</f>
        <v/>
      </c>
      <c r="F12513" s="12">
        <f>IF($B12513="","",IF(ISNUMBER($B12513),HOUR($B12513)*2+MINUTE($B12513)/30,IFERROR(VALUE(LEFT($B12513,FIND(":",$B12513)-1))*2+VALUE(MID($B12513,FIND(":",$B12513)+1,2))/30,"")))</f>
        <v/>
      </c>
      <c r="G12513" s="12">
        <f>IF($E12513="","",IF(WEEKDAY($E12513,2)&lt;6,1,0))</f>
        <v/>
      </c>
      <c r="H12513" s="12">
        <f>IF(OR($E12513="",$F12513=""),"",IF(AND($G12513=1,$F12513&gt;='Working Hours'!$C$8,$F12513&lt;'Working Hours'!$C$9),1,0))</f>
        <v/>
      </c>
    </row>
    <row r="12514">
      <c r="A12514" s="11" t="n"/>
      <c r="B12514" s="11" t="n"/>
      <c r="C12514" s="11" t="n"/>
      <c r="E12514" s="12">
        <f>IF($A12514="","",IF(ISNUMBER($A12514),$A12514,IFERROR(DATEVALUE($A12514),"")))</f>
        <v/>
      </c>
      <c r="F12514" s="12">
        <f>IF($B12514="","",IF(ISNUMBER($B12514),HOUR($B12514)*2+MINUTE($B12514)/30,IFERROR(VALUE(LEFT($B12514,FIND(":",$B12514)-1))*2+VALUE(MID($B12514,FIND(":",$B12514)+1,2))/30,"")))</f>
        <v/>
      </c>
      <c r="G12514" s="12">
        <f>IF($E12514="","",IF(WEEKDAY($E12514,2)&lt;6,1,0))</f>
        <v/>
      </c>
      <c r="H12514" s="12">
        <f>IF(OR($E12514="",$F12514=""),"",IF(AND($G12514=1,$F12514&gt;='Working Hours'!$C$8,$F12514&lt;'Working Hours'!$C$9),1,0))</f>
        <v/>
      </c>
    </row>
    <row r="12515">
      <c r="A12515" s="11" t="n"/>
      <c r="B12515" s="11" t="n"/>
      <c r="C12515" s="11" t="n"/>
      <c r="E12515" s="12">
        <f>IF($A12515="","",IF(ISNUMBER($A12515),$A12515,IFERROR(DATEVALUE($A12515),"")))</f>
        <v/>
      </c>
      <c r="F12515" s="12">
        <f>IF($B12515="","",IF(ISNUMBER($B12515),HOUR($B12515)*2+MINUTE($B12515)/30,IFERROR(VALUE(LEFT($B12515,FIND(":",$B12515)-1))*2+VALUE(MID($B12515,FIND(":",$B12515)+1,2))/30,"")))</f>
        <v/>
      </c>
      <c r="G12515" s="12">
        <f>IF($E12515="","",IF(WEEKDAY($E12515,2)&lt;6,1,0))</f>
        <v/>
      </c>
      <c r="H12515" s="12">
        <f>IF(OR($E12515="",$F12515=""),"",IF(AND($G12515=1,$F12515&gt;='Working Hours'!$C$8,$F12515&lt;'Working Hours'!$C$9),1,0))</f>
        <v/>
      </c>
    </row>
    <row r="12516">
      <c r="A12516" s="11" t="n"/>
      <c r="B12516" s="11" t="n"/>
      <c r="C12516" s="11" t="n"/>
      <c r="E12516" s="12">
        <f>IF($A12516="","",IF(ISNUMBER($A12516),$A12516,IFERROR(DATEVALUE($A12516),"")))</f>
        <v/>
      </c>
      <c r="F12516" s="12">
        <f>IF($B12516="","",IF(ISNUMBER($B12516),HOUR($B12516)*2+MINUTE($B12516)/30,IFERROR(VALUE(LEFT($B12516,FIND(":",$B12516)-1))*2+VALUE(MID($B12516,FIND(":",$B12516)+1,2))/30,"")))</f>
        <v/>
      </c>
      <c r="G12516" s="12">
        <f>IF($E12516="","",IF(WEEKDAY($E12516,2)&lt;6,1,0))</f>
        <v/>
      </c>
      <c r="H12516" s="12">
        <f>IF(OR($E12516="",$F12516=""),"",IF(AND($G12516=1,$F12516&gt;='Working Hours'!$C$8,$F12516&lt;'Working Hours'!$C$9),1,0))</f>
        <v/>
      </c>
    </row>
    <row r="12517">
      <c r="A12517" s="11" t="n"/>
      <c r="B12517" s="11" t="n"/>
      <c r="C12517" s="11" t="n"/>
      <c r="E12517" s="12">
        <f>IF($A12517="","",IF(ISNUMBER($A12517),$A12517,IFERROR(DATEVALUE($A12517),"")))</f>
        <v/>
      </c>
      <c r="F12517" s="12">
        <f>IF($B12517="","",IF(ISNUMBER($B12517),HOUR($B12517)*2+MINUTE($B12517)/30,IFERROR(VALUE(LEFT($B12517,FIND(":",$B12517)-1))*2+VALUE(MID($B12517,FIND(":",$B12517)+1,2))/30,"")))</f>
        <v/>
      </c>
      <c r="G12517" s="12">
        <f>IF($E12517="","",IF(WEEKDAY($E12517,2)&lt;6,1,0))</f>
        <v/>
      </c>
      <c r="H12517" s="12">
        <f>IF(OR($E12517="",$F12517=""),"",IF(AND($G12517=1,$F12517&gt;='Working Hours'!$C$8,$F12517&lt;'Working Hours'!$C$9),1,0))</f>
        <v/>
      </c>
    </row>
    <row r="12518">
      <c r="A12518" s="11" t="n"/>
      <c r="B12518" s="11" t="n"/>
      <c r="C12518" s="11" t="n"/>
      <c r="E12518" s="12">
        <f>IF($A12518="","",IF(ISNUMBER($A12518),$A12518,IFERROR(DATEVALUE($A12518),"")))</f>
        <v/>
      </c>
      <c r="F12518" s="12">
        <f>IF($B12518="","",IF(ISNUMBER($B12518),HOUR($B12518)*2+MINUTE($B12518)/30,IFERROR(VALUE(LEFT($B12518,FIND(":",$B12518)-1))*2+VALUE(MID($B12518,FIND(":",$B12518)+1,2))/30,"")))</f>
        <v/>
      </c>
      <c r="G12518" s="12">
        <f>IF($E12518="","",IF(WEEKDAY($E12518,2)&lt;6,1,0))</f>
        <v/>
      </c>
      <c r="H12518" s="12">
        <f>IF(OR($E12518="",$F12518=""),"",IF(AND($G12518=1,$F12518&gt;='Working Hours'!$C$8,$F12518&lt;'Working Hours'!$C$9),1,0))</f>
        <v/>
      </c>
    </row>
    <row r="12519">
      <c r="A12519" s="11" t="n"/>
      <c r="B12519" s="11" t="n"/>
      <c r="C12519" s="11" t="n"/>
      <c r="E12519" s="12">
        <f>IF($A12519="","",IF(ISNUMBER($A12519),$A12519,IFERROR(DATEVALUE($A12519),"")))</f>
        <v/>
      </c>
      <c r="F12519" s="12">
        <f>IF($B12519="","",IF(ISNUMBER($B12519),HOUR($B12519)*2+MINUTE($B12519)/30,IFERROR(VALUE(LEFT($B12519,FIND(":",$B12519)-1))*2+VALUE(MID($B12519,FIND(":",$B12519)+1,2))/30,"")))</f>
        <v/>
      </c>
      <c r="G12519" s="12">
        <f>IF($E12519="","",IF(WEEKDAY($E12519,2)&lt;6,1,0))</f>
        <v/>
      </c>
      <c r="H12519" s="12">
        <f>IF(OR($E12519="",$F12519=""),"",IF(AND($G12519=1,$F12519&gt;='Working Hours'!$C$8,$F12519&lt;'Working Hours'!$C$9),1,0))</f>
        <v/>
      </c>
    </row>
    <row r="12520">
      <c r="A12520" s="11" t="n"/>
      <c r="B12520" s="11" t="n"/>
      <c r="C12520" s="11" t="n"/>
      <c r="E12520" s="12">
        <f>IF($A12520="","",IF(ISNUMBER($A12520),$A12520,IFERROR(DATEVALUE($A12520),"")))</f>
        <v/>
      </c>
      <c r="F12520" s="12">
        <f>IF($B12520="","",IF(ISNUMBER($B12520),HOUR($B12520)*2+MINUTE($B12520)/30,IFERROR(VALUE(LEFT($B12520,FIND(":",$B12520)-1))*2+VALUE(MID($B12520,FIND(":",$B12520)+1,2))/30,"")))</f>
        <v/>
      </c>
      <c r="G12520" s="12">
        <f>IF($E12520="","",IF(WEEKDAY($E12520,2)&lt;6,1,0))</f>
        <v/>
      </c>
      <c r="H12520" s="12">
        <f>IF(OR($E12520="",$F12520=""),"",IF(AND($G12520=1,$F12520&gt;='Working Hours'!$C$8,$F12520&lt;'Working Hours'!$C$9),1,0))</f>
        <v/>
      </c>
    </row>
    <row r="12521">
      <c r="A12521" s="11" t="n"/>
      <c r="B12521" s="11" t="n"/>
      <c r="C12521" s="11" t="n"/>
      <c r="E12521" s="12">
        <f>IF($A12521="","",IF(ISNUMBER($A12521),$A12521,IFERROR(DATEVALUE($A12521),"")))</f>
        <v/>
      </c>
      <c r="F12521" s="12">
        <f>IF($B12521="","",IF(ISNUMBER($B12521),HOUR($B12521)*2+MINUTE($B12521)/30,IFERROR(VALUE(LEFT($B12521,FIND(":",$B12521)-1))*2+VALUE(MID($B12521,FIND(":",$B12521)+1,2))/30,"")))</f>
        <v/>
      </c>
      <c r="G12521" s="12">
        <f>IF($E12521="","",IF(WEEKDAY($E12521,2)&lt;6,1,0))</f>
        <v/>
      </c>
      <c r="H12521" s="12">
        <f>IF(OR($E12521="",$F12521=""),"",IF(AND($G12521=1,$F12521&gt;='Working Hours'!$C$8,$F12521&lt;'Working Hours'!$C$9),1,0))</f>
        <v/>
      </c>
    </row>
    <row r="12522">
      <c r="A12522" s="11" t="n"/>
      <c r="B12522" s="11" t="n"/>
      <c r="C12522" s="11" t="n"/>
      <c r="E12522" s="12">
        <f>IF($A12522="","",IF(ISNUMBER($A12522),$A12522,IFERROR(DATEVALUE($A12522),"")))</f>
        <v/>
      </c>
      <c r="F12522" s="12">
        <f>IF($B12522="","",IF(ISNUMBER($B12522),HOUR($B12522)*2+MINUTE($B12522)/30,IFERROR(VALUE(LEFT($B12522,FIND(":",$B12522)-1))*2+VALUE(MID($B12522,FIND(":",$B12522)+1,2))/30,"")))</f>
        <v/>
      </c>
      <c r="G12522" s="12">
        <f>IF($E12522="","",IF(WEEKDAY($E12522,2)&lt;6,1,0))</f>
        <v/>
      </c>
      <c r="H12522" s="12">
        <f>IF(OR($E12522="",$F12522=""),"",IF(AND($G12522=1,$F12522&gt;='Working Hours'!$C$8,$F12522&lt;'Working Hours'!$C$9),1,0))</f>
        <v/>
      </c>
    </row>
    <row r="12523">
      <c r="A12523" s="11" t="n"/>
      <c r="B12523" s="11" t="n"/>
      <c r="C12523" s="11" t="n"/>
      <c r="E12523" s="12">
        <f>IF($A12523="","",IF(ISNUMBER($A12523),$A12523,IFERROR(DATEVALUE($A12523),"")))</f>
        <v/>
      </c>
      <c r="F12523" s="12">
        <f>IF($B12523="","",IF(ISNUMBER($B12523),HOUR($B12523)*2+MINUTE($B12523)/30,IFERROR(VALUE(LEFT($B12523,FIND(":",$B12523)-1))*2+VALUE(MID($B12523,FIND(":",$B12523)+1,2))/30,"")))</f>
        <v/>
      </c>
      <c r="G12523" s="12">
        <f>IF($E12523="","",IF(WEEKDAY($E12523,2)&lt;6,1,0))</f>
        <v/>
      </c>
      <c r="H12523" s="12">
        <f>IF(OR($E12523="",$F12523=""),"",IF(AND($G12523=1,$F12523&gt;='Working Hours'!$C$8,$F12523&lt;'Working Hours'!$C$9),1,0))</f>
        <v/>
      </c>
    </row>
    <row r="12524">
      <c r="A12524" s="11" t="n"/>
      <c r="B12524" s="11" t="n"/>
      <c r="C12524" s="11" t="n"/>
      <c r="E12524" s="12">
        <f>IF($A12524="","",IF(ISNUMBER($A12524),$A12524,IFERROR(DATEVALUE($A12524),"")))</f>
        <v/>
      </c>
      <c r="F12524" s="12">
        <f>IF($B12524="","",IF(ISNUMBER($B12524),HOUR($B12524)*2+MINUTE($B12524)/30,IFERROR(VALUE(LEFT($B12524,FIND(":",$B12524)-1))*2+VALUE(MID($B12524,FIND(":",$B12524)+1,2))/30,"")))</f>
        <v/>
      </c>
      <c r="G12524" s="12">
        <f>IF($E12524="","",IF(WEEKDAY($E12524,2)&lt;6,1,0))</f>
        <v/>
      </c>
      <c r="H12524" s="12">
        <f>IF(OR($E12524="",$F12524=""),"",IF(AND($G12524=1,$F12524&gt;='Working Hours'!$C$8,$F12524&lt;'Working Hours'!$C$9),1,0))</f>
        <v/>
      </c>
    </row>
    <row r="12525">
      <c r="A12525" s="11" t="n"/>
      <c r="B12525" s="11" t="n"/>
      <c r="C12525" s="11" t="n"/>
      <c r="E12525" s="12">
        <f>IF($A12525="","",IF(ISNUMBER($A12525),$A12525,IFERROR(DATEVALUE($A12525),"")))</f>
        <v/>
      </c>
      <c r="F12525" s="12">
        <f>IF($B12525="","",IF(ISNUMBER($B12525),HOUR($B12525)*2+MINUTE($B12525)/30,IFERROR(VALUE(LEFT($B12525,FIND(":",$B12525)-1))*2+VALUE(MID($B12525,FIND(":",$B12525)+1,2))/30,"")))</f>
        <v/>
      </c>
      <c r="G12525" s="12">
        <f>IF($E12525="","",IF(WEEKDAY($E12525,2)&lt;6,1,0))</f>
        <v/>
      </c>
      <c r="H12525" s="12">
        <f>IF(OR($E12525="",$F12525=""),"",IF(AND($G12525=1,$F12525&gt;='Working Hours'!$C$8,$F12525&lt;'Working Hours'!$C$9),1,0))</f>
        <v/>
      </c>
    </row>
    <row r="12526">
      <c r="A12526" s="11" t="n"/>
      <c r="B12526" s="11" t="n"/>
      <c r="C12526" s="11" t="n"/>
      <c r="E12526" s="12">
        <f>IF($A12526="","",IF(ISNUMBER($A12526),$A12526,IFERROR(DATEVALUE($A12526),"")))</f>
        <v/>
      </c>
      <c r="F12526" s="12">
        <f>IF($B12526="","",IF(ISNUMBER($B12526),HOUR($B12526)*2+MINUTE($B12526)/30,IFERROR(VALUE(LEFT($B12526,FIND(":",$B12526)-1))*2+VALUE(MID($B12526,FIND(":",$B12526)+1,2))/30,"")))</f>
        <v/>
      </c>
      <c r="G12526" s="12">
        <f>IF($E12526="","",IF(WEEKDAY($E12526,2)&lt;6,1,0))</f>
        <v/>
      </c>
      <c r="H12526" s="12">
        <f>IF(OR($E12526="",$F12526=""),"",IF(AND($G12526=1,$F12526&gt;='Working Hours'!$C$8,$F12526&lt;'Working Hours'!$C$9),1,0))</f>
        <v/>
      </c>
    </row>
    <row r="12527">
      <c r="A12527" s="11" t="n"/>
      <c r="B12527" s="11" t="n"/>
      <c r="C12527" s="11" t="n"/>
      <c r="E12527" s="12">
        <f>IF($A12527="","",IF(ISNUMBER($A12527),$A12527,IFERROR(DATEVALUE($A12527),"")))</f>
        <v/>
      </c>
      <c r="F12527" s="12">
        <f>IF($B12527="","",IF(ISNUMBER($B12527),HOUR($B12527)*2+MINUTE($B12527)/30,IFERROR(VALUE(LEFT($B12527,FIND(":",$B12527)-1))*2+VALUE(MID($B12527,FIND(":",$B12527)+1,2))/30,"")))</f>
        <v/>
      </c>
      <c r="G12527" s="12">
        <f>IF($E12527="","",IF(WEEKDAY($E12527,2)&lt;6,1,0))</f>
        <v/>
      </c>
      <c r="H12527" s="12">
        <f>IF(OR($E12527="",$F12527=""),"",IF(AND($G12527=1,$F12527&gt;='Working Hours'!$C$8,$F12527&lt;'Working Hours'!$C$9),1,0))</f>
        <v/>
      </c>
    </row>
    <row r="12528">
      <c r="A12528" s="11" t="n"/>
      <c r="B12528" s="11" t="n"/>
      <c r="C12528" s="11" t="n"/>
      <c r="E12528" s="12">
        <f>IF($A12528="","",IF(ISNUMBER($A12528),$A12528,IFERROR(DATEVALUE($A12528),"")))</f>
        <v/>
      </c>
      <c r="F12528" s="12">
        <f>IF($B12528="","",IF(ISNUMBER($B12528),HOUR($B12528)*2+MINUTE($B12528)/30,IFERROR(VALUE(LEFT($B12528,FIND(":",$B12528)-1))*2+VALUE(MID($B12528,FIND(":",$B12528)+1,2))/30,"")))</f>
        <v/>
      </c>
      <c r="G12528" s="12">
        <f>IF($E12528="","",IF(WEEKDAY($E12528,2)&lt;6,1,0))</f>
        <v/>
      </c>
      <c r="H12528" s="12">
        <f>IF(OR($E12528="",$F12528=""),"",IF(AND($G12528=1,$F12528&gt;='Working Hours'!$C$8,$F12528&lt;'Working Hours'!$C$9),1,0))</f>
        <v/>
      </c>
    </row>
    <row r="12529">
      <c r="A12529" s="11" t="n"/>
      <c r="B12529" s="11" t="n"/>
      <c r="C12529" s="11" t="n"/>
      <c r="E12529" s="12">
        <f>IF($A12529="","",IF(ISNUMBER($A12529),$A12529,IFERROR(DATEVALUE($A12529),"")))</f>
        <v/>
      </c>
      <c r="F12529" s="12">
        <f>IF($B12529="","",IF(ISNUMBER($B12529),HOUR($B12529)*2+MINUTE($B12529)/30,IFERROR(VALUE(LEFT($B12529,FIND(":",$B12529)-1))*2+VALUE(MID($B12529,FIND(":",$B12529)+1,2))/30,"")))</f>
        <v/>
      </c>
      <c r="G12529" s="12">
        <f>IF($E12529="","",IF(WEEKDAY($E12529,2)&lt;6,1,0))</f>
        <v/>
      </c>
      <c r="H12529" s="12">
        <f>IF(OR($E12529="",$F12529=""),"",IF(AND($G12529=1,$F12529&gt;='Working Hours'!$C$8,$F12529&lt;'Working Hours'!$C$9),1,0))</f>
        <v/>
      </c>
    </row>
    <row r="12530">
      <c r="A12530" s="11" t="n"/>
      <c r="B12530" s="11" t="n"/>
      <c r="C12530" s="11" t="n"/>
      <c r="E12530" s="12">
        <f>IF($A12530="","",IF(ISNUMBER($A12530),$A12530,IFERROR(DATEVALUE($A12530),"")))</f>
        <v/>
      </c>
      <c r="F12530" s="12">
        <f>IF($B12530="","",IF(ISNUMBER($B12530),HOUR($B12530)*2+MINUTE($B12530)/30,IFERROR(VALUE(LEFT($B12530,FIND(":",$B12530)-1))*2+VALUE(MID($B12530,FIND(":",$B12530)+1,2))/30,"")))</f>
        <v/>
      </c>
      <c r="G12530" s="12">
        <f>IF($E12530="","",IF(WEEKDAY($E12530,2)&lt;6,1,0))</f>
        <v/>
      </c>
      <c r="H12530" s="12">
        <f>IF(OR($E12530="",$F12530=""),"",IF(AND($G12530=1,$F12530&gt;='Working Hours'!$C$8,$F12530&lt;'Working Hours'!$C$9),1,0))</f>
        <v/>
      </c>
    </row>
    <row r="12531">
      <c r="A12531" s="11" t="n"/>
      <c r="B12531" s="11" t="n"/>
      <c r="C12531" s="11" t="n"/>
      <c r="E12531" s="12">
        <f>IF($A12531="","",IF(ISNUMBER($A12531),$A12531,IFERROR(DATEVALUE($A12531),"")))</f>
        <v/>
      </c>
      <c r="F12531" s="12">
        <f>IF($B12531="","",IF(ISNUMBER($B12531),HOUR($B12531)*2+MINUTE($B12531)/30,IFERROR(VALUE(LEFT($B12531,FIND(":",$B12531)-1))*2+VALUE(MID($B12531,FIND(":",$B12531)+1,2))/30,"")))</f>
        <v/>
      </c>
      <c r="G12531" s="12">
        <f>IF($E12531="","",IF(WEEKDAY($E12531,2)&lt;6,1,0))</f>
        <v/>
      </c>
      <c r="H12531" s="12">
        <f>IF(OR($E12531="",$F12531=""),"",IF(AND($G12531=1,$F12531&gt;='Working Hours'!$C$8,$F12531&lt;'Working Hours'!$C$9),1,0))</f>
        <v/>
      </c>
    </row>
    <row r="12532">
      <c r="A12532" s="11" t="n"/>
      <c r="B12532" s="11" t="n"/>
      <c r="C12532" s="11" t="n"/>
      <c r="E12532" s="12">
        <f>IF($A12532="","",IF(ISNUMBER($A12532),$A12532,IFERROR(DATEVALUE($A12532),"")))</f>
        <v/>
      </c>
      <c r="F12532" s="12">
        <f>IF($B12532="","",IF(ISNUMBER($B12532),HOUR($B12532)*2+MINUTE($B12532)/30,IFERROR(VALUE(LEFT($B12532,FIND(":",$B12532)-1))*2+VALUE(MID($B12532,FIND(":",$B12532)+1,2))/30,"")))</f>
        <v/>
      </c>
      <c r="G12532" s="12">
        <f>IF($E12532="","",IF(WEEKDAY($E12532,2)&lt;6,1,0))</f>
        <v/>
      </c>
      <c r="H12532" s="12">
        <f>IF(OR($E12532="",$F12532=""),"",IF(AND($G12532=1,$F12532&gt;='Working Hours'!$C$8,$F12532&lt;'Working Hours'!$C$9),1,0))</f>
        <v/>
      </c>
    </row>
    <row r="12533">
      <c r="A12533" s="11" t="n"/>
      <c r="B12533" s="11" t="n"/>
      <c r="C12533" s="11" t="n"/>
      <c r="E12533" s="12">
        <f>IF($A12533="","",IF(ISNUMBER($A12533),$A12533,IFERROR(DATEVALUE($A12533),"")))</f>
        <v/>
      </c>
      <c r="F12533" s="12">
        <f>IF($B12533="","",IF(ISNUMBER($B12533),HOUR($B12533)*2+MINUTE($B12533)/30,IFERROR(VALUE(LEFT($B12533,FIND(":",$B12533)-1))*2+VALUE(MID($B12533,FIND(":",$B12533)+1,2))/30,"")))</f>
        <v/>
      </c>
      <c r="G12533" s="12">
        <f>IF($E12533="","",IF(WEEKDAY($E12533,2)&lt;6,1,0))</f>
        <v/>
      </c>
      <c r="H12533" s="12">
        <f>IF(OR($E12533="",$F12533=""),"",IF(AND($G12533=1,$F12533&gt;='Working Hours'!$C$8,$F12533&lt;'Working Hours'!$C$9),1,0))</f>
        <v/>
      </c>
    </row>
    <row r="12534">
      <c r="A12534" s="11" t="n"/>
      <c r="B12534" s="11" t="n"/>
      <c r="C12534" s="11" t="n"/>
      <c r="E12534" s="12">
        <f>IF($A12534="","",IF(ISNUMBER($A12534),$A12534,IFERROR(DATEVALUE($A12534),"")))</f>
        <v/>
      </c>
      <c r="F12534" s="12">
        <f>IF($B12534="","",IF(ISNUMBER($B12534),HOUR($B12534)*2+MINUTE($B12534)/30,IFERROR(VALUE(LEFT($B12534,FIND(":",$B12534)-1))*2+VALUE(MID($B12534,FIND(":",$B12534)+1,2))/30,"")))</f>
        <v/>
      </c>
      <c r="G12534" s="12">
        <f>IF($E12534="","",IF(WEEKDAY($E12534,2)&lt;6,1,0))</f>
        <v/>
      </c>
      <c r="H12534" s="12">
        <f>IF(OR($E12534="",$F12534=""),"",IF(AND($G12534=1,$F12534&gt;='Working Hours'!$C$8,$F12534&lt;'Working Hours'!$C$9),1,0))</f>
        <v/>
      </c>
    </row>
    <row r="12535">
      <c r="A12535" s="11" t="n"/>
      <c r="B12535" s="11" t="n"/>
      <c r="C12535" s="11" t="n"/>
      <c r="E12535" s="12">
        <f>IF($A12535="","",IF(ISNUMBER($A12535),$A12535,IFERROR(DATEVALUE($A12535),"")))</f>
        <v/>
      </c>
      <c r="F12535" s="12">
        <f>IF($B12535="","",IF(ISNUMBER($B12535),HOUR($B12535)*2+MINUTE($B12535)/30,IFERROR(VALUE(LEFT($B12535,FIND(":",$B12535)-1))*2+VALUE(MID($B12535,FIND(":",$B12535)+1,2))/30,"")))</f>
        <v/>
      </c>
      <c r="G12535" s="12">
        <f>IF($E12535="","",IF(WEEKDAY($E12535,2)&lt;6,1,0))</f>
        <v/>
      </c>
      <c r="H12535" s="12">
        <f>IF(OR($E12535="",$F12535=""),"",IF(AND($G12535=1,$F12535&gt;='Working Hours'!$C$8,$F12535&lt;'Working Hours'!$C$9),1,0))</f>
        <v/>
      </c>
    </row>
    <row r="12536">
      <c r="A12536" s="11" t="n"/>
      <c r="B12536" s="11" t="n"/>
      <c r="C12536" s="11" t="n"/>
      <c r="E12536" s="12">
        <f>IF($A12536="","",IF(ISNUMBER($A12536),$A12536,IFERROR(DATEVALUE($A12536),"")))</f>
        <v/>
      </c>
      <c r="F12536" s="12">
        <f>IF($B12536="","",IF(ISNUMBER($B12536),HOUR($B12536)*2+MINUTE($B12536)/30,IFERROR(VALUE(LEFT($B12536,FIND(":",$B12536)-1))*2+VALUE(MID($B12536,FIND(":",$B12536)+1,2))/30,"")))</f>
        <v/>
      </c>
      <c r="G12536" s="12">
        <f>IF($E12536="","",IF(WEEKDAY($E12536,2)&lt;6,1,0))</f>
        <v/>
      </c>
      <c r="H12536" s="12">
        <f>IF(OR($E12536="",$F12536=""),"",IF(AND($G12536=1,$F12536&gt;='Working Hours'!$C$8,$F12536&lt;'Working Hours'!$C$9),1,0))</f>
        <v/>
      </c>
    </row>
    <row r="12537">
      <c r="A12537" s="11" t="n"/>
      <c r="B12537" s="11" t="n"/>
      <c r="C12537" s="11" t="n"/>
      <c r="E12537" s="12">
        <f>IF($A12537="","",IF(ISNUMBER($A12537),$A12537,IFERROR(DATEVALUE($A12537),"")))</f>
        <v/>
      </c>
      <c r="F12537" s="12">
        <f>IF($B12537="","",IF(ISNUMBER($B12537),HOUR($B12537)*2+MINUTE($B12537)/30,IFERROR(VALUE(LEFT($B12537,FIND(":",$B12537)-1))*2+VALUE(MID($B12537,FIND(":",$B12537)+1,2))/30,"")))</f>
        <v/>
      </c>
      <c r="G12537" s="12">
        <f>IF($E12537="","",IF(WEEKDAY($E12537,2)&lt;6,1,0))</f>
        <v/>
      </c>
      <c r="H12537" s="12">
        <f>IF(OR($E12537="",$F12537=""),"",IF(AND($G12537=1,$F12537&gt;='Working Hours'!$C$8,$F12537&lt;'Working Hours'!$C$9),1,0))</f>
        <v/>
      </c>
    </row>
    <row r="12538">
      <c r="A12538" s="11" t="n"/>
      <c r="B12538" s="11" t="n"/>
      <c r="C12538" s="11" t="n"/>
      <c r="E12538" s="12">
        <f>IF($A12538="","",IF(ISNUMBER($A12538),$A12538,IFERROR(DATEVALUE($A12538),"")))</f>
        <v/>
      </c>
      <c r="F12538" s="12">
        <f>IF($B12538="","",IF(ISNUMBER($B12538),HOUR($B12538)*2+MINUTE($B12538)/30,IFERROR(VALUE(LEFT($B12538,FIND(":",$B12538)-1))*2+VALUE(MID($B12538,FIND(":",$B12538)+1,2))/30,"")))</f>
        <v/>
      </c>
      <c r="G12538" s="12">
        <f>IF($E12538="","",IF(WEEKDAY($E12538,2)&lt;6,1,0))</f>
        <v/>
      </c>
      <c r="H12538" s="12">
        <f>IF(OR($E12538="",$F12538=""),"",IF(AND($G12538=1,$F12538&gt;='Working Hours'!$C$8,$F12538&lt;'Working Hours'!$C$9),1,0))</f>
        <v/>
      </c>
    </row>
    <row r="12539">
      <c r="A12539" s="11" t="n"/>
      <c r="B12539" s="11" t="n"/>
      <c r="C12539" s="11" t="n"/>
      <c r="E12539" s="12">
        <f>IF($A12539="","",IF(ISNUMBER($A12539),$A12539,IFERROR(DATEVALUE($A12539),"")))</f>
        <v/>
      </c>
      <c r="F12539" s="12">
        <f>IF($B12539="","",IF(ISNUMBER($B12539),HOUR($B12539)*2+MINUTE($B12539)/30,IFERROR(VALUE(LEFT($B12539,FIND(":",$B12539)-1))*2+VALUE(MID($B12539,FIND(":",$B12539)+1,2))/30,"")))</f>
        <v/>
      </c>
      <c r="G12539" s="12">
        <f>IF($E12539="","",IF(WEEKDAY($E12539,2)&lt;6,1,0))</f>
        <v/>
      </c>
      <c r="H12539" s="12">
        <f>IF(OR($E12539="",$F12539=""),"",IF(AND($G12539=1,$F12539&gt;='Working Hours'!$C$8,$F12539&lt;'Working Hours'!$C$9),1,0))</f>
        <v/>
      </c>
    </row>
    <row r="12540">
      <c r="A12540" s="11" t="n"/>
      <c r="B12540" s="11" t="n"/>
      <c r="C12540" s="11" t="n"/>
      <c r="E12540" s="12">
        <f>IF($A12540="","",IF(ISNUMBER($A12540),$A12540,IFERROR(DATEVALUE($A12540),"")))</f>
        <v/>
      </c>
      <c r="F12540" s="12">
        <f>IF($B12540="","",IF(ISNUMBER($B12540),HOUR($B12540)*2+MINUTE($B12540)/30,IFERROR(VALUE(LEFT($B12540,FIND(":",$B12540)-1))*2+VALUE(MID($B12540,FIND(":",$B12540)+1,2))/30,"")))</f>
        <v/>
      </c>
      <c r="G12540" s="12">
        <f>IF($E12540="","",IF(WEEKDAY($E12540,2)&lt;6,1,0))</f>
        <v/>
      </c>
      <c r="H12540" s="12">
        <f>IF(OR($E12540="",$F12540=""),"",IF(AND($G12540=1,$F12540&gt;='Working Hours'!$C$8,$F12540&lt;'Working Hours'!$C$9),1,0))</f>
        <v/>
      </c>
    </row>
    <row r="12541">
      <c r="A12541" s="11" t="n"/>
      <c r="B12541" s="11" t="n"/>
      <c r="C12541" s="11" t="n"/>
      <c r="E12541" s="12">
        <f>IF($A12541="","",IF(ISNUMBER($A12541),$A12541,IFERROR(DATEVALUE($A12541),"")))</f>
        <v/>
      </c>
      <c r="F12541" s="12">
        <f>IF($B12541="","",IF(ISNUMBER($B12541),HOUR($B12541)*2+MINUTE($B12541)/30,IFERROR(VALUE(LEFT($B12541,FIND(":",$B12541)-1))*2+VALUE(MID($B12541,FIND(":",$B12541)+1,2))/30,"")))</f>
        <v/>
      </c>
      <c r="G12541" s="12">
        <f>IF($E12541="","",IF(WEEKDAY($E12541,2)&lt;6,1,0))</f>
        <v/>
      </c>
      <c r="H12541" s="12">
        <f>IF(OR($E12541="",$F12541=""),"",IF(AND($G12541=1,$F12541&gt;='Working Hours'!$C$8,$F12541&lt;'Working Hours'!$C$9),1,0))</f>
        <v/>
      </c>
    </row>
    <row r="12542">
      <c r="A12542" s="11" t="n"/>
      <c r="B12542" s="11" t="n"/>
      <c r="C12542" s="11" t="n"/>
      <c r="E12542" s="12">
        <f>IF($A12542="","",IF(ISNUMBER($A12542),$A12542,IFERROR(DATEVALUE($A12542),"")))</f>
        <v/>
      </c>
      <c r="F12542" s="12">
        <f>IF($B12542="","",IF(ISNUMBER($B12542),HOUR($B12542)*2+MINUTE($B12542)/30,IFERROR(VALUE(LEFT($B12542,FIND(":",$B12542)-1))*2+VALUE(MID($B12542,FIND(":",$B12542)+1,2))/30,"")))</f>
        <v/>
      </c>
      <c r="G12542" s="12">
        <f>IF($E12542="","",IF(WEEKDAY($E12542,2)&lt;6,1,0))</f>
        <v/>
      </c>
      <c r="H12542" s="12">
        <f>IF(OR($E12542="",$F12542=""),"",IF(AND($G12542=1,$F12542&gt;='Working Hours'!$C$8,$F12542&lt;'Working Hours'!$C$9),1,0))</f>
        <v/>
      </c>
    </row>
    <row r="12543">
      <c r="A12543" s="11" t="n"/>
      <c r="B12543" s="11" t="n"/>
      <c r="C12543" s="11" t="n"/>
      <c r="E12543" s="12">
        <f>IF($A12543="","",IF(ISNUMBER($A12543),$A12543,IFERROR(DATEVALUE($A12543),"")))</f>
        <v/>
      </c>
      <c r="F12543" s="12">
        <f>IF($B12543="","",IF(ISNUMBER($B12543),HOUR($B12543)*2+MINUTE($B12543)/30,IFERROR(VALUE(LEFT($B12543,FIND(":",$B12543)-1))*2+VALUE(MID($B12543,FIND(":",$B12543)+1,2))/30,"")))</f>
        <v/>
      </c>
      <c r="G12543" s="12">
        <f>IF($E12543="","",IF(WEEKDAY($E12543,2)&lt;6,1,0))</f>
        <v/>
      </c>
      <c r="H12543" s="12">
        <f>IF(OR($E12543="",$F12543=""),"",IF(AND($G12543=1,$F12543&gt;='Working Hours'!$C$8,$F12543&lt;'Working Hours'!$C$9),1,0))</f>
        <v/>
      </c>
    </row>
    <row r="12544">
      <c r="A12544" s="11" t="n"/>
      <c r="B12544" s="11" t="n"/>
      <c r="C12544" s="11" t="n"/>
      <c r="E12544" s="12">
        <f>IF($A12544="","",IF(ISNUMBER($A12544),$A12544,IFERROR(DATEVALUE($A12544),"")))</f>
        <v/>
      </c>
      <c r="F12544" s="12">
        <f>IF($B12544="","",IF(ISNUMBER($B12544),HOUR($B12544)*2+MINUTE($B12544)/30,IFERROR(VALUE(LEFT($B12544,FIND(":",$B12544)-1))*2+VALUE(MID($B12544,FIND(":",$B12544)+1,2))/30,"")))</f>
        <v/>
      </c>
      <c r="G12544" s="12">
        <f>IF($E12544="","",IF(WEEKDAY($E12544,2)&lt;6,1,0))</f>
        <v/>
      </c>
      <c r="H12544" s="12">
        <f>IF(OR($E12544="",$F12544=""),"",IF(AND($G12544=1,$F12544&gt;='Working Hours'!$C$8,$F12544&lt;'Working Hours'!$C$9),1,0))</f>
        <v/>
      </c>
    </row>
    <row r="12545">
      <c r="A12545" s="11" t="n"/>
      <c r="B12545" s="11" t="n"/>
      <c r="C12545" s="11" t="n"/>
      <c r="E12545" s="12">
        <f>IF($A12545="","",IF(ISNUMBER($A12545),$A12545,IFERROR(DATEVALUE($A12545),"")))</f>
        <v/>
      </c>
      <c r="F12545" s="12">
        <f>IF($B12545="","",IF(ISNUMBER($B12545),HOUR($B12545)*2+MINUTE($B12545)/30,IFERROR(VALUE(LEFT($B12545,FIND(":",$B12545)-1))*2+VALUE(MID($B12545,FIND(":",$B12545)+1,2))/30,"")))</f>
        <v/>
      </c>
      <c r="G12545" s="12">
        <f>IF($E12545="","",IF(WEEKDAY($E12545,2)&lt;6,1,0))</f>
        <v/>
      </c>
      <c r="H12545" s="12">
        <f>IF(OR($E12545="",$F12545=""),"",IF(AND($G12545=1,$F12545&gt;='Working Hours'!$C$8,$F12545&lt;'Working Hours'!$C$9),1,0))</f>
        <v/>
      </c>
    </row>
    <row r="12546">
      <c r="A12546" s="11" t="n"/>
      <c r="B12546" s="11" t="n"/>
      <c r="C12546" s="11" t="n"/>
      <c r="E12546" s="12">
        <f>IF($A12546="","",IF(ISNUMBER($A12546),$A12546,IFERROR(DATEVALUE($A12546),"")))</f>
        <v/>
      </c>
      <c r="F12546" s="12">
        <f>IF($B12546="","",IF(ISNUMBER($B12546),HOUR($B12546)*2+MINUTE($B12546)/30,IFERROR(VALUE(LEFT($B12546,FIND(":",$B12546)-1))*2+VALUE(MID($B12546,FIND(":",$B12546)+1,2))/30,"")))</f>
        <v/>
      </c>
      <c r="G12546" s="12">
        <f>IF($E12546="","",IF(WEEKDAY($E12546,2)&lt;6,1,0))</f>
        <v/>
      </c>
      <c r="H12546" s="12">
        <f>IF(OR($E12546="",$F12546=""),"",IF(AND($G12546=1,$F12546&gt;='Working Hours'!$C$8,$F12546&lt;'Working Hours'!$C$9),1,0))</f>
        <v/>
      </c>
    </row>
    <row r="12547">
      <c r="A12547" s="11" t="n"/>
      <c r="B12547" s="11" t="n"/>
      <c r="C12547" s="11" t="n"/>
      <c r="E12547" s="12">
        <f>IF($A12547="","",IF(ISNUMBER($A12547),$A12547,IFERROR(DATEVALUE($A12547),"")))</f>
        <v/>
      </c>
      <c r="F12547" s="12">
        <f>IF($B12547="","",IF(ISNUMBER($B12547),HOUR($B12547)*2+MINUTE($B12547)/30,IFERROR(VALUE(LEFT($B12547,FIND(":",$B12547)-1))*2+VALUE(MID($B12547,FIND(":",$B12547)+1,2))/30,"")))</f>
        <v/>
      </c>
      <c r="G12547" s="12">
        <f>IF($E12547="","",IF(WEEKDAY($E12547,2)&lt;6,1,0))</f>
        <v/>
      </c>
      <c r="H12547" s="12">
        <f>IF(OR($E12547="",$F12547=""),"",IF(AND($G12547=1,$F12547&gt;='Working Hours'!$C$8,$F12547&lt;'Working Hours'!$C$9),1,0))</f>
        <v/>
      </c>
    </row>
    <row r="12548">
      <c r="A12548" s="11" t="n"/>
      <c r="B12548" s="11" t="n"/>
      <c r="C12548" s="11" t="n"/>
      <c r="E12548" s="12">
        <f>IF($A12548="","",IF(ISNUMBER($A12548),$A12548,IFERROR(DATEVALUE($A12548),"")))</f>
        <v/>
      </c>
      <c r="F12548" s="12">
        <f>IF($B12548="","",IF(ISNUMBER($B12548),HOUR($B12548)*2+MINUTE($B12548)/30,IFERROR(VALUE(LEFT($B12548,FIND(":",$B12548)-1))*2+VALUE(MID($B12548,FIND(":",$B12548)+1,2))/30,"")))</f>
        <v/>
      </c>
      <c r="G12548" s="12">
        <f>IF($E12548="","",IF(WEEKDAY($E12548,2)&lt;6,1,0))</f>
        <v/>
      </c>
      <c r="H12548" s="12">
        <f>IF(OR($E12548="",$F12548=""),"",IF(AND($G12548=1,$F12548&gt;='Working Hours'!$C$8,$F12548&lt;'Working Hours'!$C$9),1,0))</f>
        <v/>
      </c>
    </row>
    <row r="12549">
      <c r="A12549" s="11" t="n"/>
      <c r="B12549" s="11" t="n"/>
      <c r="C12549" s="11" t="n"/>
      <c r="E12549" s="12">
        <f>IF($A12549="","",IF(ISNUMBER($A12549),$A12549,IFERROR(DATEVALUE($A12549),"")))</f>
        <v/>
      </c>
      <c r="F12549" s="12">
        <f>IF($B12549="","",IF(ISNUMBER($B12549),HOUR($B12549)*2+MINUTE($B12549)/30,IFERROR(VALUE(LEFT($B12549,FIND(":",$B12549)-1))*2+VALUE(MID($B12549,FIND(":",$B12549)+1,2))/30,"")))</f>
        <v/>
      </c>
      <c r="G12549" s="12">
        <f>IF($E12549="","",IF(WEEKDAY($E12549,2)&lt;6,1,0))</f>
        <v/>
      </c>
      <c r="H12549" s="12">
        <f>IF(OR($E12549="",$F12549=""),"",IF(AND($G12549=1,$F12549&gt;='Working Hours'!$C$8,$F12549&lt;'Working Hours'!$C$9),1,0))</f>
        <v/>
      </c>
    </row>
    <row r="12550">
      <c r="A12550" s="11" t="n"/>
      <c r="B12550" s="11" t="n"/>
      <c r="C12550" s="11" t="n"/>
      <c r="E12550" s="12">
        <f>IF($A12550="","",IF(ISNUMBER($A12550),$A12550,IFERROR(DATEVALUE($A12550),"")))</f>
        <v/>
      </c>
      <c r="F12550" s="12">
        <f>IF($B12550="","",IF(ISNUMBER($B12550),HOUR($B12550)*2+MINUTE($B12550)/30,IFERROR(VALUE(LEFT($B12550,FIND(":",$B12550)-1))*2+VALUE(MID($B12550,FIND(":",$B12550)+1,2))/30,"")))</f>
        <v/>
      </c>
      <c r="G12550" s="12">
        <f>IF($E12550="","",IF(WEEKDAY($E12550,2)&lt;6,1,0))</f>
        <v/>
      </c>
      <c r="H12550" s="12">
        <f>IF(OR($E12550="",$F12550=""),"",IF(AND($G12550=1,$F12550&gt;='Working Hours'!$C$8,$F12550&lt;'Working Hours'!$C$9),1,0))</f>
        <v/>
      </c>
    </row>
    <row r="12551">
      <c r="A12551" s="11" t="n"/>
      <c r="B12551" s="11" t="n"/>
      <c r="C12551" s="11" t="n"/>
      <c r="E12551" s="12">
        <f>IF($A12551="","",IF(ISNUMBER($A12551),$A12551,IFERROR(DATEVALUE($A12551),"")))</f>
        <v/>
      </c>
      <c r="F12551" s="12">
        <f>IF($B12551="","",IF(ISNUMBER($B12551),HOUR($B12551)*2+MINUTE($B12551)/30,IFERROR(VALUE(LEFT($B12551,FIND(":",$B12551)-1))*2+VALUE(MID($B12551,FIND(":",$B12551)+1,2))/30,"")))</f>
        <v/>
      </c>
      <c r="G12551" s="12">
        <f>IF($E12551="","",IF(WEEKDAY($E12551,2)&lt;6,1,0))</f>
        <v/>
      </c>
      <c r="H12551" s="12">
        <f>IF(OR($E12551="",$F12551=""),"",IF(AND($G12551=1,$F12551&gt;='Working Hours'!$C$8,$F12551&lt;'Working Hours'!$C$9),1,0))</f>
        <v/>
      </c>
    </row>
    <row r="12552">
      <c r="A12552" s="11" t="n"/>
      <c r="B12552" s="11" t="n"/>
      <c r="C12552" s="11" t="n"/>
      <c r="E12552" s="12">
        <f>IF($A12552="","",IF(ISNUMBER($A12552),$A12552,IFERROR(DATEVALUE($A12552),"")))</f>
        <v/>
      </c>
      <c r="F12552" s="12">
        <f>IF($B12552="","",IF(ISNUMBER($B12552),HOUR($B12552)*2+MINUTE($B12552)/30,IFERROR(VALUE(LEFT($B12552,FIND(":",$B12552)-1))*2+VALUE(MID($B12552,FIND(":",$B12552)+1,2))/30,"")))</f>
        <v/>
      </c>
      <c r="G12552" s="12">
        <f>IF($E12552="","",IF(WEEKDAY($E12552,2)&lt;6,1,0))</f>
        <v/>
      </c>
      <c r="H12552" s="12">
        <f>IF(OR($E12552="",$F12552=""),"",IF(AND($G12552=1,$F12552&gt;='Working Hours'!$C$8,$F12552&lt;'Working Hours'!$C$9),1,0))</f>
        <v/>
      </c>
    </row>
    <row r="12553">
      <c r="A12553" s="11" t="n"/>
      <c r="B12553" s="11" t="n"/>
      <c r="C12553" s="11" t="n"/>
      <c r="E12553" s="12">
        <f>IF($A12553="","",IF(ISNUMBER($A12553),$A12553,IFERROR(DATEVALUE($A12553),"")))</f>
        <v/>
      </c>
      <c r="F12553" s="12">
        <f>IF($B12553="","",IF(ISNUMBER($B12553),HOUR($B12553)*2+MINUTE($B12553)/30,IFERROR(VALUE(LEFT($B12553,FIND(":",$B12553)-1))*2+VALUE(MID($B12553,FIND(":",$B12553)+1,2))/30,"")))</f>
        <v/>
      </c>
      <c r="G12553" s="12">
        <f>IF($E12553="","",IF(WEEKDAY($E12553,2)&lt;6,1,0))</f>
        <v/>
      </c>
      <c r="H12553" s="12">
        <f>IF(OR($E12553="",$F12553=""),"",IF(AND($G12553=1,$F12553&gt;='Working Hours'!$C$8,$F12553&lt;'Working Hours'!$C$9),1,0))</f>
        <v/>
      </c>
    </row>
    <row r="12554">
      <c r="A12554" s="11" t="n"/>
      <c r="B12554" s="11" t="n"/>
      <c r="C12554" s="11" t="n"/>
      <c r="E12554" s="12">
        <f>IF($A12554="","",IF(ISNUMBER($A12554),$A12554,IFERROR(DATEVALUE($A12554),"")))</f>
        <v/>
      </c>
      <c r="F12554" s="12">
        <f>IF($B12554="","",IF(ISNUMBER($B12554),HOUR($B12554)*2+MINUTE($B12554)/30,IFERROR(VALUE(LEFT($B12554,FIND(":",$B12554)-1))*2+VALUE(MID($B12554,FIND(":",$B12554)+1,2))/30,"")))</f>
        <v/>
      </c>
      <c r="G12554" s="12">
        <f>IF($E12554="","",IF(WEEKDAY($E12554,2)&lt;6,1,0))</f>
        <v/>
      </c>
      <c r="H12554" s="12">
        <f>IF(OR($E12554="",$F12554=""),"",IF(AND($G12554=1,$F12554&gt;='Working Hours'!$C$8,$F12554&lt;'Working Hours'!$C$9),1,0))</f>
        <v/>
      </c>
    </row>
    <row r="12555">
      <c r="A12555" s="11" t="n"/>
      <c r="B12555" s="11" t="n"/>
      <c r="C12555" s="11" t="n"/>
      <c r="E12555" s="12">
        <f>IF($A12555="","",IF(ISNUMBER($A12555),$A12555,IFERROR(DATEVALUE($A12555),"")))</f>
        <v/>
      </c>
      <c r="F12555" s="12">
        <f>IF($B12555="","",IF(ISNUMBER($B12555),HOUR($B12555)*2+MINUTE($B12555)/30,IFERROR(VALUE(LEFT($B12555,FIND(":",$B12555)-1))*2+VALUE(MID($B12555,FIND(":",$B12555)+1,2))/30,"")))</f>
        <v/>
      </c>
      <c r="G12555" s="12">
        <f>IF($E12555="","",IF(WEEKDAY($E12555,2)&lt;6,1,0))</f>
        <v/>
      </c>
      <c r="H12555" s="12">
        <f>IF(OR($E12555="",$F12555=""),"",IF(AND($G12555=1,$F12555&gt;='Working Hours'!$C$8,$F12555&lt;'Working Hours'!$C$9),1,0))</f>
        <v/>
      </c>
    </row>
    <row r="12556">
      <c r="A12556" s="11" t="n"/>
      <c r="B12556" s="11" t="n"/>
      <c r="C12556" s="11" t="n"/>
      <c r="E12556" s="12">
        <f>IF($A12556="","",IF(ISNUMBER($A12556),$A12556,IFERROR(DATEVALUE($A12556),"")))</f>
        <v/>
      </c>
      <c r="F12556" s="12">
        <f>IF($B12556="","",IF(ISNUMBER($B12556),HOUR($B12556)*2+MINUTE($B12556)/30,IFERROR(VALUE(LEFT($B12556,FIND(":",$B12556)-1))*2+VALUE(MID($B12556,FIND(":",$B12556)+1,2))/30,"")))</f>
        <v/>
      </c>
      <c r="G12556" s="12">
        <f>IF($E12556="","",IF(WEEKDAY($E12556,2)&lt;6,1,0))</f>
        <v/>
      </c>
      <c r="H12556" s="12">
        <f>IF(OR($E12556="",$F12556=""),"",IF(AND($G12556=1,$F12556&gt;='Working Hours'!$C$8,$F12556&lt;'Working Hours'!$C$9),1,0))</f>
        <v/>
      </c>
    </row>
    <row r="12557">
      <c r="A12557" s="11" t="n"/>
      <c r="B12557" s="11" t="n"/>
      <c r="C12557" s="11" t="n"/>
      <c r="E12557" s="12">
        <f>IF($A12557="","",IF(ISNUMBER($A12557),$A12557,IFERROR(DATEVALUE($A12557),"")))</f>
        <v/>
      </c>
      <c r="F12557" s="12">
        <f>IF($B12557="","",IF(ISNUMBER($B12557),HOUR($B12557)*2+MINUTE($B12557)/30,IFERROR(VALUE(LEFT($B12557,FIND(":",$B12557)-1))*2+VALUE(MID($B12557,FIND(":",$B12557)+1,2))/30,"")))</f>
        <v/>
      </c>
      <c r="G12557" s="12">
        <f>IF($E12557="","",IF(WEEKDAY($E12557,2)&lt;6,1,0))</f>
        <v/>
      </c>
      <c r="H12557" s="12">
        <f>IF(OR($E12557="",$F12557=""),"",IF(AND($G12557=1,$F12557&gt;='Working Hours'!$C$8,$F12557&lt;'Working Hours'!$C$9),1,0))</f>
        <v/>
      </c>
    </row>
    <row r="12558">
      <c r="A12558" s="11" t="n"/>
      <c r="B12558" s="11" t="n"/>
      <c r="C12558" s="11" t="n"/>
      <c r="E12558" s="12">
        <f>IF($A12558="","",IF(ISNUMBER($A12558),$A12558,IFERROR(DATEVALUE($A12558),"")))</f>
        <v/>
      </c>
      <c r="F12558" s="12">
        <f>IF($B12558="","",IF(ISNUMBER($B12558),HOUR($B12558)*2+MINUTE($B12558)/30,IFERROR(VALUE(LEFT($B12558,FIND(":",$B12558)-1))*2+VALUE(MID($B12558,FIND(":",$B12558)+1,2))/30,"")))</f>
        <v/>
      </c>
      <c r="G12558" s="12">
        <f>IF($E12558="","",IF(WEEKDAY($E12558,2)&lt;6,1,0))</f>
        <v/>
      </c>
      <c r="H12558" s="12">
        <f>IF(OR($E12558="",$F12558=""),"",IF(AND($G12558=1,$F12558&gt;='Working Hours'!$C$8,$F12558&lt;'Working Hours'!$C$9),1,0))</f>
        <v/>
      </c>
    </row>
    <row r="12559">
      <c r="A12559" s="11" t="n"/>
      <c r="B12559" s="11" t="n"/>
      <c r="C12559" s="11" t="n"/>
      <c r="E12559" s="12">
        <f>IF($A12559="","",IF(ISNUMBER($A12559),$A12559,IFERROR(DATEVALUE($A12559),"")))</f>
        <v/>
      </c>
      <c r="F12559" s="12">
        <f>IF($B12559="","",IF(ISNUMBER($B12559),HOUR($B12559)*2+MINUTE($B12559)/30,IFERROR(VALUE(LEFT($B12559,FIND(":",$B12559)-1))*2+VALUE(MID($B12559,FIND(":",$B12559)+1,2))/30,"")))</f>
        <v/>
      </c>
      <c r="G12559" s="12">
        <f>IF($E12559="","",IF(WEEKDAY($E12559,2)&lt;6,1,0))</f>
        <v/>
      </c>
      <c r="H12559" s="12">
        <f>IF(OR($E12559="",$F12559=""),"",IF(AND($G12559=1,$F12559&gt;='Working Hours'!$C$8,$F12559&lt;'Working Hours'!$C$9),1,0))</f>
        <v/>
      </c>
    </row>
    <row r="12560">
      <c r="A12560" s="11" t="n"/>
      <c r="B12560" s="11" t="n"/>
      <c r="C12560" s="11" t="n"/>
      <c r="E12560" s="12">
        <f>IF($A12560="","",IF(ISNUMBER($A12560),$A12560,IFERROR(DATEVALUE($A12560),"")))</f>
        <v/>
      </c>
      <c r="F12560" s="12">
        <f>IF($B12560="","",IF(ISNUMBER($B12560),HOUR($B12560)*2+MINUTE($B12560)/30,IFERROR(VALUE(LEFT($B12560,FIND(":",$B12560)-1))*2+VALUE(MID($B12560,FIND(":",$B12560)+1,2))/30,"")))</f>
        <v/>
      </c>
      <c r="G12560" s="12">
        <f>IF($E12560="","",IF(WEEKDAY($E12560,2)&lt;6,1,0))</f>
        <v/>
      </c>
      <c r="H12560" s="12">
        <f>IF(OR($E12560="",$F12560=""),"",IF(AND($G12560=1,$F12560&gt;='Working Hours'!$C$8,$F12560&lt;'Working Hours'!$C$9),1,0))</f>
        <v/>
      </c>
    </row>
    <row r="12561">
      <c r="A12561" s="11" t="n"/>
      <c r="B12561" s="11" t="n"/>
      <c r="C12561" s="11" t="n"/>
      <c r="E12561" s="12">
        <f>IF($A12561="","",IF(ISNUMBER($A12561),$A12561,IFERROR(DATEVALUE($A12561),"")))</f>
        <v/>
      </c>
      <c r="F12561" s="12">
        <f>IF($B12561="","",IF(ISNUMBER($B12561),HOUR($B12561)*2+MINUTE($B12561)/30,IFERROR(VALUE(LEFT($B12561,FIND(":",$B12561)-1))*2+VALUE(MID($B12561,FIND(":",$B12561)+1,2))/30,"")))</f>
        <v/>
      </c>
      <c r="G12561" s="12">
        <f>IF($E12561="","",IF(WEEKDAY($E12561,2)&lt;6,1,0))</f>
        <v/>
      </c>
      <c r="H12561" s="12">
        <f>IF(OR($E12561="",$F12561=""),"",IF(AND($G12561=1,$F12561&gt;='Working Hours'!$C$8,$F12561&lt;'Working Hours'!$C$9),1,0))</f>
        <v/>
      </c>
    </row>
    <row r="12562">
      <c r="A12562" s="11" t="n"/>
      <c r="B12562" s="11" t="n"/>
      <c r="C12562" s="11" t="n"/>
      <c r="E12562" s="12">
        <f>IF($A12562="","",IF(ISNUMBER($A12562),$A12562,IFERROR(DATEVALUE($A12562),"")))</f>
        <v/>
      </c>
      <c r="F12562" s="12">
        <f>IF($B12562="","",IF(ISNUMBER($B12562),HOUR($B12562)*2+MINUTE($B12562)/30,IFERROR(VALUE(LEFT($B12562,FIND(":",$B12562)-1))*2+VALUE(MID($B12562,FIND(":",$B12562)+1,2))/30,"")))</f>
        <v/>
      </c>
      <c r="G12562" s="12">
        <f>IF($E12562="","",IF(WEEKDAY($E12562,2)&lt;6,1,0))</f>
        <v/>
      </c>
      <c r="H12562" s="12">
        <f>IF(OR($E12562="",$F12562=""),"",IF(AND($G12562=1,$F12562&gt;='Working Hours'!$C$8,$F12562&lt;'Working Hours'!$C$9),1,0))</f>
        <v/>
      </c>
    </row>
    <row r="12563">
      <c r="A12563" s="11" t="n"/>
      <c r="B12563" s="11" t="n"/>
      <c r="C12563" s="11" t="n"/>
      <c r="E12563" s="12">
        <f>IF($A12563="","",IF(ISNUMBER($A12563),$A12563,IFERROR(DATEVALUE($A12563),"")))</f>
        <v/>
      </c>
      <c r="F12563" s="12">
        <f>IF($B12563="","",IF(ISNUMBER($B12563),HOUR($B12563)*2+MINUTE($B12563)/30,IFERROR(VALUE(LEFT($B12563,FIND(":",$B12563)-1))*2+VALUE(MID($B12563,FIND(":",$B12563)+1,2))/30,"")))</f>
        <v/>
      </c>
      <c r="G12563" s="12">
        <f>IF($E12563="","",IF(WEEKDAY($E12563,2)&lt;6,1,0))</f>
        <v/>
      </c>
      <c r="H12563" s="12">
        <f>IF(OR($E12563="",$F12563=""),"",IF(AND($G12563=1,$F12563&gt;='Working Hours'!$C$8,$F12563&lt;'Working Hours'!$C$9),1,0))</f>
        <v/>
      </c>
    </row>
    <row r="12564">
      <c r="A12564" s="11" t="n"/>
      <c r="B12564" s="11" t="n"/>
      <c r="C12564" s="11" t="n"/>
      <c r="E12564" s="12">
        <f>IF($A12564="","",IF(ISNUMBER($A12564),$A12564,IFERROR(DATEVALUE($A12564),"")))</f>
        <v/>
      </c>
      <c r="F12564" s="12">
        <f>IF($B12564="","",IF(ISNUMBER($B12564),HOUR($B12564)*2+MINUTE($B12564)/30,IFERROR(VALUE(LEFT($B12564,FIND(":",$B12564)-1))*2+VALUE(MID($B12564,FIND(":",$B12564)+1,2))/30,"")))</f>
        <v/>
      </c>
      <c r="G12564" s="12">
        <f>IF($E12564="","",IF(WEEKDAY($E12564,2)&lt;6,1,0))</f>
        <v/>
      </c>
      <c r="H12564" s="12">
        <f>IF(OR($E12564="",$F12564=""),"",IF(AND($G12564=1,$F12564&gt;='Working Hours'!$C$8,$F12564&lt;'Working Hours'!$C$9),1,0))</f>
        <v/>
      </c>
    </row>
    <row r="12565">
      <c r="A12565" s="11" t="n"/>
      <c r="B12565" s="11" t="n"/>
      <c r="C12565" s="11" t="n"/>
      <c r="E12565" s="12">
        <f>IF($A12565="","",IF(ISNUMBER($A12565),$A12565,IFERROR(DATEVALUE($A12565),"")))</f>
        <v/>
      </c>
      <c r="F12565" s="12">
        <f>IF($B12565="","",IF(ISNUMBER($B12565),HOUR($B12565)*2+MINUTE($B12565)/30,IFERROR(VALUE(LEFT($B12565,FIND(":",$B12565)-1))*2+VALUE(MID($B12565,FIND(":",$B12565)+1,2))/30,"")))</f>
        <v/>
      </c>
      <c r="G12565" s="12">
        <f>IF($E12565="","",IF(WEEKDAY($E12565,2)&lt;6,1,0))</f>
        <v/>
      </c>
      <c r="H12565" s="12">
        <f>IF(OR($E12565="",$F12565=""),"",IF(AND($G12565=1,$F12565&gt;='Working Hours'!$C$8,$F12565&lt;'Working Hours'!$C$9),1,0))</f>
        <v/>
      </c>
    </row>
    <row r="12566">
      <c r="A12566" s="11" t="n"/>
      <c r="B12566" s="11" t="n"/>
      <c r="C12566" s="11" t="n"/>
      <c r="E12566" s="12">
        <f>IF($A12566="","",IF(ISNUMBER($A12566),$A12566,IFERROR(DATEVALUE($A12566),"")))</f>
        <v/>
      </c>
      <c r="F12566" s="12">
        <f>IF($B12566="","",IF(ISNUMBER($B12566),HOUR($B12566)*2+MINUTE($B12566)/30,IFERROR(VALUE(LEFT($B12566,FIND(":",$B12566)-1))*2+VALUE(MID($B12566,FIND(":",$B12566)+1,2))/30,"")))</f>
        <v/>
      </c>
      <c r="G12566" s="12">
        <f>IF($E12566="","",IF(WEEKDAY($E12566,2)&lt;6,1,0))</f>
        <v/>
      </c>
      <c r="H12566" s="12">
        <f>IF(OR($E12566="",$F12566=""),"",IF(AND($G12566=1,$F12566&gt;='Working Hours'!$C$8,$F12566&lt;'Working Hours'!$C$9),1,0))</f>
        <v/>
      </c>
    </row>
    <row r="12567">
      <c r="A12567" s="11" t="n"/>
      <c r="B12567" s="11" t="n"/>
      <c r="C12567" s="11" t="n"/>
      <c r="E12567" s="12">
        <f>IF($A12567="","",IF(ISNUMBER($A12567),$A12567,IFERROR(DATEVALUE($A12567),"")))</f>
        <v/>
      </c>
      <c r="F12567" s="12">
        <f>IF($B12567="","",IF(ISNUMBER($B12567),HOUR($B12567)*2+MINUTE($B12567)/30,IFERROR(VALUE(LEFT($B12567,FIND(":",$B12567)-1))*2+VALUE(MID($B12567,FIND(":",$B12567)+1,2))/30,"")))</f>
        <v/>
      </c>
      <c r="G12567" s="12">
        <f>IF($E12567="","",IF(WEEKDAY($E12567,2)&lt;6,1,0))</f>
        <v/>
      </c>
      <c r="H12567" s="12">
        <f>IF(OR($E12567="",$F12567=""),"",IF(AND($G12567=1,$F12567&gt;='Working Hours'!$C$8,$F12567&lt;'Working Hours'!$C$9),1,0))</f>
        <v/>
      </c>
    </row>
    <row r="12568">
      <c r="A12568" s="11" t="n"/>
      <c r="B12568" s="11" t="n"/>
      <c r="C12568" s="11" t="n"/>
      <c r="E12568" s="12">
        <f>IF($A12568="","",IF(ISNUMBER($A12568),$A12568,IFERROR(DATEVALUE($A12568),"")))</f>
        <v/>
      </c>
      <c r="F12568" s="12">
        <f>IF($B12568="","",IF(ISNUMBER($B12568),HOUR($B12568)*2+MINUTE($B12568)/30,IFERROR(VALUE(LEFT($B12568,FIND(":",$B12568)-1))*2+VALUE(MID($B12568,FIND(":",$B12568)+1,2))/30,"")))</f>
        <v/>
      </c>
      <c r="G12568" s="12">
        <f>IF($E12568="","",IF(WEEKDAY($E12568,2)&lt;6,1,0))</f>
        <v/>
      </c>
      <c r="H12568" s="12">
        <f>IF(OR($E12568="",$F12568=""),"",IF(AND($G12568=1,$F12568&gt;='Working Hours'!$C$8,$F12568&lt;'Working Hours'!$C$9),1,0))</f>
        <v/>
      </c>
    </row>
    <row r="12569">
      <c r="A12569" s="11" t="n"/>
      <c r="B12569" s="11" t="n"/>
      <c r="C12569" s="11" t="n"/>
      <c r="E12569" s="12">
        <f>IF($A12569="","",IF(ISNUMBER($A12569),$A12569,IFERROR(DATEVALUE($A12569),"")))</f>
        <v/>
      </c>
      <c r="F12569" s="12">
        <f>IF($B12569="","",IF(ISNUMBER($B12569),HOUR($B12569)*2+MINUTE($B12569)/30,IFERROR(VALUE(LEFT($B12569,FIND(":",$B12569)-1))*2+VALUE(MID($B12569,FIND(":",$B12569)+1,2))/30,"")))</f>
        <v/>
      </c>
      <c r="G12569" s="12">
        <f>IF($E12569="","",IF(WEEKDAY($E12569,2)&lt;6,1,0))</f>
        <v/>
      </c>
      <c r="H12569" s="12">
        <f>IF(OR($E12569="",$F12569=""),"",IF(AND($G12569=1,$F12569&gt;='Working Hours'!$C$8,$F12569&lt;'Working Hours'!$C$9),1,0))</f>
        <v/>
      </c>
    </row>
    <row r="12570">
      <c r="A12570" s="11" t="n"/>
      <c r="B12570" s="11" t="n"/>
      <c r="C12570" s="11" t="n"/>
      <c r="E12570" s="12">
        <f>IF($A12570="","",IF(ISNUMBER($A12570),$A12570,IFERROR(DATEVALUE($A12570),"")))</f>
        <v/>
      </c>
      <c r="F12570" s="12">
        <f>IF($B12570="","",IF(ISNUMBER($B12570),HOUR($B12570)*2+MINUTE($B12570)/30,IFERROR(VALUE(LEFT($B12570,FIND(":",$B12570)-1))*2+VALUE(MID($B12570,FIND(":",$B12570)+1,2))/30,"")))</f>
        <v/>
      </c>
      <c r="G12570" s="12">
        <f>IF($E12570="","",IF(WEEKDAY($E12570,2)&lt;6,1,0))</f>
        <v/>
      </c>
      <c r="H12570" s="12">
        <f>IF(OR($E12570="",$F12570=""),"",IF(AND($G12570=1,$F12570&gt;='Working Hours'!$C$8,$F12570&lt;'Working Hours'!$C$9),1,0))</f>
        <v/>
      </c>
    </row>
    <row r="12571">
      <c r="A12571" s="11" t="n"/>
      <c r="B12571" s="11" t="n"/>
      <c r="C12571" s="11" t="n"/>
      <c r="E12571" s="12">
        <f>IF($A12571="","",IF(ISNUMBER($A12571),$A12571,IFERROR(DATEVALUE($A12571),"")))</f>
        <v/>
      </c>
      <c r="F12571" s="12">
        <f>IF($B12571="","",IF(ISNUMBER($B12571),HOUR($B12571)*2+MINUTE($B12571)/30,IFERROR(VALUE(LEFT($B12571,FIND(":",$B12571)-1))*2+VALUE(MID($B12571,FIND(":",$B12571)+1,2))/30,"")))</f>
        <v/>
      </c>
      <c r="G12571" s="12">
        <f>IF($E12571="","",IF(WEEKDAY($E12571,2)&lt;6,1,0))</f>
        <v/>
      </c>
      <c r="H12571" s="12">
        <f>IF(OR($E12571="",$F12571=""),"",IF(AND($G12571=1,$F12571&gt;='Working Hours'!$C$8,$F12571&lt;'Working Hours'!$C$9),1,0))</f>
        <v/>
      </c>
    </row>
    <row r="12572">
      <c r="A12572" s="11" t="n"/>
      <c r="B12572" s="11" t="n"/>
      <c r="C12572" s="11" t="n"/>
      <c r="E12572" s="12">
        <f>IF($A12572="","",IF(ISNUMBER($A12572),$A12572,IFERROR(DATEVALUE($A12572),"")))</f>
        <v/>
      </c>
      <c r="F12572" s="12">
        <f>IF($B12572="","",IF(ISNUMBER($B12572),HOUR($B12572)*2+MINUTE($B12572)/30,IFERROR(VALUE(LEFT($B12572,FIND(":",$B12572)-1))*2+VALUE(MID($B12572,FIND(":",$B12572)+1,2))/30,"")))</f>
        <v/>
      </c>
      <c r="G12572" s="12">
        <f>IF($E12572="","",IF(WEEKDAY($E12572,2)&lt;6,1,0))</f>
        <v/>
      </c>
      <c r="H12572" s="12">
        <f>IF(OR($E12572="",$F12572=""),"",IF(AND($G12572=1,$F12572&gt;='Working Hours'!$C$8,$F12572&lt;'Working Hours'!$C$9),1,0))</f>
        <v/>
      </c>
    </row>
    <row r="12573">
      <c r="A12573" s="11" t="n"/>
      <c r="B12573" s="11" t="n"/>
      <c r="C12573" s="11" t="n"/>
      <c r="E12573" s="12">
        <f>IF($A12573="","",IF(ISNUMBER($A12573),$A12573,IFERROR(DATEVALUE($A12573),"")))</f>
        <v/>
      </c>
      <c r="F12573" s="12">
        <f>IF($B12573="","",IF(ISNUMBER($B12573),HOUR($B12573)*2+MINUTE($B12573)/30,IFERROR(VALUE(LEFT($B12573,FIND(":",$B12573)-1))*2+VALUE(MID($B12573,FIND(":",$B12573)+1,2))/30,"")))</f>
        <v/>
      </c>
      <c r="G12573" s="12">
        <f>IF($E12573="","",IF(WEEKDAY($E12573,2)&lt;6,1,0))</f>
        <v/>
      </c>
      <c r="H12573" s="12">
        <f>IF(OR($E12573="",$F12573=""),"",IF(AND($G12573=1,$F12573&gt;='Working Hours'!$C$8,$F12573&lt;'Working Hours'!$C$9),1,0))</f>
        <v/>
      </c>
    </row>
    <row r="12574">
      <c r="A12574" s="11" t="n"/>
      <c r="B12574" s="11" t="n"/>
      <c r="C12574" s="11" t="n"/>
      <c r="E12574" s="12">
        <f>IF($A12574="","",IF(ISNUMBER($A12574),$A12574,IFERROR(DATEVALUE($A12574),"")))</f>
        <v/>
      </c>
      <c r="F12574" s="12">
        <f>IF($B12574="","",IF(ISNUMBER($B12574),HOUR($B12574)*2+MINUTE($B12574)/30,IFERROR(VALUE(LEFT($B12574,FIND(":",$B12574)-1))*2+VALUE(MID($B12574,FIND(":",$B12574)+1,2))/30,"")))</f>
        <v/>
      </c>
      <c r="G12574" s="12">
        <f>IF($E12574="","",IF(WEEKDAY($E12574,2)&lt;6,1,0))</f>
        <v/>
      </c>
      <c r="H12574" s="12">
        <f>IF(OR($E12574="",$F12574=""),"",IF(AND($G12574=1,$F12574&gt;='Working Hours'!$C$8,$F12574&lt;'Working Hours'!$C$9),1,0))</f>
        <v/>
      </c>
    </row>
    <row r="12575">
      <c r="A12575" s="11" t="n"/>
      <c r="B12575" s="11" t="n"/>
      <c r="C12575" s="11" t="n"/>
      <c r="E12575" s="12">
        <f>IF($A12575="","",IF(ISNUMBER($A12575),$A12575,IFERROR(DATEVALUE($A12575),"")))</f>
        <v/>
      </c>
      <c r="F12575" s="12">
        <f>IF($B12575="","",IF(ISNUMBER($B12575),HOUR($B12575)*2+MINUTE($B12575)/30,IFERROR(VALUE(LEFT($B12575,FIND(":",$B12575)-1))*2+VALUE(MID($B12575,FIND(":",$B12575)+1,2))/30,"")))</f>
        <v/>
      </c>
      <c r="G12575" s="12">
        <f>IF($E12575="","",IF(WEEKDAY($E12575,2)&lt;6,1,0))</f>
        <v/>
      </c>
      <c r="H12575" s="12">
        <f>IF(OR($E12575="",$F12575=""),"",IF(AND($G12575=1,$F12575&gt;='Working Hours'!$C$8,$F12575&lt;'Working Hours'!$C$9),1,0))</f>
        <v/>
      </c>
    </row>
    <row r="12576">
      <c r="A12576" s="11" t="n"/>
      <c r="B12576" s="11" t="n"/>
      <c r="C12576" s="11" t="n"/>
      <c r="E12576" s="12">
        <f>IF($A12576="","",IF(ISNUMBER($A12576),$A12576,IFERROR(DATEVALUE($A12576),"")))</f>
        <v/>
      </c>
      <c r="F12576" s="12">
        <f>IF($B12576="","",IF(ISNUMBER($B12576),HOUR($B12576)*2+MINUTE($B12576)/30,IFERROR(VALUE(LEFT($B12576,FIND(":",$B12576)-1))*2+VALUE(MID($B12576,FIND(":",$B12576)+1,2))/30,"")))</f>
        <v/>
      </c>
      <c r="G12576" s="12">
        <f>IF($E12576="","",IF(WEEKDAY($E12576,2)&lt;6,1,0))</f>
        <v/>
      </c>
      <c r="H12576" s="12">
        <f>IF(OR($E12576="",$F12576=""),"",IF(AND($G12576=1,$F12576&gt;='Working Hours'!$C$8,$F12576&lt;'Working Hours'!$C$9),1,0))</f>
        <v/>
      </c>
    </row>
    <row r="12577">
      <c r="A12577" s="11" t="n"/>
      <c r="B12577" s="11" t="n"/>
      <c r="C12577" s="11" t="n"/>
      <c r="E12577" s="12">
        <f>IF($A12577="","",IF(ISNUMBER($A12577),$A12577,IFERROR(DATEVALUE($A12577),"")))</f>
        <v/>
      </c>
      <c r="F12577" s="12">
        <f>IF($B12577="","",IF(ISNUMBER($B12577),HOUR($B12577)*2+MINUTE($B12577)/30,IFERROR(VALUE(LEFT($B12577,FIND(":",$B12577)-1))*2+VALUE(MID($B12577,FIND(":",$B12577)+1,2))/30,"")))</f>
        <v/>
      </c>
      <c r="G12577" s="12">
        <f>IF($E12577="","",IF(WEEKDAY($E12577,2)&lt;6,1,0))</f>
        <v/>
      </c>
      <c r="H12577" s="12">
        <f>IF(OR($E12577="",$F12577=""),"",IF(AND($G12577=1,$F12577&gt;='Working Hours'!$C$8,$F12577&lt;'Working Hours'!$C$9),1,0))</f>
        <v/>
      </c>
    </row>
    <row r="12578">
      <c r="A12578" s="11" t="n"/>
      <c r="B12578" s="11" t="n"/>
      <c r="C12578" s="11" t="n"/>
      <c r="E12578" s="12">
        <f>IF($A12578="","",IF(ISNUMBER($A12578),$A12578,IFERROR(DATEVALUE($A12578),"")))</f>
        <v/>
      </c>
      <c r="F12578" s="12">
        <f>IF($B12578="","",IF(ISNUMBER($B12578),HOUR($B12578)*2+MINUTE($B12578)/30,IFERROR(VALUE(LEFT($B12578,FIND(":",$B12578)-1))*2+VALUE(MID($B12578,FIND(":",$B12578)+1,2))/30,"")))</f>
        <v/>
      </c>
      <c r="G12578" s="12">
        <f>IF($E12578="","",IF(WEEKDAY($E12578,2)&lt;6,1,0))</f>
        <v/>
      </c>
      <c r="H12578" s="12">
        <f>IF(OR($E12578="",$F12578=""),"",IF(AND($G12578=1,$F12578&gt;='Working Hours'!$C$8,$F12578&lt;'Working Hours'!$C$9),1,0))</f>
        <v/>
      </c>
    </row>
    <row r="12579">
      <c r="A12579" s="11" t="n"/>
      <c r="B12579" s="11" t="n"/>
      <c r="C12579" s="11" t="n"/>
      <c r="E12579" s="12">
        <f>IF($A12579="","",IF(ISNUMBER($A12579),$A12579,IFERROR(DATEVALUE($A12579),"")))</f>
        <v/>
      </c>
      <c r="F12579" s="12">
        <f>IF($B12579="","",IF(ISNUMBER($B12579),HOUR($B12579)*2+MINUTE($B12579)/30,IFERROR(VALUE(LEFT($B12579,FIND(":",$B12579)-1))*2+VALUE(MID($B12579,FIND(":",$B12579)+1,2))/30,"")))</f>
        <v/>
      </c>
      <c r="G12579" s="12">
        <f>IF($E12579="","",IF(WEEKDAY($E12579,2)&lt;6,1,0))</f>
        <v/>
      </c>
      <c r="H12579" s="12">
        <f>IF(OR($E12579="",$F12579=""),"",IF(AND($G12579=1,$F12579&gt;='Working Hours'!$C$8,$F12579&lt;'Working Hours'!$C$9),1,0))</f>
        <v/>
      </c>
    </row>
    <row r="12580">
      <c r="A12580" s="11" t="n"/>
      <c r="B12580" s="11" t="n"/>
      <c r="C12580" s="11" t="n"/>
      <c r="E12580" s="12">
        <f>IF($A12580="","",IF(ISNUMBER($A12580),$A12580,IFERROR(DATEVALUE($A12580),"")))</f>
        <v/>
      </c>
      <c r="F12580" s="12">
        <f>IF($B12580="","",IF(ISNUMBER($B12580),HOUR($B12580)*2+MINUTE($B12580)/30,IFERROR(VALUE(LEFT($B12580,FIND(":",$B12580)-1))*2+VALUE(MID($B12580,FIND(":",$B12580)+1,2))/30,"")))</f>
        <v/>
      </c>
      <c r="G12580" s="12">
        <f>IF($E12580="","",IF(WEEKDAY($E12580,2)&lt;6,1,0))</f>
        <v/>
      </c>
      <c r="H12580" s="12">
        <f>IF(OR($E12580="",$F12580=""),"",IF(AND($G12580=1,$F12580&gt;='Working Hours'!$C$8,$F12580&lt;'Working Hours'!$C$9),1,0))</f>
        <v/>
      </c>
    </row>
    <row r="12581">
      <c r="A12581" s="11" t="n"/>
      <c r="B12581" s="11" t="n"/>
      <c r="C12581" s="11" t="n"/>
      <c r="E12581" s="12">
        <f>IF($A12581="","",IF(ISNUMBER($A12581),$A12581,IFERROR(DATEVALUE($A12581),"")))</f>
        <v/>
      </c>
      <c r="F12581" s="12">
        <f>IF($B12581="","",IF(ISNUMBER($B12581),HOUR($B12581)*2+MINUTE($B12581)/30,IFERROR(VALUE(LEFT($B12581,FIND(":",$B12581)-1))*2+VALUE(MID($B12581,FIND(":",$B12581)+1,2))/30,"")))</f>
        <v/>
      </c>
      <c r="G12581" s="12">
        <f>IF($E12581="","",IF(WEEKDAY($E12581,2)&lt;6,1,0))</f>
        <v/>
      </c>
      <c r="H12581" s="12">
        <f>IF(OR($E12581="",$F12581=""),"",IF(AND($G12581=1,$F12581&gt;='Working Hours'!$C$8,$F12581&lt;'Working Hours'!$C$9),1,0))</f>
        <v/>
      </c>
    </row>
    <row r="12582">
      <c r="A12582" s="11" t="n"/>
      <c r="B12582" s="11" t="n"/>
      <c r="C12582" s="11" t="n"/>
      <c r="E12582" s="12">
        <f>IF($A12582="","",IF(ISNUMBER($A12582),$A12582,IFERROR(DATEVALUE($A12582),"")))</f>
        <v/>
      </c>
      <c r="F12582" s="12">
        <f>IF($B12582="","",IF(ISNUMBER($B12582),HOUR($B12582)*2+MINUTE($B12582)/30,IFERROR(VALUE(LEFT($B12582,FIND(":",$B12582)-1))*2+VALUE(MID($B12582,FIND(":",$B12582)+1,2))/30,"")))</f>
        <v/>
      </c>
      <c r="G12582" s="12">
        <f>IF($E12582="","",IF(WEEKDAY($E12582,2)&lt;6,1,0))</f>
        <v/>
      </c>
      <c r="H12582" s="12">
        <f>IF(OR($E12582="",$F12582=""),"",IF(AND($G12582=1,$F12582&gt;='Working Hours'!$C$8,$F12582&lt;'Working Hours'!$C$9),1,0))</f>
        <v/>
      </c>
    </row>
    <row r="12583">
      <c r="A12583" s="11" t="n"/>
      <c r="B12583" s="11" t="n"/>
      <c r="C12583" s="11" t="n"/>
      <c r="E12583" s="12">
        <f>IF($A12583="","",IF(ISNUMBER($A12583),$A12583,IFERROR(DATEVALUE($A12583),"")))</f>
        <v/>
      </c>
      <c r="F12583" s="12">
        <f>IF($B12583="","",IF(ISNUMBER($B12583),HOUR($B12583)*2+MINUTE($B12583)/30,IFERROR(VALUE(LEFT($B12583,FIND(":",$B12583)-1))*2+VALUE(MID($B12583,FIND(":",$B12583)+1,2))/30,"")))</f>
        <v/>
      </c>
      <c r="G12583" s="12">
        <f>IF($E12583="","",IF(WEEKDAY($E12583,2)&lt;6,1,0))</f>
        <v/>
      </c>
      <c r="H12583" s="12">
        <f>IF(OR($E12583="",$F12583=""),"",IF(AND($G12583=1,$F12583&gt;='Working Hours'!$C$8,$F12583&lt;'Working Hours'!$C$9),1,0))</f>
        <v/>
      </c>
    </row>
    <row r="12584">
      <c r="A12584" s="11" t="n"/>
      <c r="B12584" s="11" t="n"/>
      <c r="C12584" s="11" t="n"/>
      <c r="E12584" s="12">
        <f>IF($A12584="","",IF(ISNUMBER($A12584),$A12584,IFERROR(DATEVALUE($A12584),"")))</f>
        <v/>
      </c>
      <c r="F12584" s="12">
        <f>IF($B12584="","",IF(ISNUMBER($B12584),HOUR($B12584)*2+MINUTE($B12584)/30,IFERROR(VALUE(LEFT($B12584,FIND(":",$B12584)-1))*2+VALUE(MID($B12584,FIND(":",$B12584)+1,2))/30,"")))</f>
        <v/>
      </c>
      <c r="G12584" s="12">
        <f>IF($E12584="","",IF(WEEKDAY($E12584,2)&lt;6,1,0))</f>
        <v/>
      </c>
      <c r="H12584" s="12">
        <f>IF(OR($E12584="",$F12584=""),"",IF(AND($G12584=1,$F12584&gt;='Working Hours'!$C$8,$F12584&lt;'Working Hours'!$C$9),1,0))</f>
        <v/>
      </c>
    </row>
    <row r="12585">
      <c r="A12585" s="11" t="n"/>
      <c r="B12585" s="11" t="n"/>
      <c r="C12585" s="11" t="n"/>
      <c r="E12585" s="12">
        <f>IF($A12585="","",IF(ISNUMBER($A12585),$A12585,IFERROR(DATEVALUE($A12585),"")))</f>
        <v/>
      </c>
      <c r="F12585" s="12">
        <f>IF($B12585="","",IF(ISNUMBER($B12585),HOUR($B12585)*2+MINUTE($B12585)/30,IFERROR(VALUE(LEFT($B12585,FIND(":",$B12585)-1))*2+VALUE(MID($B12585,FIND(":",$B12585)+1,2))/30,"")))</f>
        <v/>
      </c>
      <c r="G12585" s="12">
        <f>IF($E12585="","",IF(WEEKDAY($E12585,2)&lt;6,1,0))</f>
        <v/>
      </c>
      <c r="H12585" s="12">
        <f>IF(OR($E12585="",$F12585=""),"",IF(AND($G12585=1,$F12585&gt;='Working Hours'!$C$8,$F12585&lt;'Working Hours'!$C$9),1,0))</f>
        <v/>
      </c>
    </row>
    <row r="12586">
      <c r="A12586" s="11" t="n"/>
      <c r="B12586" s="11" t="n"/>
      <c r="C12586" s="11" t="n"/>
      <c r="E12586" s="12">
        <f>IF($A12586="","",IF(ISNUMBER($A12586),$A12586,IFERROR(DATEVALUE($A12586),"")))</f>
        <v/>
      </c>
      <c r="F12586" s="12">
        <f>IF($B12586="","",IF(ISNUMBER($B12586),HOUR($B12586)*2+MINUTE($B12586)/30,IFERROR(VALUE(LEFT($B12586,FIND(":",$B12586)-1))*2+VALUE(MID($B12586,FIND(":",$B12586)+1,2))/30,"")))</f>
        <v/>
      </c>
      <c r="G12586" s="12">
        <f>IF($E12586="","",IF(WEEKDAY($E12586,2)&lt;6,1,0))</f>
        <v/>
      </c>
      <c r="H12586" s="12">
        <f>IF(OR($E12586="",$F12586=""),"",IF(AND($G12586=1,$F12586&gt;='Working Hours'!$C$8,$F12586&lt;'Working Hours'!$C$9),1,0))</f>
        <v/>
      </c>
    </row>
    <row r="12587">
      <c r="A12587" s="11" t="n"/>
      <c r="B12587" s="11" t="n"/>
      <c r="C12587" s="11" t="n"/>
      <c r="E12587" s="12">
        <f>IF($A12587="","",IF(ISNUMBER($A12587),$A12587,IFERROR(DATEVALUE($A12587),"")))</f>
        <v/>
      </c>
      <c r="F12587" s="12">
        <f>IF($B12587="","",IF(ISNUMBER($B12587),HOUR($B12587)*2+MINUTE($B12587)/30,IFERROR(VALUE(LEFT($B12587,FIND(":",$B12587)-1))*2+VALUE(MID($B12587,FIND(":",$B12587)+1,2))/30,"")))</f>
        <v/>
      </c>
      <c r="G12587" s="12">
        <f>IF($E12587="","",IF(WEEKDAY($E12587,2)&lt;6,1,0))</f>
        <v/>
      </c>
      <c r="H12587" s="12">
        <f>IF(OR($E12587="",$F12587=""),"",IF(AND($G12587=1,$F12587&gt;='Working Hours'!$C$8,$F12587&lt;'Working Hours'!$C$9),1,0))</f>
        <v/>
      </c>
    </row>
    <row r="12588">
      <c r="A12588" s="11" t="n"/>
      <c r="B12588" s="11" t="n"/>
      <c r="C12588" s="11" t="n"/>
      <c r="E12588" s="12">
        <f>IF($A12588="","",IF(ISNUMBER($A12588),$A12588,IFERROR(DATEVALUE($A12588),"")))</f>
        <v/>
      </c>
      <c r="F12588" s="12">
        <f>IF($B12588="","",IF(ISNUMBER($B12588),HOUR($B12588)*2+MINUTE($B12588)/30,IFERROR(VALUE(LEFT($B12588,FIND(":",$B12588)-1))*2+VALUE(MID($B12588,FIND(":",$B12588)+1,2))/30,"")))</f>
        <v/>
      </c>
      <c r="G12588" s="12">
        <f>IF($E12588="","",IF(WEEKDAY($E12588,2)&lt;6,1,0))</f>
        <v/>
      </c>
      <c r="H12588" s="12">
        <f>IF(OR($E12588="",$F12588=""),"",IF(AND($G12588=1,$F12588&gt;='Working Hours'!$C$8,$F12588&lt;'Working Hours'!$C$9),1,0))</f>
        <v/>
      </c>
    </row>
    <row r="12589">
      <c r="A12589" s="11" t="n"/>
      <c r="B12589" s="11" t="n"/>
      <c r="C12589" s="11" t="n"/>
      <c r="E12589" s="12">
        <f>IF($A12589="","",IF(ISNUMBER($A12589),$A12589,IFERROR(DATEVALUE($A12589),"")))</f>
        <v/>
      </c>
      <c r="F12589" s="12">
        <f>IF($B12589="","",IF(ISNUMBER($B12589),HOUR($B12589)*2+MINUTE($B12589)/30,IFERROR(VALUE(LEFT($B12589,FIND(":",$B12589)-1))*2+VALUE(MID($B12589,FIND(":",$B12589)+1,2))/30,"")))</f>
        <v/>
      </c>
      <c r="G12589" s="12">
        <f>IF($E12589="","",IF(WEEKDAY($E12589,2)&lt;6,1,0))</f>
        <v/>
      </c>
      <c r="H12589" s="12">
        <f>IF(OR($E12589="",$F12589=""),"",IF(AND($G12589=1,$F12589&gt;='Working Hours'!$C$8,$F12589&lt;'Working Hours'!$C$9),1,0))</f>
        <v/>
      </c>
    </row>
    <row r="12590">
      <c r="A12590" s="11" t="n"/>
      <c r="B12590" s="11" t="n"/>
      <c r="C12590" s="11" t="n"/>
      <c r="E12590" s="12">
        <f>IF($A12590="","",IF(ISNUMBER($A12590),$A12590,IFERROR(DATEVALUE($A12590),"")))</f>
        <v/>
      </c>
      <c r="F12590" s="12">
        <f>IF($B12590="","",IF(ISNUMBER($B12590),HOUR($B12590)*2+MINUTE($B12590)/30,IFERROR(VALUE(LEFT($B12590,FIND(":",$B12590)-1))*2+VALUE(MID($B12590,FIND(":",$B12590)+1,2))/30,"")))</f>
        <v/>
      </c>
      <c r="G12590" s="12">
        <f>IF($E12590="","",IF(WEEKDAY($E12590,2)&lt;6,1,0))</f>
        <v/>
      </c>
      <c r="H12590" s="12">
        <f>IF(OR($E12590="",$F12590=""),"",IF(AND($G12590=1,$F12590&gt;='Working Hours'!$C$8,$F12590&lt;'Working Hours'!$C$9),1,0))</f>
        <v/>
      </c>
    </row>
    <row r="12591">
      <c r="A12591" s="11" t="n"/>
      <c r="B12591" s="11" t="n"/>
      <c r="C12591" s="11" t="n"/>
      <c r="E12591" s="12">
        <f>IF($A12591="","",IF(ISNUMBER($A12591),$A12591,IFERROR(DATEVALUE($A12591),"")))</f>
        <v/>
      </c>
      <c r="F12591" s="12">
        <f>IF($B12591="","",IF(ISNUMBER($B12591),HOUR($B12591)*2+MINUTE($B12591)/30,IFERROR(VALUE(LEFT($B12591,FIND(":",$B12591)-1))*2+VALUE(MID($B12591,FIND(":",$B12591)+1,2))/30,"")))</f>
        <v/>
      </c>
      <c r="G12591" s="12">
        <f>IF($E12591="","",IF(WEEKDAY($E12591,2)&lt;6,1,0))</f>
        <v/>
      </c>
      <c r="H12591" s="12">
        <f>IF(OR($E12591="",$F12591=""),"",IF(AND($G12591=1,$F12591&gt;='Working Hours'!$C$8,$F12591&lt;'Working Hours'!$C$9),1,0))</f>
        <v/>
      </c>
    </row>
    <row r="12592">
      <c r="A12592" s="11" t="n"/>
      <c r="B12592" s="11" t="n"/>
      <c r="C12592" s="11" t="n"/>
      <c r="E12592" s="12">
        <f>IF($A12592="","",IF(ISNUMBER($A12592),$A12592,IFERROR(DATEVALUE($A12592),"")))</f>
        <v/>
      </c>
      <c r="F12592" s="12">
        <f>IF($B12592="","",IF(ISNUMBER($B12592),HOUR($B12592)*2+MINUTE($B12592)/30,IFERROR(VALUE(LEFT($B12592,FIND(":",$B12592)-1))*2+VALUE(MID($B12592,FIND(":",$B12592)+1,2))/30,"")))</f>
        <v/>
      </c>
      <c r="G12592" s="12">
        <f>IF($E12592="","",IF(WEEKDAY($E12592,2)&lt;6,1,0))</f>
        <v/>
      </c>
      <c r="H12592" s="12">
        <f>IF(OR($E12592="",$F12592=""),"",IF(AND($G12592=1,$F12592&gt;='Working Hours'!$C$8,$F12592&lt;'Working Hours'!$C$9),1,0))</f>
        <v/>
      </c>
    </row>
    <row r="12593">
      <c r="A12593" s="11" t="n"/>
      <c r="B12593" s="11" t="n"/>
      <c r="C12593" s="11" t="n"/>
      <c r="E12593" s="12">
        <f>IF($A12593="","",IF(ISNUMBER($A12593),$A12593,IFERROR(DATEVALUE($A12593),"")))</f>
        <v/>
      </c>
      <c r="F12593" s="12">
        <f>IF($B12593="","",IF(ISNUMBER($B12593),HOUR($B12593)*2+MINUTE($B12593)/30,IFERROR(VALUE(LEFT($B12593,FIND(":",$B12593)-1))*2+VALUE(MID($B12593,FIND(":",$B12593)+1,2))/30,"")))</f>
        <v/>
      </c>
      <c r="G12593" s="12">
        <f>IF($E12593="","",IF(WEEKDAY($E12593,2)&lt;6,1,0))</f>
        <v/>
      </c>
      <c r="H12593" s="12">
        <f>IF(OR($E12593="",$F12593=""),"",IF(AND($G12593=1,$F12593&gt;='Working Hours'!$C$8,$F12593&lt;'Working Hours'!$C$9),1,0))</f>
        <v/>
      </c>
    </row>
    <row r="12594">
      <c r="A12594" s="11" t="n"/>
      <c r="B12594" s="11" t="n"/>
      <c r="C12594" s="11" t="n"/>
      <c r="E12594" s="12">
        <f>IF($A12594="","",IF(ISNUMBER($A12594),$A12594,IFERROR(DATEVALUE($A12594),"")))</f>
        <v/>
      </c>
      <c r="F12594" s="12">
        <f>IF($B12594="","",IF(ISNUMBER($B12594),HOUR($B12594)*2+MINUTE($B12594)/30,IFERROR(VALUE(LEFT($B12594,FIND(":",$B12594)-1))*2+VALUE(MID($B12594,FIND(":",$B12594)+1,2))/30,"")))</f>
        <v/>
      </c>
      <c r="G12594" s="12">
        <f>IF($E12594="","",IF(WEEKDAY($E12594,2)&lt;6,1,0))</f>
        <v/>
      </c>
      <c r="H12594" s="12">
        <f>IF(OR($E12594="",$F12594=""),"",IF(AND($G12594=1,$F12594&gt;='Working Hours'!$C$8,$F12594&lt;'Working Hours'!$C$9),1,0))</f>
        <v/>
      </c>
    </row>
    <row r="12595">
      <c r="A12595" s="11" t="n"/>
      <c r="B12595" s="11" t="n"/>
      <c r="C12595" s="11" t="n"/>
      <c r="E12595" s="12">
        <f>IF($A12595="","",IF(ISNUMBER($A12595),$A12595,IFERROR(DATEVALUE($A12595),"")))</f>
        <v/>
      </c>
      <c r="F12595" s="12">
        <f>IF($B12595="","",IF(ISNUMBER($B12595),HOUR($B12595)*2+MINUTE($B12595)/30,IFERROR(VALUE(LEFT($B12595,FIND(":",$B12595)-1))*2+VALUE(MID($B12595,FIND(":",$B12595)+1,2))/30,"")))</f>
        <v/>
      </c>
      <c r="G12595" s="12">
        <f>IF($E12595="","",IF(WEEKDAY($E12595,2)&lt;6,1,0))</f>
        <v/>
      </c>
      <c r="H12595" s="12">
        <f>IF(OR($E12595="",$F12595=""),"",IF(AND($G12595=1,$F12595&gt;='Working Hours'!$C$8,$F12595&lt;'Working Hours'!$C$9),1,0))</f>
        <v/>
      </c>
    </row>
    <row r="12596">
      <c r="A12596" s="11" t="n"/>
      <c r="B12596" s="11" t="n"/>
      <c r="C12596" s="11" t="n"/>
      <c r="E12596" s="12">
        <f>IF($A12596="","",IF(ISNUMBER($A12596),$A12596,IFERROR(DATEVALUE($A12596),"")))</f>
        <v/>
      </c>
      <c r="F12596" s="12">
        <f>IF($B12596="","",IF(ISNUMBER($B12596),HOUR($B12596)*2+MINUTE($B12596)/30,IFERROR(VALUE(LEFT($B12596,FIND(":",$B12596)-1))*2+VALUE(MID($B12596,FIND(":",$B12596)+1,2))/30,"")))</f>
        <v/>
      </c>
      <c r="G12596" s="12">
        <f>IF($E12596="","",IF(WEEKDAY($E12596,2)&lt;6,1,0))</f>
        <v/>
      </c>
      <c r="H12596" s="12">
        <f>IF(OR($E12596="",$F12596=""),"",IF(AND($G12596=1,$F12596&gt;='Working Hours'!$C$8,$F12596&lt;'Working Hours'!$C$9),1,0))</f>
        <v/>
      </c>
    </row>
    <row r="12597">
      <c r="A12597" s="11" t="n"/>
      <c r="B12597" s="11" t="n"/>
      <c r="C12597" s="11" t="n"/>
      <c r="E12597" s="12">
        <f>IF($A12597="","",IF(ISNUMBER($A12597),$A12597,IFERROR(DATEVALUE($A12597),"")))</f>
        <v/>
      </c>
      <c r="F12597" s="12">
        <f>IF($B12597="","",IF(ISNUMBER($B12597),HOUR($B12597)*2+MINUTE($B12597)/30,IFERROR(VALUE(LEFT($B12597,FIND(":",$B12597)-1))*2+VALUE(MID($B12597,FIND(":",$B12597)+1,2))/30,"")))</f>
        <v/>
      </c>
      <c r="G12597" s="12">
        <f>IF($E12597="","",IF(WEEKDAY($E12597,2)&lt;6,1,0))</f>
        <v/>
      </c>
      <c r="H12597" s="12">
        <f>IF(OR($E12597="",$F12597=""),"",IF(AND($G12597=1,$F12597&gt;='Working Hours'!$C$8,$F12597&lt;'Working Hours'!$C$9),1,0))</f>
        <v/>
      </c>
    </row>
    <row r="12598">
      <c r="A12598" s="11" t="n"/>
      <c r="B12598" s="11" t="n"/>
      <c r="C12598" s="11" t="n"/>
      <c r="E12598" s="12">
        <f>IF($A12598="","",IF(ISNUMBER($A12598),$A12598,IFERROR(DATEVALUE($A12598),"")))</f>
        <v/>
      </c>
      <c r="F12598" s="12">
        <f>IF($B12598="","",IF(ISNUMBER($B12598),HOUR($B12598)*2+MINUTE($B12598)/30,IFERROR(VALUE(LEFT($B12598,FIND(":",$B12598)-1))*2+VALUE(MID($B12598,FIND(":",$B12598)+1,2))/30,"")))</f>
        <v/>
      </c>
      <c r="G12598" s="12">
        <f>IF($E12598="","",IF(WEEKDAY($E12598,2)&lt;6,1,0))</f>
        <v/>
      </c>
      <c r="H12598" s="12">
        <f>IF(OR($E12598="",$F12598=""),"",IF(AND($G12598=1,$F12598&gt;='Working Hours'!$C$8,$F12598&lt;'Working Hours'!$C$9),1,0))</f>
        <v/>
      </c>
    </row>
    <row r="12599">
      <c r="A12599" s="11" t="n"/>
      <c r="B12599" s="11" t="n"/>
      <c r="C12599" s="11" t="n"/>
      <c r="E12599" s="12">
        <f>IF($A12599="","",IF(ISNUMBER($A12599),$A12599,IFERROR(DATEVALUE($A12599),"")))</f>
        <v/>
      </c>
      <c r="F12599" s="12">
        <f>IF($B12599="","",IF(ISNUMBER($B12599),HOUR($B12599)*2+MINUTE($B12599)/30,IFERROR(VALUE(LEFT($B12599,FIND(":",$B12599)-1))*2+VALUE(MID($B12599,FIND(":",$B12599)+1,2))/30,"")))</f>
        <v/>
      </c>
      <c r="G12599" s="12">
        <f>IF($E12599="","",IF(WEEKDAY($E12599,2)&lt;6,1,0))</f>
        <v/>
      </c>
      <c r="H12599" s="12">
        <f>IF(OR($E12599="",$F12599=""),"",IF(AND($G12599=1,$F12599&gt;='Working Hours'!$C$8,$F12599&lt;'Working Hours'!$C$9),1,0))</f>
        <v/>
      </c>
    </row>
    <row r="12600">
      <c r="A12600" s="11" t="n"/>
      <c r="B12600" s="11" t="n"/>
      <c r="C12600" s="11" t="n"/>
      <c r="E12600" s="12">
        <f>IF($A12600="","",IF(ISNUMBER($A12600),$A12600,IFERROR(DATEVALUE($A12600),"")))</f>
        <v/>
      </c>
      <c r="F12600" s="12">
        <f>IF($B12600="","",IF(ISNUMBER($B12600),HOUR($B12600)*2+MINUTE($B12600)/30,IFERROR(VALUE(LEFT($B12600,FIND(":",$B12600)-1))*2+VALUE(MID($B12600,FIND(":",$B12600)+1,2))/30,"")))</f>
        <v/>
      </c>
      <c r="G12600" s="12">
        <f>IF($E12600="","",IF(WEEKDAY($E12600,2)&lt;6,1,0))</f>
        <v/>
      </c>
      <c r="H12600" s="12">
        <f>IF(OR($E12600="",$F12600=""),"",IF(AND($G12600=1,$F12600&gt;='Working Hours'!$C$8,$F12600&lt;'Working Hours'!$C$9),1,0))</f>
        <v/>
      </c>
    </row>
    <row r="12601">
      <c r="A12601" s="11" t="n"/>
      <c r="B12601" s="11" t="n"/>
      <c r="C12601" s="11" t="n"/>
      <c r="E12601" s="12">
        <f>IF($A12601="","",IF(ISNUMBER($A12601),$A12601,IFERROR(DATEVALUE($A12601),"")))</f>
        <v/>
      </c>
      <c r="F12601" s="12">
        <f>IF($B12601="","",IF(ISNUMBER($B12601),HOUR($B12601)*2+MINUTE($B12601)/30,IFERROR(VALUE(LEFT($B12601,FIND(":",$B12601)-1))*2+VALUE(MID($B12601,FIND(":",$B12601)+1,2))/30,"")))</f>
        <v/>
      </c>
      <c r="G12601" s="12">
        <f>IF($E12601="","",IF(WEEKDAY($E12601,2)&lt;6,1,0))</f>
        <v/>
      </c>
      <c r="H12601" s="12">
        <f>IF(OR($E12601="",$F12601=""),"",IF(AND($G12601=1,$F12601&gt;='Working Hours'!$C$8,$F12601&lt;'Working Hours'!$C$9),1,0))</f>
        <v/>
      </c>
    </row>
    <row r="12602">
      <c r="A12602" s="11" t="n"/>
      <c r="B12602" s="11" t="n"/>
      <c r="C12602" s="11" t="n"/>
      <c r="E12602" s="12">
        <f>IF($A12602="","",IF(ISNUMBER($A12602),$A12602,IFERROR(DATEVALUE($A12602),"")))</f>
        <v/>
      </c>
      <c r="F12602" s="12">
        <f>IF($B12602="","",IF(ISNUMBER($B12602),HOUR($B12602)*2+MINUTE($B12602)/30,IFERROR(VALUE(LEFT($B12602,FIND(":",$B12602)-1))*2+VALUE(MID($B12602,FIND(":",$B12602)+1,2))/30,"")))</f>
        <v/>
      </c>
      <c r="G12602" s="12">
        <f>IF($E12602="","",IF(WEEKDAY($E12602,2)&lt;6,1,0))</f>
        <v/>
      </c>
      <c r="H12602" s="12">
        <f>IF(OR($E12602="",$F12602=""),"",IF(AND($G12602=1,$F12602&gt;='Working Hours'!$C$8,$F12602&lt;'Working Hours'!$C$9),1,0))</f>
        <v/>
      </c>
    </row>
    <row r="12603">
      <c r="A12603" s="11" t="n"/>
      <c r="B12603" s="11" t="n"/>
      <c r="C12603" s="11" t="n"/>
      <c r="E12603" s="12">
        <f>IF($A12603="","",IF(ISNUMBER($A12603),$A12603,IFERROR(DATEVALUE($A12603),"")))</f>
        <v/>
      </c>
      <c r="F12603" s="12">
        <f>IF($B12603="","",IF(ISNUMBER($B12603),HOUR($B12603)*2+MINUTE($B12603)/30,IFERROR(VALUE(LEFT($B12603,FIND(":",$B12603)-1))*2+VALUE(MID($B12603,FIND(":",$B12603)+1,2))/30,"")))</f>
        <v/>
      </c>
      <c r="G12603" s="12">
        <f>IF($E12603="","",IF(WEEKDAY($E12603,2)&lt;6,1,0))</f>
        <v/>
      </c>
      <c r="H12603" s="12">
        <f>IF(OR($E12603="",$F12603=""),"",IF(AND($G12603=1,$F12603&gt;='Working Hours'!$C$8,$F12603&lt;'Working Hours'!$C$9),1,0))</f>
        <v/>
      </c>
    </row>
    <row r="12604">
      <c r="A12604" s="11" t="n"/>
      <c r="B12604" s="11" t="n"/>
      <c r="C12604" s="11" t="n"/>
      <c r="E12604" s="12">
        <f>IF($A12604="","",IF(ISNUMBER($A12604),$A12604,IFERROR(DATEVALUE($A12604),"")))</f>
        <v/>
      </c>
      <c r="F12604" s="12">
        <f>IF($B12604="","",IF(ISNUMBER($B12604),HOUR($B12604)*2+MINUTE($B12604)/30,IFERROR(VALUE(LEFT($B12604,FIND(":",$B12604)-1))*2+VALUE(MID($B12604,FIND(":",$B12604)+1,2))/30,"")))</f>
        <v/>
      </c>
      <c r="G12604" s="12">
        <f>IF($E12604="","",IF(WEEKDAY($E12604,2)&lt;6,1,0))</f>
        <v/>
      </c>
      <c r="H12604" s="12">
        <f>IF(OR($E12604="",$F12604=""),"",IF(AND($G12604=1,$F12604&gt;='Working Hours'!$C$8,$F12604&lt;'Working Hours'!$C$9),1,0))</f>
        <v/>
      </c>
    </row>
    <row r="12605">
      <c r="A12605" s="11" t="n"/>
      <c r="B12605" s="11" t="n"/>
      <c r="C12605" s="11" t="n"/>
      <c r="E12605" s="12">
        <f>IF($A12605="","",IF(ISNUMBER($A12605),$A12605,IFERROR(DATEVALUE($A12605),"")))</f>
        <v/>
      </c>
      <c r="F12605" s="12">
        <f>IF($B12605="","",IF(ISNUMBER($B12605),HOUR($B12605)*2+MINUTE($B12605)/30,IFERROR(VALUE(LEFT($B12605,FIND(":",$B12605)-1))*2+VALUE(MID($B12605,FIND(":",$B12605)+1,2))/30,"")))</f>
        <v/>
      </c>
      <c r="G12605" s="12">
        <f>IF($E12605="","",IF(WEEKDAY($E12605,2)&lt;6,1,0))</f>
        <v/>
      </c>
      <c r="H12605" s="12">
        <f>IF(OR($E12605="",$F12605=""),"",IF(AND($G12605=1,$F12605&gt;='Working Hours'!$C$8,$F12605&lt;'Working Hours'!$C$9),1,0))</f>
        <v/>
      </c>
    </row>
    <row r="12606">
      <c r="A12606" s="11" t="n"/>
      <c r="B12606" s="11" t="n"/>
      <c r="C12606" s="11" t="n"/>
      <c r="E12606" s="12">
        <f>IF($A12606="","",IF(ISNUMBER($A12606),$A12606,IFERROR(DATEVALUE($A12606),"")))</f>
        <v/>
      </c>
      <c r="F12606" s="12">
        <f>IF($B12606="","",IF(ISNUMBER($B12606),HOUR($B12606)*2+MINUTE($B12606)/30,IFERROR(VALUE(LEFT($B12606,FIND(":",$B12606)-1))*2+VALUE(MID($B12606,FIND(":",$B12606)+1,2))/30,"")))</f>
        <v/>
      </c>
      <c r="G12606" s="12">
        <f>IF($E12606="","",IF(WEEKDAY($E12606,2)&lt;6,1,0))</f>
        <v/>
      </c>
      <c r="H12606" s="12">
        <f>IF(OR($E12606="",$F12606=""),"",IF(AND($G12606=1,$F12606&gt;='Working Hours'!$C$8,$F12606&lt;'Working Hours'!$C$9),1,0))</f>
        <v/>
      </c>
    </row>
    <row r="12607">
      <c r="A12607" s="11" t="n"/>
      <c r="B12607" s="11" t="n"/>
      <c r="C12607" s="11" t="n"/>
      <c r="E12607" s="12">
        <f>IF($A12607="","",IF(ISNUMBER($A12607),$A12607,IFERROR(DATEVALUE($A12607),"")))</f>
        <v/>
      </c>
      <c r="F12607" s="12">
        <f>IF($B12607="","",IF(ISNUMBER($B12607),HOUR($B12607)*2+MINUTE($B12607)/30,IFERROR(VALUE(LEFT($B12607,FIND(":",$B12607)-1))*2+VALUE(MID($B12607,FIND(":",$B12607)+1,2))/30,"")))</f>
        <v/>
      </c>
      <c r="G12607" s="12">
        <f>IF($E12607="","",IF(WEEKDAY($E12607,2)&lt;6,1,0))</f>
        <v/>
      </c>
      <c r="H12607" s="12">
        <f>IF(OR($E12607="",$F12607=""),"",IF(AND($G12607=1,$F12607&gt;='Working Hours'!$C$8,$F12607&lt;'Working Hours'!$C$9),1,0))</f>
        <v/>
      </c>
    </row>
    <row r="12608">
      <c r="A12608" s="11" t="n"/>
      <c r="B12608" s="11" t="n"/>
      <c r="C12608" s="11" t="n"/>
      <c r="E12608" s="12">
        <f>IF($A12608="","",IF(ISNUMBER($A12608),$A12608,IFERROR(DATEVALUE($A12608),"")))</f>
        <v/>
      </c>
      <c r="F12608" s="12">
        <f>IF($B12608="","",IF(ISNUMBER($B12608),HOUR($B12608)*2+MINUTE($B12608)/30,IFERROR(VALUE(LEFT($B12608,FIND(":",$B12608)-1))*2+VALUE(MID($B12608,FIND(":",$B12608)+1,2))/30,"")))</f>
        <v/>
      </c>
      <c r="G12608" s="12">
        <f>IF($E12608="","",IF(WEEKDAY($E12608,2)&lt;6,1,0))</f>
        <v/>
      </c>
      <c r="H12608" s="12">
        <f>IF(OR($E12608="",$F12608=""),"",IF(AND($G12608=1,$F12608&gt;='Working Hours'!$C$8,$F12608&lt;'Working Hours'!$C$9),1,0))</f>
        <v/>
      </c>
    </row>
    <row r="12609">
      <c r="A12609" s="11" t="n"/>
      <c r="B12609" s="11" t="n"/>
      <c r="C12609" s="11" t="n"/>
      <c r="E12609" s="12">
        <f>IF($A12609="","",IF(ISNUMBER($A12609),$A12609,IFERROR(DATEVALUE($A12609),"")))</f>
        <v/>
      </c>
      <c r="F12609" s="12">
        <f>IF($B12609="","",IF(ISNUMBER($B12609),HOUR($B12609)*2+MINUTE($B12609)/30,IFERROR(VALUE(LEFT($B12609,FIND(":",$B12609)-1))*2+VALUE(MID($B12609,FIND(":",$B12609)+1,2))/30,"")))</f>
        <v/>
      </c>
      <c r="G12609" s="12">
        <f>IF($E12609="","",IF(WEEKDAY($E12609,2)&lt;6,1,0))</f>
        <v/>
      </c>
      <c r="H12609" s="12">
        <f>IF(OR($E12609="",$F12609=""),"",IF(AND($G12609=1,$F12609&gt;='Working Hours'!$C$8,$F12609&lt;'Working Hours'!$C$9),1,0))</f>
        <v/>
      </c>
    </row>
    <row r="12610">
      <c r="A12610" s="11" t="n"/>
      <c r="B12610" s="11" t="n"/>
      <c r="C12610" s="11" t="n"/>
      <c r="E12610" s="12">
        <f>IF($A12610="","",IF(ISNUMBER($A12610),$A12610,IFERROR(DATEVALUE($A12610),"")))</f>
        <v/>
      </c>
      <c r="F12610" s="12">
        <f>IF($B12610="","",IF(ISNUMBER($B12610),HOUR($B12610)*2+MINUTE($B12610)/30,IFERROR(VALUE(LEFT($B12610,FIND(":",$B12610)-1))*2+VALUE(MID($B12610,FIND(":",$B12610)+1,2))/30,"")))</f>
        <v/>
      </c>
      <c r="G12610" s="12">
        <f>IF($E12610="","",IF(WEEKDAY($E12610,2)&lt;6,1,0))</f>
        <v/>
      </c>
      <c r="H12610" s="12">
        <f>IF(OR($E12610="",$F12610=""),"",IF(AND($G12610=1,$F12610&gt;='Working Hours'!$C$8,$F12610&lt;'Working Hours'!$C$9),1,0))</f>
        <v/>
      </c>
    </row>
    <row r="12611">
      <c r="A12611" s="11" t="n"/>
      <c r="B12611" s="11" t="n"/>
      <c r="C12611" s="11" t="n"/>
      <c r="E12611" s="12">
        <f>IF($A12611="","",IF(ISNUMBER($A12611),$A12611,IFERROR(DATEVALUE($A12611),"")))</f>
        <v/>
      </c>
      <c r="F12611" s="12">
        <f>IF($B12611="","",IF(ISNUMBER($B12611),HOUR($B12611)*2+MINUTE($B12611)/30,IFERROR(VALUE(LEFT($B12611,FIND(":",$B12611)-1))*2+VALUE(MID($B12611,FIND(":",$B12611)+1,2))/30,"")))</f>
        <v/>
      </c>
      <c r="G12611" s="12">
        <f>IF($E12611="","",IF(WEEKDAY($E12611,2)&lt;6,1,0))</f>
        <v/>
      </c>
      <c r="H12611" s="12">
        <f>IF(OR($E12611="",$F12611=""),"",IF(AND($G12611=1,$F12611&gt;='Working Hours'!$C$8,$F12611&lt;'Working Hours'!$C$9),1,0))</f>
        <v/>
      </c>
    </row>
    <row r="12612">
      <c r="A12612" s="11" t="n"/>
      <c r="B12612" s="11" t="n"/>
      <c r="C12612" s="11" t="n"/>
      <c r="E12612" s="12">
        <f>IF($A12612="","",IF(ISNUMBER($A12612),$A12612,IFERROR(DATEVALUE($A12612),"")))</f>
        <v/>
      </c>
      <c r="F12612" s="12">
        <f>IF($B12612="","",IF(ISNUMBER($B12612),HOUR($B12612)*2+MINUTE($B12612)/30,IFERROR(VALUE(LEFT($B12612,FIND(":",$B12612)-1))*2+VALUE(MID($B12612,FIND(":",$B12612)+1,2))/30,"")))</f>
        <v/>
      </c>
      <c r="G12612" s="12">
        <f>IF($E12612="","",IF(WEEKDAY($E12612,2)&lt;6,1,0))</f>
        <v/>
      </c>
      <c r="H12612" s="12">
        <f>IF(OR($E12612="",$F12612=""),"",IF(AND($G12612=1,$F12612&gt;='Working Hours'!$C$8,$F12612&lt;'Working Hours'!$C$9),1,0))</f>
        <v/>
      </c>
    </row>
    <row r="12613">
      <c r="A12613" s="11" t="n"/>
      <c r="B12613" s="11" t="n"/>
      <c r="C12613" s="11" t="n"/>
      <c r="E12613" s="12">
        <f>IF($A12613="","",IF(ISNUMBER($A12613),$A12613,IFERROR(DATEVALUE($A12613),"")))</f>
        <v/>
      </c>
      <c r="F12613" s="12">
        <f>IF($B12613="","",IF(ISNUMBER($B12613),HOUR($B12613)*2+MINUTE($B12613)/30,IFERROR(VALUE(LEFT($B12613,FIND(":",$B12613)-1))*2+VALUE(MID($B12613,FIND(":",$B12613)+1,2))/30,"")))</f>
        <v/>
      </c>
      <c r="G12613" s="12">
        <f>IF($E12613="","",IF(WEEKDAY($E12613,2)&lt;6,1,0))</f>
        <v/>
      </c>
      <c r="H12613" s="12">
        <f>IF(OR($E12613="",$F12613=""),"",IF(AND($G12613=1,$F12613&gt;='Working Hours'!$C$8,$F12613&lt;'Working Hours'!$C$9),1,0))</f>
        <v/>
      </c>
    </row>
    <row r="12614">
      <c r="A12614" s="11" t="n"/>
      <c r="B12614" s="11" t="n"/>
      <c r="C12614" s="11" t="n"/>
      <c r="E12614" s="12">
        <f>IF($A12614="","",IF(ISNUMBER($A12614),$A12614,IFERROR(DATEVALUE($A12614),"")))</f>
        <v/>
      </c>
      <c r="F12614" s="12">
        <f>IF($B12614="","",IF(ISNUMBER($B12614),HOUR($B12614)*2+MINUTE($B12614)/30,IFERROR(VALUE(LEFT($B12614,FIND(":",$B12614)-1))*2+VALUE(MID($B12614,FIND(":",$B12614)+1,2))/30,"")))</f>
        <v/>
      </c>
      <c r="G12614" s="12">
        <f>IF($E12614="","",IF(WEEKDAY($E12614,2)&lt;6,1,0))</f>
        <v/>
      </c>
      <c r="H12614" s="12">
        <f>IF(OR($E12614="",$F12614=""),"",IF(AND($G12614=1,$F12614&gt;='Working Hours'!$C$8,$F12614&lt;'Working Hours'!$C$9),1,0))</f>
        <v/>
      </c>
    </row>
    <row r="12615">
      <c r="A12615" s="11" t="n"/>
      <c r="B12615" s="11" t="n"/>
      <c r="C12615" s="11" t="n"/>
      <c r="E12615" s="12">
        <f>IF($A12615="","",IF(ISNUMBER($A12615),$A12615,IFERROR(DATEVALUE($A12615),"")))</f>
        <v/>
      </c>
      <c r="F12615" s="12">
        <f>IF($B12615="","",IF(ISNUMBER($B12615),HOUR($B12615)*2+MINUTE($B12615)/30,IFERROR(VALUE(LEFT($B12615,FIND(":",$B12615)-1))*2+VALUE(MID($B12615,FIND(":",$B12615)+1,2))/30,"")))</f>
        <v/>
      </c>
      <c r="G12615" s="12">
        <f>IF($E12615="","",IF(WEEKDAY($E12615,2)&lt;6,1,0))</f>
        <v/>
      </c>
      <c r="H12615" s="12">
        <f>IF(OR($E12615="",$F12615=""),"",IF(AND($G12615=1,$F12615&gt;='Working Hours'!$C$8,$F12615&lt;'Working Hours'!$C$9),1,0))</f>
        <v/>
      </c>
    </row>
    <row r="12616">
      <c r="A12616" s="11" t="n"/>
      <c r="B12616" s="11" t="n"/>
      <c r="C12616" s="11" t="n"/>
      <c r="E12616" s="12">
        <f>IF($A12616="","",IF(ISNUMBER($A12616),$A12616,IFERROR(DATEVALUE($A12616),"")))</f>
        <v/>
      </c>
      <c r="F12616" s="12">
        <f>IF($B12616="","",IF(ISNUMBER($B12616),HOUR($B12616)*2+MINUTE($B12616)/30,IFERROR(VALUE(LEFT($B12616,FIND(":",$B12616)-1))*2+VALUE(MID($B12616,FIND(":",$B12616)+1,2))/30,"")))</f>
        <v/>
      </c>
      <c r="G12616" s="12">
        <f>IF($E12616="","",IF(WEEKDAY($E12616,2)&lt;6,1,0))</f>
        <v/>
      </c>
      <c r="H12616" s="12">
        <f>IF(OR($E12616="",$F12616=""),"",IF(AND($G12616=1,$F12616&gt;='Working Hours'!$C$8,$F12616&lt;'Working Hours'!$C$9),1,0))</f>
        <v/>
      </c>
    </row>
    <row r="12617">
      <c r="A12617" s="11" t="n"/>
      <c r="B12617" s="11" t="n"/>
      <c r="C12617" s="11" t="n"/>
      <c r="E12617" s="12">
        <f>IF($A12617="","",IF(ISNUMBER($A12617),$A12617,IFERROR(DATEVALUE($A12617),"")))</f>
        <v/>
      </c>
      <c r="F12617" s="12">
        <f>IF($B12617="","",IF(ISNUMBER($B12617),HOUR($B12617)*2+MINUTE($B12617)/30,IFERROR(VALUE(LEFT($B12617,FIND(":",$B12617)-1))*2+VALUE(MID($B12617,FIND(":",$B12617)+1,2))/30,"")))</f>
        <v/>
      </c>
      <c r="G12617" s="12">
        <f>IF($E12617="","",IF(WEEKDAY($E12617,2)&lt;6,1,0))</f>
        <v/>
      </c>
      <c r="H12617" s="12">
        <f>IF(OR($E12617="",$F12617=""),"",IF(AND($G12617=1,$F12617&gt;='Working Hours'!$C$8,$F12617&lt;'Working Hours'!$C$9),1,0))</f>
        <v/>
      </c>
    </row>
    <row r="12618">
      <c r="A12618" s="11" t="n"/>
      <c r="B12618" s="11" t="n"/>
      <c r="C12618" s="11" t="n"/>
      <c r="E12618" s="12">
        <f>IF($A12618="","",IF(ISNUMBER($A12618),$A12618,IFERROR(DATEVALUE($A12618),"")))</f>
        <v/>
      </c>
      <c r="F12618" s="12">
        <f>IF($B12618="","",IF(ISNUMBER($B12618),HOUR($B12618)*2+MINUTE($B12618)/30,IFERROR(VALUE(LEFT($B12618,FIND(":",$B12618)-1))*2+VALUE(MID($B12618,FIND(":",$B12618)+1,2))/30,"")))</f>
        <v/>
      </c>
      <c r="G12618" s="12">
        <f>IF($E12618="","",IF(WEEKDAY($E12618,2)&lt;6,1,0))</f>
        <v/>
      </c>
      <c r="H12618" s="12">
        <f>IF(OR($E12618="",$F12618=""),"",IF(AND($G12618=1,$F12618&gt;='Working Hours'!$C$8,$F12618&lt;'Working Hours'!$C$9),1,0))</f>
        <v/>
      </c>
    </row>
    <row r="12619">
      <c r="A12619" s="11" t="n"/>
      <c r="B12619" s="11" t="n"/>
      <c r="C12619" s="11" t="n"/>
      <c r="E12619" s="12">
        <f>IF($A12619="","",IF(ISNUMBER($A12619),$A12619,IFERROR(DATEVALUE($A12619),"")))</f>
        <v/>
      </c>
      <c r="F12619" s="12">
        <f>IF($B12619="","",IF(ISNUMBER($B12619),HOUR($B12619)*2+MINUTE($B12619)/30,IFERROR(VALUE(LEFT($B12619,FIND(":",$B12619)-1))*2+VALUE(MID($B12619,FIND(":",$B12619)+1,2))/30,"")))</f>
        <v/>
      </c>
      <c r="G12619" s="12">
        <f>IF($E12619="","",IF(WEEKDAY($E12619,2)&lt;6,1,0))</f>
        <v/>
      </c>
      <c r="H12619" s="12">
        <f>IF(OR($E12619="",$F12619=""),"",IF(AND($G12619=1,$F12619&gt;='Working Hours'!$C$8,$F12619&lt;'Working Hours'!$C$9),1,0))</f>
        <v/>
      </c>
    </row>
    <row r="12620">
      <c r="A12620" s="11" t="n"/>
      <c r="B12620" s="11" t="n"/>
      <c r="C12620" s="11" t="n"/>
      <c r="E12620" s="12">
        <f>IF($A12620="","",IF(ISNUMBER($A12620),$A12620,IFERROR(DATEVALUE($A12620),"")))</f>
        <v/>
      </c>
      <c r="F12620" s="12">
        <f>IF($B12620="","",IF(ISNUMBER($B12620),HOUR($B12620)*2+MINUTE($B12620)/30,IFERROR(VALUE(LEFT($B12620,FIND(":",$B12620)-1))*2+VALUE(MID($B12620,FIND(":",$B12620)+1,2))/30,"")))</f>
        <v/>
      </c>
      <c r="G12620" s="12">
        <f>IF($E12620="","",IF(WEEKDAY($E12620,2)&lt;6,1,0))</f>
        <v/>
      </c>
      <c r="H12620" s="12">
        <f>IF(OR($E12620="",$F12620=""),"",IF(AND($G12620=1,$F12620&gt;='Working Hours'!$C$8,$F12620&lt;'Working Hours'!$C$9),1,0))</f>
        <v/>
      </c>
    </row>
    <row r="12621">
      <c r="A12621" s="11" t="n"/>
      <c r="B12621" s="11" t="n"/>
      <c r="C12621" s="11" t="n"/>
      <c r="E12621" s="12">
        <f>IF($A12621="","",IF(ISNUMBER($A12621),$A12621,IFERROR(DATEVALUE($A12621),"")))</f>
        <v/>
      </c>
      <c r="F12621" s="12">
        <f>IF($B12621="","",IF(ISNUMBER($B12621),HOUR($B12621)*2+MINUTE($B12621)/30,IFERROR(VALUE(LEFT($B12621,FIND(":",$B12621)-1))*2+VALUE(MID($B12621,FIND(":",$B12621)+1,2))/30,"")))</f>
        <v/>
      </c>
      <c r="G12621" s="12">
        <f>IF($E12621="","",IF(WEEKDAY($E12621,2)&lt;6,1,0))</f>
        <v/>
      </c>
      <c r="H12621" s="12">
        <f>IF(OR($E12621="",$F12621=""),"",IF(AND($G12621=1,$F12621&gt;='Working Hours'!$C$8,$F12621&lt;'Working Hours'!$C$9),1,0))</f>
        <v/>
      </c>
    </row>
    <row r="12622">
      <c r="A12622" s="11" t="n"/>
      <c r="B12622" s="11" t="n"/>
      <c r="C12622" s="11" t="n"/>
      <c r="E12622" s="12">
        <f>IF($A12622="","",IF(ISNUMBER($A12622),$A12622,IFERROR(DATEVALUE($A12622),"")))</f>
        <v/>
      </c>
      <c r="F12622" s="12">
        <f>IF($B12622="","",IF(ISNUMBER($B12622),HOUR($B12622)*2+MINUTE($B12622)/30,IFERROR(VALUE(LEFT($B12622,FIND(":",$B12622)-1))*2+VALUE(MID($B12622,FIND(":",$B12622)+1,2))/30,"")))</f>
        <v/>
      </c>
      <c r="G12622" s="12">
        <f>IF($E12622="","",IF(WEEKDAY($E12622,2)&lt;6,1,0))</f>
        <v/>
      </c>
      <c r="H12622" s="12">
        <f>IF(OR($E12622="",$F12622=""),"",IF(AND($G12622=1,$F12622&gt;='Working Hours'!$C$8,$F12622&lt;'Working Hours'!$C$9),1,0))</f>
        <v/>
      </c>
    </row>
    <row r="12623">
      <c r="A12623" s="11" t="n"/>
      <c r="B12623" s="11" t="n"/>
      <c r="C12623" s="11" t="n"/>
      <c r="E12623" s="12">
        <f>IF($A12623="","",IF(ISNUMBER($A12623),$A12623,IFERROR(DATEVALUE($A12623),"")))</f>
        <v/>
      </c>
      <c r="F12623" s="12">
        <f>IF($B12623="","",IF(ISNUMBER($B12623),HOUR($B12623)*2+MINUTE($B12623)/30,IFERROR(VALUE(LEFT($B12623,FIND(":",$B12623)-1))*2+VALUE(MID($B12623,FIND(":",$B12623)+1,2))/30,"")))</f>
        <v/>
      </c>
      <c r="G12623" s="12">
        <f>IF($E12623="","",IF(WEEKDAY($E12623,2)&lt;6,1,0))</f>
        <v/>
      </c>
      <c r="H12623" s="12">
        <f>IF(OR($E12623="",$F12623=""),"",IF(AND($G12623=1,$F12623&gt;='Working Hours'!$C$8,$F12623&lt;'Working Hours'!$C$9),1,0))</f>
        <v/>
      </c>
    </row>
    <row r="12624">
      <c r="A12624" s="11" t="n"/>
      <c r="B12624" s="11" t="n"/>
      <c r="C12624" s="11" t="n"/>
      <c r="E12624" s="12">
        <f>IF($A12624="","",IF(ISNUMBER($A12624),$A12624,IFERROR(DATEVALUE($A12624),"")))</f>
        <v/>
      </c>
      <c r="F12624" s="12">
        <f>IF($B12624="","",IF(ISNUMBER($B12624),HOUR($B12624)*2+MINUTE($B12624)/30,IFERROR(VALUE(LEFT($B12624,FIND(":",$B12624)-1))*2+VALUE(MID($B12624,FIND(":",$B12624)+1,2))/30,"")))</f>
        <v/>
      </c>
      <c r="G12624" s="12">
        <f>IF($E12624="","",IF(WEEKDAY($E12624,2)&lt;6,1,0))</f>
        <v/>
      </c>
      <c r="H12624" s="12">
        <f>IF(OR($E12624="",$F12624=""),"",IF(AND($G12624=1,$F12624&gt;='Working Hours'!$C$8,$F12624&lt;'Working Hours'!$C$9),1,0))</f>
        <v/>
      </c>
    </row>
    <row r="12625">
      <c r="A12625" s="11" t="n"/>
      <c r="B12625" s="11" t="n"/>
      <c r="C12625" s="11" t="n"/>
      <c r="E12625" s="12">
        <f>IF($A12625="","",IF(ISNUMBER($A12625),$A12625,IFERROR(DATEVALUE($A12625),"")))</f>
        <v/>
      </c>
      <c r="F12625" s="12">
        <f>IF($B12625="","",IF(ISNUMBER($B12625),HOUR($B12625)*2+MINUTE($B12625)/30,IFERROR(VALUE(LEFT($B12625,FIND(":",$B12625)-1))*2+VALUE(MID($B12625,FIND(":",$B12625)+1,2))/30,"")))</f>
        <v/>
      </c>
      <c r="G12625" s="12">
        <f>IF($E12625="","",IF(WEEKDAY($E12625,2)&lt;6,1,0))</f>
        <v/>
      </c>
      <c r="H12625" s="12">
        <f>IF(OR($E12625="",$F12625=""),"",IF(AND($G12625=1,$F12625&gt;='Working Hours'!$C$8,$F12625&lt;'Working Hours'!$C$9),1,0))</f>
        <v/>
      </c>
    </row>
    <row r="12626">
      <c r="A12626" s="11" t="n"/>
      <c r="B12626" s="11" t="n"/>
      <c r="C12626" s="11" t="n"/>
      <c r="E12626" s="12">
        <f>IF($A12626="","",IF(ISNUMBER($A12626),$A12626,IFERROR(DATEVALUE($A12626),"")))</f>
        <v/>
      </c>
      <c r="F12626" s="12">
        <f>IF($B12626="","",IF(ISNUMBER($B12626),HOUR($B12626)*2+MINUTE($B12626)/30,IFERROR(VALUE(LEFT($B12626,FIND(":",$B12626)-1))*2+VALUE(MID($B12626,FIND(":",$B12626)+1,2))/30,"")))</f>
        <v/>
      </c>
      <c r="G12626" s="12">
        <f>IF($E12626="","",IF(WEEKDAY($E12626,2)&lt;6,1,0))</f>
        <v/>
      </c>
      <c r="H12626" s="12">
        <f>IF(OR($E12626="",$F12626=""),"",IF(AND($G12626=1,$F12626&gt;='Working Hours'!$C$8,$F12626&lt;'Working Hours'!$C$9),1,0))</f>
        <v/>
      </c>
    </row>
    <row r="12627">
      <c r="A12627" s="11" t="n"/>
      <c r="B12627" s="11" t="n"/>
      <c r="C12627" s="11" t="n"/>
      <c r="E12627" s="12">
        <f>IF($A12627="","",IF(ISNUMBER($A12627),$A12627,IFERROR(DATEVALUE($A12627),"")))</f>
        <v/>
      </c>
      <c r="F12627" s="12">
        <f>IF($B12627="","",IF(ISNUMBER($B12627),HOUR($B12627)*2+MINUTE($B12627)/30,IFERROR(VALUE(LEFT($B12627,FIND(":",$B12627)-1))*2+VALUE(MID($B12627,FIND(":",$B12627)+1,2))/30,"")))</f>
        <v/>
      </c>
      <c r="G12627" s="12">
        <f>IF($E12627="","",IF(WEEKDAY($E12627,2)&lt;6,1,0))</f>
        <v/>
      </c>
      <c r="H12627" s="12">
        <f>IF(OR($E12627="",$F12627=""),"",IF(AND($G12627=1,$F12627&gt;='Working Hours'!$C$8,$F12627&lt;'Working Hours'!$C$9),1,0))</f>
        <v/>
      </c>
    </row>
    <row r="12628">
      <c r="A12628" s="11" t="n"/>
      <c r="B12628" s="11" t="n"/>
      <c r="C12628" s="11" t="n"/>
      <c r="E12628" s="12">
        <f>IF($A12628="","",IF(ISNUMBER($A12628),$A12628,IFERROR(DATEVALUE($A12628),"")))</f>
        <v/>
      </c>
      <c r="F12628" s="12">
        <f>IF($B12628="","",IF(ISNUMBER($B12628),HOUR($B12628)*2+MINUTE($B12628)/30,IFERROR(VALUE(LEFT($B12628,FIND(":",$B12628)-1))*2+VALUE(MID($B12628,FIND(":",$B12628)+1,2))/30,"")))</f>
        <v/>
      </c>
      <c r="G12628" s="12">
        <f>IF($E12628="","",IF(WEEKDAY($E12628,2)&lt;6,1,0))</f>
        <v/>
      </c>
      <c r="H12628" s="12">
        <f>IF(OR($E12628="",$F12628=""),"",IF(AND($G12628=1,$F12628&gt;='Working Hours'!$C$8,$F12628&lt;'Working Hours'!$C$9),1,0))</f>
        <v/>
      </c>
    </row>
    <row r="12629">
      <c r="A12629" s="11" t="n"/>
      <c r="B12629" s="11" t="n"/>
      <c r="C12629" s="11" t="n"/>
      <c r="E12629" s="12">
        <f>IF($A12629="","",IF(ISNUMBER($A12629),$A12629,IFERROR(DATEVALUE($A12629),"")))</f>
        <v/>
      </c>
      <c r="F12629" s="12">
        <f>IF($B12629="","",IF(ISNUMBER($B12629),HOUR($B12629)*2+MINUTE($B12629)/30,IFERROR(VALUE(LEFT($B12629,FIND(":",$B12629)-1))*2+VALUE(MID($B12629,FIND(":",$B12629)+1,2))/30,"")))</f>
        <v/>
      </c>
      <c r="G12629" s="12">
        <f>IF($E12629="","",IF(WEEKDAY($E12629,2)&lt;6,1,0))</f>
        <v/>
      </c>
      <c r="H12629" s="12">
        <f>IF(OR($E12629="",$F12629=""),"",IF(AND($G12629=1,$F12629&gt;='Working Hours'!$C$8,$F12629&lt;'Working Hours'!$C$9),1,0))</f>
        <v/>
      </c>
    </row>
    <row r="12630">
      <c r="A12630" s="11" t="n"/>
      <c r="B12630" s="11" t="n"/>
      <c r="C12630" s="11" t="n"/>
      <c r="E12630" s="12">
        <f>IF($A12630="","",IF(ISNUMBER($A12630),$A12630,IFERROR(DATEVALUE($A12630),"")))</f>
        <v/>
      </c>
      <c r="F12630" s="12">
        <f>IF($B12630="","",IF(ISNUMBER($B12630),HOUR($B12630)*2+MINUTE($B12630)/30,IFERROR(VALUE(LEFT($B12630,FIND(":",$B12630)-1))*2+VALUE(MID($B12630,FIND(":",$B12630)+1,2))/30,"")))</f>
        <v/>
      </c>
      <c r="G12630" s="12">
        <f>IF($E12630="","",IF(WEEKDAY($E12630,2)&lt;6,1,0))</f>
        <v/>
      </c>
      <c r="H12630" s="12">
        <f>IF(OR($E12630="",$F12630=""),"",IF(AND($G12630=1,$F12630&gt;='Working Hours'!$C$8,$F12630&lt;'Working Hours'!$C$9),1,0))</f>
        <v/>
      </c>
    </row>
    <row r="12631">
      <c r="A12631" s="11" t="n"/>
      <c r="B12631" s="11" t="n"/>
      <c r="C12631" s="11" t="n"/>
      <c r="E12631" s="12">
        <f>IF($A12631="","",IF(ISNUMBER($A12631),$A12631,IFERROR(DATEVALUE($A12631),"")))</f>
        <v/>
      </c>
      <c r="F12631" s="12">
        <f>IF($B12631="","",IF(ISNUMBER($B12631),HOUR($B12631)*2+MINUTE($B12631)/30,IFERROR(VALUE(LEFT($B12631,FIND(":",$B12631)-1))*2+VALUE(MID($B12631,FIND(":",$B12631)+1,2))/30,"")))</f>
        <v/>
      </c>
      <c r="G12631" s="12">
        <f>IF($E12631="","",IF(WEEKDAY($E12631,2)&lt;6,1,0))</f>
        <v/>
      </c>
      <c r="H12631" s="12">
        <f>IF(OR($E12631="",$F12631=""),"",IF(AND($G12631=1,$F12631&gt;='Working Hours'!$C$8,$F12631&lt;'Working Hours'!$C$9),1,0))</f>
        <v/>
      </c>
    </row>
    <row r="12632">
      <c r="A12632" s="11" t="n"/>
      <c r="B12632" s="11" t="n"/>
      <c r="C12632" s="11" t="n"/>
      <c r="E12632" s="12">
        <f>IF($A12632="","",IF(ISNUMBER($A12632),$A12632,IFERROR(DATEVALUE($A12632),"")))</f>
        <v/>
      </c>
      <c r="F12632" s="12">
        <f>IF($B12632="","",IF(ISNUMBER($B12632),HOUR($B12632)*2+MINUTE($B12632)/30,IFERROR(VALUE(LEFT($B12632,FIND(":",$B12632)-1))*2+VALUE(MID($B12632,FIND(":",$B12632)+1,2))/30,"")))</f>
        <v/>
      </c>
      <c r="G12632" s="12">
        <f>IF($E12632="","",IF(WEEKDAY($E12632,2)&lt;6,1,0))</f>
        <v/>
      </c>
      <c r="H12632" s="12">
        <f>IF(OR($E12632="",$F12632=""),"",IF(AND($G12632=1,$F12632&gt;='Working Hours'!$C$8,$F12632&lt;'Working Hours'!$C$9),1,0))</f>
        <v/>
      </c>
    </row>
    <row r="12633">
      <c r="A12633" s="11" t="n"/>
      <c r="B12633" s="11" t="n"/>
      <c r="C12633" s="11" t="n"/>
      <c r="E12633" s="12">
        <f>IF($A12633="","",IF(ISNUMBER($A12633),$A12633,IFERROR(DATEVALUE($A12633),"")))</f>
        <v/>
      </c>
      <c r="F12633" s="12">
        <f>IF($B12633="","",IF(ISNUMBER($B12633),HOUR($B12633)*2+MINUTE($B12633)/30,IFERROR(VALUE(LEFT($B12633,FIND(":",$B12633)-1))*2+VALUE(MID($B12633,FIND(":",$B12633)+1,2))/30,"")))</f>
        <v/>
      </c>
      <c r="G12633" s="12">
        <f>IF($E12633="","",IF(WEEKDAY($E12633,2)&lt;6,1,0))</f>
        <v/>
      </c>
      <c r="H12633" s="12">
        <f>IF(OR($E12633="",$F12633=""),"",IF(AND($G12633=1,$F12633&gt;='Working Hours'!$C$8,$F12633&lt;'Working Hours'!$C$9),1,0))</f>
        <v/>
      </c>
    </row>
    <row r="12634">
      <c r="A12634" s="11" t="n"/>
      <c r="B12634" s="11" t="n"/>
      <c r="C12634" s="11" t="n"/>
      <c r="E12634" s="12">
        <f>IF($A12634="","",IF(ISNUMBER($A12634),$A12634,IFERROR(DATEVALUE($A12634),"")))</f>
        <v/>
      </c>
      <c r="F12634" s="12">
        <f>IF($B12634="","",IF(ISNUMBER($B12634),HOUR($B12634)*2+MINUTE($B12634)/30,IFERROR(VALUE(LEFT($B12634,FIND(":",$B12634)-1))*2+VALUE(MID($B12634,FIND(":",$B12634)+1,2))/30,"")))</f>
        <v/>
      </c>
      <c r="G12634" s="12">
        <f>IF($E12634="","",IF(WEEKDAY($E12634,2)&lt;6,1,0))</f>
        <v/>
      </c>
      <c r="H12634" s="12">
        <f>IF(OR($E12634="",$F12634=""),"",IF(AND($G12634=1,$F12634&gt;='Working Hours'!$C$8,$F12634&lt;'Working Hours'!$C$9),1,0))</f>
        <v/>
      </c>
    </row>
    <row r="12635">
      <c r="A12635" s="11" t="n"/>
      <c r="B12635" s="11" t="n"/>
      <c r="C12635" s="11" t="n"/>
      <c r="E12635" s="12">
        <f>IF($A12635="","",IF(ISNUMBER($A12635),$A12635,IFERROR(DATEVALUE($A12635),"")))</f>
        <v/>
      </c>
      <c r="F12635" s="12">
        <f>IF($B12635="","",IF(ISNUMBER($B12635),HOUR($B12635)*2+MINUTE($B12635)/30,IFERROR(VALUE(LEFT($B12635,FIND(":",$B12635)-1))*2+VALUE(MID($B12635,FIND(":",$B12635)+1,2))/30,"")))</f>
        <v/>
      </c>
      <c r="G12635" s="12">
        <f>IF($E12635="","",IF(WEEKDAY($E12635,2)&lt;6,1,0))</f>
        <v/>
      </c>
      <c r="H12635" s="12">
        <f>IF(OR($E12635="",$F12635=""),"",IF(AND($G12635=1,$F12635&gt;='Working Hours'!$C$8,$F12635&lt;'Working Hours'!$C$9),1,0))</f>
        <v/>
      </c>
    </row>
    <row r="12636">
      <c r="A12636" s="11" t="n"/>
      <c r="B12636" s="11" t="n"/>
      <c r="C12636" s="11" t="n"/>
      <c r="E12636" s="12">
        <f>IF($A12636="","",IF(ISNUMBER($A12636),$A12636,IFERROR(DATEVALUE($A12636),"")))</f>
        <v/>
      </c>
      <c r="F12636" s="12">
        <f>IF($B12636="","",IF(ISNUMBER($B12636),HOUR($B12636)*2+MINUTE($B12636)/30,IFERROR(VALUE(LEFT($B12636,FIND(":",$B12636)-1))*2+VALUE(MID($B12636,FIND(":",$B12636)+1,2))/30,"")))</f>
        <v/>
      </c>
      <c r="G12636" s="12">
        <f>IF($E12636="","",IF(WEEKDAY($E12636,2)&lt;6,1,0))</f>
        <v/>
      </c>
      <c r="H12636" s="12">
        <f>IF(OR($E12636="",$F12636=""),"",IF(AND($G12636=1,$F12636&gt;='Working Hours'!$C$8,$F12636&lt;'Working Hours'!$C$9),1,0))</f>
        <v/>
      </c>
    </row>
    <row r="12637">
      <c r="A12637" s="11" t="n"/>
      <c r="B12637" s="11" t="n"/>
      <c r="C12637" s="11" t="n"/>
      <c r="E12637" s="12">
        <f>IF($A12637="","",IF(ISNUMBER($A12637),$A12637,IFERROR(DATEVALUE($A12637),"")))</f>
        <v/>
      </c>
      <c r="F12637" s="12">
        <f>IF($B12637="","",IF(ISNUMBER($B12637),HOUR($B12637)*2+MINUTE($B12637)/30,IFERROR(VALUE(LEFT($B12637,FIND(":",$B12637)-1))*2+VALUE(MID($B12637,FIND(":",$B12637)+1,2))/30,"")))</f>
        <v/>
      </c>
      <c r="G12637" s="12">
        <f>IF($E12637="","",IF(WEEKDAY($E12637,2)&lt;6,1,0))</f>
        <v/>
      </c>
      <c r="H12637" s="12">
        <f>IF(OR($E12637="",$F12637=""),"",IF(AND($G12637=1,$F12637&gt;='Working Hours'!$C$8,$F12637&lt;'Working Hours'!$C$9),1,0))</f>
        <v/>
      </c>
    </row>
    <row r="12638">
      <c r="A12638" s="11" t="n"/>
      <c r="B12638" s="11" t="n"/>
      <c r="C12638" s="11" t="n"/>
      <c r="E12638" s="12">
        <f>IF($A12638="","",IF(ISNUMBER($A12638),$A12638,IFERROR(DATEVALUE($A12638),"")))</f>
        <v/>
      </c>
      <c r="F12638" s="12">
        <f>IF($B12638="","",IF(ISNUMBER($B12638),HOUR($B12638)*2+MINUTE($B12638)/30,IFERROR(VALUE(LEFT($B12638,FIND(":",$B12638)-1))*2+VALUE(MID($B12638,FIND(":",$B12638)+1,2))/30,"")))</f>
        <v/>
      </c>
      <c r="G12638" s="12">
        <f>IF($E12638="","",IF(WEEKDAY($E12638,2)&lt;6,1,0))</f>
        <v/>
      </c>
      <c r="H12638" s="12">
        <f>IF(OR($E12638="",$F12638=""),"",IF(AND($G12638=1,$F12638&gt;='Working Hours'!$C$8,$F12638&lt;'Working Hours'!$C$9),1,0))</f>
        <v/>
      </c>
    </row>
    <row r="12639">
      <c r="A12639" s="11" t="n"/>
      <c r="B12639" s="11" t="n"/>
      <c r="C12639" s="11" t="n"/>
      <c r="E12639" s="12">
        <f>IF($A12639="","",IF(ISNUMBER($A12639),$A12639,IFERROR(DATEVALUE($A12639),"")))</f>
        <v/>
      </c>
      <c r="F12639" s="12">
        <f>IF($B12639="","",IF(ISNUMBER($B12639),HOUR($B12639)*2+MINUTE($B12639)/30,IFERROR(VALUE(LEFT($B12639,FIND(":",$B12639)-1))*2+VALUE(MID($B12639,FIND(":",$B12639)+1,2))/30,"")))</f>
        <v/>
      </c>
      <c r="G12639" s="12">
        <f>IF($E12639="","",IF(WEEKDAY($E12639,2)&lt;6,1,0))</f>
        <v/>
      </c>
      <c r="H12639" s="12">
        <f>IF(OR($E12639="",$F12639=""),"",IF(AND($G12639=1,$F12639&gt;='Working Hours'!$C$8,$F12639&lt;'Working Hours'!$C$9),1,0))</f>
        <v/>
      </c>
    </row>
    <row r="12640">
      <c r="A12640" s="11" t="n"/>
      <c r="B12640" s="11" t="n"/>
      <c r="C12640" s="11" t="n"/>
      <c r="E12640" s="12">
        <f>IF($A12640="","",IF(ISNUMBER($A12640),$A12640,IFERROR(DATEVALUE($A12640),"")))</f>
        <v/>
      </c>
      <c r="F12640" s="12">
        <f>IF($B12640="","",IF(ISNUMBER($B12640),HOUR($B12640)*2+MINUTE($B12640)/30,IFERROR(VALUE(LEFT($B12640,FIND(":",$B12640)-1))*2+VALUE(MID($B12640,FIND(":",$B12640)+1,2))/30,"")))</f>
        <v/>
      </c>
      <c r="G12640" s="12">
        <f>IF($E12640="","",IF(WEEKDAY($E12640,2)&lt;6,1,0))</f>
        <v/>
      </c>
      <c r="H12640" s="12">
        <f>IF(OR($E12640="",$F12640=""),"",IF(AND($G12640=1,$F12640&gt;='Working Hours'!$C$8,$F12640&lt;'Working Hours'!$C$9),1,0))</f>
        <v/>
      </c>
    </row>
    <row r="12641">
      <c r="A12641" s="11" t="n"/>
      <c r="B12641" s="11" t="n"/>
      <c r="C12641" s="11" t="n"/>
      <c r="E12641" s="12">
        <f>IF($A12641="","",IF(ISNUMBER($A12641),$A12641,IFERROR(DATEVALUE($A12641),"")))</f>
        <v/>
      </c>
      <c r="F12641" s="12">
        <f>IF($B12641="","",IF(ISNUMBER($B12641),HOUR($B12641)*2+MINUTE($B12641)/30,IFERROR(VALUE(LEFT($B12641,FIND(":",$B12641)-1))*2+VALUE(MID($B12641,FIND(":",$B12641)+1,2))/30,"")))</f>
        <v/>
      </c>
      <c r="G12641" s="12">
        <f>IF($E12641="","",IF(WEEKDAY($E12641,2)&lt;6,1,0))</f>
        <v/>
      </c>
      <c r="H12641" s="12">
        <f>IF(OR($E12641="",$F12641=""),"",IF(AND($G12641=1,$F12641&gt;='Working Hours'!$C$8,$F12641&lt;'Working Hours'!$C$9),1,0))</f>
        <v/>
      </c>
    </row>
    <row r="12642">
      <c r="A12642" s="11" t="n"/>
      <c r="B12642" s="11" t="n"/>
      <c r="C12642" s="11" t="n"/>
      <c r="E12642" s="12">
        <f>IF($A12642="","",IF(ISNUMBER($A12642),$A12642,IFERROR(DATEVALUE($A12642),"")))</f>
        <v/>
      </c>
      <c r="F12642" s="12">
        <f>IF($B12642="","",IF(ISNUMBER($B12642),HOUR($B12642)*2+MINUTE($B12642)/30,IFERROR(VALUE(LEFT($B12642,FIND(":",$B12642)-1))*2+VALUE(MID($B12642,FIND(":",$B12642)+1,2))/30,"")))</f>
        <v/>
      </c>
      <c r="G12642" s="12">
        <f>IF($E12642="","",IF(WEEKDAY($E12642,2)&lt;6,1,0))</f>
        <v/>
      </c>
      <c r="H12642" s="12">
        <f>IF(OR($E12642="",$F12642=""),"",IF(AND($G12642=1,$F12642&gt;='Working Hours'!$C$8,$F12642&lt;'Working Hours'!$C$9),1,0))</f>
        <v/>
      </c>
    </row>
    <row r="12643">
      <c r="A12643" s="11" t="n"/>
      <c r="B12643" s="11" t="n"/>
      <c r="C12643" s="11" t="n"/>
      <c r="E12643" s="12">
        <f>IF($A12643="","",IF(ISNUMBER($A12643),$A12643,IFERROR(DATEVALUE($A12643),"")))</f>
        <v/>
      </c>
      <c r="F12643" s="12">
        <f>IF($B12643="","",IF(ISNUMBER($B12643),HOUR($B12643)*2+MINUTE($B12643)/30,IFERROR(VALUE(LEFT($B12643,FIND(":",$B12643)-1))*2+VALUE(MID($B12643,FIND(":",$B12643)+1,2))/30,"")))</f>
        <v/>
      </c>
      <c r="G12643" s="12">
        <f>IF($E12643="","",IF(WEEKDAY($E12643,2)&lt;6,1,0))</f>
        <v/>
      </c>
      <c r="H12643" s="12">
        <f>IF(OR($E12643="",$F12643=""),"",IF(AND($G12643=1,$F12643&gt;='Working Hours'!$C$8,$F12643&lt;'Working Hours'!$C$9),1,0))</f>
        <v/>
      </c>
    </row>
    <row r="12644">
      <c r="A12644" s="11" t="n"/>
      <c r="B12644" s="11" t="n"/>
      <c r="C12644" s="11" t="n"/>
      <c r="E12644" s="12">
        <f>IF($A12644="","",IF(ISNUMBER($A12644),$A12644,IFERROR(DATEVALUE($A12644),"")))</f>
        <v/>
      </c>
      <c r="F12644" s="12">
        <f>IF($B12644="","",IF(ISNUMBER($B12644),HOUR($B12644)*2+MINUTE($B12644)/30,IFERROR(VALUE(LEFT($B12644,FIND(":",$B12644)-1))*2+VALUE(MID($B12644,FIND(":",$B12644)+1,2))/30,"")))</f>
        <v/>
      </c>
      <c r="G12644" s="12">
        <f>IF($E12644="","",IF(WEEKDAY($E12644,2)&lt;6,1,0))</f>
        <v/>
      </c>
      <c r="H12644" s="12">
        <f>IF(OR($E12644="",$F12644=""),"",IF(AND($G12644=1,$F12644&gt;='Working Hours'!$C$8,$F12644&lt;'Working Hours'!$C$9),1,0))</f>
        <v/>
      </c>
    </row>
    <row r="12645">
      <c r="A12645" s="11" t="n"/>
      <c r="B12645" s="11" t="n"/>
      <c r="C12645" s="11" t="n"/>
      <c r="E12645" s="12">
        <f>IF($A12645="","",IF(ISNUMBER($A12645),$A12645,IFERROR(DATEVALUE($A12645),"")))</f>
        <v/>
      </c>
      <c r="F12645" s="12">
        <f>IF($B12645="","",IF(ISNUMBER($B12645),HOUR($B12645)*2+MINUTE($B12645)/30,IFERROR(VALUE(LEFT($B12645,FIND(":",$B12645)-1))*2+VALUE(MID($B12645,FIND(":",$B12645)+1,2))/30,"")))</f>
        <v/>
      </c>
      <c r="G12645" s="12">
        <f>IF($E12645="","",IF(WEEKDAY($E12645,2)&lt;6,1,0))</f>
        <v/>
      </c>
      <c r="H12645" s="12">
        <f>IF(OR($E12645="",$F12645=""),"",IF(AND($G12645=1,$F12645&gt;='Working Hours'!$C$8,$F12645&lt;'Working Hours'!$C$9),1,0))</f>
        <v/>
      </c>
    </row>
    <row r="12646">
      <c r="A12646" s="11" t="n"/>
      <c r="B12646" s="11" t="n"/>
      <c r="C12646" s="11" t="n"/>
      <c r="E12646" s="12">
        <f>IF($A12646="","",IF(ISNUMBER($A12646),$A12646,IFERROR(DATEVALUE($A12646),"")))</f>
        <v/>
      </c>
      <c r="F12646" s="12">
        <f>IF($B12646="","",IF(ISNUMBER($B12646),HOUR($B12646)*2+MINUTE($B12646)/30,IFERROR(VALUE(LEFT($B12646,FIND(":",$B12646)-1))*2+VALUE(MID($B12646,FIND(":",$B12646)+1,2))/30,"")))</f>
        <v/>
      </c>
      <c r="G12646" s="12">
        <f>IF($E12646="","",IF(WEEKDAY($E12646,2)&lt;6,1,0))</f>
        <v/>
      </c>
      <c r="H12646" s="12">
        <f>IF(OR($E12646="",$F12646=""),"",IF(AND($G12646=1,$F12646&gt;='Working Hours'!$C$8,$F12646&lt;'Working Hours'!$C$9),1,0))</f>
        <v/>
      </c>
    </row>
    <row r="12647">
      <c r="A12647" s="11" t="n"/>
      <c r="B12647" s="11" t="n"/>
      <c r="C12647" s="11" t="n"/>
      <c r="E12647" s="12">
        <f>IF($A12647="","",IF(ISNUMBER($A12647),$A12647,IFERROR(DATEVALUE($A12647),"")))</f>
        <v/>
      </c>
      <c r="F12647" s="12">
        <f>IF($B12647="","",IF(ISNUMBER($B12647),HOUR($B12647)*2+MINUTE($B12647)/30,IFERROR(VALUE(LEFT($B12647,FIND(":",$B12647)-1))*2+VALUE(MID($B12647,FIND(":",$B12647)+1,2))/30,"")))</f>
        <v/>
      </c>
      <c r="G12647" s="12">
        <f>IF($E12647="","",IF(WEEKDAY($E12647,2)&lt;6,1,0))</f>
        <v/>
      </c>
      <c r="H12647" s="12">
        <f>IF(OR($E12647="",$F12647=""),"",IF(AND($G12647=1,$F12647&gt;='Working Hours'!$C$8,$F12647&lt;'Working Hours'!$C$9),1,0))</f>
        <v/>
      </c>
    </row>
    <row r="12648">
      <c r="A12648" s="11" t="n"/>
      <c r="B12648" s="11" t="n"/>
      <c r="C12648" s="11" t="n"/>
      <c r="E12648" s="12">
        <f>IF($A12648="","",IF(ISNUMBER($A12648),$A12648,IFERROR(DATEVALUE($A12648),"")))</f>
        <v/>
      </c>
      <c r="F12648" s="12">
        <f>IF($B12648="","",IF(ISNUMBER($B12648),HOUR($B12648)*2+MINUTE($B12648)/30,IFERROR(VALUE(LEFT($B12648,FIND(":",$B12648)-1))*2+VALUE(MID($B12648,FIND(":",$B12648)+1,2))/30,"")))</f>
        <v/>
      </c>
      <c r="G12648" s="12">
        <f>IF($E12648="","",IF(WEEKDAY($E12648,2)&lt;6,1,0))</f>
        <v/>
      </c>
      <c r="H12648" s="12">
        <f>IF(OR($E12648="",$F12648=""),"",IF(AND($G12648=1,$F12648&gt;='Working Hours'!$C$8,$F12648&lt;'Working Hours'!$C$9),1,0))</f>
        <v/>
      </c>
    </row>
    <row r="12649">
      <c r="A12649" s="11" t="n"/>
      <c r="B12649" s="11" t="n"/>
      <c r="C12649" s="11" t="n"/>
      <c r="E12649" s="12">
        <f>IF($A12649="","",IF(ISNUMBER($A12649),$A12649,IFERROR(DATEVALUE($A12649),"")))</f>
        <v/>
      </c>
      <c r="F12649" s="12">
        <f>IF($B12649="","",IF(ISNUMBER($B12649),HOUR($B12649)*2+MINUTE($B12649)/30,IFERROR(VALUE(LEFT($B12649,FIND(":",$B12649)-1))*2+VALUE(MID($B12649,FIND(":",$B12649)+1,2))/30,"")))</f>
        <v/>
      </c>
      <c r="G12649" s="12">
        <f>IF($E12649="","",IF(WEEKDAY($E12649,2)&lt;6,1,0))</f>
        <v/>
      </c>
      <c r="H12649" s="12">
        <f>IF(OR($E12649="",$F12649=""),"",IF(AND($G12649=1,$F12649&gt;='Working Hours'!$C$8,$F12649&lt;'Working Hours'!$C$9),1,0))</f>
        <v/>
      </c>
    </row>
    <row r="12650">
      <c r="A12650" s="11" t="n"/>
      <c r="B12650" s="11" t="n"/>
      <c r="C12650" s="11" t="n"/>
      <c r="E12650" s="12">
        <f>IF($A12650="","",IF(ISNUMBER($A12650),$A12650,IFERROR(DATEVALUE($A12650),"")))</f>
        <v/>
      </c>
      <c r="F12650" s="12">
        <f>IF($B12650="","",IF(ISNUMBER($B12650),HOUR($B12650)*2+MINUTE($B12650)/30,IFERROR(VALUE(LEFT($B12650,FIND(":",$B12650)-1))*2+VALUE(MID($B12650,FIND(":",$B12650)+1,2))/30,"")))</f>
        <v/>
      </c>
      <c r="G12650" s="12">
        <f>IF($E12650="","",IF(WEEKDAY($E12650,2)&lt;6,1,0))</f>
        <v/>
      </c>
      <c r="H12650" s="12">
        <f>IF(OR($E12650="",$F12650=""),"",IF(AND($G12650=1,$F12650&gt;='Working Hours'!$C$8,$F12650&lt;'Working Hours'!$C$9),1,0))</f>
        <v/>
      </c>
    </row>
    <row r="12651">
      <c r="A12651" s="11" t="n"/>
      <c r="B12651" s="11" t="n"/>
      <c r="C12651" s="11" t="n"/>
      <c r="E12651" s="12">
        <f>IF($A12651="","",IF(ISNUMBER($A12651),$A12651,IFERROR(DATEVALUE($A12651),"")))</f>
        <v/>
      </c>
      <c r="F12651" s="12">
        <f>IF($B12651="","",IF(ISNUMBER($B12651),HOUR($B12651)*2+MINUTE($B12651)/30,IFERROR(VALUE(LEFT($B12651,FIND(":",$B12651)-1))*2+VALUE(MID($B12651,FIND(":",$B12651)+1,2))/30,"")))</f>
        <v/>
      </c>
      <c r="G12651" s="12">
        <f>IF($E12651="","",IF(WEEKDAY($E12651,2)&lt;6,1,0))</f>
        <v/>
      </c>
      <c r="H12651" s="12">
        <f>IF(OR($E12651="",$F12651=""),"",IF(AND($G12651=1,$F12651&gt;='Working Hours'!$C$8,$F12651&lt;'Working Hours'!$C$9),1,0))</f>
        <v/>
      </c>
    </row>
    <row r="12652">
      <c r="A12652" s="11" t="n"/>
      <c r="B12652" s="11" t="n"/>
      <c r="C12652" s="11" t="n"/>
      <c r="E12652" s="12">
        <f>IF($A12652="","",IF(ISNUMBER($A12652),$A12652,IFERROR(DATEVALUE($A12652),"")))</f>
        <v/>
      </c>
      <c r="F12652" s="12">
        <f>IF($B12652="","",IF(ISNUMBER($B12652),HOUR($B12652)*2+MINUTE($B12652)/30,IFERROR(VALUE(LEFT($B12652,FIND(":",$B12652)-1))*2+VALUE(MID($B12652,FIND(":",$B12652)+1,2))/30,"")))</f>
        <v/>
      </c>
      <c r="G12652" s="12">
        <f>IF($E12652="","",IF(WEEKDAY($E12652,2)&lt;6,1,0))</f>
        <v/>
      </c>
      <c r="H12652" s="12">
        <f>IF(OR($E12652="",$F12652=""),"",IF(AND($G12652=1,$F12652&gt;='Working Hours'!$C$8,$F12652&lt;'Working Hours'!$C$9),1,0))</f>
        <v/>
      </c>
    </row>
    <row r="12653">
      <c r="A12653" s="11" t="n"/>
      <c r="B12653" s="11" t="n"/>
      <c r="C12653" s="11" t="n"/>
      <c r="E12653" s="12">
        <f>IF($A12653="","",IF(ISNUMBER($A12653),$A12653,IFERROR(DATEVALUE($A12653),"")))</f>
        <v/>
      </c>
      <c r="F12653" s="12">
        <f>IF($B12653="","",IF(ISNUMBER($B12653),HOUR($B12653)*2+MINUTE($B12653)/30,IFERROR(VALUE(LEFT($B12653,FIND(":",$B12653)-1))*2+VALUE(MID($B12653,FIND(":",$B12653)+1,2))/30,"")))</f>
        <v/>
      </c>
      <c r="G12653" s="12">
        <f>IF($E12653="","",IF(WEEKDAY($E12653,2)&lt;6,1,0))</f>
        <v/>
      </c>
      <c r="H12653" s="12">
        <f>IF(OR($E12653="",$F12653=""),"",IF(AND($G12653=1,$F12653&gt;='Working Hours'!$C$8,$F12653&lt;'Working Hours'!$C$9),1,0))</f>
        <v/>
      </c>
    </row>
    <row r="12654">
      <c r="A12654" s="11" t="n"/>
      <c r="B12654" s="11" t="n"/>
      <c r="C12654" s="11" t="n"/>
      <c r="E12654" s="12">
        <f>IF($A12654="","",IF(ISNUMBER($A12654),$A12654,IFERROR(DATEVALUE($A12654),"")))</f>
        <v/>
      </c>
      <c r="F12654" s="12">
        <f>IF($B12654="","",IF(ISNUMBER($B12654),HOUR($B12654)*2+MINUTE($B12654)/30,IFERROR(VALUE(LEFT($B12654,FIND(":",$B12654)-1))*2+VALUE(MID($B12654,FIND(":",$B12654)+1,2))/30,"")))</f>
        <v/>
      </c>
      <c r="G12654" s="12">
        <f>IF($E12654="","",IF(WEEKDAY($E12654,2)&lt;6,1,0))</f>
        <v/>
      </c>
      <c r="H12654" s="12">
        <f>IF(OR($E12654="",$F12654=""),"",IF(AND($G12654=1,$F12654&gt;='Working Hours'!$C$8,$F12654&lt;'Working Hours'!$C$9),1,0))</f>
        <v/>
      </c>
    </row>
    <row r="12655">
      <c r="A12655" s="11" t="n"/>
      <c r="B12655" s="11" t="n"/>
      <c r="C12655" s="11" t="n"/>
      <c r="E12655" s="12">
        <f>IF($A12655="","",IF(ISNUMBER($A12655),$A12655,IFERROR(DATEVALUE($A12655),"")))</f>
        <v/>
      </c>
      <c r="F12655" s="12">
        <f>IF($B12655="","",IF(ISNUMBER($B12655),HOUR($B12655)*2+MINUTE($B12655)/30,IFERROR(VALUE(LEFT($B12655,FIND(":",$B12655)-1))*2+VALUE(MID($B12655,FIND(":",$B12655)+1,2))/30,"")))</f>
        <v/>
      </c>
      <c r="G12655" s="12">
        <f>IF($E12655="","",IF(WEEKDAY($E12655,2)&lt;6,1,0))</f>
        <v/>
      </c>
      <c r="H12655" s="12">
        <f>IF(OR($E12655="",$F12655=""),"",IF(AND($G12655=1,$F12655&gt;='Working Hours'!$C$8,$F12655&lt;'Working Hours'!$C$9),1,0))</f>
        <v/>
      </c>
    </row>
    <row r="12656">
      <c r="A12656" s="11" t="n"/>
      <c r="B12656" s="11" t="n"/>
      <c r="C12656" s="11" t="n"/>
      <c r="E12656" s="12">
        <f>IF($A12656="","",IF(ISNUMBER($A12656),$A12656,IFERROR(DATEVALUE($A12656),"")))</f>
        <v/>
      </c>
      <c r="F12656" s="12">
        <f>IF($B12656="","",IF(ISNUMBER($B12656),HOUR($B12656)*2+MINUTE($B12656)/30,IFERROR(VALUE(LEFT($B12656,FIND(":",$B12656)-1))*2+VALUE(MID($B12656,FIND(":",$B12656)+1,2))/30,"")))</f>
        <v/>
      </c>
      <c r="G12656" s="12">
        <f>IF($E12656="","",IF(WEEKDAY($E12656,2)&lt;6,1,0))</f>
        <v/>
      </c>
      <c r="H12656" s="12">
        <f>IF(OR($E12656="",$F12656=""),"",IF(AND($G12656=1,$F12656&gt;='Working Hours'!$C$8,$F12656&lt;'Working Hours'!$C$9),1,0))</f>
        <v/>
      </c>
    </row>
    <row r="12657">
      <c r="A12657" s="11" t="n"/>
      <c r="B12657" s="11" t="n"/>
      <c r="C12657" s="11" t="n"/>
      <c r="E12657" s="12">
        <f>IF($A12657="","",IF(ISNUMBER($A12657),$A12657,IFERROR(DATEVALUE($A12657),"")))</f>
        <v/>
      </c>
      <c r="F12657" s="12">
        <f>IF($B12657="","",IF(ISNUMBER($B12657),HOUR($B12657)*2+MINUTE($B12657)/30,IFERROR(VALUE(LEFT($B12657,FIND(":",$B12657)-1))*2+VALUE(MID($B12657,FIND(":",$B12657)+1,2))/30,"")))</f>
        <v/>
      </c>
      <c r="G12657" s="12">
        <f>IF($E12657="","",IF(WEEKDAY($E12657,2)&lt;6,1,0))</f>
        <v/>
      </c>
      <c r="H12657" s="12">
        <f>IF(OR($E12657="",$F12657=""),"",IF(AND($G12657=1,$F12657&gt;='Working Hours'!$C$8,$F12657&lt;'Working Hours'!$C$9),1,0))</f>
        <v/>
      </c>
    </row>
    <row r="12658">
      <c r="A12658" s="11" t="n"/>
      <c r="B12658" s="11" t="n"/>
      <c r="C12658" s="11" t="n"/>
      <c r="E12658" s="12">
        <f>IF($A12658="","",IF(ISNUMBER($A12658),$A12658,IFERROR(DATEVALUE($A12658),"")))</f>
        <v/>
      </c>
      <c r="F12658" s="12">
        <f>IF($B12658="","",IF(ISNUMBER($B12658),HOUR($B12658)*2+MINUTE($B12658)/30,IFERROR(VALUE(LEFT($B12658,FIND(":",$B12658)-1))*2+VALUE(MID($B12658,FIND(":",$B12658)+1,2))/30,"")))</f>
        <v/>
      </c>
      <c r="G12658" s="12">
        <f>IF($E12658="","",IF(WEEKDAY($E12658,2)&lt;6,1,0))</f>
        <v/>
      </c>
      <c r="H12658" s="12">
        <f>IF(OR($E12658="",$F12658=""),"",IF(AND($G12658=1,$F12658&gt;='Working Hours'!$C$8,$F12658&lt;'Working Hours'!$C$9),1,0))</f>
        <v/>
      </c>
    </row>
    <row r="12659">
      <c r="A12659" s="11" t="n"/>
      <c r="B12659" s="11" t="n"/>
      <c r="C12659" s="11" t="n"/>
      <c r="E12659" s="12">
        <f>IF($A12659="","",IF(ISNUMBER($A12659),$A12659,IFERROR(DATEVALUE($A12659),"")))</f>
        <v/>
      </c>
      <c r="F12659" s="12">
        <f>IF($B12659="","",IF(ISNUMBER($B12659),HOUR($B12659)*2+MINUTE($B12659)/30,IFERROR(VALUE(LEFT($B12659,FIND(":",$B12659)-1))*2+VALUE(MID($B12659,FIND(":",$B12659)+1,2))/30,"")))</f>
        <v/>
      </c>
      <c r="G12659" s="12">
        <f>IF($E12659="","",IF(WEEKDAY($E12659,2)&lt;6,1,0))</f>
        <v/>
      </c>
      <c r="H12659" s="12">
        <f>IF(OR($E12659="",$F12659=""),"",IF(AND($G12659=1,$F12659&gt;='Working Hours'!$C$8,$F12659&lt;'Working Hours'!$C$9),1,0))</f>
        <v/>
      </c>
    </row>
    <row r="12660">
      <c r="A12660" s="11" t="n"/>
      <c r="B12660" s="11" t="n"/>
      <c r="C12660" s="11" t="n"/>
      <c r="E12660" s="12">
        <f>IF($A12660="","",IF(ISNUMBER($A12660),$A12660,IFERROR(DATEVALUE($A12660),"")))</f>
        <v/>
      </c>
      <c r="F12660" s="12">
        <f>IF($B12660="","",IF(ISNUMBER($B12660),HOUR($B12660)*2+MINUTE($B12660)/30,IFERROR(VALUE(LEFT($B12660,FIND(":",$B12660)-1))*2+VALUE(MID($B12660,FIND(":",$B12660)+1,2))/30,"")))</f>
        <v/>
      </c>
      <c r="G12660" s="12">
        <f>IF($E12660="","",IF(WEEKDAY($E12660,2)&lt;6,1,0))</f>
        <v/>
      </c>
      <c r="H12660" s="12">
        <f>IF(OR($E12660="",$F12660=""),"",IF(AND($G12660=1,$F12660&gt;='Working Hours'!$C$8,$F12660&lt;'Working Hours'!$C$9),1,0))</f>
        <v/>
      </c>
    </row>
    <row r="12661">
      <c r="A12661" s="11" t="n"/>
      <c r="B12661" s="11" t="n"/>
      <c r="C12661" s="11" t="n"/>
      <c r="E12661" s="12">
        <f>IF($A12661="","",IF(ISNUMBER($A12661),$A12661,IFERROR(DATEVALUE($A12661),"")))</f>
        <v/>
      </c>
      <c r="F12661" s="12">
        <f>IF($B12661="","",IF(ISNUMBER($B12661),HOUR($B12661)*2+MINUTE($B12661)/30,IFERROR(VALUE(LEFT($B12661,FIND(":",$B12661)-1))*2+VALUE(MID($B12661,FIND(":",$B12661)+1,2))/30,"")))</f>
        <v/>
      </c>
      <c r="G12661" s="12">
        <f>IF($E12661="","",IF(WEEKDAY($E12661,2)&lt;6,1,0))</f>
        <v/>
      </c>
      <c r="H12661" s="12">
        <f>IF(OR($E12661="",$F12661=""),"",IF(AND($G12661=1,$F12661&gt;='Working Hours'!$C$8,$F12661&lt;'Working Hours'!$C$9),1,0))</f>
        <v/>
      </c>
    </row>
    <row r="12662">
      <c r="A12662" s="11" t="n"/>
      <c r="B12662" s="11" t="n"/>
      <c r="C12662" s="11" t="n"/>
      <c r="E12662" s="12">
        <f>IF($A12662="","",IF(ISNUMBER($A12662),$A12662,IFERROR(DATEVALUE($A12662),"")))</f>
        <v/>
      </c>
      <c r="F12662" s="12">
        <f>IF($B12662="","",IF(ISNUMBER($B12662),HOUR($B12662)*2+MINUTE($B12662)/30,IFERROR(VALUE(LEFT($B12662,FIND(":",$B12662)-1))*2+VALUE(MID($B12662,FIND(":",$B12662)+1,2))/30,"")))</f>
        <v/>
      </c>
      <c r="G12662" s="12">
        <f>IF($E12662="","",IF(WEEKDAY($E12662,2)&lt;6,1,0))</f>
        <v/>
      </c>
      <c r="H12662" s="12">
        <f>IF(OR($E12662="",$F12662=""),"",IF(AND($G12662=1,$F12662&gt;='Working Hours'!$C$8,$F12662&lt;'Working Hours'!$C$9),1,0))</f>
        <v/>
      </c>
    </row>
    <row r="12663">
      <c r="A12663" s="11" t="n"/>
      <c r="B12663" s="11" t="n"/>
      <c r="C12663" s="11" t="n"/>
      <c r="E12663" s="12">
        <f>IF($A12663="","",IF(ISNUMBER($A12663),$A12663,IFERROR(DATEVALUE($A12663),"")))</f>
        <v/>
      </c>
      <c r="F12663" s="12">
        <f>IF($B12663="","",IF(ISNUMBER($B12663),HOUR($B12663)*2+MINUTE($B12663)/30,IFERROR(VALUE(LEFT($B12663,FIND(":",$B12663)-1))*2+VALUE(MID($B12663,FIND(":",$B12663)+1,2))/30,"")))</f>
        <v/>
      </c>
      <c r="G12663" s="12">
        <f>IF($E12663="","",IF(WEEKDAY($E12663,2)&lt;6,1,0))</f>
        <v/>
      </c>
      <c r="H12663" s="12">
        <f>IF(OR($E12663="",$F12663=""),"",IF(AND($G12663=1,$F12663&gt;='Working Hours'!$C$8,$F12663&lt;'Working Hours'!$C$9),1,0))</f>
        <v/>
      </c>
    </row>
    <row r="12664">
      <c r="A12664" s="11" t="n"/>
      <c r="B12664" s="11" t="n"/>
      <c r="C12664" s="11" t="n"/>
      <c r="E12664" s="12">
        <f>IF($A12664="","",IF(ISNUMBER($A12664),$A12664,IFERROR(DATEVALUE($A12664),"")))</f>
        <v/>
      </c>
      <c r="F12664" s="12">
        <f>IF($B12664="","",IF(ISNUMBER($B12664),HOUR($B12664)*2+MINUTE($B12664)/30,IFERROR(VALUE(LEFT($B12664,FIND(":",$B12664)-1))*2+VALUE(MID($B12664,FIND(":",$B12664)+1,2))/30,"")))</f>
        <v/>
      </c>
      <c r="G12664" s="12">
        <f>IF($E12664="","",IF(WEEKDAY($E12664,2)&lt;6,1,0))</f>
        <v/>
      </c>
      <c r="H12664" s="12">
        <f>IF(OR($E12664="",$F12664=""),"",IF(AND($G12664=1,$F12664&gt;='Working Hours'!$C$8,$F12664&lt;'Working Hours'!$C$9),1,0))</f>
        <v/>
      </c>
    </row>
    <row r="12665">
      <c r="A12665" s="11" t="n"/>
      <c r="B12665" s="11" t="n"/>
      <c r="C12665" s="11" t="n"/>
      <c r="E12665" s="12">
        <f>IF($A12665="","",IF(ISNUMBER($A12665),$A12665,IFERROR(DATEVALUE($A12665),"")))</f>
        <v/>
      </c>
      <c r="F12665" s="12">
        <f>IF($B12665="","",IF(ISNUMBER($B12665),HOUR($B12665)*2+MINUTE($B12665)/30,IFERROR(VALUE(LEFT($B12665,FIND(":",$B12665)-1))*2+VALUE(MID($B12665,FIND(":",$B12665)+1,2))/30,"")))</f>
        <v/>
      </c>
      <c r="G12665" s="12">
        <f>IF($E12665="","",IF(WEEKDAY($E12665,2)&lt;6,1,0))</f>
        <v/>
      </c>
      <c r="H12665" s="12">
        <f>IF(OR($E12665="",$F12665=""),"",IF(AND($G12665=1,$F12665&gt;='Working Hours'!$C$8,$F12665&lt;'Working Hours'!$C$9),1,0))</f>
        <v/>
      </c>
    </row>
    <row r="12666">
      <c r="A12666" s="11" t="n"/>
      <c r="B12666" s="11" t="n"/>
      <c r="C12666" s="11" t="n"/>
      <c r="E12666" s="12">
        <f>IF($A12666="","",IF(ISNUMBER($A12666),$A12666,IFERROR(DATEVALUE($A12666),"")))</f>
        <v/>
      </c>
      <c r="F12666" s="12">
        <f>IF($B12666="","",IF(ISNUMBER($B12666),HOUR($B12666)*2+MINUTE($B12666)/30,IFERROR(VALUE(LEFT($B12666,FIND(":",$B12666)-1))*2+VALUE(MID($B12666,FIND(":",$B12666)+1,2))/30,"")))</f>
        <v/>
      </c>
      <c r="G12666" s="12">
        <f>IF($E12666="","",IF(WEEKDAY($E12666,2)&lt;6,1,0))</f>
        <v/>
      </c>
      <c r="H12666" s="12">
        <f>IF(OR($E12666="",$F12666=""),"",IF(AND($G12666=1,$F12666&gt;='Working Hours'!$C$8,$F12666&lt;'Working Hours'!$C$9),1,0))</f>
        <v/>
      </c>
    </row>
    <row r="12667">
      <c r="A12667" s="11" t="n"/>
      <c r="B12667" s="11" t="n"/>
      <c r="C12667" s="11" t="n"/>
      <c r="E12667" s="12">
        <f>IF($A12667="","",IF(ISNUMBER($A12667),$A12667,IFERROR(DATEVALUE($A12667),"")))</f>
        <v/>
      </c>
      <c r="F12667" s="12">
        <f>IF($B12667="","",IF(ISNUMBER($B12667),HOUR($B12667)*2+MINUTE($B12667)/30,IFERROR(VALUE(LEFT($B12667,FIND(":",$B12667)-1))*2+VALUE(MID($B12667,FIND(":",$B12667)+1,2))/30,"")))</f>
        <v/>
      </c>
      <c r="G12667" s="12">
        <f>IF($E12667="","",IF(WEEKDAY($E12667,2)&lt;6,1,0))</f>
        <v/>
      </c>
      <c r="H12667" s="12">
        <f>IF(OR($E12667="",$F12667=""),"",IF(AND($G12667=1,$F12667&gt;='Working Hours'!$C$8,$F12667&lt;'Working Hours'!$C$9),1,0))</f>
        <v/>
      </c>
    </row>
    <row r="12668">
      <c r="A12668" s="11" t="n"/>
      <c r="B12668" s="11" t="n"/>
      <c r="C12668" s="11" t="n"/>
      <c r="E12668" s="12">
        <f>IF($A12668="","",IF(ISNUMBER($A12668),$A12668,IFERROR(DATEVALUE($A12668),"")))</f>
        <v/>
      </c>
      <c r="F12668" s="12">
        <f>IF($B12668="","",IF(ISNUMBER($B12668),HOUR($B12668)*2+MINUTE($B12668)/30,IFERROR(VALUE(LEFT($B12668,FIND(":",$B12668)-1))*2+VALUE(MID($B12668,FIND(":",$B12668)+1,2))/30,"")))</f>
        <v/>
      </c>
      <c r="G12668" s="12">
        <f>IF($E12668="","",IF(WEEKDAY($E12668,2)&lt;6,1,0))</f>
        <v/>
      </c>
      <c r="H12668" s="12">
        <f>IF(OR($E12668="",$F12668=""),"",IF(AND($G12668=1,$F12668&gt;='Working Hours'!$C$8,$F12668&lt;'Working Hours'!$C$9),1,0))</f>
        <v/>
      </c>
    </row>
    <row r="12669">
      <c r="A12669" s="11" t="n"/>
      <c r="B12669" s="11" t="n"/>
      <c r="C12669" s="11" t="n"/>
      <c r="E12669" s="12">
        <f>IF($A12669="","",IF(ISNUMBER($A12669),$A12669,IFERROR(DATEVALUE($A12669),"")))</f>
        <v/>
      </c>
      <c r="F12669" s="12">
        <f>IF($B12669="","",IF(ISNUMBER($B12669),HOUR($B12669)*2+MINUTE($B12669)/30,IFERROR(VALUE(LEFT($B12669,FIND(":",$B12669)-1))*2+VALUE(MID($B12669,FIND(":",$B12669)+1,2))/30,"")))</f>
        <v/>
      </c>
      <c r="G12669" s="12">
        <f>IF($E12669="","",IF(WEEKDAY($E12669,2)&lt;6,1,0))</f>
        <v/>
      </c>
      <c r="H12669" s="12">
        <f>IF(OR($E12669="",$F12669=""),"",IF(AND($G12669=1,$F12669&gt;='Working Hours'!$C$8,$F12669&lt;'Working Hours'!$C$9),1,0))</f>
        <v/>
      </c>
    </row>
    <row r="12670">
      <c r="A12670" s="11" t="n"/>
      <c r="B12670" s="11" t="n"/>
      <c r="C12670" s="11" t="n"/>
      <c r="E12670" s="12">
        <f>IF($A12670="","",IF(ISNUMBER($A12670),$A12670,IFERROR(DATEVALUE($A12670),"")))</f>
        <v/>
      </c>
      <c r="F12670" s="12">
        <f>IF($B12670="","",IF(ISNUMBER($B12670),HOUR($B12670)*2+MINUTE($B12670)/30,IFERROR(VALUE(LEFT($B12670,FIND(":",$B12670)-1))*2+VALUE(MID($B12670,FIND(":",$B12670)+1,2))/30,"")))</f>
        <v/>
      </c>
      <c r="G12670" s="12">
        <f>IF($E12670="","",IF(WEEKDAY($E12670,2)&lt;6,1,0))</f>
        <v/>
      </c>
      <c r="H12670" s="12">
        <f>IF(OR($E12670="",$F12670=""),"",IF(AND($G12670=1,$F12670&gt;='Working Hours'!$C$8,$F12670&lt;'Working Hours'!$C$9),1,0))</f>
        <v/>
      </c>
    </row>
    <row r="12671">
      <c r="A12671" s="11" t="n"/>
      <c r="B12671" s="11" t="n"/>
      <c r="C12671" s="11" t="n"/>
      <c r="E12671" s="12">
        <f>IF($A12671="","",IF(ISNUMBER($A12671),$A12671,IFERROR(DATEVALUE($A12671),"")))</f>
        <v/>
      </c>
      <c r="F12671" s="12">
        <f>IF($B12671="","",IF(ISNUMBER($B12671),HOUR($B12671)*2+MINUTE($B12671)/30,IFERROR(VALUE(LEFT($B12671,FIND(":",$B12671)-1))*2+VALUE(MID($B12671,FIND(":",$B12671)+1,2))/30,"")))</f>
        <v/>
      </c>
      <c r="G12671" s="12">
        <f>IF($E12671="","",IF(WEEKDAY($E12671,2)&lt;6,1,0))</f>
        <v/>
      </c>
      <c r="H12671" s="12">
        <f>IF(OR($E12671="",$F12671=""),"",IF(AND($G12671=1,$F12671&gt;='Working Hours'!$C$8,$F12671&lt;'Working Hours'!$C$9),1,0))</f>
        <v/>
      </c>
    </row>
    <row r="12672">
      <c r="A12672" s="11" t="n"/>
      <c r="B12672" s="11" t="n"/>
      <c r="C12672" s="11" t="n"/>
      <c r="E12672" s="12">
        <f>IF($A12672="","",IF(ISNUMBER($A12672),$A12672,IFERROR(DATEVALUE($A12672),"")))</f>
        <v/>
      </c>
      <c r="F12672" s="12">
        <f>IF($B12672="","",IF(ISNUMBER($B12672),HOUR($B12672)*2+MINUTE($B12672)/30,IFERROR(VALUE(LEFT($B12672,FIND(":",$B12672)-1))*2+VALUE(MID($B12672,FIND(":",$B12672)+1,2))/30,"")))</f>
        <v/>
      </c>
      <c r="G12672" s="12">
        <f>IF($E12672="","",IF(WEEKDAY($E12672,2)&lt;6,1,0))</f>
        <v/>
      </c>
      <c r="H12672" s="12">
        <f>IF(OR($E12672="",$F12672=""),"",IF(AND($G12672=1,$F12672&gt;='Working Hours'!$C$8,$F12672&lt;'Working Hours'!$C$9),1,0))</f>
        <v/>
      </c>
    </row>
    <row r="12673">
      <c r="A12673" s="11" t="n"/>
      <c r="B12673" s="11" t="n"/>
      <c r="C12673" s="11" t="n"/>
      <c r="E12673" s="12">
        <f>IF($A12673="","",IF(ISNUMBER($A12673),$A12673,IFERROR(DATEVALUE($A12673),"")))</f>
        <v/>
      </c>
      <c r="F12673" s="12">
        <f>IF($B12673="","",IF(ISNUMBER($B12673),HOUR($B12673)*2+MINUTE($B12673)/30,IFERROR(VALUE(LEFT($B12673,FIND(":",$B12673)-1))*2+VALUE(MID($B12673,FIND(":",$B12673)+1,2))/30,"")))</f>
        <v/>
      </c>
      <c r="G12673" s="12">
        <f>IF($E12673="","",IF(WEEKDAY($E12673,2)&lt;6,1,0))</f>
        <v/>
      </c>
      <c r="H12673" s="12">
        <f>IF(OR($E12673="",$F12673=""),"",IF(AND($G12673=1,$F12673&gt;='Working Hours'!$C$8,$F12673&lt;'Working Hours'!$C$9),1,0))</f>
        <v/>
      </c>
    </row>
    <row r="12674">
      <c r="A12674" s="11" t="n"/>
      <c r="B12674" s="11" t="n"/>
      <c r="C12674" s="11" t="n"/>
      <c r="E12674" s="12">
        <f>IF($A12674="","",IF(ISNUMBER($A12674),$A12674,IFERROR(DATEVALUE($A12674),"")))</f>
        <v/>
      </c>
      <c r="F12674" s="12">
        <f>IF($B12674="","",IF(ISNUMBER($B12674),HOUR($B12674)*2+MINUTE($B12674)/30,IFERROR(VALUE(LEFT($B12674,FIND(":",$B12674)-1))*2+VALUE(MID($B12674,FIND(":",$B12674)+1,2))/30,"")))</f>
        <v/>
      </c>
      <c r="G12674" s="12">
        <f>IF($E12674="","",IF(WEEKDAY($E12674,2)&lt;6,1,0))</f>
        <v/>
      </c>
      <c r="H12674" s="12">
        <f>IF(OR($E12674="",$F12674=""),"",IF(AND($G12674=1,$F12674&gt;='Working Hours'!$C$8,$F12674&lt;'Working Hours'!$C$9),1,0))</f>
        <v/>
      </c>
    </row>
    <row r="12675">
      <c r="A12675" s="11" t="n"/>
      <c r="B12675" s="11" t="n"/>
      <c r="C12675" s="11" t="n"/>
      <c r="E12675" s="12">
        <f>IF($A12675="","",IF(ISNUMBER($A12675),$A12675,IFERROR(DATEVALUE($A12675),"")))</f>
        <v/>
      </c>
      <c r="F12675" s="12">
        <f>IF($B12675="","",IF(ISNUMBER($B12675),HOUR($B12675)*2+MINUTE($B12675)/30,IFERROR(VALUE(LEFT($B12675,FIND(":",$B12675)-1))*2+VALUE(MID($B12675,FIND(":",$B12675)+1,2))/30,"")))</f>
        <v/>
      </c>
      <c r="G12675" s="12">
        <f>IF($E12675="","",IF(WEEKDAY($E12675,2)&lt;6,1,0))</f>
        <v/>
      </c>
      <c r="H12675" s="12">
        <f>IF(OR($E12675="",$F12675=""),"",IF(AND($G12675=1,$F12675&gt;='Working Hours'!$C$8,$F12675&lt;'Working Hours'!$C$9),1,0))</f>
        <v/>
      </c>
    </row>
    <row r="12676">
      <c r="A12676" s="11" t="n"/>
      <c r="B12676" s="11" t="n"/>
      <c r="C12676" s="11" t="n"/>
      <c r="E12676" s="12">
        <f>IF($A12676="","",IF(ISNUMBER($A12676),$A12676,IFERROR(DATEVALUE($A12676),"")))</f>
        <v/>
      </c>
      <c r="F12676" s="12">
        <f>IF($B12676="","",IF(ISNUMBER($B12676),HOUR($B12676)*2+MINUTE($B12676)/30,IFERROR(VALUE(LEFT($B12676,FIND(":",$B12676)-1))*2+VALUE(MID($B12676,FIND(":",$B12676)+1,2))/30,"")))</f>
        <v/>
      </c>
      <c r="G12676" s="12">
        <f>IF($E12676="","",IF(WEEKDAY($E12676,2)&lt;6,1,0))</f>
        <v/>
      </c>
      <c r="H12676" s="12">
        <f>IF(OR($E12676="",$F12676=""),"",IF(AND($G12676=1,$F12676&gt;='Working Hours'!$C$8,$F12676&lt;'Working Hours'!$C$9),1,0))</f>
        <v/>
      </c>
    </row>
    <row r="12677">
      <c r="A12677" s="11" t="n"/>
      <c r="B12677" s="11" t="n"/>
      <c r="C12677" s="11" t="n"/>
      <c r="E12677" s="12">
        <f>IF($A12677="","",IF(ISNUMBER($A12677),$A12677,IFERROR(DATEVALUE($A12677),"")))</f>
        <v/>
      </c>
      <c r="F12677" s="12">
        <f>IF($B12677="","",IF(ISNUMBER($B12677),HOUR($B12677)*2+MINUTE($B12677)/30,IFERROR(VALUE(LEFT($B12677,FIND(":",$B12677)-1))*2+VALUE(MID($B12677,FIND(":",$B12677)+1,2))/30,"")))</f>
        <v/>
      </c>
      <c r="G12677" s="12">
        <f>IF($E12677="","",IF(WEEKDAY($E12677,2)&lt;6,1,0))</f>
        <v/>
      </c>
      <c r="H12677" s="12">
        <f>IF(OR($E12677="",$F12677=""),"",IF(AND($G12677=1,$F12677&gt;='Working Hours'!$C$8,$F12677&lt;'Working Hours'!$C$9),1,0))</f>
        <v/>
      </c>
    </row>
    <row r="12678">
      <c r="A12678" s="11" t="n"/>
      <c r="B12678" s="11" t="n"/>
      <c r="C12678" s="11" t="n"/>
      <c r="E12678" s="12">
        <f>IF($A12678="","",IF(ISNUMBER($A12678),$A12678,IFERROR(DATEVALUE($A12678),"")))</f>
        <v/>
      </c>
      <c r="F12678" s="12">
        <f>IF($B12678="","",IF(ISNUMBER($B12678),HOUR($B12678)*2+MINUTE($B12678)/30,IFERROR(VALUE(LEFT($B12678,FIND(":",$B12678)-1))*2+VALUE(MID($B12678,FIND(":",$B12678)+1,2))/30,"")))</f>
        <v/>
      </c>
      <c r="G12678" s="12">
        <f>IF($E12678="","",IF(WEEKDAY($E12678,2)&lt;6,1,0))</f>
        <v/>
      </c>
      <c r="H12678" s="12">
        <f>IF(OR($E12678="",$F12678=""),"",IF(AND($G12678=1,$F12678&gt;='Working Hours'!$C$8,$F12678&lt;'Working Hours'!$C$9),1,0))</f>
        <v/>
      </c>
    </row>
    <row r="12679">
      <c r="A12679" s="11" t="n"/>
      <c r="B12679" s="11" t="n"/>
      <c r="C12679" s="11" t="n"/>
      <c r="E12679" s="12">
        <f>IF($A12679="","",IF(ISNUMBER($A12679),$A12679,IFERROR(DATEVALUE($A12679),"")))</f>
        <v/>
      </c>
      <c r="F12679" s="12">
        <f>IF($B12679="","",IF(ISNUMBER($B12679),HOUR($B12679)*2+MINUTE($B12679)/30,IFERROR(VALUE(LEFT($B12679,FIND(":",$B12679)-1))*2+VALUE(MID($B12679,FIND(":",$B12679)+1,2))/30,"")))</f>
        <v/>
      </c>
      <c r="G12679" s="12">
        <f>IF($E12679="","",IF(WEEKDAY($E12679,2)&lt;6,1,0))</f>
        <v/>
      </c>
      <c r="H12679" s="12">
        <f>IF(OR($E12679="",$F12679=""),"",IF(AND($G12679=1,$F12679&gt;='Working Hours'!$C$8,$F12679&lt;'Working Hours'!$C$9),1,0))</f>
        <v/>
      </c>
    </row>
    <row r="12680">
      <c r="A12680" s="11" t="n"/>
      <c r="B12680" s="11" t="n"/>
      <c r="C12680" s="11" t="n"/>
      <c r="E12680" s="12">
        <f>IF($A12680="","",IF(ISNUMBER($A12680),$A12680,IFERROR(DATEVALUE($A12680),"")))</f>
        <v/>
      </c>
      <c r="F12680" s="12">
        <f>IF($B12680="","",IF(ISNUMBER($B12680),HOUR($B12680)*2+MINUTE($B12680)/30,IFERROR(VALUE(LEFT($B12680,FIND(":",$B12680)-1))*2+VALUE(MID($B12680,FIND(":",$B12680)+1,2))/30,"")))</f>
        <v/>
      </c>
      <c r="G12680" s="12">
        <f>IF($E12680="","",IF(WEEKDAY($E12680,2)&lt;6,1,0))</f>
        <v/>
      </c>
      <c r="H12680" s="12">
        <f>IF(OR($E12680="",$F12680=""),"",IF(AND($G12680=1,$F12680&gt;='Working Hours'!$C$8,$F12680&lt;'Working Hours'!$C$9),1,0))</f>
        <v/>
      </c>
    </row>
    <row r="12681">
      <c r="A12681" s="11" t="n"/>
      <c r="B12681" s="11" t="n"/>
      <c r="C12681" s="11" t="n"/>
      <c r="E12681" s="12">
        <f>IF($A12681="","",IF(ISNUMBER($A12681),$A12681,IFERROR(DATEVALUE($A12681),"")))</f>
        <v/>
      </c>
      <c r="F12681" s="12">
        <f>IF($B12681="","",IF(ISNUMBER($B12681),HOUR($B12681)*2+MINUTE($B12681)/30,IFERROR(VALUE(LEFT($B12681,FIND(":",$B12681)-1))*2+VALUE(MID($B12681,FIND(":",$B12681)+1,2))/30,"")))</f>
        <v/>
      </c>
      <c r="G12681" s="12">
        <f>IF($E12681="","",IF(WEEKDAY($E12681,2)&lt;6,1,0))</f>
        <v/>
      </c>
      <c r="H12681" s="12">
        <f>IF(OR($E12681="",$F12681=""),"",IF(AND($G12681=1,$F12681&gt;='Working Hours'!$C$8,$F12681&lt;'Working Hours'!$C$9),1,0))</f>
        <v/>
      </c>
    </row>
    <row r="12682">
      <c r="A12682" s="11" t="n"/>
      <c r="B12682" s="11" t="n"/>
      <c r="C12682" s="11" t="n"/>
      <c r="E12682" s="12">
        <f>IF($A12682="","",IF(ISNUMBER($A12682),$A12682,IFERROR(DATEVALUE($A12682),"")))</f>
        <v/>
      </c>
      <c r="F12682" s="12">
        <f>IF($B12682="","",IF(ISNUMBER($B12682),HOUR($B12682)*2+MINUTE($B12682)/30,IFERROR(VALUE(LEFT($B12682,FIND(":",$B12682)-1))*2+VALUE(MID($B12682,FIND(":",$B12682)+1,2))/30,"")))</f>
        <v/>
      </c>
      <c r="G12682" s="12">
        <f>IF($E12682="","",IF(WEEKDAY($E12682,2)&lt;6,1,0))</f>
        <v/>
      </c>
      <c r="H12682" s="12">
        <f>IF(OR($E12682="",$F12682=""),"",IF(AND($G12682=1,$F12682&gt;='Working Hours'!$C$8,$F12682&lt;'Working Hours'!$C$9),1,0))</f>
        <v/>
      </c>
    </row>
    <row r="12683">
      <c r="A12683" s="11" t="n"/>
      <c r="B12683" s="11" t="n"/>
      <c r="C12683" s="11" t="n"/>
      <c r="E12683" s="12">
        <f>IF($A12683="","",IF(ISNUMBER($A12683),$A12683,IFERROR(DATEVALUE($A12683),"")))</f>
        <v/>
      </c>
      <c r="F12683" s="12">
        <f>IF($B12683="","",IF(ISNUMBER($B12683),HOUR($B12683)*2+MINUTE($B12683)/30,IFERROR(VALUE(LEFT($B12683,FIND(":",$B12683)-1))*2+VALUE(MID($B12683,FIND(":",$B12683)+1,2))/30,"")))</f>
        <v/>
      </c>
      <c r="G12683" s="12">
        <f>IF($E12683="","",IF(WEEKDAY($E12683,2)&lt;6,1,0))</f>
        <v/>
      </c>
      <c r="H12683" s="12">
        <f>IF(OR($E12683="",$F12683=""),"",IF(AND($G12683=1,$F12683&gt;='Working Hours'!$C$8,$F12683&lt;'Working Hours'!$C$9),1,0))</f>
        <v/>
      </c>
    </row>
    <row r="12684">
      <c r="A12684" s="11" t="n"/>
      <c r="B12684" s="11" t="n"/>
      <c r="C12684" s="11" t="n"/>
      <c r="E12684" s="12">
        <f>IF($A12684="","",IF(ISNUMBER($A12684),$A12684,IFERROR(DATEVALUE($A12684),"")))</f>
        <v/>
      </c>
      <c r="F12684" s="12">
        <f>IF($B12684="","",IF(ISNUMBER($B12684),HOUR($B12684)*2+MINUTE($B12684)/30,IFERROR(VALUE(LEFT($B12684,FIND(":",$B12684)-1))*2+VALUE(MID($B12684,FIND(":",$B12684)+1,2))/30,"")))</f>
        <v/>
      </c>
      <c r="G12684" s="12">
        <f>IF($E12684="","",IF(WEEKDAY($E12684,2)&lt;6,1,0))</f>
        <v/>
      </c>
      <c r="H12684" s="12">
        <f>IF(OR($E12684="",$F12684=""),"",IF(AND($G12684=1,$F12684&gt;='Working Hours'!$C$8,$F12684&lt;'Working Hours'!$C$9),1,0))</f>
        <v/>
      </c>
    </row>
    <row r="12685">
      <c r="A12685" s="11" t="n"/>
      <c r="B12685" s="11" t="n"/>
      <c r="C12685" s="11" t="n"/>
      <c r="E12685" s="12">
        <f>IF($A12685="","",IF(ISNUMBER($A12685),$A12685,IFERROR(DATEVALUE($A12685),"")))</f>
        <v/>
      </c>
      <c r="F12685" s="12">
        <f>IF($B12685="","",IF(ISNUMBER($B12685),HOUR($B12685)*2+MINUTE($B12685)/30,IFERROR(VALUE(LEFT($B12685,FIND(":",$B12685)-1))*2+VALUE(MID($B12685,FIND(":",$B12685)+1,2))/30,"")))</f>
        <v/>
      </c>
      <c r="G12685" s="12">
        <f>IF($E12685="","",IF(WEEKDAY($E12685,2)&lt;6,1,0))</f>
        <v/>
      </c>
      <c r="H12685" s="12">
        <f>IF(OR($E12685="",$F12685=""),"",IF(AND($G12685=1,$F12685&gt;='Working Hours'!$C$8,$F12685&lt;'Working Hours'!$C$9),1,0))</f>
        <v/>
      </c>
    </row>
    <row r="12686">
      <c r="A12686" s="11" t="n"/>
      <c r="B12686" s="11" t="n"/>
      <c r="C12686" s="11" t="n"/>
      <c r="E12686" s="12">
        <f>IF($A12686="","",IF(ISNUMBER($A12686),$A12686,IFERROR(DATEVALUE($A12686),"")))</f>
        <v/>
      </c>
      <c r="F12686" s="12">
        <f>IF($B12686="","",IF(ISNUMBER($B12686),HOUR($B12686)*2+MINUTE($B12686)/30,IFERROR(VALUE(LEFT($B12686,FIND(":",$B12686)-1))*2+VALUE(MID($B12686,FIND(":",$B12686)+1,2))/30,"")))</f>
        <v/>
      </c>
      <c r="G12686" s="12">
        <f>IF($E12686="","",IF(WEEKDAY($E12686,2)&lt;6,1,0))</f>
        <v/>
      </c>
      <c r="H12686" s="12">
        <f>IF(OR($E12686="",$F12686=""),"",IF(AND($G12686=1,$F12686&gt;='Working Hours'!$C$8,$F12686&lt;'Working Hours'!$C$9),1,0))</f>
        <v/>
      </c>
    </row>
    <row r="12687">
      <c r="A12687" s="11" t="n"/>
      <c r="B12687" s="11" t="n"/>
      <c r="C12687" s="11" t="n"/>
      <c r="E12687" s="12">
        <f>IF($A12687="","",IF(ISNUMBER($A12687),$A12687,IFERROR(DATEVALUE($A12687),"")))</f>
        <v/>
      </c>
      <c r="F12687" s="12">
        <f>IF($B12687="","",IF(ISNUMBER($B12687),HOUR($B12687)*2+MINUTE($B12687)/30,IFERROR(VALUE(LEFT($B12687,FIND(":",$B12687)-1))*2+VALUE(MID($B12687,FIND(":",$B12687)+1,2))/30,"")))</f>
        <v/>
      </c>
      <c r="G12687" s="12">
        <f>IF($E12687="","",IF(WEEKDAY($E12687,2)&lt;6,1,0))</f>
        <v/>
      </c>
      <c r="H12687" s="12">
        <f>IF(OR($E12687="",$F12687=""),"",IF(AND($G12687=1,$F12687&gt;='Working Hours'!$C$8,$F12687&lt;'Working Hours'!$C$9),1,0))</f>
        <v/>
      </c>
    </row>
    <row r="12688">
      <c r="A12688" s="11" t="n"/>
      <c r="B12688" s="11" t="n"/>
      <c r="C12688" s="11" t="n"/>
      <c r="E12688" s="12">
        <f>IF($A12688="","",IF(ISNUMBER($A12688),$A12688,IFERROR(DATEVALUE($A12688),"")))</f>
        <v/>
      </c>
      <c r="F12688" s="12">
        <f>IF($B12688="","",IF(ISNUMBER($B12688),HOUR($B12688)*2+MINUTE($B12688)/30,IFERROR(VALUE(LEFT($B12688,FIND(":",$B12688)-1))*2+VALUE(MID($B12688,FIND(":",$B12688)+1,2))/30,"")))</f>
        <v/>
      </c>
      <c r="G12688" s="12">
        <f>IF($E12688="","",IF(WEEKDAY($E12688,2)&lt;6,1,0))</f>
        <v/>
      </c>
      <c r="H12688" s="12">
        <f>IF(OR($E12688="",$F12688=""),"",IF(AND($G12688=1,$F12688&gt;='Working Hours'!$C$8,$F12688&lt;'Working Hours'!$C$9),1,0))</f>
        <v/>
      </c>
    </row>
    <row r="12689">
      <c r="A12689" s="11" t="n"/>
      <c r="B12689" s="11" t="n"/>
      <c r="C12689" s="11" t="n"/>
      <c r="E12689" s="12">
        <f>IF($A12689="","",IF(ISNUMBER($A12689),$A12689,IFERROR(DATEVALUE($A12689),"")))</f>
        <v/>
      </c>
      <c r="F12689" s="12">
        <f>IF($B12689="","",IF(ISNUMBER($B12689),HOUR($B12689)*2+MINUTE($B12689)/30,IFERROR(VALUE(LEFT($B12689,FIND(":",$B12689)-1))*2+VALUE(MID($B12689,FIND(":",$B12689)+1,2))/30,"")))</f>
        <v/>
      </c>
      <c r="G12689" s="12">
        <f>IF($E12689="","",IF(WEEKDAY($E12689,2)&lt;6,1,0))</f>
        <v/>
      </c>
      <c r="H12689" s="12">
        <f>IF(OR($E12689="",$F12689=""),"",IF(AND($G12689=1,$F12689&gt;='Working Hours'!$C$8,$F12689&lt;'Working Hours'!$C$9),1,0))</f>
        <v/>
      </c>
    </row>
    <row r="12690">
      <c r="A12690" s="11" t="n"/>
      <c r="B12690" s="11" t="n"/>
      <c r="C12690" s="11" t="n"/>
      <c r="E12690" s="12">
        <f>IF($A12690="","",IF(ISNUMBER($A12690),$A12690,IFERROR(DATEVALUE($A12690),"")))</f>
        <v/>
      </c>
      <c r="F12690" s="12">
        <f>IF($B12690="","",IF(ISNUMBER($B12690),HOUR($B12690)*2+MINUTE($B12690)/30,IFERROR(VALUE(LEFT($B12690,FIND(":",$B12690)-1))*2+VALUE(MID($B12690,FIND(":",$B12690)+1,2))/30,"")))</f>
        <v/>
      </c>
      <c r="G12690" s="12">
        <f>IF($E12690="","",IF(WEEKDAY($E12690,2)&lt;6,1,0))</f>
        <v/>
      </c>
      <c r="H12690" s="12">
        <f>IF(OR($E12690="",$F12690=""),"",IF(AND($G12690=1,$F12690&gt;='Working Hours'!$C$8,$F12690&lt;'Working Hours'!$C$9),1,0))</f>
        <v/>
      </c>
    </row>
    <row r="12691">
      <c r="A12691" s="11" t="n"/>
      <c r="B12691" s="11" t="n"/>
      <c r="C12691" s="11" t="n"/>
      <c r="E12691" s="12">
        <f>IF($A12691="","",IF(ISNUMBER($A12691),$A12691,IFERROR(DATEVALUE($A12691),"")))</f>
        <v/>
      </c>
      <c r="F12691" s="12">
        <f>IF($B12691="","",IF(ISNUMBER($B12691),HOUR($B12691)*2+MINUTE($B12691)/30,IFERROR(VALUE(LEFT($B12691,FIND(":",$B12691)-1))*2+VALUE(MID($B12691,FIND(":",$B12691)+1,2))/30,"")))</f>
        <v/>
      </c>
      <c r="G12691" s="12">
        <f>IF($E12691="","",IF(WEEKDAY($E12691,2)&lt;6,1,0))</f>
        <v/>
      </c>
      <c r="H12691" s="12">
        <f>IF(OR($E12691="",$F12691=""),"",IF(AND($G12691=1,$F12691&gt;='Working Hours'!$C$8,$F12691&lt;'Working Hours'!$C$9),1,0))</f>
        <v/>
      </c>
    </row>
    <row r="12692">
      <c r="A12692" s="11" t="n"/>
      <c r="B12692" s="11" t="n"/>
      <c r="C12692" s="11" t="n"/>
      <c r="E12692" s="12">
        <f>IF($A12692="","",IF(ISNUMBER($A12692),$A12692,IFERROR(DATEVALUE($A12692),"")))</f>
        <v/>
      </c>
      <c r="F12692" s="12">
        <f>IF($B12692="","",IF(ISNUMBER($B12692),HOUR($B12692)*2+MINUTE($B12692)/30,IFERROR(VALUE(LEFT($B12692,FIND(":",$B12692)-1))*2+VALUE(MID($B12692,FIND(":",$B12692)+1,2))/30,"")))</f>
        <v/>
      </c>
      <c r="G12692" s="12">
        <f>IF($E12692="","",IF(WEEKDAY($E12692,2)&lt;6,1,0))</f>
        <v/>
      </c>
      <c r="H12692" s="12">
        <f>IF(OR($E12692="",$F12692=""),"",IF(AND($G12692=1,$F12692&gt;='Working Hours'!$C$8,$F12692&lt;'Working Hours'!$C$9),1,0))</f>
        <v/>
      </c>
    </row>
    <row r="12693">
      <c r="A12693" s="11" t="n"/>
      <c r="B12693" s="11" t="n"/>
      <c r="C12693" s="11" t="n"/>
      <c r="E12693" s="12">
        <f>IF($A12693="","",IF(ISNUMBER($A12693),$A12693,IFERROR(DATEVALUE($A12693),"")))</f>
        <v/>
      </c>
      <c r="F12693" s="12">
        <f>IF($B12693="","",IF(ISNUMBER($B12693),HOUR($B12693)*2+MINUTE($B12693)/30,IFERROR(VALUE(LEFT($B12693,FIND(":",$B12693)-1))*2+VALUE(MID($B12693,FIND(":",$B12693)+1,2))/30,"")))</f>
        <v/>
      </c>
      <c r="G12693" s="12">
        <f>IF($E12693="","",IF(WEEKDAY($E12693,2)&lt;6,1,0))</f>
        <v/>
      </c>
      <c r="H12693" s="12">
        <f>IF(OR($E12693="",$F12693=""),"",IF(AND($G12693=1,$F12693&gt;='Working Hours'!$C$8,$F12693&lt;'Working Hours'!$C$9),1,0))</f>
        <v/>
      </c>
    </row>
    <row r="12694">
      <c r="A12694" s="11" t="n"/>
      <c r="B12694" s="11" t="n"/>
      <c r="C12694" s="11" t="n"/>
      <c r="E12694" s="12">
        <f>IF($A12694="","",IF(ISNUMBER($A12694),$A12694,IFERROR(DATEVALUE($A12694),"")))</f>
        <v/>
      </c>
      <c r="F12694" s="12">
        <f>IF($B12694="","",IF(ISNUMBER($B12694),HOUR($B12694)*2+MINUTE($B12694)/30,IFERROR(VALUE(LEFT($B12694,FIND(":",$B12694)-1))*2+VALUE(MID($B12694,FIND(":",$B12694)+1,2))/30,"")))</f>
        <v/>
      </c>
      <c r="G12694" s="12">
        <f>IF($E12694="","",IF(WEEKDAY($E12694,2)&lt;6,1,0))</f>
        <v/>
      </c>
      <c r="H12694" s="12">
        <f>IF(OR($E12694="",$F12694=""),"",IF(AND($G12694=1,$F12694&gt;='Working Hours'!$C$8,$F12694&lt;'Working Hours'!$C$9),1,0))</f>
        <v/>
      </c>
    </row>
    <row r="12695">
      <c r="A12695" s="11" t="n"/>
      <c r="B12695" s="11" t="n"/>
      <c r="C12695" s="11" t="n"/>
      <c r="E12695" s="12">
        <f>IF($A12695="","",IF(ISNUMBER($A12695),$A12695,IFERROR(DATEVALUE($A12695),"")))</f>
        <v/>
      </c>
      <c r="F12695" s="12">
        <f>IF($B12695="","",IF(ISNUMBER($B12695),HOUR($B12695)*2+MINUTE($B12695)/30,IFERROR(VALUE(LEFT($B12695,FIND(":",$B12695)-1))*2+VALUE(MID($B12695,FIND(":",$B12695)+1,2))/30,"")))</f>
        <v/>
      </c>
      <c r="G12695" s="12">
        <f>IF($E12695="","",IF(WEEKDAY($E12695,2)&lt;6,1,0))</f>
        <v/>
      </c>
      <c r="H12695" s="12">
        <f>IF(OR($E12695="",$F12695=""),"",IF(AND($G12695=1,$F12695&gt;='Working Hours'!$C$8,$F12695&lt;'Working Hours'!$C$9),1,0))</f>
        <v/>
      </c>
    </row>
    <row r="12696">
      <c r="A12696" s="11" t="n"/>
      <c r="B12696" s="11" t="n"/>
      <c r="C12696" s="11" t="n"/>
      <c r="E12696" s="12">
        <f>IF($A12696="","",IF(ISNUMBER($A12696),$A12696,IFERROR(DATEVALUE($A12696),"")))</f>
        <v/>
      </c>
      <c r="F12696" s="12">
        <f>IF($B12696="","",IF(ISNUMBER($B12696),HOUR($B12696)*2+MINUTE($B12696)/30,IFERROR(VALUE(LEFT($B12696,FIND(":",$B12696)-1))*2+VALUE(MID($B12696,FIND(":",$B12696)+1,2))/30,"")))</f>
        <v/>
      </c>
      <c r="G12696" s="12">
        <f>IF($E12696="","",IF(WEEKDAY($E12696,2)&lt;6,1,0))</f>
        <v/>
      </c>
      <c r="H12696" s="12">
        <f>IF(OR($E12696="",$F12696=""),"",IF(AND($G12696=1,$F12696&gt;='Working Hours'!$C$8,$F12696&lt;'Working Hours'!$C$9),1,0))</f>
        <v/>
      </c>
    </row>
    <row r="12697">
      <c r="A12697" s="11" t="n"/>
      <c r="B12697" s="11" t="n"/>
      <c r="C12697" s="11" t="n"/>
      <c r="E12697" s="12">
        <f>IF($A12697="","",IF(ISNUMBER($A12697),$A12697,IFERROR(DATEVALUE($A12697),"")))</f>
        <v/>
      </c>
      <c r="F12697" s="12">
        <f>IF($B12697="","",IF(ISNUMBER($B12697),HOUR($B12697)*2+MINUTE($B12697)/30,IFERROR(VALUE(LEFT($B12697,FIND(":",$B12697)-1))*2+VALUE(MID($B12697,FIND(":",$B12697)+1,2))/30,"")))</f>
        <v/>
      </c>
      <c r="G12697" s="12">
        <f>IF($E12697="","",IF(WEEKDAY($E12697,2)&lt;6,1,0))</f>
        <v/>
      </c>
      <c r="H12697" s="12">
        <f>IF(OR($E12697="",$F12697=""),"",IF(AND($G12697=1,$F12697&gt;='Working Hours'!$C$8,$F12697&lt;'Working Hours'!$C$9),1,0))</f>
        <v/>
      </c>
    </row>
    <row r="12698">
      <c r="A12698" s="11" t="n"/>
      <c r="B12698" s="11" t="n"/>
      <c r="C12698" s="11" t="n"/>
      <c r="E12698" s="12">
        <f>IF($A12698="","",IF(ISNUMBER($A12698),$A12698,IFERROR(DATEVALUE($A12698),"")))</f>
        <v/>
      </c>
      <c r="F12698" s="12">
        <f>IF($B12698="","",IF(ISNUMBER($B12698),HOUR($B12698)*2+MINUTE($B12698)/30,IFERROR(VALUE(LEFT($B12698,FIND(":",$B12698)-1))*2+VALUE(MID($B12698,FIND(":",$B12698)+1,2))/30,"")))</f>
        <v/>
      </c>
      <c r="G12698" s="12">
        <f>IF($E12698="","",IF(WEEKDAY($E12698,2)&lt;6,1,0))</f>
        <v/>
      </c>
      <c r="H12698" s="12">
        <f>IF(OR($E12698="",$F12698=""),"",IF(AND($G12698=1,$F12698&gt;='Working Hours'!$C$8,$F12698&lt;'Working Hours'!$C$9),1,0))</f>
        <v/>
      </c>
    </row>
    <row r="12699">
      <c r="A12699" s="11" t="n"/>
      <c r="B12699" s="11" t="n"/>
      <c r="C12699" s="11" t="n"/>
      <c r="E12699" s="12">
        <f>IF($A12699="","",IF(ISNUMBER($A12699),$A12699,IFERROR(DATEVALUE($A12699),"")))</f>
        <v/>
      </c>
      <c r="F12699" s="12">
        <f>IF($B12699="","",IF(ISNUMBER($B12699),HOUR($B12699)*2+MINUTE($B12699)/30,IFERROR(VALUE(LEFT($B12699,FIND(":",$B12699)-1))*2+VALUE(MID($B12699,FIND(":",$B12699)+1,2))/30,"")))</f>
        <v/>
      </c>
      <c r="G12699" s="12">
        <f>IF($E12699="","",IF(WEEKDAY($E12699,2)&lt;6,1,0))</f>
        <v/>
      </c>
      <c r="H12699" s="12">
        <f>IF(OR($E12699="",$F12699=""),"",IF(AND($G12699=1,$F12699&gt;='Working Hours'!$C$8,$F12699&lt;'Working Hours'!$C$9),1,0))</f>
        <v/>
      </c>
    </row>
    <row r="12700">
      <c r="A12700" s="11" t="n"/>
      <c r="B12700" s="11" t="n"/>
      <c r="C12700" s="11" t="n"/>
      <c r="E12700" s="12">
        <f>IF($A12700="","",IF(ISNUMBER($A12700),$A12700,IFERROR(DATEVALUE($A12700),"")))</f>
        <v/>
      </c>
      <c r="F12700" s="12">
        <f>IF($B12700="","",IF(ISNUMBER($B12700),HOUR($B12700)*2+MINUTE($B12700)/30,IFERROR(VALUE(LEFT($B12700,FIND(":",$B12700)-1))*2+VALUE(MID($B12700,FIND(":",$B12700)+1,2))/30,"")))</f>
        <v/>
      </c>
      <c r="G12700" s="12">
        <f>IF($E12700="","",IF(WEEKDAY($E12700,2)&lt;6,1,0))</f>
        <v/>
      </c>
      <c r="H12700" s="12">
        <f>IF(OR($E12700="",$F12700=""),"",IF(AND($G12700=1,$F12700&gt;='Working Hours'!$C$8,$F12700&lt;'Working Hours'!$C$9),1,0))</f>
        <v/>
      </c>
    </row>
    <row r="12701">
      <c r="A12701" s="11" t="n"/>
      <c r="B12701" s="11" t="n"/>
      <c r="C12701" s="11" t="n"/>
      <c r="E12701" s="12">
        <f>IF($A12701="","",IF(ISNUMBER($A12701),$A12701,IFERROR(DATEVALUE($A12701),"")))</f>
        <v/>
      </c>
      <c r="F12701" s="12">
        <f>IF($B12701="","",IF(ISNUMBER($B12701),HOUR($B12701)*2+MINUTE($B12701)/30,IFERROR(VALUE(LEFT($B12701,FIND(":",$B12701)-1))*2+VALUE(MID($B12701,FIND(":",$B12701)+1,2))/30,"")))</f>
        <v/>
      </c>
      <c r="G12701" s="12">
        <f>IF($E12701="","",IF(WEEKDAY($E12701,2)&lt;6,1,0))</f>
        <v/>
      </c>
      <c r="H12701" s="12">
        <f>IF(OR($E12701="",$F12701=""),"",IF(AND($G12701=1,$F12701&gt;='Working Hours'!$C$8,$F12701&lt;'Working Hours'!$C$9),1,0))</f>
        <v/>
      </c>
    </row>
    <row r="12702">
      <c r="A12702" s="11" t="n"/>
      <c r="B12702" s="11" t="n"/>
      <c r="C12702" s="11" t="n"/>
      <c r="E12702" s="12">
        <f>IF($A12702="","",IF(ISNUMBER($A12702),$A12702,IFERROR(DATEVALUE($A12702),"")))</f>
        <v/>
      </c>
      <c r="F12702" s="12">
        <f>IF($B12702="","",IF(ISNUMBER($B12702),HOUR($B12702)*2+MINUTE($B12702)/30,IFERROR(VALUE(LEFT($B12702,FIND(":",$B12702)-1))*2+VALUE(MID($B12702,FIND(":",$B12702)+1,2))/30,"")))</f>
        <v/>
      </c>
      <c r="G12702" s="12">
        <f>IF($E12702="","",IF(WEEKDAY($E12702,2)&lt;6,1,0))</f>
        <v/>
      </c>
      <c r="H12702" s="12">
        <f>IF(OR($E12702="",$F12702=""),"",IF(AND($G12702=1,$F12702&gt;='Working Hours'!$C$8,$F12702&lt;'Working Hours'!$C$9),1,0))</f>
        <v/>
      </c>
    </row>
    <row r="12703">
      <c r="A12703" s="11" t="n"/>
      <c r="B12703" s="11" t="n"/>
      <c r="C12703" s="11" t="n"/>
      <c r="E12703" s="12">
        <f>IF($A12703="","",IF(ISNUMBER($A12703),$A12703,IFERROR(DATEVALUE($A12703),"")))</f>
        <v/>
      </c>
      <c r="F12703" s="12">
        <f>IF($B12703="","",IF(ISNUMBER($B12703),HOUR($B12703)*2+MINUTE($B12703)/30,IFERROR(VALUE(LEFT($B12703,FIND(":",$B12703)-1))*2+VALUE(MID($B12703,FIND(":",$B12703)+1,2))/30,"")))</f>
        <v/>
      </c>
      <c r="G12703" s="12">
        <f>IF($E12703="","",IF(WEEKDAY($E12703,2)&lt;6,1,0))</f>
        <v/>
      </c>
      <c r="H12703" s="12">
        <f>IF(OR($E12703="",$F12703=""),"",IF(AND($G12703=1,$F12703&gt;='Working Hours'!$C$8,$F12703&lt;'Working Hours'!$C$9),1,0))</f>
        <v/>
      </c>
    </row>
    <row r="12704">
      <c r="A12704" s="11" t="n"/>
      <c r="B12704" s="11" t="n"/>
      <c r="C12704" s="11" t="n"/>
      <c r="E12704" s="12">
        <f>IF($A12704="","",IF(ISNUMBER($A12704),$A12704,IFERROR(DATEVALUE($A12704),"")))</f>
        <v/>
      </c>
      <c r="F12704" s="12">
        <f>IF($B12704="","",IF(ISNUMBER($B12704),HOUR($B12704)*2+MINUTE($B12704)/30,IFERROR(VALUE(LEFT($B12704,FIND(":",$B12704)-1))*2+VALUE(MID($B12704,FIND(":",$B12704)+1,2))/30,"")))</f>
        <v/>
      </c>
      <c r="G12704" s="12">
        <f>IF($E12704="","",IF(WEEKDAY($E12704,2)&lt;6,1,0))</f>
        <v/>
      </c>
      <c r="H12704" s="12">
        <f>IF(OR($E12704="",$F12704=""),"",IF(AND($G12704=1,$F12704&gt;='Working Hours'!$C$8,$F12704&lt;'Working Hours'!$C$9),1,0))</f>
        <v/>
      </c>
    </row>
    <row r="12705">
      <c r="A12705" s="11" t="n"/>
      <c r="B12705" s="11" t="n"/>
      <c r="C12705" s="11" t="n"/>
      <c r="E12705" s="12">
        <f>IF($A12705="","",IF(ISNUMBER($A12705),$A12705,IFERROR(DATEVALUE($A12705),"")))</f>
        <v/>
      </c>
      <c r="F12705" s="12">
        <f>IF($B12705="","",IF(ISNUMBER($B12705),HOUR($B12705)*2+MINUTE($B12705)/30,IFERROR(VALUE(LEFT($B12705,FIND(":",$B12705)-1))*2+VALUE(MID($B12705,FIND(":",$B12705)+1,2))/30,"")))</f>
        <v/>
      </c>
      <c r="G12705" s="12">
        <f>IF($E12705="","",IF(WEEKDAY($E12705,2)&lt;6,1,0))</f>
        <v/>
      </c>
      <c r="H12705" s="12">
        <f>IF(OR($E12705="",$F12705=""),"",IF(AND($G12705=1,$F12705&gt;='Working Hours'!$C$8,$F12705&lt;'Working Hours'!$C$9),1,0))</f>
        <v/>
      </c>
    </row>
    <row r="12706">
      <c r="A12706" s="11" t="n"/>
      <c r="B12706" s="11" t="n"/>
      <c r="C12706" s="11" t="n"/>
      <c r="E12706" s="12">
        <f>IF($A12706="","",IF(ISNUMBER($A12706),$A12706,IFERROR(DATEVALUE($A12706),"")))</f>
        <v/>
      </c>
      <c r="F12706" s="12">
        <f>IF($B12706="","",IF(ISNUMBER($B12706),HOUR($B12706)*2+MINUTE($B12706)/30,IFERROR(VALUE(LEFT($B12706,FIND(":",$B12706)-1))*2+VALUE(MID($B12706,FIND(":",$B12706)+1,2))/30,"")))</f>
        <v/>
      </c>
      <c r="G12706" s="12">
        <f>IF($E12706="","",IF(WEEKDAY($E12706,2)&lt;6,1,0))</f>
        <v/>
      </c>
      <c r="H12706" s="12">
        <f>IF(OR($E12706="",$F12706=""),"",IF(AND($G12706=1,$F12706&gt;='Working Hours'!$C$8,$F12706&lt;'Working Hours'!$C$9),1,0))</f>
        <v/>
      </c>
    </row>
    <row r="12707">
      <c r="A12707" s="11" t="n"/>
      <c r="B12707" s="11" t="n"/>
      <c r="C12707" s="11" t="n"/>
      <c r="E12707" s="12">
        <f>IF($A12707="","",IF(ISNUMBER($A12707),$A12707,IFERROR(DATEVALUE($A12707),"")))</f>
        <v/>
      </c>
      <c r="F12707" s="12">
        <f>IF($B12707="","",IF(ISNUMBER($B12707),HOUR($B12707)*2+MINUTE($B12707)/30,IFERROR(VALUE(LEFT($B12707,FIND(":",$B12707)-1))*2+VALUE(MID($B12707,FIND(":",$B12707)+1,2))/30,"")))</f>
        <v/>
      </c>
      <c r="G12707" s="12">
        <f>IF($E12707="","",IF(WEEKDAY($E12707,2)&lt;6,1,0))</f>
        <v/>
      </c>
      <c r="H12707" s="12">
        <f>IF(OR($E12707="",$F12707=""),"",IF(AND($G12707=1,$F12707&gt;='Working Hours'!$C$8,$F12707&lt;'Working Hours'!$C$9),1,0))</f>
        <v/>
      </c>
    </row>
    <row r="12708">
      <c r="A12708" s="11" t="n"/>
      <c r="B12708" s="11" t="n"/>
      <c r="C12708" s="11" t="n"/>
      <c r="E12708" s="12">
        <f>IF($A12708="","",IF(ISNUMBER($A12708),$A12708,IFERROR(DATEVALUE($A12708),"")))</f>
        <v/>
      </c>
      <c r="F12708" s="12">
        <f>IF($B12708="","",IF(ISNUMBER($B12708),HOUR($B12708)*2+MINUTE($B12708)/30,IFERROR(VALUE(LEFT($B12708,FIND(":",$B12708)-1))*2+VALUE(MID($B12708,FIND(":",$B12708)+1,2))/30,"")))</f>
        <v/>
      </c>
      <c r="G12708" s="12">
        <f>IF($E12708="","",IF(WEEKDAY($E12708,2)&lt;6,1,0))</f>
        <v/>
      </c>
      <c r="H12708" s="12">
        <f>IF(OR($E12708="",$F12708=""),"",IF(AND($G12708=1,$F12708&gt;='Working Hours'!$C$8,$F12708&lt;'Working Hours'!$C$9),1,0))</f>
        <v/>
      </c>
    </row>
    <row r="12709">
      <c r="A12709" s="11" t="n"/>
      <c r="B12709" s="11" t="n"/>
      <c r="C12709" s="11" t="n"/>
      <c r="E12709" s="12">
        <f>IF($A12709="","",IF(ISNUMBER($A12709),$A12709,IFERROR(DATEVALUE($A12709),"")))</f>
        <v/>
      </c>
      <c r="F12709" s="12">
        <f>IF($B12709="","",IF(ISNUMBER($B12709),HOUR($B12709)*2+MINUTE($B12709)/30,IFERROR(VALUE(LEFT($B12709,FIND(":",$B12709)-1))*2+VALUE(MID($B12709,FIND(":",$B12709)+1,2))/30,"")))</f>
        <v/>
      </c>
      <c r="G12709" s="12">
        <f>IF($E12709="","",IF(WEEKDAY($E12709,2)&lt;6,1,0))</f>
        <v/>
      </c>
      <c r="H12709" s="12">
        <f>IF(OR($E12709="",$F12709=""),"",IF(AND($G12709=1,$F12709&gt;='Working Hours'!$C$8,$F12709&lt;'Working Hours'!$C$9),1,0))</f>
        <v/>
      </c>
    </row>
    <row r="12710">
      <c r="A12710" s="11" t="n"/>
      <c r="B12710" s="11" t="n"/>
      <c r="C12710" s="11" t="n"/>
      <c r="E12710" s="12">
        <f>IF($A12710="","",IF(ISNUMBER($A12710),$A12710,IFERROR(DATEVALUE($A12710),"")))</f>
        <v/>
      </c>
      <c r="F12710" s="12">
        <f>IF($B12710="","",IF(ISNUMBER($B12710),HOUR($B12710)*2+MINUTE($B12710)/30,IFERROR(VALUE(LEFT($B12710,FIND(":",$B12710)-1))*2+VALUE(MID($B12710,FIND(":",$B12710)+1,2))/30,"")))</f>
        <v/>
      </c>
      <c r="G12710" s="12">
        <f>IF($E12710="","",IF(WEEKDAY($E12710,2)&lt;6,1,0))</f>
        <v/>
      </c>
      <c r="H12710" s="12">
        <f>IF(OR($E12710="",$F12710=""),"",IF(AND($G12710=1,$F12710&gt;='Working Hours'!$C$8,$F12710&lt;'Working Hours'!$C$9),1,0))</f>
        <v/>
      </c>
    </row>
    <row r="12711">
      <c r="A12711" s="11" t="n"/>
      <c r="B12711" s="11" t="n"/>
      <c r="C12711" s="11" t="n"/>
      <c r="E12711" s="12">
        <f>IF($A12711="","",IF(ISNUMBER($A12711),$A12711,IFERROR(DATEVALUE($A12711),"")))</f>
        <v/>
      </c>
      <c r="F12711" s="12">
        <f>IF($B12711="","",IF(ISNUMBER($B12711),HOUR($B12711)*2+MINUTE($B12711)/30,IFERROR(VALUE(LEFT($B12711,FIND(":",$B12711)-1))*2+VALUE(MID($B12711,FIND(":",$B12711)+1,2))/30,"")))</f>
        <v/>
      </c>
      <c r="G12711" s="12">
        <f>IF($E12711="","",IF(WEEKDAY($E12711,2)&lt;6,1,0))</f>
        <v/>
      </c>
      <c r="H12711" s="12">
        <f>IF(OR($E12711="",$F12711=""),"",IF(AND($G12711=1,$F12711&gt;='Working Hours'!$C$8,$F12711&lt;'Working Hours'!$C$9),1,0))</f>
        <v/>
      </c>
    </row>
    <row r="12712">
      <c r="A12712" s="11" t="n"/>
      <c r="B12712" s="11" t="n"/>
      <c r="C12712" s="11" t="n"/>
      <c r="E12712" s="12">
        <f>IF($A12712="","",IF(ISNUMBER($A12712),$A12712,IFERROR(DATEVALUE($A12712),"")))</f>
        <v/>
      </c>
      <c r="F12712" s="12">
        <f>IF($B12712="","",IF(ISNUMBER($B12712),HOUR($B12712)*2+MINUTE($B12712)/30,IFERROR(VALUE(LEFT($B12712,FIND(":",$B12712)-1))*2+VALUE(MID($B12712,FIND(":",$B12712)+1,2))/30,"")))</f>
        <v/>
      </c>
      <c r="G12712" s="12">
        <f>IF($E12712="","",IF(WEEKDAY($E12712,2)&lt;6,1,0))</f>
        <v/>
      </c>
      <c r="H12712" s="12">
        <f>IF(OR($E12712="",$F12712=""),"",IF(AND($G12712=1,$F12712&gt;='Working Hours'!$C$8,$F12712&lt;'Working Hours'!$C$9),1,0))</f>
        <v/>
      </c>
    </row>
    <row r="12713">
      <c r="A12713" s="11" t="n"/>
      <c r="B12713" s="11" t="n"/>
      <c r="C12713" s="11" t="n"/>
      <c r="E12713" s="12">
        <f>IF($A12713="","",IF(ISNUMBER($A12713),$A12713,IFERROR(DATEVALUE($A12713),"")))</f>
        <v/>
      </c>
      <c r="F12713" s="12">
        <f>IF($B12713="","",IF(ISNUMBER($B12713),HOUR($B12713)*2+MINUTE($B12713)/30,IFERROR(VALUE(LEFT($B12713,FIND(":",$B12713)-1))*2+VALUE(MID($B12713,FIND(":",$B12713)+1,2))/30,"")))</f>
        <v/>
      </c>
      <c r="G12713" s="12">
        <f>IF($E12713="","",IF(WEEKDAY($E12713,2)&lt;6,1,0))</f>
        <v/>
      </c>
      <c r="H12713" s="12">
        <f>IF(OR($E12713="",$F12713=""),"",IF(AND($G12713=1,$F12713&gt;='Working Hours'!$C$8,$F12713&lt;'Working Hours'!$C$9),1,0))</f>
        <v/>
      </c>
    </row>
    <row r="12714">
      <c r="A12714" s="11" t="n"/>
      <c r="B12714" s="11" t="n"/>
      <c r="C12714" s="11" t="n"/>
      <c r="E12714" s="12">
        <f>IF($A12714="","",IF(ISNUMBER($A12714),$A12714,IFERROR(DATEVALUE($A12714),"")))</f>
        <v/>
      </c>
      <c r="F12714" s="12">
        <f>IF($B12714="","",IF(ISNUMBER($B12714),HOUR($B12714)*2+MINUTE($B12714)/30,IFERROR(VALUE(LEFT($B12714,FIND(":",$B12714)-1))*2+VALUE(MID($B12714,FIND(":",$B12714)+1,2))/30,"")))</f>
        <v/>
      </c>
      <c r="G12714" s="12">
        <f>IF($E12714="","",IF(WEEKDAY($E12714,2)&lt;6,1,0))</f>
        <v/>
      </c>
      <c r="H12714" s="12">
        <f>IF(OR($E12714="",$F12714=""),"",IF(AND($G12714=1,$F12714&gt;='Working Hours'!$C$8,$F12714&lt;'Working Hours'!$C$9),1,0))</f>
        <v/>
      </c>
    </row>
    <row r="12715">
      <c r="A12715" s="11" t="n"/>
      <c r="B12715" s="11" t="n"/>
      <c r="C12715" s="11" t="n"/>
      <c r="E12715" s="12">
        <f>IF($A12715="","",IF(ISNUMBER($A12715),$A12715,IFERROR(DATEVALUE($A12715),"")))</f>
        <v/>
      </c>
      <c r="F12715" s="12">
        <f>IF($B12715="","",IF(ISNUMBER($B12715),HOUR($B12715)*2+MINUTE($B12715)/30,IFERROR(VALUE(LEFT($B12715,FIND(":",$B12715)-1))*2+VALUE(MID($B12715,FIND(":",$B12715)+1,2))/30,"")))</f>
        <v/>
      </c>
      <c r="G12715" s="12">
        <f>IF($E12715="","",IF(WEEKDAY($E12715,2)&lt;6,1,0))</f>
        <v/>
      </c>
      <c r="H12715" s="12">
        <f>IF(OR($E12715="",$F12715=""),"",IF(AND($G12715=1,$F12715&gt;='Working Hours'!$C$8,$F12715&lt;'Working Hours'!$C$9),1,0))</f>
        <v/>
      </c>
    </row>
    <row r="12716">
      <c r="A12716" s="11" t="n"/>
      <c r="B12716" s="11" t="n"/>
      <c r="C12716" s="11" t="n"/>
      <c r="E12716" s="12">
        <f>IF($A12716="","",IF(ISNUMBER($A12716),$A12716,IFERROR(DATEVALUE($A12716),"")))</f>
        <v/>
      </c>
      <c r="F12716" s="12">
        <f>IF($B12716="","",IF(ISNUMBER($B12716),HOUR($B12716)*2+MINUTE($B12716)/30,IFERROR(VALUE(LEFT($B12716,FIND(":",$B12716)-1))*2+VALUE(MID($B12716,FIND(":",$B12716)+1,2))/30,"")))</f>
        <v/>
      </c>
      <c r="G12716" s="12">
        <f>IF($E12716="","",IF(WEEKDAY($E12716,2)&lt;6,1,0))</f>
        <v/>
      </c>
      <c r="H12716" s="12">
        <f>IF(OR($E12716="",$F12716=""),"",IF(AND($G12716=1,$F12716&gt;='Working Hours'!$C$8,$F12716&lt;'Working Hours'!$C$9),1,0))</f>
        <v/>
      </c>
    </row>
    <row r="12717">
      <c r="A12717" s="11" t="n"/>
      <c r="B12717" s="11" t="n"/>
      <c r="C12717" s="11" t="n"/>
      <c r="E12717" s="12">
        <f>IF($A12717="","",IF(ISNUMBER($A12717),$A12717,IFERROR(DATEVALUE($A12717),"")))</f>
        <v/>
      </c>
      <c r="F12717" s="12">
        <f>IF($B12717="","",IF(ISNUMBER($B12717),HOUR($B12717)*2+MINUTE($B12717)/30,IFERROR(VALUE(LEFT($B12717,FIND(":",$B12717)-1))*2+VALUE(MID($B12717,FIND(":",$B12717)+1,2))/30,"")))</f>
        <v/>
      </c>
      <c r="G12717" s="12">
        <f>IF($E12717="","",IF(WEEKDAY($E12717,2)&lt;6,1,0))</f>
        <v/>
      </c>
      <c r="H12717" s="12">
        <f>IF(OR($E12717="",$F12717=""),"",IF(AND($G12717=1,$F12717&gt;='Working Hours'!$C$8,$F12717&lt;'Working Hours'!$C$9),1,0))</f>
        <v/>
      </c>
    </row>
    <row r="12718">
      <c r="A12718" s="11" t="n"/>
      <c r="B12718" s="11" t="n"/>
      <c r="C12718" s="11" t="n"/>
      <c r="E12718" s="12">
        <f>IF($A12718="","",IF(ISNUMBER($A12718),$A12718,IFERROR(DATEVALUE($A12718),"")))</f>
        <v/>
      </c>
      <c r="F12718" s="12">
        <f>IF($B12718="","",IF(ISNUMBER($B12718),HOUR($B12718)*2+MINUTE($B12718)/30,IFERROR(VALUE(LEFT($B12718,FIND(":",$B12718)-1))*2+VALUE(MID($B12718,FIND(":",$B12718)+1,2))/30,"")))</f>
        <v/>
      </c>
      <c r="G12718" s="12">
        <f>IF($E12718="","",IF(WEEKDAY($E12718,2)&lt;6,1,0))</f>
        <v/>
      </c>
      <c r="H12718" s="12">
        <f>IF(OR($E12718="",$F12718=""),"",IF(AND($G12718=1,$F12718&gt;='Working Hours'!$C$8,$F12718&lt;'Working Hours'!$C$9),1,0))</f>
        <v/>
      </c>
    </row>
    <row r="12719">
      <c r="A12719" s="11" t="n"/>
      <c r="B12719" s="11" t="n"/>
      <c r="C12719" s="11" t="n"/>
      <c r="E12719" s="12">
        <f>IF($A12719="","",IF(ISNUMBER($A12719),$A12719,IFERROR(DATEVALUE($A12719),"")))</f>
        <v/>
      </c>
      <c r="F12719" s="12">
        <f>IF($B12719="","",IF(ISNUMBER($B12719),HOUR($B12719)*2+MINUTE($B12719)/30,IFERROR(VALUE(LEFT($B12719,FIND(":",$B12719)-1))*2+VALUE(MID($B12719,FIND(":",$B12719)+1,2))/30,"")))</f>
        <v/>
      </c>
      <c r="G12719" s="12">
        <f>IF($E12719="","",IF(WEEKDAY($E12719,2)&lt;6,1,0))</f>
        <v/>
      </c>
      <c r="H12719" s="12">
        <f>IF(OR($E12719="",$F12719=""),"",IF(AND($G12719=1,$F12719&gt;='Working Hours'!$C$8,$F12719&lt;'Working Hours'!$C$9),1,0))</f>
        <v/>
      </c>
    </row>
    <row r="12720">
      <c r="A12720" s="11" t="n"/>
      <c r="B12720" s="11" t="n"/>
      <c r="C12720" s="11" t="n"/>
      <c r="E12720" s="12">
        <f>IF($A12720="","",IF(ISNUMBER($A12720),$A12720,IFERROR(DATEVALUE($A12720),"")))</f>
        <v/>
      </c>
      <c r="F12720" s="12">
        <f>IF($B12720="","",IF(ISNUMBER($B12720),HOUR($B12720)*2+MINUTE($B12720)/30,IFERROR(VALUE(LEFT($B12720,FIND(":",$B12720)-1))*2+VALUE(MID($B12720,FIND(":",$B12720)+1,2))/30,"")))</f>
        <v/>
      </c>
      <c r="G12720" s="12">
        <f>IF($E12720="","",IF(WEEKDAY($E12720,2)&lt;6,1,0))</f>
        <v/>
      </c>
      <c r="H12720" s="12">
        <f>IF(OR($E12720="",$F12720=""),"",IF(AND($G12720=1,$F12720&gt;='Working Hours'!$C$8,$F12720&lt;'Working Hours'!$C$9),1,0))</f>
        <v/>
      </c>
    </row>
    <row r="12721">
      <c r="A12721" s="11" t="n"/>
      <c r="B12721" s="11" t="n"/>
      <c r="C12721" s="11" t="n"/>
      <c r="E12721" s="12">
        <f>IF($A12721="","",IF(ISNUMBER($A12721),$A12721,IFERROR(DATEVALUE($A12721),"")))</f>
        <v/>
      </c>
      <c r="F12721" s="12">
        <f>IF($B12721="","",IF(ISNUMBER($B12721),HOUR($B12721)*2+MINUTE($B12721)/30,IFERROR(VALUE(LEFT($B12721,FIND(":",$B12721)-1))*2+VALUE(MID($B12721,FIND(":",$B12721)+1,2))/30,"")))</f>
        <v/>
      </c>
      <c r="G12721" s="12">
        <f>IF($E12721="","",IF(WEEKDAY($E12721,2)&lt;6,1,0))</f>
        <v/>
      </c>
      <c r="H12721" s="12">
        <f>IF(OR($E12721="",$F12721=""),"",IF(AND($G12721=1,$F12721&gt;='Working Hours'!$C$8,$F12721&lt;'Working Hours'!$C$9),1,0))</f>
        <v/>
      </c>
    </row>
    <row r="12722">
      <c r="A12722" s="11" t="n"/>
      <c r="B12722" s="11" t="n"/>
      <c r="C12722" s="11" t="n"/>
      <c r="E12722" s="12">
        <f>IF($A12722="","",IF(ISNUMBER($A12722),$A12722,IFERROR(DATEVALUE($A12722),"")))</f>
        <v/>
      </c>
      <c r="F12722" s="12">
        <f>IF($B12722="","",IF(ISNUMBER($B12722),HOUR($B12722)*2+MINUTE($B12722)/30,IFERROR(VALUE(LEFT($B12722,FIND(":",$B12722)-1))*2+VALUE(MID($B12722,FIND(":",$B12722)+1,2))/30,"")))</f>
        <v/>
      </c>
      <c r="G12722" s="12">
        <f>IF($E12722="","",IF(WEEKDAY($E12722,2)&lt;6,1,0))</f>
        <v/>
      </c>
      <c r="H12722" s="12">
        <f>IF(OR($E12722="",$F12722=""),"",IF(AND($G12722=1,$F12722&gt;='Working Hours'!$C$8,$F12722&lt;'Working Hours'!$C$9),1,0))</f>
        <v/>
      </c>
    </row>
    <row r="12723">
      <c r="A12723" s="11" t="n"/>
      <c r="B12723" s="11" t="n"/>
      <c r="C12723" s="11" t="n"/>
      <c r="E12723" s="12">
        <f>IF($A12723="","",IF(ISNUMBER($A12723),$A12723,IFERROR(DATEVALUE($A12723),"")))</f>
        <v/>
      </c>
      <c r="F12723" s="12">
        <f>IF($B12723="","",IF(ISNUMBER($B12723),HOUR($B12723)*2+MINUTE($B12723)/30,IFERROR(VALUE(LEFT($B12723,FIND(":",$B12723)-1))*2+VALUE(MID($B12723,FIND(":",$B12723)+1,2))/30,"")))</f>
        <v/>
      </c>
      <c r="G12723" s="12">
        <f>IF($E12723="","",IF(WEEKDAY($E12723,2)&lt;6,1,0))</f>
        <v/>
      </c>
      <c r="H12723" s="12">
        <f>IF(OR($E12723="",$F12723=""),"",IF(AND($G12723=1,$F12723&gt;='Working Hours'!$C$8,$F12723&lt;'Working Hours'!$C$9),1,0))</f>
        <v/>
      </c>
    </row>
    <row r="12724">
      <c r="A12724" s="11" t="n"/>
      <c r="B12724" s="11" t="n"/>
      <c r="C12724" s="11" t="n"/>
      <c r="E12724" s="12">
        <f>IF($A12724="","",IF(ISNUMBER($A12724),$A12724,IFERROR(DATEVALUE($A12724),"")))</f>
        <v/>
      </c>
      <c r="F12724" s="12">
        <f>IF($B12724="","",IF(ISNUMBER($B12724),HOUR($B12724)*2+MINUTE($B12724)/30,IFERROR(VALUE(LEFT($B12724,FIND(":",$B12724)-1))*2+VALUE(MID($B12724,FIND(":",$B12724)+1,2))/30,"")))</f>
        <v/>
      </c>
      <c r="G12724" s="12">
        <f>IF($E12724="","",IF(WEEKDAY($E12724,2)&lt;6,1,0))</f>
        <v/>
      </c>
      <c r="H12724" s="12">
        <f>IF(OR($E12724="",$F12724=""),"",IF(AND($G12724=1,$F12724&gt;='Working Hours'!$C$8,$F12724&lt;'Working Hours'!$C$9),1,0))</f>
        <v/>
      </c>
    </row>
    <row r="12725">
      <c r="A12725" s="11" t="n"/>
      <c r="B12725" s="11" t="n"/>
      <c r="C12725" s="11" t="n"/>
      <c r="E12725" s="12">
        <f>IF($A12725="","",IF(ISNUMBER($A12725),$A12725,IFERROR(DATEVALUE($A12725),"")))</f>
        <v/>
      </c>
      <c r="F12725" s="12">
        <f>IF($B12725="","",IF(ISNUMBER($B12725),HOUR($B12725)*2+MINUTE($B12725)/30,IFERROR(VALUE(LEFT($B12725,FIND(":",$B12725)-1))*2+VALUE(MID($B12725,FIND(":",$B12725)+1,2))/30,"")))</f>
        <v/>
      </c>
      <c r="G12725" s="12">
        <f>IF($E12725="","",IF(WEEKDAY($E12725,2)&lt;6,1,0))</f>
        <v/>
      </c>
      <c r="H12725" s="12">
        <f>IF(OR($E12725="",$F12725=""),"",IF(AND($G12725=1,$F12725&gt;='Working Hours'!$C$8,$F12725&lt;'Working Hours'!$C$9),1,0))</f>
        <v/>
      </c>
    </row>
    <row r="12726">
      <c r="A12726" s="11" t="n"/>
      <c r="B12726" s="11" t="n"/>
      <c r="C12726" s="11" t="n"/>
      <c r="E12726" s="12">
        <f>IF($A12726="","",IF(ISNUMBER($A12726),$A12726,IFERROR(DATEVALUE($A12726),"")))</f>
        <v/>
      </c>
      <c r="F12726" s="12">
        <f>IF($B12726="","",IF(ISNUMBER($B12726),HOUR($B12726)*2+MINUTE($B12726)/30,IFERROR(VALUE(LEFT($B12726,FIND(":",$B12726)-1))*2+VALUE(MID($B12726,FIND(":",$B12726)+1,2))/30,"")))</f>
        <v/>
      </c>
      <c r="G12726" s="12">
        <f>IF($E12726="","",IF(WEEKDAY($E12726,2)&lt;6,1,0))</f>
        <v/>
      </c>
      <c r="H12726" s="12">
        <f>IF(OR($E12726="",$F12726=""),"",IF(AND($G12726=1,$F12726&gt;='Working Hours'!$C$8,$F12726&lt;'Working Hours'!$C$9),1,0))</f>
        <v/>
      </c>
    </row>
    <row r="12727">
      <c r="A12727" s="11" t="n"/>
      <c r="B12727" s="11" t="n"/>
      <c r="C12727" s="11" t="n"/>
      <c r="E12727" s="12">
        <f>IF($A12727="","",IF(ISNUMBER($A12727),$A12727,IFERROR(DATEVALUE($A12727),"")))</f>
        <v/>
      </c>
      <c r="F12727" s="12">
        <f>IF($B12727="","",IF(ISNUMBER($B12727),HOUR($B12727)*2+MINUTE($B12727)/30,IFERROR(VALUE(LEFT($B12727,FIND(":",$B12727)-1))*2+VALUE(MID($B12727,FIND(":",$B12727)+1,2))/30,"")))</f>
        <v/>
      </c>
      <c r="G12727" s="12">
        <f>IF($E12727="","",IF(WEEKDAY($E12727,2)&lt;6,1,0))</f>
        <v/>
      </c>
      <c r="H12727" s="12">
        <f>IF(OR($E12727="",$F12727=""),"",IF(AND($G12727=1,$F12727&gt;='Working Hours'!$C$8,$F12727&lt;'Working Hours'!$C$9),1,0))</f>
        <v/>
      </c>
    </row>
    <row r="12728">
      <c r="A12728" s="11" t="n"/>
      <c r="B12728" s="11" t="n"/>
      <c r="C12728" s="11" t="n"/>
      <c r="E12728" s="12">
        <f>IF($A12728="","",IF(ISNUMBER($A12728),$A12728,IFERROR(DATEVALUE($A12728),"")))</f>
        <v/>
      </c>
      <c r="F12728" s="12">
        <f>IF($B12728="","",IF(ISNUMBER($B12728),HOUR($B12728)*2+MINUTE($B12728)/30,IFERROR(VALUE(LEFT($B12728,FIND(":",$B12728)-1))*2+VALUE(MID($B12728,FIND(":",$B12728)+1,2))/30,"")))</f>
        <v/>
      </c>
      <c r="G12728" s="12">
        <f>IF($E12728="","",IF(WEEKDAY($E12728,2)&lt;6,1,0))</f>
        <v/>
      </c>
      <c r="H12728" s="12">
        <f>IF(OR($E12728="",$F12728=""),"",IF(AND($G12728=1,$F12728&gt;='Working Hours'!$C$8,$F12728&lt;'Working Hours'!$C$9),1,0))</f>
        <v/>
      </c>
    </row>
    <row r="12729">
      <c r="A12729" s="11" t="n"/>
      <c r="B12729" s="11" t="n"/>
      <c r="C12729" s="11" t="n"/>
      <c r="E12729" s="12">
        <f>IF($A12729="","",IF(ISNUMBER($A12729),$A12729,IFERROR(DATEVALUE($A12729),"")))</f>
        <v/>
      </c>
      <c r="F12729" s="12">
        <f>IF($B12729="","",IF(ISNUMBER($B12729),HOUR($B12729)*2+MINUTE($B12729)/30,IFERROR(VALUE(LEFT($B12729,FIND(":",$B12729)-1))*2+VALUE(MID($B12729,FIND(":",$B12729)+1,2))/30,"")))</f>
        <v/>
      </c>
      <c r="G12729" s="12">
        <f>IF($E12729="","",IF(WEEKDAY($E12729,2)&lt;6,1,0))</f>
        <v/>
      </c>
      <c r="H12729" s="12">
        <f>IF(OR($E12729="",$F12729=""),"",IF(AND($G12729=1,$F12729&gt;='Working Hours'!$C$8,$F12729&lt;'Working Hours'!$C$9),1,0))</f>
        <v/>
      </c>
    </row>
    <row r="12730">
      <c r="A12730" s="11" t="n"/>
      <c r="B12730" s="11" t="n"/>
      <c r="C12730" s="11" t="n"/>
      <c r="E12730" s="12">
        <f>IF($A12730="","",IF(ISNUMBER($A12730),$A12730,IFERROR(DATEVALUE($A12730),"")))</f>
        <v/>
      </c>
      <c r="F12730" s="12">
        <f>IF($B12730="","",IF(ISNUMBER($B12730),HOUR($B12730)*2+MINUTE($B12730)/30,IFERROR(VALUE(LEFT($B12730,FIND(":",$B12730)-1))*2+VALUE(MID($B12730,FIND(":",$B12730)+1,2))/30,"")))</f>
        <v/>
      </c>
      <c r="G12730" s="12">
        <f>IF($E12730="","",IF(WEEKDAY($E12730,2)&lt;6,1,0))</f>
        <v/>
      </c>
      <c r="H12730" s="12">
        <f>IF(OR($E12730="",$F12730=""),"",IF(AND($G12730=1,$F12730&gt;='Working Hours'!$C$8,$F12730&lt;'Working Hours'!$C$9),1,0))</f>
        <v/>
      </c>
    </row>
    <row r="12731">
      <c r="A12731" s="11" t="n"/>
      <c r="B12731" s="11" t="n"/>
      <c r="C12731" s="11" t="n"/>
      <c r="E12731" s="12">
        <f>IF($A12731="","",IF(ISNUMBER($A12731),$A12731,IFERROR(DATEVALUE($A12731),"")))</f>
        <v/>
      </c>
      <c r="F12731" s="12">
        <f>IF($B12731="","",IF(ISNUMBER($B12731),HOUR($B12731)*2+MINUTE($B12731)/30,IFERROR(VALUE(LEFT($B12731,FIND(":",$B12731)-1))*2+VALUE(MID($B12731,FIND(":",$B12731)+1,2))/30,"")))</f>
        <v/>
      </c>
      <c r="G12731" s="12">
        <f>IF($E12731="","",IF(WEEKDAY($E12731,2)&lt;6,1,0))</f>
        <v/>
      </c>
      <c r="H12731" s="12">
        <f>IF(OR($E12731="",$F12731=""),"",IF(AND($G12731=1,$F12731&gt;='Working Hours'!$C$8,$F12731&lt;'Working Hours'!$C$9),1,0))</f>
        <v/>
      </c>
    </row>
    <row r="12732">
      <c r="A12732" s="11" t="n"/>
      <c r="B12732" s="11" t="n"/>
      <c r="C12732" s="11" t="n"/>
      <c r="E12732" s="12">
        <f>IF($A12732="","",IF(ISNUMBER($A12732),$A12732,IFERROR(DATEVALUE($A12732),"")))</f>
        <v/>
      </c>
      <c r="F12732" s="12">
        <f>IF($B12732="","",IF(ISNUMBER($B12732),HOUR($B12732)*2+MINUTE($B12732)/30,IFERROR(VALUE(LEFT($B12732,FIND(":",$B12732)-1))*2+VALUE(MID($B12732,FIND(":",$B12732)+1,2))/30,"")))</f>
        <v/>
      </c>
      <c r="G12732" s="12">
        <f>IF($E12732="","",IF(WEEKDAY($E12732,2)&lt;6,1,0))</f>
        <v/>
      </c>
      <c r="H12732" s="12">
        <f>IF(OR($E12732="",$F12732=""),"",IF(AND($G12732=1,$F12732&gt;='Working Hours'!$C$8,$F12732&lt;'Working Hours'!$C$9),1,0))</f>
        <v/>
      </c>
    </row>
    <row r="12733">
      <c r="A12733" s="11" t="n"/>
      <c r="B12733" s="11" t="n"/>
      <c r="C12733" s="11" t="n"/>
      <c r="E12733" s="12">
        <f>IF($A12733="","",IF(ISNUMBER($A12733),$A12733,IFERROR(DATEVALUE($A12733),"")))</f>
        <v/>
      </c>
      <c r="F12733" s="12">
        <f>IF($B12733="","",IF(ISNUMBER($B12733),HOUR($B12733)*2+MINUTE($B12733)/30,IFERROR(VALUE(LEFT($B12733,FIND(":",$B12733)-1))*2+VALUE(MID($B12733,FIND(":",$B12733)+1,2))/30,"")))</f>
        <v/>
      </c>
      <c r="G12733" s="12">
        <f>IF($E12733="","",IF(WEEKDAY($E12733,2)&lt;6,1,0))</f>
        <v/>
      </c>
      <c r="H12733" s="12">
        <f>IF(OR($E12733="",$F12733=""),"",IF(AND($G12733=1,$F12733&gt;='Working Hours'!$C$8,$F12733&lt;'Working Hours'!$C$9),1,0))</f>
        <v/>
      </c>
    </row>
    <row r="12734">
      <c r="A12734" s="11" t="n"/>
      <c r="B12734" s="11" t="n"/>
      <c r="C12734" s="11" t="n"/>
      <c r="E12734" s="12">
        <f>IF($A12734="","",IF(ISNUMBER($A12734),$A12734,IFERROR(DATEVALUE($A12734),"")))</f>
        <v/>
      </c>
      <c r="F12734" s="12">
        <f>IF($B12734="","",IF(ISNUMBER($B12734),HOUR($B12734)*2+MINUTE($B12734)/30,IFERROR(VALUE(LEFT($B12734,FIND(":",$B12734)-1))*2+VALUE(MID($B12734,FIND(":",$B12734)+1,2))/30,"")))</f>
        <v/>
      </c>
      <c r="G12734" s="12">
        <f>IF($E12734="","",IF(WEEKDAY($E12734,2)&lt;6,1,0))</f>
        <v/>
      </c>
      <c r="H12734" s="12">
        <f>IF(OR($E12734="",$F12734=""),"",IF(AND($G12734=1,$F12734&gt;='Working Hours'!$C$8,$F12734&lt;'Working Hours'!$C$9),1,0))</f>
        <v/>
      </c>
    </row>
    <row r="12735">
      <c r="A12735" s="11" t="n"/>
      <c r="B12735" s="11" t="n"/>
      <c r="C12735" s="11" t="n"/>
      <c r="E12735" s="12">
        <f>IF($A12735="","",IF(ISNUMBER($A12735),$A12735,IFERROR(DATEVALUE($A12735),"")))</f>
        <v/>
      </c>
      <c r="F12735" s="12">
        <f>IF($B12735="","",IF(ISNUMBER($B12735),HOUR($B12735)*2+MINUTE($B12735)/30,IFERROR(VALUE(LEFT($B12735,FIND(":",$B12735)-1))*2+VALUE(MID($B12735,FIND(":",$B12735)+1,2))/30,"")))</f>
        <v/>
      </c>
      <c r="G12735" s="12">
        <f>IF($E12735="","",IF(WEEKDAY($E12735,2)&lt;6,1,0))</f>
        <v/>
      </c>
      <c r="H12735" s="12">
        <f>IF(OR($E12735="",$F12735=""),"",IF(AND($G12735=1,$F12735&gt;='Working Hours'!$C$8,$F12735&lt;'Working Hours'!$C$9),1,0))</f>
        <v/>
      </c>
    </row>
    <row r="12736">
      <c r="A12736" s="11" t="n"/>
      <c r="B12736" s="11" t="n"/>
      <c r="C12736" s="11" t="n"/>
      <c r="E12736" s="12">
        <f>IF($A12736="","",IF(ISNUMBER($A12736),$A12736,IFERROR(DATEVALUE($A12736),"")))</f>
        <v/>
      </c>
      <c r="F12736" s="12">
        <f>IF($B12736="","",IF(ISNUMBER($B12736),HOUR($B12736)*2+MINUTE($B12736)/30,IFERROR(VALUE(LEFT($B12736,FIND(":",$B12736)-1))*2+VALUE(MID($B12736,FIND(":",$B12736)+1,2))/30,"")))</f>
        <v/>
      </c>
      <c r="G12736" s="12">
        <f>IF($E12736="","",IF(WEEKDAY($E12736,2)&lt;6,1,0))</f>
        <v/>
      </c>
      <c r="H12736" s="12">
        <f>IF(OR($E12736="",$F12736=""),"",IF(AND($G12736=1,$F12736&gt;='Working Hours'!$C$8,$F12736&lt;'Working Hours'!$C$9),1,0))</f>
        <v/>
      </c>
    </row>
    <row r="12737">
      <c r="A12737" s="11" t="n"/>
      <c r="B12737" s="11" t="n"/>
      <c r="C12737" s="11" t="n"/>
      <c r="E12737" s="12">
        <f>IF($A12737="","",IF(ISNUMBER($A12737),$A12737,IFERROR(DATEVALUE($A12737),"")))</f>
        <v/>
      </c>
      <c r="F12737" s="12">
        <f>IF($B12737="","",IF(ISNUMBER($B12737),HOUR($B12737)*2+MINUTE($B12737)/30,IFERROR(VALUE(LEFT($B12737,FIND(":",$B12737)-1))*2+VALUE(MID($B12737,FIND(":",$B12737)+1,2))/30,"")))</f>
        <v/>
      </c>
      <c r="G12737" s="12">
        <f>IF($E12737="","",IF(WEEKDAY($E12737,2)&lt;6,1,0))</f>
        <v/>
      </c>
      <c r="H12737" s="12">
        <f>IF(OR($E12737="",$F12737=""),"",IF(AND($G12737=1,$F12737&gt;='Working Hours'!$C$8,$F12737&lt;'Working Hours'!$C$9),1,0))</f>
        <v/>
      </c>
    </row>
    <row r="12738">
      <c r="A12738" s="11" t="n"/>
      <c r="B12738" s="11" t="n"/>
      <c r="C12738" s="11" t="n"/>
      <c r="E12738" s="12">
        <f>IF($A12738="","",IF(ISNUMBER($A12738),$A12738,IFERROR(DATEVALUE($A12738),"")))</f>
        <v/>
      </c>
      <c r="F12738" s="12">
        <f>IF($B12738="","",IF(ISNUMBER($B12738),HOUR($B12738)*2+MINUTE($B12738)/30,IFERROR(VALUE(LEFT($B12738,FIND(":",$B12738)-1))*2+VALUE(MID($B12738,FIND(":",$B12738)+1,2))/30,"")))</f>
        <v/>
      </c>
      <c r="G12738" s="12">
        <f>IF($E12738="","",IF(WEEKDAY($E12738,2)&lt;6,1,0))</f>
        <v/>
      </c>
      <c r="H12738" s="12">
        <f>IF(OR($E12738="",$F12738=""),"",IF(AND($G12738=1,$F12738&gt;='Working Hours'!$C$8,$F12738&lt;'Working Hours'!$C$9),1,0))</f>
        <v/>
      </c>
    </row>
    <row r="12739">
      <c r="A12739" s="11" t="n"/>
      <c r="B12739" s="11" t="n"/>
      <c r="C12739" s="11" t="n"/>
      <c r="E12739" s="12">
        <f>IF($A12739="","",IF(ISNUMBER($A12739),$A12739,IFERROR(DATEVALUE($A12739),"")))</f>
        <v/>
      </c>
      <c r="F12739" s="12">
        <f>IF($B12739="","",IF(ISNUMBER($B12739),HOUR($B12739)*2+MINUTE($B12739)/30,IFERROR(VALUE(LEFT($B12739,FIND(":",$B12739)-1))*2+VALUE(MID($B12739,FIND(":",$B12739)+1,2))/30,"")))</f>
        <v/>
      </c>
      <c r="G12739" s="12">
        <f>IF($E12739="","",IF(WEEKDAY($E12739,2)&lt;6,1,0))</f>
        <v/>
      </c>
      <c r="H12739" s="12">
        <f>IF(OR($E12739="",$F12739=""),"",IF(AND($G12739=1,$F12739&gt;='Working Hours'!$C$8,$F12739&lt;'Working Hours'!$C$9),1,0))</f>
        <v/>
      </c>
    </row>
    <row r="12740">
      <c r="A12740" s="11" t="n"/>
      <c r="B12740" s="11" t="n"/>
      <c r="C12740" s="11" t="n"/>
      <c r="E12740" s="12">
        <f>IF($A12740="","",IF(ISNUMBER($A12740),$A12740,IFERROR(DATEVALUE($A12740),"")))</f>
        <v/>
      </c>
      <c r="F12740" s="12">
        <f>IF($B12740="","",IF(ISNUMBER($B12740),HOUR($B12740)*2+MINUTE($B12740)/30,IFERROR(VALUE(LEFT($B12740,FIND(":",$B12740)-1))*2+VALUE(MID($B12740,FIND(":",$B12740)+1,2))/30,"")))</f>
        <v/>
      </c>
      <c r="G12740" s="12">
        <f>IF($E12740="","",IF(WEEKDAY($E12740,2)&lt;6,1,0))</f>
        <v/>
      </c>
      <c r="H12740" s="12">
        <f>IF(OR($E12740="",$F12740=""),"",IF(AND($G12740=1,$F12740&gt;='Working Hours'!$C$8,$F12740&lt;'Working Hours'!$C$9),1,0))</f>
        <v/>
      </c>
    </row>
    <row r="12741">
      <c r="A12741" s="11" t="n"/>
      <c r="B12741" s="11" t="n"/>
      <c r="C12741" s="11" t="n"/>
      <c r="E12741" s="12">
        <f>IF($A12741="","",IF(ISNUMBER($A12741),$A12741,IFERROR(DATEVALUE($A12741),"")))</f>
        <v/>
      </c>
      <c r="F12741" s="12">
        <f>IF($B12741="","",IF(ISNUMBER($B12741),HOUR($B12741)*2+MINUTE($B12741)/30,IFERROR(VALUE(LEFT($B12741,FIND(":",$B12741)-1))*2+VALUE(MID($B12741,FIND(":",$B12741)+1,2))/30,"")))</f>
        <v/>
      </c>
      <c r="G12741" s="12">
        <f>IF($E12741="","",IF(WEEKDAY($E12741,2)&lt;6,1,0))</f>
        <v/>
      </c>
      <c r="H12741" s="12">
        <f>IF(OR($E12741="",$F12741=""),"",IF(AND($G12741=1,$F12741&gt;='Working Hours'!$C$8,$F12741&lt;'Working Hours'!$C$9),1,0))</f>
        <v/>
      </c>
    </row>
    <row r="12742">
      <c r="A12742" s="11" t="n"/>
      <c r="B12742" s="11" t="n"/>
      <c r="C12742" s="11" t="n"/>
      <c r="E12742" s="12">
        <f>IF($A12742="","",IF(ISNUMBER($A12742),$A12742,IFERROR(DATEVALUE($A12742),"")))</f>
        <v/>
      </c>
      <c r="F12742" s="12">
        <f>IF($B12742="","",IF(ISNUMBER($B12742),HOUR($B12742)*2+MINUTE($B12742)/30,IFERROR(VALUE(LEFT($B12742,FIND(":",$B12742)-1))*2+VALUE(MID($B12742,FIND(":",$B12742)+1,2))/30,"")))</f>
        <v/>
      </c>
      <c r="G12742" s="12">
        <f>IF($E12742="","",IF(WEEKDAY($E12742,2)&lt;6,1,0))</f>
        <v/>
      </c>
      <c r="H12742" s="12">
        <f>IF(OR($E12742="",$F12742=""),"",IF(AND($G12742=1,$F12742&gt;='Working Hours'!$C$8,$F12742&lt;'Working Hours'!$C$9),1,0))</f>
        <v/>
      </c>
    </row>
    <row r="12743">
      <c r="A12743" s="11" t="n"/>
      <c r="B12743" s="11" t="n"/>
      <c r="C12743" s="11" t="n"/>
      <c r="E12743" s="12">
        <f>IF($A12743="","",IF(ISNUMBER($A12743),$A12743,IFERROR(DATEVALUE($A12743),"")))</f>
        <v/>
      </c>
      <c r="F12743" s="12">
        <f>IF($B12743="","",IF(ISNUMBER($B12743),HOUR($B12743)*2+MINUTE($B12743)/30,IFERROR(VALUE(LEFT($B12743,FIND(":",$B12743)-1))*2+VALUE(MID($B12743,FIND(":",$B12743)+1,2))/30,"")))</f>
        <v/>
      </c>
      <c r="G12743" s="12">
        <f>IF($E12743="","",IF(WEEKDAY($E12743,2)&lt;6,1,0))</f>
        <v/>
      </c>
      <c r="H12743" s="12">
        <f>IF(OR($E12743="",$F12743=""),"",IF(AND($G12743=1,$F12743&gt;='Working Hours'!$C$8,$F12743&lt;'Working Hours'!$C$9),1,0))</f>
        <v/>
      </c>
    </row>
    <row r="12744">
      <c r="A12744" s="11" t="n"/>
      <c r="B12744" s="11" t="n"/>
      <c r="C12744" s="11" t="n"/>
      <c r="E12744" s="12">
        <f>IF($A12744="","",IF(ISNUMBER($A12744),$A12744,IFERROR(DATEVALUE($A12744),"")))</f>
        <v/>
      </c>
      <c r="F12744" s="12">
        <f>IF($B12744="","",IF(ISNUMBER($B12744),HOUR($B12744)*2+MINUTE($B12744)/30,IFERROR(VALUE(LEFT($B12744,FIND(":",$B12744)-1))*2+VALUE(MID($B12744,FIND(":",$B12744)+1,2))/30,"")))</f>
        <v/>
      </c>
      <c r="G12744" s="12">
        <f>IF($E12744="","",IF(WEEKDAY($E12744,2)&lt;6,1,0))</f>
        <v/>
      </c>
      <c r="H12744" s="12">
        <f>IF(OR($E12744="",$F12744=""),"",IF(AND($G12744=1,$F12744&gt;='Working Hours'!$C$8,$F12744&lt;'Working Hours'!$C$9),1,0))</f>
        <v/>
      </c>
    </row>
    <row r="12745">
      <c r="A12745" s="11" t="n"/>
      <c r="B12745" s="11" t="n"/>
      <c r="C12745" s="11" t="n"/>
      <c r="E12745" s="12">
        <f>IF($A12745="","",IF(ISNUMBER($A12745),$A12745,IFERROR(DATEVALUE($A12745),"")))</f>
        <v/>
      </c>
      <c r="F12745" s="12">
        <f>IF($B12745="","",IF(ISNUMBER($B12745),HOUR($B12745)*2+MINUTE($B12745)/30,IFERROR(VALUE(LEFT($B12745,FIND(":",$B12745)-1))*2+VALUE(MID($B12745,FIND(":",$B12745)+1,2))/30,"")))</f>
        <v/>
      </c>
      <c r="G12745" s="12">
        <f>IF($E12745="","",IF(WEEKDAY($E12745,2)&lt;6,1,0))</f>
        <v/>
      </c>
      <c r="H12745" s="12">
        <f>IF(OR($E12745="",$F12745=""),"",IF(AND($G12745=1,$F12745&gt;='Working Hours'!$C$8,$F12745&lt;'Working Hours'!$C$9),1,0))</f>
        <v/>
      </c>
    </row>
    <row r="12746">
      <c r="A12746" s="11" t="n"/>
      <c r="B12746" s="11" t="n"/>
      <c r="C12746" s="11" t="n"/>
      <c r="E12746" s="12">
        <f>IF($A12746="","",IF(ISNUMBER($A12746),$A12746,IFERROR(DATEVALUE($A12746),"")))</f>
        <v/>
      </c>
      <c r="F12746" s="12">
        <f>IF($B12746="","",IF(ISNUMBER($B12746),HOUR($B12746)*2+MINUTE($B12746)/30,IFERROR(VALUE(LEFT($B12746,FIND(":",$B12746)-1))*2+VALUE(MID($B12746,FIND(":",$B12746)+1,2))/30,"")))</f>
        <v/>
      </c>
      <c r="G12746" s="12">
        <f>IF($E12746="","",IF(WEEKDAY($E12746,2)&lt;6,1,0))</f>
        <v/>
      </c>
      <c r="H12746" s="12">
        <f>IF(OR($E12746="",$F12746=""),"",IF(AND($G12746=1,$F12746&gt;='Working Hours'!$C$8,$F12746&lt;'Working Hours'!$C$9),1,0))</f>
        <v/>
      </c>
    </row>
    <row r="12747">
      <c r="A12747" s="11" t="n"/>
      <c r="B12747" s="11" t="n"/>
      <c r="C12747" s="11" t="n"/>
      <c r="E12747" s="12">
        <f>IF($A12747="","",IF(ISNUMBER($A12747),$A12747,IFERROR(DATEVALUE($A12747),"")))</f>
        <v/>
      </c>
      <c r="F12747" s="12">
        <f>IF($B12747="","",IF(ISNUMBER($B12747),HOUR($B12747)*2+MINUTE($B12747)/30,IFERROR(VALUE(LEFT($B12747,FIND(":",$B12747)-1))*2+VALUE(MID($B12747,FIND(":",$B12747)+1,2))/30,"")))</f>
        <v/>
      </c>
      <c r="G12747" s="12">
        <f>IF($E12747="","",IF(WEEKDAY($E12747,2)&lt;6,1,0))</f>
        <v/>
      </c>
      <c r="H12747" s="12">
        <f>IF(OR($E12747="",$F12747=""),"",IF(AND($G12747=1,$F12747&gt;='Working Hours'!$C$8,$F12747&lt;'Working Hours'!$C$9),1,0))</f>
        <v/>
      </c>
    </row>
    <row r="12748">
      <c r="A12748" s="11" t="n"/>
      <c r="B12748" s="11" t="n"/>
      <c r="C12748" s="11" t="n"/>
      <c r="E12748" s="12">
        <f>IF($A12748="","",IF(ISNUMBER($A12748),$A12748,IFERROR(DATEVALUE($A12748),"")))</f>
        <v/>
      </c>
      <c r="F12748" s="12">
        <f>IF($B12748="","",IF(ISNUMBER($B12748),HOUR($B12748)*2+MINUTE($B12748)/30,IFERROR(VALUE(LEFT($B12748,FIND(":",$B12748)-1))*2+VALUE(MID($B12748,FIND(":",$B12748)+1,2))/30,"")))</f>
        <v/>
      </c>
      <c r="G12748" s="12">
        <f>IF($E12748="","",IF(WEEKDAY($E12748,2)&lt;6,1,0))</f>
        <v/>
      </c>
      <c r="H12748" s="12">
        <f>IF(OR($E12748="",$F12748=""),"",IF(AND($G12748=1,$F12748&gt;='Working Hours'!$C$8,$F12748&lt;'Working Hours'!$C$9),1,0))</f>
        <v/>
      </c>
    </row>
    <row r="12749">
      <c r="A12749" s="11" t="n"/>
      <c r="B12749" s="11" t="n"/>
      <c r="C12749" s="11" t="n"/>
      <c r="E12749" s="12">
        <f>IF($A12749="","",IF(ISNUMBER($A12749),$A12749,IFERROR(DATEVALUE($A12749),"")))</f>
        <v/>
      </c>
      <c r="F12749" s="12">
        <f>IF($B12749="","",IF(ISNUMBER($B12749),HOUR($B12749)*2+MINUTE($B12749)/30,IFERROR(VALUE(LEFT($B12749,FIND(":",$B12749)-1))*2+VALUE(MID($B12749,FIND(":",$B12749)+1,2))/30,"")))</f>
        <v/>
      </c>
      <c r="G12749" s="12">
        <f>IF($E12749="","",IF(WEEKDAY($E12749,2)&lt;6,1,0))</f>
        <v/>
      </c>
      <c r="H12749" s="12">
        <f>IF(OR($E12749="",$F12749=""),"",IF(AND($G12749=1,$F12749&gt;='Working Hours'!$C$8,$F12749&lt;'Working Hours'!$C$9),1,0))</f>
        <v/>
      </c>
    </row>
    <row r="12750">
      <c r="A12750" s="11" t="n"/>
      <c r="B12750" s="11" t="n"/>
      <c r="C12750" s="11" t="n"/>
      <c r="E12750" s="12">
        <f>IF($A12750="","",IF(ISNUMBER($A12750),$A12750,IFERROR(DATEVALUE($A12750),"")))</f>
        <v/>
      </c>
      <c r="F12750" s="12">
        <f>IF($B12750="","",IF(ISNUMBER($B12750),HOUR($B12750)*2+MINUTE($B12750)/30,IFERROR(VALUE(LEFT($B12750,FIND(":",$B12750)-1))*2+VALUE(MID($B12750,FIND(":",$B12750)+1,2))/30,"")))</f>
        <v/>
      </c>
      <c r="G12750" s="12">
        <f>IF($E12750="","",IF(WEEKDAY($E12750,2)&lt;6,1,0))</f>
        <v/>
      </c>
      <c r="H12750" s="12">
        <f>IF(OR($E12750="",$F12750=""),"",IF(AND($G12750=1,$F12750&gt;='Working Hours'!$C$8,$F12750&lt;'Working Hours'!$C$9),1,0))</f>
        <v/>
      </c>
    </row>
    <row r="12751">
      <c r="A12751" s="11" t="n"/>
      <c r="B12751" s="11" t="n"/>
      <c r="C12751" s="11" t="n"/>
      <c r="E12751" s="12">
        <f>IF($A12751="","",IF(ISNUMBER($A12751),$A12751,IFERROR(DATEVALUE($A12751),"")))</f>
        <v/>
      </c>
      <c r="F12751" s="12">
        <f>IF($B12751="","",IF(ISNUMBER($B12751),HOUR($B12751)*2+MINUTE($B12751)/30,IFERROR(VALUE(LEFT($B12751,FIND(":",$B12751)-1))*2+VALUE(MID($B12751,FIND(":",$B12751)+1,2))/30,"")))</f>
        <v/>
      </c>
      <c r="G12751" s="12">
        <f>IF($E12751="","",IF(WEEKDAY($E12751,2)&lt;6,1,0))</f>
        <v/>
      </c>
      <c r="H12751" s="12">
        <f>IF(OR($E12751="",$F12751=""),"",IF(AND($G12751=1,$F12751&gt;='Working Hours'!$C$8,$F12751&lt;'Working Hours'!$C$9),1,0))</f>
        <v/>
      </c>
    </row>
    <row r="12752">
      <c r="A12752" s="11" t="n"/>
      <c r="B12752" s="11" t="n"/>
      <c r="C12752" s="11" t="n"/>
      <c r="E12752" s="12">
        <f>IF($A12752="","",IF(ISNUMBER($A12752),$A12752,IFERROR(DATEVALUE($A12752),"")))</f>
        <v/>
      </c>
      <c r="F12752" s="12">
        <f>IF($B12752="","",IF(ISNUMBER($B12752),HOUR($B12752)*2+MINUTE($B12752)/30,IFERROR(VALUE(LEFT($B12752,FIND(":",$B12752)-1))*2+VALUE(MID($B12752,FIND(":",$B12752)+1,2))/30,"")))</f>
        <v/>
      </c>
      <c r="G12752" s="12">
        <f>IF($E12752="","",IF(WEEKDAY($E12752,2)&lt;6,1,0))</f>
        <v/>
      </c>
      <c r="H12752" s="12">
        <f>IF(OR($E12752="",$F12752=""),"",IF(AND($G12752=1,$F12752&gt;='Working Hours'!$C$8,$F12752&lt;'Working Hours'!$C$9),1,0))</f>
        <v/>
      </c>
    </row>
    <row r="12753">
      <c r="A12753" s="11" t="n"/>
      <c r="B12753" s="11" t="n"/>
      <c r="C12753" s="11" t="n"/>
      <c r="E12753" s="12">
        <f>IF($A12753="","",IF(ISNUMBER($A12753),$A12753,IFERROR(DATEVALUE($A12753),"")))</f>
        <v/>
      </c>
      <c r="F12753" s="12">
        <f>IF($B12753="","",IF(ISNUMBER($B12753),HOUR($B12753)*2+MINUTE($B12753)/30,IFERROR(VALUE(LEFT($B12753,FIND(":",$B12753)-1))*2+VALUE(MID($B12753,FIND(":",$B12753)+1,2))/30,"")))</f>
        <v/>
      </c>
      <c r="G12753" s="12">
        <f>IF($E12753="","",IF(WEEKDAY($E12753,2)&lt;6,1,0))</f>
        <v/>
      </c>
      <c r="H12753" s="12">
        <f>IF(OR($E12753="",$F12753=""),"",IF(AND($G12753=1,$F12753&gt;='Working Hours'!$C$8,$F12753&lt;'Working Hours'!$C$9),1,0))</f>
        <v/>
      </c>
    </row>
    <row r="12754">
      <c r="A12754" s="11" t="n"/>
      <c r="B12754" s="11" t="n"/>
      <c r="C12754" s="11" t="n"/>
      <c r="E12754" s="12">
        <f>IF($A12754="","",IF(ISNUMBER($A12754),$A12754,IFERROR(DATEVALUE($A12754),"")))</f>
        <v/>
      </c>
      <c r="F12754" s="12">
        <f>IF($B12754="","",IF(ISNUMBER($B12754),HOUR($B12754)*2+MINUTE($B12754)/30,IFERROR(VALUE(LEFT($B12754,FIND(":",$B12754)-1))*2+VALUE(MID($B12754,FIND(":",$B12754)+1,2))/30,"")))</f>
        <v/>
      </c>
      <c r="G12754" s="12">
        <f>IF($E12754="","",IF(WEEKDAY($E12754,2)&lt;6,1,0))</f>
        <v/>
      </c>
      <c r="H12754" s="12">
        <f>IF(OR($E12754="",$F12754=""),"",IF(AND($G12754=1,$F12754&gt;='Working Hours'!$C$8,$F12754&lt;'Working Hours'!$C$9),1,0))</f>
        <v/>
      </c>
    </row>
    <row r="12755">
      <c r="A12755" s="11" t="n"/>
      <c r="B12755" s="11" t="n"/>
      <c r="C12755" s="11" t="n"/>
      <c r="E12755" s="12">
        <f>IF($A12755="","",IF(ISNUMBER($A12755),$A12755,IFERROR(DATEVALUE($A12755),"")))</f>
        <v/>
      </c>
      <c r="F12755" s="12">
        <f>IF($B12755="","",IF(ISNUMBER($B12755),HOUR($B12755)*2+MINUTE($B12755)/30,IFERROR(VALUE(LEFT($B12755,FIND(":",$B12755)-1))*2+VALUE(MID($B12755,FIND(":",$B12755)+1,2))/30,"")))</f>
        <v/>
      </c>
      <c r="G12755" s="12">
        <f>IF($E12755="","",IF(WEEKDAY($E12755,2)&lt;6,1,0))</f>
        <v/>
      </c>
      <c r="H12755" s="12">
        <f>IF(OR($E12755="",$F12755=""),"",IF(AND($G12755=1,$F12755&gt;='Working Hours'!$C$8,$F12755&lt;'Working Hours'!$C$9),1,0))</f>
        <v/>
      </c>
    </row>
    <row r="12756">
      <c r="A12756" s="11" t="n"/>
      <c r="B12756" s="11" t="n"/>
      <c r="C12756" s="11" t="n"/>
      <c r="E12756" s="12">
        <f>IF($A12756="","",IF(ISNUMBER($A12756),$A12756,IFERROR(DATEVALUE($A12756),"")))</f>
        <v/>
      </c>
      <c r="F12756" s="12">
        <f>IF($B12756="","",IF(ISNUMBER($B12756),HOUR($B12756)*2+MINUTE($B12756)/30,IFERROR(VALUE(LEFT($B12756,FIND(":",$B12756)-1))*2+VALUE(MID($B12756,FIND(":",$B12756)+1,2))/30,"")))</f>
        <v/>
      </c>
      <c r="G12756" s="12">
        <f>IF($E12756="","",IF(WEEKDAY($E12756,2)&lt;6,1,0))</f>
        <v/>
      </c>
      <c r="H12756" s="12">
        <f>IF(OR($E12756="",$F12756=""),"",IF(AND($G12756=1,$F12756&gt;='Working Hours'!$C$8,$F12756&lt;'Working Hours'!$C$9),1,0))</f>
        <v/>
      </c>
    </row>
    <row r="12757">
      <c r="A12757" s="11" t="n"/>
      <c r="B12757" s="11" t="n"/>
      <c r="C12757" s="11" t="n"/>
      <c r="E12757" s="12">
        <f>IF($A12757="","",IF(ISNUMBER($A12757),$A12757,IFERROR(DATEVALUE($A12757),"")))</f>
        <v/>
      </c>
      <c r="F12757" s="12">
        <f>IF($B12757="","",IF(ISNUMBER($B12757),HOUR($B12757)*2+MINUTE($B12757)/30,IFERROR(VALUE(LEFT($B12757,FIND(":",$B12757)-1))*2+VALUE(MID($B12757,FIND(":",$B12757)+1,2))/30,"")))</f>
        <v/>
      </c>
      <c r="G12757" s="12">
        <f>IF($E12757="","",IF(WEEKDAY($E12757,2)&lt;6,1,0))</f>
        <v/>
      </c>
      <c r="H12757" s="12">
        <f>IF(OR($E12757="",$F12757=""),"",IF(AND($G12757=1,$F12757&gt;='Working Hours'!$C$8,$F12757&lt;'Working Hours'!$C$9),1,0))</f>
        <v/>
      </c>
    </row>
    <row r="12758">
      <c r="A12758" s="11" t="n"/>
      <c r="B12758" s="11" t="n"/>
      <c r="C12758" s="11" t="n"/>
      <c r="E12758" s="12">
        <f>IF($A12758="","",IF(ISNUMBER($A12758),$A12758,IFERROR(DATEVALUE($A12758),"")))</f>
        <v/>
      </c>
      <c r="F12758" s="12">
        <f>IF($B12758="","",IF(ISNUMBER($B12758),HOUR($B12758)*2+MINUTE($B12758)/30,IFERROR(VALUE(LEFT($B12758,FIND(":",$B12758)-1))*2+VALUE(MID($B12758,FIND(":",$B12758)+1,2))/30,"")))</f>
        <v/>
      </c>
      <c r="G12758" s="12">
        <f>IF($E12758="","",IF(WEEKDAY($E12758,2)&lt;6,1,0))</f>
        <v/>
      </c>
      <c r="H12758" s="12">
        <f>IF(OR($E12758="",$F12758=""),"",IF(AND($G12758=1,$F12758&gt;='Working Hours'!$C$8,$F12758&lt;'Working Hours'!$C$9),1,0))</f>
        <v/>
      </c>
    </row>
    <row r="12759">
      <c r="A12759" s="11" t="n"/>
      <c r="B12759" s="11" t="n"/>
      <c r="C12759" s="11" t="n"/>
      <c r="E12759" s="12">
        <f>IF($A12759="","",IF(ISNUMBER($A12759),$A12759,IFERROR(DATEVALUE($A12759),"")))</f>
        <v/>
      </c>
      <c r="F12759" s="12">
        <f>IF($B12759="","",IF(ISNUMBER($B12759),HOUR($B12759)*2+MINUTE($B12759)/30,IFERROR(VALUE(LEFT($B12759,FIND(":",$B12759)-1))*2+VALUE(MID($B12759,FIND(":",$B12759)+1,2))/30,"")))</f>
        <v/>
      </c>
      <c r="G12759" s="12">
        <f>IF($E12759="","",IF(WEEKDAY($E12759,2)&lt;6,1,0))</f>
        <v/>
      </c>
      <c r="H12759" s="12">
        <f>IF(OR($E12759="",$F12759=""),"",IF(AND($G12759=1,$F12759&gt;='Working Hours'!$C$8,$F12759&lt;'Working Hours'!$C$9),1,0))</f>
        <v/>
      </c>
    </row>
    <row r="12760">
      <c r="A12760" s="11" t="n"/>
      <c r="B12760" s="11" t="n"/>
      <c r="C12760" s="11" t="n"/>
      <c r="E12760" s="12">
        <f>IF($A12760="","",IF(ISNUMBER($A12760),$A12760,IFERROR(DATEVALUE($A12760),"")))</f>
        <v/>
      </c>
      <c r="F12760" s="12">
        <f>IF($B12760="","",IF(ISNUMBER($B12760),HOUR($B12760)*2+MINUTE($B12760)/30,IFERROR(VALUE(LEFT($B12760,FIND(":",$B12760)-1))*2+VALUE(MID($B12760,FIND(":",$B12760)+1,2))/30,"")))</f>
        <v/>
      </c>
      <c r="G12760" s="12">
        <f>IF($E12760="","",IF(WEEKDAY($E12760,2)&lt;6,1,0))</f>
        <v/>
      </c>
      <c r="H12760" s="12">
        <f>IF(OR($E12760="",$F12760=""),"",IF(AND($G12760=1,$F12760&gt;='Working Hours'!$C$8,$F12760&lt;'Working Hours'!$C$9),1,0))</f>
        <v/>
      </c>
    </row>
    <row r="12761">
      <c r="A12761" s="11" t="n"/>
      <c r="B12761" s="11" t="n"/>
      <c r="C12761" s="11" t="n"/>
      <c r="E12761" s="12">
        <f>IF($A12761="","",IF(ISNUMBER($A12761),$A12761,IFERROR(DATEVALUE($A12761),"")))</f>
        <v/>
      </c>
      <c r="F12761" s="12">
        <f>IF($B12761="","",IF(ISNUMBER($B12761),HOUR($B12761)*2+MINUTE($B12761)/30,IFERROR(VALUE(LEFT($B12761,FIND(":",$B12761)-1))*2+VALUE(MID($B12761,FIND(":",$B12761)+1,2))/30,"")))</f>
        <v/>
      </c>
      <c r="G12761" s="12">
        <f>IF($E12761="","",IF(WEEKDAY($E12761,2)&lt;6,1,0))</f>
        <v/>
      </c>
      <c r="H12761" s="12">
        <f>IF(OR($E12761="",$F12761=""),"",IF(AND($G12761=1,$F12761&gt;='Working Hours'!$C$8,$F12761&lt;'Working Hours'!$C$9),1,0))</f>
        <v/>
      </c>
    </row>
    <row r="12762">
      <c r="A12762" s="11" t="n"/>
      <c r="B12762" s="11" t="n"/>
      <c r="C12762" s="11" t="n"/>
      <c r="E12762" s="12">
        <f>IF($A12762="","",IF(ISNUMBER($A12762),$A12762,IFERROR(DATEVALUE($A12762),"")))</f>
        <v/>
      </c>
      <c r="F12762" s="12">
        <f>IF($B12762="","",IF(ISNUMBER($B12762),HOUR($B12762)*2+MINUTE($B12762)/30,IFERROR(VALUE(LEFT($B12762,FIND(":",$B12762)-1))*2+VALUE(MID($B12762,FIND(":",$B12762)+1,2))/30,"")))</f>
        <v/>
      </c>
      <c r="G12762" s="12">
        <f>IF($E12762="","",IF(WEEKDAY($E12762,2)&lt;6,1,0))</f>
        <v/>
      </c>
      <c r="H12762" s="12">
        <f>IF(OR($E12762="",$F12762=""),"",IF(AND($G12762=1,$F12762&gt;='Working Hours'!$C$8,$F12762&lt;'Working Hours'!$C$9),1,0))</f>
        <v/>
      </c>
    </row>
    <row r="12763">
      <c r="A12763" s="11" t="n"/>
      <c r="B12763" s="11" t="n"/>
      <c r="C12763" s="11" t="n"/>
      <c r="E12763" s="12">
        <f>IF($A12763="","",IF(ISNUMBER($A12763),$A12763,IFERROR(DATEVALUE($A12763),"")))</f>
        <v/>
      </c>
      <c r="F12763" s="12">
        <f>IF($B12763="","",IF(ISNUMBER($B12763),HOUR($B12763)*2+MINUTE($B12763)/30,IFERROR(VALUE(LEFT($B12763,FIND(":",$B12763)-1))*2+VALUE(MID($B12763,FIND(":",$B12763)+1,2))/30,"")))</f>
        <v/>
      </c>
      <c r="G12763" s="12">
        <f>IF($E12763="","",IF(WEEKDAY($E12763,2)&lt;6,1,0))</f>
        <v/>
      </c>
      <c r="H12763" s="12">
        <f>IF(OR($E12763="",$F12763=""),"",IF(AND($G12763=1,$F12763&gt;='Working Hours'!$C$8,$F12763&lt;'Working Hours'!$C$9),1,0))</f>
        <v/>
      </c>
    </row>
    <row r="12764">
      <c r="A12764" s="11" t="n"/>
      <c r="B12764" s="11" t="n"/>
      <c r="C12764" s="11" t="n"/>
      <c r="E12764" s="12">
        <f>IF($A12764="","",IF(ISNUMBER($A12764),$A12764,IFERROR(DATEVALUE($A12764),"")))</f>
        <v/>
      </c>
      <c r="F12764" s="12">
        <f>IF($B12764="","",IF(ISNUMBER($B12764),HOUR($B12764)*2+MINUTE($B12764)/30,IFERROR(VALUE(LEFT($B12764,FIND(":",$B12764)-1))*2+VALUE(MID($B12764,FIND(":",$B12764)+1,2))/30,"")))</f>
        <v/>
      </c>
      <c r="G12764" s="12">
        <f>IF($E12764="","",IF(WEEKDAY($E12764,2)&lt;6,1,0))</f>
        <v/>
      </c>
      <c r="H12764" s="12">
        <f>IF(OR($E12764="",$F12764=""),"",IF(AND($G12764=1,$F12764&gt;='Working Hours'!$C$8,$F12764&lt;'Working Hours'!$C$9),1,0))</f>
        <v/>
      </c>
    </row>
    <row r="12765">
      <c r="A12765" s="11" t="n"/>
      <c r="B12765" s="11" t="n"/>
      <c r="C12765" s="11" t="n"/>
      <c r="E12765" s="12">
        <f>IF($A12765="","",IF(ISNUMBER($A12765),$A12765,IFERROR(DATEVALUE($A12765),"")))</f>
        <v/>
      </c>
      <c r="F12765" s="12">
        <f>IF($B12765="","",IF(ISNUMBER($B12765),HOUR($B12765)*2+MINUTE($B12765)/30,IFERROR(VALUE(LEFT($B12765,FIND(":",$B12765)-1))*2+VALUE(MID($B12765,FIND(":",$B12765)+1,2))/30,"")))</f>
        <v/>
      </c>
      <c r="G12765" s="12">
        <f>IF($E12765="","",IF(WEEKDAY($E12765,2)&lt;6,1,0))</f>
        <v/>
      </c>
      <c r="H12765" s="12">
        <f>IF(OR($E12765="",$F12765=""),"",IF(AND($G12765=1,$F12765&gt;='Working Hours'!$C$8,$F12765&lt;'Working Hours'!$C$9),1,0))</f>
        <v/>
      </c>
    </row>
    <row r="12766">
      <c r="A12766" s="11" t="n"/>
      <c r="B12766" s="11" t="n"/>
      <c r="C12766" s="11" t="n"/>
      <c r="E12766" s="12">
        <f>IF($A12766="","",IF(ISNUMBER($A12766),$A12766,IFERROR(DATEVALUE($A12766),"")))</f>
        <v/>
      </c>
      <c r="F12766" s="12">
        <f>IF($B12766="","",IF(ISNUMBER($B12766),HOUR($B12766)*2+MINUTE($B12766)/30,IFERROR(VALUE(LEFT($B12766,FIND(":",$B12766)-1))*2+VALUE(MID($B12766,FIND(":",$B12766)+1,2))/30,"")))</f>
        <v/>
      </c>
      <c r="G12766" s="12">
        <f>IF($E12766="","",IF(WEEKDAY($E12766,2)&lt;6,1,0))</f>
        <v/>
      </c>
      <c r="H12766" s="12">
        <f>IF(OR($E12766="",$F12766=""),"",IF(AND($G12766=1,$F12766&gt;='Working Hours'!$C$8,$F12766&lt;'Working Hours'!$C$9),1,0))</f>
        <v/>
      </c>
    </row>
    <row r="12767">
      <c r="A12767" s="11" t="n"/>
      <c r="B12767" s="11" t="n"/>
      <c r="C12767" s="11" t="n"/>
      <c r="E12767" s="12">
        <f>IF($A12767="","",IF(ISNUMBER($A12767),$A12767,IFERROR(DATEVALUE($A12767),"")))</f>
        <v/>
      </c>
      <c r="F12767" s="12">
        <f>IF($B12767="","",IF(ISNUMBER($B12767),HOUR($B12767)*2+MINUTE($B12767)/30,IFERROR(VALUE(LEFT($B12767,FIND(":",$B12767)-1))*2+VALUE(MID($B12767,FIND(":",$B12767)+1,2))/30,"")))</f>
        <v/>
      </c>
      <c r="G12767" s="12">
        <f>IF($E12767="","",IF(WEEKDAY($E12767,2)&lt;6,1,0))</f>
        <v/>
      </c>
      <c r="H12767" s="12">
        <f>IF(OR($E12767="",$F12767=""),"",IF(AND($G12767=1,$F12767&gt;='Working Hours'!$C$8,$F12767&lt;'Working Hours'!$C$9),1,0))</f>
        <v/>
      </c>
    </row>
    <row r="12768">
      <c r="A12768" s="11" t="n"/>
      <c r="B12768" s="11" t="n"/>
      <c r="C12768" s="11" t="n"/>
      <c r="E12768" s="12">
        <f>IF($A12768="","",IF(ISNUMBER($A12768),$A12768,IFERROR(DATEVALUE($A12768),"")))</f>
        <v/>
      </c>
      <c r="F12768" s="12">
        <f>IF($B12768="","",IF(ISNUMBER($B12768),HOUR($B12768)*2+MINUTE($B12768)/30,IFERROR(VALUE(LEFT($B12768,FIND(":",$B12768)-1))*2+VALUE(MID($B12768,FIND(":",$B12768)+1,2))/30,"")))</f>
        <v/>
      </c>
      <c r="G12768" s="12">
        <f>IF($E12768="","",IF(WEEKDAY($E12768,2)&lt;6,1,0))</f>
        <v/>
      </c>
      <c r="H12768" s="12">
        <f>IF(OR($E12768="",$F12768=""),"",IF(AND($G12768=1,$F12768&gt;='Working Hours'!$C$8,$F12768&lt;'Working Hours'!$C$9),1,0))</f>
        <v/>
      </c>
    </row>
    <row r="12769">
      <c r="A12769" s="11" t="n"/>
      <c r="B12769" s="11" t="n"/>
      <c r="C12769" s="11" t="n"/>
      <c r="E12769" s="12">
        <f>IF($A12769="","",IF(ISNUMBER($A12769),$A12769,IFERROR(DATEVALUE($A12769),"")))</f>
        <v/>
      </c>
      <c r="F12769" s="12">
        <f>IF($B12769="","",IF(ISNUMBER($B12769),HOUR($B12769)*2+MINUTE($B12769)/30,IFERROR(VALUE(LEFT($B12769,FIND(":",$B12769)-1))*2+VALUE(MID($B12769,FIND(":",$B12769)+1,2))/30,"")))</f>
        <v/>
      </c>
      <c r="G12769" s="12">
        <f>IF($E12769="","",IF(WEEKDAY($E12769,2)&lt;6,1,0))</f>
        <v/>
      </c>
      <c r="H12769" s="12">
        <f>IF(OR($E12769="",$F12769=""),"",IF(AND($G12769=1,$F12769&gt;='Working Hours'!$C$8,$F12769&lt;'Working Hours'!$C$9),1,0))</f>
        <v/>
      </c>
    </row>
    <row r="12770">
      <c r="A12770" s="11" t="n"/>
      <c r="B12770" s="11" t="n"/>
      <c r="C12770" s="11" t="n"/>
      <c r="E12770" s="12">
        <f>IF($A12770="","",IF(ISNUMBER($A12770),$A12770,IFERROR(DATEVALUE($A12770),"")))</f>
        <v/>
      </c>
      <c r="F12770" s="12">
        <f>IF($B12770="","",IF(ISNUMBER($B12770),HOUR($B12770)*2+MINUTE($B12770)/30,IFERROR(VALUE(LEFT($B12770,FIND(":",$B12770)-1))*2+VALUE(MID($B12770,FIND(":",$B12770)+1,2))/30,"")))</f>
        <v/>
      </c>
      <c r="G12770" s="12">
        <f>IF($E12770="","",IF(WEEKDAY($E12770,2)&lt;6,1,0))</f>
        <v/>
      </c>
      <c r="H12770" s="12">
        <f>IF(OR($E12770="",$F12770=""),"",IF(AND($G12770=1,$F12770&gt;='Working Hours'!$C$8,$F12770&lt;'Working Hours'!$C$9),1,0))</f>
        <v/>
      </c>
    </row>
    <row r="12771">
      <c r="A12771" s="11" t="n"/>
      <c r="B12771" s="11" t="n"/>
      <c r="C12771" s="11" t="n"/>
      <c r="E12771" s="12">
        <f>IF($A12771="","",IF(ISNUMBER($A12771),$A12771,IFERROR(DATEVALUE($A12771),"")))</f>
        <v/>
      </c>
      <c r="F12771" s="12">
        <f>IF($B12771="","",IF(ISNUMBER($B12771),HOUR($B12771)*2+MINUTE($B12771)/30,IFERROR(VALUE(LEFT($B12771,FIND(":",$B12771)-1))*2+VALUE(MID($B12771,FIND(":",$B12771)+1,2))/30,"")))</f>
        <v/>
      </c>
      <c r="G12771" s="12">
        <f>IF($E12771="","",IF(WEEKDAY($E12771,2)&lt;6,1,0))</f>
        <v/>
      </c>
      <c r="H12771" s="12">
        <f>IF(OR($E12771="",$F12771=""),"",IF(AND($G12771=1,$F12771&gt;='Working Hours'!$C$8,$F12771&lt;'Working Hours'!$C$9),1,0))</f>
        <v/>
      </c>
    </row>
    <row r="12772">
      <c r="A12772" s="11" t="n"/>
      <c r="B12772" s="11" t="n"/>
      <c r="C12772" s="11" t="n"/>
      <c r="E12772" s="12">
        <f>IF($A12772="","",IF(ISNUMBER($A12772),$A12772,IFERROR(DATEVALUE($A12772),"")))</f>
        <v/>
      </c>
      <c r="F12772" s="12">
        <f>IF($B12772="","",IF(ISNUMBER($B12772),HOUR($B12772)*2+MINUTE($B12772)/30,IFERROR(VALUE(LEFT($B12772,FIND(":",$B12772)-1))*2+VALUE(MID($B12772,FIND(":",$B12772)+1,2))/30,"")))</f>
        <v/>
      </c>
      <c r="G12772" s="12">
        <f>IF($E12772="","",IF(WEEKDAY($E12772,2)&lt;6,1,0))</f>
        <v/>
      </c>
      <c r="H12772" s="12">
        <f>IF(OR($E12772="",$F12772=""),"",IF(AND($G12772=1,$F12772&gt;='Working Hours'!$C$8,$F12772&lt;'Working Hours'!$C$9),1,0))</f>
        <v/>
      </c>
    </row>
    <row r="12773">
      <c r="A12773" s="11" t="n"/>
      <c r="B12773" s="11" t="n"/>
      <c r="C12773" s="11" t="n"/>
      <c r="E12773" s="12">
        <f>IF($A12773="","",IF(ISNUMBER($A12773),$A12773,IFERROR(DATEVALUE($A12773),"")))</f>
        <v/>
      </c>
      <c r="F12773" s="12">
        <f>IF($B12773="","",IF(ISNUMBER($B12773),HOUR($B12773)*2+MINUTE($B12773)/30,IFERROR(VALUE(LEFT($B12773,FIND(":",$B12773)-1))*2+VALUE(MID($B12773,FIND(":",$B12773)+1,2))/30,"")))</f>
        <v/>
      </c>
      <c r="G12773" s="12">
        <f>IF($E12773="","",IF(WEEKDAY($E12773,2)&lt;6,1,0))</f>
        <v/>
      </c>
      <c r="H12773" s="12">
        <f>IF(OR($E12773="",$F12773=""),"",IF(AND($G12773=1,$F12773&gt;='Working Hours'!$C$8,$F12773&lt;'Working Hours'!$C$9),1,0))</f>
        <v/>
      </c>
    </row>
    <row r="12774">
      <c r="A12774" s="11" t="n"/>
      <c r="B12774" s="11" t="n"/>
      <c r="C12774" s="11" t="n"/>
      <c r="E12774" s="12">
        <f>IF($A12774="","",IF(ISNUMBER($A12774),$A12774,IFERROR(DATEVALUE($A12774),"")))</f>
        <v/>
      </c>
      <c r="F12774" s="12">
        <f>IF($B12774="","",IF(ISNUMBER($B12774),HOUR($B12774)*2+MINUTE($B12774)/30,IFERROR(VALUE(LEFT($B12774,FIND(":",$B12774)-1))*2+VALUE(MID($B12774,FIND(":",$B12774)+1,2))/30,"")))</f>
        <v/>
      </c>
      <c r="G12774" s="12">
        <f>IF($E12774="","",IF(WEEKDAY($E12774,2)&lt;6,1,0))</f>
        <v/>
      </c>
      <c r="H12774" s="12">
        <f>IF(OR($E12774="",$F12774=""),"",IF(AND($G12774=1,$F12774&gt;='Working Hours'!$C$8,$F12774&lt;'Working Hours'!$C$9),1,0))</f>
        <v/>
      </c>
    </row>
    <row r="12775">
      <c r="A12775" s="11" t="n"/>
      <c r="B12775" s="11" t="n"/>
      <c r="C12775" s="11" t="n"/>
      <c r="E12775" s="12">
        <f>IF($A12775="","",IF(ISNUMBER($A12775),$A12775,IFERROR(DATEVALUE($A12775),"")))</f>
        <v/>
      </c>
      <c r="F12775" s="12">
        <f>IF($B12775="","",IF(ISNUMBER($B12775),HOUR($B12775)*2+MINUTE($B12775)/30,IFERROR(VALUE(LEFT($B12775,FIND(":",$B12775)-1))*2+VALUE(MID($B12775,FIND(":",$B12775)+1,2))/30,"")))</f>
        <v/>
      </c>
      <c r="G12775" s="12">
        <f>IF($E12775="","",IF(WEEKDAY($E12775,2)&lt;6,1,0))</f>
        <v/>
      </c>
      <c r="H12775" s="12">
        <f>IF(OR($E12775="",$F12775=""),"",IF(AND($G12775=1,$F12775&gt;='Working Hours'!$C$8,$F12775&lt;'Working Hours'!$C$9),1,0))</f>
        <v/>
      </c>
    </row>
    <row r="12776">
      <c r="A12776" s="11" t="n"/>
      <c r="B12776" s="11" t="n"/>
      <c r="C12776" s="11" t="n"/>
      <c r="E12776" s="12">
        <f>IF($A12776="","",IF(ISNUMBER($A12776),$A12776,IFERROR(DATEVALUE($A12776),"")))</f>
        <v/>
      </c>
      <c r="F12776" s="12">
        <f>IF($B12776="","",IF(ISNUMBER($B12776),HOUR($B12776)*2+MINUTE($B12776)/30,IFERROR(VALUE(LEFT($B12776,FIND(":",$B12776)-1))*2+VALUE(MID($B12776,FIND(":",$B12776)+1,2))/30,"")))</f>
        <v/>
      </c>
      <c r="G12776" s="12">
        <f>IF($E12776="","",IF(WEEKDAY($E12776,2)&lt;6,1,0))</f>
        <v/>
      </c>
      <c r="H12776" s="12">
        <f>IF(OR($E12776="",$F12776=""),"",IF(AND($G12776=1,$F12776&gt;='Working Hours'!$C$8,$F12776&lt;'Working Hours'!$C$9),1,0))</f>
        <v/>
      </c>
    </row>
    <row r="12777">
      <c r="A12777" s="11" t="n"/>
      <c r="B12777" s="11" t="n"/>
      <c r="C12777" s="11" t="n"/>
      <c r="E12777" s="12">
        <f>IF($A12777="","",IF(ISNUMBER($A12777),$A12777,IFERROR(DATEVALUE($A12777),"")))</f>
        <v/>
      </c>
      <c r="F12777" s="12">
        <f>IF($B12777="","",IF(ISNUMBER($B12777),HOUR($B12777)*2+MINUTE($B12777)/30,IFERROR(VALUE(LEFT($B12777,FIND(":",$B12777)-1))*2+VALUE(MID($B12777,FIND(":",$B12777)+1,2))/30,"")))</f>
        <v/>
      </c>
      <c r="G12777" s="12">
        <f>IF($E12777="","",IF(WEEKDAY($E12777,2)&lt;6,1,0))</f>
        <v/>
      </c>
      <c r="H12777" s="12">
        <f>IF(OR($E12777="",$F12777=""),"",IF(AND($G12777=1,$F12777&gt;='Working Hours'!$C$8,$F12777&lt;'Working Hours'!$C$9),1,0))</f>
        <v/>
      </c>
    </row>
    <row r="12778">
      <c r="A12778" s="11" t="n"/>
      <c r="B12778" s="11" t="n"/>
      <c r="C12778" s="11" t="n"/>
      <c r="E12778" s="12">
        <f>IF($A12778="","",IF(ISNUMBER($A12778),$A12778,IFERROR(DATEVALUE($A12778),"")))</f>
        <v/>
      </c>
      <c r="F12778" s="12">
        <f>IF($B12778="","",IF(ISNUMBER($B12778),HOUR($B12778)*2+MINUTE($B12778)/30,IFERROR(VALUE(LEFT($B12778,FIND(":",$B12778)-1))*2+VALUE(MID($B12778,FIND(":",$B12778)+1,2))/30,"")))</f>
        <v/>
      </c>
      <c r="G12778" s="12">
        <f>IF($E12778="","",IF(WEEKDAY($E12778,2)&lt;6,1,0))</f>
        <v/>
      </c>
      <c r="H12778" s="12">
        <f>IF(OR($E12778="",$F12778=""),"",IF(AND($G12778=1,$F12778&gt;='Working Hours'!$C$8,$F12778&lt;'Working Hours'!$C$9),1,0))</f>
        <v/>
      </c>
    </row>
    <row r="12779">
      <c r="A12779" s="11" t="n"/>
      <c r="B12779" s="11" t="n"/>
      <c r="C12779" s="11" t="n"/>
      <c r="E12779" s="12">
        <f>IF($A12779="","",IF(ISNUMBER($A12779),$A12779,IFERROR(DATEVALUE($A12779),"")))</f>
        <v/>
      </c>
      <c r="F12779" s="12">
        <f>IF($B12779="","",IF(ISNUMBER($B12779),HOUR($B12779)*2+MINUTE($B12779)/30,IFERROR(VALUE(LEFT($B12779,FIND(":",$B12779)-1))*2+VALUE(MID($B12779,FIND(":",$B12779)+1,2))/30,"")))</f>
        <v/>
      </c>
      <c r="G12779" s="12">
        <f>IF($E12779="","",IF(WEEKDAY($E12779,2)&lt;6,1,0))</f>
        <v/>
      </c>
      <c r="H12779" s="12">
        <f>IF(OR($E12779="",$F12779=""),"",IF(AND($G12779=1,$F12779&gt;='Working Hours'!$C$8,$F12779&lt;'Working Hours'!$C$9),1,0))</f>
        <v/>
      </c>
    </row>
    <row r="12780">
      <c r="A12780" s="11" t="n"/>
      <c r="B12780" s="11" t="n"/>
      <c r="C12780" s="11" t="n"/>
      <c r="E12780" s="12">
        <f>IF($A12780="","",IF(ISNUMBER($A12780),$A12780,IFERROR(DATEVALUE($A12780),"")))</f>
        <v/>
      </c>
      <c r="F12780" s="12">
        <f>IF($B12780="","",IF(ISNUMBER($B12780),HOUR($B12780)*2+MINUTE($B12780)/30,IFERROR(VALUE(LEFT($B12780,FIND(":",$B12780)-1))*2+VALUE(MID($B12780,FIND(":",$B12780)+1,2))/30,"")))</f>
        <v/>
      </c>
      <c r="G12780" s="12">
        <f>IF($E12780="","",IF(WEEKDAY($E12780,2)&lt;6,1,0))</f>
        <v/>
      </c>
      <c r="H12780" s="12">
        <f>IF(OR($E12780="",$F12780=""),"",IF(AND($G12780=1,$F12780&gt;='Working Hours'!$C$8,$F12780&lt;'Working Hours'!$C$9),1,0))</f>
        <v/>
      </c>
    </row>
    <row r="12781">
      <c r="A12781" s="11" t="n"/>
      <c r="B12781" s="11" t="n"/>
      <c r="C12781" s="11" t="n"/>
      <c r="E12781" s="12">
        <f>IF($A12781="","",IF(ISNUMBER($A12781),$A12781,IFERROR(DATEVALUE($A12781),"")))</f>
        <v/>
      </c>
      <c r="F12781" s="12">
        <f>IF($B12781="","",IF(ISNUMBER($B12781),HOUR($B12781)*2+MINUTE($B12781)/30,IFERROR(VALUE(LEFT($B12781,FIND(":",$B12781)-1))*2+VALUE(MID($B12781,FIND(":",$B12781)+1,2))/30,"")))</f>
        <v/>
      </c>
      <c r="G12781" s="12">
        <f>IF($E12781="","",IF(WEEKDAY($E12781,2)&lt;6,1,0))</f>
        <v/>
      </c>
      <c r="H12781" s="12">
        <f>IF(OR($E12781="",$F12781=""),"",IF(AND($G12781=1,$F12781&gt;='Working Hours'!$C$8,$F12781&lt;'Working Hours'!$C$9),1,0))</f>
        <v/>
      </c>
    </row>
    <row r="12782">
      <c r="A12782" s="11" t="n"/>
      <c r="B12782" s="11" t="n"/>
      <c r="C12782" s="11" t="n"/>
      <c r="E12782" s="12">
        <f>IF($A12782="","",IF(ISNUMBER($A12782),$A12782,IFERROR(DATEVALUE($A12782),"")))</f>
        <v/>
      </c>
      <c r="F12782" s="12">
        <f>IF($B12782="","",IF(ISNUMBER($B12782),HOUR($B12782)*2+MINUTE($B12782)/30,IFERROR(VALUE(LEFT($B12782,FIND(":",$B12782)-1))*2+VALUE(MID($B12782,FIND(":",$B12782)+1,2))/30,"")))</f>
        <v/>
      </c>
      <c r="G12782" s="12">
        <f>IF($E12782="","",IF(WEEKDAY($E12782,2)&lt;6,1,0))</f>
        <v/>
      </c>
      <c r="H12782" s="12">
        <f>IF(OR($E12782="",$F12782=""),"",IF(AND($G12782=1,$F12782&gt;='Working Hours'!$C$8,$F12782&lt;'Working Hours'!$C$9),1,0))</f>
        <v/>
      </c>
    </row>
    <row r="12783">
      <c r="A12783" s="11" t="n"/>
      <c r="B12783" s="11" t="n"/>
      <c r="C12783" s="11" t="n"/>
      <c r="E12783" s="12">
        <f>IF($A12783="","",IF(ISNUMBER($A12783),$A12783,IFERROR(DATEVALUE($A12783),"")))</f>
        <v/>
      </c>
      <c r="F12783" s="12">
        <f>IF($B12783="","",IF(ISNUMBER($B12783),HOUR($B12783)*2+MINUTE($B12783)/30,IFERROR(VALUE(LEFT($B12783,FIND(":",$B12783)-1))*2+VALUE(MID($B12783,FIND(":",$B12783)+1,2))/30,"")))</f>
        <v/>
      </c>
      <c r="G12783" s="12">
        <f>IF($E12783="","",IF(WEEKDAY($E12783,2)&lt;6,1,0))</f>
        <v/>
      </c>
      <c r="H12783" s="12">
        <f>IF(OR($E12783="",$F12783=""),"",IF(AND($G12783=1,$F12783&gt;='Working Hours'!$C$8,$F12783&lt;'Working Hours'!$C$9),1,0))</f>
        <v/>
      </c>
    </row>
    <row r="12784">
      <c r="A12784" s="11" t="n"/>
      <c r="B12784" s="11" t="n"/>
      <c r="C12784" s="11" t="n"/>
      <c r="E12784" s="12">
        <f>IF($A12784="","",IF(ISNUMBER($A12784),$A12784,IFERROR(DATEVALUE($A12784),"")))</f>
        <v/>
      </c>
      <c r="F12784" s="12">
        <f>IF($B12784="","",IF(ISNUMBER($B12784),HOUR($B12784)*2+MINUTE($B12784)/30,IFERROR(VALUE(LEFT($B12784,FIND(":",$B12784)-1))*2+VALUE(MID($B12784,FIND(":",$B12784)+1,2))/30,"")))</f>
        <v/>
      </c>
      <c r="G12784" s="12">
        <f>IF($E12784="","",IF(WEEKDAY($E12784,2)&lt;6,1,0))</f>
        <v/>
      </c>
      <c r="H12784" s="12">
        <f>IF(OR($E12784="",$F12784=""),"",IF(AND($G12784=1,$F12784&gt;='Working Hours'!$C$8,$F12784&lt;'Working Hours'!$C$9),1,0))</f>
        <v/>
      </c>
    </row>
    <row r="12785">
      <c r="A12785" s="11" t="n"/>
      <c r="B12785" s="11" t="n"/>
      <c r="C12785" s="11" t="n"/>
      <c r="E12785" s="12">
        <f>IF($A12785="","",IF(ISNUMBER($A12785),$A12785,IFERROR(DATEVALUE($A12785),"")))</f>
        <v/>
      </c>
      <c r="F12785" s="12">
        <f>IF($B12785="","",IF(ISNUMBER($B12785),HOUR($B12785)*2+MINUTE($B12785)/30,IFERROR(VALUE(LEFT($B12785,FIND(":",$B12785)-1))*2+VALUE(MID($B12785,FIND(":",$B12785)+1,2))/30,"")))</f>
        <v/>
      </c>
      <c r="G12785" s="12">
        <f>IF($E12785="","",IF(WEEKDAY($E12785,2)&lt;6,1,0))</f>
        <v/>
      </c>
      <c r="H12785" s="12">
        <f>IF(OR($E12785="",$F12785=""),"",IF(AND($G12785=1,$F12785&gt;='Working Hours'!$C$8,$F12785&lt;'Working Hours'!$C$9),1,0))</f>
        <v/>
      </c>
    </row>
    <row r="12786">
      <c r="A12786" s="11" t="n"/>
      <c r="B12786" s="11" t="n"/>
      <c r="C12786" s="11" t="n"/>
      <c r="E12786" s="12">
        <f>IF($A12786="","",IF(ISNUMBER($A12786),$A12786,IFERROR(DATEVALUE($A12786),"")))</f>
        <v/>
      </c>
      <c r="F12786" s="12">
        <f>IF($B12786="","",IF(ISNUMBER($B12786),HOUR($B12786)*2+MINUTE($B12786)/30,IFERROR(VALUE(LEFT($B12786,FIND(":",$B12786)-1))*2+VALUE(MID($B12786,FIND(":",$B12786)+1,2))/30,"")))</f>
        <v/>
      </c>
      <c r="G12786" s="12">
        <f>IF($E12786="","",IF(WEEKDAY($E12786,2)&lt;6,1,0))</f>
        <v/>
      </c>
      <c r="H12786" s="12">
        <f>IF(OR($E12786="",$F12786=""),"",IF(AND($G12786=1,$F12786&gt;='Working Hours'!$C$8,$F12786&lt;'Working Hours'!$C$9),1,0))</f>
        <v/>
      </c>
    </row>
    <row r="12787">
      <c r="A12787" s="11" t="n"/>
      <c r="B12787" s="11" t="n"/>
      <c r="C12787" s="11" t="n"/>
      <c r="E12787" s="12">
        <f>IF($A12787="","",IF(ISNUMBER($A12787),$A12787,IFERROR(DATEVALUE($A12787),"")))</f>
        <v/>
      </c>
      <c r="F12787" s="12">
        <f>IF($B12787="","",IF(ISNUMBER($B12787),HOUR($B12787)*2+MINUTE($B12787)/30,IFERROR(VALUE(LEFT($B12787,FIND(":",$B12787)-1))*2+VALUE(MID($B12787,FIND(":",$B12787)+1,2))/30,"")))</f>
        <v/>
      </c>
      <c r="G12787" s="12">
        <f>IF($E12787="","",IF(WEEKDAY($E12787,2)&lt;6,1,0))</f>
        <v/>
      </c>
      <c r="H12787" s="12">
        <f>IF(OR($E12787="",$F12787=""),"",IF(AND($G12787=1,$F12787&gt;='Working Hours'!$C$8,$F12787&lt;'Working Hours'!$C$9),1,0))</f>
        <v/>
      </c>
    </row>
    <row r="12788">
      <c r="A12788" s="11" t="n"/>
      <c r="B12788" s="11" t="n"/>
      <c r="C12788" s="11" t="n"/>
      <c r="E12788" s="12">
        <f>IF($A12788="","",IF(ISNUMBER($A12788),$A12788,IFERROR(DATEVALUE($A12788),"")))</f>
        <v/>
      </c>
      <c r="F12788" s="12">
        <f>IF($B12788="","",IF(ISNUMBER($B12788),HOUR($B12788)*2+MINUTE($B12788)/30,IFERROR(VALUE(LEFT($B12788,FIND(":",$B12788)-1))*2+VALUE(MID($B12788,FIND(":",$B12788)+1,2))/30,"")))</f>
        <v/>
      </c>
      <c r="G12788" s="12">
        <f>IF($E12788="","",IF(WEEKDAY($E12788,2)&lt;6,1,0))</f>
        <v/>
      </c>
      <c r="H12788" s="12">
        <f>IF(OR($E12788="",$F12788=""),"",IF(AND($G12788=1,$F12788&gt;='Working Hours'!$C$8,$F12788&lt;'Working Hours'!$C$9),1,0))</f>
        <v/>
      </c>
    </row>
    <row r="12789">
      <c r="A12789" s="11" t="n"/>
      <c r="B12789" s="11" t="n"/>
      <c r="C12789" s="11" t="n"/>
      <c r="E12789" s="12">
        <f>IF($A12789="","",IF(ISNUMBER($A12789),$A12789,IFERROR(DATEVALUE($A12789),"")))</f>
        <v/>
      </c>
      <c r="F12789" s="12">
        <f>IF($B12789="","",IF(ISNUMBER($B12789),HOUR($B12789)*2+MINUTE($B12789)/30,IFERROR(VALUE(LEFT($B12789,FIND(":",$B12789)-1))*2+VALUE(MID($B12789,FIND(":",$B12789)+1,2))/30,"")))</f>
        <v/>
      </c>
      <c r="G12789" s="12">
        <f>IF($E12789="","",IF(WEEKDAY($E12789,2)&lt;6,1,0))</f>
        <v/>
      </c>
      <c r="H12789" s="12">
        <f>IF(OR($E12789="",$F12789=""),"",IF(AND($G12789=1,$F12789&gt;='Working Hours'!$C$8,$F12789&lt;'Working Hours'!$C$9),1,0))</f>
        <v/>
      </c>
    </row>
    <row r="12790">
      <c r="A12790" s="11" t="n"/>
      <c r="B12790" s="11" t="n"/>
      <c r="C12790" s="11" t="n"/>
      <c r="E12790" s="12">
        <f>IF($A12790="","",IF(ISNUMBER($A12790),$A12790,IFERROR(DATEVALUE($A12790),"")))</f>
        <v/>
      </c>
      <c r="F12790" s="12">
        <f>IF($B12790="","",IF(ISNUMBER($B12790),HOUR($B12790)*2+MINUTE($B12790)/30,IFERROR(VALUE(LEFT($B12790,FIND(":",$B12790)-1))*2+VALUE(MID($B12790,FIND(":",$B12790)+1,2))/30,"")))</f>
        <v/>
      </c>
      <c r="G12790" s="12">
        <f>IF($E12790="","",IF(WEEKDAY($E12790,2)&lt;6,1,0))</f>
        <v/>
      </c>
      <c r="H12790" s="12">
        <f>IF(OR($E12790="",$F12790=""),"",IF(AND($G12790=1,$F12790&gt;='Working Hours'!$C$8,$F12790&lt;'Working Hours'!$C$9),1,0))</f>
        <v/>
      </c>
    </row>
    <row r="12791">
      <c r="A12791" s="11" t="n"/>
      <c r="B12791" s="11" t="n"/>
      <c r="C12791" s="11" t="n"/>
      <c r="E12791" s="12">
        <f>IF($A12791="","",IF(ISNUMBER($A12791),$A12791,IFERROR(DATEVALUE($A12791),"")))</f>
        <v/>
      </c>
      <c r="F12791" s="12">
        <f>IF($B12791="","",IF(ISNUMBER($B12791),HOUR($B12791)*2+MINUTE($B12791)/30,IFERROR(VALUE(LEFT($B12791,FIND(":",$B12791)-1))*2+VALUE(MID($B12791,FIND(":",$B12791)+1,2))/30,"")))</f>
        <v/>
      </c>
      <c r="G12791" s="12">
        <f>IF($E12791="","",IF(WEEKDAY($E12791,2)&lt;6,1,0))</f>
        <v/>
      </c>
      <c r="H12791" s="12">
        <f>IF(OR($E12791="",$F12791=""),"",IF(AND($G12791=1,$F12791&gt;='Working Hours'!$C$8,$F12791&lt;'Working Hours'!$C$9),1,0))</f>
        <v/>
      </c>
    </row>
    <row r="12792">
      <c r="A12792" s="11" t="n"/>
      <c r="B12792" s="11" t="n"/>
      <c r="C12792" s="11" t="n"/>
      <c r="E12792" s="12">
        <f>IF($A12792="","",IF(ISNUMBER($A12792),$A12792,IFERROR(DATEVALUE($A12792),"")))</f>
        <v/>
      </c>
      <c r="F12792" s="12">
        <f>IF($B12792="","",IF(ISNUMBER($B12792),HOUR($B12792)*2+MINUTE($B12792)/30,IFERROR(VALUE(LEFT($B12792,FIND(":",$B12792)-1))*2+VALUE(MID($B12792,FIND(":",$B12792)+1,2))/30,"")))</f>
        <v/>
      </c>
      <c r="G12792" s="12">
        <f>IF($E12792="","",IF(WEEKDAY($E12792,2)&lt;6,1,0))</f>
        <v/>
      </c>
      <c r="H12792" s="12">
        <f>IF(OR($E12792="",$F12792=""),"",IF(AND($G12792=1,$F12792&gt;='Working Hours'!$C$8,$F12792&lt;'Working Hours'!$C$9),1,0))</f>
        <v/>
      </c>
    </row>
    <row r="12793">
      <c r="A12793" s="11" t="n"/>
      <c r="B12793" s="11" t="n"/>
      <c r="C12793" s="11" t="n"/>
      <c r="E12793" s="12">
        <f>IF($A12793="","",IF(ISNUMBER($A12793),$A12793,IFERROR(DATEVALUE($A12793),"")))</f>
        <v/>
      </c>
      <c r="F12793" s="12">
        <f>IF($B12793="","",IF(ISNUMBER($B12793),HOUR($B12793)*2+MINUTE($B12793)/30,IFERROR(VALUE(LEFT($B12793,FIND(":",$B12793)-1))*2+VALUE(MID($B12793,FIND(":",$B12793)+1,2))/30,"")))</f>
        <v/>
      </c>
      <c r="G12793" s="12">
        <f>IF($E12793="","",IF(WEEKDAY($E12793,2)&lt;6,1,0))</f>
        <v/>
      </c>
      <c r="H12793" s="12">
        <f>IF(OR($E12793="",$F12793=""),"",IF(AND($G12793=1,$F12793&gt;='Working Hours'!$C$8,$F12793&lt;'Working Hours'!$C$9),1,0))</f>
        <v/>
      </c>
    </row>
    <row r="12794">
      <c r="A12794" s="11" t="n"/>
      <c r="B12794" s="11" t="n"/>
      <c r="C12794" s="11" t="n"/>
      <c r="E12794" s="12">
        <f>IF($A12794="","",IF(ISNUMBER($A12794),$A12794,IFERROR(DATEVALUE($A12794),"")))</f>
        <v/>
      </c>
      <c r="F12794" s="12">
        <f>IF($B12794="","",IF(ISNUMBER($B12794),HOUR($B12794)*2+MINUTE($B12794)/30,IFERROR(VALUE(LEFT($B12794,FIND(":",$B12794)-1))*2+VALUE(MID($B12794,FIND(":",$B12794)+1,2))/30,"")))</f>
        <v/>
      </c>
      <c r="G12794" s="12">
        <f>IF($E12794="","",IF(WEEKDAY($E12794,2)&lt;6,1,0))</f>
        <v/>
      </c>
      <c r="H12794" s="12">
        <f>IF(OR($E12794="",$F12794=""),"",IF(AND($G12794=1,$F12794&gt;='Working Hours'!$C$8,$F12794&lt;'Working Hours'!$C$9),1,0))</f>
        <v/>
      </c>
    </row>
    <row r="12795">
      <c r="A12795" s="11" t="n"/>
      <c r="B12795" s="11" t="n"/>
      <c r="C12795" s="11" t="n"/>
      <c r="E12795" s="12">
        <f>IF($A12795="","",IF(ISNUMBER($A12795),$A12795,IFERROR(DATEVALUE($A12795),"")))</f>
        <v/>
      </c>
      <c r="F12795" s="12">
        <f>IF($B12795="","",IF(ISNUMBER($B12795),HOUR($B12795)*2+MINUTE($B12795)/30,IFERROR(VALUE(LEFT($B12795,FIND(":",$B12795)-1))*2+VALUE(MID($B12795,FIND(":",$B12795)+1,2))/30,"")))</f>
        <v/>
      </c>
      <c r="G12795" s="12">
        <f>IF($E12795="","",IF(WEEKDAY($E12795,2)&lt;6,1,0))</f>
        <v/>
      </c>
      <c r="H12795" s="12">
        <f>IF(OR($E12795="",$F12795=""),"",IF(AND($G12795=1,$F12795&gt;='Working Hours'!$C$8,$F12795&lt;'Working Hours'!$C$9),1,0))</f>
        <v/>
      </c>
    </row>
    <row r="12796">
      <c r="A12796" s="11" t="n"/>
      <c r="B12796" s="11" t="n"/>
      <c r="C12796" s="11" t="n"/>
      <c r="E12796" s="12">
        <f>IF($A12796="","",IF(ISNUMBER($A12796),$A12796,IFERROR(DATEVALUE($A12796),"")))</f>
        <v/>
      </c>
      <c r="F12796" s="12">
        <f>IF($B12796="","",IF(ISNUMBER($B12796),HOUR($B12796)*2+MINUTE($B12796)/30,IFERROR(VALUE(LEFT($B12796,FIND(":",$B12796)-1))*2+VALUE(MID($B12796,FIND(":",$B12796)+1,2))/30,"")))</f>
        <v/>
      </c>
      <c r="G12796" s="12">
        <f>IF($E12796="","",IF(WEEKDAY($E12796,2)&lt;6,1,0))</f>
        <v/>
      </c>
      <c r="H12796" s="12">
        <f>IF(OR($E12796="",$F12796=""),"",IF(AND($G12796=1,$F12796&gt;='Working Hours'!$C$8,$F12796&lt;'Working Hours'!$C$9),1,0))</f>
        <v/>
      </c>
    </row>
    <row r="12797">
      <c r="A12797" s="11" t="n"/>
      <c r="B12797" s="11" t="n"/>
      <c r="C12797" s="11" t="n"/>
      <c r="E12797" s="12">
        <f>IF($A12797="","",IF(ISNUMBER($A12797),$A12797,IFERROR(DATEVALUE($A12797),"")))</f>
        <v/>
      </c>
      <c r="F12797" s="12">
        <f>IF($B12797="","",IF(ISNUMBER($B12797),HOUR($B12797)*2+MINUTE($B12797)/30,IFERROR(VALUE(LEFT($B12797,FIND(":",$B12797)-1))*2+VALUE(MID($B12797,FIND(":",$B12797)+1,2))/30,"")))</f>
        <v/>
      </c>
      <c r="G12797" s="12">
        <f>IF($E12797="","",IF(WEEKDAY($E12797,2)&lt;6,1,0))</f>
        <v/>
      </c>
      <c r="H12797" s="12">
        <f>IF(OR($E12797="",$F12797=""),"",IF(AND($G12797=1,$F12797&gt;='Working Hours'!$C$8,$F12797&lt;'Working Hours'!$C$9),1,0))</f>
        <v/>
      </c>
    </row>
    <row r="12798">
      <c r="A12798" s="11" t="n"/>
      <c r="B12798" s="11" t="n"/>
      <c r="C12798" s="11" t="n"/>
      <c r="E12798" s="12">
        <f>IF($A12798="","",IF(ISNUMBER($A12798),$A12798,IFERROR(DATEVALUE($A12798),"")))</f>
        <v/>
      </c>
      <c r="F12798" s="12">
        <f>IF($B12798="","",IF(ISNUMBER($B12798),HOUR($B12798)*2+MINUTE($B12798)/30,IFERROR(VALUE(LEFT($B12798,FIND(":",$B12798)-1))*2+VALUE(MID($B12798,FIND(":",$B12798)+1,2))/30,"")))</f>
        <v/>
      </c>
      <c r="G12798" s="12">
        <f>IF($E12798="","",IF(WEEKDAY($E12798,2)&lt;6,1,0))</f>
        <v/>
      </c>
      <c r="H12798" s="12">
        <f>IF(OR($E12798="",$F12798=""),"",IF(AND($G12798=1,$F12798&gt;='Working Hours'!$C$8,$F12798&lt;'Working Hours'!$C$9),1,0))</f>
        <v/>
      </c>
    </row>
    <row r="12799">
      <c r="A12799" s="11" t="n"/>
      <c r="B12799" s="11" t="n"/>
      <c r="C12799" s="11" t="n"/>
      <c r="E12799" s="12">
        <f>IF($A12799="","",IF(ISNUMBER($A12799),$A12799,IFERROR(DATEVALUE($A12799),"")))</f>
        <v/>
      </c>
      <c r="F12799" s="12">
        <f>IF($B12799="","",IF(ISNUMBER($B12799),HOUR($B12799)*2+MINUTE($B12799)/30,IFERROR(VALUE(LEFT($B12799,FIND(":",$B12799)-1))*2+VALUE(MID($B12799,FIND(":",$B12799)+1,2))/30,"")))</f>
        <v/>
      </c>
      <c r="G12799" s="12">
        <f>IF($E12799="","",IF(WEEKDAY($E12799,2)&lt;6,1,0))</f>
        <v/>
      </c>
      <c r="H12799" s="12">
        <f>IF(OR($E12799="",$F12799=""),"",IF(AND($G12799=1,$F12799&gt;='Working Hours'!$C$8,$F12799&lt;'Working Hours'!$C$9),1,0))</f>
        <v/>
      </c>
    </row>
    <row r="12800">
      <c r="A12800" s="11" t="n"/>
      <c r="B12800" s="11" t="n"/>
      <c r="C12800" s="11" t="n"/>
      <c r="E12800" s="12">
        <f>IF($A12800="","",IF(ISNUMBER($A12800),$A12800,IFERROR(DATEVALUE($A12800),"")))</f>
        <v/>
      </c>
      <c r="F12800" s="12">
        <f>IF($B12800="","",IF(ISNUMBER($B12800),HOUR($B12800)*2+MINUTE($B12800)/30,IFERROR(VALUE(LEFT($B12800,FIND(":",$B12800)-1))*2+VALUE(MID($B12800,FIND(":",$B12800)+1,2))/30,"")))</f>
        <v/>
      </c>
      <c r="G12800" s="12">
        <f>IF($E12800="","",IF(WEEKDAY($E12800,2)&lt;6,1,0))</f>
        <v/>
      </c>
      <c r="H12800" s="12">
        <f>IF(OR($E12800="",$F12800=""),"",IF(AND($G12800=1,$F12800&gt;='Working Hours'!$C$8,$F12800&lt;'Working Hours'!$C$9),1,0))</f>
        <v/>
      </c>
    </row>
    <row r="12801">
      <c r="A12801" s="11" t="n"/>
      <c r="B12801" s="11" t="n"/>
      <c r="C12801" s="11" t="n"/>
      <c r="E12801" s="12">
        <f>IF($A12801="","",IF(ISNUMBER($A12801),$A12801,IFERROR(DATEVALUE($A12801),"")))</f>
        <v/>
      </c>
      <c r="F12801" s="12">
        <f>IF($B12801="","",IF(ISNUMBER($B12801),HOUR($B12801)*2+MINUTE($B12801)/30,IFERROR(VALUE(LEFT($B12801,FIND(":",$B12801)-1))*2+VALUE(MID($B12801,FIND(":",$B12801)+1,2))/30,"")))</f>
        <v/>
      </c>
      <c r="G12801" s="12">
        <f>IF($E12801="","",IF(WEEKDAY($E12801,2)&lt;6,1,0))</f>
        <v/>
      </c>
      <c r="H12801" s="12">
        <f>IF(OR($E12801="",$F12801=""),"",IF(AND($G12801=1,$F12801&gt;='Working Hours'!$C$8,$F12801&lt;'Working Hours'!$C$9),1,0))</f>
        <v/>
      </c>
    </row>
    <row r="12802">
      <c r="A12802" s="11" t="n"/>
      <c r="B12802" s="11" t="n"/>
      <c r="C12802" s="11" t="n"/>
      <c r="E12802" s="12">
        <f>IF($A12802="","",IF(ISNUMBER($A12802),$A12802,IFERROR(DATEVALUE($A12802),"")))</f>
        <v/>
      </c>
      <c r="F12802" s="12">
        <f>IF($B12802="","",IF(ISNUMBER($B12802),HOUR($B12802)*2+MINUTE($B12802)/30,IFERROR(VALUE(LEFT($B12802,FIND(":",$B12802)-1))*2+VALUE(MID($B12802,FIND(":",$B12802)+1,2))/30,"")))</f>
        <v/>
      </c>
      <c r="G12802" s="12">
        <f>IF($E12802="","",IF(WEEKDAY($E12802,2)&lt;6,1,0))</f>
        <v/>
      </c>
      <c r="H12802" s="12">
        <f>IF(OR($E12802="",$F12802=""),"",IF(AND($G12802=1,$F12802&gt;='Working Hours'!$C$8,$F12802&lt;'Working Hours'!$C$9),1,0))</f>
        <v/>
      </c>
    </row>
    <row r="12803">
      <c r="A12803" s="11" t="n"/>
      <c r="B12803" s="11" t="n"/>
      <c r="C12803" s="11" t="n"/>
      <c r="E12803" s="12">
        <f>IF($A12803="","",IF(ISNUMBER($A12803),$A12803,IFERROR(DATEVALUE($A12803),"")))</f>
        <v/>
      </c>
      <c r="F12803" s="12">
        <f>IF($B12803="","",IF(ISNUMBER($B12803),HOUR($B12803)*2+MINUTE($B12803)/30,IFERROR(VALUE(LEFT($B12803,FIND(":",$B12803)-1))*2+VALUE(MID($B12803,FIND(":",$B12803)+1,2))/30,"")))</f>
        <v/>
      </c>
      <c r="G12803" s="12">
        <f>IF($E12803="","",IF(WEEKDAY($E12803,2)&lt;6,1,0))</f>
        <v/>
      </c>
      <c r="H12803" s="12">
        <f>IF(OR($E12803="",$F12803=""),"",IF(AND($G12803=1,$F12803&gt;='Working Hours'!$C$8,$F12803&lt;'Working Hours'!$C$9),1,0))</f>
        <v/>
      </c>
    </row>
    <row r="12804">
      <c r="A12804" s="11" t="n"/>
      <c r="B12804" s="11" t="n"/>
      <c r="C12804" s="11" t="n"/>
      <c r="E12804" s="12">
        <f>IF($A12804="","",IF(ISNUMBER($A12804),$A12804,IFERROR(DATEVALUE($A12804),"")))</f>
        <v/>
      </c>
      <c r="F12804" s="12">
        <f>IF($B12804="","",IF(ISNUMBER($B12804),HOUR($B12804)*2+MINUTE($B12804)/30,IFERROR(VALUE(LEFT($B12804,FIND(":",$B12804)-1))*2+VALUE(MID($B12804,FIND(":",$B12804)+1,2))/30,"")))</f>
        <v/>
      </c>
      <c r="G12804" s="12">
        <f>IF($E12804="","",IF(WEEKDAY($E12804,2)&lt;6,1,0))</f>
        <v/>
      </c>
      <c r="H12804" s="12">
        <f>IF(OR($E12804="",$F12804=""),"",IF(AND($G12804=1,$F12804&gt;='Working Hours'!$C$8,$F12804&lt;'Working Hours'!$C$9),1,0))</f>
        <v/>
      </c>
    </row>
    <row r="12805">
      <c r="A12805" s="11" t="n"/>
      <c r="B12805" s="11" t="n"/>
      <c r="C12805" s="11" t="n"/>
      <c r="E12805" s="12">
        <f>IF($A12805="","",IF(ISNUMBER($A12805),$A12805,IFERROR(DATEVALUE($A12805),"")))</f>
        <v/>
      </c>
      <c r="F12805" s="12">
        <f>IF($B12805="","",IF(ISNUMBER($B12805),HOUR($B12805)*2+MINUTE($B12805)/30,IFERROR(VALUE(LEFT($B12805,FIND(":",$B12805)-1))*2+VALUE(MID($B12805,FIND(":",$B12805)+1,2))/30,"")))</f>
        <v/>
      </c>
      <c r="G12805" s="12">
        <f>IF($E12805="","",IF(WEEKDAY($E12805,2)&lt;6,1,0))</f>
        <v/>
      </c>
      <c r="H12805" s="12">
        <f>IF(OR($E12805="",$F12805=""),"",IF(AND($G12805=1,$F12805&gt;='Working Hours'!$C$8,$F12805&lt;'Working Hours'!$C$9),1,0))</f>
        <v/>
      </c>
    </row>
    <row r="12806">
      <c r="A12806" s="11" t="n"/>
      <c r="B12806" s="11" t="n"/>
      <c r="C12806" s="11" t="n"/>
      <c r="E12806" s="12">
        <f>IF($A12806="","",IF(ISNUMBER($A12806),$A12806,IFERROR(DATEVALUE($A12806),"")))</f>
        <v/>
      </c>
      <c r="F12806" s="12">
        <f>IF($B12806="","",IF(ISNUMBER($B12806),HOUR($B12806)*2+MINUTE($B12806)/30,IFERROR(VALUE(LEFT($B12806,FIND(":",$B12806)-1))*2+VALUE(MID($B12806,FIND(":",$B12806)+1,2))/30,"")))</f>
        <v/>
      </c>
      <c r="G12806" s="12">
        <f>IF($E12806="","",IF(WEEKDAY($E12806,2)&lt;6,1,0))</f>
        <v/>
      </c>
      <c r="H12806" s="12">
        <f>IF(OR($E12806="",$F12806=""),"",IF(AND($G12806=1,$F12806&gt;='Working Hours'!$C$8,$F12806&lt;'Working Hours'!$C$9),1,0))</f>
        <v/>
      </c>
    </row>
    <row r="12807">
      <c r="A12807" s="11" t="n"/>
      <c r="B12807" s="11" t="n"/>
      <c r="C12807" s="11" t="n"/>
      <c r="E12807" s="12">
        <f>IF($A12807="","",IF(ISNUMBER($A12807),$A12807,IFERROR(DATEVALUE($A12807),"")))</f>
        <v/>
      </c>
      <c r="F12807" s="12">
        <f>IF($B12807="","",IF(ISNUMBER($B12807),HOUR($B12807)*2+MINUTE($B12807)/30,IFERROR(VALUE(LEFT($B12807,FIND(":",$B12807)-1))*2+VALUE(MID($B12807,FIND(":",$B12807)+1,2))/30,"")))</f>
        <v/>
      </c>
      <c r="G12807" s="12">
        <f>IF($E12807="","",IF(WEEKDAY($E12807,2)&lt;6,1,0))</f>
        <v/>
      </c>
      <c r="H12807" s="12">
        <f>IF(OR($E12807="",$F12807=""),"",IF(AND($G12807=1,$F12807&gt;='Working Hours'!$C$8,$F12807&lt;'Working Hours'!$C$9),1,0))</f>
        <v/>
      </c>
    </row>
    <row r="12808">
      <c r="A12808" s="11" t="n"/>
      <c r="B12808" s="11" t="n"/>
      <c r="C12808" s="11" t="n"/>
      <c r="E12808" s="12">
        <f>IF($A12808="","",IF(ISNUMBER($A12808),$A12808,IFERROR(DATEVALUE($A12808),"")))</f>
        <v/>
      </c>
      <c r="F12808" s="12">
        <f>IF($B12808="","",IF(ISNUMBER($B12808),HOUR($B12808)*2+MINUTE($B12808)/30,IFERROR(VALUE(LEFT($B12808,FIND(":",$B12808)-1))*2+VALUE(MID($B12808,FIND(":",$B12808)+1,2))/30,"")))</f>
        <v/>
      </c>
      <c r="G12808" s="12">
        <f>IF($E12808="","",IF(WEEKDAY($E12808,2)&lt;6,1,0))</f>
        <v/>
      </c>
      <c r="H12808" s="12">
        <f>IF(OR($E12808="",$F12808=""),"",IF(AND($G12808=1,$F12808&gt;='Working Hours'!$C$8,$F12808&lt;'Working Hours'!$C$9),1,0))</f>
        <v/>
      </c>
    </row>
    <row r="12809">
      <c r="A12809" s="11" t="n"/>
      <c r="B12809" s="11" t="n"/>
      <c r="C12809" s="11" t="n"/>
      <c r="E12809" s="12">
        <f>IF($A12809="","",IF(ISNUMBER($A12809),$A12809,IFERROR(DATEVALUE($A12809),"")))</f>
        <v/>
      </c>
      <c r="F12809" s="12">
        <f>IF($B12809="","",IF(ISNUMBER($B12809),HOUR($B12809)*2+MINUTE($B12809)/30,IFERROR(VALUE(LEFT($B12809,FIND(":",$B12809)-1))*2+VALUE(MID($B12809,FIND(":",$B12809)+1,2))/30,"")))</f>
        <v/>
      </c>
      <c r="G12809" s="12">
        <f>IF($E12809="","",IF(WEEKDAY($E12809,2)&lt;6,1,0))</f>
        <v/>
      </c>
      <c r="H12809" s="12">
        <f>IF(OR($E12809="",$F12809=""),"",IF(AND($G12809=1,$F12809&gt;='Working Hours'!$C$8,$F12809&lt;'Working Hours'!$C$9),1,0))</f>
        <v/>
      </c>
    </row>
    <row r="12810">
      <c r="A12810" s="11" t="n"/>
      <c r="B12810" s="11" t="n"/>
      <c r="C12810" s="11" t="n"/>
      <c r="E12810" s="12">
        <f>IF($A12810="","",IF(ISNUMBER($A12810),$A12810,IFERROR(DATEVALUE($A12810),"")))</f>
        <v/>
      </c>
      <c r="F12810" s="12">
        <f>IF($B12810="","",IF(ISNUMBER($B12810),HOUR($B12810)*2+MINUTE($B12810)/30,IFERROR(VALUE(LEFT($B12810,FIND(":",$B12810)-1))*2+VALUE(MID($B12810,FIND(":",$B12810)+1,2))/30,"")))</f>
        <v/>
      </c>
      <c r="G12810" s="12">
        <f>IF($E12810="","",IF(WEEKDAY($E12810,2)&lt;6,1,0))</f>
        <v/>
      </c>
      <c r="H12810" s="12">
        <f>IF(OR($E12810="",$F12810=""),"",IF(AND($G12810=1,$F12810&gt;='Working Hours'!$C$8,$F12810&lt;'Working Hours'!$C$9),1,0))</f>
        <v/>
      </c>
    </row>
    <row r="12811">
      <c r="A12811" s="11" t="n"/>
      <c r="B12811" s="11" t="n"/>
      <c r="C12811" s="11" t="n"/>
      <c r="E12811" s="12">
        <f>IF($A12811="","",IF(ISNUMBER($A12811),$A12811,IFERROR(DATEVALUE($A12811),"")))</f>
        <v/>
      </c>
      <c r="F12811" s="12">
        <f>IF($B12811="","",IF(ISNUMBER($B12811),HOUR($B12811)*2+MINUTE($B12811)/30,IFERROR(VALUE(LEFT($B12811,FIND(":",$B12811)-1))*2+VALUE(MID($B12811,FIND(":",$B12811)+1,2))/30,"")))</f>
        <v/>
      </c>
      <c r="G12811" s="12">
        <f>IF($E12811="","",IF(WEEKDAY($E12811,2)&lt;6,1,0))</f>
        <v/>
      </c>
      <c r="H12811" s="12">
        <f>IF(OR($E12811="",$F12811=""),"",IF(AND($G12811=1,$F12811&gt;='Working Hours'!$C$8,$F12811&lt;'Working Hours'!$C$9),1,0))</f>
        <v/>
      </c>
    </row>
    <row r="12812">
      <c r="A12812" s="11" t="n"/>
      <c r="B12812" s="11" t="n"/>
      <c r="C12812" s="11" t="n"/>
      <c r="E12812" s="12">
        <f>IF($A12812="","",IF(ISNUMBER($A12812),$A12812,IFERROR(DATEVALUE($A12812),"")))</f>
        <v/>
      </c>
      <c r="F12812" s="12">
        <f>IF($B12812="","",IF(ISNUMBER($B12812),HOUR($B12812)*2+MINUTE($B12812)/30,IFERROR(VALUE(LEFT($B12812,FIND(":",$B12812)-1))*2+VALUE(MID($B12812,FIND(":",$B12812)+1,2))/30,"")))</f>
        <v/>
      </c>
      <c r="G12812" s="12">
        <f>IF($E12812="","",IF(WEEKDAY($E12812,2)&lt;6,1,0))</f>
        <v/>
      </c>
      <c r="H12812" s="12">
        <f>IF(OR($E12812="",$F12812=""),"",IF(AND($G12812=1,$F12812&gt;='Working Hours'!$C$8,$F12812&lt;'Working Hours'!$C$9),1,0))</f>
        <v/>
      </c>
    </row>
    <row r="12813">
      <c r="A12813" s="11" t="n"/>
      <c r="B12813" s="11" t="n"/>
      <c r="C12813" s="11" t="n"/>
      <c r="E12813" s="12">
        <f>IF($A12813="","",IF(ISNUMBER($A12813),$A12813,IFERROR(DATEVALUE($A12813),"")))</f>
        <v/>
      </c>
      <c r="F12813" s="12">
        <f>IF($B12813="","",IF(ISNUMBER($B12813),HOUR($B12813)*2+MINUTE($B12813)/30,IFERROR(VALUE(LEFT($B12813,FIND(":",$B12813)-1))*2+VALUE(MID($B12813,FIND(":",$B12813)+1,2))/30,"")))</f>
        <v/>
      </c>
      <c r="G12813" s="12">
        <f>IF($E12813="","",IF(WEEKDAY($E12813,2)&lt;6,1,0))</f>
        <v/>
      </c>
      <c r="H12813" s="12">
        <f>IF(OR($E12813="",$F12813=""),"",IF(AND($G12813=1,$F12813&gt;='Working Hours'!$C$8,$F12813&lt;'Working Hours'!$C$9),1,0))</f>
        <v/>
      </c>
    </row>
    <row r="12814">
      <c r="A12814" s="11" t="n"/>
      <c r="B12814" s="11" t="n"/>
      <c r="C12814" s="11" t="n"/>
      <c r="E12814" s="12">
        <f>IF($A12814="","",IF(ISNUMBER($A12814),$A12814,IFERROR(DATEVALUE($A12814),"")))</f>
        <v/>
      </c>
      <c r="F12814" s="12">
        <f>IF($B12814="","",IF(ISNUMBER($B12814),HOUR($B12814)*2+MINUTE($B12814)/30,IFERROR(VALUE(LEFT($B12814,FIND(":",$B12814)-1))*2+VALUE(MID($B12814,FIND(":",$B12814)+1,2))/30,"")))</f>
        <v/>
      </c>
      <c r="G12814" s="12">
        <f>IF($E12814="","",IF(WEEKDAY($E12814,2)&lt;6,1,0))</f>
        <v/>
      </c>
      <c r="H12814" s="12">
        <f>IF(OR($E12814="",$F12814=""),"",IF(AND($G12814=1,$F12814&gt;='Working Hours'!$C$8,$F12814&lt;'Working Hours'!$C$9),1,0))</f>
        <v/>
      </c>
    </row>
    <row r="12815">
      <c r="A12815" s="11" t="n"/>
      <c r="B12815" s="11" t="n"/>
      <c r="C12815" s="11" t="n"/>
      <c r="E12815" s="12">
        <f>IF($A12815="","",IF(ISNUMBER($A12815),$A12815,IFERROR(DATEVALUE($A12815),"")))</f>
        <v/>
      </c>
      <c r="F12815" s="12">
        <f>IF($B12815="","",IF(ISNUMBER($B12815),HOUR($B12815)*2+MINUTE($B12815)/30,IFERROR(VALUE(LEFT($B12815,FIND(":",$B12815)-1))*2+VALUE(MID($B12815,FIND(":",$B12815)+1,2))/30,"")))</f>
        <v/>
      </c>
      <c r="G12815" s="12">
        <f>IF($E12815="","",IF(WEEKDAY($E12815,2)&lt;6,1,0))</f>
        <v/>
      </c>
      <c r="H12815" s="12">
        <f>IF(OR($E12815="",$F12815=""),"",IF(AND($G12815=1,$F12815&gt;='Working Hours'!$C$8,$F12815&lt;'Working Hours'!$C$9),1,0))</f>
        <v/>
      </c>
    </row>
    <row r="12816">
      <c r="A12816" s="11" t="n"/>
      <c r="B12816" s="11" t="n"/>
      <c r="C12816" s="11" t="n"/>
      <c r="E12816" s="12">
        <f>IF($A12816="","",IF(ISNUMBER($A12816),$A12816,IFERROR(DATEVALUE($A12816),"")))</f>
        <v/>
      </c>
      <c r="F12816" s="12">
        <f>IF($B12816="","",IF(ISNUMBER($B12816),HOUR($B12816)*2+MINUTE($B12816)/30,IFERROR(VALUE(LEFT($B12816,FIND(":",$B12816)-1))*2+VALUE(MID($B12816,FIND(":",$B12816)+1,2))/30,"")))</f>
        <v/>
      </c>
      <c r="G12816" s="12">
        <f>IF($E12816="","",IF(WEEKDAY($E12816,2)&lt;6,1,0))</f>
        <v/>
      </c>
      <c r="H12816" s="12">
        <f>IF(OR($E12816="",$F12816=""),"",IF(AND($G12816=1,$F12816&gt;='Working Hours'!$C$8,$F12816&lt;'Working Hours'!$C$9),1,0))</f>
        <v/>
      </c>
    </row>
    <row r="12817">
      <c r="A12817" s="11" t="n"/>
      <c r="B12817" s="11" t="n"/>
      <c r="C12817" s="11" t="n"/>
      <c r="E12817" s="12">
        <f>IF($A12817="","",IF(ISNUMBER($A12817),$A12817,IFERROR(DATEVALUE($A12817),"")))</f>
        <v/>
      </c>
      <c r="F12817" s="12">
        <f>IF($B12817="","",IF(ISNUMBER($B12817),HOUR($B12817)*2+MINUTE($B12817)/30,IFERROR(VALUE(LEFT($B12817,FIND(":",$B12817)-1))*2+VALUE(MID($B12817,FIND(":",$B12817)+1,2))/30,"")))</f>
        <v/>
      </c>
      <c r="G12817" s="12">
        <f>IF($E12817="","",IF(WEEKDAY($E12817,2)&lt;6,1,0))</f>
        <v/>
      </c>
      <c r="H12817" s="12">
        <f>IF(OR($E12817="",$F12817=""),"",IF(AND($G12817=1,$F12817&gt;='Working Hours'!$C$8,$F12817&lt;'Working Hours'!$C$9),1,0))</f>
        <v/>
      </c>
    </row>
    <row r="12818">
      <c r="A12818" s="11" t="n"/>
      <c r="B12818" s="11" t="n"/>
      <c r="C12818" s="11" t="n"/>
      <c r="E12818" s="12">
        <f>IF($A12818="","",IF(ISNUMBER($A12818),$A12818,IFERROR(DATEVALUE($A12818),"")))</f>
        <v/>
      </c>
      <c r="F12818" s="12">
        <f>IF($B12818="","",IF(ISNUMBER($B12818),HOUR($B12818)*2+MINUTE($B12818)/30,IFERROR(VALUE(LEFT($B12818,FIND(":",$B12818)-1))*2+VALUE(MID($B12818,FIND(":",$B12818)+1,2))/30,"")))</f>
        <v/>
      </c>
      <c r="G12818" s="12">
        <f>IF($E12818="","",IF(WEEKDAY($E12818,2)&lt;6,1,0))</f>
        <v/>
      </c>
      <c r="H12818" s="12">
        <f>IF(OR($E12818="",$F12818=""),"",IF(AND($G12818=1,$F12818&gt;='Working Hours'!$C$8,$F12818&lt;'Working Hours'!$C$9),1,0))</f>
        <v/>
      </c>
    </row>
    <row r="12819">
      <c r="A12819" s="11" t="n"/>
      <c r="B12819" s="11" t="n"/>
      <c r="C12819" s="11" t="n"/>
      <c r="E12819" s="12">
        <f>IF($A12819="","",IF(ISNUMBER($A12819),$A12819,IFERROR(DATEVALUE($A12819),"")))</f>
        <v/>
      </c>
      <c r="F12819" s="12">
        <f>IF($B12819="","",IF(ISNUMBER($B12819),HOUR($B12819)*2+MINUTE($B12819)/30,IFERROR(VALUE(LEFT($B12819,FIND(":",$B12819)-1))*2+VALUE(MID($B12819,FIND(":",$B12819)+1,2))/30,"")))</f>
        <v/>
      </c>
      <c r="G12819" s="12">
        <f>IF($E12819="","",IF(WEEKDAY($E12819,2)&lt;6,1,0))</f>
        <v/>
      </c>
      <c r="H12819" s="12">
        <f>IF(OR($E12819="",$F12819=""),"",IF(AND($G12819=1,$F12819&gt;='Working Hours'!$C$8,$F12819&lt;'Working Hours'!$C$9),1,0))</f>
        <v/>
      </c>
    </row>
    <row r="12820">
      <c r="A12820" s="11" t="n"/>
      <c r="B12820" s="11" t="n"/>
      <c r="C12820" s="11" t="n"/>
      <c r="E12820" s="12">
        <f>IF($A12820="","",IF(ISNUMBER($A12820),$A12820,IFERROR(DATEVALUE($A12820),"")))</f>
        <v/>
      </c>
      <c r="F12820" s="12">
        <f>IF($B12820="","",IF(ISNUMBER($B12820),HOUR($B12820)*2+MINUTE($B12820)/30,IFERROR(VALUE(LEFT($B12820,FIND(":",$B12820)-1))*2+VALUE(MID($B12820,FIND(":",$B12820)+1,2))/30,"")))</f>
        <v/>
      </c>
      <c r="G12820" s="12">
        <f>IF($E12820="","",IF(WEEKDAY($E12820,2)&lt;6,1,0))</f>
        <v/>
      </c>
      <c r="H12820" s="12">
        <f>IF(OR($E12820="",$F12820=""),"",IF(AND($G12820=1,$F12820&gt;='Working Hours'!$C$8,$F12820&lt;'Working Hours'!$C$9),1,0))</f>
        <v/>
      </c>
    </row>
    <row r="12821">
      <c r="A12821" s="11" t="n"/>
      <c r="B12821" s="11" t="n"/>
      <c r="C12821" s="11" t="n"/>
      <c r="E12821" s="12">
        <f>IF($A12821="","",IF(ISNUMBER($A12821),$A12821,IFERROR(DATEVALUE($A12821),"")))</f>
        <v/>
      </c>
      <c r="F12821" s="12">
        <f>IF($B12821="","",IF(ISNUMBER($B12821),HOUR($B12821)*2+MINUTE($B12821)/30,IFERROR(VALUE(LEFT($B12821,FIND(":",$B12821)-1))*2+VALUE(MID($B12821,FIND(":",$B12821)+1,2))/30,"")))</f>
        <v/>
      </c>
      <c r="G12821" s="12">
        <f>IF($E12821="","",IF(WEEKDAY($E12821,2)&lt;6,1,0))</f>
        <v/>
      </c>
      <c r="H12821" s="12">
        <f>IF(OR($E12821="",$F12821=""),"",IF(AND($G12821=1,$F12821&gt;='Working Hours'!$C$8,$F12821&lt;'Working Hours'!$C$9),1,0))</f>
        <v/>
      </c>
    </row>
    <row r="12822">
      <c r="A12822" s="11" t="n"/>
      <c r="B12822" s="11" t="n"/>
      <c r="C12822" s="11" t="n"/>
      <c r="E12822" s="12">
        <f>IF($A12822="","",IF(ISNUMBER($A12822),$A12822,IFERROR(DATEVALUE($A12822),"")))</f>
        <v/>
      </c>
      <c r="F12822" s="12">
        <f>IF($B12822="","",IF(ISNUMBER($B12822),HOUR($B12822)*2+MINUTE($B12822)/30,IFERROR(VALUE(LEFT($B12822,FIND(":",$B12822)-1))*2+VALUE(MID($B12822,FIND(":",$B12822)+1,2))/30,"")))</f>
        <v/>
      </c>
      <c r="G12822" s="12">
        <f>IF($E12822="","",IF(WEEKDAY($E12822,2)&lt;6,1,0))</f>
        <v/>
      </c>
      <c r="H12822" s="12">
        <f>IF(OR($E12822="",$F12822=""),"",IF(AND($G12822=1,$F12822&gt;='Working Hours'!$C$8,$F12822&lt;'Working Hours'!$C$9),1,0))</f>
        <v/>
      </c>
    </row>
    <row r="12823">
      <c r="A12823" s="11" t="n"/>
      <c r="B12823" s="11" t="n"/>
      <c r="C12823" s="11" t="n"/>
      <c r="E12823" s="12">
        <f>IF($A12823="","",IF(ISNUMBER($A12823),$A12823,IFERROR(DATEVALUE($A12823),"")))</f>
        <v/>
      </c>
      <c r="F12823" s="12">
        <f>IF($B12823="","",IF(ISNUMBER($B12823),HOUR($B12823)*2+MINUTE($B12823)/30,IFERROR(VALUE(LEFT($B12823,FIND(":",$B12823)-1))*2+VALUE(MID($B12823,FIND(":",$B12823)+1,2))/30,"")))</f>
        <v/>
      </c>
      <c r="G12823" s="12">
        <f>IF($E12823="","",IF(WEEKDAY($E12823,2)&lt;6,1,0))</f>
        <v/>
      </c>
      <c r="H12823" s="12">
        <f>IF(OR($E12823="",$F12823=""),"",IF(AND($G12823=1,$F12823&gt;='Working Hours'!$C$8,$F12823&lt;'Working Hours'!$C$9),1,0))</f>
        <v/>
      </c>
    </row>
    <row r="12824">
      <c r="A12824" s="11" t="n"/>
      <c r="B12824" s="11" t="n"/>
      <c r="C12824" s="11" t="n"/>
      <c r="E12824" s="12">
        <f>IF($A12824="","",IF(ISNUMBER($A12824),$A12824,IFERROR(DATEVALUE($A12824),"")))</f>
        <v/>
      </c>
      <c r="F12824" s="12">
        <f>IF($B12824="","",IF(ISNUMBER($B12824),HOUR($B12824)*2+MINUTE($B12824)/30,IFERROR(VALUE(LEFT($B12824,FIND(":",$B12824)-1))*2+VALUE(MID($B12824,FIND(":",$B12824)+1,2))/30,"")))</f>
        <v/>
      </c>
      <c r="G12824" s="12">
        <f>IF($E12824="","",IF(WEEKDAY($E12824,2)&lt;6,1,0))</f>
        <v/>
      </c>
      <c r="H12824" s="12">
        <f>IF(OR($E12824="",$F12824=""),"",IF(AND($G12824=1,$F12824&gt;='Working Hours'!$C$8,$F12824&lt;'Working Hours'!$C$9),1,0))</f>
        <v/>
      </c>
    </row>
    <row r="12825">
      <c r="A12825" s="11" t="n"/>
      <c r="B12825" s="11" t="n"/>
      <c r="C12825" s="11" t="n"/>
      <c r="E12825" s="12">
        <f>IF($A12825="","",IF(ISNUMBER($A12825),$A12825,IFERROR(DATEVALUE($A12825),"")))</f>
        <v/>
      </c>
      <c r="F12825" s="12">
        <f>IF($B12825="","",IF(ISNUMBER($B12825),HOUR($B12825)*2+MINUTE($B12825)/30,IFERROR(VALUE(LEFT($B12825,FIND(":",$B12825)-1))*2+VALUE(MID($B12825,FIND(":",$B12825)+1,2))/30,"")))</f>
        <v/>
      </c>
      <c r="G12825" s="12">
        <f>IF($E12825="","",IF(WEEKDAY($E12825,2)&lt;6,1,0))</f>
        <v/>
      </c>
      <c r="H12825" s="12">
        <f>IF(OR($E12825="",$F12825=""),"",IF(AND($G12825=1,$F12825&gt;='Working Hours'!$C$8,$F12825&lt;'Working Hours'!$C$9),1,0))</f>
        <v/>
      </c>
    </row>
    <row r="12826">
      <c r="A12826" s="11" t="n"/>
      <c r="B12826" s="11" t="n"/>
      <c r="C12826" s="11" t="n"/>
      <c r="E12826" s="12">
        <f>IF($A12826="","",IF(ISNUMBER($A12826),$A12826,IFERROR(DATEVALUE($A12826),"")))</f>
        <v/>
      </c>
      <c r="F12826" s="12">
        <f>IF($B12826="","",IF(ISNUMBER($B12826),HOUR($B12826)*2+MINUTE($B12826)/30,IFERROR(VALUE(LEFT($B12826,FIND(":",$B12826)-1))*2+VALUE(MID($B12826,FIND(":",$B12826)+1,2))/30,"")))</f>
        <v/>
      </c>
      <c r="G12826" s="12">
        <f>IF($E12826="","",IF(WEEKDAY($E12826,2)&lt;6,1,0))</f>
        <v/>
      </c>
      <c r="H12826" s="12">
        <f>IF(OR($E12826="",$F12826=""),"",IF(AND($G12826=1,$F12826&gt;='Working Hours'!$C$8,$F12826&lt;'Working Hours'!$C$9),1,0))</f>
        <v/>
      </c>
    </row>
    <row r="12827">
      <c r="A12827" s="11" t="n"/>
      <c r="B12827" s="11" t="n"/>
      <c r="C12827" s="11" t="n"/>
      <c r="E12827" s="12">
        <f>IF($A12827="","",IF(ISNUMBER($A12827),$A12827,IFERROR(DATEVALUE($A12827),"")))</f>
        <v/>
      </c>
      <c r="F12827" s="12">
        <f>IF($B12827="","",IF(ISNUMBER($B12827),HOUR($B12827)*2+MINUTE($B12827)/30,IFERROR(VALUE(LEFT($B12827,FIND(":",$B12827)-1))*2+VALUE(MID($B12827,FIND(":",$B12827)+1,2))/30,"")))</f>
        <v/>
      </c>
      <c r="G12827" s="12">
        <f>IF($E12827="","",IF(WEEKDAY($E12827,2)&lt;6,1,0))</f>
        <v/>
      </c>
      <c r="H12827" s="12">
        <f>IF(OR($E12827="",$F12827=""),"",IF(AND($G12827=1,$F12827&gt;='Working Hours'!$C$8,$F12827&lt;'Working Hours'!$C$9),1,0))</f>
        <v/>
      </c>
    </row>
    <row r="12828">
      <c r="A12828" s="11" t="n"/>
      <c r="B12828" s="11" t="n"/>
      <c r="C12828" s="11" t="n"/>
      <c r="E12828" s="12">
        <f>IF($A12828="","",IF(ISNUMBER($A12828),$A12828,IFERROR(DATEVALUE($A12828),"")))</f>
        <v/>
      </c>
      <c r="F12828" s="12">
        <f>IF($B12828="","",IF(ISNUMBER($B12828),HOUR($B12828)*2+MINUTE($B12828)/30,IFERROR(VALUE(LEFT($B12828,FIND(":",$B12828)-1))*2+VALUE(MID($B12828,FIND(":",$B12828)+1,2))/30,"")))</f>
        <v/>
      </c>
      <c r="G12828" s="12">
        <f>IF($E12828="","",IF(WEEKDAY($E12828,2)&lt;6,1,0))</f>
        <v/>
      </c>
      <c r="H12828" s="12">
        <f>IF(OR($E12828="",$F12828=""),"",IF(AND($G12828=1,$F12828&gt;='Working Hours'!$C$8,$F12828&lt;'Working Hours'!$C$9),1,0))</f>
        <v/>
      </c>
    </row>
    <row r="12829">
      <c r="A12829" s="11" t="n"/>
      <c r="B12829" s="11" t="n"/>
      <c r="C12829" s="11" t="n"/>
      <c r="E12829" s="12">
        <f>IF($A12829="","",IF(ISNUMBER($A12829),$A12829,IFERROR(DATEVALUE($A12829),"")))</f>
        <v/>
      </c>
      <c r="F12829" s="12">
        <f>IF($B12829="","",IF(ISNUMBER($B12829),HOUR($B12829)*2+MINUTE($B12829)/30,IFERROR(VALUE(LEFT($B12829,FIND(":",$B12829)-1))*2+VALUE(MID($B12829,FIND(":",$B12829)+1,2))/30,"")))</f>
        <v/>
      </c>
      <c r="G12829" s="12">
        <f>IF($E12829="","",IF(WEEKDAY($E12829,2)&lt;6,1,0))</f>
        <v/>
      </c>
      <c r="H12829" s="12">
        <f>IF(OR($E12829="",$F12829=""),"",IF(AND($G12829=1,$F12829&gt;='Working Hours'!$C$8,$F12829&lt;'Working Hours'!$C$9),1,0))</f>
        <v/>
      </c>
    </row>
    <row r="12830">
      <c r="A12830" s="11" t="n"/>
      <c r="B12830" s="11" t="n"/>
      <c r="C12830" s="11" t="n"/>
      <c r="E12830" s="12">
        <f>IF($A12830="","",IF(ISNUMBER($A12830),$A12830,IFERROR(DATEVALUE($A12830),"")))</f>
        <v/>
      </c>
      <c r="F12830" s="12">
        <f>IF($B12830="","",IF(ISNUMBER($B12830),HOUR($B12830)*2+MINUTE($B12830)/30,IFERROR(VALUE(LEFT($B12830,FIND(":",$B12830)-1))*2+VALUE(MID($B12830,FIND(":",$B12830)+1,2))/30,"")))</f>
        <v/>
      </c>
      <c r="G12830" s="12">
        <f>IF($E12830="","",IF(WEEKDAY($E12830,2)&lt;6,1,0))</f>
        <v/>
      </c>
      <c r="H12830" s="12">
        <f>IF(OR($E12830="",$F12830=""),"",IF(AND($G12830=1,$F12830&gt;='Working Hours'!$C$8,$F12830&lt;'Working Hours'!$C$9),1,0))</f>
        <v/>
      </c>
    </row>
    <row r="12831">
      <c r="A12831" s="11" t="n"/>
      <c r="B12831" s="11" t="n"/>
      <c r="C12831" s="11" t="n"/>
      <c r="E12831" s="12">
        <f>IF($A12831="","",IF(ISNUMBER($A12831),$A12831,IFERROR(DATEVALUE($A12831),"")))</f>
        <v/>
      </c>
      <c r="F12831" s="12">
        <f>IF($B12831="","",IF(ISNUMBER($B12831),HOUR($B12831)*2+MINUTE($B12831)/30,IFERROR(VALUE(LEFT($B12831,FIND(":",$B12831)-1))*2+VALUE(MID($B12831,FIND(":",$B12831)+1,2))/30,"")))</f>
        <v/>
      </c>
      <c r="G12831" s="12">
        <f>IF($E12831="","",IF(WEEKDAY($E12831,2)&lt;6,1,0))</f>
        <v/>
      </c>
      <c r="H12831" s="12">
        <f>IF(OR($E12831="",$F12831=""),"",IF(AND($G12831=1,$F12831&gt;='Working Hours'!$C$8,$F12831&lt;'Working Hours'!$C$9),1,0))</f>
        <v/>
      </c>
    </row>
    <row r="12832">
      <c r="A12832" s="11" t="n"/>
      <c r="B12832" s="11" t="n"/>
      <c r="C12832" s="11" t="n"/>
      <c r="E12832" s="12">
        <f>IF($A12832="","",IF(ISNUMBER($A12832),$A12832,IFERROR(DATEVALUE($A12832),"")))</f>
        <v/>
      </c>
      <c r="F12832" s="12">
        <f>IF($B12832="","",IF(ISNUMBER($B12832),HOUR($B12832)*2+MINUTE($B12832)/30,IFERROR(VALUE(LEFT($B12832,FIND(":",$B12832)-1))*2+VALUE(MID($B12832,FIND(":",$B12832)+1,2))/30,"")))</f>
        <v/>
      </c>
      <c r="G12832" s="12">
        <f>IF($E12832="","",IF(WEEKDAY($E12832,2)&lt;6,1,0))</f>
        <v/>
      </c>
      <c r="H12832" s="12">
        <f>IF(OR($E12832="",$F12832=""),"",IF(AND($G12832=1,$F12832&gt;='Working Hours'!$C$8,$F12832&lt;'Working Hours'!$C$9),1,0))</f>
        <v/>
      </c>
    </row>
    <row r="12833">
      <c r="A12833" s="11" t="n"/>
      <c r="B12833" s="11" t="n"/>
      <c r="C12833" s="11" t="n"/>
      <c r="E12833" s="12">
        <f>IF($A12833="","",IF(ISNUMBER($A12833),$A12833,IFERROR(DATEVALUE($A12833),"")))</f>
        <v/>
      </c>
      <c r="F12833" s="12">
        <f>IF($B12833="","",IF(ISNUMBER($B12833),HOUR($B12833)*2+MINUTE($B12833)/30,IFERROR(VALUE(LEFT($B12833,FIND(":",$B12833)-1))*2+VALUE(MID($B12833,FIND(":",$B12833)+1,2))/30,"")))</f>
        <v/>
      </c>
      <c r="G12833" s="12">
        <f>IF($E12833="","",IF(WEEKDAY($E12833,2)&lt;6,1,0))</f>
        <v/>
      </c>
      <c r="H12833" s="12">
        <f>IF(OR($E12833="",$F12833=""),"",IF(AND($G12833=1,$F12833&gt;='Working Hours'!$C$8,$F12833&lt;'Working Hours'!$C$9),1,0))</f>
        <v/>
      </c>
    </row>
    <row r="12834">
      <c r="A12834" s="11" t="n"/>
      <c r="B12834" s="11" t="n"/>
      <c r="C12834" s="11" t="n"/>
      <c r="E12834" s="12">
        <f>IF($A12834="","",IF(ISNUMBER($A12834),$A12834,IFERROR(DATEVALUE($A12834),"")))</f>
        <v/>
      </c>
      <c r="F12834" s="12">
        <f>IF($B12834="","",IF(ISNUMBER($B12834),HOUR($B12834)*2+MINUTE($B12834)/30,IFERROR(VALUE(LEFT($B12834,FIND(":",$B12834)-1))*2+VALUE(MID($B12834,FIND(":",$B12834)+1,2))/30,"")))</f>
        <v/>
      </c>
      <c r="G12834" s="12">
        <f>IF($E12834="","",IF(WEEKDAY($E12834,2)&lt;6,1,0))</f>
        <v/>
      </c>
      <c r="H12834" s="12">
        <f>IF(OR($E12834="",$F12834=""),"",IF(AND($G12834=1,$F12834&gt;='Working Hours'!$C$8,$F12834&lt;'Working Hours'!$C$9),1,0))</f>
        <v/>
      </c>
    </row>
    <row r="12835">
      <c r="A12835" s="11" t="n"/>
      <c r="B12835" s="11" t="n"/>
      <c r="C12835" s="11" t="n"/>
      <c r="E12835" s="12">
        <f>IF($A12835="","",IF(ISNUMBER($A12835),$A12835,IFERROR(DATEVALUE($A12835),"")))</f>
        <v/>
      </c>
      <c r="F12835" s="12">
        <f>IF($B12835="","",IF(ISNUMBER($B12835),HOUR($B12835)*2+MINUTE($B12835)/30,IFERROR(VALUE(LEFT($B12835,FIND(":",$B12835)-1))*2+VALUE(MID($B12835,FIND(":",$B12835)+1,2))/30,"")))</f>
        <v/>
      </c>
      <c r="G12835" s="12">
        <f>IF($E12835="","",IF(WEEKDAY($E12835,2)&lt;6,1,0))</f>
        <v/>
      </c>
      <c r="H12835" s="12">
        <f>IF(OR($E12835="",$F12835=""),"",IF(AND($G12835=1,$F12835&gt;='Working Hours'!$C$8,$F12835&lt;'Working Hours'!$C$9),1,0))</f>
        <v/>
      </c>
    </row>
    <row r="12836">
      <c r="A12836" s="11" t="n"/>
      <c r="B12836" s="11" t="n"/>
      <c r="C12836" s="11" t="n"/>
      <c r="E12836" s="12">
        <f>IF($A12836="","",IF(ISNUMBER($A12836),$A12836,IFERROR(DATEVALUE($A12836),"")))</f>
        <v/>
      </c>
      <c r="F12836" s="12">
        <f>IF($B12836="","",IF(ISNUMBER($B12836),HOUR($B12836)*2+MINUTE($B12836)/30,IFERROR(VALUE(LEFT($B12836,FIND(":",$B12836)-1))*2+VALUE(MID($B12836,FIND(":",$B12836)+1,2))/30,"")))</f>
        <v/>
      </c>
      <c r="G12836" s="12">
        <f>IF($E12836="","",IF(WEEKDAY($E12836,2)&lt;6,1,0))</f>
        <v/>
      </c>
      <c r="H12836" s="12">
        <f>IF(OR($E12836="",$F12836=""),"",IF(AND($G12836=1,$F12836&gt;='Working Hours'!$C$8,$F12836&lt;'Working Hours'!$C$9),1,0))</f>
        <v/>
      </c>
    </row>
    <row r="12837">
      <c r="A12837" s="11" t="n"/>
      <c r="B12837" s="11" t="n"/>
      <c r="C12837" s="11" t="n"/>
      <c r="E12837" s="12">
        <f>IF($A12837="","",IF(ISNUMBER($A12837),$A12837,IFERROR(DATEVALUE($A12837),"")))</f>
        <v/>
      </c>
      <c r="F12837" s="12">
        <f>IF($B12837="","",IF(ISNUMBER($B12837),HOUR($B12837)*2+MINUTE($B12837)/30,IFERROR(VALUE(LEFT($B12837,FIND(":",$B12837)-1))*2+VALUE(MID($B12837,FIND(":",$B12837)+1,2))/30,"")))</f>
        <v/>
      </c>
      <c r="G12837" s="12">
        <f>IF($E12837="","",IF(WEEKDAY($E12837,2)&lt;6,1,0))</f>
        <v/>
      </c>
      <c r="H12837" s="12">
        <f>IF(OR($E12837="",$F12837=""),"",IF(AND($G12837=1,$F12837&gt;='Working Hours'!$C$8,$F12837&lt;'Working Hours'!$C$9),1,0))</f>
        <v/>
      </c>
    </row>
    <row r="12838">
      <c r="A12838" s="11" t="n"/>
      <c r="B12838" s="11" t="n"/>
      <c r="C12838" s="11" t="n"/>
      <c r="E12838" s="12">
        <f>IF($A12838="","",IF(ISNUMBER($A12838),$A12838,IFERROR(DATEVALUE($A12838),"")))</f>
        <v/>
      </c>
      <c r="F12838" s="12">
        <f>IF($B12838="","",IF(ISNUMBER($B12838),HOUR($B12838)*2+MINUTE($B12838)/30,IFERROR(VALUE(LEFT($B12838,FIND(":",$B12838)-1))*2+VALUE(MID($B12838,FIND(":",$B12838)+1,2))/30,"")))</f>
        <v/>
      </c>
      <c r="G12838" s="12">
        <f>IF($E12838="","",IF(WEEKDAY($E12838,2)&lt;6,1,0))</f>
        <v/>
      </c>
      <c r="H12838" s="12">
        <f>IF(OR($E12838="",$F12838=""),"",IF(AND($G12838=1,$F12838&gt;='Working Hours'!$C$8,$F12838&lt;'Working Hours'!$C$9),1,0))</f>
        <v/>
      </c>
    </row>
    <row r="12839">
      <c r="A12839" s="11" t="n"/>
      <c r="B12839" s="11" t="n"/>
      <c r="C12839" s="11" t="n"/>
      <c r="E12839" s="12">
        <f>IF($A12839="","",IF(ISNUMBER($A12839),$A12839,IFERROR(DATEVALUE($A12839),"")))</f>
        <v/>
      </c>
      <c r="F12839" s="12">
        <f>IF($B12839="","",IF(ISNUMBER($B12839),HOUR($B12839)*2+MINUTE($B12839)/30,IFERROR(VALUE(LEFT($B12839,FIND(":",$B12839)-1))*2+VALUE(MID($B12839,FIND(":",$B12839)+1,2))/30,"")))</f>
        <v/>
      </c>
      <c r="G12839" s="12">
        <f>IF($E12839="","",IF(WEEKDAY($E12839,2)&lt;6,1,0))</f>
        <v/>
      </c>
      <c r="H12839" s="12">
        <f>IF(OR($E12839="",$F12839=""),"",IF(AND($G12839=1,$F12839&gt;='Working Hours'!$C$8,$F12839&lt;'Working Hours'!$C$9),1,0))</f>
        <v/>
      </c>
    </row>
    <row r="12840">
      <c r="A12840" s="11" t="n"/>
      <c r="B12840" s="11" t="n"/>
      <c r="C12840" s="11" t="n"/>
      <c r="E12840" s="12">
        <f>IF($A12840="","",IF(ISNUMBER($A12840),$A12840,IFERROR(DATEVALUE($A12840),"")))</f>
        <v/>
      </c>
      <c r="F12840" s="12">
        <f>IF($B12840="","",IF(ISNUMBER($B12840),HOUR($B12840)*2+MINUTE($B12840)/30,IFERROR(VALUE(LEFT($B12840,FIND(":",$B12840)-1))*2+VALUE(MID($B12840,FIND(":",$B12840)+1,2))/30,"")))</f>
        <v/>
      </c>
      <c r="G12840" s="12">
        <f>IF($E12840="","",IF(WEEKDAY($E12840,2)&lt;6,1,0))</f>
        <v/>
      </c>
      <c r="H12840" s="12">
        <f>IF(OR($E12840="",$F12840=""),"",IF(AND($G12840=1,$F12840&gt;='Working Hours'!$C$8,$F12840&lt;'Working Hours'!$C$9),1,0))</f>
        <v/>
      </c>
    </row>
    <row r="12841">
      <c r="A12841" s="11" t="n"/>
      <c r="B12841" s="11" t="n"/>
      <c r="C12841" s="11" t="n"/>
      <c r="E12841" s="12">
        <f>IF($A12841="","",IF(ISNUMBER($A12841),$A12841,IFERROR(DATEVALUE($A12841),"")))</f>
        <v/>
      </c>
      <c r="F12841" s="12">
        <f>IF($B12841="","",IF(ISNUMBER($B12841),HOUR($B12841)*2+MINUTE($B12841)/30,IFERROR(VALUE(LEFT($B12841,FIND(":",$B12841)-1))*2+VALUE(MID($B12841,FIND(":",$B12841)+1,2))/30,"")))</f>
        <v/>
      </c>
      <c r="G12841" s="12">
        <f>IF($E12841="","",IF(WEEKDAY($E12841,2)&lt;6,1,0))</f>
        <v/>
      </c>
      <c r="H12841" s="12">
        <f>IF(OR($E12841="",$F12841=""),"",IF(AND($G12841=1,$F12841&gt;='Working Hours'!$C$8,$F12841&lt;'Working Hours'!$C$9),1,0))</f>
        <v/>
      </c>
    </row>
    <row r="12842">
      <c r="A12842" s="11" t="n"/>
      <c r="B12842" s="11" t="n"/>
      <c r="C12842" s="11" t="n"/>
      <c r="E12842" s="12">
        <f>IF($A12842="","",IF(ISNUMBER($A12842),$A12842,IFERROR(DATEVALUE($A12842),"")))</f>
        <v/>
      </c>
      <c r="F12842" s="12">
        <f>IF($B12842="","",IF(ISNUMBER($B12842),HOUR($B12842)*2+MINUTE($B12842)/30,IFERROR(VALUE(LEFT($B12842,FIND(":",$B12842)-1))*2+VALUE(MID($B12842,FIND(":",$B12842)+1,2))/30,"")))</f>
        <v/>
      </c>
      <c r="G12842" s="12">
        <f>IF($E12842="","",IF(WEEKDAY($E12842,2)&lt;6,1,0))</f>
        <v/>
      </c>
      <c r="H12842" s="12">
        <f>IF(OR($E12842="",$F12842=""),"",IF(AND($G12842=1,$F12842&gt;='Working Hours'!$C$8,$F12842&lt;'Working Hours'!$C$9),1,0))</f>
        <v/>
      </c>
    </row>
    <row r="12843">
      <c r="A12843" s="11" t="n"/>
      <c r="B12843" s="11" t="n"/>
      <c r="C12843" s="11" t="n"/>
      <c r="E12843" s="12">
        <f>IF($A12843="","",IF(ISNUMBER($A12843),$A12843,IFERROR(DATEVALUE($A12843),"")))</f>
        <v/>
      </c>
      <c r="F12843" s="12">
        <f>IF($B12843="","",IF(ISNUMBER($B12843),HOUR($B12843)*2+MINUTE($B12843)/30,IFERROR(VALUE(LEFT($B12843,FIND(":",$B12843)-1))*2+VALUE(MID($B12843,FIND(":",$B12843)+1,2))/30,"")))</f>
        <v/>
      </c>
      <c r="G12843" s="12">
        <f>IF($E12843="","",IF(WEEKDAY($E12843,2)&lt;6,1,0))</f>
        <v/>
      </c>
      <c r="H12843" s="12">
        <f>IF(OR($E12843="",$F12843=""),"",IF(AND($G12843=1,$F12843&gt;='Working Hours'!$C$8,$F12843&lt;'Working Hours'!$C$9),1,0))</f>
        <v/>
      </c>
    </row>
    <row r="12844">
      <c r="A12844" s="11" t="n"/>
      <c r="B12844" s="11" t="n"/>
      <c r="C12844" s="11" t="n"/>
      <c r="E12844" s="12">
        <f>IF($A12844="","",IF(ISNUMBER($A12844),$A12844,IFERROR(DATEVALUE($A12844),"")))</f>
        <v/>
      </c>
      <c r="F12844" s="12">
        <f>IF($B12844="","",IF(ISNUMBER($B12844),HOUR($B12844)*2+MINUTE($B12844)/30,IFERROR(VALUE(LEFT($B12844,FIND(":",$B12844)-1))*2+VALUE(MID($B12844,FIND(":",$B12844)+1,2))/30,"")))</f>
        <v/>
      </c>
      <c r="G12844" s="12">
        <f>IF($E12844="","",IF(WEEKDAY($E12844,2)&lt;6,1,0))</f>
        <v/>
      </c>
      <c r="H12844" s="12">
        <f>IF(OR($E12844="",$F12844=""),"",IF(AND($G12844=1,$F12844&gt;='Working Hours'!$C$8,$F12844&lt;'Working Hours'!$C$9),1,0))</f>
        <v/>
      </c>
    </row>
    <row r="12845">
      <c r="A12845" s="11" t="n"/>
      <c r="B12845" s="11" t="n"/>
      <c r="C12845" s="11" t="n"/>
      <c r="E12845" s="12">
        <f>IF($A12845="","",IF(ISNUMBER($A12845),$A12845,IFERROR(DATEVALUE($A12845),"")))</f>
        <v/>
      </c>
      <c r="F12845" s="12">
        <f>IF($B12845="","",IF(ISNUMBER($B12845),HOUR($B12845)*2+MINUTE($B12845)/30,IFERROR(VALUE(LEFT($B12845,FIND(":",$B12845)-1))*2+VALUE(MID($B12845,FIND(":",$B12845)+1,2))/30,"")))</f>
        <v/>
      </c>
      <c r="G12845" s="12">
        <f>IF($E12845="","",IF(WEEKDAY($E12845,2)&lt;6,1,0))</f>
        <v/>
      </c>
      <c r="H12845" s="12">
        <f>IF(OR($E12845="",$F12845=""),"",IF(AND($G12845=1,$F12845&gt;='Working Hours'!$C$8,$F12845&lt;'Working Hours'!$C$9),1,0))</f>
        <v/>
      </c>
    </row>
    <row r="12846">
      <c r="A12846" s="11" t="n"/>
      <c r="B12846" s="11" t="n"/>
      <c r="C12846" s="11" t="n"/>
      <c r="E12846" s="12">
        <f>IF($A12846="","",IF(ISNUMBER($A12846),$A12846,IFERROR(DATEVALUE($A12846),"")))</f>
        <v/>
      </c>
      <c r="F12846" s="12">
        <f>IF($B12846="","",IF(ISNUMBER($B12846),HOUR($B12846)*2+MINUTE($B12846)/30,IFERROR(VALUE(LEFT($B12846,FIND(":",$B12846)-1))*2+VALUE(MID($B12846,FIND(":",$B12846)+1,2))/30,"")))</f>
        <v/>
      </c>
      <c r="G12846" s="12">
        <f>IF($E12846="","",IF(WEEKDAY($E12846,2)&lt;6,1,0))</f>
        <v/>
      </c>
      <c r="H12846" s="12">
        <f>IF(OR($E12846="",$F12846=""),"",IF(AND($G12846=1,$F12846&gt;='Working Hours'!$C$8,$F12846&lt;'Working Hours'!$C$9),1,0))</f>
        <v/>
      </c>
    </row>
    <row r="12847">
      <c r="A12847" s="11" t="n"/>
      <c r="B12847" s="11" t="n"/>
      <c r="C12847" s="11" t="n"/>
      <c r="E12847" s="12">
        <f>IF($A12847="","",IF(ISNUMBER($A12847),$A12847,IFERROR(DATEVALUE($A12847),"")))</f>
        <v/>
      </c>
      <c r="F12847" s="12">
        <f>IF($B12847="","",IF(ISNUMBER($B12847),HOUR($B12847)*2+MINUTE($B12847)/30,IFERROR(VALUE(LEFT($B12847,FIND(":",$B12847)-1))*2+VALUE(MID($B12847,FIND(":",$B12847)+1,2))/30,"")))</f>
        <v/>
      </c>
      <c r="G12847" s="12">
        <f>IF($E12847="","",IF(WEEKDAY($E12847,2)&lt;6,1,0))</f>
        <v/>
      </c>
      <c r="H12847" s="12">
        <f>IF(OR($E12847="",$F12847=""),"",IF(AND($G12847=1,$F12847&gt;='Working Hours'!$C$8,$F12847&lt;'Working Hours'!$C$9),1,0))</f>
        <v/>
      </c>
    </row>
    <row r="12848">
      <c r="A12848" s="11" t="n"/>
      <c r="B12848" s="11" t="n"/>
      <c r="C12848" s="11" t="n"/>
      <c r="E12848" s="12">
        <f>IF($A12848="","",IF(ISNUMBER($A12848),$A12848,IFERROR(DATEVALUE($A12848),"")))</f>
        <v/>
      </c>
      <c r="F12848" s="12">
        <f>IF($B12848="","",IF(ISNUMBER($B12848),HOUR($B12848)*2+MINUTE($B12848)/30,IFERROR(VALUE(LEFT($B12848,FIND(":",$B12848)-1))*2+VALUE(MID($B12848,FIND(":",$B12848)+1,2))/30,"")))</f>
        <v/>
      </c>
      <c r="G12848" s="12">
        <f>IF($E12848="","",IF(WEEKDAY($E12848,2)&lt;6,1,0))</f>
        <v/>
      </c>
      <c r="H12848" s="12">
        <f>IF(OR($E12848="",$F12848=""),"",IF(AND($G12848=1,$F12848&gt;='Working Hours'!$C$8,$F12848&lt;'Working Hours'!$C$9),1,0))</f>
        <v/>
      </c>
    </row>
    <row r="12849">
      <c r="A12849" s="11" t="n"/>
      <c r="B12849" s="11" t="n"/>
      <c r="C12849" s="11" t="n"/>
      <c r="E12849" s="12">
        <f>IF($A12849="","",IF(ISNUMBER($A12849),$A12849,IFERROR(DATEVALUE($A12849),"")))</f>
        <v/>
      </c>
      <c r="F12849" s="12">
        <f>IF($B12849="","",IF(ISNUMBER($B12849),HOUR($B12849)*2+MINUTE($B12849)/30,IFERROR(VALUE(LEFT($B12849,FIND(":",$B12849)-1))*2+VALUE(MID($B12849,FIND(":",$B12849)+1,2))/30,"")))</f>
        <v/>
      </c>
      <c r="G12849" s="12">
        <f>IF($E12849="","",IF(WEEKDAY($E12849,2)&lt;6,1,0))</f>
        <v/>
      </c>
      <c r="H12849" s="12">
        <f>IF(OR($E12849="",$F12849=""),"",IF(AND($G12849=1,$F12849&gt;='Working Hours'!$C$8,$F12849&lt;'Working Hours'!$C$9),1,0))</f>
        <v/>
      </c>
    </row>
    <row r="12850">
      <c r="A12850" s="11" t="n"/>
      <c r="B12850" s="11" t="n"/>
      <c r="C12850" s="11" t="n"/>
      <c r="E12850" s="12">
        <f>IF($A12850="","",IF(ISNUMBER($A12850),$A12850,IFERROR(DATEVALUE($A12850),"")))</f>
        <v/>
      </c>
      <c r="F12850" s="12">
        <f>IF($B12850="","",IF(ISNUMBER($B12850),HOUR($B12850)*2+MINUTE($B12850)/30,IFERROR(VALUE(LEFT($B12850,FIND(":",$B12850)-1))*2+VALUE(MID($B12850,FIND(":",$B12850)+1,2))/30,"")))</f>
        <v/>
      </c>
      <c r="G12850" s="12">
        <f>IF($E12850="","",IF(WEEKDAY($E12850,2)&lt;6,1,0))</f>
        <v/>
      </c>
      <c r="H12850" s="12">
        <f>IF(OR($E12850="",$F12850=""),"",IF(AND($G12850=1,$F12850&gt;='Working Hours'!$C$8,$F12850&lt;'Working Hours'!$C$9),1,0))</f>
        <v/>
      </c>
    </row>
    <row r="12851">
      <c r="A12851" s="11" t="n"/>
      <c r="B12851" s="11" t="n"/>
      <c r="C12851" s="11" t="n"/>
      <c r="E12851" s="12">
        <f>IF($A12851="","",IF(ISNUMBER($A12851),$A12851,IFERROR(DATEVALUE($A12851),"")))</f>
        <v/>
      </c>
      <c r="F12851" s="12">
        <f>IF($B12851="","",IF(ISNUMBER($B12851),HOUR($B12851)*2+MINUTE($B12851)/30,IFERROR(VALUE(LEFT($B12851,FIND(":",$B12851)-1))*2+VALUE(MID($B12851,FIND(":",$B12851)+1,2))/30,"")))</f>
        <v/>
      </c>
      <c r="G12851" s="12">
        <f>IF($E12851="","",IF(WEEKDAY($E12851,2)&lt;6,1,0))</f>
        <v/>
      </c>
      <c r="H12851" s="12">
        <f>IF(OR($E12851="",$F12851=""),"",IF(AND($G12851=1,$F12851&gt;='Working Hours'!$C$8,$F12851&lt;'Working Hours'!$C$9),1,0))</f>
        <v/>
      </c>
    </row>
    <row r="12852">
      <c r="A12852" s="11" t="n"/>
      <c r="B12852" s="11" t="n"/>
      <c r="C12852" s="11" t="n"/>
      <c r="E12852" s="12">
        <f>IF($A12852="","",IF(ISNUMBER($A12852),$A12852,IFERROR(DATEVALUE($A12852),"")))</f>
        <v/>
      </c>
      <c r="F12852" s="12">
        <f>IF($B12852="","",IF(ISNUMBER($B12852),HOUR($B12852)*2+MINUTE($B12852)/30,IFERROR(VALUE(LEFT($B12852,FIND(":",$B12852)-1))*2+VALUE(MID($B12852,FIND(":",$B12852)+1,2))/30,"")))</f>
        <v/>
      </c>
      <c r="G12852" s="12">
        <f>IF($E12852="","",IF(WEEKDAY($E12852,2)&lt;6,1,0))</f>
        <v/>
      </c>
      <c r="H12852" s="12">
        <f>IF(OR($E12852="",$F12852=""),"",IF(AND($G12852=1,$F12852&gt;='Working Hours'!$C$8,$F12852&lt;'Working Hours'!$C$9),1,0))</f>
        <v/>
      </c>
    </row>
    <row r="12853">
      <c r="A12853" s="11" t="n"/>
      <c r="B12853" s="11" t="n"/>
      <c r="C12853" s="11" t="n"/>
      <c r="E12853" s="12">
        <f>IF($A12853="","",IF(ISNUMBER($A12853),$A12853,IFERROR(DATEVALUE($A12853),"")))</f>
        <v/>
      </c>
      <c r="F12853" s="12">
        <f>IF($B12853="","",IF(ISNUMBER($B12853),HOUR($B12853)*2+MINUTE($B12853)/30,IFERROR(VALUE(LEFT($B12853,FIND(":",$B12853)-1))*2+VALUE(MID($B12853,FIND(":",$B12853)+1,2))/30,"")))</f>
        <v/>
      </c>
      <c r="G12853" s="12">
        <f>IF($E12853="","",IF(WEEKDAY($E12853,2)&lt;6,1,0))</f>
        <v/>
      </c>
      <c r="H12853" s="12">
        <f>IF(OR($E12853="",$F12853=""),"",IF(AND($G12853=1,$F12853&gt;='Working Hours'!$C$8,$F12853&lt;'Working Hours'!$C$9),1,0))</f>
        <v/>
      </c>
    </row>
    <row r="12854">
      <c r="A12854" s="11" t="n"/>
      <c r="B12854" s="11" t="n"/>
      <c r="C12854" s="11" t="n"/>
      <c r="E12854" s="12">
        <f>IF($A12854="","",IF(ISNUMBER($A12854),$A12854,IFERROR(DATEVALUE($A12854),"")))</f>
        <v/>
      </c>
      <c r="F12854" s="12">
        <f>IF($B12854="","",IF(ISNUMBER($B12854),HOUR($B12854)*2+MINUTE($B12854)/30,IFERROR(VALUE(LEFT($B12854,FIND(":",$B12854)-1))*2+VALUE(MID($B12854,FIND(":",$B12854)+1,2))/30,"")))</f>
        <v/>
      </c>
      <c r="G12854" s="12">
        <f>IF($E12854="","",IF(WEEKDAY($E12854,2)&lt;6,1,0))</f>
        <v/>
      </c>
      <c r="H12854" s="12">
        <f>IF(OR($E12854="",$F12854=""),"",IF(AND($G12854=1,$F12854&gt;='Working Hours'!$C$8,$F12854&lt;'Working Hours'!$C$9),1,0))</f>
        <v/>
      </c>
    </row>
    <row r="12855">
      <c r="A12855" s="11" t="n"/>
      <c r="B12855" s="11" t="n"/>
      <c r="C12855" s="11" t="n"/>
      <c r="E12855" s="12">
        <f>IF($A12855="","",IF(ISNUMBER($A12855),$A12855,IFERROR(DATEVALUE($A12855),"")))</f>
        <v/>
      </c>
      <c r="F12855" s="12">
        <f>IF($B12855="","",IF(ISNUMBER($B12855),HOUR($B12855)*2+MINUTE($B12855)/30,IFERROR(VALUE(LEFT($B12855,FIND(":",$B12855)-1))*2+VALUE(MID($B12855,FIND(":",$B12855)+1,2))/30,"")))</f>
        <v/>
      </c>
      <c r="G12855" s="12">
        <f>IF($E12855="","",IF(WEEKDAY($E12855,2)&lt;6,1,0))</f>
        <v/>
      </c>
      <c r="H12855" s="12">
        <f>IF(OR($E12855="",$F12855=""),"",IF(AND($G12855=1,$F12855&gt;='Working Hours'!$C$8,$F12855&lt;'Working Hours'!$C$9),1,0))</f>
        <v/>
      </c>
    </row>
    <row r="12856">
      <c r="A12856" s="11" t="n"/>
      <c r="B12856" s="11" t="n"/>
      <c r="C12856" s="11" t="n"/>
      <c r="E12856" s="12">
        <f>IF($A12856="","",IF(ISNUMBER($A12856),$A12856,IFERROR(DATEVALUE($A12856),"")))</f>
        <v/>
      </c>
      <c r="F12856" s="12">
        <f>IF($B12856="","",IF(ISNUMBER($B12856),HOUR($B12856)*2+MINUTE($B12856)/30,IFERROR(VALUE(LEFT($B12856,FIND(":",$B12856)-1))*2+VALUE(MID($B12856,FIND(":",$B12856)+1,2))/30,"")))</f>
        <v/>
      </c>
      <c r="G12856" s="12">
        <f>IF($E12856="","",IF(WEEKDAY($E12856,2)&lt;6,1,0))</f>
        <v/>
      </c>
      <c r="H12856" s="12">
        <f>IF(OR($E12856="",$F12856=""),"",IF(AND($G12856=1,$F12856&gt;='Working Hours'!$C$8,$F12856&lt;'Working Hours'!$C$9),1,0))</f>
        <v/>
      </c>
    </row>
    <row r="12857">
      <c r="A12857" s="11" t="n"/>
      <c r="B12857" s="11" t="n"/>
      <c r="C12857" s="11" t="n"/>
      <c r="E12857" s="12">
        <f>IF($A12857="","",IF(ISNUMBER($A12857),$A12857,IFERROR(DATEVALUE($A12857),"")))</f>
        <v/>
      </c>
      <c r="F12857" s="12">
        <f>IF($B12857="","",IF(ISNUMBER($B12857),HOUR($B12857)*2+MINUTE($B12857)/30,IFERROR(VALUE(LEFT($B12857,FIND(":",$B12857)-1))*2+VALUE(MID($B12857,FIND(":",$B12857)+1,2))/30,"")))</f>
        <v/>
      </c>
      <c r="G12857" s="12">
        <f>IF($E12857="","",IF(WEEKDAY($E12857,2)&lt;6,1,0))</f>
        <v/>
      </c>
      <c r="H12857" s="12">
        <f>IF(OR($E12857="",$F12857=""),"",IF(AND($G12857=1,$F12857&gt;='Working Hours'!$C$8,$F12857&lt;'Working Hours'!$C$9),1,0))</f>
        <v/>
      </c>
    </row>
    <row r="12858">
      <c r="A12858" s="11" t="n"/>
      <c r="B12858" s="11" t="n"/>
      <c r="C12858" s="11" t="n"/>
      <c r="E12858" s="12">
        <f>IF($A12858="","",IF(ISNUMBER($A12858),$A12858,IFERROR(DATEVALUE($A12858),"")))</f>
        <v/>
      </c>
      <c r="F12858" s="12">
        <f>IF($B12858="","",IF(ISNUMBER($B12858),HOUR($B12858)*2+MINUTE($B12858)/30,IFERROR(VALUE(LEFT($B12858,FIND(":",$B12858)-1))*2+VALUE(MID($B12858,FIND(":",$B12858)+1,2))/30,"")))</f>
        <v/>
      </c>
      <c r="G12858" s="12">
        <f>IF($E12858="","",IF(WEEKDAY($E12858,2)&lt;6,1,0))</f>
        <v/>
      </c>
      <c r="H12858" s="12">
        <f>IF(OR($E12858="",$F12858=""),"",IF(AND($G12858=1,$F12858&gt;='Working Hours'!$C$8,$F12858&lt;'Working Hours'!$C$9),1,0))</f>
        <v/>
      </c>
    </row>
    <row r="12859">
      <c r="A12859" s="11" t="n"/>
      <c r="B12859" s="11" t="n"/>
      <c r="C12859" s="11" t="n"/>
      <c r="E12859" s="12">
        <f>IF($A12859="","",IF(ISNUMBER($A12859),$A12859,IFERROR(DATEVALUE($A12859),"")))</f>
        <v/>
      </c>
      <c r="F12859" s="12">
        <f>IF($B12859="","",IF(ISNUMBER($B12859),HOUR($B12859)*2+MINUTE($B12859)/30,IFERROR(VALUE(LEFT($B12859,FIND(":",$B12859)-1))*2+VALUE(MID($B12859,FIND(":",$B12859)+1,2))/30,"")))</f>
        <v/>
      </c>
      <c r="G12859" s="12">
        <f>IF($E12859="","",IF(WEEKDAY($E12859,2)&lt;6,1,0))</f>
        <v/>
      </c>
      <c r="H12859" s="12">
        <f>IF(OR($E12859="",$F12859=""),"",IF(AND($G12859=1,$F12859&gt;='Working Hours'!$C$8,$F12859&lt;'Working Hours'!$C$9),1,0))</f>
        <v/>
      </c>
    </row>
    <row r="12860">
      <c r="A12860" s="11" t="n"/>
      <c r="B12860" s="11" t="n"/>
      <c r="C12860" s="11" t="n"/>
      <c r="E12860" s="12">
        <f>IF($A12860="","",IF(ISNUMBER($A12860),$A12860,IFERROR(DATEVALUE($A12860),"")))</f>
        <v/>
      </c>
      <c r="F12860" s="12">
        <f>IF($B12860="","",IF(ISNUMBER($B12860),HOUR($B12860)*2+MINUTE($B12860)/30,IFERROR(VALUE(LEFT($B12860,FIND(":",$B12860)-1))*2+VALUE(MID($B12860,FIND(":",$B12860)+1,2))/30,"")))</f>
        <v/>
      </c>
      <c r="G12860" s="12">
        <f>IF($E12860="","",IF(WEEKDAY($E12860,2)&lt;6,1,0))</f>
        <v/>
      </c>
      <c r="H12860" s="12">
        <f>IF(OR($E12860="",$F12860=""),"",IF(AND($G12860=1,$F12860&gt;='Working Hours'!$C$8,$F12860&lt;'Working Hours'!$C$9),1,0))</f>
        <v/>
      </c>
    </row>
    <row r="12861">
      <c r="A12861" s="11" t="n"/>
      <c r="B12861" s="11" t="n"/>
      <c r="C12861" s="11" t="n"/>
      <c r="E12861" s="12">
        <f>IF($A12861="","",IF(ISNUMBER($A12861),$A12861,IFERROR(DATEVALUE($A12861),"")))</f>
        <v/>
      </c>
      <c r="F12861" s="12">
        <f>IF($B12861="","",IF(ISNUMBER($B12861),HOUR($B12861)*2+MINUTE($B12861)/30,IFERROR(VALUE(LEFT($B12861,FIND(":",$B12861)-1))*2+VALUE(MID($B12861,FIND(":",$B12861)+1,2))/30,"")))</f>
        <v/>
      </c>
      <c r="G12861" s="12">
        <f>IF($E12861="","",IF(WEEKDAY($E12861,2)&lt;6,1,0))</f>
        <v/>
      </c>
      <c r="H12861" s="12">
        <f>IF(OR($E12861="",$F12861=""),"",IF(AND($G12861=1,$F12861&gt;='Working Hours'!$C$8,$F12861&lt;'Working Hours'!$C$9),1,0))</f>
        <v/>
      </c>
    </row>
    <row r="12862">
      <c r="A12862" s="11" t="n"/>
      <c r="B12862" s="11" t="n"/>
      <c r="C12862" s="11" t="n"/>
      <c r="E12862" s="12">
        <f>IF($A12862="","",IF(ISNUMBER($A12862),$A12862,IFERROR(DATEVALUE($A12862),"")))</f>
        <v/>
      </c>
      <c r="F12862" s="12">
        <f>IF($B12862="","",IF(ISNUMBER($B12862),HOUR($B12862)*2+MINUTE($B12862)/30,IFERROR(VALUE(LEFT($B12862,FIND(":",$B12862)-1))*2+VALUE(MID($B12862,FIND(":",$B12862)+1,2))/30,"")))</f>
        <v/>
      </c>
      <c r="G12862" s="12">
        <f>IF($E12862="","",IF(WEEKDAY($E12862,2)&lt;6,1,0))</f>
        <v/>
      </c>
      <c r="H12862" s="12">
        <f>IF(OR($E12862="",$F12862=""),"",IF(AND($G12862=1,$F12862&gt;='Working Hours'!$C$8,$F12862&lt;'Working Hours'!$C$9),1,0))</f>
        <v/>
      </c>
    </row>
    <row r="12863">
      <c r="A12863" s="11" t="n"/>
      <c r="B12863" s="11" t="n"/>
      <c r="C12863" s="11" t="n"/>
      <c r="E12863" s="12">
        <f>IF($A12863="","",IF(ISNUMBER($A12863),$A12863,IFERROR(DATEVALUE($A12863),"")))</f>
        <v/>
      </c>
      <c r="F12863" s="12">
        <f>IF($B12863="","",IF(ISNUMBER($B12863),HOUR($B12863)*2+MINUTE($B12863)/30,IFERROR(VALUE(LEFT($B12863,FIND(":",$B12863)-1))*2+VALUE(MID($B12863,FIND(":",$B12863)+1,2))/30,"")))</f>
        <v/>
      </c>
      <c r="G12863" s="12">
        <f>IF($E12863="","",IF(WEEKDAY($E12863,2)&lt;6,1,0))</f>
        <v/>
      </c>
      <c r="H12863" s="12">
        <f>IF(OR($E12863="",$F12863=""),"",IF(AND($G12863=1,$F12863&gt;='Working Hours'!$C$8,$F12863&lt;'Working Hours'!$C$9),1,0))</f>
        <v/>
      </c>
    </row>
    <row r="12864">
      <c r="A12864" s="11" t="n"/>
      <c r="B12864" s="11" t="n"/>
      <c r="C12864" s="11" t="n"/>
      <c r="E12864" s="12">
        <f>IF($A12864="","",IF(ISNUMBER($A12864),$A12864,IFERROR(DATEVALUE($A12864),"")))</f>
        <v/>
      </c>
      <c r="F12864" s="12">
        <f>IF($B12864="","",IF(ISNUMBER($B12864),HOUR($B12864)*2+MINUTE($B12864)/30,IFERROR(VALUE(LEFT($B12864,FIND(":",$B12864)-1))*2+VALUE(MID($B12864,FIND(":",$B12864)+1,2))/30,"")))</f>
        <v/>
      </c>
      <c r="G12864" s="12">
        <f>IF($E12864="","",IF(WEEKDAY($E12864,2)&lt;6,1,0))</f>
        <v/>
      </c>
      <c r="H12864" s="12">
        <f>IF(OR($E12864="",$F12864=""),"",IF(AND($G12864=1,$F12864&gt;='Working Hours'!$C$8,$F12864&lt;'Working Hours'!$C$9),1,0))</f>
        <v/>
      </c>
    </row>
    <row r="12865">
      <c r="A12865" s="11" t="n"/>
      <c r="B12865" s="11" t="n"/>
      <c r="C12865" s="11" t="n"/>
      <c r="E12865" s="12">
        <f>IF($A12865="","",IF(ISNUMBER($A12865),$A12865,IFERROR(DATEVALUE($A12865),"")))</f>
        <v/>
      </c>
      <c r="F12865" s="12">
        <f>IF($B12865="","",IF(ISNUMBER($B12865),HOUR($B12865)*2+MINUTE($B12865)/30,IFERROR(VALUE(LEFT($B12865,FIND(":",$B12865)-1))*2+VALUE(MID($B12865,FIND(":",$B12865)+1,2))/30,"")))</f>
        <v/>
      </c>
      <c r="G12865" s="12">
        <f>IF($E12865="","",IF(WEEKDAY($E12865,2)&lt;6,1,0))</f>
        <v/>
      </c>
      <c r="H12865" s="12">
        <f>IF(OR($E12865="",$F12865=""),"",IF(AND($G12865=1,$F12865&gt;='Working Hours'!$C$8,$F12865&lt;'Working Hours'!$C$9),1,0))</f>
        <v/>
      </c>
    </row>
    <row r="12866">
      <c r="A12866" s="11" t="n"/>
      <c r="B12866" s="11" t="n"/>
      <c r="C12866" s="11" t="n"/>
      <c r="E12866" s="12">
        <f>IF($A12866="","",IF(ISNUMBER($A12866),$A12866,IFERROR(DATEVALUE($A12866),"")))</f>
        <v/>
      </c>
      <c r="F12866" s="12">
        <f>IF($B12866="","",IF(ISNUMBER($B12866),HOUR($B12866)*2+MINUTE($B12866)/30,IFERROR(VALUE(LEFT($B12866,FIND(":",$B12866)-1))*2+VALUE(MID($B12866,FIND(":",$B12866)+1,2))/30,"")))</f>
        <v/>
      </c>
      <c r="G12866" s="12">
        <f>IF($E12866="","",IF(WEEKDAY($E12866,2)&lt;6,1,0))</f>
        <v/>
      </c>
      <c r="H12866" s="12">
        <f>IF(OR($E12866="",$F12866=""),"",IF(AND($G12866=1,$F12866&gt;='Working Hours'!$C$8,$F12866&lt;'Working Hours'!$C$9),1,0))</f>
        <v/>
      </c>
    </row>
    <row r="12867">
      <c r="A12867" s="11" t="n"/>
      <c r="B12867" s="11" t="n"/>
      <c r="C12867" s="11" t="n"/>
      <c r="E12867" s="12">
        <f>IF($A12867="","",IF(ISNUMBER($A12867),$A12867,IFERROR(DATEVALUE($A12867),"")))</f>
        <v/>
      </c>
      <c r="F12867" s="12">
        <f>IF($B12867="","",IF(ISNUMBER($B12867),HOUR($B12867)*2+MINUTE($B12867)/30,IFERROR(VALUE(LEFT($B12867,FIND(":",$B12867)-1))*2+VALUE(MID($B12867,FIND(":",$B12867)+1,2))/30,"")))</f>
        <v/>
      </c>
      <c r="G12867" s="12">
        <f>IF($E12867="","",IF(WEEKDAY($E12867,2)&lt;6,1,0))</f>
        <v/>
      </c>
      <c r="H12867" s="12">
        <f>IF(OR($E12867="",$F12867=""),"",IF(AND($G12867=1,$F12867&gt;='Working Hours'!$C$8,$F12867&lt;'Working Hours'!$C$9),1,0))</f>
        <v/>
      </c>
    </row>
    <row r="12868">
      <c r="A12868" s="11" t="n"/>
      <c r="B12868" s="11" t="n"/>
      <c r="C12868" s="11" t="n"/>
      <c r="E12868" s="12">
        <f>IF($A12868="","",IF(ISNUMBER($A12868),$A12868,IFERROR(DATEVALUE($A12868),"")))</f>
        <v/>
      </c>
      <c r="F12868" s="12">
        <f>IF($B12868="","",IF(ISNUMBER($B12868),HOUR($B12868)*2+MINUTE($B12868)/30,IFERROR(VALUE(LEFT($B12868,FIND(":",$B12868)-1))*2+VALUE(MID($B12868,FIND(":",$B12868)+1,2))/30,"")))</f>
        <v/>
      </c>
      <c r="G12868" s="12">
        <f>IF($E12868="","",IF(WEEKDAY($E12868,2)&lt;6,1,0))</f>
        <v/>
      </c>
      <c r="H12868" s="12">
        <f>IF(OR($E12868="",$F12868=""),"",IF(AND($G12868=1,$F12868&gt;='Working Hours'!$C$8,$F12868&lt;'Working Hours'!$C$9),1,0))</f>
        <v/>
      </c>
    </row>
    <row r="12869">
      <c r="A12869" s="11" t="n"/>
      <c r="B12869" s="11" t="n"/>
      <c r="C12869" s="11" t="n"/>
      <c r="E12869" s="12">
        <f>IF($A12869="","",IF(ISNUMBER($A12869),$A12869,IFERROR(DATEVALUE($A12869),"")))</f>
        <v/>
      </c>
      <c r="F12869" s="12">
        <f>IF($B12869="","",IF(ISNUMBER($B12869),HOUR($B12869)*2+MINUTE($B12869)/30,IFERROR(VALUE(LEFT($B12869,FIND(":",$B12869)-1))*2+VALUE(MID($B12869,FIND(":",$B12869)+1,2))/30,"")))</f>
        <v/>
      </c>
      <c r="G12869" s="12">
        <f>IF($E12869="","",IF(WEEKDAY($E12869,2)&lt;6,1,0))</f>
        <v/>
      </c>
      <c r="H12869" s="12">
        <f>IF(OR($E12869="",$F12869=""),"",IF(AND($G12869=1,$F12869&gt;='Working Hours'!$C$8,$F12869&lt;'Working Hours'!$C$9),1,0))</f>
        <v/>
      </c>
    </row>
    <row r="12870">
      <c r="A12870" s="11" t="n"/>
      <c r="B12870" s="11" t="n"/>
      <c r="C12870" s="11" t="n"/>
      <c r="E12870" s="12">
        <f>IF($A12870="","",IF(ISNUMBER($A12870),$A12870,IFERROR(DATEVALUE($A12870),"")))</f>
        <v/>
      </c>
      <c r="F12870" s="12">
        <f>IF($B12870="","",IF(ISNUMBER($B12870),HOUR($B12870)*2+MINUTE($B12870)/30,IFERROR(VALUE(LEFT($B12870,FIND(":",$B12870)-1))*2+VALUE(MID($B12870,FIND(":",$B12870)+1,2))/30,"")))</f>
        <v/>
      </c>
      <c r="G12870" s="12">
        <f>IF($E12870="","",IF(WEEKDAY($E12870,2)&lt;6,1,0))</f>
        <v/>
      </c>
      <c r="H12870" s="12">
        <f>IF(OR($E12870="",$F12870=""),"",IF(AND($G12870=1,$F12870&gt;='Working Hours'!$C$8,$F12870&lt;'Working Hours'!$C$9),1,0))</f>
        <v/>
      </c>
    </row>
    <row r="12871">
      <c r="A12871" s="11" t="n"/>
      <c r="B12871" s="11" t="n"/>
      <c r="C12871" s="11" t="n"/>
      <c r="E12871" s="12">
        <f>IF($A12871="","",IF(ISNUMBER($A12871),$A12871,IFERROR(DATEVALUE($A12871),"")))</f>
        <v/>
      </c>
      <c r="F12871" s="12">
        <f>IF($B12871="","",IF(ISNUMBER($B12871),HOUR($B12871)*2+MINUTE($B12871)/30,IFERROR(VALUE(LEFT($B12871,FIND(":",$B12871)-1))*2+VALUE(MID($B12871,FIND(":",$B12871)+1,2))/30,"")))</f>
        <v/>
      </c>
      <c r="G12871" s="12">
        <f>IF($E12871="","",IF(WEEKDAY($E12871,2)&lt;6,1,0))</f>
        <v/>
      </c>
      <c r="H12871" s="12">
        <f>IF(OR($E12871="",$F12871=""),"",IF(AND($G12871=1,$F12871&gt;='Working Hours'!$C$8,$F12871&lt;'Working Hours'!$C$9),1,0))</f>
        <v/>
      </c>
    </row>
    <row r="12872">
      <c r="A12872" s="11" t="n"/>
      <c r="B12872" s="11" t="n"/>
      <c r="C12872" s="11" t="n"/>
      <c r="E12872" s="12">
        <f>IF($A12872="","",IF(ISNUMBER($A12872),$A12872,IFERROR(DATEVALUE($A12872),"")))</f>
        <v/>
      </c>
      <c r="F12872" s="12">
        <f>IF($B12872="","",IF(ISNUMBER($B12872),HOUR($B12872)*2+MINUTE($B12872)/30,IFERROR(VALUE(LEFT($B12872,FIND(":",$B12872)-1))*2+VALUE(MID($B12872,FIND(":",$B12872)+1,2))/30,"")))</f>
        <v/>
      </c>
      <c r="G12872" s="12">
        <f>IF($E12872="","",IF(WEEKDAY($E12872,2)&lt;6,1,0))</f>
        <v/>
      </c>
      <c r="H12872" s="12">
        <f>IF(OR($E12872="",$F12872=""),"",IF(AND($G12872=1,$F12872&gt;='Working Hours'!$C$8,$F12872&lt;'Working Hours'!$C$9),1,0))</f>
        <v/>
      </c>
    </row>
    <row r="12873">
      <c r="A12873" s="11" t="n"/>
      <c r="B12873" s="11" t="n"/>
      <c r="C12873" s="11" t="n"/>
      <c r="E12873" s="12">
        <f>IF($A12873="","",IF(ISNUMBER($A12873),$A12873,IFERROR(DATEVALUE($A12873),"")))</f>
        <v/>
      </c>
      <c r="F12873" s="12">
        <f>IF($B12873="","",IF(ISNUMBER($B12873),HOUR($B12873)*2+MINUTE($B12873)/30,IFERROR(VALUE(LEFT($B12873,FIND(":",$B12873)-1))*2+VALUE(MID($B12873,FIND(":",$B12873)+1,2))/30,"")))</f>
        <v/>
      </c>
      <c r="G12873" s="12">
        <f>IF($E12873="","",IF(WEEKDAY($E12873,2)&lt;6,1,0))</f>
        <v/>
      </c>
      <c r="H12873" s="12">
        <f>IF(OR($E12873="",$F12873=""),"",IF(AND($G12873=1,$F12873&gt;='Working Hours'!$C$8,$F12873&lt;'Working Hours'!$C$9),1,0))</f>
        <v/>
      </c>
    </row>
    <row r="12874">
      <c r="A12874" s="11" t="n"/>
      <c r="B12874" s="11" t="n"/>
      <c r="C12874" s="11" t="n"/>
      <c r="E12874" s="12">
        <f>IF($A12874="","",IF(ISNUMBER($A12874),$A12874,IFERROR(DATEVALUE($A12874),"")))</f>
        <v/>
      </c>
      <c r="F12874" s="12">
        <f>IF($B12874="","",IF(ISNUMBER($B12874),HOUR($B12874)*2+MINUTE($B12874)/30,IFERROR(VALUE(LEFT($B12874,FIND(":",$B12874)-1))*2+VALUE(MID($B12874,FIND(":",$B12874)+1,2))/30,"")))</f>
        <v/>
      </c>
      <c r="G12874" s="12">
        <f>IF($E12874="","",IF(WEEKDAY($E12874,2)&lt;6,1,0))</f>
        <v/>
      </c>
      <c r="H12874" s="12">
        <f>IF(OR($E12874="",$F12874=""),"",IF(AND($G12874=1,$F12874&gt;='Working Hours'!$C$8,$F12874&lt;'Working Hours'!$C$9),1,0))</f>
        <v/>
      </c>
    </row>
    <row r="12875">
      <c r="A12875" s="11" t="n"/>
      <c r="B12875" s="11" t="n"/>
      <c r="C12875" s="11" t="n"/>
      <c r="E12875" s="12">
        <f>IF($A12875="","",IF(ISNUMBER($A12875),$A12875,IFERROR(DATEVALUE($A12875),"")))</f>
        <v/>
      </c>
      <c r="F12875" s="12">
        <f>IF($B12875="","",IF(ISNUMBER($B12875),HOUR($B12875)*2+MINUTE($B12875)/30,IFERROR(VALUE(LEFT($B12875,FIND(":",$B12875)-1))*2+VALUE(MID($B12875,FIND(":",$B12875)+1,2))/30,"")))</f>
        <v/>
      </c>
      <c r="G12875" s="12">
        <f>IF($E12875="","",IF(WEEKDAY($E12875,2)&lt;6,1,0))</f>
        <v/>
      </c>
      <c r="H12875" s="12">
        <f>IF(OR($E12875="",$F12875=""),"",IF(AND($G12875=1,$F12875&gt;='Working Hours'!$C$8,$F12875&lt;'Working Hours'!$C$9),1,0))</f>
        <v/>
      </c>
    </row>
    <row r="12876">
      <c r="A12876" s="11" t="n"/>
      <c r="B12876" s="11" t="n"/>
      <c r="C12876" s="11" t="n"/>
      <c r="E12876" s="12">
        <f>IF($A12876="","",IF(ISNUMBER($A12876),$A12876,IFERROR(DATEVALUE($A12876),"")))</f>
        <v/>
      </c>
      <c r="F12876" s="12">
        <f>IF($B12876="","",IF(ISNUMBER($B12876),HOUR($B12876)*2+MINUTE($B12876)/30,IFERROR(VALUE(LEFT($B12876,FIND(":",$B12876)-1))*2+VALUE(MID($B12876,FIND(":",$B12876)+1,2))/30,"")))</f>
        <v/>
      </c>
      <c r="G12876" s="12">
        <f>IF($E12876="","",IF(WEEKDAY($E12876,2)&lt;6,1,0))</f>
        <v/>
      </c>
      <c r="H12876" s="12">
        <f>IF(OR($E12876="",$F12876=""),"",IF(AND($G12876=1,$F12876&gt;='Working Hours'!$C$8,$F12876&lt;'Working Hours'!$C$9),1,0))</f>
        <v/>
      </c>
    </row>
    <row r="12877">
      <c r="A12877" s="11" t="n"/>
      <c r="B12877" s="11" t="n"/>
      <c r="C12877" s="11" t="n"/>
      <c r="E12877" s="12">
        <f>IF($A12877="","",IF(ISNUMBER($A12877),$A12877,IFERROR(DATEVALUE($A12877),"")))</f>
        <v/>
      </c>
      <c r="F12877" s="12">
        <f>IF($B12877="","",IF(ISNUMBER($B12877),HOUR($B12877)*2+MINUTE($B12877)/30,IFERROR(VALUE(LEFT($B12877,FIND(":",$B12877)-1))*2+VALUE(MID($B12877,FIND(":",$B12877)+1,2))/30,"")))</f>
        <v/>
      </c>
      <c r="G12877" s="12">
        <f>IF($E12877="","",IF(WEEKDAY($E12877,2)&lt;6,1,0))</f>
        <v/>
      </c>
      <c r="H12877" s="12">
        <f>IF(OR($E12877="",$F12877=""),"",IF(AND($G12877=1,$F12877&gt;='Working Hours'!$C$8,$F12877&lt;'Working Hours'!$C$9),1,0))</f>
        <v/>
      </c>
    </row>
    <row r="12878">
      <c r="A12878" s="11" t="n"/>
      <c r="B12878" s="11" t="n"/>
      <c r="C12878" s="11" t="n"/>
      <c r="E12878" s="12">
        <f>IF($A12878="","",IF(ISNUMBER($A12878),$A12878,IFERROR(DATEVALUE($A12878),"")))</f>
        <v/>
      </c>
      <c r="F12878" s="12">
        <f>IF($B12878="","",IF(ISNUMBER($B12878),HOUR($B12878)*2+MINUTE($B12878)/30,IFERROR(VALUE(LEFT($B12878,FIND(":",$B12878)-1))*2+VALUE(MID($B12878,FIND(":",$B12878)+1,2))/30,"")))</f>
        <v/>
      </c>
      <c r="G12878" s="12">
        <f>IF($E12878="","",IF(WEEKDAY($E12878,2)&lt;6,1,0))</f>
        <v/>
      </c>
      <c r="H12878" s="12">
        <f>IF(OR($E12878="",$F12878=""),"",IF(AND($G12878=1,$F12878&gt;='Working Hours'!$C$8,$F12878&lt;'Working Hours'!$C$9),1,0))</f>
        <v/>
      </c>
    </row>
    <row r="12879">
      <c r="A12879" s="11" t="n"/>
      <c r="B12879" s="11" t="n"/>
      <c r="C12879" s="11" t="n"/>
      <c r="E12879" s="12">
        <f>IF($A12879="","",IF(ISNUMBER($A12879),$A12879,IFERROR(DATEVALUE($A12879),"")))</f>
        <v/>
      </c>
      <c r="F12879" s="12">
        <f>IF($B12879="","",IF(ISNUMBER($B12879),HOUR($B12879)*2+MINUTE($B12879)/30,IFERROR(VALUE(LEFT($B12879,FIND(":",$B12879)-1))*2+VALUE(MID($B12879,FIND(":",$B12879)+1,2))/30,"")))</f>
        <v/>
      </c>
      <c r="G12879" s="12">
        <f>IF($E12879="","",IF(WEEKDAY($E12879,2)&lt;6,1,0))</f>
        <v/>
      </c>
      <c r="H12879" s="12">
        <f>IF(OR($E12879="",$F12879=""),"",IF(AND($G12879=1,$F12879&gt;='Working Hours'!$C$8,$F12879&lt;'Working Hours'!$C$9),1,0))</f>
        <v/>
      </c>
    </row>
    <row r="12880">
      <c r="A12880" s="11" t="n"/>
      <c r="B12880" s="11" t="n"/>
      <c r="C12880" s="11" t="n"/>
      <c r="E12880" s="12">
        <f>IF($A12880="","",IF(ISNUMBER($A12880),$A12880,IFERROR(DATEVALUE($A12880),"")))</f>
        <v/>
      </c>
      <c r="F12880" s="12">
        <f>IF($B12880="","",IF(ISNUMBER($B12880),HOUR($B12880)*2+MINUTE($B12880)/30,IFERROR(VALUE(LEFT($B12880,FIND(":",$B12880)-1))*2+VALUE(MID($B12880,FIND(":",$B12880)+1,2))/30,"")))</f>
        <v/>
      </c>
      <c r="G12880" s="12">
        <f>IF($E12880="","",IF(WEEKDAY($E12880,2)&lt;6,1,0))</f>
        <v/>
      </c>
      <c r="H12880" s="12">
        <f>IF(OR($E12880="",$F12880=""),"",IF(AND($G12880=1,$F12880&gt;='Working Hours'!$C$8,$F12880&lt;'Working Hours'!$C$9),1,0))</f>
        <v/>
      </c>
    </row>
    <row r="12881">
      <c r="A12881" s="11" t="n"/>
      <c r="B12881" s="11" t="n"/>
      <c r="C12881" s="11" t="n"/>
      <c r="E12881" s="12">
        <f>IF($A12881="","",IF(ISNUMBER($A12881),$A12881,IFERROR(DATEVALUE($A12881),"")))</f>
        <v/>
      </c>
      <c r="F12881" s="12">
        <f>IF($B12881="","",IF(ISNUMBER($B12881),HOUR($B12881)*2+MINUTE($B12881)/30,IFERROR(VALUE(LEFT($B12881,FIND(":",$B12881)-1))*2+VALUE(MID($B12881,FIND(":",$B12881)+1,2))/30,"")))</f>
        <v/>
      </c>
      <c r="G12881" s="12">
        <f>IF($E12881="","",IF(WEEKDAY($E12881,2)&lt;6,1,0))</f>
        <v/>
      </c>
      <c r="H12881" s="12">
        <f>IF(OR($E12881="",$F12881=""),"",IF(AND($G12881=1,$F12881&gt;='Working Hours'!$C$8,$F12881&lt;'Working Hours'!$C$9),1,0))</f>
        <v/>
      </c>
    </row>
    <row r="12882">
      <c r="A12882" s="11" t="n"/>
      <c r="B12882" s="11" t="n"/>
      <c r="C12882" s="11" t="n"/>
      <c r="E12882" s="12">
        <f>IF($A12882="","",IF(ISNUMBER($A12882),$A12882,IFERROR(DATEVALUE($A12882),"")))</f>
        <v/>
      </c>
      <c r="F12882" s="12">
        <f>IF($B12882="","",IF(ISNUMBER($B12882),HOUR($B12882)*2+MINUTE($B12882)/30,IFERROR(VALUE(LEFT($B12882,FIND(":",$B12882)-1))*2+VALUE(MID($B12882,FIND(":",$B12882)+1,2))/30,"")))</f>
        <v/>
      </c>
      <c r="G12882" s="12">
        <f>IF($E12882="","",IF(WEEKDAY($E12882,2)&lt;6,1,0))</f>
        <v/>
      </c>
      <c r="H12882" s="12">
        <f>IF(OR($E12882="",$F12882=""),"",IF(AND($G12882=1,$F12882&gt;='Working Hours'!$C$8,$F12882&lt;'Working Hours'!$C$9),1,0))</f>
        <v/>
      </c>
    </row>
    <row r="12883">
      <c r="A12883" s="11" t="n"/>
      <c r="B12883" s="11" t="n"/>
      <c r="C12883" s="11" t="n"/>
      <c r="E12883" s="12">
        <f>IF($A12883="","",IF(ISNUMBER($A12883),$A12883,IFERROR(DATEVALUE($A12883),"")))</f>
        <v/>
      </c>
      <c r="F12883" s="12">
        <f>IF($B12883="","",IF(ISNUMBER($B12883),HOUR($B12883)*2+MINUTE($B12883)/30,IFERROR(VALUE(LEFT($B12883,FIND(":",$B12883)-1))*2+VALUE(MID($B12883,FIND(":",$B12883)+1,2))/30,"")))</f>
        <v/>
      </c>
      <c r="G12883" s="12">
        <f>IF($E12883="","",IF(WEEKDAY($E12883,2)&lt;6,1,0))</f>
        <v/>
      </c>
      <c r="H12883" s="12">
        <f>IF(OR($E12883="",$F12883=""),"",IF(AND($G12883=1,$F12883&gt;='Working Hours'!$C$8,$F12883&lt;'Working Hours'!$C$9),1,0))</f>
        <v/>
      </c>
    </row>
    <row r="12884">
      <c r="A12884" s="11" t="n"/>
      <c r="B12884" s="11" t="n"/>
      <c r="C12884" s="11" t="n"/>
      <c r="E12884" s="12">
        <f>IF($A12884="","",IF(ISNUMBER($A12884),$A12884,IFERROR(DATEVALUE($A12884),"")))</f>
        <v/>
      </c>
      <c r="F12884" s="12">
        <f>IF($B12884="","",IF(ISNUMBER($B12884),HOUR($B12884)*2+MINUTE($B12884)/30,IFERROR(VALUE(LEFT($B12884,FIND(":",$B12884)-1))*2+VALUE(MID($B12884,FIND(":",$B12884)+1,2))/30,"")))</f>
        <v/>
      </c>
      <c r="G12884" s="12">
        <f>IF($E12884="","",IF(WEEKDAY($E12884,2)&lt;6,1,0))</f>
        <v/>
      </c>
      <c r="H12884" s="12">
        <f>IF(OR($E12884="",$F12884=""),"",IF(AND($G12884=1,$F12884&gt;='Working Hours'!$C$8,$F12884&lt;'Working Hours'!$C$9),1,0))</f>
        <v/>
      </c>
    </row>
    <row r="12885">
      <c r="A12885" s="11" t="n"/>
      <c r="B12885" s="11" t="n"/>
      <c r="C12885" s="11" t="n"/>
      <c r="E12885" s="12">
        <f>IF($A12885="","",IF(ISNUMBER($A12885),$A12885,IFERROR(DATEVALUE($A12885),"")))</f>
        <v/>
      </c>
      <c r="F12885" s="12">
        <f>IF($B12885="","",IF(ISNUMBER($B12885),HOUR($B12885)*2+MINUTE($B12885)/30,IFERROR(VALUE(LEFT($B12885,FIND(":",$B12885)-1))*2+VALUE(MID($B12885,FIND(":",$B12885)+1,2))/30,"")))</f>
        <v/>
      </c>
      <c r="G12885" s="12">
        <f>IF($E12885="","",IF(WEEKDAY($E12885,2)&lt;6,1,0))</f>
        <v/>
      </c>
      <c r="H12885" s="12">
        <f>IF(OR($E12885="",$F12885=""),"",IF(AND($G12885=1,$F12885&gt;='Working Hours'!$C$8,$F12885&lt;'Working Hours'!$C$9),1,0))</f>
        <v/>
      </c>
    </row>
    <row r="12886">
      <c r="A12886" s="11" t="n"/>
      <c r="B12886" s="11" t="n"/>
      <c r="C12886" s="11" t="n"/>
      <c r="E12886" s="12">
        <f>IF($A12886="","",IF(ISNUMBER($A12886),$A12886,IFERROR(DATEVALUE($A12886),"")))</f>
        <v/>
      </c>
      <c r="F12886" s="12">
        <f>IF($B12886="","",IF(ISNUMBER($B12886),HOUR($B12886)*2+MINUTE($B12886)/30,IFERROR(VALUE(LEFT($B12886,FIND(":",$B12886)-1))*2+VALUE(MID($B12886,FIND(":",$B12886)+1,2))/30,"")))</f>
        <v/>
      </c>
      <c r="G12886" s="12">
        <f>IF($E12886="","",IF(WEEKDAY($E12886,2)&lt;6,1,0))</f>
        <v/>
      </c>
      <c r="H12886" s="12">
        <f>IF(OR($E12886="",$F12886=""),"",IF(AND($G12886=1,$F12886&gt;='Working Hours'!$C$8,$F12886&lt;'Working Hours'!$C$9),1,0))</f>
        <v/>
      </c>
    </row>
    <row r="12887">
      <c r="A12887" s="11" t="n"/>
      <c r="B12887" s="11" t="n"/>
      <c r="C12887" s="11" t="n"/>
      <c r="E12887" s="12">
        <f>IF($A12887="","",IF(ISNUMBER($A12887),$A12887,IFERROR(DATEVALUE($A12887),"")))</f>
        <v/>
      </c>
      <c r="F12887" s="12">
        <f>IF($B12887="","",IF(ISNUMBER($B12887),HOUR($B12887)*2+MINUTE($B12887)/30,IFERROR(VALUE(LEFT($B12887,FIND(":",$B12887)-1))*2+VALUE(MID($B12887,FIND(":",$B12887)+1,2))/30,"")))</f>
        <v/>
      </c>
      <c r="G12887" s="12">
        <f>IF($E12887="","",IF(WEEKDAY($E12887,2)&lt;6,1,0))</f>
        <v/>
      </c>
      <c r="H12887" s="12">
        <f>IF(OR($E12887="",$F12887=""),"",IF(AND($G12887=1,$F12887&gt;='Working Hours'!$C$8,$F12887&lt;'Working Hours'!$C$9),1,0))</f>
        <v/>
      </c>
    </row>
    <row r="12888">
      <c r="A12888" s="11" t="n"/>
      <c r="B12888" s="11" t="n"/>
      <c r="C12888" s="11" t="n"/>
      <c r="E12888" s="12">
        <f>IF($A12888="","",IF(ISNUMBER($A12888),$A12888,IFERROR(DATEVALUE($A12888),"")))</f>
        <v/>
      </c>
      <c r="F12888" s="12">
        <f>IF($B12888="","",IF(ISNUMBER($B12888),HOUR($B12888)*2+MINUTE($B12888)/30,IFERROR(VALUE(LEFT($B12888,FIND(":",$B12888)-1))*2+VALUE(MID($B12888,FIND(":",$B12888)+1,2))/30,"")))</f>
        <v/>
      </c>
      <c r="G12888" s="12">
        <f>IF($E12888="","",IF(WEEKDAY($E12888,2)&lt;6,1,0))</f>
        <v/>
      </c>
      <c r="H12888" s="12">
        <f>IF(OR($E12888="",$F12888=""),"",IF(AND($G12888=1,$F12888&gt;='Working Hours'!$C$8,$F12888&lt;'Working Hours'!$C$9),1,0))</f>
        <v/>
      </c>
    </row>
    <row r="12889">
      <c r="A12889" s="11" t="n"/>
      <c r="B12889" s="11" t="n"/>
      <c r="C12889" s="11" t="n"/>
      <c r="E12889" s="12">
        <f>IF($A12889="","",IF(ISNUMBER($A12889),$A12889,IFERROR(DATEVALUE($A12889),"")))</f>
        <v/>
      </c>
      <c r="F12889" s="12">
        <f>IF($B12889="","",IF(ISNUMBER($B12889),HOUR($B12889)*2+MINUTE($B12889)/30,IFERROR(VALUE(LEFT($B12889,FIND(":",$B12889)-1))*2+VALUE(MID($B12889,FIND(":",$B12889)+1,2))/30,"")))</f>
        <v/>
      </c>
      <c r="G12889" s="12">
        <f>IF($E12889="","",IF(WEEKDAY($E12889,2)&lt;6,1,0))</f>
        <v/>
      </c>
      <c r="H12889" s="12">
        <f>IF(OR($E12889="",$F12889=""),"",IF(AND($G12889=1,$F12889&gt;='Working Hours'!$C$8,$F12889&lt;'Working Hours'!$C$9),1,0))</f>
        <v/>
      </c>
    </row>
    <row r="12890">
      <c r="A12890" s="11" t="n"/>
      <c r="B12890" s="11" t="n"/>
      <c r="C12890" s="11" t="n"/>
      <c r="E12890" s="12">
        <f>IF($A12890="","",IF(ISNUMBER($A12890),$A12890,IFERROR(DATEVALUE($A12890),"")))</f>
        <v/>
      </c>
      <c r="F12890" s="12">
        <f>IF($B12890="","",IF(ISNUMBER($B12890),HOUR($B12890)*2+MINUTE($B12890)/30,IFERROR(VALUE(LEFT($B12890,FIND(":",$B12890)-1))*2+VALUE(MID($B12890,FIND(":",$B12890)+1,2))/30,"")))</f>
        <v/>
      </c>
      <c r="G12890" s="12">
        <f>IF($E12890="","",IF(WEEKDAY($E12890,2)&lt;6,1,0))</f>
        <v/>
      </c>
      <c r="H12890" s="12">
        <f>IF(OR($E12890="",$F12890=""),"",IF(AND($G12890=1,$F12890&gt;='Working Hours'!$C$8,$F12890&lt;'Working Hours'!$C$9),1,0))</f>
        <v/>
      </c>
    </row>
    <row r="12891">
      <c r="A12891" s="11" t="n"/>
      <c r="B12891" s="11" t="n"/>
      <c r="C12891" s="11" t="n"/>
      <c r="E12891" s="12">
        <f>IF($A12891="","",IF(ISNUMBER($A12891),$A12891,IFERROR(DATEVALUE($A12891),"")))</f>
        <v/>
      </c>
      <c r="F12891" s="12">
        <f>IF($B12891="","",IF(ISNUMBER($B12891),HOUR($B12891)*2+MINUTE($B12891)/30,IFERROR(VALUE(LEFT($B12891,FIND(":",$B12891)-1))*2+VALUE(MID($B12891,FIND(":",$B12891)+1,2))/30,"")))</f>
        <v/>
      </c>
      <c r="G12891" s="12">
        <f>IF($E12891="","",IF(WEEKDAY($E12891,2)&lt;6,1,0))</f>
        <v/>
      </c>
      <c r="H12891" s="12">
        <f>IF(OR($E12891="",$F12891=""),"",IF(AND($G12891=1,$F12891&gt;='Working Hours'!$C$8,$F12891&lt;'Working Hours'!$C$9),1,0))</f>
        <v/>
      </c>
    </row>
    <row r="12892">
      <c r="A12892" s="11" t="n"/>
      <c r="B12892" s="11" t="n"/>
      <c r="C12892" s="11" t="n"/>
      <c r="E12892" s="12">
        <f>IF($A12892="","",IF(ISNUMBER($A12892),$A12892,IFERROR(DATEVALUE($A12892),"")))</f>
        <v/>
      </c>
      <c r="F12892" s="12">
        <f>IF($B12892="","",IF(ISNUMBER($B12892),HOUR($B12892)*2+MINUTE($B12892)/30,IFERROR(VALUE(LEFT($B12892,FIND(":",$B12892)-1))*2+VALUE(MID($B12892,FIND(":",$B12892)+1,2))/30,"")))</f>
        <v/>
      </c>
      <c r="G12892" s="12">
        <f>IF($E12892="","",IF(WEEKDAY($E12892,2)&lt;6,1,0))</f>
        <v/>
      </c>
      <c r="H12892" s="12">
        <f>IF(OR($E12892="",$F12892=""),"",IF(AND($G12892=1,$F12892&gt;='Working Hours'!$C$8,$F12892&lt;'Working Hours'!$C$9),1,0))</f>
        <v/>
      </c>
    </row>
    <row r="12893">
      <c r="A12893" s="11" t="n"/>
      <c r="B12893" s="11" t="n"/>
      <c r="C12893" s="11" t="n"/>
      <c r="E12893" s="12">
        <f>IF($A12893="","",IF(ISNUMBER($A12893),$A12893,IFERROR(DATEVALUE($A12893),"")))</f>
        <v/>
      </c>
      <c r="F12893" s="12">
        <f>IF($B12893="","",IF(ISNUMBER($B12893),HOUR($B12893)*2+MINUTE($B12893)/30,IFERROR(VALUE(LEFT($B12893,FIND(":",$B12893)-1))*2+VALUE(MID($B12893,FIND(":",$B12893)+1,2))/30,"")))</f>
        <v/>
      </c>
      <c r="G12893" s="12">
        <f>IF($E12893="","",IF(WEEKDAY($E12893,2)&lt;6,1,0))</f>
        <v/>
      </c>
      <c r="H12893" s="12">
        <f>IF(OR($E12893="",$F12893=""),"",IF(AND($G12893=1,$F12893&gt;='Working Hours'!$C$8,$F12893&lt;'Working Hours'!$C$9),1,0))</f>
        <v/>
      </c>
    </row>
    <row r="12894">
      <c r="A12894" s="11" t="n"/>
      <c r="B12894" s="11" t="n"/>
      <c r="C12894" s="11" t="n"/>
      <c r="E12894" s="12">
        <f>IF($A12894="","",IF(ISNUMBER($A12894),$A12894,IFERROR(DATEVALUE($A12894),"")))</f>
        <v/>
      </c>
      <c r="F12894" s="12">
        <f>IF($B12894="","",IF(ISNUMBER($B12894),HOUR($B12894)*2+MINUTE($B12894)/30,IFERROR(VALUE(LEFT($B12894,FIND(":",$B12894)-1))*2+VALUE(MID($B12894,FIND(":",$B12894)+1,2))/30,"")))</f>
        <v/>
      </c>
      <c r="G12894" s="12">
        <f>IF($E12894="","",IF(WEEKDAY($E12894,2)&lt;6,1,0))</f>
        <v/>
      </c>
      <c r="H12894" s="12">
        <f>IF(OR($E12894="",$F12894=""),"",IF(AND($G12894=1,$F12894&gt;='Working Hours'!$C$8,$F12894&lt;'Working Hours'!$C$9),1,0))</f>
        <v/>
      </c>
    </row>
    <row r="12895">
      <c r="A12895" s="11" t="n"/>
      <c r="B12895" s="11" t="n"/>
      <c r="C12895" s="11" t="n"/>
      <c r="E12895" s="12">
        <f>IF($A12895="","",IF(ISNUMBER($A12895),$A12895,IFERROR(DATEVALUE($A12895),"")))</f>
        <v/>
      </c>
      <c r="F12895" s="12">
        <f>IF($B12895="","",IF(ISNUMBER($B12895),HOUR($B12895)*2+MINUTE($B12895)/30,IFERROR(VALUE(LEFT($B12895,FIND(":",$B12895)-1))*2+VALUE(MID($B12895,FIND(":",$B12895)+1,2))/30,"")))</f>
        <v/>
      </c>
      <c r="G12895" s="12">
        <f>IF($E12895="","",IF(WEEKDAY($E12895,2)&lt;6,1,0))</f>
        <v/>
      </c>
      <c r="H12895" s="12">
        <f>IF(OR($E12895="",$F12895=""),"",IF(AND($G12895=1,$F12895&gt;='Working Hours'!$C$8,$F12895&lt;'Working Hours'!$C$9),1,0))</f>
        <v/>
      </c>
    </row>
    <row r="12896">
      <c r="A12896" s="11" t="n"/>
      <c r="B12896" s="11" t="n"/>
      <c r="C12896" s="11" t="n"/>
      <c r="E12896" s="12">
        <f>IF($A12896="","",IF(ISNUMBER($A12896),$A12896,IFERROR(DATEVALUE($A12896),"")))</f>
        <v/>
      </c>
      <c r="F12896" s="12">
        <f>IF($B12896="","",IF(ISNUMBER($B12896),HOUR($B12896)*2+MINUTE($B12896)/30,IFERROR(VALUE(LEFT($B12896,FIND(":",$B12896)-1))*2+VALUE(MID($B12896,FIND(":",$B12896)+1,2))/30,"")))</f>
        <v/>
      </c>
      <c r="G12896" s="12">
        <f>IF($E12896="","",IF(WEEKDAY($E12896,2)&lt;6,1,0))</f>
        <v/>
      </c>
      <c r="H12896" s="12">
        <f>IF(OR($E12896="",$F12896=""),"",IF(AND($G12896=1,$F12896&gt;='Working Hours'!$C$8,$F12896&lt;'Working Hours'!$C$9),1,0))</f>
        <v/>
      </c>
    </row>
    <row r="12897">
      <c r="A12897" s="11" t="n"/>
      <c r="B12897" s="11" t="n"/>
      <c r="C12897" s="11" t="n"/>
      <c r="E12897" s="12">
        <f>IF($A12897="","",IF(ISNUMBER($A12897),$A12897,IFERROR(DATEVALUE($A12897),"")))</f>
        <v/>
      </c>
      <c r="F12897" s="12">
        <f>IF($B12897="","",IF(ISNUMBER($B12897),HOUR($B12897)*2+MINUTE($B12897)/30,IFERROR(VALUE(LEFT($B12897,FIND(":",$B12897)-1))*2+VALUE(MID($B12897,FIND(":",$B12897)+1,2))/30,"")))</f>
        <v/>
      </c>
      <c r="G12897" s="12">
        <f>IF($E12897="","",IF(WEEKDAY($E12897,2)&lt;6,1,0))</f>
        <v/>
      </c>
      <c r="H12897" s="12">
        <f>IF(OR($E12897="",$F12897=""),"",IF(AND($G12897=1,$F12897&gt;='Working Hours'!$C$8,$F12897&lt;'Working Hours'!$C$9),1,0))</f>
        <v/>
      </c>
    </row>
    <row r="12898">
      <c r="A12898" s="11" t="n"/>
      <c r="B12898" s="11" t="n"/>
      <c r="C12898" s="11" t="n"/>
      <c r="E12898" s="12">
        <f>IF($A12898="","",IF(ISNUMBER($A12898),$A12898,IFERROR(DATEVALUE($A12898),"")))</f>
        <v/>
      </c>
      <c r="F12898" s="12">
        <f>IF($B12898="","",IF(ISNUMBER($B12898),HOUR($B12898)*2+MINUTE($B12898)/30,IFERROR(VALUE(LEFT($B12898,FIND(":",$B12898)-1))*2+VALUE(MID($B12898,FIND(":",$B12898)+1,2))/30,"")))</f>
        <v/>
      </c>
      <c r="G12898" s="12">
        <f>IF($E12898="","",IF(WEEKDAY($E12898,2)&lt;6,1,0))</f>
        <v/>
      </c>
      <c r="H12898" s="12">
        <f>IF(OR($E12898="",$F12898=""),"",IF(AND($G12898=1,$F12898&gt;='Working Hours'!$C$8,$F12898&lt;'Working Hours'!$C$9),1,0))</f>
        <v/>
      </c>
    </row>
    <row r="12899">
      <c r="A12899" s="11" t="n"/>
      <c r="B12899" s="11" t="n"/>
      <c r="C12899" s="11" t="n"/>
      <c r="E12899" s="12">
        <f>IF($A12899="","",IF(ISNUMBER($A12899),$A12899,IFERROR(DATEVALUE($A12899),"")))</f>
        <v/>
      </c>
      <c r="F12899" s="12">
        <f>IF($B12899="","",IF(ISNUMBER($B12899),HOUR($B12899)*2+MINUTE($B12899)/30,IFERROR(VALUE(LEFT($B12899,FIND(":",$B12899)-1))*2+VALUE(MID($B12899,FIND(":",$B12899)+1,2))/30,"")))</f>
        <v/>
      </c>
      <c r="G12899" s="12">
        <f>IF($E12899="","",IF(WEEKDAY($E12899,2)&lt;6,1,0))</f>
        <v/>
      </c>
      <c r="H12899" s="12">
        <f>IF(OR($E12899="",$F12899=""),"",IF(AND($G12899=1,$F12899&gt;='Working Hours'!$C$8,$F12899&lt;'Working Hours'!$C$9),1,0))</f>
        <v/>
      </c>
    </row>
    <row r="12900">
      <c r="A12900" s="11" t="n"/>
      <c r="B12900" s="11" t="n"/>
      <c r="C12900" s="11" t="n"/>
      <c r="E12900" s="12">
        <f>IF($A12900="","",IF(ISNUMBER($A12900),$A12900,IFERROR(DATEVALUE($A12900),"")))</f>
        <v/>
      </c>
      <c r="F12900" s="12">
        <f>IF($B12900="","",IF(ISNUMBER($B12900),HOUR($B12900)*2+MINUTE($B12900)/30,IFERROR(VALUE(LEFT($B12900,FIND(":",$B12900)-1))*2+VALUE(MID($B12900,FIND(":",$B12900)+1,2))/30,"")))</f>
        <v/>
      </c>
      <c r="G12900" s="12">
        <f>IF($E12900="","",IF(WEEKDAY($E12900,2)&lt;6,1,0))</f>
        <v/>
      </c>
      <c r="H12900" s="12">
        <f>IF(OR($E12900="",$F12900=""),"",IF(AND($G12900=1,$F12900&gt;='Working Hours'!$C$8,$F12900&lt;'Working Hours'!$C$9),1,0))</f>
        <v/>
      </c>
    </row>
    <row r="12901">
      <c r="A12901" s="11" t="n"/>
      <c r="B12901" s="11" t="n"/>
      <c r="C12901" s="11" t="n"/>
      <c r="E12901" s="12">
        <f>IF($A12901="","",IF(ISNUMBER($A12901),$A12901,IFERROR(DATEVALUE($A12901),"")))</f>
        <v/>
      </c>
      <c r="F12901" s="12">
        <f>IF($B12901="","",IF(ISNUMBER($B12901),HOUR($B12901)*2+MINUTE($B12901)/30,IFERROR(VALUE(LEFT($B12901,FIND(":",$B12901)-1))*2+VALUE(MID($B12901,FIND(":",$B12901)+1,2))/30,"")))</f>
        <v/>
      </c>
      <c r="G12901" s="12">
        <f>IF($E12901="","",IF(WEEKDAY($E12901,2)&lt;6,1,0))</f>
        <v/>
      </c>
      <c r="H12901" s="12">
        <f>IF(OR($E12901="",$F12901=""),"",IF(AND($G12901=1,$F12901&gt;='Working Hours'!$C$8,$F12901&lt;'Working Hours'!$C$9),1,0))</f>
        <v/>
      </c>
    </row>
    <row r="12902">
      <c r="A12902" s="11" t="n"/>
      <c r="B12902" s="11" t="n"/>
      <c r="C12902" s="11" t="n"/>
      <c r="E12902" s="12">
        <f>IF($A12902="","",IF(ISNUMBER($A12902),$A12902,IFERROR(DATEVALUE($A12902),"")))</f>
        <v/>
      </c>
      <c r="F12902" s="12">
        <f>IF($B12902="","",IF(ISNUMBER($B12902),HOUR($B12902)*2+MINUTE($B12902)/30,IFERROR(VALUE(LEFT($B12902,FIND(":",$B12902)-1))*2+VALUE(MID($B12902,FIND(":",$B12902)+1,2))/30,"")))</f>
        <v/>
      </c>
      <c r="G12902" s="12">
        <f>IF($E12902="","",IF(WEEKDAY($E12902,2)&lt;6,1,0))</f>
        <v/>
      </c>
      <c r="H12902" s="12">
        <f>IF(OR($E12902="",$F12902=""),"",IF(AND($G12902=1,$F12902&gt;='Working Hours'!$C$8,$F12902&lt;'Working Hours'!$C$9),1,0))</f>
        <v/>
      </c>
    </row>
    <row r="12903">
      <c r="A12903" s="11" t="n"/>
      <c r="B12903" s="11" t="n"/>
      <c r="C12903" s="11" t="n"/>
      <c r="E12903" s="12">
        <f>IF($A12903="","",IF(ISNUMBER($A12903),$A12903,IFERROR(DATEVALUE($A12903),"")))</f>
        <v/>
      </c>
      <c r="F12903" s="12">
        <f>IF($B12903="","",IF(ISNUMBER($B12903),HOUR($B12903)*2+MINUTE($B12903)/30,IFERROR(VALUE(LEFT($B12903,FIND(":",$B12903)-1))*2+VALUE(MID($B12903,FIND(":",$B12903)+1,2))/30,"")))</f>
        <v/>
      </c>
      <c r="G12903" s="12">
        <f>IF($E12903="","",IF(WEEKDAY($E12903,2)&lt;6,1,0))</f>
        <v/>
      </c>
      <c r="H12903" s="12">
        <f>IF(OR($E12903="",$F12903=""),"",IF(AND($G12903=1,$F12903&gt;='Working Hours'!$C$8,$F12903&lt;'Working Hours'!$C$9),1,0))</f>
        <v/>
      </c>
    </row>
    <row r="12904">
      <c r="A12904" s="11" t="n"/>
      <c r="B12904" s="11" t="n"/>
      <c r="C12904" s="11" t="n"/>
      <c r="E12904" s="12">
        <f>IF($A12904="","",IF(ISNUMBER($A12904),$A12904,IFERROR(DATEVALUE($A12904),"")))</f>
        <v/>
      </c>
      <c r="F12904" s="12">
        <f>IF($B12904="","",IF(ISNUMBER($B12904),HOUR($B12904)*2+MINUTE($B12904)/30,IFERROR(VALUE(LEFT($B12904,FIND(":",$B12904)-1))*2+VALUE(MID($B12904,FIND(":",$B12904)+1,2))/30,"")))</f>
        <v/>
      </c>
      <c r="G12904" s="12">
        <f>IF($E12904="","",IF(WEEKDAY($E12904,2)&lt;6,1,0))</f>
        <v/>
      </c>
      <c r="H12904" s="12">
        <f>IF(OR($E12904="",$F12904=""),"",IF(AND($G12904=1,$F12904&gt;='Working Hours'!$C$8,$F12904&lt;'Working Hours'!$C$9),1,0))</f>
        <v/>
      </c>
    </row>
    <row r="12905">
      <c r="A12905" s="11" t="n"/>
      <c r="B12905" s="11" t="n"/>
      <c r="C12905" s="11" t="n"/>
      <c r="E12905" s="12">
        <f>IF($A12905="","",IF(ISNUMBER($A12905),$A12905,IFERROR(DATEVALUE($A12905),"")))</f>
        <v/>
      </c>
      <c r="F12905" s="12">
        <f>IF($B12905="","",IF(ISNUMBER($B12905),HOUR($B12905)*2+MINUTE($B12905)/30,IFERROR(VALUE(LEFT($B12905,FIND(":",$B12905)-1))*2+VALUE(MID($B12905,FIND(":",$B12905)+1,2))/30,"")))</f>
        <v/>
      </c>
      <c r="G12905" s="12">
        <f>IF($E12905="","",IF(WEEKDAY($E12905,2)&lt;6,1,0))</f>
        <v/>
      </c>
      <c r="H12905" s="12">
        <f>IF(OR($E12905="",$F12905=""),"",IF(AND($G12905=1,$F12905&gt;='Working Hours'!$C$8,$F12905&lt;'Working Hours'!$C$9),1,0))</f>
        <v/>
      </c>
    </row>
    <row r="12906">
      <c r="A12906" s="11" t="n"/>
      <c r="B12906" s="11" t="n"/>
      <c r="C12906" s="11" t="n"/>
      <c r="E12906" s="12">
        <f>IF($A12906="","",IF(ISNUMBER($A12906),$A12906,IFERROR(DATEVALUE($A12906),"")))</f>
        <v/>
      </c>
      <c r="F12906" s="12">
        <f>IF($B12906="","",IF(ISNUMBER($B12906),HOUR($B12906)*2+MINUTE($B12906)/30,IFERROR(VALUE(LEFT($B12906,FIND(":",$B12906)-1))*2+VALUE(MID($B12906,FIND(":",$B12906)+1,2))/30,"")))</f>
        <v/>
      </c>
      <c r="G12906" s="12">
        <f>IF($E12906="","",IF(WEEKDAY($E12906,2)&lt;6,1,0))</f>
        <v/>
      </c>
      <c r="H12906" s="12">
        <f>IF(OR($E12906="",$F12906=""),"",IF(AND($G12906=1,$F12906&gt;='Working Hours'!$C$8,$F12906&lt;'Working Hours'!$C$9),1,0))</f>
        <v/>
      </c>
    </row>
    <row r="12907">
      <c r="A12907" s="11" t="n"/>
      <c r="B12907" s="11" t="n"/>
      <c r="C12907" s="11" t="n"/>
      <c r="E12907" s="12">
        <f>IF($A12907="","",IF(ISNUMBER($A12907),$A12907,IFERROR(DATEVALUE($A12907),"")))</f>
        <v/>
      </c>
      <c r="F12907" s="12">
        <f>IF($B12907="","",IF(ISNUMBER($B12907),HOUR($B12907)*2+MINUTE($B12907)/30,IFERROR(VALUE(LEFT($B12907,FIND(":",$B12907)-1))*2+VALUE(MID($B12907,FIND(":",$B12907)+1,2))/30,"")))</f>
        <v/>
      </c>
      <c r="G12907" s="12">
        <f>IF($E12907="","",IF(WEEKDAY($E12907,2)&lt;6,1,0))</f>
        <v/>
      </c>
      <c r="H12907" s="12">
        <f>IF(OR($E12907="",$F12907=""),"",IF(AND($G12907=1,$F12907&gt;='Working Hours'!$C$8,$F12907&lt;'Working Hours'!$C$9),1,0))</f>
        <v/>
      </c>
    </row>
    <row r="12908">
      <c r="A12908" s="11" t="n"/>
      <c r="B12908" s="11" t="n"/>
      <c r="C12908" s="11" t="n"/>
      <c r="E12908" s="12">
        <f>IF($A12908="","",IF(ISNUMBER($A12908),$A12908,IFERROR(DATEVALUE($A12908),"")))</f>
        <v/>
      </c>
      <c r="F12908" s="12">
        <f>IF($B12908="","",IF(ISNUMBER($B12908),HOUR($B12908)*2+MINUTE($B12908)/30,IFERROR(VALUE(LEFT($B12908,FIND(":",$B12908)-1))*2+VALUE(MID($B12908,FIND(":",$B12908)+1,2))/30,"")))</f>
        <v/>
      </c>
      <c r="G12908" s="12">
        <f>IF($E12908="","",IF(WEEKDAY($E12908,2)&lt;6,1,0))</f>
        <v/>
      </c>
      <c r="H12908" s="12">
        <f>IF(OR($E12908="",$F12908=""),"",IF(AND($G12908=1,$F12908&gt;='Working Hours'!$C$8,$F12908&lt;'Working Hours'!$C$9),1,0))</f>
        <v/>
      </c>
    </row>
    <row r="12909">
      <c r="A12909" s="11" t="n"/>
      <c r="B12909" s="11" t="n"/>
      <c r="C12909" s="11" t="n"/>
      <c r="E12909" s="12">
        <f>IF($A12909="","",IF(ISNUMBER($A12909),$A12909,IFERROR(DATEVALUE($A12909),"")))</f>
        <v/>
      </c>
      <c r="F12909" s="12">
        <f>IF($B12909="","",IF(ISNUMBER($B12909),HOUR($B12909)*2+MINUTE($B12909)/30,IFERROR(VALUE(LEFT($B12909,FIND(":",$B12909)-1))*2+VALUE(MID($B12909,FIND(":",$B12909)+1,2))/30,"")))</f>
        <v/>
      </c>
      <c r="G12909" s="12">
        <f>IF($E12909="","",IF(WEEKDAY($E12909,2)&lt;6,1,0))</f>
        <v/>
      </c>
      <c r="H12909" s="12">
        <f>IF(OR($E12909="",$F12909=""),"",IF(AND($G12909=1,$F12909&gt;='Working Hours'!$C$8,$F12909&lt;'Working Hours'!$C$9),1,0))</f>
        <v/>
      </c>
    </row>
    <row r="12910">
      <c r="A12910" s="11" t="n"/>
      <c r="B12910" s="11" t="n"/>
      <c r="C12910" s="11" t="n"/>
      <c r="E12910" s="12">
        <f>IF($A12910="","",IF(ISNUMBER($A12910),$A12910,IFERROR(DATEVALUE($A12910),"")))</f>
        <v/>
      </c>
      <c r="F12910" s="12">
        <f>IF($B12910="","",IF(ISNUMBER($B12910),HOUR($B12910)*2+MINUTE($B12910)/30,IFERROR(VALUE(LEFT($B12910,FIND(":",$B12910)-1))*2+VALUE(MID($B12910,FIND(":",$B12910)+1,2))/30,"")))</f>
        <v/>
      </c>
      <c r="G12910" s="12">
        <f>IF($E12910="","",IF(WEEKDAY($E12910,2)&lt;6,1,0))</f>
        <v/>
      </c>
      <c r="H12910" s="12">
        <f>IF(OR($E12910="",$F12910=""),"",IF(AND($G12910=1,$F12910&gt;='Working Hours'!$C$8,$F12910&lt;'Working Hours'!$C$9),1,0))</f>
        <v/>
      </c>
    </row>
    <row r="12911">
      <c r="A12911" s="11" t="n"/>
      <c r="B12911" s="11" t="n"/>
      <c r="C12911" s="11" t="n"/>
      <c r="E12911" s="12">
        <f>IF($A12911="","",IF(ISNUMBER($A12911),$A12911,IFERROR(DATEVALUE($A12911),"")))</f>
        <v/>
      </c>
      <c r="F12911" s="12">
        <f>IF($B12911="","",IF(ISNUMBER($B12911),HOUR($B12911)*2+MINUTE($B12911)/30,IFERROR(VALUE(LEFT($B12911,FIND(":",$B12911)-1))*2+VALUE(MID($B12911,FIND(":",$B12911)+1,2))/30,"")))</f>
        <v/>
      </c>
      <c r="G12911" s="12">
        <f>IF($E12911="","",IF(WEEKDAY($E12911,2)&lt;6,1,0))</f>
        <v/>
      </c>
      <c r="H12911" s="12">
        <f>IF(OR($E12911="",$F12911=""),"",IF(AND($G12911=1,$F12911&gt;='Working Hours'!$C$8,$F12911&lt;'Working Hours'!$C$9),1,0))</f>
        <v/>
      </c>
    </row>
    <row r="12912">
      <c r="A12912" s="11" t="n"/>
      <c r="B12912" s="11" t="n"/>
      <c r="C12912" s="11" t="n"/>
      <c r="E12912" s="12">
        <f>IF($A12912="","",IF(ISNUMBER($A12912),$A12912,IFERROR(DATEVALUE($A12912),"")))</f>
        <v/>
      </c>
      <c r="F12912" s="12">
        <f>IF($B12912="","",IF(ISNUMBER($B12912),HOUR($B12912)*2+MINUTE($B12912)/30,IFERROR(VALUE(LEFT($B12912,FIND(":",$B12912)-1))*2+VALUE(MID($B12912,FIND(":",$B12912)+1,2))/30,"")))</f>
        <v/>
      </c>
      <c r="G12912" s="12">
        <f>IF($E12912="","",IF(WEEKDAY($E12912,2)&lt;6,1,0))</f>
        <v/>
      </c>
      <c r="H12912" s="12">
        <f>IF(OR($E12912="",$F12912=""),"",IF(AND($G12912=1,$F12912&gt;='Working Hours'!$C$8,$F12912&lt;'Working Hours'!$C$9),1,0))</f>
        <v/>
      </c>
    </row>
    <row r="12913">
      <c r="A12913" s="11" t="n"/>
      <c r="B12913" s="11" t="n"/>
      <c r="C12913" s="11" t="n"/>
      <c r="E12913" s="12">
        <f>IF($A12913="","",IF(ISNUMBER($A12913),$A12913,IFERROR(DATEVALUE($A12913),"")))</f>
        <v/>
      </c>
      <c r="F12913" s="12">
        <f>IF($B12913="","",IF(ISNUMBER($B12913),HOUR($B12913)*2+MINUTE($B12913)/30,IFERROR(VALUE(LEFT($B12913,FIND(":",$B12913)-1))*2+VALUE(MID($B12913,FIND(":",$B12913)+1,2))/30,"")))</f>
        <v/>
      </c>
      <c r="G12913" s="12">
        <f>IF($E12913="","",IF(WEEKDAY($E12913,2)&lt;6,1,0))</f>
        <v/>
      </c>
      <c r="H12913" s="12">
        <f>IF(OR($E12913="",$F12913=""),"",IF(AND($G12913=1,$F12913&gt;='Working Hours'!$C$8,$F12913&lt;'Working Hours'!$C$9),1,0))</f>
        <v/>
      </c>
    </row>
    <row r="12914">
      <c r="A12914" s="11" t="n"/>
      <c r="B12914" s="11" t="n"/>
      <c r="C12914" s="11" t="n"/>
      <c r="E12914" s="12">
        <f>IF($A12914="","",IF(ISNUMBER($A12914),$A12914,IFERROR(DATEVALUE($A12914),"")))</f>
        <v/>
      </c>
      <c r="F12914" s="12">
        <f>IF($B12914="","",IF(ISNUMBER($B12914),HOUR($B12914)*2+MINUTE($B12914)/30,IFERROR(VALUE(LEFT($B12914,FIND(":",$B12914)-1))*2+VALUE(MID($B12914,FIND(":",$B12914)+1,2))/30,"")))</f>
        <v/>
      </c>
      <c r="G12914" s="12">
        <f>IF($E12914="","",IF(WEEKDAY($E12914,2)&lt;6,1,0))</f>
        <v/>
      </c>
      <c r="H12914" s="12">
        <f>IF(OR($E12914="",$F12914=""),"",IF(AND($G12914=1,$F12914&gt;='Working Hours'!$C$8,$F12914&lt;'Working Hours'!$C$9),1,0))</f>
        <v/>
      </c>
    </row>
    <row r="12915">
      <c r="A12915" s="11" t="n"/>
      <c r="B12915" s="11" t="n"/>
      <c r="C12915" s="11" t="n"/>
      <c r="E12915" s="12">
        <f>IF($A12915="","",IF(ISNUMBER($A12915),$A12915,IFERROR(DATEVALUE($A12915),"")))</f>
        <v/>
      </c>
      <c r="F12915" s="12">
        <f>IF($B12915="","",IF(ISNUMBER($B12915),HOUR($B12915)*2+MINUTE($B12915)/30,IFERROR(VALUE(LEFT($B12915,FIND(":",$B12915)-1))*2+VALUE(MID($B12915,FIND(":",$B12915)+1,2))/30,"")))</f>
        <v/>
      </c>
      <c r="G12915" s="12">
        <f>IF($E12915="","",IF(WEEKDAY($E12915,2)&lt;6,1,0))</f>
        <v/>
      </c>
      <c r="H12915" s="12">
        <f>IF(OR($E12915="",$F12915=""),"",IF(AND($G12915=1,$F12915&gt;='Working Hours'!$C$8,$F12915&lt;'Working Hours'!$C$9),1,0))</f>
        <v/>
      </c>
    </row>
    <row r="12916">
      <c r="A12916" s="11" t="n"/>
      <c r="B12916" s="11" t="n"/>
      <c r="C12916" s="11" t="n"/>
      <c r="E12916" s="12">
        <f>IF($A12916="","",IF(ISNUMBER($A12916),$A12916,IFERROR(DATEVALUE($A12916),"")))</f>
        <v/>
      </c>
      <c r="F12916" s="12">
        <f>IF($B12916="","",IF(ISNUMBER($B12916),HOUR($B12916)*2+MINUTE($B12916)/30,IFERROR(VALUE(LEFT($B12916,FIND(":",$B12916)-1))*2+VALUE(MID($B12916,FIND(":",$B12916)+1,2))/30,"")))</f>
        <v/>
      </c>
      <c r="G12916" s="12">
        <f>IF($E12916="","",IF(WEEKDAY($E12916,2)&lt;6,1,0))</f>
        <v/>
      </c>
      <c r="H12916" s="12">
        <f>IF(OR($E12916="",$F12916=""),"",IF(AND($G12916=1,$F12916&gt;='Working Hours'!$C$8,$F12916&lt;'Working Hours'!$C$9),1,0))</f>
        <v/>
      </c>
    </row>
    <row r="12917">
      <c r="A12917" s="11" t="n"/>
      <c r="B12917" s="11" t="n"/>
      <c r="C12917" s="11" t="n"/>
      <c r="E12917" s="12">
        <f>IF($A12917="","",IF(ISNUMBER($A12917),$A12917,IFERROR(DATEVALUE($A12917),"")))</f>
        <v/>
      </c>
      <c r="F12917" s="12">
        <f>IF($B12917="","",IF(ISNUMBER($B12917),HOUR($B12917)*2+MINUTE($B12917)/30,IFERROR(VALUE(LEFT($B12917,FIND(":",$B12917)-1))*2+VALUE(MID($B12917,FIND(":",$B12917)+1,2))/30,"")))</f>
        <v/>
      </c>
      <c r="G12917" s="12">
        <f>IF($E12917="","",IF(WEEKDAY($E12917,2)&lt;6,1,0))</f>
        <v/>
      </c>
      <c r="H12917" s="12">
        <f>IF(OR($E12917="",$F12917=""),"",IF(AND($G12917=1,$F12917&gt;='Working Hours'!$C$8,$F12917&lt;'Working Hours'!$C$9),1,0))</f>
        <v/>
      </c>
    </row>
    <row r="12918">
      <c r="A12918" s="11" t="n"/>
      <c r="B12918" s="11" t="n"/>
      <c r="C12918" s="11" t="n"/>
      <c r="E12918" s="12">
        <f>IF($A12918="","",IF(ISNUMBER($A12918),$A12918,IFERROR(DATEVALUE($A12918),"")))</f>
        <v/>
      </c>
      <c r="F12918" s="12">
        <f>IF($B12918="","",IF(ISNUMBER($B12918),HOUR($B12918)*2+MINUTE($B12918)/30,IFERROR(VALUE(LEFT($B12918,FIND(":",$B12918)-1))*2+VALUE(MID($B12918,FIND(":",$B12918)+1,2))/30,"")))</f>
        <v/>
      </c>
      <c r="G12918" s="12">
        <f>IF($E12918="","",IF(WEEKDAY($E12918,2)&lt;6,1,0))</f>
        <v/>
      </c>
      <c r="H12918" s="12">
        <f>IF(OR($E12918="",$F12918=""),"",IF(AND($G12918=1,$F12918&gt;='Working Hours'!$C$8,$F12918&lt;'Working Hours'!$C$9),1,0))</f>
        <v/>
      </c>
    </row>
    <row r="12919">
      <c r="A12919" s="11" t="n"/>
      <c r="B12919" s="11" t="n"/>
      <c r="C12919" s="11" t="n"/>
      <c r="E12919" s="12">
        <f>IF($A12919="","",IF(ISNUMBER($A12919),$A12919,IFERROR(DATEVALUE($A12919),"")))</f>
        <v/>
      </c>
      <c r="F12919" s="12">
        <f>IF($B12919="","",IF(ISNUMBER($B12919),HOUR($B12919)*2+MINUTE($B12919)/30,IFERROR(VALUE(LEFT($B12919,FIND(":",$B12919)-1))*2+VALUE(MID($B12919,FIND(":",$B12919)+1,2))/30,"")))</f>
        <v/>
      </c>
      <c r="G12919" s="12">
        <f>IF($E12919="","",IF(WEEKDAY($E12919,2)&lt;6,1,0))</f>
        <v/>
      </c>
      <c r="H12919" s="12">
        <f>IF(OR($E12919="",$F12919=""),"",IF(AND($G12919=1,$F12919&gt;='Working Hours'!$C$8,$F12919&lt;'Working Hours'!$C$9),1,0))</f>
        <v/>
      </c>
    </row>
    <row r="12920">
      <c r="A12920" s="11" t="n"/>
      <c r="B12920" s="11" t="n"/>
      <c r="C12920" s="11" t="n"/>
      <c r="E12920" s="12">
        <f>IF($A12920="","",IF(ISNUMBER($A12920),$A12920,IFERROR(DATEVALUE($A12920),"")))</f>
        <v/>
      </c>
      <c r="F12920" s="12">
        <f>IF($B12920="","",IF(ISNUMBER($B12920),HOUR($B12920)*2+MINUTE($B12920)/30,IFERROR(VALUE(LEFT($B12920,FIND(":",$B12920)-1))*2+VALUE(MID($B12920,FIND(":",$B12920)+1,2))/30,"")))</f>
        <v/>
      </c>
      <c r="G12920" s="12">
        <f>IF($E12920="","",IF(WEEKDAY($E12920,2)&lt;6,1,0))</f>
        <v/>
      </c>
      <c r="H12920" s="12">
        <f>IF(OR($E12920="",$F12920=""),"",IF(AND($G12920=1,$F12920&gt;='Working Hours'!$C$8,$F12920&lt;'Working Hours'!$C$9),1,0))</f>
        <v/>
      </c>
    </row>
    <row r="12921">
      <c r="A12921" s="11" t="n"/>
      <c r="B12921" s="11" t="n"/>
      <c r="C12921" s="11" t="n"/>
      <c r="E12921" s="12">
        <f>IF($A12921="","",IF(ISNUMBER($A12921),$A12921,IFERROR(DATEVALUE($A12921),"")))</f>
        <v/>
      </c>
      <c r="F12921" s="12">
        <f>IF($B12921="","",IF(ISNUMBER($B12921),HOUR($B12921)*2+MINUTE($B12921)/30,IFERROR(VALUE(LEFT($B12921,FIND(":",$B12921)-1))*2+VALUE(MID($B12921,FIND(":",$B12921)+1,2))/30,"")))</f>
        <v/>
      </c>
      <c r="G12921" s="12">
        <f>IF($E12921="","",IF(WEEKDAY($E12921,2)&lt;6,1,0))</f>
        <v/>
      </c>
      <c r="H12921" s="12">
        <f>IF(OR($E12921="",$F12921=""),"",IF(AND($G12921=1,$F12921&gt;='Working Hours'!$C$8,$F12921&lt;'Working Hours'!$C$9),1,0))</f>
        <v/>
      </c>
    </row>
    <row r="12922">
      <c r="A12922" s="11" t="n"/>
      <c r="B12922" s="11" t="n"/>
      <c r="C12922" s="11" t="n"/>
      <c r="E12922" s="12">
        <f>IF($A12922="","",IF(ISNUMBER($A12922),$A12922,IFERROR(DATEVALUE($A12922),"")))</f>
        <v/>
      </c>
      <c r="F12922" s="12">
        <f>IF($B12922="","",IF(ISNUMBER($B12922),HOUR($B12922)*2+MINUTE($B12922)/30,IFERROR(VALUE(LEFT($B12922,FIND(":",$B12922)-1))*2+VALUE(MID($B12922,FIND(":",$B12922)+1,2))/30,"")))</f>
        <v/>
      </c>
      <c r="G12922" s="12">
        <f>IF($E12922="","",IF(WEEKDAY($E12922,2)&lt;6,1,0))</f>
        <v/>
      </c>
      <c r="H12922" s="12">
        <f>IF(OR($E12922="",$F12922=""),"",IF(AND($G12922=1,$F12922&gt;='Working Hours'!$C$8,$F12922&lt;'Working Hours'!$C$9),1,0))</f>
        <v/>
      </c>
    </row>
    <row r="12923">
      <c r="A12923" s="11" t="n"/>
      <c r="B12923" s="11" t="n"/>
      <c r="C12923" s="11" t="n"/>
      <c r="E12923" s="12">
        <f>IF($A12923="","",IF(ISNUMBER($A12923),$A12923,IFERROR(DATEVALUE($A12923),"")))</f>
        <v/>
      </c>
      <c r="F12923" s="12">
        <f>IF($B12923="","",IF(ISNUMBER($B12923),HOUR($B12923)*2+MINUTE($B12923)/30,IFERROR(VALUE(LEFT($B12923,FIND(":",$B12923)-1))*2+VALUE(MID($B12923,FIND(":",$B12923)+1,2))/30,"")))</f>
        <v/>
      </c>
      <c r="G12923" s="12">
        <f>IF($E12923="","",IF(WEEKDAY($E12923,2)&lt;6,1,0))</f>
        <v/>
      </c>
      <c r="H12923" s="12">
        <f>IF(OR($E12923="",$F12923=""),"",IF(AND($G12923=1,$F12923&gt;='Working Hours'!$C$8,$F12923&lt;'Working Hours'!$C$9),1,0))</f>
        <v/>
      </c>
    </row>
    <row r="12924">
      <c r="A12924" s="11" t="n"/>
      <c r="B12924" s="11" t="n"/>
      <c r="C12924" s="11" t="n"/>
      <c r="E12924" s="12">
        <f>IF($A12924="","",IF(ISNUMBER($A12924),$A12924,IFERROR(DATEVALUE($A12924),"")))</f>
        <v/>
      </c>
      <c r="F12924" s="12">
        <f>IF($B12924="","",IF(ISNUMBER($B12924),HOUR($B12924)*2+MINUTE($B12924)/30,IFERROR(VALUE(LEFT($B12924,FIND(":",$B12924)-1))*2+VALUE(MID($B12924,FIND(":",$B12924)+1,2))/30,"")))</f>
        <v/>
      </c>
      <c r="G12924" s="12">
        <f>IF($E12924="","",IF(WEEKDAY($E12924,2)&lt;6,1,0))</f>
        <v/>
      </c>
      <c r="H12924" s="12">
        <f>IF(OR($E12924="",$F12924=""),"",IF(AND($G12924=1,$F12924&gt;='Working Hours'!$C$8,$F12924&lt;'Working Hours'!$C$9),1,0))</f>
        <v/>
      </c>
    </row>
    <row r="12925">
      <c r="A12925" s="11" t="n"/>
      <c r="B12925" s="11" t="n"/>
      <c r="C12925" s="11" t="n"/>
      <c r="E12925" s="12">
        <f>IF($A12925="","",IF(ISNUMBER($A12925),$A12925,IFERROR(DATEVALUE($A12925),"")))</f>
        <v/>
      </c>
      <c r="F12925" s="12">
        <f>IF($B12925="","",IF(ISNUMBER($B12925),HOUR($B12925)*2+MINUTE($B12925)/30,IFERROR(VALUE(LEFT($B12925,FIND(":",$B12925)-1))*2+VALUE(MID($B12925,FIND(":",$B12925)+1,2))/30,"")))</f>
        <v/>
      </c>
      <c r="G12925" s="12">
        <f>IF($E12925="","",IF(WEEKDAY($E12925,2)&lt;6,1,0))</f>
        <v/>
      </c>
      <c r="H12925" s="12">
        <f>IF(OR($E12925="",$F12925=""),"",IF(AND($G12925=1,$F12925&gt;='Working Hours'!$C$8,$F12925&lt;'Working Hours'!$C$9),1,0))</f>
        <v/>
      </c>
    </row>
    <row r="12926">
      <c r="A12926" s="11" t="n"/>
      <c r="B12926" s="11" t="n"/>
      <c r="C12926" s="11" t="n"/>
      <c r="E12926" s="12">
        <f>IF($A12926="","",IF(ISNUMBER($A12926),$A12926,IFERROR(DATEVALUE($A12926),"")))</f>
        <v/>
      </c>
      <c r="F12926" s="12">
        <f>IF($B12926="","",IF(ISNUMBER($B12926),HOUR($B12926)*2+MINUTE($B12926)/30,IFERROR(VALUE(LEFT($B12926,FIND(":",$B12926)-1))*2+VALUE(MID($B12926,FIND(":",$B12926)+1,2))/30,"")))</f>
        <v/>
      </c>
      <c r="G12926" s="12">
        <f>IF($E12926="","",IF(WEEKDAY($E12926,2)&lt;6,1,0))</f>
        <v/>
      </c>
      <c r="H12926" s="12">
        <f>IF(OR($E12926="",$F12926=""),"",IF(AND($G12926=1,$F12926&gt;='Working Hours'!$C$8,$F12926&lt;'Working Hours'!$C$9),1,0))</f>
        <v/>
      </c>
    </row>
    <row r="12927">
      <c r="A12927" s="11" t="n"/>
      <c r="B12927" s="11" t="n"/>
      <c r="C12927" s="11" t="n"/>
      <c r="E12927" s="12">
        <f>IF($A12927="","",IF(ISNUMBER($A12927),$A12927,IFERROR(DATEVALUE($A12927),"")))</f>
        <v/>
      </c>
      <c r="F12927" s="12">
        <f>IF($B12927="","",IF(ISNUMBER($B12927),HOUR($B12927)*2+MINUTE($B12927)/30,IFERROR(VALUE(LEFT($B12927,FIND(":",$B12927)-1))*2+VALUE(MID($B12927,FIND(":",$B12927)+1,2))/30,"")))</f>
        <v/>
      </c>
      <c r="G12927" s="12">
        <f>IF($E12927="","",IF(WEEKDAY($E12927,2)&lt;6,1,0))</f>
        <v/>
      </c>
      <c r="H12927" s="12">
        <f>IF(OR($E12927="",$F12927=""),"",IF(AND($G12927=1,$F12927&gt;='Working Hours'!$C$8,$F12927&lt;'Working Hours'!$C$9),1,0))</f>
        <v/>
      </c>
    </row>
    <row r="12928">
      <c r="A12928" s="11" t="n"/>
      <c r="B12928" s="11" t="n"/>
      <c r="C12928" s="11" t="n"/>
      <c r="E12928" s="12">
        <f>IF($A12928="","",IF(ISNUMBER($A12928),$A12928,IFERROR(DATEVALUE($A12928),"")))</f>
        <v/>
      </c>
      <c r="F12928" s="12">
        <f>IF($B12928="","",IF(ISNUMBER($B12928),HOUR($B12928)*2+MINUTE($B12928)/30,IFERROR(VALUE(LEFT($B12928,FIND(":",$B12928)-1))*2+VALUE(MID($B12928,FIND(":",$B12928)+1,2))/30,"")))</f>
        <v/>
      </c>
      <c r="G12928" s="12">
        <f>IF($E12928="","",IF(WEEKDAY($E12928,2)&lt;6,1,0))</f>
        <v/>
      </c>
      <c r="H12928" s="12">
        <f>IF(OR($E12928="",$F12928=""),"",IF(AND($G12928=1,$F12928&gt;='Working Hours'!$C$8,$F12928&lt;'Working Hours'!$C$9),1,0))</f>
        <v/>
      </c>
    </row>
    <row r="12929">
      <c r="A12929" s="11" t="n"/>
      <c r="B12929" s="11" t="n"/>
      <c r="C12929" s="11" t="n"/>
      <c r="E12929" s="12">
        <f>IF($A12929="","",IF(ISNUMBER($A12929),$A12929,IFERROR(DATEVALUE($A12929),"")))</f>
        <v/>
      </c>
      <c r="F12929" s="12">
        <f>IF($B12929="","",IF(ISNUMBER($B12929),HOUR($B12929)*2+MINUTE($B12929)/30,IFERROR(VALUE(LEFT($B12929,FIND(":",$B12929)-1))*2+VALUE(MID($B12929,FIND(":",$B12929)+1,2))/30,"")))</f>
        <v/>
      </c>
      <c r="G12929" s="12">
        <f>IF($E12929="","",IF(WEEKDAY($E12929,2)&lt;6,1,0))</f>
        <v/>
      </c>
      <c r="H12929" s="12">
        <f>IF(OR($E12929="",$F12929=""),"",IF(AND($G12929=1,$F12929&gt;='Working Hours'!$C$8,$F12929&lt;'Working Hours'!$C$9),1,0))</f>
        <v/>
      </c>
    </row>
    <row r="12930">
      <c r="A12930" s="11" t="n"/>
      <c r="B12930" s="11" t="n"/>
      <c r="C12930" s="11" t="n"/>
      <c r="E12930" s="12">
        <f>IF($A12930="","",IF(ISNUMBER($A12930),$A12930,IFERROR(DATEVALUE($A12930),"")))</f>
        <v/>
      </c>
      <c r="F12930" s="12">
        <f>IF($B12930="","",IF(ISNUMBER($B12930),HOUR($B12930)*2+MINUTE($B12930)/30,IFERROR(VALUE(LEFT($B12930,FIND(":",$B12930)-1))*2+VALUE(MID($B12930,FIND(":",$B12930)+1,2))/30,"")))</f>
        <v/>
      </c>
      <c r="G12930" s="12">
        <f>IF($E12930="","",IF(WEEKDAY($E12930,2)&lt;6,1,0))</f>
        <v/>
      </c>
      <c r="H12930" s="12">
        <f>IF(OR($E12930="",$F12930=""),"",IF(AND($G12930=1,$F12930&gt;='Working Hours'!$C$8,$F12930&lt;'Working Hours'!$C$9),1,0))</f>
        <v/>
      </c>
    </row>
    <row r="12931">
      <c r="A12931" s="11" t="n"/>
      <c r="B12931" s="11" t="n"/>
      <c r="C12931" s="11" t="n"/>
      <c r="E12931" s="12">
        <f>IF($A12931="","",IF(ISNUMBER($A12931),$A12931,IFERROR(DATEVALUE($A12931),"")))</f>
        <v/>
      </c>
      <c r="F12931" s="12">
        <f>IF($B12931="","",IF(ISNUMBER($B12931),HOUR($B12931)*2+MINUTE($B12931)/30,IFERROR(VALUE(LEFT($B12931,FIND(":",$B12931)-1))*2+VALUE(MID($B12931,FIND(":",$B12931)+1,2))/30,"")))</f>
        <v/>
      </c>
      <c r="G12931" s="12">
        <f>IF($E12931="","",IF(WEEKDAY($E12931,2)&lt;6,1,0))</f>
        <v/>
      </c>
      <c r="H12931" s="12">
        <f>IF(OR($E12931="",$F12931=""),"",IF(AND($G12931=1,$F12931&gt;='Working Hours'!$C$8,$F12931&lt;'Working Hours'!$C$9),1,0))</f>
        <v/>
      </c>
    </row>
    <row r="12932">
      <c r="A12932" s="11" t="n"/>
      <c r="B12932" s="11" t="n"/>
      <c r="C12932" s="11" t="n"/>
      <c r="E12932" s="12">
        <f>IF($A12932="","",IF(ISNUMBER($A12932),$A12932,IFERROR(DATEVALUE($A12932),"")))</f>
        <v/>
      </c>
      <c r="F12932" s="12">
        <f>IF($B12932="","",IF(ISNUMBER($B12932),HOUR($B12932)*2+MINUTE($B12932)/30,IFERROR(VALUE(LEFT($B12932,FIND(":",$B12932)-1))*2+VALUE(MID($B12932,FIND(":",$B12932)+1,2))/30,"")))</f>
        <v/>
      </c>
      <c r="G12932" s="12">
        <f>IF($E12932="","",IF(WEEKDAY($E12932,2)&lt;6,1,0))</f>
        <v/>
      </c>
      <c r="H12932" s="12">
        <f>IF(OR($E12932="",$F12932=""),"",IF(AND($G12932=1,$F12932&gt;='Working Hours'!$C$8,$F12932&lt;'Working Hours'!$C$9),1,0))</f>
        <v/>
      </c>
    </row>
    <row r="12933">
      <c r="A12933" s="11" t="n"/>
      <c r="B12933" s="11" t="n"/>
      <c r="C12933" s="11" t="n"/>
      <c r="E12933" s="12">
        <f>IF($A12933="","",IF(ISNUMBER($A12933),$A12933,IFERROR(DATEVALUE($A12933),"")))</f>
        <v/>
      </c>
      <c r="F12933" s="12">
        <f>IF($B12933="","",IF(ISNUMBER($B12933),HOUR($B12933)*2+MINUTE($B12933)/30,IFERROR(VALUE(LEFT($B12933,FIND(":",$B12933)-1))*2+VALUE(MID($B12933,FIND(":",$B12933)+1,2))/30,"")))</f>
        <v/>
      </c>
      <c r="G12933" s="12">
        <f>IF($E12933="","",IF(WEEKDAY($E12933,2)&lt;6,1,0))</f>
        <v/>
      </c>
      <c r="H12933" s="12">
        <f>IF(OR($E12933="",$F12933=""),"",IF(AND($G12933=1,$F12933&gt;='Working Hours'!$C$8,$F12933&lt;'Working Hours'!$C$9),1,0))</f>
        <v/>
      </c>
    </row>
    <row r="12934">
      <c r="A12934" s="11" t="n"/>
      <c r="B12934" s="11" t="n"/>
      <c r="C12934" s="11" t="n"/>
      <c r="E12934" s="12">
        <f>IF($A12934="","",IF(ISNUMBER($A12934),$A12934,IFERROR(DATEVALUE($A12934),"")))</f>
        <v/>
      </c>
      <c r="F12934" s="12">
        <f>IF($B12934="","",IF(ISNUMBER($B12934),HOUR($B12934)*2+MINUTE($B12934)/30,IFERROR(VALUE(LEFT($B12934,FIND(":",$B12934)-1))*2+VALUE(MID($B12934,FIND(":",$B12934)+1,2))/30,"")))</f>
        <v/>
      </c>
      <c r="G12934" s="12">
        <f>IF($E12934="","",IF(WEEKDAY($E12934,2)&lt;6,1,0))</f>
        <v/>
      </c>
      <c r="H12934" s="12">
        <f>IF(OR($E12934="",$F12934=""),"",IF(AND($G12934=1,$F12934&gt;='Working Hours'!$C$8,$F12934&lt;'Working Hours'!$C$9),1,0))</f>
        <v/>
      </c>
    </row>
    <row r="12935">
      <c r="A12935" s="11" t="n"/>
      <c r="B12935" s="11" t="n"/>
      <c r="C12935" s="11" t="n"/>
      <c r="E12935" s="12">
        <f>IF($A12935="","",IF(ISNUMBER($A12935),$A12935,IFERROR(DATEVALUE($A12935),"")))</f>
        <v/>
      </c>
      <c r="F12935" s="12">
        <f>IF($B12935="","",IF(ISNUMBER($B12935),HOUR($B12935)*2+MINUTE($B12935)/30,IFERROR(VALUE(LEFT($B12935,FIND(":",$B12935)-1))*2+VALUE(MID($B12935,FIND(":",$B12935)+1,2))/30,"")))</f>
        <v/>
      </c>
      <c r="G12935" s="12">
        <f>IF($E12935="","",IF(WEEKDAY($E12935,2)&lt;6,1,0))</f>
        <v/>
      </c>
      <c r="H12935" s="12">
        <f>IF(OR($E12935="",$F12935=""),"",IF(AND($G12935=1,$F12935&gt;='Working Hours'!$C$8,$F12935&lt;'Working Hours'!$C$9),1,0))</f>
        <v/>
      </c>
    </row>
    <row r="12936">
      <c r="A12936" s="11" t="n"/>
      <c r="B12936" s="11" t="n"/>
      <c r="C12936" s="11" t="n"/>
      <c r="E12936" s="12">
        <f>IF($A12936="","",IF(ISNUMBER($A12936),$A12936,IFERROR(DATEVALUE($A12936),"")))</f>
        <v/>
      </c>
      <c r="F12936" s="12">
        <f>IF($B12936="","",IF(ISNUMBER($B12936),HOUR($B12936)*2+MINUTE($B12936)/30,IFERROR(VALUE(LEFT($B12936,FIND(":",$B12936)-1))*2+VALUE(MID($B12936,FIND(":",$B12936)+1,2))/30,"")))</f>
        <v/>
      </c>
      <c r="G12936" s="12">
        <f>IF($E12936="","",IF(WEEKDAY($E12936,2)&lt;6,1,0))</f>
        <v/>
      </c>
      <c r="H12936" s="12">
        <f>IF(OR($E12936="",$F12936=""),"",IF(AND($G12936=1,$F12936&gt;='Working Hours'!$C$8,$F12936&lt;'Working Hours'!$C$9),1,0))</f>
        <v/>
      </c>
    </row>
    <row r="12937">
      <c r="A12937" s="11" t="n"/>
      <c r="B12937" s="11" t="n"/>
      <c r="C12937" s="11" t="n"/>
      <c r="E12937" s="12">
        <f>IF($A12937="","",IF(ISNUMBER($A12937),$A12937,IFERROR(DATEVALUE($A12937),"")))</f>
        <v/>
      </c>
      <c r="F12937" s="12">
        <f>IF($B12937="","",IF(ISNUMBER($B12937),HOUR($B12937)*2+MINUTE($B12937)/30,IFERROR(VALUE(LEFT($B12937,FIND(":",$B12937)-1))*2+VALUE(MID($B12937,FIND(":",$B12937)+1,2))/30,"")))</f>
        <v/>
      </c>
      <c r="G12937" s="12">
        <f>IF($E12937="","",IF(WEEKDAY($E12937,2)&lt;6,1,0))</f>
        <v/>
      </c>
      <c r="H12937" s="12">
        <f>IF(OR($E12937="",$F12937=""),"",IF(AND($G12937=1,$F12937&gt;='Working Hours'!$C$8,$F12937&lt;'Working Hours'!$C$9),1,0))</f>
        <v/>
      </c>
    </row>
    <row r="12938">
      <c r="A12938" s="11" t="n"/>
      <c r="B12938" s="11" t="n"/>
      <c r="C12938" s="11" t="n"/>
      <c r="E12938" s="12">
        <f>IF($A12938="","",IF(ISNUMBER($A12938),$A12938,IFERROR(DATEVALUE($A12938),"")))</f>
        <v/>
      </c>
      <c r="F12938" s="12">
        <f>IF($B12938="","",IF(ISNUMBER($B12938),HOUR($B12938)*2+MINUTE($B12938)/30,IFERROR(VALUE(LEFT($B12938,FIND(":",$B12938)-1))*2+VALUE(MID($B12938,FIND(":",$B12938)+1,2))/30,"")))</f>
        <v/>
      </c>
      <c r="G12938" s="12">
        <f>IF($E12938="","",IF(WEEKDAY($E12938,2)&lt;6,1,0))</f>
        <v/>
      </c>
      <c r="H12938" s="12">
        <f>IF(OR($E12938="",$F12938=""),"",IF(AND($G12938=1,$F12938&gt;='Working Hours'!$C$8,$F12938&lt;'Working Hours'!$C$9),1,0))</f>
        <v/>
      </c>
    </row>
    <row r="12939">
      <c r="A12939" s="11" t="n"/>
      <c r="B12939" s="11" t="n"/>
      <c r="C12939" s="11" t="n"/>
      <c r="E12939" s="12">
        <f>IF($A12939="","",IF(ISNUMBER($A12939),$A12939,IFERROR(DATEVALUE($A12939),"")))</f>
        <v/>
      </c>
      <c r="F12939" s="12">
        <f>IF($B12939="","",IF(ISNUMBER($B12939),HOUR($B12939)*2+MINUTE($B12939)/30,IFERROR(VALUE(LEFT($B12939,FIND(":",$B12939)-1))*2+VALUE(MID($B12939,FIND(":",$B12939)+1,2))/30,"")))</f>
        <v/>
      </c>
      <c r="G12939" s="12">
        <f>IF($E12939="","",IF(WEEKDAY($E12939,2)&lt;6,1,0))</f>
        <v/>
      </c>
      <c r="H12939" s="12">
        <f>IF(OR($E12939="",$F12939=""),"",IF(AND($G12939=1,$F12939&gt;='Working Hours'!$C$8,$F12939&lt;'Working Hours'!$C$9),1,0))</f>
        <v/>
      </c>
    </row>
    <row r="12940">
      <c r="A12940" s="11" t="n"/>
      <c r="B12940" s="11" t="n"/>
      <c r="C12940" s="11" t="n"/>
      <c r="E12940" s="12">
        <f>IF($A12940="","",IF(ISNUMBER($A12940),$A12940,IFERROR(DATEVALUE($A12940),"")))</f>
        <v/>
      </c>
      <c r="F12940" s="12">
        <f>IF($B12940="","",IF(ISNUMBER($B12940),HOUR($B12940)*2+MINUTE($B12940)/30,IFERROR(VALUE(LEFT($B12940,FIND(":",$B12940)-1))*2+VALUE(MID($B12940,FIND(":",$B12940)+1,2))/30,"")))</f>
        <v/>
      </c>
      <c r="G12940" s="12">
        <f>IF($E12940="","",IF(WEEKDAY($E12940,2)&lt;6,1,0))</f>
        <v/>
      </c>
      <c r="H12940" s="12">
        <f>IF(OR($E12940="",$F12940=""),"",IF(AND($G12940=1,$F12940&gt;='Working Hours'!$C$8,$F12940&lt;'Working Hours'!$C$9),1,0))</f>
        <v/>
      </c>
    </row>
    <row r="12941">
      <c r="A12941" s="11" t="n"/>
      <c r="B12941" s="11" t="n"/>
      <c r="C12941" s="11" t="n"/>
      <c r="E12941" s="12">
        <f>IF($A12941="","",IF(ISNUMBER($A12941),$A12941,IFERROR(DATEVALUE($A12941),"")))</f>
        <v/>
      </c>
      <c r="F12941" s="12">
        <f>IF($B12941="","",IF(ISNUMBER($B12941),HOUR($B12941)*2+MINUTE($B12941)/30,IFERROR(VALUE(LEFT($B12941,FIND(":",$B12941)-1))*2+VALUE(MID($B12941,FIND(":",$B12941)+1,2))/30,"")))</f>
        <v/>
      </c>
      <c r="G12941" s="12">
        <f>IF($E12941="","",IF(WEEKDAY($E12941,2)&lt;6,1,0))</f>
        <v/>
      </c>
      <c r="H12941" s="12">
        <f>IF(OR($E12941="",$F12941=""),"",IF(AND($G12941=1,$F12941&gt;='Working Hours'!$C$8,$F12941&lt;'Working Hours'!$C$9),1,0))</f>
        <v/>
      </c>
    </row>
    <row r="12942">
      <c r="A12942" s="11" t="n"/>
      <c r="B12942" s="11" t="n"/>
      <c r="C12942" s="11" t="n"/>
      <c r="E12942" s="12">
        <f>IF($A12942="","",IF(ISNUMBER($A12942),$A12942,IFERROR(DATEVALUE($A12942),"")))</f>
        <v/>
      </c>
      <c r="F12942" s="12">
        <f>IF($B12942="","",IF(ISNUMBER($B12942),HOUR($B12942)*2+MINUTE($B12942)/30,IFERROR(VALUE(LEFT($B12942,FIND(":",$B12942)-1))*2+VALUE(MID($B12942,FIND(":",$B12942)+1,2))/30,"")))</f>
        <v/>
      </c>
      <c r="G12942" s="12">
        <f>IF($E12942="","",IF(WEEKDAY($E12942,2)&lt;6,1,0))</f>
        <v/>
      </c>
      <c r="H12942" s="12">
        <f>IF(OR($E12942="",$F12942=""),"",IF(AND($G12942=1,$F12942&gt;='Working Hours'!$C$8,$F12942&lt;'Working Hours'!$C$9),1,0))</f>
        <v/>
      </c>
    </row>
    <row r="12943">
      <c r="A12943" s="11" t="n"/>
      <c r="B12943" s="11" t="n"/>
      <c r="C12943" s="11" t="n"/>
      <c r="E12943" s="12">
        <f>IF($A12943="","",IF(ISNUMBER($A12943),$A12943,IFERROR(DATEVALUE($A12943),"")))</f>
        <v/>
      </c>
      <c r="F12943" s="12">
        <f>IF($B12943="","",IF(ISNUMBER($B12943),HOUR($B12943)*2+MINUTE($B12943)/30,IFERROR(VALUE(LEFT($B12943,FIND(":",$B12943)-1))*2+VALUE(MID($B12943,FIND(":",$B12943)+1,2))/30,"")))</f>
        <v/>
      </c>
      <c r="G12943" s="12">
        <f>IF($E12943="","",IF(WEEKDAY($E12943,2)&lt;6,1,0))</f>
        <v/>
      </c>
      <c r="H12943" s="12">
        <f>IF(OR($E12943="",$F12943=""),"",IF(AND($G12943=1,$F12943&gt;='Working Hours'!$C$8,$F12943&lt;'Working Hours'!$C$9),1,0))</f>
        <v/>
      </c>
    </row>
    <row r="12944">
      <c r="A12944" s="11" t="n"/>
      <c r="B12944" s="11" t="n"/>
      <c r="C12944" s="11" t="n"/>
      <c r="E12944" s="12">
        <f>IF($A12944="","",IF(ISNUMBER($A12944),$A12944,IFERROR(DATEVALUE($A12944),"")))</f>
        <v/>
      </c>
      <c r="F12944" s="12">
        <f>IF($B12944="","",IF(ISNUMBER($B12944),HOUR($B12944)*2+MINUTE($B12944)/30,IFERROR(VALUE(LEFT($B12944,FIND(":",$B12944)-1))*2+VALUE(MID($B12944,FIND(":",$B12944)+1,2))/30,"")))</f>
        <v/>
      </c>
      <c r="G12944" s="12">
        <f>IF($E12944="","",IF(WEEKDAY($E12944,2)&lt;6,1,0))</f>
        <v/>
      </c>
      <c r="H12944" s="12">
        <f>IF(OR($E12944="",$F12944=""),"",IF(AND($G12944=1,$F12944&gt;='Working Hours'!$C$8,$F12944&lt;'Working Hours'!$C$9),1,0))</f>
        <v/>
      </c>
    </row>
    <row r="12945">
      <c r="A12945" s="11" t="n"/>
      <c r="B12945" s="11" t="n"/>
      <c r="C12945" s="11" t="n"/>
      <c r="E12945" s="12">
        <f>IF($A12945="","",IF(ISNUMBER($A12945),$A12945,IFERROR(DATEVALUE($A12945),"")))</f>
        <v/>
      </c>
      <c r="F12945" s="12">
        <f>IF($B12945="","",IF(ISNUMBER($B12945),HOUR($B12945)*2+MINUTE($B12945)/30,IFERROR(VALUE(LEFT($B12945,FIND(":",$B12945)-1))*2+VALUE(MID($B12945,FIND(":",$B12945)+1,2))/30,"")))</f>
        <v/>
      </c>
      <c r="G12945" s="12">
        <f>IF($E12945="","",IF(WEEKDAY($E12945,2)&lt;6,1,0))</f>
        <v/>
      </c>
      <c r="H12945" s="12">
        <f>IF(OR($E12945="",$F12945=""),"",IF(AND($G12945=1,$F12945&gt;='Working Hours'!$C$8,$F12945&lt;'Working Hours'!$C$9),1,0))</f>
        <v/>
      </c>
    </row>
    <row r="12946">
      <c r="A12946" s="11" t="n"/>
      <c r="B12946" s="11" t="n"/>
      <c r="C12946" s="11" t="n"/>
      <c r="E12946" s="12">
        <f>IF($A12946="","",IF(ISNUMBER($A12946),$A12946,IFERROR(DATEVALUE($A12946),"")))</f>
        <v/>
      </c>
      <c r="F12946" s="12">
        <f>IF($B12946="","",IF(ISNUMBER($B12946),HOUR($B12946)*2+MINUTE($B12946)/30,IFERROR(VALUE(LEFT($B12946,FIND(":",$B12946)-1))*2+VALUE(MID($B12946,FIND(":",$B12946)+1,2))/30,"")))</f>
        <v/>
      </c>
      <c r="G12946" s="12">
        <f>IF($E12946="","",IF(WEEKDAY($E12946,2)&lt;6,1,0))</f>
        <v/>
      </c>
      <c r="H12946" s="12">
        <f>IF(OR($E12946="",$F12946=""),"",IF(AND($G12946=1,$F12946&gt;='Working Hours'!$C$8,$F12946&lt;'Working Hours'!$C$9),1,0))</f>
        <v/>
      </c>
    </row>
    <row r="12947">
      <c r="A12947" s="11" t="n"/>
      <c r="B12947" s="11" t="n"/>
      <c r="C12947" s="11" t="n"/>
      <c r="E12947" s="12">
        <f>IF($A12947="","",IF(ISNUMBER($A12947),$A12947,IFERROR(DATEVALUE($A12947),"")))</f>
        <v/>
      </c>
      <c r="F12947" s="12">
        <f>IF($B12947="","",IF(ISNUMBER($B12947),HOUR($B12947)*2+MINUTE($B12947)/30,IFERROR(VALUE(LEFT($B12947,FIND(":",$B12947)-1))*2+VALUE(MID($B12947,FIND(":",$B12947)+1,2))/30,"")))</f>
        <v/>
      </c>
      <c r="G12947" s="12">
        <f>IF($E12947="","",IF(WEEKDAY($E12947,2)&lt;6,1,0))</f>
        <v/>
      </c>
      <c r="H12947" s="12">
        <f>IF(OR($E12947="",$F12947=""),"",IF(AND($G12947=1,$F12947&gt;='Working Hours'!$C$8,$F12947&lt;'Working Hours'!$C$9),1,0))</f>
        <v/>
      </c>
    </row>
    <row r="12948">
      <c r="A12948" s="11" t="n"/>
      <c r="B12948" s="11" t="n"/>
      <c r="C12948" s="11" t="n"/>
      <c r="E12948" s="12">
        <f>IF($A12948="","",IF(ISNUMBER($A12948),$A12948,IFERROR(DATEVALUE($A12948),"")))</f>
        <v/>
      </c>
      <c r="F12948" s="12">
        <f>IF($B12948="","",IF(ISNUMBER($B12948),HOUR($B12948)*2+MINUTE($B12948)/30,IFERROR(VALUE(LEFT($B12948,FIND(":",$B12948)-1))*2+VALUE(MID($B12948,FIND(":",$B12948)+1,2))/30,"")))</f>
        <v/>
      </c>
      <c r="G12948" s="12">
        <f>IF($E12948="","",IF(WEEKDAY($E12948,2)&lt;6,1,0))</f>
        <v/>
      </c>
      <c r="H12948" s="12">
        <f>IF(OR($E12948="",$F12948=""),"",IF(AND($G12948=1,$F12948&gt;='Working Hours'!$C$8,$F12948&lt;'Working Hours'!$C$9),1,0))</f>
        <v/>
      </c>
    </row>
    <row r="12949">
      <c r="A12949" s="11" t="n"/>
      <c r="B12949" s="11" t="n"/>
      <c r="C12949" s="11" t="n"/>
      <c r="E12949" s="12">
        <f>IF($A12949="","",IF(ISNUMBER($A12949),$A12949,IFERROR(DATEVALUE($A12949),"")))</f>
        <v/>
      </c>
      <c r="F12949" s="12">
        <f>IF($B12949="","",IF(ISNUMBER($B12949),HOUR($B12949)*2+MINUTE($B12949)/30,IFERROR(VALUE(LEFT($B12949,FIND(":",$B12949)-1))*2+VALUE(MID($B12949,FIND(":",$B12949)+1,2))/30,"")))</f>
        <v/>
      </c>
      <c r="G12949" s="12">
        <f>IF($E12949="","",IF(WEEKDAY($E12949,2)&lt;6,1,0))</f>
        <v/>
      </c>
      <c r="H12949" s="12">
        <f>IF(OR($E12949="",$F12949=""),"",IF(AND($G12949=1,$F12949&gt;='Working Hours'!$C$8,$F12949&lt;'Working Hours'!$C$9),1,0))</f>
        <v/>
      </c>
    </row>
    <row r="12950">
      <c r="A12950" s="11" t="n"/>
      <c r="B12950" s="11" t="n"/>
      <c r="C12950" s="11" t="n"/>
      <c r="E12950" s="12">
        <f>IF($A12950="","",IF(ISNUMBER($A12950),$A12950,IFERROR(DATEVALUE($A12950),"")))</f>
        <v/>
      </c>
      <c r="F12950" s="12">
        <f>IF($B12950="","",IF(ISNUMBER($B12950),HOUR($B12950)*2+MINUTE($B12950)/30,IFERROR(VALUE(LEFT($B12950,FIND(":",$B12950)-1))*2+VALUE(MID($B12950,FIND(":",$B12950)+1,2))/30,"")))</f>
        <v/>
      </c>
      <c r="G12950" s="12">
        <f>IF($E12950="","",IF(WEEKDAY($E12950,2)&lt;6,1,0))</f>
        <v/>
      </c>
      <c r="H12950" s="12">
        <f>IF(OR($E12950="",$F12950=""),"",IF(AND($G12950=1,$F12950&gt;='Working Hours'!$C$8,$F12950&lt;'Working Hours'!$C$9),1,0))</f>
        <v/>
      </c>
    </row>
    <row r="12951">
      <c r="A12951" s="11" t="n"/>
      <c r="B12951" s="11" t="n"/>
      <c r="C12951" s="11" t="n"/>
      <c r="E12951" s="12">
        <f>IF($A12951="","",IF(ISNUMBER($A12951),$A12951,IFERROR(DATEVALUE($A12951),"")))</f>
        <v/>
      </c>
      <c r="F12951" s="12">
        <f>IF($B12951="","",IF(ISNUMBER($B12951),HOUR($B12951)*2+MINUTE($B12951)/30,IFERROR(VALUE(LEFT($B12951,FIND(":",$B12951)-1))*2+VALUE(MID($B12951,FIND(":",$B12951)+1,2))/30,"")))</f>
        <v/>
      </c>
      <c r="G12951" s="12">
        <f>IF($E12951="","",IF(WEEKDAY($E12951,2)&lt;6,1,0))</f>
        <v/>
      </c>
      <c r="H12951" s="12">
        <f>IF(OR($E12951="",$F12951=""),"",IF(AND($G12951=1,$F12951&gt;='Working Hours'!$C$8,$F12951&lt;'Working Hours'!$C$9),1,0))</f>
        <v/>
      </c>
    </row>
    <row r="12952">
      <c r="A12952" s="11" t="n"/>
      <c r="B12952" s="11" t="n"/>
      <c r="C12952" s="11" t="n"/>
      <c r="E12952" s="12">
        <f>IF($A12952="","",IF(ISNUMBER($A12952),$A12952,IFERROR(DATEVALUE($A12952),"")))</f>
        <v/>
      </c>
      <c r="F12952" s="12">
        <f>IF($B12952="","",IF(ISNUMBER($B12952),HOUR($B12952)*2+MINUTE($B12952)/30,IFERROR(VALUE(LEFT($B12952,FIND(":",$B12952)-1))*2+VALUE(MID($B12952,FIND(":",$B12952)+1,2))/30,"")))</f>
        <v/>
      </c>
      <c r="G12952" s="12">
        <f>IF($E12952="","",IF(WEEKDAY($E12952,2)&lt;6,1,0))</f>
        <v/>
      </c>
      <c r="H12952" s="12">
        <f>IF(OR($E12952="",$F12952=""),"",IF(AND($G12952=1,$F12952&gt;='Working Hours'!$C$8,$F12952&lt;'Working Hours'!$C$9),1,0))</f>
        <v/>
      </c>
    </row>
    <row r="12953">
      <c r="A12953" s="11" t="n"/>
      <c r="B12953" s="11" t="n"/>
      <c r="C12953" s="11" t="n"/>
      <c r="E12953" s="12">
        <f>IF($A12953="","",IF(ISNUMBER($A12953),$A12953,IFERROR(DATEVALUE($A12953),"")))</f>
        <v/>
      </c>
      <c r="F12953" s="12">
        <f>IF($B12953="","",IF(ISNUMBER($B12953),HOUR($B12953)*2+MINUTE($B12953)/30,IFERROR(VALUE(LEFT($B12953,FIND(":",$B12953)-1))*2+VALUE(MID($B12953,FIND(":",$B12953)+1,2))/30,"")))</f>
        <v/>
      </c>
      <c r="G12953" s="12">
        <f>IF($E12953="","",IF(WEEKDAY($E12953,2)&lt;6,1,0))</f>
        <v/>
      </c>
      <c r="H12953" s="12">
        <f>IF(OR($E12953="",$F12953=""),"",IF(AND($G12953=1,$F12953&gt;='Working Hours'!$C$8,$F12953&lt;'Working Hours'!$C$9),1,0))</f>
        <v/>
      </c>
    </row>
    <row r="12954">
      <c r="A12954" s="11" t="n"/>
      <c r="B12954" s="11" t="n"/>
      <c r="C12954" s="11" t="n"/>
      <c r="E12954" s="12">
        <f>IF($A12954="","",IF(ISNUMBER($A12954),$A12954,IFERROR(DATEVALUE($A12954),"")))</f>
        <v/>
      </c>
      <c r="F12954" s="12">
        <f>IF($B12954="","",IF(ISNUMBER($B12954),HOUR($B12954)*2+MINUTE($B12954)/30,IFERROR(VALUE(LEFT($B12954,FIND(":",$B12954)-1))*2+VALUE(MID($B12954,FIND(":",$B12954)+1,2))/30,"")))</f>
        <v/>
      </c>
      <c r="G12954" s="12">
        <f>IF($E12954="","",IF(WEEKDAY($E12954,2)&lt;6,1,0))</f>
        <v/>
      </c>
      <c r="H12954" s="12">
        <f>IF(OR($E12954="",$F12954=""),"",IF(AND($G12954=1,$F12954&gt;='Working Hours'!$C$8,$F12954&lt;'Working Hours'!$C$9),1,0))</f>
        <v/>
      </c>
    </row>
    <row r="12955">
      <c r="A12955" s="11" t="n"/>
      <c r="B12955" s="11" t="n"/>
      <c r="C12955" s="11" t="n"/>
      <c r="E12955" s="12">
        <f>IF($A12955="","",IF(ISNUMBER($A12955),$A12955,IFERROR(DATEVALUE($A12955),"")))</f>
        <v/>
      </c>
      <c r="F12955" s="12">
        <f>IF($B12955="","",IF(ISNUMBER($B12955),HOUR($B12955)*2+MINUTE($B12955)/30,IFERROR(VALUE(LEFT($B12955,FIND(":",$B12955)-1))*2+VALUE(MID($B12955,FIND(":",$B12955)+1,2))/30,"")))</f>
        <v/>
      </c>
      <c r="G12955" s="12">
        <f>IF($E12955="","",IF(WEEKDAY($E12955,2)&lt;6,1,0))</f>
        <v/>
      </c>
      <c r="H12955" s="12">
        <f>IF(OR($E12955="",$F12955=""),"",IF(AND($G12955=1,$F12955&gt;='Working Hours'!$C$8,$F12955&lt;'Working Hours'!$C$9),1,0))</f>
        <v/>
      </c>
    </row>
    <row r="12956">
      <c r="A12956" s="11" t="n"/>
      <c r="B12956" s="11" t="n"/>
      <c r="C12956" s="11" t="n"/>
      <c r="E12956" s="12">
        <f>IF($A12956="","",IF(ISNUMBER($A12956),$A12956,IFERROR(DATEVALUE($A12956),"")))</f>
        <v/>
      </c>
      <c r="F12956" s="12">
        <f>IF($B12956="","",IF(ISNUMBER($B12956),HOUR($B12956)*2+MINUTE($B12956)/30,IFERROR(VALUE(LEFT($B12956,FIND(":",$B12956)-1))*2+VALUE(MID($B12956,FIND(":",$B12956)+1,2))/30,"")))</f>
        <v/>
      </c>
      <c r="G12956" s="12">
        <f>IF($E12956="","",IF(WEEKDAY($E12956,2)&lt;6,1,0))</f>
        <v/>
      </c>
      <c r="H12956" s="12">
        <f>IF(OR($E12956="",$F12956=""),"",IF(AND($G12956=1,$F12956&gt;='Working Hours'!$C$8,$F12956&lt;'Working Hours'!$C$9),1,0))</f>
        <v/>
      </c>
    </row>
    <row r="12957">
      <c r="A12957" s="11" t="n"/>
      <c r="B12957" s="11" t="n"/>
      <c r="C12957" s="11" t="n"/>
      <c r="E12957" s="12">
        <f>IF($A12957="","",IF(ISNUMBER($A12957),$A12957,IFERROR(DATEVALUE($A12957),"")))</f>
        <v/>
      </c>
      <c r="F12957" s="12">
        <f>IF($B12957="","",IF(ISNUMBER($B12957),HOUR($B12957)*2+MINUTE($B12957)/30,IFERROR(VALUE(LEFT($B12957,FIND(":",$B12957)-1))*2+VALUE(MID($B12957,FIND(":",$B12957)+1,2))/30,"")))</f>
        <v/>
      </c>
      <c r="G12957" s="12">
        <f>IF($E12957="","",IF(WEEKDAY($E12957,2)&lt;6,1,0))</f>
        <v/>
      </c>
      <c r="H12957" s="12">
        <f>IF(OR($E12957="",$F12957=""),"",IF(AND($G12957=1,$F12957&gt;='Working Hours'!$C$8,$F12957&lt;'Working Hours'!$C$9),1,0))</f>
        <v/>
      </c>
    </row>
    <row r="12958">
      <c r="A12958" s="11" t="n"/>
      <c r="B12958" s="11" t="n"/>
      <c r="C12958" s="11" t="n"/>
      <c r="E12958" s="12">
        <f>IF($A12958="","",IF(ISNUMBER($A12958),$A12958,IFERROR(DATEVALUE($A12958),"")))</f>
        <v/>
      </c>
      <c r="F12958" s="12">
        <f>IF($B12958="","",IF(ISNUMBER($B12958),HOUR($B12958)*2+MINUTE($B12958)/30,IFERROR(VALUE(LEFT($B12958,FIND(":",$B12958)-1))*2+VALUE(MID($B12958,FIND(":",$B12958)+1,2))/30,"")))</f>
        <v/>
      </c>
      <c r="G12958" s="12">
        <f>IF($E12958="","",IF(WEEKDAY($E12958,2)&lt;6,1,0))</f>
        <v/>
      </c>
      <c r="H12958" s="12">
        <f>IF(OR($E12958="",$F12958=""),"",IF(AND($G12958=1,$F12958&gt;='Working Hours'!$C$8,$F12958&lt;'Working Hours'!$C$9),1,0))</f>
        <v/>
      </c>
    </row>
    <row r="12959">
      <c r="A12959" s="11" t="n"/>
      <c r="B12959" s="11" t="n"/>
      <c r="C12959" s="11" t="n"/>
      <c r="E12959" s="12">
        <f>IF($A12959="","",IF(ISNUMBER($A12959),$A12959,IFERROR(DATEVALUE($A12959),"")))</f>
        <v/>
      </c>
      <c r="F12959" s="12">
        <f>IF($B12959="","",IF(ISNUMBER($B12959),HOUR($B12959)*2+MINUTE($B12959)/30,IFERROR(VALUE(LEFT($B12959,FIND(":",$B12959)-1))*2+VALUE(MID($B12959,FIND(":",$B12959)+1,2))/30,"")))</f>
        <v/>
      </c>
      <c r="G12959" s="12">
        <f>IF($E12959="","",IF(WEEKDAY($E12959,2)&lt;6,1,0))</f>
        <v/>
      </c>
      <c r="H12959" s="12">
        <f>IF(OR($E12959="",$F12959=""),"",IF(AND($G12959=1,$F12959&gt;='Working Hours'!$C$8,$F12959&lt;'Working Hours'!$C$9),1,0))</f>
        <v/>
      </c>
    </row>
    <row r="12960">
      <c r="A12960" s="11" t="n"/>
      <c r="B12960" s="11" t="n"/>
      <c r="C12960" s="11" t="n"/>
      <c r="E12960" s="12">
        <f>IF($A12960="","",IF(ISNUMBER($A12960),$A12960,IFERROR(DATEVALUE($A12960),"")))</f>
        <v/>
      </c>
      <c r="F12960" s="12">
        <f>IF($B12960="","",IF(ISNUMBER($B12960),HOUR($B12960)*2+MINUTE($B12960)/30,IFERROR(VALUE(LEFT($B12960,FIND(":",$B12960)-1))*2+VALUE(MID($B12960,FIND(":",$B12960)+1,2))/30,"")))</f>
        <v/>
      </c>
      <c r="G12960" s="12">
        <f>IF($E12960="","",IF(WEEKDAY($E12960,2)&lt;6,1,0))</f>
        <v/>
      </c>
      <c r="H12960" s="12">
        <f>IF(OR($E12960="",$F12960=""),"",IF(AND($G12960=1,$F12960&gt;='Working Hours'!$C$8,$F12960&lt;'Working Hours'!$C$9),1,0))</f>
        <v/>
      </c>
    </row>
    <row r="12961">
      <c r="A12961" s="11" t="n"/>
      <c r="B12961" s="11" t="n"/>
      <c r="C12961" s="11" t="n"/>
      <c r="E12961" s="12">
        <f>IF($A12961="","",IF(ISNUMBER($A12961),$A12961,IFERROR(DATEVALUE($A12961),"")))</f>
        <v/>
      </c>
      <c r="F12961" s="12">
        <f>IF($B12961="","",IF(ISNUMBER($B12961),HOUR($B12961)*2+MINUTE($B12961)/30,IFERROR(VALUE(LEFT($B12961,FIND(":",$B12961)-1))*2+VALUE(MID($B12961,FIND(":",$B12961)+1,2))/30,"")))</f>
        <v/>
      </c>
      <c r="G12961" s="12">
        <f>IF($E12961="","",IF(WEEKDAY($E12961,2)&lt;6,1,0))</f>
        <v/>
      </c>
      <c r="H12961" s="12">
        <f>IF(OR($E12961="",$F12961=""),"",IF(AND($G12961=1,$F12961&gt;='Working Hours'!$C$8,$F12961&lt;'Working Hours'!$C$9),1,0))</f>
        <v/>
      </c>
    </row>
    <row r="12962">
      <c r="A12962" s="11" t="n"/>
      <c r="B12962" s="11" t="n"/>
      <c r="C12962" s="11" t="n"/>
      <c r="E12962" s="12">
        <f>IF($A12962="","",IF(ISNUMBER($A12962),$A12962,IFERROR(DATEVALUE($A12962),"")))</f>
        <v/>
      </c>
      <c r="F12962" s="12">
        <f>IF($B12962="","",IF(ISNUMBER($B12962),HOUR($B12962)*2+MINUTE($B12962)/30,IFERROR(VALUE(LEFT($B12962,FIND(":",$B12962)-1))*2+VALUE(MID($B12962,FIND(":",$B12962)+1,2))/30,"")))</f>
        <v/>
      </c>
      <c r="G12962" s="12">
        <f>IF($E12962="","",IF(WEEKDAY($E12962,2)&lt;6,1,0))</f>
        <v/>
      </c>
      <c r="H12962" s="12">
        <f>IF(OR($E12962="",$F12962=""),"",IF(AND($G12962=1,$F12962&gt;='Working Hours'!$C$8,$F12962&lt;'Working Hours'!$C$9),1,0))</f>
        <v/>
      </c>
    </row>
    <row r="12963">
      <c r="A12963" s="11" t="n"/>
      <c r="B12963" s="11" t="n"/>
      <c r="C12963" s="11" t="n"/>
      <c r="E12963" s="12">
        <f>IF($A12963="","",IF(ISNUMBER($A12963),$A12963,IFERROR(DATEVALUE($A12963),"")))</f>
        <v/>
      </c>
      <c r="F12963" s="12">
        <f>IF($B12963="","",IF(ISNUMBER($B12963),HOUR($B12963)*2+MINUTE($B12963)/30,IFERROR(VALUE(LEFT($B12963,FIND(":",$B12963)-1))*2+VALUE(MID($B12963,FIND(":",$B12963)+1,2))/30,"")))</f>
        <v/>
      </c>
      <c r="G12963" s="12">
        <f>IF($E12963="","",IF(WEEKDAY($E12963,2)&lt;6,1,0))</f>
        <v/>
      </c>
      <c r="H12963" s="12">
        <f>IF(OR($E12963="",$F12963=""),"",IF(AND($G12963=1,$F12963&gt;='Working Hours'!$C$8,$F12963&lt;'Working Hours'!$C$9),1,0))</f>
        <v/>
      </c>
    </row>
    <row r="12964">
      <c r="A12964" s="11" t="n"/>
      <c r="B12964" s="11" t="n"/>
      <c r="C12964" s="11" t="n"/>
      <c r="E12964" s="12">
        <f>IF($A12964="","",IF(ISNUMBER($A12964),$A12964,IFERROR(DATEVALUE($A12964),"")))</f>
        <v/>
      </c>
      <c r="F12964" s="12">
        <f>IF($B12964="","",IF(ISNUMBER($B12964),HOUR($B12964)*2+MINUTE($B12964)/30,IFERROR(VALUE(LEFT($B12964,FIND(":",$B12964)-1))*2+VALUE(MID($B12964,FIND(":",$B12964)+1,2))/30,"")))</f>
        <v/>
      </c>
      <c r="G12964" s="12">
        <f>IF($E12964="","",IF(WEEKDAY($E12964,2)&lt;6,1,0))</f>
        <v/>
      </c>
      <c r="H12964" s="12">
        <f>IF(OR($E12964="",$F12964=""),"",IF(AND($G12964=1,$F12964&gt;='Working Hours'!$C$8,$F12964&lt;'Working Hours'!$C$9),1,0))</f>
        <v/>
      </c>
    </row>
    <row r="12965">
      <c r="A12965" s="11" t="n"/>
      <c r="B12965" s="11" t="n"/>
      <c r="C12965" s="11" t="n"/>
      <c r="E12965" s="12">
        <f>IF($A12965="","",IF(ISNUMBER($A12965),$A12965,IFERROR(DATEVALUE($A12965),"")))</f>
        <v/>
      </c>
      <c r="F12965" s="12">
        <f>IF($B12965="","",IF(ISNUMBER($B12965),HOUR($B12965)*2+MINUTE($B12965)/30,IFERROR(VALUE(LEFT($B12965,FIND(":",$B12965)-1))*2+VALUE(MID($B12965,FIND(":",$B12965)+1,2))/30,"")))</f>
        <v/>
      </c>
      <c r="G12965" s="12">
        <f>IF($E12965="","",IF(WEEKDAY($E12965,2)&lt;6,1,0))</f>
        <v/>
      </c>
      <c r="H12965" s="12">
        <f>IF(OR($E12965="",$F12965=""),"",IF(AND($G12965=1,$F12965&gt;='Working Hours'!$C$8,$F12965&lt;'Working Hours'!$C$9),1,0))</f>
        <v/>
      </c>
    </row>
    <row r="12966">
      <c r="A12966" s="11" t="n"/>
      <c r="B12966" s="11" t="n"/>
      <c r="C12966" s="11" t="n"/>
      <c r="E12966" s="12">
        <f>IF($A12966="","",IF(ISNUMBER($A12966),$A12966,IFERROR(DATEVALUE($A12966),"")))</f>
        <v/>
      </c>
      <c r="F12966" s="12">
        <f>IF($B12966="","",IF(ISNUMBER($B12966),HOUR($B12966)*2+MINUTE($B12966)/30,IFERROR(VALUE(LEFT($B12966,FIND(":",$B12966)-1))*2+VALUE(MID($B12966,FIND(":",$B12966)+1,2))/30,"")))</f>
        <v/>
      </c>
      <c r="G12966" s="12">
        <f>IF($E12966="","",IF(WEEKDAY($E12966,2)&lt;6,1,0))</f>
        <v/>
      </c>
      <c r="H12966" s="12">
        <f>IF(OR($E12966="",$F12966=""),"",IF(AND($G12966=1,$F12966&gt;='Working Hours'!$C$8,$F12966&lt;'Working Hours'!$C$9),1,0))</f>
        <v/>
      </c>
    </row>
    <row r="12967">
      <c r="A12967" s="11" t="n"/>
      <c r="B12967" s="11" t="n"/>
      <c r="C12967" s="11" t="n"/>
      <c r="E12967" s="12">
        <f>IF($A12967="","",IF(ISNUMBER($A12967),$A12967,IFERROR(DATEVALUE($A12967),"")))</f>
        <v/>
      </c>
      <c r="F12967" s="12">
        <f>IF($B12967="","",IF(ISNUMBER($B12967),HOUR($B12967)*2+MINUTE($B12967)/30,IFERROR(VALUE(LEFT($B12967,FIND(":",$B12967)-1))*2+VALUE(MID($B12967,FIND(":",$B12967)+1,2))/30,"")))</f>
        <v/>
      </c>
      <c r="G12967" s="12">
        <f>IF($E12967="","",IF(WEEKDAY($E12967,2)&lt;6,1,0))</f>
        <v/>
      </c>
      <c r="H12967" s="12">
        <f>IF(OR($E12967="",$F12967=""),"",IF(AND($G12967=1,$F12967&gt;='Working Hours'!$C$8,$F12967&lt;'Working Hours'!$C$9),1,0))</f>
        <v/>
      </c>
    </row>
    <row r="12968">
      <c r="A12968" s="11" t="n"/>
      <c r="B12968" s="11" t="n"/>
      <c r="C12968" s="11" t="n"/>
      <c r="E12968" s="12">
        <f>IF($A12968="","",IF(ISNUMBER($A12968),$A12968,IFERROR(DATEVALUE($A12968),"")))</f>
        <v/>
      </c>
      <c r="F12968" s="12">
        <f>IF($B12968="","",IF(ISNUMBER($B12968),HOUR($B12968)*2+MINUTE($B12968)/30,IFERROR(VALUE(LEFT($B12968,FIND(":",$B12968)-1))*2+VALUE(MID($B12968,FIND(":",$B12968)+1,2))/30,"")))</f>
        <v/>
      </c>
      <c r="G12968" s="12">
        <f>IF($E12968="","",IF(WEEKDAY($E12968,2)&lt;6,1,0))</f>
        <v/>
      </c>
      <c r="H12968" s="12">
        <f>IF(OR($E12968="",$F12968=""),"",IF(AND($G12968=1,$F12968&gt;='Working Hours'!$C$8,$F12968&lt;'Working Hours'!$C$9),1,0))</f>
        <v/>
      </c>
    </row>
    <row r="12969">
      <c r="A12969" s="11" t="n"/>
      <c r="B12969" s="11" t="n"/>
      <c r="C12969" s="11" t="n"/>
      <c r="E12969" s="12">
        <f>IF($A12969="","",IF(ISNUMBER($A12969),$A12969,IFERROR(DATEVALUE($A12969),"")))</f>
        <v/>
      </c>
      <c r="F12969" s="12">
        <f>IF($B12969="","",IF(ISNUMBER($B12969),HOUR($B12969)*2+MINUTE($B12969)/30,IFERROR(VALUE(LEFT($B12969,FIND(":",$B12969)-1))*2+VALUE(MID($B12969,FIND(":",$B12969)+1,2))/30,"")))</f>
        <v/>
      </c>
      <c r="G12969" s="12">
        <f>IF($E12969="","",IF(WEEKDAY($E12969,2)&lt;6,1,0))</f>
        <v/>
      </c>
      <c r="H12969" s="12">
        <f>IF(OR($E12969="",$F12969=""),"",IF(AND($G12969=1,$F12969&gt;='Working Hours'!$C$8,$F12969&lt;'Working Hours'!$C$9),1,0))</f>
        <v/>
      </c>
    </row>
    <row r="12970">
      <c r="A12970" s="11" t="n"/>
      <c r="B12970" s="11" t="n"/>
      <c r="C12970" s="11" t="n"/>
      <c r="E12970" s="12">
        <f>IF($A12970="","",IF(ISNUMBER($A12970),$A12970,IFERROR(DATEVALUE($A12970),"")))</f>
        <v/>
      </c>
      <c r="F12970" s="12">
        <f>IF($B12970="","",IF(ISNUMBER($B12970),HOUR($B12970)*2+MINUTE($B12970)/30,IFERROR(VALUE(LEFT($B12970,FIND(":",$B12970)-1))*2+VALUE(MID($B12970,FIND(":",$B12970)+1,2))/30,"")))</f>
        <v/>
      </c>
      <c r="G12970" s="12">
        <f>IF($E12970="","",IF(WEEKDAY($E12970,2)&lt;6,1,0))</f>
        <v/>
      </c>
      <c r="H12970" s="12">
        <f>IF(OR($E12970="",$F12970=""),"",IF(AND($G12970=1,$F12970&gt;='Working Hours'!$C$8,$F12970&lt;'Working Hours'!$C$9),1,0))</f>
        <v/>
      </c>
    </row>
    <row r="12971">
      <c r="A12971" s="11" t="n"/>
      <c r="B12971" s="11" t="n"/>
      <c r="C12971" s="11" t="n"/>
      <c r="E12971" s="12">
        <f>IF($A12971="","",IF(ISNUMBER($A12971),$A12971,IFERROR(DATEVALUE($A12971),"")))</f>
        <v/>
      </c>
      <c r="F12971" s="12">
        <f>IF($B12971="","",IF(ISNUMBER($B12971),HOUR($B12971)*2+MINUTE($B12971)/30,IFERROR(VALUE(LEFT($B12971,FIND(":",$B12971)-1))*2+VALUE(MID($B12971,FIND(":",$B12971)+1,2))/30,"")))</f>
        <v/>
      </c>
      <c r="G12971" s="12">
        <f>IF($E12971="","",IF(WEEKDAY($E12971,2)&lt;6,1,0))</f>
        <v/>
      </c>
      <c r="H12971" s="12">
        <f>IF(OR($E12971="",$F12971=""),"",IF(AND($G12971=1,$F12971&gt;='Working Hours'!$C$8,$F12971&lt;'Working Hours'!$C$9),1,0))</f>
        <v/>
      </c>
    </row>
    <row r="12972">
      <c r="A12972" s="11" t="n"/>
      <c r="B12972" s="11" t="n"/>
      <c r="C12972" s="11" t="n"/>
      <c r="E12972" s="12">
        <f>IF($A12972="","",IF(ISNUMBER($A12972),$A12972,IFERROR(DATEVALUE($A12972),"")))</f>
        <v/>
      </c>
      <c r="F12972" s="12">
        <f>IF($B12972="","",IF(ISNUMBER($B12972),HOUR($B12972)*2+MINUTE($B12972)/30,IFERROR(VALUE(LEFT($B12972,FIND(":",$B12972)-1))*2+VALUE(MID($B12972,FIND(":",$B12972)+1,2))/30,"")))</f>
        <v/>
      </c>
      <c r="G12972" s="12">
        <f>IF($E12972="","",IF(WEEKDAY($E12972,2)&lt;6,1,0))</f>
        <v/>
      </c>
      <c r="H12972" s="12">
        <f>IF(OR($E12972="",$F12972=""),"",IF(AND($G12972=1,$F12972&gt;='Working Hours'!$C$8,$F12972&lt;'Working Hours'!$C$9),1,0))</f>
        <v/>
      </c>
    </row>
    <row r="12973">
      <c r="A12973" s="11" t="n"/>
      <c r="B12973" s="11" t="n"/>
      <c r="C12973" s="11" t="n"/>
      <c r="E12973" s="12">
        <f>IF($A12973="","",IF(ISNUMBER($A12973),$A12973,IFERROR(DATEVALUE($A12973),"")))</f>
        <v/>
      </c>
      <c r="F12973" s="12">
        <f>IF($B12973="","",IF(ISNUMBER($B12973),HOUR($B12973)*2+MINUTE($B12973)/30,IFERROR(VALUE(LEFT($B12973,FIND(":",$B12973)-1))*2+VALUE(MID($B12973,FIND(":",$B12973)+1,2))/30,"")))</f>
        <v/>
      </c>
      <c r="G12973" s="12">
        <f>IF($E12973="","",IF(WEEKDAY($E12973,2)&lt;6,1,0))</f>
        <v/>
      </c>
      <c r="H12973" s="12">
        <f>IF(OR($E12973="",$F12973=""),"",IF(AND($G12973=1,$F12973&gt;='Working Hours'!$C$8,$F12973&lt;'Working Hours'!$C$9),1,0))</f>
        <v/>
      </c>
    </row>
    <row r="12974">
      <c r="A12974" s="11" t="n"/>
      <c r="B12974" s="11" t="n"/>
      <c r="C12974" s="11" t="n"/>
      <c r="E12974" s="12">
        <f>IF($A12974="","",IF(ISNUMBER($A12974),$A12974,IFERROR(DATEVALUE($A12974),"")))</f>
        <v/>
      </c>
      <c r="F12974" s="12">
        <f>IF($B12974="","",IF(ISNUMBER($B12974),HOUR($B12974)*2+MINUTE($B12974)/30,IFERROR(VALUE(LEFT($B12974,FIND(":",$B12974)-1))*2+VALUE(MID($B12974,FIND(":",$B12974)+1,2))/30,"")))</f>
        <v/>
      </c>
      <c r="G12974" s="12">
        <f>IF($E12974="","",IF(WEEKDAY($E12974,2)&lt;6,1,0))</f>
        <v/>
      </c>
      <c r="H12974" s="12">
        <f>IF(OR($E12974="",$F12974=""),"",IF(AND($G12974=1,$F12974&gt;='Working Hours'!$C$8,$F12974&lt;'Working Hours'!$C$9),1,0))</f>
        <v/>
      </c>
    </row>
    <row r="12975">
      <c r="A12975" s="11" t="n"/>
      <c r="B12975" s="11" t="n"/>
      <c r="C12975" s="11" t="n"/>
      <c r="E12975" s="12">
        <f>IF($A12975="","",IF(ISNUMBER($A12975),$A12975,IFERROR(DATEVALUE($A12975),"")))</f>
        <v/>
      </c>
      <c r="F12975" s="12">
        <f>IF($B12975="","",IF(ISNUMBER($B12975),HOUR($B12975)*2+MINUTE($B12975)/30,IFERROR(VALUE(LEFT($B12975,FIND(":",$B12975)-1))*2+VALUE(MID($B12975,FIND(":",$B12975)+1,2))/30,"")))</f>
        <v/>
      </c>
      <c r="G12975" s="12">
        <f>IF($E12975="","",IF(WEEKDAY($E12975,2)&lt;6,1,0))</f>
        <v/>
      </c>
      <c r="H12975" s="12">
        <f>IF(OR($E12975="",$F12975=""),"",IF(AND($G12975=1,$F12975&gt;='Working Hours'!$C$8,$F12975&lt;'Working Hours'!$C$9),1,0))</f>
        <v/>
      </c>
    </row>
    <row r="12976">
      <c r="A12976" s="11" t="n"/>
      <c r="B12976" s="11" t="n"/>
      <c r="C12976" s="11" t="n"/>
      <c r="E12976" s="12">
        <f>IF($A12976="","",IF(ISNUMBER($A12976),$A12976,IFERROR(DATEVALUE($A12976),"")))</f>
        <v/>
      </c>
      <c r="F12976" s="12">
        <f>IF($B12976="","",IF(ISNUMBER($B12976),HOUR($B12976)*2+MINUTE($B12976)/30,IFERROR(VALUE(LEFT($B12976,FIND(":",$B12976)-1))*2+VALUE(MID($B12976,FIND(":",$B12976)+1,2))/30,"")))</f>
        <v/>
      </c>
      <c r="G12976" s="12">
        <f>IF($E12976="","",IF(WEEKDAY($E12976,2)&lt;6,1,0))</f>
        <v/>
      </c>
      <c r="H12976" s="12">
        <f>IF(OR($E12976="",$F12976=""),"",IF(AND($G12976=1,$F12976&gt;='Working Hours'!$C$8,$F12976&lt;'Working Hours'!$C$9),1,0))</f>
        <v/>
      </c>
    </row>
    <row r="12977">
      <c r="A12977" s="11" t="n"/>
      <c r="B12977" s="11" t="n"/>
      <c r="C12977" s="11" t="n"/>
      <c r="E12977" s="12">
        <f>IF($A12977="","",IF(ISNUMBER($A12977),$A12977,IFERROR(DATEVALUE($A12977),"")))</f>
        <v/>
      </c>
      <c r="F12977" s="12">
        <f>IF($B12977="","",IF(ISNUMBER($B12977),HOUR($B12977)*2+MINUTE($B12977)/30,IFERROR(VALUE(LEFT($B12977,FIND(":",$B12977)-1))*2+VALUE(MID($B12977,FIND(":",$B12977)+1,2))/30,"")))</f>
        <v/>
      </c>
      <c r="G12977" s="12">
        <f>IF($E12977="","",IF(WEEKDAY($E12977,2)&lt;6,1,0))</f>
        <v/>
      </c>
      <c r="H12977" s="12">
        <f>IF(OR($E12977="",$F12977=""),"",IF(AND($G12977=1,$F12977&gt;='Working Hours'!$C$8,$F12977&lt;'Working Hours'!$C$9),1,0))</f>
        <v/>
      </c>
    </row>
    <row r="12978">
      <c r="A12978" s="11" t="n"/>
      <c r="B12978" s="11" t="n"/>
      <c r="C12978" s="11" t="n"/>
      <c r="E12978" s="12">
        <f>IF($A12978="","",IF(ISNUMBER($A12978),$A12978,IFERROR(DATEVALUE($A12978),"")))</f>
        <v/>
      </c>
      <c r="F12978" s="12">
        <f>IF($B12978="","",IF(ISNUMBER($B12978),HOUR($B12978)*2+MINUTE($B12978)/30,IFERROR(VALUE(LEFT($B12978,FIND(":",$B12978)-1))*2+VALUE(MID($B12978,FIND(":",$B12978)+1,2))/30,"")))</f>
        <v/>
      </c>
      <c r="G12978" s="12">
        <f>IF($E12978="","",IF(WEEKDAY($E12978,2)&lt;6,1,0))</f>
        <v/>
      </c>
      <c r="H12978" s="12">
        <f>IF(OR($E12978="",$F12978=""),"",IF(AND($G12978=1,$F12978&gt;='Working Hours'!$C$8,$F12978&lt;'Working Hours'!$C$9),1,0))</f>
        <v/>
      </c>
    </row>
    <row r="12979">
      <c r="A12979" s="11" t="n"/>
      <c r="B12979" s="11" t="n"/>
      <c r="C12979" s="11" t="n"/>
      <c r="E12979" s="12">
        <f>IF($A12979="","",IF(ISNUMBER($A12979),$A12979,IFERROR(DATEVALUE($A12979),"")))</f>
        <v/>
      </c>
      <c r="F12979" s="12">
        <f>IF($B12979="","",IF(ISNUMBER($B12979),HOUR($B12979)*2+MINUTE($B12979)/30,IFERROR(VALUE(LEFT($B12979,FIND(":",$B12979)-1))*2+VALUE(MID($B12979,FIND(":",$B12979)+1,2))/30,"")))</f>
        <v/>
      </c>
      <c r="G12979" s="12">
        <f>IF($E12979="","",IF(WEEKDAY($E12979,2)&lt;6,1,0))</f>
        <v/>
      </c>
      <c r="H12979" s="12">
        <f>IF(OR($E12979="",$F12979=""),"",IF(AND($G12979=1,$F12979&gt;='Working Hours'!$C$8,$F12979&lt;'Working Hours'!$C$9),1,0))</f>
        <v/>
      </c>
    </row>
    <row r="12980">
      <c r="A12980" s="11" t="n"/>
      <c r="B12980" s="11" t="n"/>
      <c r="C12980" s="11" t="n"/>
      <c r="E12980" s="12">
        <f>IF($A12980="","",IF(ISNUMBER($A12980),$A12980,IFERROR(DATEVALUE($A12980),"")))</f>
        <v/>
      </c>
      <c r="F12980" s="12">
        <f>IF($B12980="","",IF(ISNUMBER($B12980),HOUR($B12980)*2+MINUTE($B12980)/30,IFERROR(VALUE(LEFT($B12980,FIND(":",$B12980)-1))*2+VALUE(MID($B12980,FIND(":",$B12980)+1,2))/30,"")))</f>
        <v/>
      </c>
      <c r="G12980" s="12">
        <f>IF($E12980="","",IF(WEEKDAY($E12980,2)&lt;6,1,0))</f>
        <v/>
      </c>
      <c r="H12980" s="12">
        <f>IF(OR($E12980="",$F12980=""),"",IF(AND($G12980=1,$F12980&gt;='Working Hours'!$C$8,$F12980&lt;'Working Hours'!$C$9),1,0))</f>
        <v/>
      </c>
    </row>
    <row r="12981">
      <c r="A12981" s="11" t="n"/>
      <c r="B12981" s="11" t="n"/>
      <c r="C12981" s="11" t="n"/>
      <c r="E12981" s="12">
        <f>IF($A12981="","",IF(ISNUMBER($A12981),$A12981,IFERROR(DATEVALUE($A12981),"")))</f>
        <v/>
      </c>
      <c r="F12981" s="12">
        <f>IF($B12981="","",IF(ISNUMBER($B12981),HOUR($B12981)*2+MINUTE($B12981)/30,IFERROR(VALUE(LEFT($B12981,FIND(":",$B12981)-1))*2+VALUE(MID($B12981,FIND(":",$B12981)+1,2))/30,"")))</f>
        <v/>
      </c>
      <c r="G12981" s="12">
        <f>IF($E12981="","",IF(WEEKDAY($E12981,2)&lt;6,1,0))</f>
        <v/>
      </c>
      <c r="H12981" s="12">
        <f>IF(OR($E12981="",$F12981=""),"",IF(AND($G12981=1,$F12981&gt;='Working Hours'!$C$8,$F12981&lt;'Working Hours'!$C$9),1,0))</f>
        <v/>
      </c>
    </row>
    <row r="12982">
      <c r="A12982" s="11" t="n"/>
      <c r="B12982" s="11" t="n"/>
      <c r="C12982" s="11" t="n"/>
      <c r="E12982" s="12">
        <f>IF($A12982="","",IF(ISNUMBER($A12982),$A12982,IFERROR(DATEVALUE($A12982),"")))</f>
        <v/>
      </c>
      <c r="F12982" s="12">
        <f>IF($B12982="","",IF(ISNUMBER($B12982),HOUR($B12982)*2+MINUTE($B12982)/30,IFERROR(VALUE(LEFT($B12982,FIND(":",$B12982)-1))*2+VALUE(MID($B12982,FIND(":",$B12982)+1,2))/30,"")))</f>
        <v/>
      </c>
      <c r="G12982" s="12">
        <f>IF($E12982="","",IF(WEEKDAY($E12982,2)&lt;6,1,0))</f>
        <v/>
      </c>
      <c r="H12982" s="12">
        <f>IF(OR($E12982="",$F12982=""),"",IF(AND($G12982=1,$F12982&gt;='Working Hours'!$C$8,$F12982&lt;'Working Hours'!$C$9),1,0))</f>
        <v/>
      </c>
    </row>
    <row r="12983">
      <c r="A12983" s="11" t="n"/>
      <c r="B12983" s="11" t="n"/>
      <c r="C12983" s="11" t="n"/>
      <c r="E12983" s="12">
        <f>IF($A12983="","",IF(ISNUMBER($A12983),$A12983,IFERROR(DATEVALUE($A12983),"")))</f>
        <v/>
      </c>
      <c r="F12983" s="12">
        <f>IF($B12983="","",IF(ISNUMBER($B12983),HOUR($B12983)*2+MINUTE($B12983)/30,IFERROR(VALUE(LEFT($B12983,FIND(":",$B12983)-1))*2+VALUE(MID($B12983,FIND(":",$B12983)+1,2))/30,"")))</f>
        <v/>
      </c>
      <c r="G12983" s="12">
        <f>IF($E12983="","",IF(WEEKDAY($E12983,2)&lt;6,1,0))</f>
        <v/>
      </c>
      <c r="H12983" s="12">
        <f>IF(OR($E12983="",$F12983=""),"",IF(AND($G12983=1,$F12983&gt;='Working Hours'!$C$8,$F12983&lt;'Working Hours'!$C$9),1,0))</f>
        <v/>
      </c>
    </row>
    <row r="12984">
      <c r="A12984" s="11" t="n"/>
      <c r="B12984" s="11" t="n"/>
      <c r="C12984" s="11" t="n"/>
      <c r="E12984" s="12">
        <f>IF($A12984="","",IF(ISNUMBER($A12984),$A12984,IFERROR(DATEVALUE($A12984),"")))</f>
        <v/>
      </c>
      <c r="F12984" s="12">
        <f>IF($B12984="","",IF(ISNUMBER($B12984),HOUR($B12984)*2+MINUTE($B12984)/30,IFERROR(VALUE(LEFT($B12984,FIND(":",$B12984)-1))*2+VALUE(MID($B12984,FIND(":",$B12984)+1,2))/30,"")))</f>
        <v/>
      </c>
      <c r="G12984" s="12">
        <f>IF($E12984="","",IF(WEEKDAY($E12984,2)&lt;6,1,0))</f>
        <v/>
      </c>
      <c r="H12984" s="12">
        <f>IF(OR($E12984="",$F12984=""),"",IF(AND($G12984=1,$F12984&gt;='Working Hours'!$C$8,$F12984&lt;'Working Hours'!$C$9),1,0))</f>
        <v/>
      </c>
    </row>
    <row r="12985">
      <c r="A12985" s="11" t="n"/>
      <c r="B12985" s="11" t="n"/>
      <c r="C12985" s="11" t="n"/>
      <c r="E12985" s="12">
        <f>IF($A12985="","",IF(ISNUMBER($A12985),$A12985,IFERROR(DATEVALUE($A12985),"")))</f>
        <v/>
      </c>
      <c r="F12985" s="12">
        <f>IF($B12985="","",IF(ISNUMBER($B12985),HOUR($B12985)*2+MINUTE($B12985)/30,IFERROR(VALUE(LEFT($B12985,FIND(":",$B12985)-1))*2+VALUE(MID($B12985,FIND(":",$B12985)+1,2))/30,"")))</f>
        <v/>
      </c>
      <c r="G12985" s="12">
        <f>IF($E12985="","",IF(WEEKDAY($E12985,2)&lt;6,1,0))</f>
        <v/>
      </c>
      <c r="H12985" s="12">
        <f>IF(OR($E12985="",$F12985=""),"",IF(AND($G12985=1,$F12985&gt;='Working Hours'!$C$8,$F12985&lt;'Working Hours'!$C$9),1,0))</f>
        <v/>
      </c>
    </row>
    <row r="12986">
      <c r="A12986" s="11" t="n"/>
      <c r="B12986" s="11" t="n"/>
      <c r="C12986" s="11" t="n"/>
      <c r="E12986" s="12">
        <f>IF($A12986="","",IF(ISNUMBER($A12986),$A12986,IFERROR(DATEVALUE($A12986),"")))</f>
        <v/>
      </c>
      <c r="F12986" s="12">
        <f>IF($B12986="","",IF(ISNUMBER($B12986),HOUR($B12986)*2+MINUTE($B12986)/30,IFERROR(VALUE(LEFT($B12986,FIND(":",$B12986)-1))*2+VALUE(MID($B12986,FIND(":",$B12986)+1,2))/30,"")))</f>
        <v/>
      </c>
      <c r="G12986" s="12">
        <f>IF($E12986="","",IF(WEEKDAY($E12986,2)&lt;6,1,0))</f>
        <v/>
      </c>
      <c r="H12986" s="12">
        <f>IF(OR($E12986="",$F12986=""),"",IF(AND($G12986=1,$F12986&gt;='Working Hours'!$C$8,$F12986&lt;'Working Hours'!$C$9),1,0))</f>
        <v/>
      </c>
    </row>
    <row r="12987">
      <c r="A12987" s="11" t="n"/>
      <c r="B12987" s="11" t="n"/>
      <c r="C12987" s="11" t="n"/>
      <c r="E12987" s="12">
        <f>IF($A12987="","",IF(ISNUMBER($A12987),$A12987,IFERROR(DATEVALUE($A12987),"")))</f>
        <v/>
      </c>
      <c r="F12987" s="12">
        <f>IF($B12987="","",IF(ISNUMBER($B12987),HOUR($B12987)*2+MINUTE($B12987)/30,IFERROR(VALUE(LEFT($B12987,FIND(":",$B12987)-1))*2+VALUE(MID($B12987,FIND(":",$B12987)+1,2))/30,"")))</f>
        <v/>
      </c>
      <c r="G12987" s="12">
        <f>IF($E12987="","",IF(WEEKDAY($E12987,2)&lt;6,1,0))</f>
        <v/>
      </c>
      <c r="H12987" s="12">
        <f>IF(OR($E12987="",$F12987=""),"",IF(AND($G12987=1,$F12987&gt;='Working Hours'!$C$8,$F12987&lt;'Working Hours'!$C$9),1,0))</f>
        <v/>
      </c>
    </row>
    <row r="12988">
      <c r="A12988" s="11" t="n"/>
      <c r="B12988" s="11" t="n"/>
      <c r="C12988" s="11" t="n"/>
      <c r="E12988" s="12">
        <f>IF($A12988="","",IF(ISNUMBER($A12988),$A12988,IFERROR(DATEVALUE($A12988),"")))</f>
        <v/>
      </c>
      <c r="F12988" s="12">
        <f>IF($B12988="","",IF(ISNUMBER($B12988),HOUR($B12988)*2+MINUTE($B12988)/30,IFERROR(VALUE(LEFT($B12988,FIND(":",$B12988)-1))*2+VALUE(MID($B12988,FIND(":",$B12988)+1,2))/30,"")))</f>
        <v/>
      </c>
      <c r="G12988" s="12">
        <f>IF($E12988="","",IF(WEEKDAY($E12988,2)&lt;6,1,0))</f>
        <v/>
      </c>
      <c r="H12988" s="12">
        <f>IF(OR($E12988="",$F12988=""),"",IF(AND($G12988=1,$F12988&gt;='Working Hours'!$C$8,$F12988&lt;'Working Hours'!$C$9),1,0))</f>
        <v/>
      </c>
    </row>
    <row r="12989">
      <c r="A12989" s="11" t="n"/>
      <c r="B12989" s="11" t="n"/>
      <c r="C12989" s="11" t="n"/>
      <c r="E12989" s="12">
        <f>IF($A12989="","",IF(ISNUMBER($A12989),$A12989,IFERROR(DATEVALUE($A12989),"")))</f>
        <v/>
      </c>
      <c r="F12989" s="12">
        <f>IF($B12989="","",IF(ISNUMBER($B12989),HOUR($B12989)*2+MINUTE($B12989)/30,IFERROR(VALUE(LEFT($B12989,FIND(":",$B12989)-1))*2+VALUE(MID($B12989,FIND(":",$B12989)+1,2))/30,"")))</f>
        <v/>
      </c>
      <c r="G12989" s="12">
        <f>IF($E12989="","",IF(WEEKDAY($E12989,2)&lt;6,1,0))</f>
        <v/>
      </c>
      <c r="H12989" s="12">
        <f>IF(OR($E12989="",$F12989=""),"",IF(AND($G12989=1,$F12989&gt;='Working Hours'!$C$8,$F12989&lt;'Working Hours'!$C$9),1,0))</f>
        <v/>
      </c>
    </row>
    <row r="12990">
      <c r="A12990" s="11" t="n"/>
      <c r="B12990" s="11" t="n"/>
      <c r="C12990" s="11" t="n"/>
      <c r="E12990" s="12">
        <f>IF($A12990="","",IF(ISNUMBER($A12990),$A12990,IFERROR(DATEVALUE($A12990),"")))</f>
        <v/>
      </c>
      <c r="F12990" s="12">
        <f>IF($B12990="","",IF(ISNUMBER($B12990),HOUR($B12990)*2+MINUTE($B12990)/30,IFERROR(VALUE(LEFT($B12990,FIND(":",$B12990)-1))*2+VALUE(MID($B12990,FIND(":",$B12990)+1,2))/30,"")))</f>
        <v/>
      </c>
      <c r="G12990" s="12">
        <f>IF($E12990="","",IF(WEEKDAY($E12990,2)&lt;6,1,0))</f>
        <v/>
      </c>
      <c r="H12990" s="12">
        <f>IF(OR($E12990="",$F12990=""),"",IF(AND($G12990=1,$F12990&gt;='Working Hours'!$C$8,$F12990&lt;'Working Hours'!$C$9),1,0))</f>
        <v/>
      </c>
    </row>
    <row r="12991">
      <c r="A12991" s="11" t="n"/>
      <c r="B12991" s="11" t="n"/>
      <c r="C12991" s="11" t="n"/>
      <c r="E12991" s="12">
        <f>IF($A12991="","",IF(ISNUMBER($A12991),$A12991,IFERROR(DATEVALUE($A12991),"")))</f>
        <v/>
      </c>
      <c r="F12991" s="12">
        <f>IF($B12991="","",IF(ISNUMBER($B12991),HOUR($B12991)*2+MINUTE($B12991)/30,IFERROR(VALUE(LEFT($B12991,FIND(":",$B12991)-1))*2+VALUE(MID($B12991,FIND(":",$B12991)+1,2))/30,"")))</f>
        <v/>
      </c>
      <c r="G12991" s="12">
        <f>IF($E12991="","",IF(WEEKDAY($E12991,2)&lt;6,1,0))</f>
        <v/>
      </c>
      <c r="H12991" s="12">
        <f>IF(OR($E12991="",$F12991=""),"",IF(AND($G12991=1,$F12991&gt;='Working Hours'!$C$8,$F12991&lt;'Working Hours'!$C$9),1,0))</f>
        <v/>
      </c>
    </row>
    <row r="12992">
      <c r="A12992" s="11" t="n"/>
      <c r="B12992" s="11" t="n"/>
      <c r="C12992" s="11" t="n"/>
      <c r="E12992" s="12">
        <f>IF($A12992="","",IF(ISNUMBER($A12992),$A12992,IFERROR(DATEVALUE($A12992),"")))</f>
        <v/>
      </c>
      <c r="F12992" s="12">
        <f>IF($B12992="","",IF(ISNUMBER($B12992),HOUR($B12992)*2+MINUTE($B12992)/30,IFERROR(VALUE(LEFT($B12992,FIND(":",$B12992)-1))*2+VALUE(MID($B12992,FIND(":",$B12992)+1,2))/30,"")))</f>
        <v/>
      </c>
      <c r="G12992" s="12">
        <f>IF($E12992="","",IF(WEEKDAY($E12992,2)&lt;6,1,0))</f>
        <v/>
      </c>
      <c r="H12992" s="12">
        <f>IF(OR($E12992="",$F12992=""),"",IF(AND($G12992=1,$F12992&gt;='Working Hours'!$C$8,$F12992&lt;'Working Hours'!$C$9),1,0))</f>
        <v/>
      </c>
    </row>
    <row r="12993">
      <c r="A12993" s="11" t="n"/>
      <c r="B12993" s="11" t="n"/>
      <c r="C12993" s="11" t="n"/>
      <c r="E12993" s="12">
        <f>IF($A12993="","",IF(ISNUMBER($A12993),$A12993,IFERROR(DATEVALUE($A12993),"")))</f>
        <v/>
      </c>
      <c r="F12993" s="12">
        <f>IF($B12993="","",IF(ISNUMBER($B12993),HOUR($B12993)*2+MINUTE($B12993)/30,IFERROR(VALUE(LEFT($B12993,FIND(":",$B12993)-1))*2+VALUE(MID($B12993,FIND(":",$B12993)+1,2))/30,"")))</f>
        <v/>
      </c>
      <c r="G12993" s="12">
        <f>IF($E12993="","",IF(WEEKDAY($E12993,2)&lt;6,1,0))</f>
        <v/>
      </c>
      <c r="H12993" s="12">
        <f>IF(OR($E12993="",$F12993=""),"",IF(AND($G12993=1,$F12993&gt;='Working Hours'!$C$8,$F12993&lt;'Working Hours'!$C$9),1,0))</f>
        <v/>
      </c>
    </row>
    <row r="12994">
      <c r="A12994" s="11" t="n"/>
      <c r="B12994" s="11" t="n"/>
      <c r="C12994" s="11" t="n"/>
      <c r="E12994" s="12">
        <f>IF($A12994="","",IF(ISNUMBER($A12994),$A12994,IFERROR(DATEVALUE($A12994),"")))</f>
        <v/>
      </c>
      <c r="F12994" s="12">
        <f>IF($B12994="","",IF(ISNUMBER($B12994),HOUR($B12994)*2+MINUTE($B12994)/30,IFERROR(VALUE(LEFT($B12994,FIND(":",$B12994)-1))*2+VALUE(MID($B12994,FIND(":",$B12994)+1,2))/30,"")))</f>
        <v/>
      </c>
      <c r="G12994" s="12">
        <f>IF($E12994="","",IF(WEEKDAY($E12994,2)&lt;6,1,0))</f>
        <v/>
      </c>
      <c r="H12994" s="12">
        <f>IF(OR($E12994="",$F12994=""),"",IF(AND($G12994=1,$F12994&gt;='Working Hours'!$C$8,$F12994&lt;'Working Hours'!$C$9),1,0))</f>
        <v/>
      </c>
    </row>
    <row r="12995">
      <c r="A12995" s="11" t="n"/>
      <c r="B12995" s="11" t="n"/>
      <c r="C12995" s="11" t="n"/>
      <c r="E12995" s="12">
        <f>IF($A12995="","",IF(ISNUMBER($A12995),$A12995,IFERROR(DATEVALUE($A12995),"")))</f>
        <v/>
      </c>
      <c r="F12995" s="12">
        <f>IF($B12995="","",IF(ISNUMBER($B12995),HOUR($B12995)*2+MINUTE($B12995)/30,IFERROR(VALUE(LEFT($B12995,FIND(":",$B12995)-1))*2+VALUE(MID($B12995,FIND(":",$B12995)+1,2))/30,"")))</f>
        <v/>
      </c>
      <c r="G12995" s="12">
        <f>IF($E12995="","",IF(WEEKDAY($E12995,2)&lt;6,1,0))</f>
        <v/>
      </c>
      <c r="H12995" s="12">
        <f>IF(OR($E12995="",$F12995=""),"",IF(AND($G12995=1,$F12995&gt;='Working Hours'!$C$8,$F12995&lt;'Working Hours'!$C$9),1,0))</f>
        <v/>
      </c>
    </row>
    <row r="12996">
      <c r="A12996" s="11" t="n"/>
      <c r="B12996" s="11" t="n"/>
      <c r="C12996" s="11" t="n"/>
      <c r="E12996" s="12">
        <f>IF($A12996="","",IF(ISNUMBER($A12996),$A12996,IFERROR(DATEVALUE($A12996),"")))</f>
        <v/>
      </c>
      <c r="F12996" s="12">
        <f>IF($B12996="","",IF(ISNUMBER($B12996),HOUR($B12996)*2+MINUTE($B12996)/30,IFERROR(VALUE(LEFT($B12996,FIND(":",$B12996)-1))*2+VALUE(MID($B12996,FIND(":",$B12996)+1,2))/30,"")))</f>
        <v/>
      </c>
      <c r="G12996" s="12">
        <f>IF($E12996="","",IF(WEEKDAY($E12996,2)&lt;6,1,0))</f>
        <v/>
      </c>
      <c r="H12996" s="12">
        <f>IF(OR($E12996="",$F12996=""),"",IF(AND($G12996=1,$F12996&gt;='Working Hours'!$C$8,$F12996&lt;'Working Hours'!$C$9),1,0))</f>
        <v/>
      </c>
    </row>
    <row r="12997">
      <c r="A12997" s="11" t="n"/>
      <c r="B12997" s="11" t="n"/>
      <c r="C12997" s="11" t="n"/>
      <c r="E12997" s="12">
        <f>IF($A12997="","",IF(ISNUMBER($A12997),$A12997,IFERROR(DATEVALUE($A12997),"")))</f>
        <v/>
      </c>
      <c r="F12997" s="12">
        <f>IF($B12997="","",IF(ISNUMBER($B12997),HOUR($B12997)*2+MINUTE($B12997)/30,IFERROR(VALUE(LEFT($B12997,FIND(":",$B12997)-1))*2+VALUE(MID($B12997,FIND(":",$B12997)+1,2))/30,"")))</f>
        <v/>
      </c>
      <c r="G12997" s="12">
        <f>IF($E12997="","",IF(WEEKDAY($E12997,2)&lt;6,1,0))</f>
        <v/>
      </c>
      <c r="H12997" s="12">
        <f>IF(OR($E12997="",$F12997=""),"",IF(AND($G12997=1,$F12997&gt;='Working Hours'!$C$8,$F12997&lt;'Working Hours'!$C$9),1,0))</f>
        <v/>
      </c>
    </row>
    <row r="12998">
      <c r="A12998" s="11" t="n"/>
      <c r="B12998" s="11" t="n"/>
      <c r="C12998" s="11" t="n"/>
      <c r="E12998" s="12">
        <f>IF($A12998="","",IF(ISNUMBER($A12998),$A12998,IFERROR(DATEVALUE($A12998),"")))</f>
        <v/>
      </c>
      <c r="F12998" s="12">
        <f>IF($B12998="","",IF(ISNUMBER($B12998),HOUR($B12998)*2+MINUTE($B12998)/30,IFERROR(VALUE(LEFT($B12998,FIND(":",$B12998)-1))*2+VALUE(MID($B12998,FIND(":",$B12998)+1,2))/30,"")))</f>
        <v/>
      </c>
      <c r="G12998" s="12">
        <f>IF($E12998="","",IF(WEEKDAY($E12998,2)&lt;6,1,0))</f>
        <v/>
      </c>
      <c r="H12998" s="12">
        <f>IF(OR($E12998="",$F12998=""),"",IF(AND($G12998=1,$F12998&gt;='Working Hours'!$C$8,$F12998&lt;'Working Hours'!$C$9),1,0))</f>
        <v/>
      </c>
    </row>
    <row r="12999">
      <c r="A12999" s="11" t="n"/>
      <c r="B12999" s="11" t="n"/>
      <c r="C12999" s="11" t="n"/>
      <c r="E12999" s="12">
        <f>IF($A12999="","",IF(ISNUMBER($A12999),$A12999,IFERROR(DATEVALUE($A12999),"")))</f>
        <v/>
      </c>
      <c r="F12999" s="12">
        <f>IF($B12999="","",IF(ISNUMBER($B12999),HOUR($B12999)*2+MINUTE($B12999)/30,IFERROR(VALUE(LEFT($B12999,FIND(":",$B12999)-1))*2+VALUE(MID($B12999,FIND(":",$B12999)+1,2))/30,"")))</f>
        <v/>
      </c>
      <c r="G12999" s="12">
        <f>IF($E12999="","",IF(WEEKDAY($E12999,2)&lt;6,1,0))</f>
        <v/>
      </c>
      <c r="H12999" s="12">
        <f>IF(OR($E12999="",$F12999=""),"",IF(AND($G12999=1,$F12999&gt;='Working Hours'!$C$8,$F12999&lt;'Working Hours'!$C$9),1,0))</f>
        <v/>
      </c>
    </row>
    <row r="13000">
      <c r="A13000" s="11" t="n"/>
      <c r="B13000" s="11" t="n"/>
      <c r="C13000" s="11" t="n"/>
      <c r="E13000" s="12">
        <f>IF($A13000="","",IF(ISNUMBER($A13000),$A13000,IFERROR(DATEVALUE($A13000),"")))</f>
        <v/>
      </c>
      <c r="F13000" s="12">
        <f>IF($B13000="","",IF(ISNUMBER($B13000),HOUR($B13000)*2+MINUTE($B13000)/30,IFERROR(VALUE(LEFT($B13000,FIND(":",$B13000)-1))*2+VALUE(MID($B13000,FIND(":",$B13000)+1,2))/30,"")))</f>
        <v/>
      </c>
      <c r="G13000" s="12">
        <f>IF($E13000="","",IF(WEEKDAY($E13000,2)&lt;6,1,0))</f>
        <v/>
      </c>
      <c r="H13000" s="12">
        <f>IF(OR($E13000="",$F13000=""),"",IF(AND($G13000=1,$F13000&gt;='Working Hours'!$C$8,$F13000&lt;'Working Hours'!$C$9),1,0))</f>
        <v/>
      </c>
    </row>
    <row r="13001">
      <c r="A13001" s="11" t="n"/>
      <c r="B13001" s="11" t="n"/>
      <c r="C13001" s="11" t="n"/>
      <c r="E13001" s="12">
        <f>IF($A13001="","",IF(ISNUMBER($A13001),$A13001,IFERROR(DATEVALUE($A13001),"")))</f>
        <v/>
      </c>
      <c r="F13001" s="12">
        <f>IF($B13001="","",IF(ISNUMBER($B13001),HOUR($B13001)*2+MINUTE($B13001)/30,IFERROR(VALUE(LEFT($B13001,FIND(":",$B13001)-1))*2+VALUE(MID($B13001,FIND(":",$B13001)+1,2))/30,"")))</f>
        <v/>
      </c>
      <c r="G13001" s="12">
        <f>IF($E13001="","",IF(WEEKDAY($E13001,2)&lt;6,1,0))</f>
        <v/>
      </c>
      <c r="H13001" s="12">
        <f>IF(OR($E13001="",$F13001=""),"",IF(AND($G13001=1,$F13001&gt;='Working Hours'!$C$8,$F13001&lt;'Working Hours'!$C$9),1,0))</f>
        <v/>
      </c>
    </row>
    <row r="13002">
      <c r="A13002" s="11" t="n"/>
      <c r="B13002" s="11" t="n"/>
      <c r="C13002" s="11" t="n"/>
      <c r="E13002" s="12">
        <f>IF($A13002="","",IF(ISNUMBER($A13002),$A13002,IFERROR(DATEVALUE($A13002),"")))</f>
        <v/>
      </c>
      <c r="F13002" s="12">
        <f>IF($B13002="","",IF(ISNUMBER($B13002),HOUR($B13002)*2+MINUTE($B13002)/30,IFERROR(VALUE(LEFT($B13002,FIND(":",$B13002)-1))*2+VALUE(MID($B13002,FIND(":",$B13002)+1,2))/30,"")))</f>
        <v/>
      </c>
      <c r="G13002" s="12">
        <f>IF($E13002="","",IF(WEEKDAY($E13002,2)&lt;6,1,0))</f>
        <v/>
      </c>
      <c r="H13002" s="12">
        <f>IF(OR($E13002="",$F13002=""),"",IF(AND($G13002=1,$F13002&gt;='Working Hours'!$C$8,$F13002&lt;'Working Hours'!$C$9),1,0))</f>
        <v/>
      </c>
    </row>
    <row r="13003">
      <c r="A13003" s="11" t="n"/>
      <c r="B13003" s="11" t="n"/>
      <c r="C13003" s="11" t="n"/>
      <c r="E13003" s="12">
        <f>IF($A13003="","",IF(ISNUMBER($A13003),$A13003,IFERROR(DATEVALUE($A13003),"")))</f>
        <v/>
      </c>
      <c r="F13003" s="12">
        <f>IF($B13003="","",IF(ISNUMBER($B13003),HOUR($B13003)*2+MINUTE($B13003)/30,IFERROR(VALUE(LEFT($B13003,FIND(":",$B13003)-1))*2+VALUE(MID($B13003,FIND(":",$B13003)+1,2))/30,"")))</f>
        <v/>
      </c>
      <c r="G13003" s="12">
        <f>IF($E13003="","",IF(WEEKDAY($E13003,2)&lt;6,1,0))</f>
        <v/>
      </c>
      <c r="H13003" s="12">
        <f>IF(OR($E13003="",$F13003=""),"",IF(AND($G13003=1,$F13003&gt;='Working Hours'!$C$8,$F13003&lt;'Working Hours'!$C$9),1,0))</f>
        <v/>
      </c>
    </row>
    <row r="13004">
      <c r="A13004" s="11" t="n"/>
      <c r="B13004" s="11" t="n"/>
      <c r="C13004" s="11" t="n"/>
      <c r="E13004" s="12">
        <f>IF($A13004="","",IF(ISNUMBER($A13004),$A13004,IFERROR(DATEVALUE($A13004),"")))</f>
        <v/>
      </c>
      <c r="F13004" s="12">
        <f>IF($B13004="","",IF(ISNUMBER($B13004),HOUR($B13004)*2+MINUTE($B13004)/30,IFERROR(VALUE(LEFT($B13004,FIND(":",$B13004)-1))*2+VALUE(MID($B13004,FIND(":",$B13004)+1,2))/30,"")))</f>
        <v/>
      </c>
      <c r="G13004" s="12">
        <f>IF($E13004="","",IF(WEEKDAY($E13004,2)&lt;6,1,0))</f>
        <v/>
      </c>
      <c r="H13004" s="12">
        <f>IF(OR($E13004="",$F13004=""),"",IF(AND($G13004=1,$F13004&gt;='Working Hours'!$C$8,$F13004&lt;'Working Hours'!$C$9),1,0))</f>
        <v/>
      </c>
    </row>
    <row r="13005">
      <c r="A13005" s="11" t="n"/>
      <c r="B13005" s="11" t="n"/>
      <c r="C13005" s="11" t="n"/>
      <c r="E13005" s="12">
        <f>IF($A13005="","",IF(ISNUMBER($A13005),$A13005,IFERROR(DATEVALUE($A13005),"")))</f>
        <v/>
      </c>
      <c r="F13005" s="12">
        <f>IF($B13005="","",IF(ISNUMBER($B13005),HOUR($B13005)*2+MINUTE($B13005)/30,IFERROR(VALUE(LEFT($B13005,FIND(":",$B13005)-1))*2+VALUE(MID($B13005,FIND(":",$B13005)+1,2))/30,"")))</f>
        <v/>
      </c>
      <c r="G13005" s="12">
        <f>IF($E13005="","",IF(WEEKDAY($E13005,2)&lt;6,1,0))</f>
        <v/>
      </c>
      <c r="H13005" s="12">
        <f>IF(OR($E13005="",$F13005=""),"",IF(AND($G13005=1,$F13005&gt;='Working Hours'!$C$8,$F13005&lt;'Working Hours'!$C$9),1,0))</f>
        <v/>
      </c>
    </row>
    <row r="13006">
      <c r="A13006" s="11" t="n"/>
      <c r="B13006" s="11" t="n"/>
      <c r="C13006" s="11" t="n"/>
      <c r="E13006" s="12">
        <f>IF($A13006="","",IF(ISNUMBER($A13006),$A13006,IFERROR(DATEVALUE($A13006),"")))</f>
        <v/>
      </c>
      <c r="F13006" s="12">
        <f>IF($B13006="","",IF(ISNUMBER($B13006),HOUR($B13006)*2+MINUTE($B13006)/30,IFERROR(VALUE(LEFT($B13006,FIND(":",$B13006)-1))*2+VALUE(MID($B13006,FIND(":",$B13006)+1,2))/30,"")))</f>
        <v/>
      </c>
      <c r="G13006" s="12">
        <f>IF($E13006="","",IF(WEEKDAY($E13006,2)&lt;6,1,0))</f>
        <v/>
      </c>
      <c r="H13006" s="12">
        <f>IF(OR($E13006="",$F13006=""),"",IF(AND($G13006=1,$F13006&gt;='Working Hours'!$C$8,$F13006&lt;'Working Hours'!$C$9),1,0))</f>
        <v/>
      </c>
    </row>
    <row r="13007">
      <c r="A13007" s="11" t="n"/>
      <c r="B13007" s="11" t="n"/>
      <c r="C13007" s="11" t="n"/>
      <c r="E13007" s="12">
        <f>IF($A13007="","",IF(ISNUMBER($A13007),$A13007,IFERROR(DATEVALUE($A13007),"")))</f>
        <v/>
      </c>
      <c r="F13007" s="12">
        <f>IF($B13007="","",IF(ISNUMBER($B13007),HOUR($B13007)*2+MINUTE($B13007)/30,IFERROR(VALUE(LEFT($B13007,FIND(":",$B13007)-1))*2+VALUE(MID($B13007,FIND(":",$B13007)+1,2))/30,"")))</f>
        <v/>
      </c>
      <c r="G13007" s="12">
        <f>IF($E13007="","",IF(WEEKDAY($E13007,2)&lt;6,1,0))</f>
        <v/>
      </c>
      <c r="H13007" s="12">
        <f>IF(OR($E13007="",$F13007=""),"",IF(AND($G13007=1,$F13007&gt;='Working Hours'!$C$8,$F13007&lt;'Working Hours'!$C$9),1,0))</f>
        <v/>
      </c>
    </row>
    <row r="13008">
      <c r="A13008" s="11" t="n"/>
      <c r="B13008" s="11" t="n"/>
      <c r="C13008" s="11" t="n"/>
      <c r="E13008" s="12">
        <f>IF($A13008="","",IF(ISNUMBER($A13008),$A13008,IFERROR(DATEVALUE($A13008),"")))</f>
        <v/>
      </c>
      <c r="F13008" s="12">
        <f>IF($B13008="","",IF(ISNUMBER($B13008),HOUR($B13008)*2+MINUTE($B13008)/30,IFERROR(VALUE(LEFT($B13008,FIND(":",$B13008)-1))*2+VALUE(MID($B13008,FIND(":",$B13008)+1,2))/30,"")))</f>
        <v/>
      </c>
      <c r="G13008" s="12">
        <f>IF($E13008="","",IF(WEEKDAY($E13008,2)&lt;6,1,0))</f>
        <v/>
      </c>
      <c r="H13008" s="12">
        <f>IF(OR($E13008="",$F13008=""),"",IF(AND($G13008=1,$F13008&gt;='Working Hours'!$C$8,$F13008&lt;'Working Hours'!$C$9),1,0))</f>
        <v/>
      </c>
    </row>
    <row r="13009">
      <c r="A13009" s="11" t="n"/>
      <c r="B13009" s="11" t="n"/>
      <c r="C13009" s="11" t="n"/>
      <c r="E13009" s="12">
        <f>IF($A13009="","",IF(ISNUMBER($A13009),$A13009,IFERROR(DATEVALUE($A13009),"")))</f>
        <v/>
      </c>
      <c r="F13009" s="12">
        <f>IF($B13009="","",IF(ISNUMBER($B13009),HOUR($B13009)*2+MINUTE($B13009)/30,IFERROR(VALUE(LEFT($B13009,FIND(":",$B13009)-1))*2+VALUE(MID($B13009,FIND(":",$B13009)+1,2))/30,"")))</f>
        <v/>
      </c>
      <c r="G13009" s="12">
        <f>IF($E13009="","",IF(WEEKDAY($E13009,2)&lt;6,1,0))</f>
        <v/>
      </c>
      <c r="H13009" s="12">
        <f>IF(OR($E13009="",$F13009=""),"",IF(AND($G13009=1,$F13009&gt;='Working Hours'!$C$8,$F13009&lt;'Working Hours'!$C$9),1,0))</f>
        <v/>
      </c>
    </row>
    <row r="13010">
      <c r="A13010" s="11" t="n"/>
      <c r="B13010" s="11" t="n"/>
      <c r="C13010" s="11" t="n"/>
      <c r="E13010" s="12">
        <f>IF($A13010="","",IF(ISNUMBER($A13010),$A13010,IFERROR(DATEVALUE($A13010),"")))</f>
        <v/>
      </c>
      <c r="F13010" s="12">
        <f>IF($B13010="","",IF(ISNUMBER($B13010),HOUR($B13010)*2+MINUTE($B13010)/30,IFERROR(VALUE(LEFT($B13010,FIND(":",$B13010)-1))*2+VALUE(MID($B13010,FIND(":",$B13010)+1,2))/30,"")))</f>
        <v/>
      </c>
      <c r="G13010" s="12">
        <f>IF($E13010="","",IF(WEEKDAY($E13010,2)&lt;6,1,0))</f>
        <v/>
      </c>
      <c r="H13010" s="12">
        <f>IF(OR($E13010="",$F13010=""),"",IF(AND($G13010=1,$F13010&gt;='Working Hours'!$C$8,$F13010&lt;'Working Hours'!$C$9),1,0))</f>
        <v/>
      </c>
    </row>
    <row r="13011">
      <c r="A13011" s="11" t="n"/>
      <c r="B13011" s="11" t="n"/>
      <c r="C13011" s="11" t="n"/>
      <c r="E13011" s="12">
        <f>IF($A13011="","",IF(ISNUMBER($A13011),$A13011,IFERROR(DATEVALUE($A13011),"")))</f>
        <v/>
      </c>
      <c r="F13011" s="12">
        <f>IF($B13011="","",IF(ISNUMBER($B13011),HOUR($B13011)*2+MINUTE($B13011)/30,IFERROR(VALUE(LEFT($B13011,FIND(":",$B13011)-1))*2+VALUE(MID($B13011,FIND(":",$B13011)+1,2))/30,"")))</f>
        <v/>
      </c>
      <c r="G13011" s="12">
        <f>IF($E13011="","",IF(WEEKDAY($E13011,2)&lt;6,1,0))</f>
        <v/>
      </c>
      <c r="H13011" s="12">
        <f>IF(OR($E13011="",$F13011=""),"",IF(AND($G13011=1,$F13011&gt;='Working Hours'!$C$8,$F13011&lt;'Working Hours'!$C$9),1,0))</f>
        <v/>
      </c>
    </row>
    <row r="13012">
      <c r="A13012" s="11" t="n"/>
      <c r="B13012" s="11" t="n"/>
      <c r="C13012" s="11" t="n"/>
      <c r="E13012" s="12">
        <f>IF($A13012="","",IF(ISNUMBER($A13012),$A13012,IFERROR(DATEVALUE($A13012),"")))</f>
        <v/>
      </c>
      <c r="F13012" s="12">
        <f>IF($B13012="","",IF(ISNUMBER($B13012),HOUR($B13012)*2+MINUTE($B13012)/30,IFERROR(VALUE(LEFT($B13012,FIND(":",$B13012)-1))*2+VALUE(MID($B13012,FIND(":",$B13012)+1,2))/30,"")))</f>
        <v/>
      </c>
      <c r="G13012" s="12">
        <f>IF($E13012="","",IF(WEEKDAY($E13012,2)&lt;6,1,0))</f>
        <v/>
      </c>
      <c r="H13012" s="12">
        <f>IF(OR($E13012="",$F13012=""),"",IF(AND($G13012=1,$F13012&gt;='Working Hours'!$C$8,$F13012&lt;'Working Hours'!$C$9),1,0))</f>
        <v/>
      </c>
    </row>
    <row r="13013">
      <c r="A13013" s="11" t="n"/>
      <c r="B13013" s="11" t="n"/>
      <c r="C13013" s="11" t="n"/>
      <c r="E13013" s="12">
        <f>IF($A13013="","",IF(ISNUMBER($A13013),$A13013,IFERROR(DATEVALUE($A13013),"")))</f>
        <v/>
      </c>
      <c r="F13013" s="12">
        <f>IF($B13013="","",IF(ISNUMBER($B13013),HOUR($B13013)*2+MINUTE($B13013)/30,IFERROR(VALUE(LEFT($B13013,FIND(":",$B13013)-1))*2+VALUE(MID($B13013,FIND(":",$B13013)+1,2))/30,"")))</f>
        <v/>
      </c>
      <c r="G13013" s="12">
        <f>IF($E13013="","",IF(WEEKDAY($E13013,2)&lt;6,1,0))</f>
        <v/>
      </c>
      <c r="H13013" s="12">
        <f>IF(OR($E13013="",$F13013=""),"",IF(AND($G13013=1,$F13013&gt;='Working Hours'!$C$8,$F13013&lt;'Working Hours'!$C$9),1,0))</f>
        <v/>
      </c>
    </row>
    <row r="13014">
      <c r="A13014" s="11" t="n"/>
      <c r="B13014" s="11" t="n"/>
      <c r="C13014" s="11" t="n"/>
      <c r="E13014" s="12">
        <f>IF($A13014="","",IF(ISNUMBER($A13014),$A13014,IFERROR(DATEVALUE($A13014),"")))</f>
        <v/>
      </c>
      <c r="F13014" s="12">
        <f>IF($B13014="","",IF(ISNUMBER($B13014),HOUR($B13014)*2+MINUTE($B13014)/30,IFERROR(VALUE(LEFT($B13014,FIND(":",$B13014)-1))*2+VALUE(MID($B13014,FIND(":",$B13014)+1,2))/30,"")))</f>
        <v/>
      </c>
      <c r="G13014" s="12">
        <f>IF($E13014="","",IF(WEEKDAY($E13014,2)&lt;6,1,0))</f>
        <v/>
      </c>
      <c r="H13014" s="12">
        <f>IF(OR($E13014="",$F13014=""),"",IF(AND($G13014=1,$F13014&gt;='Working Hours'!$C$8,$F13014&lt;'Working Hours'!$C$9),1,0))</f>
        <v/>
      </c>
    </row>
    <row r="13015">
      <c r="A13015" s="11" t="n"/>
      <c r="B13015" s="11" t="n"/>
      <c r="C13015" s="11" t="n"/>
      <c r="E13015" s="12">
        <f>IF($A13015="","",IF(ISNUMBER($A13015),$A13015,IFERROR(DATEVALUE($A13015),"")))</f>
        <v/>
      </c>
      <c r="F13015" s="12">
        <f>IF($B13015="","",IF(ISNUMBER($B13015),HOUR($B13015)*2+MINUTE($B13015)/30,IFERROR(VALUE(LEFT($B13015,FIND(":",$B13015)-1))*2+VALUE(MID($B13015,FIND(":",$B13015)+1,2))/30,"")))</f>
        <v/>
      </c>
      <c r="G13015" s="12">
        <f>IF($E13015="","",IF(WEEKDAY($E13015,2)&lt;6,1,0))</f>
        <v/>
      </c>
      <c r="H13015" s="12">
        <f>IF(OR($E13015="",$F13015=""),"",IF(AND($G13015=1,$F13015&gt;='Working Hours'!$C$8,$F13015&lt;'Working Hours'!$C$9),1,0))</f>
        <v/>
      </c>
    </row>
    <row r="13016">
      <c r="A13016" s="11" t="n"/>
      <c r="B13016" s="11" t="n"/>
      <c r="C13016" s="11" t="n"/>
      <c r="E13016" s="12">
        <f>IF($A13016="","",IF(ISNUMBER($A13016),$A13016,IFERROR(DATEVALUE($A13016),"")))</f>
        <v/>
      </c>
      <c r="F13016" s="12">
        <f>IF($B13016="","",IF(ISNUMBER($B13016),HOUR($B13016)*2+MINUTE($B13016)/30,IFERROR(VALUE(LEFT($B13016,FIND(":",$B13016)-1))*2+VALUE(MID($B13016,FIND(":",$B13016)+1,2))/30,"")))</f>
        <v/>
      </c>
      <c r="G13016" s="12">
        <f>IF($E13016="","",IF(WEEKDAY($E13016,2)&lt;6,1,0))</f>
        <v/>
      </c>
      <c r="H13016" s="12">
        <f>IF(OR($E13016="",$F13016=""),"",IF(AND($G13016=1,$F13016&gt;='Working Hours'!$C$8,$F13016&lt;'Working Hours'!$C$9),1,0))</f>
        <v/>
      </c>
    </row>
    <row r="13017">
      <c r="A13017" s="11" t="n"/>
      <c r="B13017" s="11" t="n"/>
      <c r="C13017" s="11" t="n"/>
      <c r="E13017" s="12">
        <f>IF($A13017="","",IF(ISNUMBER($A13017),$A13017,IFERROR(DATEVALUE($A13017),"")))</f>
        <v/>
      </c>
      <c r="F13017" s="12">
        <f>IF($B13017="","",IF(ISNUMBER($B13017),HOUR($B13017)*2+MINUTE($B13017)/30,IFERROR(VALUE(LEFT($B13017,FIND(":",$B13017)-1))*2+VALUE(MID($B13017,FIND(":",$B13017)+1,2))/30,"")))</f>
        <v/>
      </c>
      <c r="G13017" s="12">
        <f>IF($E13017="","",IF(WEEKDAY($E13017,2)&lt;6,1,0))</f>
        <v/>
      </c>
      <c r="H13017" s="12">
        <f>IF(OR($E13017="",$F13017=""),"",IF(AND($G13017=1,$F13017&gt;='Working Hours'!$C$8,$F13017&lt;'Working Hours'!$C$9),1,0))</f>
        <v/>
      </c>
    </row>
    <row r="13018">
      <c r="A13018" s="11" t="n"/>
      <c r="B13018" s="11" t="n"/>
      <c r="C13018" s="11" t="n"/>
      <c r="E13018" s="12">
        <f>IF($A13018="","",IF(ISNUMBER($A13018),$A13018,IFERROR(DATEVALUE($A13018),"")))</f>
        <v/>
      </c>
      <c r="F13018" s="12">
        <f>IF($B13018="","",IF(ISNUMBER($B13018),HOUR($B13018)*2+MINUTE($B13018)/30,IFERROR(VALUE(LEFT($B13018,FIND(":",$B13018)-1))*2+VALUE(MID($B13018,FIND(":",$B13018)+1,2))/30,"")))</f>
        <v/>
      </c>
      <c r="G13018" s="12">
        <f>IF($E13018="","",IF(WEEKDAY($E13018,2)&lt;6,1,0))</f>
        <v/>
      </c>
      <c r="H13018" s="12">
        <f>IF(OR($E13018="",$F13018=""),"",IF(AND($G13018=1,$F13018&gt;='Working Hours'!$C$8,$F13018&lt;'Working Hours'!$C$9),1,0))</f>
        <v/>
      </c>
    </row>
    <row r="13019">
      <c r="A13019" s="11" t="n"/>
      <c r="B13019" s="11" t="n"/>
      <c r="C13019" s="11" t="n"/>
      <c r="E13019" s="12">
        <f>IF($A13019="","",IF(ISNUMBER($A13019),$A13019,IFERROR(DATEVALUE($A13019),"")))</f>
        <v/>
      </c>
      <c r="F13019" s="12">
        <f>IF($B13019="","",IF(ISNUMBER($B13019),HOUR($B13019)*2+MINUTE($B13019)/30,IFERROR(VALUE(LEFT($B13019,FIND(":",$B13019)-1))*2+VALUE(MID($B13019,FIND(":",$B13019)+1,2))/30,"")))</f>
        <v/>
      </c>
      <c r="G13019" s="12">
        <f>IF($E13019="","",IF(WEEKDAY($E13019,2)&lt;6,1,0))</f>
        <v/>
      </c>
      <c r="H13019" s="12">
        <f>IF(OR($E13019="",$F13019=""),"",IF(AND($G13019=1,$F13019&gt;='Working Hours'!$C$8,$F13019&lt;'Working Hours'!$C$9),1,0))</f>
        <v/>
      </c>
    </row>
    <row r="13020">
      <c r="A13020" s="11" t="n"/>
      <c r="B13020" s="11" t="n"/>
      <c r="C13020" s="11" t="n"/>
      <c r="E13020" s="12">
        <f>IF($A13020="","",IF(ISNUMBER($A13020),$A13020,IFERROR(DATEVALUE($A13020),"")))</f>
        <v/>
      </c>
      <c r="F13020" s="12">
        <f>IF($B13020="","",IF(ISNUMBER($B13020),HOUR($B13020)*2+MINUTE($B13020)/30,IFERROR(VALUE(LEFT($B13020,FIND(":",$B13020)-1))*2+VALUE(MID($B13020,FIND(":",$B13020)+1,2))/30,"")))</f>
        <v/>
      </c>
      <c r="G13020" s="12">
        <f>IF($E13020="","",IF(WEEKDAY($E13020,2)&lt;6,1,0))</f>
        <v/>
      </c>
      <c r="H13020" s="12">
        <f>IF(OR($E13020="",$F13020=""),"",IF(AND($G13020=1,$F13020&gt;='Working Hours'!$C$8,$F13020&lt;'Working Hours'!$C$9),1,0))</f>
        <v/>
      </c>
    </row>
    <row r="13021">
      <c r="A13021" s="11" t="n"/>
      <c r="B13021" s="11" t="n"/>
      <c r="C13021" s="11" t="n"/>
      <c r="E13021" s="12">
        <f>IF($A13021="","",IF(ISNUMBER($A13021),$A13021,IFERROR(DATEVALUE($A13021),"")))</f>
        <v/>
      </c>
      <c r="F13021" s="12">
        <f>IF($B13021="","",IF(ISNUMBER($B13021),HOUR($B13021)*2+MINUTE($B13021)/30,IFERROR(VALUE(LEFT($B13021,FIND(":",$B13021)-1))*2+VALUE(MID($B13021,FIND(":",$B13021)+1,2))/30,"")))</f>
        <v/>
      </c>
      <c r="G13021" s="12">
        <f>IF($E13021="","",IF(WEEKDAY($E13021,2)&lt;6,1,0))</f>
        <v/>
      </c>
      <c r="H13021" s="12">
        <f>IF(OR($E13021="",$F13021=""),"",IF(AND($G13021=1,$F13021&gt;='Working Hours'!$C$8,$F13021&lt;'Working Hours'!$C$9),1,0))</f>
        <v/>
      </c>
    </row>
    <row r="13022">
      <c r="A13022" s="11" t="n"/>
      <c r="B13022" s="11" t="n"/>
      <c r="C13022" s="11" t="n"/>
      <c r="E13022" s="12">
        <f>IF($A13022="","",IF(ISNUMBER($A13022),$A13022,IFERROR(DATEVALUE($A13022),"")))</f>
        <v/>
      </c>
      <c r="F13022" s="12">
        <f>IF($B13022="","",IF(ISNUMBER($B13022),HOUR($B13022)*2+MINUTE($B13022)/30,IFERROR(VALUE(LEFT($B13022,FIND(":",$B13022)-1))*2+VALUE(MID($B13022,FIND(":",$B13022)+1,2))/30,"")))</f>
        <v/>
      </c>
      <c r="G13022" s="12">
        <f>IF($E13022="","",IF(WEEKDAY($E13022,2)&lt;6,1,0))</f>
        <v/>
      </c>
      <c r="H13022" s="12">
        <f>IF(OR($E13022="",$F13022=""),"",IF(AND($G13022=1,$F13022&gt;='Working Hours'!$C$8,$F13022&lt;'Working Hours'!$C$9),1,0))</f>
        <v/>
      </c>
    </row>
    <row r="13023">
      <c r="A13023" s="11" t="n"/>
      <c r="B13023" s="11" t="n"/>
      <c r="C13023" s="11" t="n"/>
      <c r="E13023" s="12">
        <f>IF($A13023="","",IF(ISNUMBER($A13023),$A13023,IFERROR(DATEVALUE($A13023),"")))</f>
        <v/>
      </c>
      <c r="F13023" s="12">
        <f>IF($B13023="","",IF(ISNUMBER($B13023),HOUR($B13023)*2+MINUTE($B13023)/30,IFERROR(VALUE(LEFT($B13023,FIND(":",$B13023)-1))*2+VALUE(MID($B13023,FIND(":",$B13023)+1,2))/30,"")))</f>
        <v/>
      </c>
      <c r="G13023" s="12">
        <f>IF($E13023="","",IF(WEEKDAY($E13023,2)&lt;6,1,0))</f>
        <v/>
      </c>
      <c r="H13023" s="12">
        <f>IF(OR($E13023="",$F13023=""),"",IF(AND($G13023=1,$F13023&gt;='Working Hours'!$C$8,$F13023&lt;'Working Hours'!$C$9),1,0))</f>
        <v/>
      </c>
    </row>
    <row r="13024">
      <c r="A13024" s="11" t="n"/>
      <c r="B13024" s="11" t="n"/>
      <c r="C13024" s="11" t="n"/>
      <c r="E13024" s="12">
        <f>IF($A13024="","",IF(ISNUMBER($A13024),$A13024,IFERROR(DATEVALUE($A13024),"")))</f>
        <v/>
      </c>
      <c r="F13024" s="12">
        <f>IF($B13024="","",IF(ISNUMBER($B13024),HOUR($B13024)*2+MINUTE($B13024)/30,IFERROR(VALUE(LEFT($B13024,FIND(":",$B13024)-1))*2+VALUE(MID($B13024,FIND(":",$B13024)+1,2))/30,"")))</f>
        <v/>
      </c>
      <c r="G13024" s="12">
        <f>IF($E13024="","",IF(WEEKDAY($E13024,2)&lt;6,1,0))</f>
        <v/>
      </c>
      <c r="H13024" s="12">
        <f>IF(OR($E13024="",$F13024=""),"",IF(AND($G13024=1,$F13024&gt;='Working Hours'!$C$8,$F13024&lt;'Working Hours'!$C$9),1,0))</f>
        <v/>
      </c>
    </row>
    <row r="13025">
      <c r="A13025" s="11" t="n"/>
      <c r="B13025" s="11" t="n"/>
      <c r="C13025" s="11" t="n"/>
      <c r="E13025" s="12">
        <f>IF($A13025="","",IF(ISNUMBER($A13025),$A13025,IFERROR(DATEVALUE($A13025),"")))</f>
        <v/>
      </c>
      <c r="F13025" s="12">
        <f>IF($B13025="","",IF(ISNUMBER($B13025),HOUR($B13025)*2+MINUTE($B13025)/30,IFERROR(VALUE(LEFT($B13025,FIND(":",$B13025)-1))*2+VALUE(MID($B13025,FIND(":",$B13025)+1,2))/30,"")))</f>
        <v/>
      </c>
      <c r="G13025" s="12">
        <f>IF($E13025="","",IF(WEEKDAY($E13025,2)&lt;6,1,0))</f>
        <v/>
      </c>
      <c r="H13025" s="12">
        <f>IF(OR($E13025="",$F13025=""),"",IF(AND($G13025=1,$F13025&gt;='Working Hours'!$C$8,$F13025&lt;'Working Hours'!$C$9),1,0))</f>
        <v/>
      </c>
    </row>
    <row r="13026">
      <c r="A13026" s="11" t="n"/>
      <c r="B13026" s="11" t="n"/>
      <c r="C13026" s="11" t="n"/>
      <c r="E13026" s="12">
        <f>IF($A13026="","",IF(ISNUMBER($A13026),$A13026,IFERROR(DATEVALUE($A13026),"")))</f>
        <v/>
      </c>
      <c r="F13026" s="12">
        <f>IF($B13026="","",IF(ISNUMBER($B13026),HOUR($B13026)*2+MINUTE($B13026)/30,IFERROR(VALUE(LEFT($B13026,FIND(":",$B13026)-1))*2+VALUE(MID($B13026,FIND(":",$B13026)+1,2))/30,"")))</f>
        <v/>
      </c>
      <c r="G13026" s="12">
        <f>IF($E13026="","",IF(WEEKDAY($E13026,2)&lt;6,1,0))</f>
        <v/>
      </c>
      <c r="H13026" s="12">
        <f>IF(OR($E13026="",$F13026=""),"",IF(AND($G13026=1,$F13026&gt;='Working Hours'!$C$8,$F13026&lt;'Working Hours'!$C$9),1,0))</f>
        <v/>
      </c>
    </row>
    <row r="13027">
      <c r="A13027" s="11" t="n"/>
      <c r="B13027" s="11" t="n"/>
      <c r="C13027" s="11" t="n"/>
      <c r="E13027" s="12">
        <f>IF($A13027="","",IF(ISNUMBER($A13027),$A13027,IFERROR(DATEVALUE($A13027),"")))</f>
        <v/>
      </c>
      <c r="F13027" s="12">
        <f>IF($B13027="","",IF(ISNUMBER($B13027),HOUR($B13027)*2+MINUTE($B13027)/30,IFERROR(VALUE(LEFT($B13027,FIND(":",$B13027)-1))*2+VALUE(MID($B13027,FIND(":",$B13027)+1,2))/30,"")))</f>
        <v/>
      </c>
      <c r="G13027" s="12">
        <f>IF($E13027="","",IF(WEEKDAY($E13027,2)&lt;6,1,0))</f>
        <v/>
      </c>
      <c r="H13027" s="12">
        <f>IF(OR($E13027="",$F13027=""),"",IF(AND($G13027=1,$F13027&gt;='Working Hours'!$C$8,$F13027&lt;'Working Hours'!$C$9),1,0))</f>
        <v/>
      </c>
    </row>
    <row r="13028">
      <c r="A13028" s="11" t="n"/>
      <c r="B13028" s="11" t="n"/>
      <c r="C13028" s="11" t="n"/>
      <c r="E13028" s="12">
        <f>IF($A13028="","",IF(ISNUMBER($A13028),$A13028,IFERROR(DATEVALUE($A13028),"")))</f>
        <v/>
      </c>
      <c r="F13028" s="12">
        <f>IF($B13028="","",IF(ISNUMBER($B13028),HOUR($B13028)*2+MINUTE($B13028)/30,IFERROR(VALUE(LEFT($B13028,FIND(":",$B13028)-1))*2+VALUE(MID($B13028,FIND(":",$B13028)+1,2))/30,"")))</f>
        <v/>
      </c>
      <c r="G13028" s="12">
        <f>IF($E13028="","",IF(WEEKDAY($E13028,2)&lt;6,1,0))</f>
        <v/>
      </c>
      <c r="H13028" s="12">
        <f>IF(OR($E13028="",$F13028=""),"",IF(AND($G13028=1,$F13028&gt;='Working Hours'!$C$8,$F13028&lt;'Working Hours'!$C$9),1,0))</f>
        <v/>
      </c>
    </row>
    <row r="13029">
      <c r="A13029" s="11" t="n"/>
      <c r="B13029" s="11" t="n"/>
      <c r="C13029" s="11" t="n"/>
      <c r="E13029" s="12">
        <f>IF($A13029="","",IF(ISNUMBER($A13029),$A13029,IFERROR(DATEVALUE($A13029),"")))</f>
        <v/>
      </c>
      <c r="F13029" s="12">
        <f>IF($B13029="","",IF(ISNUMBER($B13029),HOUR($B13029)*2+MINUTE($B13029)/30,IFERROR(VALUE(LEFT($B13029,FIND(":",$B13029)-1))*2+VALUE(MID($B13029,FIND(":",$B13029)+1,2))/30,"")))</f>
        <v/>
      </c>
      <c r="G13029" s="12">
        <f>IF($E13029="","",IF(WEEKDAY($E13029,2)&lt;6,1,0))</f>
        <v/>
      </c>
      <c r="H13029" s="12">
        <f>IF(OR($E13029="",$F13029=""),"",IF(AND($G13029=1,$F13029&gt;='Working Hours'!$C$8,$F13029&lt;'Working Hours'!$C$9),1,0))</f>
        <v/>
      </c>
    </row>
    <row r="13030">
      <c r="A13030" s="11" t="n"/>
      <c r="B13030" s="11" t="n"/>
      <c r="C13030" s="11" t="n"/>
      <c r="E13030" s="12">
        <f>IF($A13030="","",IF(ISNUMBER($A13030),$A13030,IFERROR(DATEVALUE($A13030),"")))</f>
        <v/>
      </c>
      <c r="F13030" s="12">
        <f>IF($B13030="","",IF(ISNUMBER($B13030),HOUR($B13030)*2+MINUTE($B13030)/30,IFERROR(VALUE(LEFT($B13030,FIND(":",$B13030)-1))*2+VALUE(MID($B13030,FIND(":",$B13030)+1,2))/30,"")))</f>
        <v/>
      </c>
      <c r="G13030" s="12">
        <f>IF($E13030="","",IF(WEEKDAY($E13030,2)&lt;6,1,0))</f>
        <v/>
      </c>
      <c r="H13030" s="12">
        <f>IF(OR($E13030="",$F13030=""),"",IF(AND($G13030=1,$F13030&gt;='Working Hours'!$C$8,$F13030&lt;'Working Hours'!$C$9),1,0))</f>
        <v/>
      </c>
    </row>
    <row r="13031">
      <c r="A13031" s="11" t="n"/>
      <c r="B13031" s="11" t="n"/>
      <c r="C13031" s="11" t="n"/>
      <c r="E13031" s="12">
        <f>IF($A13031="","",IF(ISNUMBER($A13031),$A13031,IFERROR(DATEVALUE($A13031),"")))</f>
        <v/>
      </c>
      <c r="F13031" s="12">
        <f>IF($B13031="","",IF(ISNUMBER($B13031),HOUR($B13031)*2+MINUTE($B13031)/30,IFERROR(VALUE(LEFT($B13031,FIND(":",$B13031)-1))*2+VALUE(MID($B13031,FIND(":",$B13031)+1,2))/30,"")))</f>
        <v/>
      </c>
      <c r="G13031" s="12">
        <f>IF($E13031="","",IF(WEEKDAY($E13031,2)&lt;6,1,0))</f>
        <v/>
      </c>
      <c r="H13031" s="12">
        <f>IF(OR($E13031="",$F13031=""),"",IF(AND($G13031=1,$F13031&gt;='Working Hours'!$C$8,$F13031&lt;'Working Hours'!$C$9),1,0))</f>
        <v/>
      </c>
    </row>
    <row r="13032">
      <c r="A13032" s="11" t="n"/>
      <c r="B13032" s="11" t="n"/>
      <c r="C13032" s="11" t="n"/>
      <c r="E13032" s="12">
        <f>IF($A13032="","",IF(ISNUMBER($A13032),$A13032,IFERROR(DATEVALUE($A13032),"")))</f>
        <v/>
      </c>
      <c r="F13032" s="12">
        <f>IF($B13032="","",IF(ISNUMBER($B13032),HOUR($B13032)*2+MINUTE($B13032)/30,IFERROR(VALUE(LEFT($B13032,FIND(":",$B13032)-1))*2+VALUE(MID($B13032,FIND(":",$B13032)+1,2))/30,"")))</f>
        <v/>
      </c>
      <c r="G13032" s="12">
        <f>IF($E13032="","",IF(WEEKDAY($E13032,2)&lt;6,1,0))</f>
        <v/>
      </c>
      <c r="H13032" s="12">
        <f>IF(OR($E13032="",$F13032=""),"",IF(AND($G13032=1,$F13032&gt;='Working Hours'!$C$8,$F13032&lt;'Working Hours'!$C$9),1,0))</f>
        <v/>
      </c>
    </row>
    <row r="13033">
      <c r="A13033" s="11" t="n"/>
      <c r="B13033" s="11" t="n"/>
      <c r="C13033" s="11" t="n"/>
      <c r="E13033" s="12">
        <f>IF($A13033="","",IF(ISNUMBER($A13033),$A13033,IFERROR(DATEVALUE($A13033),"")))</f>
        <v/>
      </c>
      <c r="F13033" s="12">
        <f>IF($B13033="","",IF(ISNUMBER($B13033),HOUR($B13033)*2+MINUTE($B13033)/30,IFERROR(VALUE(LEFT($B13033,FIND(":",$B13033)-1))*2+VALUE(MID($B13033,FIND(":",$B13033)+1,2))/30,"")))</f>
        <v/>
      </c>
      <c r="G13033" s="12">
        <f>IF($E13033="","",IF(WEEKDAY($E13033,2)&lt;6,1,0))</f>
        <v/>
      </c>
      <c r="H13033" s="12">
        <f>IF(OR($E13033="",$F13033=""),"",IF(AND($G13033=1,$F13033&gt;='Working Hours'!$C$8,$F13033&lt;'Working Hours'!$C$9),1,0))</f>
        <v/>
      </c>
    </row>
    <row r="13034">
      <c r="A13034" s="11" t="n"/>
      <c r="B13034" s="11" t="n"/>
      <c r="C13034" s="11" t="n"/>
      <c r="E13034" s="12">
        <f>IF($A13034="","",IF(ISNUMBER($A13034),$A13034,IFERROR(DATEVALUE($A13034),"")))</f>
        <v/>
      </c>
      <c r="F13034" s="12">
        <f>IF($B13034="","",IF(ISNUMBER($B13034),HOUR($B13034)*2+MINUTE($B13034)/30,IFERROR(VALUE(LEFT($B13034,FIND(":",$B13034)-1))*2+VALUE(MID($B13034,FIND(":",$B13034)+1,2))/30,"")))</f>
        <v/>
      </c>
      <c r="G13034" s="12">
        <f>IF($E13034="","",IF(WEEKDAY($E13034,2)&lt;6,1,0))</f>
        <v/>
      </c>
      <c r="H13034" s="12">
        <f>IF(OR($E13034="",$F13034=""),"",IF(AND($G13034=1,$F13034&gt;='Working Hours'!$C$8,$F13034&lt;'Working Hours'!$C$9),1,0))</f>
        <v/>
      </c>
    </row>
    <row r="13035">
      <c r="A13035" s="11" t="n"/>
      <c r="B13035" s="11" t="n"/>
      <c r="C13035" s="11" t="n"/>
      <c r="E13035" s="12">
        <f>IF($A13035="","",IF(ISNUMBER($A13035),$A13035,IFERROR(DATEVALUE($A13035),"")))</f>
        <v/>
      </c>
      <c r="F13035" s="12">
        <f>IF($B13035="","",IF(ISNUMBER($B13035),HOUR($B13035)*2+MINUTE($B13035)/30,IFERROR(VALUE(LEFT($B13035,FIND(":",$B13035)-1))*2+VALUE(MID($B13035,FIND(":",$B13035)+1,2))/30,"")))</f>
        <v/>
      </c>
      <c r="G13035" s="12">
        <f>IF($E13035="","",IF(WEEKDAY($E13035,2)&lt;6,1,0))</f>
        <v/>
      </c>
      <c r="H13035" s="12">
        <f>IF(OR($E13035="",$F13035=""),"",IF(AND($G13035=1,$F13035&gt;='Working Hours'!$C$8,$F13035&lt;'Working Hours'!$C$9),1,0))</f>
        <v/>
      </c>
    </row>
    <row r="13036">
      <c r="A13036" s="11" t="n"/>
      <c r="B13036" s="11" t="n"/>
      <c r="C13036" s="11" t="n"/>
      <c r="E13036" s="12">
        <f>IF($A13036="","",IF(ISNUMBER($A13036),$A13036,IFERROR(DATEVALUE($A13036),"")))</f>
        <v/>
      </c>
      <c r="F13036" s="12">
        <f>IF($B13036="","",IF(ISNUMBER($B13036),HOUR($B13036)*2+MINUTE($B13036)/30,IFERROR(VALUE(LEFT($B13036,FIND(":",$B13036)-1))*2+VALUE(MID($B13036,FIND(":",$B13036)+1,2))/30,"")))</f>
        <v/>
      </c>
      <c r="G13036" s="12">
        <f>IF($E13036="","",IF(WEEKDAY($E13036,2)&lt;6,1,0))</f>
        <v/>
      </c>
      <c r="H13036" s="12">
        <f>IF(OR($E13036="",$F13036=""),"",IF(AND($G13036=1,$F13036&gt;='Working Hours'!$C$8,$F13036&lt;'Working Hours'!$C$9),1,0))</f>
        <v/>
      </c>
    </row>
    <row r="13037">
      <c r="A13037" s="11" t="n"/>
      <c r="B13037" s="11" t="n"/>
      <c r="C13037" s="11" t="n"/>
      <c r="E13037" s="12">
        <f>IF($A13037="","",IF(ISNUMBER($A13037),$A13037,IFERROR(DATEVALUE($A13037),"")))</f>
        <v/>
      </c>
      <c r="F13037" s="12">
        <f>IF($B13037="","",IF(ISNUMBER($B13037),HOUR($B13037)*2+MINUTE($B13037)/30,IFERROR(VALUE(LEFT($B13037,FIND(":",$B13037)-1))*2+VALUE(MID($B13037,FIND(":",$B13037)+1,2))/30,"")))</f>
        <v/>
      </c>
      <c r="G13037" s="12">
        <f>IF($E13037="","",IF(WEEKDAY($E13037,2)&lt;6,1,0))</f>
        <v/>
      </c>
      <c r="H13037" s="12">
        <f>IF(OR($E13037="",$F13037=""),"",IF(AND($G13037=1,$F13037&gt;='Working Hours'!$C$8,$F13037&lt;'Working Hours'!$C$9),1,0))</f>
        <v/>
      </c>
    </row>
    <row r="13038">
      <c r="A13038" s="11" t="n"/>
      <c r="B13038" s="11" t="n"/>
      <c r="C13038" s="11" t="n"/>
      <c r="E13038" s="12">
        <f>IF($A13038="","",IF(ISNUMBER($A13038),$A13038,IFERROR(DATEVALUE($A13038),"")))</f>
        <v/>
      </c>
      <c r="F13038" s="12">
        <f>IF($B13038="","",IF(ISNUMBER($B13038),HOUR($B13038)*2+MINUTE($B13038)/30,IFERROR(VALUE(LEFT($B13038,FIND(":",$B13038)-1))*2+VALUE(MID($B13038,FIND(":",$B13038)+1,2))/30,"")))</f>
        <v/>
      </c>
      <c r="G13038" s="12">
        <f>IF($E13038="","",IF(WEEKDAY($E13038,2)&lt;6,1,0))</f>
        <v/>
      </c>
      <c r="H13038" s="12">
        <f>IF(OR($E13038="",$F13038=""),"",IF(AND($G13038=1,$F13038&gt;='Working Hours'!$C$8,$F13038&lt;'Working Hours'!$C$9),1,0))</f>
        <v/>
      </c>
    </row>
    <row r="13039">
      <c r="A13039" s="11" t="n"/>
      <c r="B13039" s="11" t="n"/>
      <c r="C13039" s="11" t="n"/>
      <c r="E13039" s="12">
        <f>IF($A13039="","",IF(ISNUMBER($A13039),$A13039,IFERROR(DATEVALUE($A13039),"")))</f>
        <v/>
      </c>
      <c r="F13039" s="12">
        <f>IF($B13039="","",IF(ISNUMBER($B13039),HOUR($B13039)*2+MINUTE($B13039)/30,IFERROR(VALUE(LEFT($B13039,FIND(":",$B13039)-1))*2+VALUE(MID($B13039,FIND(":",$B13039)+1,2))/30,"")))</f>
        <v/>
      </c>
      <c r="G13039" s="12">
        <f>IF($E13039="","",IF(WEEKDAY($E13039,2)&lt;6,1,0))</f>
        <v/>
      </c>
      <c r="H13039" s="12">
        <f>IF(OR($E13039="",$F13039=""),"",IF(AND($G13039=1,$F13039&gt;='Working Hours'!$C$8,$F13039&lt;'Working Hours'!$C$9),1,0))</f>
        <v/>
      </c>
    </row>
    <row r="13040">
      <c r="A13040" s="11" t="n"/>
      <c r="B13040" s="11" t="n"/>
      <c r="C13040" s="11" t="n"/>
      <c r="E13040" s="12">
        <f>IF($A13040="","",IF(ISNUMBER($A13040),$A13040,IFERROR(DATEVALUE($A13040),"")))</f>
        <v/>
      </c>
      <c r="F13040" s="12">
        <f>IF($B13040="","",IF(ISNUMBER($B13040),HOUR($B13040)*2+MINUTE($B13040)/30,IFERROR(VALUE(LEFT($B13040,FIND(":",$B13040)-1))*2+VALUE(MID($B13040,FIND(":",$B13040)+1,2))/30,"")))</f>
        <v/>
      </c>
      <c r="G13040" s="12">
        <f>IF($E13040="","",IF(WEEKDAY($E13040,2)&lt;6,1,0))</f>
        <v/>
      </c>
      <c r="H13040" s="12">
        <f>IF(OR($E13040="",$F13040=""),"",IF(AND($G13040=1,$F13040&gt;='Working Hours'!$C$8,$F13040&lt;'Working Hours'!$C$9),1,0))</f>
        <v/>
      </c>
    </row>
    <row r="13041">
      <c r="A13041" s="11" t="n"/>
      <c r="B13041" s="11" t="n"/>
      <c r="C13041" s="11" t="n"/>
      <c r="E13041" s="12">
        <f>IF($A13041="","",IF(ISNUMBER($A13041),$A13041,IFERROR(DATEVALUE($A13041),"")))</f>
        <v/>
      </c>
      <c r="F13041" s="12">
        <f>IF($B13041="","",IF(ISNUMBER($B13041),HOUR($B13041)*2+MINUTE($B13041)/30,IFERROR(VALUE(LEFT($B13041,FIND(":",$B13041)-1))*2+VALUE(MID($B13041,FIND(":",$B13041)+1,2))/30,"")))</f>
        <v/>
      </c>
      <c r="G13041" s="12">
        <f>IF($E13041="","",IF(WEEKDAY($E13041,2)&lt;6,1,0))</f>
        <v/>
      </c>
      <c r="H13041" s="12">
        <f>IF(OR($E13041="",$F13041=""),"",IF(AND($G13041=1,$F13041&gt;='Working Hours'!$C$8,$F13041&lt;'Working Hours'!$C$9),1,0))</f>
        <v/>
      </c>
    </row>
    <row r="13042">
      <c r="A13042" s="11" t="n"/>
      <c r="B13042" s="11" t="n"/>
      <c r="C13042" s="11" t="n"/>
      <c r="E13042" s="12">
        <f>IF($A13042="","",IF(ISNUMBER($A13042),$A13042,IFERROR(DATEVALUE($A13042),"")))</f>
        <v/>
      </c>
      <c r="F13042" s="12">
        <f>IF($B13042="","",IF(ISNUMBER($B13042),HOUR($B13042)*2+MINUTE($B13042)/30,IFERROR(VALUE(LEFT($B13042,FIND(":",$B13042)-1))*2+VALUE(MID($B13042,FIND(":",$B13042)+1,2))/30,"")))</f>
        <v/>
      </c>
      <c r="G13042" s="12">
        <f>IF($E13042="","",IF(WEEKDAY($E13042,2)&lt;6,1,0))</f>
        <v/>
      </c>
      <c r="H13042" s="12">
        <f>IF(OR($E13042="",$F13042=""),"",IF(AND($G13042=1,$F13042&gt;='Working Hours'!$C$8,$F13042&lt;'Working Hours'!$C$9),1,0))</f>
        <v/>
      </c>
    </row>
    <row r="13043">
      <c r="A13043" s="11" t="n"/>
      <c r="B13043" s="11" t="n"/>
      <c r="C13043" s="11" t="n"/>
      <c r="E13043" s="12">
        <f>IF($A13043="","",IF(ISNUMBER($A13043),$A13043,IFERROR(DATEVALUE($A13043),"")))</f>
        <v/>
      </c>
      <c r="F13043" s="12">
        <f>IF($B13043="","",IF(ISNUMBER($B13043),HOUR($B13043)*2+MINUTE($B13043)/30,IFERROR(VALUE(LEFT($B13043,FIND(":",$B13043)-1))*2+VALUE(MID($B13043,FIND(":",$B13043)+1,2))/30,"")))</f>
        <v/>
      </c>
      <c r="G13043" s="12">
        <f>IF($E13043="","",IF(WEEKDAY($E13043,2)&lt;6,1,0))</f>
        <v/>
      </c>
      <c r="H13043" s="12">
        <f>IF(OR($E13043="",$F13043=""),"",IF(AND($G13043=1,$F13043&gt;='Working Hours'!$C$8,$F13043&lt;'Working Hours'!$C$9),1,0))</f>
        <v/>
      </c>
    </row>
    <row r="13044">
      <c r="A13044" s="11" t="n"/>
      <c r="B13044" s="11" t="n"/>
      <c r="C13044" s="11" t="n"/>
      <c r="E13044" s="12">
        <f>IF($A13044="","",IF(ISNUMBER($A13044),$A13044,IFERROR(DATEVALUE($A13044),"")))</f>
        <v/>
      </c>
      <c r="F13044" s="12">
        <f>IF($B13044="","",IF(ISNUMBER($B13044),HOUR($B13044)*2+MINUTE($B13044)/30,IFERROR(VALUE(LEFT($B13044,FIND(":",$B13044)-1))*2+VALUE(MID($B13044,FIND(":",$B13044)+1,2))/30,"")))</f>
        <v/>
      </c>
      <c r="G13044" s="12">
        <f>IF($E13044="","",IF(WEEKDAY($E13044,2)&lt;6,1,0))</f>
        <v/>
      </c>
      <c r="H13044" s="12">
        <f>IF(OR($E13044="",$F13044=""),"",IF(AND($G13044=1,$F13044&gt;='Working Hours'!$C$8,$F13044&lt;'Working Hours'!$C$9),1,0))</f>
        <v/>
      </c>
    </row>
    <row r="13045">
      <c r="A13045" s="11" t="n"/>
      <c r="B13045" s="11" t="n"/>
      <c r="C13045" s="11" t="n"/>
      <c r="E13045" s="12">
        <f>IF($A13045="","",IF(ISNUMBER($A13045),$A13045,IFERROR(DATEVALUE($A13045),"")))</f>
        <v/>
      </c>
      <c r="F13045" s="12">
        <f>IF($B13045="","",IF(ISNUMBER($B13045),HOUR($B13045)*2+MINUTE($B13045)/30,IFERROR(VALUE(LEFT($B13045,FIND(":",$B13045)-1))*2+VALUE(MID($B13045,FIND(":",$B13045)+1,2))/30,"")))</f>
        <v/>
      </c>
      <c r="G13045" s="12">
        <f>IF($E13045="","",IF(WEEKDAY($E13045,2)&lt;6,1,0))</f>
        <v/>
      </c>
      <c r="H13045" s="12">
        <f>IF(OR($E13045="",$F13045=""),"",IF(AND($G13045=1,$F13045&gt;='Working Hours'!$C$8,$F13045&lt;'Working Hours'!$C$9),1,0))</f>
        <v/>
      </c>
    </row>
    <row r="13046">
      <c r="A13046" s="11" t="n"/>
      <c r="B13046" s="11" t="n"/>
      <c r="C13046" s="11" t="n"/>
      <c r="E13046" s="12">
        <f>IF($A13046="","",IF(ISNUMBER($A13046),$A13046,IFERROR(DATEVALUE($A13046),"")))</f>
        <v/>
      </c>
      <c r="F13046" s="12">
        <f>IF($B13046="","",IF(ISNUMBER($B13046),HOUR($B13046)*2+MINUTE($B13046)/30,IFERROR(VALUE(LEFT($B13046,FIND(":",$B13046)-1))*2+VALUE(MID($B13046,FIND(":",$B13046)+1,2))/30,"")))</f>
        <v/>
      </c>
      <c r="G13046" s="12">
        <f>IF($E13046="","",IF(WEEKDAY($E13046,2)&lt;6,1,0))</f>
        <v/>
      </c>
      <c r="H13046" s="12">
        <f>IF(OR($E13046="",$F13046=""),"",IF(AND($G13046=1,$F13046&gt;='Working Hours'!$C$8,$F13046&lt;'Working Hours'!$C$9),1,0))</f>
        <v/>
      </c>
    </row>
    <row r="13047">
      <c r="A13047" s="11" t="n"/>
      <c r="B13047" s="11" t="n"/>
      <c r="C13047" s="11" t="n"/>
      <c r="E13047" s="12">
        <f>IF($A13047="","",IF(ISNUMBER($A13047),$A13047,IFERROR(DATEVALUE($A13047),"")))</f>
        <v/>
      </c>
      <c r="F13047" s="12">
        <f>IF($B13047="","",IF(ISNUMBER($B13047),HOUR($B13047)*2+MINUTE($B13047)/30,IFERROR(VALUE(LEFT($B13047,FIND(":",$B13047)-1))*2+VALUE(MID($B13047,FIND(":",$B13047)+1,2))/30,"")))</f>
        <v/>
      </c>
      <c r="G13047" s="12">
        <f>IF($E13047="","",IF(WEEKDAY($E13047,2)&lt;6,1,0))</f>
        <v/>
      </c>
      <c r="H13047" s="12">
        <f>IF(OR($E13047="",$F13047=""),"",IF(AND($G13047=1,$F13047&gt;='Working Hours'!$C$8,$F13047&lt;'Working Hours'!$C$9),1,0))</f>
        <v/>
      </c>
    </row>
    <row r="13048">
      <c r="A13048" s="11" t="n"/>
      <c r="B13048" s="11" t="n"/>
      <c r="C13048" s="11" t="n"/>
      <c r="E13048" s="12">
        <f>IF($A13048="","",IF(ISNUMBER($A13048),$A13048,IFERROR(DATEVALUE($A13048),"")))</f>
        <v/>
      </c>
      <c r="F13048" s="12">
        <f>IF($B13048="","",IF(ISNUMBER($B13048),HOUR($B13048)*2+MINUTE($B13048)/30,IFERROR(VALUE(LEFT($B13048,FIND(":",$B13048)-1))*2+VALUE(MID($B13048,FIND(":",$B13048)+1,2))/30,"")))</f>
        <v/>
      </c>
      <c r="G13048" s="12">
        <f>IF($E13048="","",IF(WEEKDAY($E13048,2)&lt;6,1,0))</f>
        <v/>
      </c>
      <c r="H13048" s="12">
        <f>IF(OR($E13048="",$F13048=""),"",IF(AND($G13048=1,$F13048&gt;='Working Hours'!$C$8,$F13048&lt;'Working Hours'!$C$9),1,0))</f>
        <v/>
      </c>
    </row>
    <row r="13049">
      <c r="A13049" s="11" t="n"/>
      <c r="B13049" s="11" t="n"/>
      <c r="C13049" s="11" t="n"/>
      <c r="E13049" s="12">
        <f>IF($A13049="","",IF(ISNUMBER($A13049),$A13049,IFERROR(DATEVALUE($A13049),"")))</f>
        <v/>
      </c>
      <c r="F13049" s="12">
        <f>IF($B13049="","",IF(ISNUMBER($B13049),HOUR($B13049)*2+MINUTE($B13049)/30,IFERROR(VALUE(LEFT($B13049,FIND(":",$B13049)-1))*2+VALUE(MID($B13049,FIND(":",$B13049)+1,2))/30,"")))</f>
        <v/>
      </c>
      <c r="G13049" s="12">
        <f>IF($E13049="","",IF(WEEKDAY($E13049,2)&lt;6,1,0))</f>
        <v/>
      </c>
      <c r="H13049" s="12">
        <f>IF(OR($E13049="",$F13049=""),"",IF(AND($G13049=1,$F13049&gt;='Working Hours'!$C$8,$F13049&lt;'Working Hours'!$C$9),1,0))</f>
        <v/>
      </c>
    </row>
    <row r="13050">
      <c r="A13050" s="11" t="n"/>
      <c r="B13050" s="11" t="n"/>
      <c r="C13050" s="11" t="n"/>
      <c r="E13050" s="12">
        <f>IF($A13050="","",IF(ISNUMBER($A13050),$A13050,IFERROR(DATEVALUE($A13050),"")))</f>
        <v/>
      </c>
      <c r="F13050" s="12">
        <f>IF($B13050="","",IF(ISNUMBER($B13050),HOUR($B13050)*2+MINUTE($B13050)/30,IFERROR(VALUE(LEFT($B13050,FIND(":",$B13050)-1))*2+VALUE(MID($B13050,FIND(":",$B13050)+1,2))/30,"")))</f>
        <v/>
      </c>
      <c r="G13050" s="12">
        <f>IF($E13050="","",IF(WEEKDAY($E13050,2)&lt;6,1,0))</f>
        <v/>
      </c>
      <c r="H13050" s="12">
        <f>IF(OR($E13050="",$F13050=""),"",IF(AND($G13050=1,$F13050&gt;='Working Hours'!$C$8,$F13050&lt;'Working Hours'!$C$9),1,0))</f>
        <v/>
      </c>
    </row>
    <row r="13051">
      <c r="A13051" s="11" t="n"/>
      <c r="B13051" s="11" t="n"/>
      <c r="C13051" s="11" t="n"/>
      <c r="E13051" s="12">
        <f>IF($A13051="","",IF(ISNUMBER($A13051),$A13051,IFERROR(DATEVALUE($A13051),"")))</f>
        <v/>
      </c>
      <c r="F13051" s="12">
        <f>IF($B13051="","",IF(ISNUMBER($B13051),HOUR($B13051)*2+MINUTE($B13051)/30,IFERROR(VALUE(LEFT($B13051,FIND(":",$B13051)-1))*2+VALUE(MID($B13051,FIND(":",$B13051)+1,2))/30,"")))</f>
        <v/>
      </c>
      <c r="G13051" s="12">
        <f>IF($E13051="","",IF(WEEKDAY($E13051,2)&lt;6,1,0))</f>
        <v/>
      </c>
      <c r="H13051" s="12">
        <f>IF(OR($E13051="",$F13051=""),"",IF(AND($G13051=1,$F13051&gt;='Working Hours'!$C$8,$F13051&lt;'Working Hours'!$C$9),1,0))</f>
        <v/>
      </c>
    </row>
    <row r="13052">
      <c r="A13052" s="11" t="n"/>
      <c r="B13052" s="11" t="n"/>
      <c r="C13052" s="11" t="n"/>
      <c r="E13052" s="12">
        <f>IF($A13052="","",IF(ISNUMBER($A13052),$A13052,IFERROR(DATEVALUE($A13052),"")))</f>
        <v/>
      </c>
      <c r="F13052" s="12">
        <f>IF($B13052="","",IF(ISNUMBER($B13052),HOUR($B13052)*2+MINUTE($B13052)/30,IFERROR(VALUE(LEFT($B13052,FIND(":",$B13052)-1))*2+VALUE(MID($B13052,FIND(":",$B13052)+1,2))/30,"")))</f>
        <v/>
      </c>
      <c r="G13052" s="12">
        <f>IF($E13052="","",IF(WEEKDAY($E13052,2)&lt;6,1,0))</f>
        <v/>
      </c>
      <c r="H13052" s="12">
        <f>IF(OR($E13052="",$F13052=""),"",IF(AND($G13052=1,$F13052&gt;='Working Hours'!$C$8,$F13052&lt;'Working Hours'!$C$9),1,0))</f>
        <v/>
      </c>
    </row>
    <row r="13053">
      <c r="A13053" s="11" t="n"/>
      <c r="B13053" s="11" t="n"/>
      <c r="C13053" s="11" t="n"/>
      <c r="E13053" s="12">
        <f>IF($A13053="","",IF(ISNUMBER($A13053),$A13053,IFERROR(DATEVALUE($A13053),"")))</f>
        <v/>
      </c>
      <c r="F13053" s="12">
        <f>IF($B13053="","",IF(ISNUMBER($B13053),HOUR($B13053)*2+MINUTE($B13053)/30,IFERROR(VALUE(LEFT($B13053,FIND(":",$B13053)-1))*2+VALUE(MID($B13053,FIND(":",$B13053)+1,2))/30,"")))</f>
        <v/>
      </c>
      <c r="G13053" s="12">
        <f>IF($E13053="","",IF(WEEKDAY($E13053,2)&lt;6,1,0))</f>
        <v/>
      </c>
      <c r="H13053" s="12">
        <f>IF(OR($E13053="",$F13053=""),"",IF(AND($G13053=1,$F13053&gt;='Working Hours'!$C$8,$F13053&lt;'Working Hours'!$C$9),1,0))</f>
        <v/>
      </c>
    </row>
    <row r="13054">
      <c r="A13054" s="11" t="n"/>
      <c r="B13054" s="11" t="n"/>
      <c r="C13054" s="11" t="n"/>
      <c r="E13054" s="12">
        <f>IF($A13054="","",IF(ISNUMBER($A13054),$A13054,IFERROR(DATEVALUE($A13054),"")))</f>
        <v/>
      </c>
      <c r="F13054" s="12">
        <f>IF($B13054="","",IF(ISNUMBER($B13054),HOUR($B13054)*2+MINUTE($B13054)/30,IFERROR(VALUE(LEFT($B13054,FIND(":",$B13054)-1))*2+VALUE(MID($B13054,FIND(":",$B13054)+1,2))/30,"")))</f>
        <v/>
      </c>
      <c r="G13054" s="12">
        <f>IF($E13054="","",IF(WEEKDAY($E13054,2)&lt;6,1,0))</f>
        <v/>
      </c>
      <c r="H13054" s="12">
        <f>IF(OR($E13054="",$F13054=""),"",IF(AND($G13054=1,$F13054&gt;='Working Hours'!$C$8,$F13054&lt;'Working Hours'!$C$9),1,0))</f>
        <v/>
      </c>
    </row>
    <row r="13055">
      <c r="A13055" s="11" t="n"/>
      <c r="B13055" s="11" t="n"/>
      <c r="C13055" s="11" t="n"/>
      <c r="E13055" s="12">
        <f>IF($A13055="","",IF(ISNUMBER($A13055),$A13055,IFERROR(DATEVALUE($A13055),"")))</f>
        <v/>
      </c>
      <c r="F13055" s="12">
        <f>IF($B13055="","",IF(ISNUMBER($B13055),HOUR($B13055)*2+MINUTE($B13055)/30,IFERROR(VALUE(LEFT($B13055,FIND(":",$B13055)-1))*2+VALUE(MID($B13055,FIND(":",$B13055)+1,2))/30,"")))</f>
        <v/>
      </c>
      <c r="G13055" s="12">
        <f>IF($E13055="","",IF(WEEKDAY($E13055,2)&lt;6,1,0))</f>
        <v/>
      </c>
      <c r="H13055" s="12">
        <f>IF(OR($E13055="",$F13055=""),"",IF(AND($G13055=1,$F13055&gt;='Working Hours'!$C$8,$F13055&lt;'Working Hours'!$C$9),1,0))</f>
        <v/>
      </c>
    </row>
    <row r="13056">
      <c r="A13056" s="11" t="n"/>
      <c r="B13056" s="11" t="n"/>
      <c r="C13056" s="11" t="n"/>
      <c r="E13056" s="12">
        <f>IF($A13056="","",IF(ISNUMBER($A13056),$A13056,IFERROR(DATEVALUE($A13056),"")))</f>
        <v/>
      </c>
      <c r="F13056" s="12">
        <f>IF($B13056="","",IF(ISNUMBER($B13056),HOUR($B13056)*2+MINUTE($B13056)/30,IFERROR(VALUE(LEFT($B13056,FIND(":",$B13056)-1))*2+VALUE(MID($B13056,FIND(":",$B13056)+1,2))/30,"")))</f>
        <v/>
      </c>
      <c r="G13056" s="12">
        <f>IF($E13056="","",IF(WEEKDAY($E13056,2)&lt;6,1,0))</f>
        <v/>
      </c>
      <c r="H13056" s="12">
        <f>IF(OR($E13056="",$F13056=""),"",IF(AND($G13056=1,$F13056&gt;='Working Hours'!$C$8,$F13056&lt;'Working Hours'!$C$9),1,0))</f>
        <v/>
      </c>
    </row>
    <row r="13057">
      <c r="A13057" s="11" t="n"/>
      <c r="B13057" s="11" t="n"/>
      <c r="C13057" s="11" t="n"/>
      <c r="E13057" s="12">
        <f>IF($A13057="","",IF(ISNUMBER($A13057),$A13057,IFERROR(DATEVALUE($A13057),"")))</f>
        <v/>
      </c>
      <c r="F13057" s="12">
        <f>IF($B13057="","",IF(ISNUMBER($B13057),HOUR($B13057)*2+MINUTE($B13057)/30,IFERROR(VALUE(LEFT($B13057,FIND(":",$B13057)-1))*2+VALUE(MID($B13057,FIND(":",$B13057)+1,2))/30,"")))</f>
        <v/>
      </c>
      <c r="G13057" s="12">
        <f>IF($E13057="","",IF(WEEKDAY($E13057,2)&lt;6,1,0))</f>
        <v/>
      </c>
      <c r="H13057" s="12">
        <f>IF(OR($E13057="",$F13057=""),"",IF(AND($G13057=1,$F13057&gt;='Working Hours'!$C$8,$F13057&lt;'Working Hours'!$C$9),1,0))</f>
        <v/>
      </c>
    </row>
    <row r="13058">
      <c r="A13058" s="11" t="n"/>
      <c r="B13058" s="11" t="n"/>
      <c r="C13058" s="11" t="n"/>
      <c r="E13058" s="12">
        <f>IF($A13058="","",IF(ISNUMBER($A13058),$A13058,IFERROR(DATEVALUE($A13058),"")))</f>
        <v/>
      </c>
      <c r="F13058" s="12">
        <f>IF($B13058="","",IF(ISNUMBER($B13058),HOUR($B13058)*2+MINUTE($B13058)/30,IFERROR(VALUE(LEFT($B13058,FIND(":",$B13058)-1))*2+VALUE(MID($B13058,FIND(":",$B13058)+1,2))/30,"")))</f>
        <v/>
      </c>
      <c r="G13058" s="12">
        <f>IF($E13058="","",IF(WEEKDAY($E13058,2)&lt;6,1,0))</f>
        <v/>
      </c>
      <c r="H13058" s="12">
        <f>IF(OR($E13058="",$F13058=""),"",IF(AND($G13058=1,$F13058&gt;='Working Hours'!$C$8,$F13058&lt;'Working Hours'!$C$9),1,0))</f>
        <v/>
      </c>
    </row>
    <row r="13059">
      <c r="A13059" s="11" t="n"/>
      <c r="B13059" s="11" t="n"/>
      <c r="C13059" s="11" t="n"/>
      <c r="E13059" s="12">
        <f>IF($A13059="","",IF(ISNUMBER($A13059),$A13059,IFERROR(DATEVALUE($A13059),"")))</f>
        <v/>
      </c>
      <c r="F13059" s="12">
        <f>IF($B13059="","",IF(ISNUMBER($B13059),HOUR($B13059)*2+MINUTE($B13059)/30,IFERROR(VALUE(LEFT($B13059,FIND(":",$B13059)-1))*2+VALUE(MID($B13059,FIND(":",$B13059)+1,2))/30,"")))</f>
        <v/>
      </c>
      <c r="G13059" s="12">
        <f>IF($E13059="","",IF(WEEKDAY($E13059,2)&lt;6,1,0))</f>
        <v/>
      </c>
      <c r="H13059" s="12">
        <f>IF(OR($E13059="",$F13059=""),"",IF(AND($G13059=1,$F13059&gt;='Working Hours'!$C$8,$F13059&lt;'Working Hours'!$C$9),1,0))</f>
        <v/>
      </c>
    </row>
    <row r="13060">
      <c r="A13060" s="11" t="n"/>
      <c r="B13060" s="11" t="n"/>
      <c r="C13060" s="11" t="n"/>
      <c r="E13060" s="12">
        <f>IF($A13060="","",IF(ISNUMBER($A13060),$A13060,IFERROR(DATEVALUE($A13060),"")))</f>
        <v/>
      </c>
      <c r="F13060" s="12">
        <f>IF($B13060="","",IF(ISNUMBER($B13060),HOUR($B13060)*2+MINUTE($B13060)/30,IFERROR(VALUE(LEFT($B13060,FIND(":",$B13060)-1))*2+VALUE(MID($B13060,FIND(":",$B13060)+1,2))/30,"")))</f>
        <v/>
      </c>
      <c r="G13060" s="12">
        <f>IF($E13060="","",IF(WEEKDAY($E13060,2)&lt;6,1,0))</f>
        <v/>
      </c>
      <c r="H13060" s="12">
        <f>IF(OR($E13060="",$F13060=""),"",IF(AND($G13060=1,$F13060&gt;='Working Hours'!$C$8,$F13060&lt;'Working Hours'!$C$9),1,0))</f>
        <v/>
      </c>
    </row>
    <row r="13061">
      <c r="A13061" s="11" t="n"/>
      <c r="B13061" s="11" t="n"/>
      <c r="C13061" s="11" t="n"/>
      <c r="E13061" s="12">
        <f>IF($A13061="","",IF(ISNUMBER($A13061),$A13061,IFERROR(DATEVALUE($A13061),"")))</f>
        <v/>
      </c>
      <c r="F13061" s="12">
        <f>IF($B13061="","",IF(ISNUMBER($B13061),HOUR($B13061)*2+MINUTE($B13061)/30,IFERROR(VALUE(LEFT($B13061,FIND(":",$B13061)-1))*2+VALUE(MID($B13061,FIND(":",$B13061)+1,2))/30,"")))</f>
        <v/>
      </c>
      <c r="G13061" s="12">
        <f>IF($E13061="","",IF(WEEKDAY($E13061,2)&lt;6,1,0))</f>
        <v/>
      </c>
      <c r="H13061" s="12">
        <f>IF(OR($E13061="",$F13061=""),"",IF(AND($G13061=1,$F13061&gt;='Working Hours'!$C$8,$F13061&lt;'Working Hours'!$C$9),1,0))</f>
        <v/>
      </c>
    </row>
    <row r="13062">
      <c r="A13062" s="11" t="n"/>
      <c r="B13062" s="11" t="n"/>
      <c r="C13062" s="11" t="n"/>
      <c r="E13062" s="12">
        <f>IF($A13062="","",IF(ISNUMBER($A13062),$A13062,IFERROR(DATEVALUE($A13062),"")))</f>
        <v/>
      </c>
      <c r="F13062" s="12">
        <f>IF($B13062="","",IF(ISNUMBER($B13062),HOUR($B13062)*2+MINUTE($B13062)/30,IFERROR(VALUE(LEFT($B13062,FIND(":",$B13062)-1))*2+VALUE(MID($B13062,FIND(":",$B13062)+1,2))/30,"")))</f>
        <v/>
      </c>
      <c r="G13062" s="12">
        <f>IF($E13062="","",IF(WEEKDAY($E13062,2)&lt;6,1,0))</f>
        <v/>
      </c>
      <c r="H13062" s="12">
        <f>IF(OR($E13062="",$F13062=""),"",IF(AND($G13062=1,$F13062&gt;='Working Hours'!$C$8,$F13062&lt;'Working Hours'!$C$9),1,0))</f>
        <v/>
      </c>
    </row>
    <row r="13063">
      <c r="A13063" s="11" t="n"/>
      <c r="B13063" s="11" t="n"/>
      <c r="C13063" s="11" t="n"/>
      <c r="E13063" s="12">
        <f>IF($A13063="","",IF(ISNUMBER($A13063),$A13063,IFERROR(DATEVALUE($A13063),"")))</f>
        <v/>
      </c>
      <c r="F13063" s="12">
        <f>IF($B13063="","",IF(ISNUMBER($B13063),HOUR($B13063)*2+MINUTE($B13063)/30,IFERROR(VALUE(LEFT($B13063,FIND(":",$B13063)-1))*2+VALUE(MID($B13063,FIND(":",$B13063)+1,2))/30,"")))</f>
        <v/>
      </c>
      <c r="G13063" s="12">
        <f>IF($E13063="","",IF(WEEKDAY($E13063,2)&lt;6,1,0))</f>
        <v/>
      </c>
      <c r="H13063" s="12">
        <f>IF(OR($E13063="",$F13063=""),"",IF(AND($G13063=1,$F13063&gt;='Working Hours'!$C$8,$F13063&lt;'Working Hours'!$C$9),1,0))</f>
        <v/>
      </c>
    </row>
    <row r="13064">
      <c r="A13064" s="11" t="n"/>
      <c r="B13064" s="11" t="n"/>
      <c r="C13064" s="11" t="n"/>
      <c r="E13064" s="12">
        <f>IF($A13064="","",IF(ISNUMBER($A13064),$A13064,IFERROR(DATEVALUE($A13064),"")))</f>
        <v/>
      </c>
      <c r="F13064" s="12">
        <f>IF($B13064="","",IF(ISNUMBER($B13064),HOUR($B13064)*2+MINUTE($B13064)/30,IFERROR(VALUE(LEFT($B13064,FIND(":",$B13064)-1))*2+VALUE(MID($B13064,FIND(":",$B13064)+1,2))/30,"")))</f>
        <v/>
      </c>
      <c r="G13064" s="12">
        <f>IF($E13064="","",IF(WEEKDAY($E13064,2)&lt;6,1,0))</f>
        <v/>
      </c>
      <c r="H13064" s="12">
        <f>IF(OR($E13064="",$F13064=""),"",IF(AND($G13064=1,$F13064&gt;='Working Hours'!$C$8,$F13064&lt;'Working Hours'!$C$9),1,0))</f>
        <v/>
      </c>
    </row>
    <row r="13065">
      <c r="A13065" s="11" t="n"/>
      <c r="B13065" s="11" t="n"/>
      <c r="C13065" s="11" t="n"/>
      <c r="E13065" s="12">
        <f>IF($A13065="","",IF(ISNUMBER($A13065),$A13065,IFERROR(DATEVALUE($A13065),"")))</f>
        <v/>
      </c>
      <c r="F13065" s="12">
        <f>IF($B13065="","",IF(ISNUMBER($B13065),HOUR($B13065)*2+MINUTE($B13065)/30,IFERROR(VALUE(LEFT($B13065,FIND(":",$B13065)-1))*2+VALUE(MID($B13065,FIND(":",$B13065)+1,2))/30,"")))</f>
        <v/>
      </c>
      <c r="G13065" s="12">
        <f>IF($E13065="","",IF(WEEKDAY($E13065,2)&lt;6,1,0))</f>
        <v/>
      </c>
      <c r="H13065" s="12">
        <f>IF(OR($E13065="",$F13065=""),"",IF(AND($G13065=1,$F13065&gt;='Working Hours'!$C$8,$F13065&lt;'Working Hours'!$C$9),1,0))</f>
        <v/>
      </c>
    </row>
    <row r="13066">
      <c r="A13066" s="11" t="n"/>
      <c r="B13066" s="11" t="n"/>
      <c r="C13066" s="11" t="n"/>
      <c r="E13066" s="12">
        <f>IF($A13066="","",IF(ISNUMBER($A13066),$A13066,IFERROR(DATEVALUE($A13066),"")))</f>
        <v/>
      </c>
      <c r="F13066" s="12">
        <f>IF($B13066="","",IF(ISNUMBER($B13066),HOUR($B13066)*2+MINUTE($B13066)/30,IFERROR(VALUE(LEFT($B13066,FIND(":",$B13066)-1))*2+VALUE(MID($B13066,FIND(":",$B13066)+1,2))/30,"")))</f>
        <v/>
      </c>
      <c r="G13066" s="12">
        <f>IF($E13066="","",IF(WEEKDAY($E13066,2)&lt;6,1,0))</f>
        <v/>
      </c>
      <c r="H13066" s="12">
        <f>IF(OR($E13066="",$F13066=""),"",IF(AND($G13066=1,$F13066&gt;='Working Hours'!$C$8,$F13066&lt;'Working Hours'!$C$9),1,0))</f>
        <v/>
      </c>
    </row>
    <row r="13067">
      <c r="A13067" s="11" t="n"/>
      <c r="B13067" s="11" t="n"/>
      <c r="C13067" s="11" t="n"/>
      <c r="E13067" s="12">
        <f>IF($A13067="","",IF(ISNUMBER($A13067),$A13067,IFERROR(DATEVALUE($A13067),"")))</f>
        <v/>
      </c>
      <c r="F13067" s="12">
        <f>IF($B13067="","",IF(ISNUMBER($B13067),HOUR($B13067)*2+MINUTE($B13067)/30,IFERROR(VALUE(LEFT($B13067,FIND(":",$B13067)-1))*2+VALUE(MID($B13067,FIND(":",$B13067)+1,2))/30,"")))</f>
        <v/>
      </c>
      <c r="G13067" s="12">
        <f>IF($E13067="","",IF(WEEKDAY($E13067,2)&lt;6,1,0))</f>
        <v/>
      </c>
      <c r="H13067" s="12">
        <f>IF(OR($E13067="",$F13067=""),"",IF(AND($G13067=1,$F13067&gt;='Working Hours'!$C$8,$F13067&lt;'Working Hours'!$C$9),1,0))</f>
        <v/>
      </c>
    </row>
    <row r="13068">
      <c r="A13068" s="11" t="n"/>
      <c r="B13068" s="11" t="n"/>
      <c r="C13068" s="11" t="n"/>
      <c r="E13068" s="12">
        <f>IF($A13068="","",IF(ISNUMBER($A13068),$A13068,IFERROR(DATEVALUE($A13068),"")))</f>
        <v/>
      </c>
      <c r="F13068" s="12">
        <f>IF($B13068="","",IF(ISNUMBER($B13068),HOUR($B13068)*2+MINUTE($B13068)/30,IFERROR(VALUE(LEFT($B13068,FIND(":",$B13068)-1))*2+VALUE(MID($B13068,FIND(":",$B13068)+1,2))/30,"")))</f>
        <v/>
      </c>
      <c r="G13068" s="12">
        <f>IF($E13068="","",IF(WEEKDAY($E13068,2)&lt;6,1,0))</f>
        <v/>
      </c>
      <c r="H13068" s="12">
        <f>IF(OR($E13068="",$F13068=""),"",IF(AND($G13068=1,$F13068&gt;='Working Hours'!$C$8,$F13068&lt;'Working Hours'!$C$9),1,0))</f>
        <v/>
      </c>
    </row>
    <row r="13069">
      <c r="A13069" s="11" t="n"/>
      <c r="B13069" s="11" t="n"/>
      <c r="C13069" s="11" t="n"/>
      <c r="E13069" s="12">
        <f>IF($A13069="","",IF(ISNUMBER($A13069),$A13069,IFERROR(DATEVALUE($A13069),"")))</f>
        <v/>
      </c>
      <c r="F13069" s="12">
        <f>IF($B13069="","",IF(ISNUMBER($B13069),HOUR($B13069)*2+MINUTE($B13069)/30,IFERROR(VALUE(LEFT($B13069,FIND(":",$B13069)-1))*2+VALUE(MID($B13069,FIND(":",$B13069)+1,2))/30,"")))</f>
        <v/>
      </c>
      <c r="G13069" s="12">
        <f>IF($E13069="","",IF(WEEKDAY($E13069,2)&lt;6,1,0))</f>
        <v/>
      </c>
      <c r="H13069" s="12">
        <f>IF(OR($E13069="",$F13069=""),"",IF(AND($G13069=1,$F13069&gt;='Working Hours'!$C$8,$F13069&lt;'Working Hours'!$C$9),1,0))</f>
        <v/>
      </c>
    </row>
    <row r="13070">
      <c r="A13070" s="11" t="n"/>
      <c r="B13070" s="11" t="n"/>
      <c r="C13070" s="11" t="n"/>
      <c r="E13070" s="12">
        <f>IF($A13070="","",IF(ISNUMBER($A13070),$A13070,IFERROR(DATEVALUE($A13070),"")))</f>
        <v/>
      </c>
      <c r="F13070" s="12">
        <f>IF($B13070="","",IF(ISNUMBER($B13070),HOUR($B13070)*2+MINUTE($B13070)/30,IFERROR(VALUE(LEFT($B13070,FIND(":",$B13070)-1))*2+VALUE(MID($B13070,FIND(":",$B13070)+1,2))/30,"")))</f>
        <v/>
      </c>
      <c r="G13070" s="12">
        <f>IF($E13070="","",IF(WEEKDAY($E13070,2)&lt;6,1,0))</f>
        <v/>
      </c>
      <c r="H13070" s="12">
        <f>IF(OR($E13070="",$F13070=""),"",IF(AND($G13070=1,$F13070&gt;='Working Hours'!$C$8,$F13070&lt;'Working Hours'!$C$9),1,0))</f>
        <v/>
      </c>
    </row>
    <row r="13071">
      <c r="A13071" s="11" t="n"/>
      <c r="B13071" s="11" t="n"/>
      <c r="C13071" s="11" t="n"/>
      <c r="E13071" s="12">
        <f>IF($A13071="","",IF(ISNUMBER($A13071),$A13071,IFERROR(DATEVALUE($A13071),"")))</f>
        <v/>
      </c>
      <c r="F13071" s="12">
        <f>IF($B13071="","",IF(ISNUMBER($B13071),HOUR($B13071)*2+MINUTE($B13071)/30,IFERROR(VALUE(LEFT($B13071,FIND(":",$B13071)-1))*2+VALUE(MID($B13071,FIND(":",$B13071)+1,2))/30,"")))</f>
        <v/>
      </c>
      <c r="G13071" s="12">
        <f>IF($E13071="","",IF(WEEKDAY($E13071,2)&lt;6,1,0))</f>
        <v/>
      </c>
      <c r="H13071" s="12">
        <f>IF(OR($E13071="",$F13071=""),"",IF(AND($G13071=1,$F13071&gt;='Working Hours'!$C$8,$F13071&lt;'Working Hours'!$C$9),1,0))</f>
        <v/>
      </c>
    </row>
    <row r="13072">
      <c r="A13072" s="11" t="n"/>
      <c r="B13072" s="11" t="n"/>
      <c r="C13072" s="11" t="n"/>
      <c r="E13072" s="12">
        <f>IF($A13072="","",IF(ISNUMBER($A13072),$A13072,IFERROR(DATEVALUE($A13072),"")))</f>
        <v/>
      </c>
      <c r="F13072" s="12">
        <f>IF($B13072="","",IF(ISNUMBER($B13072),HOUR($B13072)*2+MINUTE($B13072)/30,IFERROR(VALUE(LEFT($B13072,FIND(":",$B13072)-1))*2+VALUE(MID($B13072,FIND(":",$B13072)+1,2))/30,"")))</f>
        <v/>
      </c>
      <c r="G13072" s="12">
        <f>IF($E13072="","",IF(WEEKDAY($E13072,2)&lt;6,1,0))</f>
        <v/>
      </c>
      <c r="H13072" s="12">
        <f>IF(OR($E13072="",$F13072=""),"",IF(AND($G13072=1,$F13072&gt;='Working Hours'!$C$8,$F13072&lt;'Working Hours'!$C$9),1,0))</f>
        <v/>
      </c>
    </row>
    <row r="13073">
      <c r="A13073" s="11" t="n"/>
      <c r="B13073" s="11" t="n"/>
      <c r="C13073" s="11" t="n"/>
      <c r="E13073" s="12">
        <f>IF($A13073="","",IF(ISNUMBER($A13073),$A13073,IFERROR(DATEVALUE($A13073),"")))</f>
        <v/>
      </c>
      <c r="F13073" s="12">
        <f>IF($B13073="","",IF(ISNUMBER($B13073),HOUR($B13073)*2+MINUTE($B13073)/30,IFERROR(VALUE(LEFT($B13073,FIND(":",$B13073)-1))*2+VALUE(MID($B13073,FIND(":",$B13073)+1,2))/30,"")))</f>
        <v/>
      </c>
      <c r="G13073" s="12">
        <f>IF($E13073="","",IF(WEEKDAY($E13073,2)&lt;6,1,0))</f>
        <v/>
      </c>
      <c r="H13073" s="12">
        <f>IF(OR($E13073="",$F13073=""),"",IF(AND($G13073=1,$F13073&gt;='Working Hours'!$C$8,$F13073&lt;'Working Hours'!$C$9),1,0))</f>
        <v/>
      </c>
    </row>
    <row r="13074">
      <c r="A13074" s="11" t="n"/>
      <c r="B13074" s="11" t="n"/>
      <c r="C13074" s="11" t="n"/>
      <c r="E13074" s="12">
        <f>IF($A13074="","",IF(ISNUMBER($A13074),$A13074,IFERROR(DATEVALUE($A13074),"")))</f>
        <v/>
      </c>
      <c r="F13074" s="12">
        <f>IF($B13074="","",IF(ISNUMBER($B13074),HOUR($B13074)*2+MINUTE($B13074)/30,IFERROR(VALUE(LEFT($B13074,FIND(":",$B13074)-1))*2+VALUE(MID($B13074,FIND(":",$B13074)+1,2))/30,"")))</f>
        <v/>
      </c>
      <c r="G13074" s="12">
        <f>IF($E13074="","",IF(WEEKDAY($E13074,2)&lt;6,1,0))</f>
        <v/>
      </c>
      <c r="H13074" s="12">
        <f>IF(OR($E13074="",$F13074=""),"",IF(AND($G13074=1,$F13074&gt;='Working Hours'!$C$8,$F13074&lt;'Working Hours'!$C$9),1,0))</f>
        <v/>
      </c>
    </row>
    <row r="13075">
      <c r="A13075" s="11" t="n"/>
      <c r="B13075" s="11" t="n"/>
      <c r="C13075" s="11" t="n"/>
      <c r="E13075" s="12">
        <f>IF($A13075="","",IF(ISNUMBER($A13075),$A13075,IFERROR(DATEVALUE($A13075),"")))</f>
        <v/>
      </c>
      <c r="F13075" s="12">
        <f>IF($B13075="","",IF(ISNUMBER($B13075),HOUR($B13075)*2+MINUTE($B13075)/30,IFERROR(VALUE(LEFT($B13075,FIND(":",$B13075)-1))*2+VALUE(MID($B13075,FIND(":",$B13075)+1,2))/30,"")))</f>
        <v/>
      </c>
      <c r="G13075" s="12">
        <f>IF($E13075="","",IF(WEEKDAY($E13075,2)&lt;6,1,0))</f>
        <v/>
      </c>
      <c r="H13075" s="12">
        <f>IF(OR($E13075="",$F13075=""),"",IF(AND($G13075=1,$F13075&gt;='Working Hours'!$C$8,$F13075&lt;'Working Hours'!$C$9),1,0))</f>
        <v/>
      </c>
    </row>
    <row r="13076">
      <c r="A13076" s="11" t="n"/>
      <c r="B13076" s="11" t="n"/>
      <c r="C13076" s="11" t="n"/>
      <c r="E13076" s="12">
        <f>IF($A13076="","",IF(ISNUMBER($A13076),$A13076,IFERROR(DATEVALUE($A13076),"")))</f>
        <v/>
      </c>
      <c r="F13076" s="12">
        <f>IF($B13076="","",IF(ISNUMBER($B13076),HOUR($B13076)*2+MINUTE($B13076)/30,IFERROR(VALUE(LEFT($B13076,FIND(":",$B13076)-1))*2+VALUE(MID($B13076,FIND(":",$B13076)+1,2))/30,"")))</f>
        <v/>
      </c>
      <c r="G13076" s="12">
        <f>IF($E13076="","",IF(WEEKDAY($E13076,2)&lt;6,1,0))</f>
        <v/>
      </c>
      <c r="H13076" s="12">
        <f>IF(OR($E13076="",$F13076=""),"",IF(AND($G13076=1,$F13076&gt;='Working Hours'!$C$8,$F13076&lt;'Working Hours'!$C$9),1,0))</f>
        <v/>
      </c>
    </row>
    <row r="13077">
      <c r="A13077" s="11" t="n"/>
      <c r="B13077" s="11" t="n"/>
      <c r="C13077" s="11" t="n"/>
      <c r="E13077" s="12">
        <f>IF($A13077="","",IF(ISNUMBER($A13077),$A13077,IFERROR(DATEVALUE($A13077),"")))</f>
        <v/>
      </c>
      <c r="F13077" s="12">
        <f>IF($B13077="","",IF(ISNUMBER($B13077),HOUR($B13077)*2+MINUTE($B13077)/30,IFERROR(VALUE(LEFT($B13077,FIND(":",$B13077)-1))*2+VALUE(MID($B13077,FIND(":",$B13077)+1,2))/30,"")))</f>
        <v/>
      </c>
      <c r="G13077" s="12">
        <f>IF($E13077="","",IF(WEEKDAY($E13077,2)&lt;6,1,0))</f>
        <v/>
      </c>
      <c r="H13077" s="12">
        <f>IF(OR($E13077="",$F13077=""),"",IF(AND($G13077=1,$F13077&gt;='Working Hours'!$C$8,$F13077&lt;'Working Hours'!$C$9),1,0))</f>
        <v/>
      </c>
    </row>
    <row r="13078">
      <c r="A13078" s="11" t="n"/>
      <c r="B13078" s="11" t="n"/>
      <c r="C13078" s="11" t="n"/>
      <c r="E13078" s="12">
        <f>IF($A13078="","",IF(ISNUMBER($A13078),$A13078,IFERROR(DATEVALUE($A13078),"")))</f>
        <v/>
      </c>
      <c r="F13078" s="12">
        <f>IF($B13078="","",IF(ISNUMBER($B13078),HOUR($B13078)*2+MINUTE($B13078)/30,IFERROR(VALUE(LEFT($B13078,FIND(":",$B13078)-1))*2+VALUE(MID($B13078,FIND(":",$B13078)+1,2))/30,"")))</f>
        <v/>
      </c>
      <c r="G13078" s="12">
        <f>IF($E13078="","",IF(WEEKDAY($E13078,2)&lt;6,1,0))</f>
        <v/>
      </c>
      <c r="H13078" s="12">
        <f>IF(OR($E13078="",$F13078=""),"",IF(AND($G13078=1,$F13078&gt;='Working Hours'!$C$8,$F13078&lt;'Working Hours'!$C$9),1,0))</f>
        <v/>
      </c>
    </row>
    <row r="13079">
      <c r="A13079" s="11" t="n"/>
      <c r="B13079" s="11" t="n"/>
      <c r="C13079" s="11" t="n"/>
      <c r="E13079" s="12">
        <f>IF($A13079="","",IF(ISNUMBER($A13079),$A13079,IFERROR(DATEVALUE($A13079),"")))</f>
        <v/>
      </c>
      <c r="F13079" s="12">
        <f>IF($B13079="","",IF(ISNUMBER($B13079),HOUR($B13079)*2+MINUTE($B13079)/30,IFERROR(VALUE(LEFT($B13079,FIND(":",$B13079)-1))*2+VALUE(MID($B13079,FIND(":",$B13079)+1,2))/30,"")))</f>
        <v/>
      </c>
      <c r="G13079" s="12">
        <f>IF($E13079="","",IF(WEEKDAY($E13079,2)&lt;6,1,0))</f>
        <v/>
      </c>
      <c r="H13079" s="12">
        <f>IF(OR($E13079="",$F13079=""),"",IF(AND($G13079=1,$F13079&gt;='Working Hours'!$C$8,$F13079&lt;'Working Hours'!$C$9),1,0))</f>
        <v/>
      </c>
    </row>
    <row r="13080">
      <c r="A13080" s="11" t="n"/>
      <c r="B13080" s="11" t="n"/>
      <c r="C13080" s="11" t="n"/>
      <c r="E13080" s="12">
        <f>IF($A13080="","",IF(ISNUMBER($A13080),$A13080,IFERROR(DATEVALUE($A13080),"")))</f>
        <v/>
      </c>
      <c r="F13080" s="12">
        <f>IF($B13080="","",IF(ISNUMBER($B13080),HOUR($B13080)*2+MINUTE($B13080)/30,IFERROR(VALUE(LEFT($B13080,FIND(":",$B13080)-1))*2+VALUE(MID($B13080,FIND(":",$B13080)+1,2))/30,"")))</f>
        <v/>
      </c>
      <c r="G13080" s="12">
        <f>IF($E13080="","",IF(WEEKDAY($E13080,2)&lt;6,1,0))</f>
        <v/>
      </c>
      <c r="H13080" s="12">
        <f>IF(OR($E13080="",$F13080=""),"",IF(AND($G13080=1,$F13080&gt;='Working Hours'!$C$8,$F13080&lt;'Working Hours'!$C$9),1,0))</f>
        <v/>
      </c>
    </row>
    <row r="13081">
      <c r="A13081" s="11" t="n"/>
      <c r="B13081" s="11" t="n"/>
      <c r="C13081" s="11" t="n"/>
      <c r="E13081" s="12">
        <f>IF($A13081="","",IF(ISNUMBER($A13081),$A13081,IFERROR(DATEVALUE($A13081),"")))</f>
        <v/>
      </c>
      <c r="F13081" s="12">
        <f>IF($B13081="","",IF(ISNUMBER($B13081),HOUR($B13081)*2+MINUTE($B13081)/30,IFERROR(VALUE(LEFT($B13081,FIND(":",$B13081)-1))*2+VALUE(MID($B13081,FIND(":",$B13081)+1,2))/30,"")))</f>
        <v/>
      </c>
      <c r="G13081" s="12">
        <f>IF($E13081="","",IF(WEEKDAY($E13081,2)&lt;6,1,0))</f>
        <v/>
      </c>
      <c r="H13081" s="12">
        <f>IF(OR($E13081="",$F13081=""),"",IF(AND($G13081=1,$F13081&gt;='Working Hours'!$C$8,$F13081&lt;'Working Hours'!$C$9),1,0))</f>
        <v/>
      </c>
    </row>
    <row r="13082">
      <c r="A13082" s="11" t="n"/>
      <c r="B13082" s="11" t="n"/>
      <c r="C13082" s="11" t="n"/>
      <c r="E13082" s="12">
        <f>IF($A13082="","",IF(ISNUMBER($A13082),$A13082,IFERROR(DATEVALUE($A13082),"")))</f>
        <v/>
      </c>
      <c r="F13082" s="12">
        <f>IF($B13082="","",IF(ISNUMBER($B13082),HOUR($B13082)*2+MINUTE($B13082)/30,IFERROR(VALUE(LEFT($B13082,FIND(":",$B13082)-1))*2+VALUE(MID($B13082,FIND(":",$B13082)+1,2))/30,"")))</f>
        <v/>
      </c>
      <c r="G13082" s="12">
        <f>IF($E13082="","",IF(WEEKDAY($E13082,2)&lt;6,1,0))</f>
        <v/>
      </c>
      <c r="H13082" s="12">
        <f>IF(OR($E13082="",$F13082=""),"",IF(AND($G13082=1,$F13082&gt;='Working Hours'!$C$8,$F13082&lt;'Working Hours'!$C$9),1,0))</f>
        <v/>
      </c>
    </row>
    <row r="13083">
      <c r="A13083" s="11" t="n"/>
      <c r="B13083" s="11" t="n"/>
      <c r="C13083" s="11" t="n"/>
      <c r="E13083" s="12">
        <f>IF($A13083="","",IF(ISNUMBER($A13083),$A13083,IFERROR(DATEVALUE($A13083),"")))</f>
        <v/>
      </c>
      <c r="F13083" s="12">
        <f>IF($B13083="","",IF(ISNUMBER($B13083),HOUR($B13083)*2+MINUTE($B13083)/30,IFERROR(VALUE(LEFT($B13083,FIND(":",$B13083)-1))*2+VALUE(MID($B13083,FIND(":",$B13083)+1,2))/30,"")))</f>
        <v/>
      </c>
      <c r="G13083" s="12">
        <f>IF($E13083="","",IF(WEEKDAY($E13083,2)&lt;6,1,0))</f>
        <v/>
      </c>
      <c r="H13083" s="12">
        <f>IF(OR($E13083="",$F13083=""),"",IF(AND($G13083=1,$F13083&gt;='Working Hours'!$C$8,$F13083&lt;'Working Hours'!$C$9),1,0))</f>
        <v/>
      </c>
    </row>
    <row r="13084">
      <c r="A13084" s="11" t="n"/>
      <c r="B13084" s="11" t="n"/>
      <c r="C13084" s="11" t="n"/>
      <c r="E13084" s="12">
        <f>IF($A13084="","",IF(ISNUMBER($A13084),$A13084,IFERROR(DATEVALUE($A13084),"")))</f>
        <v/>
      </c>
      <c r="F13084" s="12">
        <f>IF($B13084="","",IF(ISNUMBER($B13084),HOUR($B13084)*2+MINUTE($B13084)/30,IFERROR(VALUE(LEFT($B13084,FIND(":",$B13084)-1))*2+VALUE(MID($B13084,FIND(":",$B13084)+1,2))/30,"")))</f>
        <v/>
      </c>
      <c r="G13084" s="12">
        <f>IF($E13084="","",IF(WEEKDAY($E13084,2)&lt;6,1,0))</f>
        <v/>
      </c>
      <c r="H13084" s="12">
        <f>IF(OR($E13084="",$F13084=""),"",IF(AND($G13084=1,$F13084&gt;='Working Hours'!$C$8,$F13084&lt;'Working Hours'!$C$9),1,0))</f>
        <v/>
      </c>
    </row>
    <row r="13085">
      <c r="A13085" s="11" t="n"/>
      <c r="B13085" s="11" t="n"/>
      <c r="C13085" s="11" t="n"/>
      <c r="E13085" s="12">
        <f>IF($A13085="","",IF(ISNUMBER($A13085),$A13085,IFERROR(DATEVALUE($A13085),"")))</f>
        <v/>
      </c>
      <c r="F13085" s="12">
        <f>IF($B13085="","",IF(ISNUMBER($B13085),HOUR($B13085)*2+MINUTE($B13085)/30,IFERROR(VALUE(LEFT($B13085,FIND(":",$B13085)-1))*2+VALUE(MID($B13085,FIND(":",$B13085)+1,2))/30,"")))</f>
        <v/>
      </c>
      <c r="G13085" s="12">
        <f>IF($E13085="","",IF(WEEKDAY($E13085,2)&lt;6,1,0))</f>
        <v/>
      </c>
      <c r="H13085" s="12">
        <f>IF(OR($E13085="",$F13085=""),"",IF(AND($G13085=1,$F13085&gt;='Working Hours'!$C$8,$F13085&lt;'Working Hours'!$C$9),1,0))</f>
        <v/>
      </c>
    </row>
    <row r="13086">
      <c r="A13086" s="11" t="n"/>
      <c r="B13086" s="11" t="n"/>
      <c r="C13086" s="11" t="n"/>
      <c r="E13086" s="12">
        <f>IF($A13086="","",IF(ISNUMBER($A13086),$A13086,IFERROR(DATEVALUE($A13086),"")))</f>
        <v/>
      </c>
      <c r="F13086" s="12">
        <f>IF($B13086="","",IF(ISNUMBER($B13086),HOUR($B13086)*2+MINUTE($B13086)/30,IFERROR(VALUE(LEFT($B13086,FIND(":",$B13086)-1))*2+VALUE(MID($B13086,FIND(":",$B13086)+1,2))/30,"")))</f>
        <v/>
      </c>
      <c r="G13086" s="12">
        <f>IF($E13086="","",IF(WEEKDAY($E13086,2)&lt;6,1,0))</f>
        <v/>
      </c>
      <c r="H13086" s="12">
        <f>IF(OR($E13086="",$F13086=""),"",IF(AND($G13086=1,$F13086&gt;='Working Hours'!$C$8,$F13086&lt;'Working Hours'!$C$9),1,0))</f>
        <v/>
      </c>
    </row>
    <row r="13087">
      <c r="A13087" s="11" t="n"/>
      <c r="B13087" s="11" t="n"/>
      <c r="C13087" s="11" t="n"/>
      <c r="E13087" s="12">
        <f>IF($A13087="","",IF(ISNUMBER($A13087),$A13087,IFERROR(DATEVALUE($A13087),"")))</f>
        <v/>
      </c>
      <c r="F13087" s="12">
        <f>IF($B13087="","",IF(ISNUMBER($B13087),HOUR($B13087)*2+MINUTE($B13087)/30,IFERROR(VALUE(LEFT($B13087,FIND(":",$B13087)-1))*2+VALUE(MID($B13087,FIND(":",$B13087)+1,2))/30,"")))</f>
        <v/>
      </c>
      <c r="G13087" s="12">
        <f>IF($E13087="","",IF(WEEKDAY($E13087,2)&lt;6,1,0))</f>
        <v/>
      </c>
      <c r="H13087" s="12">
        <f>IF(OR($E13087="",$F13087=""),"",IF(AND($G13087=1,$F13087&gt;='Working Hours'!$C$8,$F13087&lt;'Working Hours'!$C$9),1,0))</f>
        <v/>
      </c>
    </row>
    <row r="13088">
      <c r="A13088" s="11" t="n"/>
      <c r="B13088" s="11" t="n"/>
      <c r="C13088" s="11" t="n"/>
      <c r="E13088" s="12">
        <f>IF($A13088="","",IF(ISNUMBER($A13088),$A13088,IFERROR(DATEVALUE($A13088),"")))</f>
        <v/>
      </c>
      <c r="F13088" s="12">
        <f>IF($B13088="","",IF(ISNUMBER($B13088),HOUR($B13088)*2+MINUTE($B13088)/30,IFERROR(VALUE(LEFT($B13088,FIND(":",$B13088)-1))*2+VALUE(MID($B13088,FIND(":",$B13088)+1,2))/30,"")))</f>
        <v/>
      </c>
      <c r="G13088" s="12">
        <f>IF($E13088="","",IF(WEEKDAY($E13088,2)&lt;6,1,0))</f>
        <v/>
      </c>
      <c r="H13088" s="12">
        <f>IF(OR($E13088="",$F13088=""),"",IF(AND($G13088=1,$F13088&gt;='Working Hours'!$C$8,$F13088&lt;'Working Hours'!$C$9),1,0))</f>
        <v/>
      </c>
    </row>
    <row r="13089">
      <c r="A13089" s="11" t="n"/>
      <c r="B13089" s="11" t="n"/>
      <c r="C13089" s="11" t="n"/>
      <c r="E13089" s="12">
        <f>IF($A13089="","",IF(ISNUMBER($A13089),$A13089,IFERROR(DATEVALUE($A13089),"")))</f>
        <v/>
      </c>
      <c r="F13089" s="12">
        <f>IF($B13089="","",IF(ISNUMBER($B13089),HOUR($B13089)*2+MINUTE($B13089)/30,IFERROR(VALUE(LEFT($B13089,FIND(":",$B13089)-1))*2+VALUE(MID($B13089,FIND(":",$B13089)+1,2))/30,"")))</f>
        <v/>
      </c>
      <c r="G13089" s="12">
        <f>IF($E13089="","",IF(WEEKDAY($E13089,2)&lt;6,1,0))</f>
        <v/>
      </c>
      <c r="H13089" s="12">
        <f>IF(OR($E13089="",$F13089=""),"",IF(AND($G13089=1,$F13089&gt;='Working Hours'!$C$8,$F13089&lt;'Working Hours'!$C$9),1,0))</f>
        <v/>
      </c>
    </row>
    <row r="13090">
      <c r="A13090" s="11" t="n"/>
      <c r="B13090" s="11" t="n"/>
      <c r="C13090" s="11" t="n"/>
      <c r="E13090" s="12">
        <f>IF($A13090="","",IF(ISNUMBER($A13090),$A13090,IFERROR(DATEVALUE($A13090),"")))</f>
        <v/>
      </c>
      <c r="F13090" s="12">
        <f>IF($B13090="","",IF(ISNUMBER($B13090),HOUR($B13090)*2+MINUTE($B13090)/30,IFERROR(VALUE(LEFT($B13090,FIND(":",$B13090)-1))*2+VALUE(MID($B13090,FIND(":",$B13090)+1,2))/30,"")))</f>
        <v/>
      </c>
      <c r="G13090" s="12">
        <f>IF($E13090="","",IF(WEEKDAY($E13090,2)&lt;6,1,0))</f>
        <v/>
      </c>
      <c r="H13090" s="12">
        <f>IF(OR($E13090="",$F13090=""),"",IF(AND($G13090=1,$F13090&gt;='Working Hours'!$C$8,$F13090&lt;'Working Hours'!$C$9),1,0))</f>
        <v/>
      </c>
    </row>
    <row r="13091">
      <c r="A13091" s="11" t="n"/>
      <c r="B13091" s="11" t="n"/>
      <c r="C13091" s="11" t="n"/>
      <c r="E13091" s="12">
        <f>IF($A13091="","",IF(ISNUMBER($A13091),$A13091,IFERROR(DATEVALUE($A13091),"")))</f>
        <v/>
      </c>
      <c r="F13091" s="12">
        <f>IF($B13091="","",IF(ISNUMBER($B13091),HOUR($B13091)*2+MINUTE($B13091)/30,IFERROR(VALUE(LEFT($B13091,FIND(":",$B13091)-1))*2+VALUE(MID($B13091,FIND(":",$B13091)+1,2))/30,"")))</f>
        <v/>
      </c>
      <c r="G13091" s="12">
        <f>IF($E13091="","",IF(WEEKDAY($E13091,2)&lt;6,1,0))</f>
        <v/>
      </c>
      <c r="H13091" s="12">
        <f>IF(OR($E13091="",$F13091=""),"",IF(AND($G13091=1,$F13091&gt;='Working Hours'!$C$8,$F13091&lt;'Working Hours'!$C$9),1,0))</f>
        <v/>
      </c>
    </row>
    <row r="13092">
      <c r="A13092" s="11" t="n"/>
      <c r="B13092" s="11" t="n"/>
      <c r="C13092" s="11" t="n"/>
      <c r="E13092" s="12">
        <f>IF($A13092="","",IF(ISNUMBER($A13092),$A13092,IFERROR(DATEVALUE($A13092),"")))</f>
        <v/>
      </c>
      <c r="F13092" s="12">
        <f>IF($B13092="","",IF(ISNUMBER($B13092),HOUR($B13092)*2+MINUTE($B13092)/30,IFERROR(VALUE(LEFT($B13092,FIND(":",$B13092)-1))*2+VALUE(MID($B13092,FIND(":",$B13092)+1,2))/30,"")))</f>
        <v/>
      </c>
      <c r="G13092" s="12">
        <f>IF($E13092="","",IF(WEEKDAY($E13092,2)&lt;6,1,0))</f>
        <v/>
      </c>
      <c r="H13092" s="12">
        <f>IF(OR($E13092="",$F13092=""),"",IF(AND($G13092=1,$F13092&gt;='Working Hours'!$C$8,$F13092&lt;'Working Hours'!$C$9),1,0))</f>
        <v/>
      </c>
    </row>
    <row r="13093">
      <c r="A13093" s="11" t="n"/>
      <c r="B13093" s="11" t="n"/>
      <c r="C13093" s="11" t="n"/>
      <c r="E13093" s="12">
        <f>IF($A13093="","",IF(ISNUMBER($A13093),$A13093,IFERROR(DATEVALUE($A13093),"")))</f>
        <v/>
      </c>
      <c r="F13093" s="12">
        <f>IF($B13093="","",IF(ISNUMBER($B13093),HOUR($B13093)*2+MINUTE($B13093)/30,IFERROR(VALUE(LEFT($B13093,FIND(":",$B13093)-1))*2+VALUE(MID($B13093,FIND(":",$B13093)+1,2))/30,"")))</f>
        <v/>
      </c>
      <c r="G13093" s="12">
        <f>IF($E13093="","",IF(WEEKDAY($E13093,2)&lt;6,1,0))</f>
        <v/>
      </c>
      <c r="H13093" s="12">
        <f>IF(OR($E13093="",$F13093=""),"",IF(AND($G13093=1,$F13093&gt;='Working Hours'!$C$8,$F13093&lt;'Working Hours'!$C$9),1,0))</f>
        <v/>
      </c>
    </row>
    <row r="13094">
      <c r="A13094" s="11" t="n"/>
      <c r="B13094" s="11" t="n"/>
      <c r="C13094" s="11" t="n"/>
      <c r="E13094" s="12">
        <f>IF($A13094="","",IF(ISNUMBER($A13094),$A13094,IFERROR(DATEVALUE($A13094),"")))</f>
        <v/>
      </c>
      <c r="F13094" s="12">
        <f>IF($B13094="","",IF(ISNUMBER($B13094),HOUR($B13094)*2+MINUTE($B13094)/30,IFERROR(VALUE(LEFT($B13094,FIND(":",$B13094)-1))*2+VALUE(MID($B13094,FIND(":",$B13094)+1,2))/30,"")))</f>
        <v/>
      </c>
      <c r="G13094" s="12">
        <f>IF($E13094="","",IF(WEEKDAY($E13094,2)&lt;6,1,0))</f>
        <v/>
      </c>
      <c r="H13094" s="12">
        <f>IF(OR($E13094="",$F13094=""),"",IF(AND($G13094=1,$F13094&gt;='Working Hours'!$C$8,$F13094&lt;'Working Hours'!$C$9),1,0))</f>
        <v/>
      </c>
    </row>
    <row r="13095">
      <c r="A13095" s="11" t="n"/>
      <c r="B13095" s="11" t="n"/>
      <c r="C13095" s="11" t="n"/>
      <c r="E13095" s="12">
        <f>IF($A13095="","",IF(ISNUMBER($A13095),$A13095,IFERROR(DATEVALUE($A13095),"")))</f>
        <v/>
      </c>
      <c r="F13095" s="12">
        <f>IF($B13095="","",IF(ISNUMBER($B13095),HOUR($B13095)*2+MINUTE($B13095)/30,IFERROR(VALUE(LEFT($B13095,FIND(":",$B13095)-1))*2+VALUE(MID($B13095,FIND(":",$B13095)+1,2))/30,"")))</f>
        <v/>
      </c>
      <c r="G13095" s="12">
        <f>IF($E13095="","",IF(WEEKDAY($E13095,2)&lt;6,1,0))</f>
        <v/>
      </c>
      <c r="H13095" s="12">
        <f>IF(OR($E13095="",$F13095=""),"",IF(AND($G13095=1,$F13095&gt;='Working Hours'!$C$8,$F13095&lt;'Working Hours'!$C$9),1,0))</f>
        <v/>
      </c>
    </row>
    <row r="13096">
      <c r="A13096" s="11" t="n"/>
      <c r="B13096" s="11" t="n"/>
      <c r="C13096" s="11" t="n"/>
      <c r="E13096" s="12">
        <f>IF($A13096="","",IF(ISNUMBER($A13096),$A13096,IFERROR(DATEVALUE($A13096),"")))</f>
        <v/>
      </c>
      <c r="F13096" s="12">
        <f>IF($B13096="","",IF(ISNUMBER($B13096),HOUR($B13096)*2+MINUTE($B13096)/30,IFERROR(VALUE(LEFT($B13096,FIND(":",$B13096)-1))*2+VALUE(MID($B13096,FIND(":",$B13096)+1,2))/30,"")))</f>
        <v/>
      </c>
      <c r="G13096" s="12">
        <f>IF($E13096="","",IF(WEEKDAY($E13096,2)&lt;6,1,0))</f>
        <v/>
      </c>
      <c r="H13096" s="12">
        <f>IF(OR($E13096="",$F13096=""),"",IF(AND($G13096=1,$F13096&gt;='Working Hours'!$C$8,$F13096&lt;'Working Hours'!$C$9),1,0))</f>
        <v/>
      </c>
    </row>
    <row r="13097">
      <c r="A13097" s="11" t="n"/>
      <c r="B13097" s="11" t="n"/>
      <c r="C13097" s="11" t="n"/>
      <c r="E13097" s="12">
        <f>IF($A13097="","",IF(ISNUMBER($A13097),$A13097,IFERROR(DATEVALUE($A13097),"")))</f>
        <v/>
      </c>
      <c r="F13097" s="12">
        <f>IF($B13097="","",IF(ISNUMBER($B13097),HOUR($B13097)*2+MINUTE($B13097)/30,IFERROR(VALUE(LEFT($B13097,FIND(":",$B13097)-1))*2+VALUE(MID($B13097,FIND(":",$B13097)+1,2))/30,"")))</f>
        <v/>
      </c>
      <c r="G13097" s="12">
        <f>IF($E13097="","",IF(WEEKDAY($E13097,2)&lt;6,1,0))</f>
        <v/>
      </c>
      <c r="H13097" s="12">
        <f>IF(OR($E13097="",$F13097=""),"",IF(AND($G13097=1,$F13097&gt;='Working Hours'!$C$8,$F13097&lt;'Working Hours'!$C$9),1,0))</f>
        <v/>
      </c>
    </row>
    <row r="13098">
      <c r="A13098" s="11" t="n"/>
      <c r="B13098" s="11" t="n"/>
      <c r="C13098" s="11" t="n"/>
      <c r="E13098" s="12">
        <f>IF($A13098="","",IF(ISNUMBER($A13098),$A13098,IFERROR(DATEVALUE($A13098),"")))</f>
        <v/>
      </c>
      <c r="F13098" s="12">
        <f>IF($B13098="","",IF(ISNUMBER($B13098),HOUR($B13098)*2+MINUTE($B13098)/30,IFERROR(VALUE(LEFT($B13098,FIND(":",$B13098)-1))*2+VALUE(MID($B13098,FIND(":",$B13098)+1,2))/30,"")))</f>
        <v/>
      </c>
      <c r="G13098" s="12">
        <f>IF($E13098="","",IF(WEEKDAY($E13098,2)&lt;6,1,0))</f>
        <v/>
      </c>
      <c r="H13098" s="12">
        <f>IF(OR($E13098="",$F13098=""),"",IF(AND($G13098=1,$F13098&gt;='Working Hours'!$C$8,$F13098&lt;'Working Hours'!$C$9),1,0))</f>
        <v/>
      </c>
    </row>
    <row r="13099">
      <c r="A13099" s="11" t="n"/>
      <c r="B13099" s="11" t="n"/>
      <c r="C13099" s="11" t="n"/>
      <c r="E13099" s="12">
        <f>IF($A13099="","",IF(ISNUMBER($A13099),$A13099,IFERROR(DATEVALUE($A13099),"")))</f>
        <v/>
      </c>
      <c r="F13099" s="12">
        <f>IF($B13099="","",IF(ISNUMBER($B13099),HOUR($B13099)*2+MINUTE($B13099)/30,IFERROR(VALUE(LEFT($B13099,FIND(":",$B13099)-1))*2+VALUE(MID($B13099,FIND(":",$B13099)+1,2))/30,"")))</f>
        <v/>
      </c>
      <c r="G13099" s="12">
        <f>IF($E13099="","",IF(WEEKDAY($E13099,2)&lt;6,1,0))</f>
        <v/>
      </c>
      <c r="H13099" s="12">
        <f>IF(OR($E13099="",$F13099=""),"",IF(AND($G13099=1,$F13099&gt;='Working Hours'!$C$8,$F13099&lt;'Working Hours'!$C$9),1,0))</f>
        <v/>
      </c>
    </row>
    <row r="13100">
      <c r="A13100" s="11" t="n"/>
      <c r="B13100" s="11" t="n"/>
      <c r="C13100" s="11" t="n"/>
      <c r="E13100" s="12">
        <f>IF($A13100="","",IF(ISNUMBER($A13100),$A13100,IFERROR(DATEVALUE($A13100),"")))</f>
        <v/>
      </c>
      <c r="F13100" s="12">
        <f>IF($B13100="","",IF(ISNUMBER($B13100),HOUR($B13100)*2+MINUTE($B13100)/30,IFERROR(VALUE(LEFT($B13100,FIND(":",$B13100)-1))*2+VALUE(MID($B13100,FIND(":",$B13100)+1,2))/30,"")))</f>
        <v/>
      </c>
      <c r="G13100" s="12">
        <f>IF($E13100="","",IF(WEEKDAY($E13100,2)&lt;6,1,0))</f>
        <v/>
      </c>
      <c r="H13100" s="12">
        <f>IF(OR($E13100="",$F13100=""),"",IF(AND($G13100=1,$F13100&gt;='Working Hours'!$C$8,$F13100&lt;'Working Hours'!$C$9),1,0))</f>
        <v/>
      </c>
    </row>
    <row r="13101">
      <c r="A13101" s="11" t="n"/>
      <c r="B13101" s="11" t="n"/>
      <c r="C13101" s="11" t="n"/>
      <c r="E13101" s="12">
        <f>IF($A13101="","",IF(ISNUMBER($A13101),$A13101,IFERROR(DATEVALUE($A13101),"")))</f>
        <v/>
      </c>
      <c r="F13101" s="12">
        <f>IF($B13101="","",IF(ISNUMBER($B13101),HOUR($B13101)*2+MINUTE($B13101)/30,IFERROR(VALUE(LEFT($B13101,FIND(":",$B13101)-1))*2+VALUE(MID($B13101,FIND(":",$B13101)+1,2))/30,"")))</f>
        <v/>
      </c>
      <c r="G13101" s="12">
        <f>IF($E13101="","",IF(WEEKDAY($E13101,2)&lt;6,1,0))</f>
        <v/>
      </c>
      <c r="H13101" s="12">
        <f>IF(OR($E13101="",$F13101=""),"",IF(AND($G13101=1,$F13101&gt;='Working Hours'!$C$8,$F13101&lt;'Working Hours'!$C$9),1,0))</f>
        <v/>
      </c>
    </row>
    <row r="13102">
      <c r="A13102" s="11" t="n"/>
      <c r="B13102" s="11" t="n"/>
      <c r="C13102" s="11" t="n"/>
      <c r="E13102" s="12">
        <f>IF($A13102="","",IF(ISNUMBER($A13102),$A13102,IFERROR(DATEVALUE($A13102),"")))</f>
        <v/>
      </c>
      <c r="F13102" s="12">
        <f>IF($B13102="","",IF(ISNUMBER($B13102),HOUR($B13102)*2+MINUTE($B13102)/30,IFERROR(VALUE(LEFT($B13102,FIND(":",$B13102)-1))*2+VALUE(MID($B13102,FIND(":",$B13102)+1,2))/30,"")))</f>
        <v/>
      </c>
      <c r="G13102" s="12">
        <f>IF($E13102="","",IF(WEEKDAY($E13102,2)&lt;6,1,0))</f>
        <v/>
      </c>
      <c r="H13102" s="12">
        <f>IF(OR($E13102="",$F13102=""),"",IF(AND($G13102=1,$F13102&gt;='Working Hours'!$C$8,$F13102&lt;'Working Hours'!$C$9),1,0))</f>
        <v/>
      </c>
    </row>
    <row r="13103">
      <c r="A13103" s="11" t="n"/>
      <c r="B13103" s="11" t="n"/>
      <c r="C13103" s="11" t="n"/>
      <c r="E13103" s="12">
        <f>IF($A13103="","",IF(ISNUMBER($A13103),$A13103,IFERROR(DATEVALUE($A13103),"")))</f>
        <v/>
      </c>
      <c r="F13103" s="12">
        <f>IF($B13103="","",IF(ISNUMBER($B13103),HOUR($B13103)*2+MINUTE($B13103)/30,IFERROR(VALUE(LEFT($B13103,FIND(":",$B13103)-1))*2+VALUE(MID($B13103,FIND(":",$B13103)+1,2))/30,"")))</f>
        <v/>
      </c>
      <c r="G13103" s="12">
        <f>IF($E13103="","",IF(WEEKDAY($E13103,2)&lt;6,1,0))</f>
        <v/>
      </c>
      <c r="H13103" s="12">
        <f>IF(OR($E13103="",$F13103=""),"",IF(AND($G13103=1,$F13103&gt;='Working Hours'!$C$8,$F13103&lt;'Working Hours'!$C$9),1,0))</f>
        <v/>
      </c>
    </row>
    <row r="13104">
      <c r="A13104" s="11" t="n"/>
      <c r="B13104" s="11" t="n"/>
      <c r="C13104" s="11" t="n"/>
      <c r="E13104" s="12">
        <f>IF($A13104="","",IF(ISNUMBER($A13104),$A13104,IFERROR(DATEVALUE($A13104),"")))</f>
        <v/>
      </c>
      <c r="F13104" s="12">
        <f>IF($B13104="","",IF(ISNUMBER($B13104),HOUR($B13104)*2+MINUTE($B13104)/30,IFERROR(VALUE(LEFT($B13104,FIND(":",$B13104)-1))*2+VALUE(MID($B13104,FIND(":",$B13104)+1,2))/30,"")))</f>
        <v/>
      </c>
      <c r="G13104" s="12">
        <f>IF($E13104="","",IF(WEEKDAY($E13104,2)&lt;6,1,0))</f>
        <v/>
      </c>
      <c r="H13104" s="12">
        <f>IF(OR($E13104="",$F13104=""),"",IF(AND($G13104=1,$F13104&gt;='Working Hours'!$C$8,$F13104&lt;'Working Hours'!$C$9),1,0))</f>
        <v/>
      </c>
    </row>
    <row r="13105">
      <c r="A13105" s="11" t="n"/>
      <c r="B13105" s="11" t="n"/>
      <c r="C13105" s="11" t="n"/>
      <c r="E13105" s="12">
        <f>IF($A13105="","",IF(ISNUMBER($A13105),$A13105,IFERROR(DATEVALUE($A13105),"")))</f>
        <v/>
      </c>
      <c r="F13105" s="12">
        <f>IF($B13105="","",IF(ISNUMBER($B13105),HOUR($B13105)*2+MINUTE($B13105)/30,IFERROR(VALUE(LEFT($B13105,FIND(":",$B13105)-1))*2+VALUE(MID($B13105,FIND(":",$B13105)+1,2))/30,"")))</f>
        <v/>
      </c>
      <c r="G13105" s="12">
        <f>IF($E13105="","",IF(WEEKDAY($E13105,2)&lt;6,1,0))</f>
        <v/>
      </c>
      <c r="H13105" s="12">
        <f>IF(OR($E13105="",$F13105=""),"",IF(AND($G13105=1,$F13105&gt;='Working Hours'!$C$8,$F13105&lt;'Working Hours'!$C$9),1,0))</f>
        <v/>
      </c>
    </row>
    <row r="13106">
      <c r="A13106" s="11" t="n"/>
      <c r="B13106" s="11" t="n"/>
      <c r="C13106" s="11" t="n"/>
      <c r="E13106" s="12">
        <f>IF($A13106="","",IF(ISNUMBER($A13106),$A13106,IFERROR(DATEVALUE($A13106),"")))</f>
        <v/>
      </c>
      <c r="F13106" s="12">
        <f>IF($B13106="","",IF(ISNUMBER($B13106),HOUR($B13106)*2+MINUTE($B13106)/30,IFERROR(VALUE(LEFT($B13106,FIND(":",$B13106)-1))*2+VALUE(MID($B13106,FIND(":",$B13106)+1,2))/30,"")))</f>
        <v/>
      </c>
      <c r="G13106" s="12">
        <f>IF($E13106="","",IF(WEEKDAY($E13106,2)&lt;6,1,0))</f>
        <v/>
      </c>
      <c r="H13106" s="12">
        <f>IF(OR($E13106="",$F13106=""),"",IF(AND($G13106=1,$F13106&gt;='Working Hours'!$C$8,$F13106&lt;'Working Hours'!$C$9),1,0))</f>
        <v/>
      </c>
    </row>
    <row r="13107">
      <c r="A13107" s="11" t="n"/>
      <c r="B13107" s="11" t="n"/>
      <c r="C13107" s="11" t="n"/>
      <c r="E13107" s="12">
        <f>IF($A13107="","",IF(ISNUMBER($A13107),$A13107,IFERROR(DATEVALUE($A13107),"")))</f>
        <v/>
      </c>
      <c r="F13107" s="12">
        <f>IF($B13107="","",IF(ISNUMBER($B13107),HOUR($B13107)*2+MINUTE($B13107)/30,IFERROR(VALUE(LEFT($B13107,FIND(":",$B13107)-1))*2+VALUE(MID($B13107,FIND(":",$B13107)+1,2))/30,"")))</f>
        <v/>
      </c>
      <c r="G13107" s="12">
        <f>IF($E13107="","",IF(WEEKDAY($E13107,2)&lt;6,1,0))</f>
        <v/>
      </c>
      <c r="H13107" s="12">
        <f>IF(OR($E13107="",$F13107=""),"",IF(AND($G13107=1,$F13107&gt;='Working Hours'!$C$8,$F13107&lt;'Working Hours'!$C$9),1,0))</f>
        <v/>
      </c>
    </row>
    <row r="13108">
      <c r="A13108" s="11" t="n"/>
      <c r="B13108" s="11" t="n"/>
      <c r="C13108" s="11" t="n"/>
      <c r="E13108" s="12">
        <f>IF($A13108="","",IF(ISNUMBER($A13108),$A13108,IFERROR(DATEVALUE($A13108),"")))</f>
        <v/>
      </c>
      <c r="F13108" s="12">
        <f>IF($B13108="","",IF(ISNUMBER($B13108),HOUR($B13108)*2+MINUTE($B13108)/30,IFERROR(VALUE(LEFT($B13108,FIND(":",$B13108)-1))*2+VALUE(MID($B13108,FIND(":",$B13108)+1,2))/30,"")))</f>
        <v/>
      </c>
      <c r="G13108" s="12">
        <f>IF($E13108="","",IF(WEEKDAY($E13108,2)&lt;6,1,0))</f>
        <v/>
      </c>
      <c r="H13108" s="12">
        <f>IF(OR($E13108="",$F13108=""),"",IF(AND($G13108=1,$F13108&gt;='Working Hours'!$C$8,$F13108&lt;'Working Hours'!$C$9),1,0))</f>
        <v/>
      </c>
    </row>
    <row r="13109">
      <c r="A13109" s="11" t="n"/>
      <c r="B13109" s="11" t="n"/>
      <c r="C13109" s="11" t="n"/>
      <c r="E13109" s="12">
        <f>IF($A13109="","",IF(ISNUMBER($A13109),$A13109,IFERROR(DATEVALUE($A13109),"")))</f>
        <v/>
      </c>
      <c r="F13109" s="12">
        <f>IF($B13109="","",IF(ISNUMBER($B13109),HOUR($B13109)*2+MINUTE($B13109)/30,IFERROR(VALUE(LEFT($B13109,FIND(":",$B13109)-1))*2+VALUE(MID($B13109,FIND(":",$B13109)+1,2))/30,"")))</f>
        <v/>
      </c>
      <c r="G13109" s="12">
        <f>IF($E13109="","",IF(WEEKDAY($E13109,2)&lt;6,1,0))</f>
        <v/>
      </c>
      <c r="H13109" s="12">
        <f>IF(OR($E13109="",$F13109=""),"",IF(AND($G13109=1,$F13109&gt;='Working Hours'!$C$8,$F13109&lt;'Working Hours'!$C$9),1,0))</f>
        <v/>
      </c>
    </row>
    <row r="13110">
      <c r="A13110" s="11" t="n"/>
      <c r="B13110" s="11" t="n"/>
      <c r="C13110" s="11" t="n"/>
      <c r="E13110" s="12">
        <f>IF($A13110="","",IF(ISNUMBER($A13110),$A13110,IFERROR(DATEVALUE($A13110),"")))</f>
        <v/>
      </c>
      <c r="F13110" s="12">
        <f>IF($B13110="","",IF(ISNUMBER($B13110),HOUR($B13110)*2+MINUTE($B13110)/30,IFERROR(VALUE(LEFT($B13110,FIND(":",$B13110)-1))*2+VALUE(MID($B13110,FIND(":",$B13110)+1,2))/30,"")))</f>
        <v/>
      </c>
      <c r="G13110" s="12">
        <f>IF($E13110="","",IF(WEEKDAY($E13110,2)&lt;6,1,0))</f>
        <v/>
      </c>
      <c r="H13110" s="12">
        <f>IF(OR($E13110="",$F13110=""),"",IF(AND($G13110=1,$F13110&gt;='Working Hours'!$C$8,$F13110&lt;'Working Hours'!$C$9),1,0))</f>
        <v/>
      </c>
    </row>
    <row r="13111">
      <c r="A13111" s="11" t="n"/>
      <c r="B13111" s="11" t="n"/>
      <c r="C13111" s="11" t="n"/>
      <c r="E13111" s="12">
        <f>IF($A13111="","",IF(ISNUMBER($A13111),$A13111,IFERROR(DATEVALUE($A13111),"")))</f>
        <v/>
      </c>
      <c r="F13111" s="12">
        <f>IF($B13111="","",IF(ISNUMBER($B13111),HOUR($B13111)*2+MINUTE($B13111)/30,IFERROR(VALUE(LEFT($B13111,FIND(":",$B13111)-1))*2+VALUE(MID($B13111,FIND(":",$B13111)+1,2))/30,"")))</f>
        <v/>
      </c>
      <c r="G13111" s="12">
        <f>IF($E13111="","",IF(WEEKDAY($E13111,2)&lt;6,1,0))</f>
        <v/>
      </c>
      <c r="H13111" s="12">
        <f>IF(OR($E13111="",$F13111=""),"",IF(AND($G13111=1,$F13111&gt;='Working Hours'!$C$8,$F13111&lt;'Working Hours'!$C$9),1,0))</f>
        <v/>
      </c>
    </row>
    <row r="13112">
      <c r="A13112" s="11" t="n"/>
      <c r="B13112" s="11" t="n"/>
      <c r="C13112" s="11" t="n"/>
      <c r="E13112" s="12">
        <f>IF($A13112="","",IF(ISNUMBER($A13112),$A13112,IFERROR(DATEVALUE($A13112),"")))</f>
        <v/>
      </c>
      <c r="F13112" s="12">
        <f>IF($B13112="","",IF(ISNUMBER($B13112),HOUR($B13112)*2+MINUTE($B13112)/30,IFERROR(VALUE(LEFT($B13112,FIND(":",$B13112)-1))*2+VALUE(MID($B13112,FIND(":",$B13112)+1,2))/30,"")))</f>
        <v/>
      </c>
      <c r="G13112" s="12">
        <f>IF($E13112="","",IF(WEEKDAY($E13112,2)&lt;6,1,0))</f>
        <v/>
      </c>
      <c r="H13112" s="12">
        <f>IF(OR($E13112="",$F13112=""),"",IF(AND($G13112=1,$F13112&gt;='Working Hours'!$C$8,$F13112&lt;'Working Hours'!$C$9),1,0))</f>
        <v/>
      </c>
    </row>
    <row r="13113">
      <c r="A13113" s="11" t="n"/>
      <c r="B13113" s="11" t="n"/>
      <c r="C13113" s="11" t="n"/>
      <c r="E13113" s="12">
        <f>IF($A13113="","",IF(ISNUMBER($A13113),$A13113,IFERROR(DATEVALUE($A13113),"")))</f>
        <v/>
      </c>
      <c r="F13113" s="12">
        <f>IF($B13113="","",IF(ISNUMBER($B13113),HOUR($B13113)*2+MINUTE($B13113)/30,IFERROR(VALUE(LEFT($B13113,FIND(":",$B13113)-1))*2+VALUE(MID($B13113,FIND(":",$B13113)+1,2))/30,"")))</f>
        <v/>
      </c>
      <c r="G13113" s="12">
        <f>IF($E13113="","",IF(WEEKDAY($E13113,2)&lt;6,1,0))</f>
        <v/>
      </c>
      <c r="H13113" s="12">
        <f>IF(OR($E13113="",$F13113=""),"",IF(AND($G13113=1,$F13113&gt;='Working Hours'!$C$8,$F13113&lt;'Working Hours'!$C$9),1,0))</f>
        <v/>
      </c>
    </row>
    <row r="13114">
      <c r="A13114" s="11" t="n"/>
      <c r="B13114" s="11" t="n"/>
      <c r="C13114" s="11" t="n"/>
      <c r="E13114" s="12">
        <f>IF($A13114="","",IF(ISNUMBER($A13114),$A13114,IFERROR(DATEVALUE($A13114),"")))</f>
        <v/>
      </c>
      <c r="F13114" s="12">
        <f>IF($B13114="","",IF(ISNUMBER($B13114),HOUR($B13114)*2+MINUTE($B13114)/30,IFERROR(VALUE(LEFT($B13114,FIND(":",$B13114)-1))*2+VALUE(MID($B13114,FIND(":",$B13114)+1,2))/30,"")))</f>
        <v/>
      </c>
      <c r="G13114" s="12">
        <f>IF($E13114="","",IF(WEEKDAY($E13114,2)&lt;6,1,0))</f>
        <v/>
      </c>
      <c r="H13114" s="12">
        <f>IF(OR($E13114="",$F13114=""),"",IF(AND($G13114=1,$F13114&gt;='Working Hours'!$C$8,$F13114&lt;'Working Hours'!$C$9),1,0))</f>
        <v/>
      </c>
    </row>
    <row r="13115">
      <c r="A13115" s="11" t="n"/>
      <c r="B13115" s="11" t="n"/>
      <c r="C13115" s="11" t="n"/>
      <c r="E13115" s="12">
        <f>IF($A13115="","",IF(ISNUMBER($A13115),$A13115,IFERROR(DATEVALUE($A13115),"")))</f>
        <v/>
      </c>
      <c r="F13115" s="12">
        <f>IF($B13115="","",IF(ISNUMBER($B13115),HOUR($B13115)*2+MINUTE($B13115)/30,IFERROR(VALUE(LEFT($B13115,FIND(":",$B13115)-1))*2+VALUE(MID($B13115,FIND(":",$B13115)+1,2))/30,"")))</f>
        <v/>
      </c>
      <c r="G13115" s="12">
        <f>IF($E13115="","",IF(WEEKDAY($E13115,2)&lt;6,1,0))</f>
        <v/>
      </c>
      <c r="H13115" s="12">
        <f>IF(OR($E13115="",$F13115=""),"",IF(AND($G13115=1,$F13115&gt;='Working Hours'!$C$8,$F13115&lt;'Working Hours'!$C$9),1,0))</f>
        <v/>
      </c>
    </row>
    <row r="13116">
      <c r="A13116" s="11" t="n"/>
      <c r="B13116" s="11" t="n"/>
      <c r="C13116" s="11" t="n"/>
      <c r="E13116" s="12">
        <f>IF($A13116="","",IF(ISNUMBER($A13116),$A13116,IFERROR(DATEVALUE($A13116),"")))</f>
        <v/>
      </c>
      <c r="F13116" s="12">
        <f>IF($B13116="","",IF(ISNUMBER($B13116),HOUR($B13116)*2+MINUTE($B13116)/30,IFERROR(VALUE(LEFT($B13116,FIND(":",$B13116)-1))*2+VALUE(MID($B13116,FIND(":",$B13116)+1,2))/30,"")))</f>
        <v/>
      </c>
      <c r="G13116" s="12">
        <f>IF($E13116="","",IF(WEEKDAY($E13116,2)&lt;6,1,0))</f>
        <v/>
      </c>
      <c r="H13116" s="12">
        <f>IF(OR($E13116="",$F13116=""),"",IF(AND($G13116=1,$F13116&gt;='Working Hours'!$C$8,$F13116&lt;'Working Hours'!$C$9),1,0))</f>
        <v/>
      </c>
    </row>
    <row r="13117">
      <c r="A13117" s="11" t="n"/>
      <c r="B13117" s="11" t="n"/>
      <c r="C13117" s="11" t="n"/>
      <c r="E13117" s="12">
        <f>IF($A13117="","",IF(ISNUMBER($A13117),$A13117,IFERROR(DATEVALUE($A13117),"")))</f>
        <v/>
      </c>
      <c r="F13117" s="12">
        <f>IF($B13117="","",IF(ISNUMBER($B13117),HOUR($B13117)*2+MINUTE($B13117)/30,IFERROR(VALUE(LEFT($B13117,FIND(":",$B13117)-1))*2+VALUE(MID($B13117,FIND(":",$B13117)+1,2))/30,"")))</f>
        <v/>
      </c>
      <c r="G13117" s="12">
        <f>IF($E13117="","",IF(WEEKDAY($E13117,2)&lt;6,1,0))</f>
        <v/>
      </c>
      <c r="H13117" s="12">
        <f>IF(OR($E13117="",$F13117=""),"",IF(AND($G13117=1,$F13117&gt;='Working Hours'!$C$8,$F13117&lt;'Working Hours'!$C$9),1,0))</f>
        <v/>
      </c>
    </row>
    <row r="13118">
      <c r="A13118" s="11" t="n"/>
      <c r="B13118" s="11" t="n"/>
      <c r="C13118" s="11" t="n"/>
      <c r="E13118" s="12">
        <f>IF($A13118="","",IF(ISNUMBER($A13118),$A13118,IFERROR(DATEVALUE($A13118),"")))</f>
        <v/>
      </c>
      <c r="F13118" s="12">
        <f>IF($B13118="","",IF(ISNUMBER($B13118),HOUR($B13118)*2+MINUTE($B13118)/30,IFERROR(VALUE(LEFT($B13118,FIND(":",$B13118)-1))*2+VALUE(MID($B13118,FIND(":",$B13118)+1,2))/30,"")))</f>
        <v/>
      </c>
      <c r="G13118" s="12">
        <f>IF($E13118="","",IF(WEEKDAY($E13118,2)&lt;6,1,0))</f>
        <v/>
      </c>
      <c r="H13118" s="12">
        <f>IF(OR($E13118="",$F13118=""),"",IF(AND($G13118=1,$F13118&gt;='Working Hours'!$C$8,$F13118&lt;'Working Hours'!$C$9),1,0))</f>
        <v/>
      </c>
    </row>
    <row r="13119">
      <c r="A13119" s="11" t="n"/>
      <c r="B13119" s="11" t="n"/>
      <c r="C13119" s="11" t="n"/>
      <c r="E13119" s="12">
        <f>IF($A13119="","",IF(ISNUMBER($A13119),$A13119,IFERROR(DATEVALUE($A13119),"")))</f>
        <v/>
      </c>
      <c r="F13119" s="12">
        <f>IF($B13119="","",IF(ISNUMBER($B13119),HOUR($B13119)*2+MINUTE($B13119)/30,IFERROR(VALUE(LEFT($B13119,FIND(":",$B13119)-1))*2+VALUE(MID($B13119,FIND(":",$B13119)+1,2))/30,"")))</f>
        <v/>
      </c>
      <c r="G13119" s="12">
        <f>IF($E13119="","",IF(WEEKDAY($E13119,2)&lt;6,1,0))</f>
        <v/>
      </c>
      <c r="H13119" s="12">
        <f>IF(OR($E13119="",$F13119=""),"",IF(AND($G13119=1,$F13119&gt;='Working Hours'!$C$8,$F13119&lt;'Working Hours'!$C$9),1,0))</f>
        <v/>
      </c>
    </row>
    <row r="13120">
      <c r="A13120" s="11" t="n"/>
      <c r="B13120" s="11" t="n"/>
      <c r="C13120" s="11" t="n"/>
      <c r="E13120" s="12">
        <f>IF($A13120="","",IF(ISNUMBER($A13120),$A13120,IFERROR(DATEVALUE($A13120),"")))</f>
        <v/>
      </c>
      <c r="F13120" s="12">
        <f>IF($B13120="","",IF(ISNUMBER($B13120),HOUR($B13120)*2+MINUTE($B13120)/30,IFERROR(VALUE(LEFT($B13120,FIND(":",$B13120)-1))*2+VALUE(MID($B13120,FIND(":",$B13120)+1,2))/30,"")))</f>
        <v/>
      </c>
      <c r="G13120" s="12">
        <f>IF($E13120="","",IF(WEEKDAY($E13120,2)&lt;6,1,0))</f>
        <v/>
      </c>
      <c r="H13120" s="12">
        <f>IF(OR($E13120="",$F13120=""),"",IF(AND($G13120=1,$F13120&gt;='Working Hours'!$C$8,$F13120&lt;'Working Hours'!$C$9),1,0))</f>
        <v/>
      </c>
    </row>
    <row r="13121">
      <c r="A13121" s="11" t="n"/>
      <c r="B13121" s="11" t="n"/>
      <c r="C13121" s="11" t="n"/>
      <c r="E13121" s="12">
        <f>IF($A13121="","",IF(ISNUMBER($A13121),$A13121,IFERROR(DATEVALUE($A13121),"")))</f>
        <v/>
      </c>
      <c r="F13121" s="12">
        <f>IF($B13121="","",IF(ISNUMBER($B13121),HOUR($B13121)*2+MINUTE($B13121)/30,IFERROR(VALUE(LEFT($B13121,FIND(":",$B13121)-1))*2+VALUE(MID($B13121,FIND(":",$B13121)+1,2))/30,"")))</f>
        <v/>
      </c>
      <c r="G13121" s="12">
        <f>IF($E13121="","",IF(WEEKDAY($E13121,2)&lt;6,1,0))</f>
        <v/>
      </c>
      <c r="H13121" s="12">
        <f>IF(OR($E13121="",$F13121=""),"",IF(AND($G13121=1,$F13121&gt;='Working Hours'!$C$8,$F13121&lt;'Working Hours'!$C$9),1,0))</f>
        <v/>
      </c>
    </row>
    <row r="13122">
      <c r="A13122" s="11" t="n"/>
      <c r="B13122" s="11" t="n"/>
      <c r="C13122" s="11" t="n"/>
      <c r="E13122" s="12">
        <f>IF($A13122="","",IF(ISNUMBER($A13122),$A13122,IFERROR(DATEVALUE($A13122),"")))</f>
        <v/>
      </c>
      <c r="F13122" s="12">
        <f>IF($B13122="","",IF(ISNUMBER($B13122),HOUR($B13122)*2+MINUTE($B13122)/30,IFERROR(VALUE(LEFT($B13122,FIND(":",$B13122)-1))*2+VALUE(MID($B13122,FIND(":",$B13122)+1,2))/30,"")))</f>
        <v/>
      </c>
      <c r="G13122" s="12">
        <f>IF($E13122="","",IF(WEEKDAY($E13122,2)&lt;6,1,0))</f>
        <v/>
      </c>
      <c r="H13122" s="12">
        <f>IF(OR($E13122="",$F13122=""),"",IF(AND($G13122=1,$F13122&gt;='Working Hours'!$C$8,$F13122&lt;'Working Hours'!$C$9),1,0))</f>
        <v/>
      </c>
    </row>
    <row r="13123">
      <c r="A13123" s="11" t="n"/>
      <c r="B13123" s="11" t="n"/>
      <c r="C13123" s="11" t="n"/>
      <c r="E13123" s="12">
        <f>IF($A13123="","",IF(ISNUMBER($A13123),$A13123,IFERROR(DATEVALUE($A13123),"")))</f>
        <v/>
      </c>
      <c r="F13123" s="12">
        <f>IF($B13123="","",IF(ISNUMBER($B13123),HOUR($B13123)*2+MINUTE($B13123)/30,IFERROR(VALUE(LEFT($B13123,FIND(":",$B13123)-1))*2+VALUE(MID($B13123,FIND(":",$B13123)+1,2))/30,"")))</f>
        <v/>
      </c>
      <c r="G13123" s="12">
        <f>IF($E13123="","",IF(WEEKDAY($E13123,2)&lt;6,1,0))</f>
        <v/>
      </c>
      <c r="H13123" s="12">
        <f>IF(OR($E13123="",$F13123=""),"",IF(AND($G13123=1,$F13123&gt;='Working Hours'!$C$8,$F13123&lt;'Working Hours'!$C$9),1,0))</f>
        <v/>
      </c>
    </row>
    <row r="13124">
      <c r="A13124" s="11" t="n"/>
      <c r="B13124" s="11" t="n"/>
      <c r="C13124" s="11" t="n"/>
      <c r="E13124" s="12">
        <f>IF($A13124="","",IF(ISNUMBER($A13124),$A13124,IFERROR(DATEVALUE($A13124),"")))</f>
        <v/>
      </c>
      <c r="F13124" s="12">
        <f>IF($B13124="","",IF(ISNUMBER($B13124),HOUR($B13124)*2+MINUTE($B13124)/30,IFERROR(VALUE(LEFT($B13124,FIND(":",$B13124)-1))*2+VALUE(MID($B13124,FIND(":",$B13124)+1,2))/30,"")))</f>
        <v/>
      </c>
      <c r="G13124" s="12">
        <f>IF($E13124="","",IF(WEEKDAY($E13124,2)&lt;6,1,0))</f>
        <v/>
      </c>
      <c r="H13124" s="12">
        <f>IF(OR($E13124="",$F13124=""),"",IF(AND($G13124=1,$F13124&gt;='Working Hours'!$C$8,$F13124&lt;'Working Hours'!$C$9),1,0))</f>
        <v/>
      </c>
    </row>
    <row r="13125">
      <c r="A13125" s="11" t="n"/>
      <c r="B13125" s="11" t="n"/>
      <c r="C13125" s="11" t="n"/>
      <c r="E13125" s="12">
        <f>IF($A13125="","",IF(ISNUMBER($A13125),$A13125,IFERROR(DATEVALUE($A13125),"")))</f>
        <v/>
      </c>
      <c r="F13125" s="12">
        <f>IF($B13125="","",IF(ISNUMBER($B13125),HOUR($B13125)*2+MINUTE($B13125)/30,IFERROR(VALUE(LEFT($B13125,FIND(":",$B13125)-1))*2+VALUE(MID($B13125,FIND(":",$B13125)+1,2))/30,"")))</f>
        <v/>
      </c>
      <c r="G13125" s="12">
        <f>IF($E13125="","",IF(WEEKDAY($E13125,2)&lt;6,1,0))</f>
        <v/>
      </c>
      <c r="H13125" s="12">
        <f>IF(OR($E13125="",$F13125=""),"",IF(AND($G13125=1,$F13125&gt;='Working Hours'!$C$8,$F13125&lt;'Working Hours'!$C$9),1,0))</f>
        <v/>
      </c>
    </row>
    <row r="13126">
      <c r="A13126" s="11" t="n"/>
      <c r="B13126" s="11" t="n"/>
      <c r="C13126" s="11" t="n"/>
      <c r="E13126" s="12">
        <f>IF($A13126="","",IF(ISNUMBER($A13126),$A13126,IFERROR(DATEVALUE($A13126),"")))</f>
        <v/>
      </c>
      <c r="F13126" s="12">
        <f>IF($B13126="","",IF(ISNUMBER($B13126),HOUR($B13126)*2+MINUTE($B13126)/30,IFERROR(VALUE(LEFT($B13126,FIND(":",$B13126)-1))*2+VALUE(MID($B13126,FIND(":",$B13126)+1,2))/30,"")))</f>
        <v/>
      </c>
      <c r="G13126" s="12">
        <f>IF($E13126="","",IF(WEEKDAY($E13126,2)&lt;6,1,0))</f>
        <v/>
      </c>
      <c r="H13126" s="12">
        <f>IF(OR($E13126="",$F13126=""),"",IF(AND($G13126=1,$F13126&gt;='Working Hours'!$C$8,$F13126&lt;'Working Hours'!$C$9),1,0))</f>
        <v/>
      </c>
    </row>
    <row r="13127">
      <c r="A13127" s="11" t="n"/>
      <c r="B13127" s="11" t="n"/>
      <c r="C13127" s="11" t="n"/>
      <c r="E13127" s="12">
        <f>IF($A13127="","",IF(ISNUMBER($A13127),$A13127,IFERROR(DATEVALUE($A13127),"")))</f>
        <v/>
      </c>
      <c r="F13127" s="12">
        <f>IF($B13127="","",IF(ISNUMBER($B13127),HOUR($B13127)*2+MINUTE($B13127)/30,IFERROR(VALUE(LEFT($B13127,FIND(":",$B13127)-1))*2+VALUE(MID($B13127,FIND(":",$B13127)+1,2))/30,"")))</f>
        <v/>
      </c>
      <c r="G13127" s="12">
        <f>IF($E13127="","",IF(WEEKDAY($E13127,2)&lt;6,1,0))</f>
        <v/>
      </c>
      <c r="H13127" s="12">
        <f>IF(OR($E13127="",$F13127=""),"",IF(AND($G13127=1,$F13127&gt;='Working Hours'!$C$8,$F13127&lt;'Working Hours'!$C$9),1,0))</f>
        <v/>
      </c>
    </row>
    <row r="13128">
      <c r="A13128" s="11" t="n"/>
      <c r="B13128" s="11" t="n"/>
      <c r="C13128" s="11" t="n"/>
      <c r="E13128" s="12">
        <f>IF($A13128="","",IF(ISNUMBER($A13128),$A13128,IFERROR(DATEVALUE($A13128),"")))</f>
        <v/>
      </c>
      <c r="F13128" s="12">
        <f>IF($B13128="","",IF(ISNUMBER($B13128),HOUR($B13128)*2+MINUTE($B13128)/30,IFERROR(VALUE(LEFT($B13128,FIND(":",$B13128)-1))*2+VALUE(MID($B13128,FIND(":",$B13128)+1,2))/30,"")))</f>
        <v/>
      </c>
      <c r="G13128" s="12">
        <f>IF($E13128="","",IF(WEEKDAY($E13128,2)&lt;6,1,0))</f>
        <v/>
      </c>
      <c r="H13128" s="12">
        <f>IF(OR($E13128="",$F13128=""),"",IF(AND($G13128=1,$F13128&gt;='Working Hours'!$C$8,$F13128&lt;'Working Hours'!$C$9),1,0))</f>
        <v/>
      </c>
    </row>
    <row r="13129">
      <c r="A13129" s="11" t="n"/>
      <c r="B13129" s="11" t="n"/>
      <c r="C13129" s="11" t="n"/>
      <c r="E13129" s="12">
        <f>IF($A13129="","",IF(ISNUMBER($A13129),$A13129,IFERROR(DATEVALUE($A13129),"")))</f>
        <v/>
      </c>
      <c r="F13129" s="12">
        <f>IF($B13129="","",IF(ISNUMBER($B13129),HOUR($B13129)*2+MINUTE($B13129)/30,IFERROR(VALUE(LEFT($B13129,FIND(":",$B13129)-1))*2+VALUE(MID($B13129,FIND(":",$B13129)+1,2))/30,"")))</f>
        <v/>
      </c>
      <c r="G13129" s="12">
        <f>IF($E13129="","",IF(WEEKDAY($E13129,2)&lt;6,1,0))</f>
        <v/>
      </c>
      <c r="H13129" s="12">
        <f>IF(OR($E13129="",$F13129=""),"",IF(AND($G13129=1,$F13129&gt;='Working Hours'!$C$8,$F13129&lt;'Working Hours'!$C$9),1,0))</f>
        <v/>
      </c>
    </row>
    <row r="13130">
      <c r="A13130" s="11" t="n"/>
      <c r="B13130" s="11" t="n"/>
      <c r="C13130" s="11" t="n"/>
      <c r="E13130" s="12">
        <f>IF($A13130="","",IF(ISNUMBER($A13130),$A13130,IFERROR(DATEVALUE($A13130),"")))</f>
        <v/>
      </c>
      <c r="F13130" s="12">
        <f>IF($B13130="","",IF(ISNUMBER($B13130),HOUR($B13130)*2+MINUTE($B13130)/30,IFERROR(VALUE(LEFT($B13130,FIND(":",$B13130)-1))*2+VALUE(MID($B13130,FIND(":",$B13130)+1,2))/30,"")))</f>
        <v/>
      </c>
      <c r="G13130" s="12">
        <f>IF($E13130="","",IF(WEEKDAY($E13130,2)&lt;6,1,0))</f>
        <v/>
      </c>
      <c r="H13130" s="12">
        <f>IF(OR($E13130="",$F13130=""),"",IF(AND($G13130=1,$F13130&gt;='Working Hours'!$C$8,$F13130&lt;'Working Hours'!$C$9),1,0))</f>
        <v/>
      </c>
    </row>
    <row r="13131">
      <c r="A13131" s="11" t="n"/>
      <c r="B13131" s="11" t="n"/>
      <c r="C13131" s="11" t="n"/>
      <c r="E13131" s="12">
        <f>IF($A13131="","",IF(ISNUMBER($A13131),$A13131,IFERROR(DATEVALUE($A13131),"")))</f>
        <v/>
      </c>
      <c r="F13131" s="12">
        <f>IF($B13131="","",IF(ISNUMBER($B13131),HOUR($B13131)*2+MINUTE($B13131)/30,IFERROR(VALUE(LEFT($B13131,FIND(":",$B13131)-1))*2+VALUE(MID($B13131,FIND(":",$B13131)+1,2))/30,"")))</f>
        <v/>
      </c>
      <c r="G13131" s="12">
        <f>IF($E13131="","",IF(WEEKDAY($E13131,2)&lt;6,1,0))</f>
        <v/>
      </c>
      <c r="H13131" s="12">
        <f>IF(OR($E13131="",$F13131=""),"",IF(AND($G13131=1,$F13131&gt;='Working Hours'!$C$8,$F13131&lt;'Working Hours'!$C$9),1,0))</f>
        <v/>
      </c>
    </row>
    <row r="13132">
      <c r="A13132" s="11" t="n"/>
      <c r="B13132" s="11" t="n"/>
      <c r="C13132" s="11" t="n"/>
      <c r="E13132" s="12">
        <f>IF($A13132="","",IF(ISNUMBER($A13132),$A13132,IFERROR(DATEVALUE($A13132),"")))</f>
        <v/>
      </c>
      <c r="F13132" s="12">
        <f>IF($B13132="","",IF(ISNUMBER($B13132),HOUR($B13132)*2+MINUTE($B13132)/30,IFERROR(VALUE(LEFT($B13132,FIND(":",$B13132)-1))*2+VALUE(MID($B13132,FIND(":",$B13132)+1,2))/30,"")))</f>
        <v/>
      </c>
      <c r="G13132" s="12">
        <f>IF($E13132="","",IF(WEEKDAY($E13132,2)&lt;6,1,0))</f>
        <v/>
      </c>
      <c r="H13132" s="12">
        <f>IF(OR($E13132="",$F13132=""),"",IF(AND($G13132=1,$F13132&gt;='Working Hours'!$C$8,$F13132&lt;'Working Hours'!$C$9),1,0))</f>
        <v/>
      </c>
    </row>
    <row r="13133">
      <c r="A13133" s="11" t="n"/>
      <c r="B13133" s="11" t="n"/>
      <c r="C13133" s="11" t="n"/>
      <c r="E13133" s="12">
        <f>IF($A13133="","",IF(ISNUMBER($A13133),$A13133,IFERROR(DATEVALUE($A13133),"")))</f>
        <v/>
      </c>
      <c r="F13133" s="12">
        <f>IF($B13133="","",IF(ISNUMBER($B13133),HOUR($B13133)*2+MINUTE($B13133)/30,IFERROR(VALUE(LEFT($B13133,FIND(":",$B13133)-1))*2+VALUE(MID($B13133,FIND(":",$B13133)+1,2))/30,"")))</f>
        <v/>
      </c>
      <c r="G13133" s="12">
        <f>IF($E13133="","",IF(WEEKDAY($E13133,2)&lt;6,1,0))</f>
        <v/>
      </c>
      <c r="H13133" s="12">
        <f>IF(OR($E13133="",$F13133=""),"",IF(AND($G13133=1,$F13133&gt;='Working Hours'!$C$8,$F13133&lt;'Working Hours'!$C$9),1,0))</f>
        <v/>
      </c>
    </row>
    <row r="13134">
      <c r="A13134" s="11" t="n"/>
      <c r="B13134" s="11" t="n"/>
      <c r="C13134" s="11" t="n"/>
      <c r="E13134" s="12">
        <f>IF($A13134="","",IF(ISNUMBER($A13134),$A13134,IFERROR(DATEVALUE($A13134),"")))</f>
        <v/>
      </c>
      <c r="F13134" s="12">
        <f>IF($B13134="","",IF(ISNUMBER($B13134),HOUR($B13134)*2+MINUTE($B13134)/30,IFERROR(VALUE(LEFT($B13134,FIND(":",$B13134)-1))*2+VALUE(MID($B13134,FIND(":",$B13134)+1,2))/30,"")))</f>
        <v/>
      </c>
      <c r="G13134" s="12">
        <f>IF($E13134="","",IF(WEEKDAY($E13134,2)&lt;6,1,0))</f>
        <v/>
      </c>
      <c r="H13134" s="12">
        <f>IF(OR($E13134="",$F13134=""),"",IF(AND($G13134=1,$F13134&gt;='Working Hours'!$C$8,$F13134&lt;'Working Hours'!$C$9),1,0))</f>
        <v/>
      </c>
    </row>
    <row r="13135">
      <c r="A13135" s="11" t="n"/>
      <c r="B13135" s="11" t="n"/>
      <c r="C13135" s="11" t="n"/>
      <c r="E13135" s="12">
        <f>IF($A13135="","",IF(ISNUMBER($A13135),$A13135,IFERROR(DATEVALUE($A13135),"")))</f>
        <v/>
      </c>
      <c r="F13135" s="12">
        <f>IF($B13135="","",IF(ISNUMBER($B13135),HOUR($B13135)*2+MINUTE($B13135)/30,IFERROR(VALUE(LEFT($B13135,FIND(":",$B13135)-1))*2+VALUE(MID($B13135,FIND(":",$B13135)+1,2))/30,"")))</f>
        <v/>
      </c>
      <c r="G13135" s="12">
        <f>IF($E13135="","",IF(WEEKDAY($E13135,2)&lt;6,1,0))</f>
        <v/>
      </c>
      <c r="H13135" s="12">
        <f>IF(OR($E13135="",$F13135=""),"",IF(AND($G13135=1,$F13135&gt;='Working Hours'!$C$8,$F13135&lt;'Working Hours'!$C$9),1,0))</f>
        <v/>
      </c>
    </row>
    <row r="13136">
      <c r="A13136" s="11" t="n"/>
      <c r="B13136" s="11" t="n"/>
      <c r="C13136" s="11" t="n"/>
      <c r="E13136" s="12">
        <f>IF($A13136="","",IF(ISNUMBER($A13136),$A13136,IFERROR(DATEVALUE($A13136),"")))</f>
        <v/>
      </c>
      <c r="F13136" s="12">
        <f>IF($B13136="","",IF(ISNUMBER($B13136),HOUR($B13136)*2+MINUTE($B13136)/30,IFERROR(VALUE(LEFT($B13136,FIND(":",$B13136)-1))*2+VALUE(MID($B13136,FIND(":",$B13136)+1,2))/30,"")))</f>
        <v/>
      </c>
      <c r="G13136" s="12">
        <f>IF($E13136="","",IF(WEEKDAY($E13136,2)&lt;6,1,0))</f>
        <v/>
      </c>
      <c r="H13136" s="12">
        <f>IF(OR($E13136="",$F13136=""),"",IF(AND($G13136=1,$F13136&gt;='Working Hours'!$C$8,$F13136&lt;'Working Hours'!$C$9),1,0))</f>
        <v/>
      </c>
    </row>
    <row r="13137">
      <c r="A13137" s="11" t="n"/>
      <c r="B13137" s="11" t="n"/>
      <c r="C13137" s="11" t="n"/>
      <c r="E13137" s="12">
        <f>IF($A13137="","",IF(ISNUMBER($A13137),$A13137,IFERROR(DATEVALUE($A13137),"")))</f>
        <v/>
      </c>
      <c r="F13137" s="12">
        <f>IF($B13137="","",IF(ISNUMBER($B13137),HOUR($B13137)*2+MINUTE($B13137)/30,IFERROR(VALUE(LEFT($B13137,FIND(":",$B13137)-1))*2+VALUE(MID($B13137,FIND(":",$B13137)+1,2))/30,"")))</f>
        <v/>
      </c>
      <c r="G13137" s="12">
        <f>IF($E13137="","",IF(WEEKDAY($E13137,2)&lt;6,1,0))</f>
        <v/>
      </c>
      <c r="H13137" s="12">
        <f>IF(OR($E13137="",$F13137=""),"",IF(AND($G13137=1,$F13137&gt;='Working Hours'!$C$8,$F13137&lt;'Working Hours'!$C$9),1,0))</f>
        <v/>
      </c>
    </row>
    <row r="13138">
      <c r="A13138" s="11" t="n"/>
      <c r="B13138" s="11" t="n"/>
      <c r="C13138" s="11" t="n"/>
      <c r="E13138" s="12">
        <f>IF($A13138="","",IF(ISNUMBER($A13138),$A13138,IFERROR(DATEVALUE($A13138),"")))</f>
        <v/>
      </c>
      <c r="F13138" s="12">
        <f>IF($B13138="","",IF(ISNUMBER($B13138),HOUR($B13138)*2+MINUTE($B13138)/30,IFERROR(VALUE(LEFT($B13138,FIND(":",$B13138)-1))*2+VALUE(MID($B13138,FIND(":",$B13138)+1,2))/30,"")))</f>
        <v/>
      </c>
      <c r="G13138" s="12">
        <f>IF($E13138="","",IF(WEEKDAY($E13138,2)&lt;6,1,0))</f>
        <v/>
      </c>
      <c r="H13138" s="12">
        <f>IF(OR($E13138="",$F13138=""),"",IF(AND($G13138=1,$F13138&gt;='Working Hours'!$C$8,$F13138&lt;'Working Hours'!$C$9),1,0))</f>
        <v/>
      </c>
    </row>
    <row r="13139">
      <c r="A13139" s="11" t="n"/>
      <c r="B13139" s="11" t="n"/>
      <c r="C13139" s="11" t="n"/>
      <c r="E13139" s="12">
        <f>IF($A13139="","",IF(ISNUMBER($A13139),$A13139,IFERROR(DATEVALUE($A13139),"")))</f>
        <v/>
      </c>
      <c r="F13139" s="12">
        <f>IF($B13139="","",IF(ISNUMBER($B13139),HOUR($B13139)*2+MINUTE($B13139)/30,IFERROR(VALUE(LEFT($B13139,FIND(":",$B13139)-1))*2+VALUE(MID($B13139,FIND(":",$B13139)+1,2))/30,"")))</f>
        <v/>
      </c>
      <c r="G13139" s="12">
        <f>IF($E13139="","",IF(WEEKDAY($E13139,2)&lt;6,1,0))</f>
        <v/>
      </c>
      <c r="H13139" s="12">
        <f>IF(OR($E13139="",$F13139=""),"",IF(AND($G13139=1,$F13139&gt;='Working Hours'!$C$8,$F13139&lt;'Working Hours'!$C$9),1,0))</f>
        <v/>
      </c>
    </row>
    <row r="13140">
      <c r="A13140" s="11" t="n"/>
      <c r="B13140" s="11" t="n"/>
      <c r="C13140" s="11" t="n"/>
      <c r="E13140" s="12">
        <f>IF($A13140="","",IF(ISNUMBER($A13140),$A13140,IFERROR(DATEVALUE($A13140),"")))</f>
        <v/>
      </c>
      <c r="F13140" s="12">
        <f>IF($B13140="","",IF(ISNUMBER($B13140),HOUR($B13140)*2+MINUTE($B13140)/30,IFERROR(VALUE(LEFT($B13140,FIND(":",$B13140)-1))*2+VALUE(MID($B13140,FIND(":",$B13140)+1,2))/30,"")))</f>
        <v/>
      </c>
      <c r="G13140" s="12">
        <f>IF($E13140="","",IF(WEEKDAY($E13140,2)&lt;6,1,0))</f>
        <v/>
      </c>
      <c r="H13140" s="12">
        <f>IF(OR($E13140="",$F13140=""),"",IF(AND($G13140=1,$F13140&gt;='Working Hours'!$C$8,$F13140&lt;'Working Hours'!$C$9),1,0))</f>
        <v/>
      </c>
    </row>
    <row r="13141">
      <c r="A13141" s="11" t="n"/>
      <c r="B13141" s="11" t="n"/>
      <c r="C13141" s="11" t="n"/>
      <c r="E13141" s="12">
        <f>IF($A13141="","",IF(ISNUMBER($A13141),$A13141,IFERROR(DATEVALUE($A13141),"")))</f>
        <v/>
      </c>
      <c r="F13141" s="12">
        <f>IF($B13141="","",IF(ISNUMBER($B13141),HOUR($B13141)*2+MINUTE($B13141)/30,IFERROR(VALUE(LEFT($B13141,FIND(":",$B13141)-1))*2+VALUE(MID($B13141,FIND(":",$B13141)+1,2))/30,"")))</f>
        <v/>
      </c>
      <c r="G13141" s="12">
        <f>IF($E13141="","",IF(WEEKDAY($E13141,2)&lt;6,1,0))</f>
        <v/>
      </c>
      <c r="H13141" s="12">
        <f>IF(OR($E13141="",$F13141=""),"",IF(AND($G13141=1,$F13141&gt;='Working Hours'!$C$8,$F13141&lt;'Working Hours'!$C$9),1,0))</f>
        <v/>
      </c>
    </row>
    <row r="13142">
      <c r="A13142" s="11" t="n"/>
      <c r="B13142" s="11" t="n"/>
      <c r="C13142" s="11" t="n"/>
      <c r="E13142" s="12">
        <f>IF($A13142="","",IF(ISNUMBER($A13142),$A13142,IFERROR(DATEVALUE($A13142),"")))</f>
        <v/>
      </c>
      <c r="F13142" s="12">
        <f>IF($B13142="","",IF(ISNUMBER($B13142),HOUR($B13142)*2+MINUTE($B13142)/30,IFERROR(VALUE(LEFT($B13142,FIND(":",$B13142)-1))*2+VALUE(MID($B13142,FIND(":",$B13142)+1,2))/30,"")))</f>
        <v/>
      </c>
      <c r="G13142" s="12">
        <f>IF($E13142="","",IF(WEEKDAY($E13142,2)&lt;6,1,0))</f>
        <v/>
      </c>
      <c r="H13142" s="12">
        <f>IF(OR($E13142="",$F13142=""),"",IF(AND($G13142=1,$F13142&gt;='Working Hours'!$C$8,$F13142&lt;'Working Hours'!$C$9),1,0))</f>
        <v/>
      </c>
    </row>
    <row r="13143">
      <c r="A13143" s="11" t="n"/>
      <c r="B13143" s="11" t="n"/>
      <c r="C13143" s="11" t="n"/>
      <c r="E13143" s="12">
        <f>IF($A13143="","",IF(ISNUMBER($A13143),$A13143,IFERROR(DATEVALUE($A13143),"")))</f>
        <v/>
      </c>
      <c r="F13143" s="12">
        <f>IF($B13143="","",IF(ISNUMBER($B13143),HOUR($B13143)*2+MINUTE($B13143)/30,IFERROR(VALUE(LEFT($B13143,FIND(":",$B13143)-1))*2+VALUE(MID($B13143,FIND(":",$B13143)+1,2))/30,"")))</f>
        <v/>
      </c>
      <c r="G13143" s="12">
        <f>IF($E13143="","",IF(WEEKDAY($E13143,2)&lt;6,1,0))</f>
        <v/>
      </c>
      <c r="H13143" s="12">
        <f>IF(OR($E13143="",$F13143=""),"",IF(AND($G13143=1,$F13143&gt;='Working Hours'!$C$8,$F13143&lt;'Working Hours'!$C$9),1,0))</f>
        <v/>
      </c>
    </row>
    <row r="13144">
      <c r="A13144" s="11" t="n"/>
      <c r="B13144" s="11" t="n"/>
      <c r="C13144" s="11" t="n"/>
      <c r="E13144" s="12">
        <f>IF($A13144="","",IF(ISNUMBER($A13144),$A13144,IFERROR(DATEVALUE($A13144),"")))</f>
        <v/>
      </c>
      <c r="F13144" s="12">
        <f>IF($B13144="","",IF(ISNUMBER($B13144),HOUR($B13144)*2+MINUTE($B13144)/30,IFERROR(VALUE(LEFT($B13144,FIND(":",$B13144)-1))*2+VALUE(MID($B13144,FIND(":",$B13144)+1,2))/30,"")))</f>
        <v/>
      </c>
      <c r="G13144" s="12">
        <f>IF($E13144="","",IF(WEEKDAY($E13144,2)&lt;6,1,0))</f>
        <v/>
      </c>
      <c r="H13144" s="12">
        <f>IF(OR($E13144="",$F13144=""),"",IF(AND($G13144=1,$F13144&gt;='Working Hours'!$C$8,$F13144&lt;'Working Hours'!$C$9),1,0))</f>
        <v/>
      </c>
    </row>
    <row r="13145">
      <c r="A13145" s="11" t="n"/>
      <c r="B13145" s="11" t="n"/>
      <c r="C13145" s="11" t="n"/>
      <c r="E13145" s="12">
        <f>IF($A13145="","",IF(ISNUMBER($A13145),$A13145,IFERROR(DATEVALUE($A13145),"")))</f>
        <v/>
      </c>
      <c r="F13145" s="12">
        <f>IF($B13145="","",IF(ISNUMBER($B13145),HOUR($B13145)*2+MINUTE($B13145)/30,IFERROR(VALUE(LEFT($B13145,FIND(":",$B13145)-1))*2+VALUE(MID($B13145,FIND(":",$B13145)+1,2))/30,"")))</f>
        <v/>
      </c>
      <c r="G13145" s="12">
        <f>IF($E13145="","",IF(WEEKDAY($E13145,2)&lt;6,1,0))</f>
        <v/>
      </c>
      <c r="H13145" s="12">
        <f>IF(OR($E13145="",$F13145=""),"",IF(AND($G13145=1,$F13145&gt;='Working Hours'!$C$8,$F13145&lt;'Working Hours'!$C$9),1,0))</f>
        <v/>
      </c>
    </row>
    <row r="13146">
      <c r="A13146" s="11" t="n"/>
      <c r="B13146" s="11" t="n"/>
      <c r="C13146" s="11" t="n"/>
      <c r="E13146" s="12">
        <f>IF($A13146="","",IF(ISNUMBER($A13146),$A13146,IFERROR(DATEVALUE($A13146),"")))</f>
        <v/>
      </c>
      <c r="F13146" s="12">
        <f>IF($B13146="","",IF(ISNUMBER($B13146),HOUR($B13146)*2+MINUTE($B13146)/30,IFERROR(VALUE(LEFT($B13146,FIND(":",$B13146)-1))*2+VALUE(MID($B13146,FIND(":",$B13146)+1,2))/30,"")))</f>
        <v/>
      </c>
      <c r="G13146" s="12">
        <f>IF($E13146="","",IF(WEEKDAY($E13146,2)&lt;6,1,0))</f>
        <v/>
      </c>
      <c r="H13146" s="12">
        <f>IF(OR($E13146="",$F13146=""),"",IF(AND($G13146=1,$F13146&gt;='Working Hours'!$C$8,$F13146&lt;'Working Hours'!$C$9),1,0))</f>
        <v/>
      </c>
    </row>
    <row r="13147">
      <c r="A13147" s="11" t="n"/>
      <c r="B13147" s="11" t="n"/>
      <c r="C13147" s="11" t="n"/>
      <c r="E13147" s="12">
        <f>IF($A13147="","",IF(ISNUMBER($A13147),$A13147,IFERROR(DATEVALUE($A13147),"")))</f>
        <v/>
      </c>
      <c r="F13147" s="12">
        <f>IF($B13147="","",IF(ISNUMBER($B13147),HOUR($B13147)*2+MINUTE($B13147)/30,IFERROR(VALUE(LEFT($B13147,FIND(":",$B13147)-1))*2+VALUE(MID($B13147,FIND(":",$B13147)+1,2))/30,"")))</f>
        <v/>
      </c>
      <c r="G13147" s="12">
        <f>IF($E13147="","",IF(WEEKDAY($E13147,2)&lt;6,1,0))</f>
        <v/>
      </c>
      <c r="H13147" s="12">
        <f>IF(OR($E13147="",$F13147=""),"",IF(AND($G13147=1,$F13147&gt;='Working Hours'!$C$8,$F13147&lt;'Working Hours'!$C$9),1,0))</f>
        <v/>
      </c>
    </row>
    <row r="13148">
      <c r="A13148" s="11" t="n"/>
      <c r="B13148" s="11" t="n"/>
      <c r="C13148" s="11" t="n"/>
      <c r="E13148" s="12">
        <f>IF($A13148="","",IF(ISNUMBER($A13148),$A13148,IFERROR(DATEVALUE($A13148),"")))</f>
        <v/>
      </c>
      <c r="F13148" s="12">
        <f>IF($B13148="","",IF(ISNUMBER($B13148),HOUR($B13148)*2+MINUTE($B13148)/30,IFERROR(VALUE(LEFT($B13148,FIND(":",$B13148)-1))*2+VALUE(MID($B13148,FIND(":",$B13148)+1,2))/30,"")))</f>
        <v/>
      </c>
      <c r="G13148" s="12">
        <f>IF($E13148="","",IF(WEEKDAY($E13148,2)&lt;6,1,0))</f>
        <v/>
      </c>
      <c r="H13148" s="12">
        <f>IF(OR($E13148="",$F13148=""),"",IF(AND($G13148=1,$F13148&gt;='Working Hours'!$C$8,$F13148&lt;'Working Hours'!$C$9),1,0))</f>
        <v/>
      </c>
    </row>
    <row r="13149">
      <c r="A13149" s="11" t="n"/>
      <c r="B13149" s="11" t="n"/>
      <c r="C13149" s="11" t="n"/>
      <c r="E13149" s="12">
        <f>IF($A13149="","",IF(ISNUMBER($A13149),$A13149,IFERROR(DATEVALUE($A13149),"")))</f>
        <v/>
      </c>
      <c r="F13149" s="12">
        <f>IF($B13149="","",IF(ISNUMBER($B13149),HOUR($B13149)*2+MINUTE($B13149)/30,IFERROR(VALUE(LEFT($B13149,FIND(":",$B13149)-1))*2+VALUE(MID($B13149,FIND(":",$B13149)+1,2))/30,"")))</f>
        <v/>
      </c>
      <c r="G13149" s="12">
        <f>IF($E13149="","",IF(WEEKDAY($E13149,2)&lt;6,1,0))</f>
        <v/>
      </c>
      <c r="H13149" s="12">
        <f>IF(OR($E13149="",$F13149=""),"",IF(AND($G13149=1,$F13149&gt;='Working Hours'!$C$8,$F13149&lt;'Working Hours'!$C$9),1,0))</f>
        <v/>
      </c>
    </row>
    <row r="13150">
      <c r="A13150" s="11" t="n"/>
      <c r="B13150" s="11" t="n"/>
      <c r="C13150" s="11" t="n"/>
      <c r="E13150" s="12">
        <f>IF($A13150="","",IF(ISNUMBER($A13150),$A13150,IFERROR(DATEVALUE($A13150),"")))</f>
        <v/>
      </c>
      <c r="F13150" s="12">
        <f>IF($B13150="","",IF(ISNUMBER($B13150),HOUR($B13150)*2+MINUTE($B13150)/30,IFERROR(VALUE(LEFT($B13150,FIND(":",$B13150)-1))*2+VALUE(MID($B13150,FIND(":",$B13150)+1,2))/30,"")))</f>
        <v/>
      </c>
      <c r="G13150" s="12">
        <f>IF($E13150="","",IF(WEEKDAY($E13150,2)&lt;6,1,0))</f>
        <v/>
      </c>
      <c r="H13150" s="12">
        <f>IF(OR($E13150="",$F13150=""),"",IF(AND($G13150=1,$F13150&gt;='Working Hours'!$C$8,$F13150&lt;'Working Hours'!$C$9),1,0))</f>
        <v/>
      </c>
    </row>
    <row r="13151">
      <c r="A13151" s="11" t="n"/>
      <c r="B13151" s="11" t="n"/>
      <c r="C13151" s="11" t="n"/>
      <c r="E13151" s="12">
        <f>IF($A13151="","",IF(ISNUMBER($A13151),$A13151,IFERROR(DATEVALUE($A13151),"")))</f>
        <v/>
      </c>
      <c r="F13151" s="12">
        <f>IF($B13151="","",IF(ISNUMBER($B13151),HOUR($B13151)*2+MINUTE($B13151)/30,IFERROR(VALUE(LEFT($B13151,FIND(":",$B13151)-1))*2+VALUE(MID($B13151,FIND(":",$B13151)+1,2))/30,"")))</f>
        <v/>
      </c>
      <c r="G13151" s="12">
        <f>IF($E13151="","",IF(WEEKDAY($E13151,2)&lt;6,1,0))</f>
        <v/>
      </c>
      <c r="H13151" s="12">
        <f>IF(OR($E13151="",$F13151=""),"",IF(AND($G13151=1,$F13151&gt;='Working Hours'!$C$8,$F13151&lt;'Working Hours'!$C$9),1,0))</f>
        <v/>
      </c>
    </row>
    <row r="13152">
      <c r="A13152" s="11" t="n"/>
      <c r="B13152" s="11" t="n"/>
      <c r="C13152" s="11" t="n"/>
      <c r="E13152" s="12">
        <f>IF($A13152="","",IF(ISNUMBER($A13152),$A13152,IFERROR(DATEVALUE($A13152),"")))</f>
        <v/>
      </c>
      <c r="F13152" s="12">
        <f>IF($B13152="","",IF(ISNUMBER($B13152),HOUR($B13152)*2+MINUTE($B13152)/30,IFERROR(VALUE(LEFT($B13152,FIND(":",$B13152)-1))*2+VALUE(MID($B13152,FIND(":",$B13152)+1,2))/30,"")))</f>
        <v/>
      </c>
      <c r="G13152" s="12">
        <f>IF($E13152="","",IF(WEEKDAY($E13152,2)&lt;6,1,0))</f>
        <v/>
      </c>
      <c r="H13152" s="12">
        <f>IF(OR($E13152="",$F13152=""),"",IF(AND($G13152=1,$F13152&gt;='Working Hours'!$C$8,$F13152&lt;'Working Hours'!$C$9),1,0))</f>
        <v/>
      </c>
    </row>
    <row r="13153">
      <c r="A13153" s="11" t="n"/>
      <c r="B13153" s="11" t="n"/>
      <c r="C13153" s="11" t="n"/>
      <c r="E13153" s="12">
        <f>IF($A13153="","",IF(ISNUMBER($A13153),$A13153,IFERROR(DATEVALUE($A13153),"")))</f>
        <v/>
      </c>
      <c r="F13153" s="12">
        <f>IF($B13153="","",IF(ISNUMBER($B13153),HOUR($B13153)*2+MINUTE($B13153)/30,IFERROR(VALUE(LEFT($B13153,FIND(":",$B13153)-1))*2+VALUE(MID($B13153,FIND(":",$B13153)+1,2))/30,"")))</f>
        <v/>
      </c>
      <c r="G13153" s="12">
        <f>IF($E13153="","",IF(WEEKDAY($E13153,2)&lt;6,1,0))</f>
        <v/>
      </c>
      <c r="H13153" s="12">
        <f>IF(OR($E13153="",$F13153=""),"",IF(AND($G13153=1,$F13153&gt;='Working Hours'!$C$8,$F13153&lt;'Working Hours'!$C$9),1,0))</f>
        <v/>
      </c>
    </row>
    <row r="13154">
      <c r="A13154" s="11" t="n"/>
      <c r="B13154" s="11" t="n"/>
      <c r="C13154" s="11" t="n"/>
      <c r="E13154" s="12">
        <f>IF($A13154="","",IF(ISNUMBER($A13154),$A13154,IFERROR(DATEVALUE($A13154),"")))</f>
        <v/>
      </c>
      <c r="F13154" s="12">
        <f>IF($B13154="","",IF(ISNUMBER($B13154),HOUR($B13154)*2+MINUTE($B13154)/30,IFERROR(VALUE(LEFT($B13154,FIND(":",$B13154)-1))*2+VALUE(MID($B13154,FIND(":",$B13154)+1,2))/30,"")))</f>
        <v/>
      </c>
      <c r="G13154" s="12">
        <f>IF($E13154="","",IF(WEEKDAY($E13154,2)&lt;6,1,0))</f>
        <v/>
      </c>
      <c r="H13154" s="12">
        <f>IF(OR($E13154="",$F13154=""),"",IF(AND($G13154=1,$F13154&gt;='Working Hours'!$C$8,$F13154&lt;'Working Hours'!$C$9),1,0))</f>
        <v/>
      </c>
    </row>
    <row r="13155">
      <c r="A13155" s="11" t="n"/>
      <c r="B13155" s="11" t="n"/>
      <c r="C13155" s="11" t="n"/>
      <c r="E13155" s="12">
        <f>IF($A13155="","",IF(ISNUMBER($A13155),$A13155,IFERROR(DATEVALUE($A13155),"")))</f>
        <v/>
      </c>
      <c r="F13155" s="12">
        <f>IF($B13155="","",IF(ISNUMBER($B13155),HOUR($B13155)*2+MINUTE($B13155)/30,IFERROR(VALUE(LEFT($B13155,FIND(":",$B13155)-1))*2+VALUE(MID($B13155,FIND(":",$B13155)+1,2))/30,"")))</f>
        <v/>
      </c>
      <c r="G13155" s="12">
        <f>IF($E13155="","",IF(WEEKDAY($E13155,2)&lt;6,1,0))</f>
        <v/>
      </c>
      <c r="H13155" s="12">
        <f>IF(OR($E13155="",$F13155=""),"",IF(AND($G13155=1,$F13155&gt;='Working Hours'!$C$8,$F13155&lt;'Working Hours'!$C$9),1,0))</f>
        <v/>
      </c>
    </row>
    <row r="13156">
      <c r="A13156" s="11" t="n"/>
      <c r="B13156" s="11" t="n"/>
      <c r="C13156" s="11" t="n"/>
      <c r="E13156" s="12">
        <f>IF($A13156="","",IF(ISNUMBER($A13156),$A13156,IFERROR(DATEVALUE($A13156),"")))</f>
        <v/>
      </c>
      <c r="F13156" s="12">
        <f>IF($B13156="","",IF(ISNUMBER($B13156),HOUR($B13156)*2+MINUTE($B13156)/30,IFERROR(VALUE(LEFT($B13156,FIND(":",$B13156)-1))*2+VALUE(MID($B13156,FIND(":",$B13156)+1,2))/30,"")))</f>
        <v/>
      </c>
      <c r="G13156" s="12">
        <f>IF($E13156="","",IF(WEEKDAY($E13156,2)&lt;6,1,0))</f>
        <v/>
      </c>
      <c r="H13156" s="12">
        <f>IF(OR($E13156="",$F13156=""),"",IF(AND($G13156=1,$F13156&gt;='Working Hours'!$C$8,$F13156&lt;'Working Hours'!$C$9),1,0))</f>
        <v/>
      </c>
    </row>
    <row r="13157">
      <c r="A13157" s="11" t="n"/>
      <c r="B13157" s="11" t="n"/>
      <c r="C13157" s="11" t="n"/>
      <c r="E13157" s="12">
        <f>IF($A13157="","",IF(ISNUMBER($A13157),$A13157,IFERROR(DATEVALUE($A13157),"")))</f>
        <v/>
      </c>
      <c r="F13157" s="12">
        <f>IF($B13157="","",IF(ISNUMBER($B13157),HOUR($B13157)*2+MINUTE($B13157)/30,IFERROR(VALUE(LEFT($B13157,FIND(":",$B13157)-1))*2+VALUE(MID($B13157,FIND(":",$B13157)+1,2))/30,"")))</f>
        <v/>
      </c>
      <c r="G13157" s="12">
        <f>IF($E13157="","",IF(WEEKDAY($E13157,2)&lt;6,1,0))</f>
        <v/>
      </c>
      <c r="H13157" s="12">
        <f>IF(OR($E13157="",$F13157=""),"",IF(AND($G13157=1,$F13157&gt;='Working Hours'!$C$8,$F13157&lt;'Working Hours'!$C$9),1,0))</f>
        <v/>
      </c>
    </row>
    <row r="13158">
      <c r="A13158" s="11" t="n"/>
      <c r="B13158" s="11" t="n"/>
      <c r="C13158" s="11" t="n"/>
      <c r="E13158" s="12">
        <f>IF($A13158="","",IF(ISNUMBER($A13158),$A13158,IFERROR(DATEVALUE($A13158),"")))</f>
        <v/>
      </c>
      <c r="F13158" s="12">
        <f>IF($B13158="","",IF(ISNUMBER($B13158),HOUR($B13158)*2+MINUTE($B13158)/30,IFERROR(VALUE(LEFT($B13158,FIND(":",$B13158)-1))*2+VALUE(MID($B13158,FIND(":",$B13158)+1,2))/30,"")))</f>
        <v/>
      </c>
      <c r="G13158" s="12">
        <f>IF($E13158="","",IF(WEEKDAY($E13158,2)&lt;6,1,0))</f>
        <v/>
      </c>
      <c r="H13158" s="12">
        <f>IF(OR($E13158="",$F13158=""),"",IF(AND($G13158=1,$F13158&gt;='Working Hours'!$C$8,$F13158&lt;'Working Hours'!$C$9),1,0))</f>
        <v/>
      </c>
    </row>
    <row r="13159">
      <c r="A13159" s="11" t="n"/>
      <c r="B13159" s="11" t="n"/>
      <c r="C13159" s="11" t="n"/>
      <c r="E13159" s="12">
        <f>IF($A13159="","",IF(ISNUMBER($A13159),$A13159,IFERROR(DATEVALUE($A13159),"")))</f>
        <v/>
      </c>
      <c r="F13159" s="12">
        <f>IF($B13159="","",IF(ISNUMBER($B13159),HOUR($B13159)*2+MINUTE($B13159)/30,IFERROR(VALUE(LEFT($B13159,FIND(":",$B13159)-1))*2+VALUE(MID($B13159,FIND(":",$B13159)+1,2))/30,"")))</f>
        <v/>
      </c>
      <c r="G13159" s="12">
        <f>IF($E13159="","",IF(WEEKDAY($E13159,2)&lt;6,1,0))</f>
        <v/>
      </c>
      <c r="H13159" s="12">
        <f>IF(OR($E13159="",$F13159=""),"",IF(AND($G13159=1,$F13159&gt;='Working Hours'!$C$8,$F13159&lt;'Working Hours'!$C$9),1,0))</f>
        <v/>
      </c>
    </row>
    <row r="13160">
      <c r="A13160" s="11" t="n"/>
      <c r="B13160" s="11" t="n"/>
      <c r="C13160" s="11" t="n"/>
      <c r="E13160" s="12">
        <f>IF($A13160="","",IF(ISNUMBER($A13160),$A13160,IFERROR(DATEVALUE($A13160),"")))</f>
        <v/>
      </c>
      <c r="F13160" s="12">
        <f>IF($B13160="","",IF(ISNUMBER($B13160),HOUR($B13160)*2+MINUTE($B13160)/30,IFERROR(VALUE(LEFT($B13160,FIND(":",$B13160)-1))*2+VALUE(MID($B13160,FIND(":",$B13160)+1,2))/30,"")))</f>
        <v/>
      </c>
      <c r="G13160" s="12">
        <f>IF($E13160="","",IF(WEEKDAY($E13160,2)&lt;6,1,0))</f>
        <v/>
      </c>
      <c r="H13160" s="12">
        <f>IF(OR($E13160="",$F13160=""),"",IF(AND($G13160=1,$F13160&gt;='Working Hours'!$C$8,$F13160&lt;'Working Hours'!$C$9),1,0))</f>
        <v/>
      </c>
    </row>
    <row r="13161">
      <c r="A13161" s="11" t="n"/>
      <c r="B13161" s="11" t="n"/>
      <c r="C13161" s="11" t="n"/>
      <c r="E13161" s="12">
        <f>IF($A13161="","",IF(ISNUMBER($A13161),$A13161,IFERROR(DATEVALUE($A13161),"")))</f>
        <v/>
      </c>
      <c r="F13161" s="12">
        <f>IF($B13161="","",IF(ISNUMBER($B13161),HOUR($B13161)*2+MINUTE($B13161)/30,IFERROR(VALUE(LEFT($B13161,FIND(":",$B13161)-1))*2+VALUE(MID($B13161,FIND(":",$B13161)+1,2))/30,"")))</f>
        <v/>
      </c>
      <c r="G13161" s="12">
        <f>IF($E13161="","",IF(WEEKDAY($E13161,2)&lt;6,1,0))</f>
        <v/>
      </c>
      <c r="H13161" s="12">
        <f>IF(OR($E13161="",$F13161=""),"",IF(AND($G13161=1,$F13161&gt;='Working Hours'!$C$8,$F13161&lt;'Working Hours'!$C$9),1,0))</f>
        <v/>
      </c>
    </row>
    <row r="13162">
      <c r="A13162" s="11" t="n"/>
      <c r="B13162" s="11" t="n"/>
      <c r="C13162" s="11" t="n"/>
      <c r="E13162" s="12">
        <f>IF($A13162="","",IF(ISNUMBER($A13162),$A13162,IFERROR(DATEVALUE($A13162),"")))</f>
        <v/>
      </c>
      <c r="F13162" s="12">
        <f>IF($B13162="","",IF(ISNUMBER($B13162),HOUR($B13162)*2+MINUTE($B13162)/30,IFERROR(VALUE(LEFT($B13162,FIND(":",$B13162)-1))*2+VALUE(MID($B13162,FIND(":",$B13162)+1,2))/30,"")))</f>
        <v/>
      </c>
      <c r="G13162" s="12">
        <f>IF($E13162="","",IF(WEEKDAY($E13162,2)&lt;6,1,0))</f>
        <v/>
      </c>
      <c r="H13162" s="12">
        <f>IF(OR($E13162="",$F13162=""),"",IF(AND($G13162=1,$F13162&gt;='Working Hours'!$C$8,$F13162&lt;'Working Hours'!$C$9),1,0))</f>
        <v/>
      </c>
    </row>
    <row r="13163">
      <c r="A13163" s="11" t="n"/>
      <c r="B13163" s="11" t="n"/>
      <c r="C13163" s="11" t="n"/>
      <c r="E13163" s="12">
        <f>IF($A13163="","",IF(ISNUMBER($A13163),$A13163,IFERROR(DATEVALUE($A13163),"")))</f>
        <v/>
      </c>
      <c r="F13163" s="12">
        <f>IF($B13163="","",IF(ISNUMBER($B13163),HOUR($B13163)*2+MINUTE($B13163)/30,IFERROR(VALUE(LEFT($B13163,FIND(":",$B13163)-1))*2+VALUE(MID($B13163,FIND(":",$B13163)+1,2))/30,"")))</f>
        <v/>
      </c>
      <c r="G13163" s="12">
        <f>IF($E13163="","",IF(WEEKDAY($E13163,2)&lt;6,1,0))</f>
        <v/>
      </c>
      <c r="H13163" s="12">
        <f>IF(OR($E13163="",$F13163=""),"",IF(AND($G13163=1,$F13163&gt;='Working Hours'!$C$8,$F13163&lt;'Working Hours'!$C$9),1,0))</f>
        <v/>
      </c>
    </row>
    <row r="13164">
      <c r="A13164" s="11" t="n"/>
      <c r="B13164" s="11" t="n"/>
      <c r="C13164" s="11" t="n"/>
      <c r="E13164" s="12">
        <f>IF($A13164="","",IF(ISNUMBER($A13164),$A13164,IFERROR(DATEVALUE($A13164),"")))</f>
        <v/>
      </c>
      <c r="F13164" s="12">
        <f>IF($B13164="","",IF(ISNUMBER($B13164),HOUR($B13164)*2+MINUTE($B13164)/30,IFERROR(VALUE(LEFT($B13164,FIND(":",$B13164)-1))*2+VALUE(MID($B13164,FIND(":",$B13164)+1,2))/30,"")))</f>
        <v/>
      </c>
      <c r="G13164" s="12">
        <f>IF($E13164="","",IF(WEEKDAY($E13164,2)&lt;6,1,0))</f>
        <v/>
      </c>
      <c r="H13164" s="12">
        <f>IF(OR($E13164="",$F13164=""),"",IF(AND($G13164=1,$F13164&gt;='Working Hours'!$C$8,$F13164&lt;'Working Hours'!$C$9),1,0))</f>
        <v/>
      </c>
    </row>
    <row r="13165">
      <c r="A13165" s="11" t="n"/>
      <c r="B13165" s="11" t="n"/>
      <c r="C13165" s="11" t="n"/>
      <c r="E13165" s="12">
        <f>IF($A13165="","",IF(ISNUMBER($A13165),$A13165,IFERROR(DATEVALUE($A13165),"")))</f>
        <v/>
      </c>
      <c r="F13165" s="12">
        <f>IF($B13165="","",IF(ISNUMBER($B13165),HOUR($B13165)*2+MINUTE($B13165)/30,IFERROR(VALUE(LEFT($B13165,FIND(":",$B13165)-1))*2+VALUE(MID($B13165,FIND(":",$B13165)+1,2))/30,"")))</f>
        <v/>
      </c>
      <c r="G13165" s="12">
        <f>IF($E13165="","",IF(WEEKDAY($E13165,2)&lt;6,1,0))</f>
        <v/>
      </c>
      <c r="H13165" s="12">
        <f>IF(OR($E13165="",$F13165=""),"",IF(AND($G13165=1,$F13165&gt;='Working Hours'!$C$8,$F13165&lt;'Working Hours'!$C$9),1,0))</f>
        <v/>
      </c>
    </row>
    <row r="13166">
      <c r="A13166" s="11" t="n"/>
      <c r="B13166" s="11" t="n"/>
      <c r="C13166" s="11" t="n"/>
      <c r="E13166" s="12">
        <f>IF($A13166="","",IF(ISNUMBER($A13166),$A13166,IFERROR(DATEVALUE($A13166),"")))</f>
        <v/>
      </c>
      <c r="F13166" s="12">
        <f>IF($B13166="","",IF(ISNUMBER($B13166),HOUR($B13166)*2+MINUTE($B13166)/30,IFERROR(VALUE(LEFT($B13166,FIND(":",$B13166)-1))*2+VALUE(MID($B13166,FIND(":",$B13166)+1,2))/30,"")))</f>
        <v/>
      </c>
      <c r="G13166" s="12">
        <f>IF($E13166="","",IF(WEEKDAY($E13166,2)&lt;6,1,0))</f>
        <v/>
      </c>
      <c r="H13166" s="12">
        <f>IF(OR($E13166="",$F13166=""),"",IF(AND($G13166=1,$F13166&gt;='Working Hours'!$C$8,$F13166&lt;'Working Hours'!$C$9),1,0))</f>
        <v/>
      </c>
    </row>
    <row r="13167">
      <c r="A13167" s="11" t="n"/>
      <c r="B13167" s="11" t="n"/>
      <c r="C13167" s="11" t="n"/>
      <c r="E13167" s="12">
        <f>IF($A13167="","",IF(ISNUMBER($A13167),$A13167,IFERROR(DATEVALUE($A13167),"")))</f>
        <v/>
      </c>
      <c r="F13167" s="12">
        <f>IF($B13167="","",IF(ISNUMBER($B13167),HOUR($B13167)*2+MINUTE($B13167)/30,IFERROR(VALUE(LEFT($B13167,FIND(":",$B13167)-1))*2+VALUE(MID($B13167,FIND(":",$B13167)+1,2))/30,"")))</f>
        <v/>
      </c>
      <c r="G13167" s="12">
        <f>IF($E13167="","",IF(WEEKDAY($E13167,2)&lt;6,1,0))</f>
        <v/>
      </c>
      <c r="H13167" s="12">
        <f>IF(OR($E13167="",$F13167=""),"",IF(AND($G13167=1,$F13167&gt;='Working Hours'!$C$8,$F13167&lt;'Working Hours'!$C$9),1,0))</f>
        <v/>
      </c>
    </row>
    <row r="13168">
      <c r="A13168" s="11" t="n"/>
      <c r="B13168" s="11" t="n"/>
      <c r="C13168" s="11" t="n"/>
      <c r="E13168" s="12">
        <f>IF($A13168="","",IF(ISNUMBER($A13168),$A13168,IFERROR(DATEVALUE($A13168),"")))</f>
        <v/>
      </c>
      <c r="F13168" s="12">
        <f>IF($B13168="","",IF(ISNUMBER($B13168),HOUR($B13168)*2+MINUTE($B13168)/30,IFERROR(VALUE(LEFT($B13168,FIND(":",$B13168)-1))*2+VALUE(MID($B13168,FIND(":",$B13168)+1,2))/30,"")))</f>
        <v/>
      </c>
      <c r="G13168" s="12">
        <f>IF($E13168="","",IF(WEEKDAY($E13168,2)&lt;6,1,0))</f>
        <v/>
      </c>
      <c r="H13168" s="12">
        <f>IF(OR($E13168="",$F13168=""),"",IF(AND($G13168=1,$F13168&gt;='Working Hours'!$C$8,$F13168&lt;'Working Hours'!$C$9),1,0))</f>
        <v/>
      </c>
    </row>
    <row r="13169">
      <c r="A13169" s="11" t="n"/>
      <c r="B13169" s="11" t="n"/>
      <c r="C13169" s="11" t="n"/>
      <c r="E13169" s="12">
        <f>IF($A13169="","",IF(ISNUMBER($A13169),$A13169,IFERROR(DATEVALUE($A13169),"")))</f>
        <v/>
      </c>
      <c r="F13169" s="12">
        <f>IF($B13169="","",IF(ISNUMBER($B13169),HOUR($B13169)*2+MINUTE($B13169)/30,IFERROR(VALUE(LEFT($B13169,FIND(":",$B13169)-1))*2+VALUE(MID($B13169,FIND(":",$B13169)+1,2))/30,"")))</f>
        <v/>
      </c>
      <c r="G13169" s="12">
        <f>IF($E13169="","",IF(WEEKDAY($E13169,2)&lt;6,1,0))</f>
        <v/>
      </c>
      <c r="H13169" s="12">
        <f>IF(OR($E13169="",$F13169=""),"",IF(AND($G13169=1,$F13169&gt;='Working Hours'!$C$8,$F13169&lt;'Working Hours'!$C$9),1,0))</f>
        <v/>
      </c>
    </row>
    <row r="13170">
      <c r="A13170" s="11" t="n"/>
      <c r="B13170" s="11" t="n"/>
      <c r="C13170" s="11" t="n"/>
      <c r="E13170" s="12">
        <f>IF($A13170="","",IF(ISNUMBER($A13170),$A13170,IFERROR(DATEVALUE($A13170),"")))</f>
        <v/>
      </c>
      <c r="F13170" s="12">
        <f>IF($B13170="","",IF(ISNUMBER($B13170),HOUR($B13170)*2+MINUTE($B13170)/30,IFERROR(VALUE(LEFT($B13170,FIND(":",$B13170)-1))*2+VALUE(MID($B13170,FIND(":",$B13170)+1,2))/30,"")))</f>
        <v/>
      </c>
      <c r="G13170" s="12">
        <f>IF($E13170="","",IF(WEEKDAY($E13170,2)&lt;6,1,0))</f>
        <v/>
      </c>
      <c r="H13170" s="12">
        <f>IF(OR($E13170="",$F13170=""),"",IF(AND($G13170=1,$F13170&gt;='Working Hours'!$C$8,$F13170&lt;'Working Hours'!$C$9),1,0))</f>
        <v/>
      </c>
    </row>
    <row r="13171">
      <c r="A13171" s="11" t="n"/>
      <c r="B13171" s="11" t="n"/>
      <c r="C13171" s="11" t="n"/>
      <c r="E13171" s="12">
        <f>IF($A13171="","",IF(ISNUMBER($A13171),$A13171,IFERROR(DATEVALUE($A13171),"")))</f>
        <v/>
      </c>
      <c r="F13171" s="12">
        <f>IF($B13171="","",IF(ISNUMBER($B13171),HOUR($B13171)*2+MINUTE($B13171)/30,IFERROR(VALUE(LEFT($B13171,FIND(":",$B13171)-1))*2+VALUE(MID($B13171,FIND(":",$B13171)+1,2))/30,"")))</f>
        <v/>
      </c>
      <c r="G13171" s="12">
        <f>IF($E13171="","",IF(WEEKDAY($E13171,2)&lt;6,1,0))</f>
        <v/>
      </c>
      <c r="H13171" s="12">
        <f>IF(OR($E13171="",$F13171=""),"",IF(AND($G13171=1,$F13171&gt;='Working Hours'!$C$8,$F13171&lt;'Working Hours'!$C$9),1,0))</f>
        <v/>
      </c>
    </row>
    <row r="13172">
      <c r="A13172" s="11" t="n"/>
      <c r="B13172" s="11" t="n"/>
      <c r="C13172" s="11" t="n"/>
      <c r="E13172" s="12">
        <f>IF($A13172="","",IF(ISNUMBER($A13172),$A13172,IFERROR(DATEVALUE($A13172),"")))</f>
        <v/>
      </c>
      <c r="F13172" s="12">
        <f>IF($B13172="","",IF(ISNUMBER($B13172),HOUR($B13172)*2+MINUTE($B13172)/30,IFERROR(VALUE(LEFT($B13172,FIND(":",$B13172)-1))*2+VALUE(MID($B13172,FIND(":",$B13172)+1,2))/30,"")))</f>
        <v/>
      </c>
      <c r="G13172" s="12">
        <f>IF($E13172="","",IF(WEEKDAY($E13172,2)&lt;6,1,0))</f>
        <v/>
      </c>
      <c r="H13172" s="12">
        <f>IF(OR($E13172="",$F13172=""),"",IF(AND($G13172=1,$F13172&gt;='Working Hours'!$C$8,$F13172&lt;'Working Hours'!$C$9),1,0))</f>
        <v/>
      </c>
    </row>
    <row r="13173">
      <c r="A13173" s="11" t="n"/>
      <c r="B13173" s="11" t="n"/>
      <c r="C13173" s="11" t="n"/>
      <c r="E13173" s="12">
        <f>IF($A13173="","",IF(ISNUMBER($A13173),$A13173,IFERROR(DATEVALUE($A13173),"")))</f>
        <v/>
      </c>
      <c r="F13173" s="12">
        <f>IF($B13173="","",IF(ISNUMBER($B13173),HOUR($B13173)*2+MINUTE($B13173)/30,IFERROR(VALUE(LEFT($B13173,FIND(":",$B13173)-1))*2+VALUE(MID($B13173,FIND(":",$B13173)+1,2))/30,"")))</f>
        <v/>
      </c>
      <c r="G13173" s="12">
        <f>IF($E13173="","",IF(WEEKDAY($E13173,2)&lt;6,1,0))</f>
        <v/>
      </c>
      <c r="H13173" s="12">
        <f>IF(OR($E13173="",$F13173=""),"",IF(AND($G13173=1,$F13173&gt;='Working Hours'!$C$8,$F13173&lt;'Working Hours'!$C$9),1,0))</f>
        <v/>
      </c>
    </row>
    <row r="13174">
      <c r="A13174" s="11" t="n"/>
      <c r="B13174" s="11" t="n"/>
      <c r="C13174" s="11" t="n"/>
      <c r="E13174" s="12">
        <f>IF($A13174="","",IF(ISNUMBER($A13174),$A13174,IFERROR(DATEVALUE($A13174),"")))</f>
        <v/>
      </c>
      <c r="F13174" s="12">
        <f>IF($B13174="","",IF(ISNUMBER($B13174),HOUR($B13174)*2+MINUTE($B13174)/30,IFERROR(VALUE(LEFT($B13174,FIND(":",$B13174)-1))*2+VALUE(MID($B13174,FIND(":",$B13174)+1,2))/30,"")))</f>
        <v/>
      </c>
      <c r="G13174" s="12">
        <f>IF($E13174="","",IF(WEEKDAY($E13174,2)&lt;6,1,0))</f>
        <v/>
      </c>
      <c r="H13174" s="12">
        <f>IF(OR($E13174="",$F13174=""),"",IF(AND($G13174=1,$F13174&gt;='Working Hours'!$C$8,$F13174&lt;'Working Hours'!$C$9),1,0))</f>
        <v/>
      </c>
    </row>
    <row r="13175">
      <c r="A13175" s="11" t="n"/>
      <c r="B13175" s="11" t="n"/>
      <c r="C13175" s="11" t="n"/>
      <c r="E13175" s="12">
        <f>IF($A13175="","",IF(ISNUMBER($A13175),$A13175,IFERROR(DATEVALUE($A13175),"")))</f>
        <v/>
      </c>
      <c r="F13175" s="12">
        <f>IF($B13175="","",IF(ISNUMBER($B13175),HOUR($B13175)*2+MINUTE($B13175)/30,IFERROR(VALUE(LEFT($B13175,FIND(":",$B13175)-1))*2+VALUE(MID($B13175,FIND(":",$B13175)+1,2))/30,"")))</f>
        <v/>
      </c>
      <c r="G13175" s="12">
        <f>IF($E13175="","",IF(WEEKDAY($E13175,2)&lt;6,1,0))</f>
        <v/>
      </c>
      <c r="H13175" s="12">
        <f>IF(OR($E13175="",$F13175=""),"",IF(AND($G13175=1,$F13175&gt;='Working Hours'!$C$8,$F13175&lt;'Working Hours'!$C$9),1,0))</f>
        <v/>
      </c>
    </row>
    <row r="13176">
      <c r="A13176" s="11" t="n"/>
      <c r="B13176" s="11" t="n"/>
      <c r="C13176" s="11" t="n"/>
      <c r="E13176" s="12">
        <f>IF($A13176="","",IF(ISNUMBER($A13176),$A13176,IFERROR(DATEVALUE($A13176),"")))</f>
        <v/>
      </c>
      <c r="F13176" s="12">
        <f>IF($B13176="","",IF(ISNUMBER($B13176),HOUR($B13176)*2+MINUTE($B13176)/30,IFERROR(VALUE(LEFT($B13176,FIND(":",$B13176)-1))*2+VALUE(MID($B13176,FIND(":",$B13176)+1,2))/30,"")))</f>
        <v/>
      </c>
      <c r="G13176" s="12">
        <f>IF($E13176="","",IF(WEEKDAY($E13176,2)&lt;6,1,0))</f>
        <v/>
      </c>
      <c r="H13176" s="12">
        <f>IF(OR($E13176="",$F13176=""),"",IF(AND($G13176=1,$F13176&gt;='Working Hours'!$C$8,$F13176&lt;'Working Hours'!$C$9),1,0))</f>
        <v/>
      </c>
    </row>
    <row r="13177">
      <c r="A13177" s="11" t="n"/>
      <c r="B13177" s="11" t="n"/>
      <c r="C13177" s="11" t="n"/>
      <c r="E13177" s="12">
        <f>IF($A13177="","",IF(ISNUMBER($A13177),$A13177,IFERROR(DATEVALUE($A13177),"")))</f>
        <v/>
      </c>
      <c r="F13177" s="12">
        <f>IF($B13177="","",IF(ISNUMBER($B13177),HOUR($B13177)*2+MINUTE($B13177)/30,IFERROR(VALUE(LEFT($B13177,FIND(":",$B13177)-1))*2+VALUE(MID($B13177,FIND(":",$B13177)+1,2))/30,"")))</f>
        <v/>
      </c>
      <c r="G13177" s="12">
        <f>IF($E13177="","",IF(WEEKDAY($E13177,2)&lt;6,1,0))</f>
        <v/>
      </c>
      <c r="H13177" s="12">
        <f>IF(OR($E13177="",$F13177=""),"",IF(AND($G13177=1,$F13177&gt;='Working Hours'!$C$8,$F13177&lt;'Working Hours'!$C$9),1,0))</f>
        <v/>
      </c>
    </row>
    <row r="13178">
      <c r="A13178" s="11" t="n"/>
      <c r="B13178" s="11" t="n"/>
      <c r="C13178" s="11" t="n"/>
      <c r="E13178" s="12">
        <f>IF($A13178="","",IF(ISNUMBER($A13178),$A13178,IFERROR(DATEVALUE($A13178),"")))</f>
        <v/>
      </c>
      <c r="F13178" s="12">
        <f>IF($B13178="","",IF(ISNUMBER($B13178),HOUR($B13178)*2+MINUTE($B13178)/30,IFERROR(VALUE(LEFT($B13178,FIND(":",$B13178)-1))*2+VALUE(MID($B13178,FIND(":",$B13178)+1,2))/30,"")))</f>
        <v/>
      </c>
      <c r="G13178" s="12">
        <f>IF($E13178="","",IF(WEEKDAY($E13178,2)&lt;6,1,0))</f>
        <v/>
      </c>
      <c r="H13178" s="12">
        <f>IF(OR($E13178="",$F13178=""),"",IF(AND($G13178=1,$F13178&gt;='Working Hours'!$C$8,$F13178&lt;'Working Hours'!$C$9),1,0))</f>
        <v/>
      </c>
    </row>
    <row r="13179">
      <c r="A13179" s="11" t="n"/>
      <c r="B13179" s="11" t="n"/>
      <c r="C13179" s="11" t="n"/>
      <c r="E13179" s="12">
        <f>IF($A13179="","",IF(ISNUMBER($A13179),$A13179,IFERROR(DATEVALUE($A13179),"")))</f>
        <v/>
      </c>
      <c r="F13179" s="12">
        <f>IF($B13179="","",IF(ISNUMBER($B13179),HOUR($B13179)*2+MINUTE($B13179)/30,IFERROR(VALUE(LEFT($B13179,FIND(":",$B13179)-1))*2+VALUE(MID($B13179,FIND(":",$B13179)+1,2))/30,"")))</f>
        <v/>
      </c>
      <c r="G13179" s="12">
        <f>IF($E13179="","",IF(WEEKDAY($E13179,2)&lt;6,1,0))</f>
        <v/>
      </c>
      <c r="H13179" s="12">
        <f>IF(OR($E13179="",$F13179=""),"",IF(AND($G13179=1,$F13179&gt;='Working Hours'!$C$8,$F13179&lt;'Working Hours'!$C$9),1,0))</f>
        <v/>
      </c>
    </row>
    <row r="13180">
      <c r="A13180" s="11" t="n"/>
      <c r="B13180" s="11" t="n"/>
      <c r="C13180" s="11" t="n"/>
      <c r="E13180" s="12">
        <f>IF($A13180="","",IF(ISNUMBER($A13180),$A13180,IFERROR(DATEVALUE($A13180),"")))</f>
        <v/>
      </c>
      <c r="F13180" s="12">
        <f>IF($B13180="","",IF(ISNUMBER($B13180),HOUR($B13180)*2+MINUTE($B13180)/30,IFERROR(VALUE(LEFT($B13180,FIND(":",$B13180)-1))*2+VALUE(MID($B13180,FIND(":",$B13180)+1,2))/30,"")))</f>
        <v/>
      </c>
      <c r="G13180" s="12">
        <f>IF($E13180="","",IF(WEEKDAY($E13180,2)&lt;6,1,0))</f>
        <v/>
      </c>
      <c r="H13180" s="12">
        <f>IF(OR($E13180="",$F13180=""),"",IF(AND($G13180=1,$F13180&gt;='Working Hours'!$C$8,$F13180&lt;'Working Hours'!$C$9),1,0))</f>
        <v/>
      </c>
    </row>
    <row r="13181">
      <c r="A13181" s="11" t="n"/>
      <c r="B13181" s="11" t="n"/>
      <c r="C13181" s="11" t="n"/>
      <c r="E13181" s="12">
        <f>IF($A13181="","",IF(ISNUMBER($A13181),$A13181,IFERROR(DATEVALUE($A13181),"")))</f>
        <v/>
      </c>
      <c r="F13181" s="12">
        <f>IF($B13181="","",IF(ISNUMBER($B13181),HOUR($B13181)*2+MINUTE($B13181)/30,IFERROR(VALUE(LEFT($B13181,FIND(":",$B13181)-1))*2+VALUE(MID($B13181,FIND(":",$B13181)+1,2))/30,"")))</f>
        <v/>
      </c>
      <c r="G13181" s="12">
        <f>IF($E13181="","",IF(WEEKDAY($E13181,2)&lt;6,1,0))</f>
        <v/>
      </c>
      <c r="H13181" s="12">
        <f>IF(OR($E13181="",$F13181=""),"",IF(AND($G13181=1,$F13181&gt;='Working Hours'!$C$8,$F13181&lt;'Working Hours'!$C$9),1,0))</f>
        <v/>
      </c>
    </row>
    <row r="13182">
      <c r="A13182" s="11" t="n"/>
      <c r="B13182" s="11" t="n"/>
      <c r="C13182" s="11" t="n"/>
      <c r="E13182" s="12">
        <f>IF($A13182="","",IF(ISNUMBER($A13182),$A13182,IFERROR(DATEVALUE($A13182),"")))</f>
        <v/>
      </c>
      <c r="F13182" s="12">
        <f>IF($B13182="","",IF(ISNUMBER($B13182),HOUR($B13182)*2+MINUTE($B13182)/30,IFERROR(VALUE(LEFT($B13182,FIND(":",$B13182)-1))*2+VALUE(MID($B13182,FIND(":",$B13182)+1,2))/30,"")))</f>
        <v/>
      </c>
      <c r="G13182" s="12">
        <f>IF($E13182="","",IF(WEEKDAY($E13182,2)&lt;6,1,0))</f>
        <v/>
      </c>
      <c r="H13182" s="12">
        <f>IF(OR($E13182="",$F13182=""),"",IF(AND($G13182=1,$F13182&gt;='Working Hours'!$C$8,$F13182&lt;'Working Hours'!$C$9),1,0))</f>
        <v/>
      </c>
    </row>
    <row r="13183">
      <c r="A13183" s="11" t="n"/>
      <c r="B13183" s="11" t="n"/>
      <c r="C13183" s="11" t="n"/>
      <c r="E13183" s="12">
        <f>IF($A13183="","",IF(ISNUMBER($A13183),$A13183,IFERROR(DATEVALUE($A13183),"")))</f>
        <v/>
      </c>
      <c r="F13183" s="12">
        <f>IF($B13183="","",IF(ISNUMBER($B13183),HOUR($B13183)*2+MINUTE($B13183)/30,IFERROR(VALUE(LEFT($B13183,FIND(":",$B13183)-1))*2+VALUE(MID($B13183,FIND(":",$B13183)+1,2))/30,"")))</f>
        <v/>
      </c>
      <c r="G13183" s="12">
        <f>IF($E13183="","",IF(WEEKDAY($E13183,2)&lt;6,1,0))</f>
        <v/>
      </c>
      <c r="H13183" s="12">
        <f>IF(OR($E13183="",$F13183=""),"",IF(AND($G13183=1,$F13183&gt;='Working Hours'!$C$8,$F13183&lt;'Working Hours'!$C$9),1,0))</f>
        <v/>
      </c>
    </row>
    <row r="13184">
      <c r="A13184" s="11" t="n"/>
      <c r="B13184" s="11" t="n"/>
      <c r="C13184" s="11" t="n"/>
      <c r="E13184" s="12">
        <f>IF($A13184="","",IF(ISNUMBER($A13184),$A13184,IFERROR(DATEVALUE($A13184),"")))</f>
        <v/>
      </c>
      <c r="F13184" s="12">
        <f>IF($B13184="","",IF(ISNUMBER($B13184),HOUR($B13184)*2+MINUTE($B13184)/30,IFERROR(VALUE(LEFT($B13184,FIND(":",$B13184)-1))*2+VALUE(MID($B13184,FIND(":",$B13184)+1,2))/30,"")))</f>
        <v/>
      </c>
      <c r="G13184" s="12">
        <f>IF($E13184="","",IF(WEEKDAY($E13184,2)&lt;6,1,0))</f>
        <v/>
      </c>
      <c r="H13184" s="12">
        <f>IF(OR($E13184="",$F13184=""),"",IF(AND($G13184=1,$F13184&gt;='Working Hours'!$C$8,$F13184&lt;'Working Hours'!$C$9),1,0))</f>
        <v/>
      </c>
    </row>
    <row r="13185">
      <c r="A13185" s="11" t="n"/>
      <c r="B13185" s="11" t="n"/>
      <c r="C13185" s="11" t="n"/>
      <c r="E13185" s="12">
        <f>IF($A13185="","",IF(ISNUMBER($A13185),$A13185,IFERROR(DATEVALUE($A13185),"")))</f>
        <v/>
      </c>
      <c r="F13185" s="12">
        <f>IF($B13185="","",IF(ISNUMBER($B13185),HOUR($B13185)*2+MINUTE($B13185)/30,IFERROR(VALUE(LEFT($B13185,FIND(":",$B13185)-1))*2+VALUE(MID($B13185,FIND(":",$B13185)+1,2))/30,"")))</f>
        <v/>
      </c>
      <c r="G13185" s="12">
        <f>IF($E13185="","",IF(WEEKDAY($E13185,2)&lt;6,1,0))</f>
        <v/>
      </c>
      <c r="H13185" s="12">
        <f>IF(OR($E13185="",$F13185=""),"",IF(AND($G13185=1,$F13185&gt;='Working Hours'!$C$8,$F13185&lt;'Working Hours'!$C$9),1,0))</f>
        <v/>
      </c>
    </row>
    <row r="13186">
      <c r="A13186" s="11" t="n"/>
      <c r="B13186" s="11" t="n"/>
      <c r="C13186" s="11" t="n"/>
      <c r="E13186" s="12">
        <f>IF($A13186="","",IF(ISNUMBER($A13186),$A13186,IFERROR(DATEVALUE($A13186),"")))</f>
        <v/>
      </c>
      <c r="F13186" s="12">
        <f>IF($B13186="","",IF(ISNUMBER($B13186),HOUR($B13186)*2+MINUTE($B13186)/30,IFERROR(VALUE(LEFT($B13186,FIND(":",$B13186)-1))*2+VALUE(MID($B13186,FIND(":",$B13186)+1,2))/30,"")))</f>
        <v/>
      </c>
      <c r="G13186" s="12">
        <f>IF($E13186="","",IF(WEEKDAY($E13186,2)&lt;6,1,0))</f>
        <v/>
      </c>
      <c r="H13186" s="12">
        <f>IF(OR($E13186="",$F13186=""),"",IF(AND($G13186=1,$F13186&gt;='Working Hours'!$C$8,$F13186&lt;'Working Hours'!$C$9),1,0))</f>
        <v/>
      </c>
    </row>
    <row r="13187">
      <c r="A13187" s="11" t="n"/>
      <c r="B13187" s="11" t="n"/>
      <c r="C13187" s="11" t="n"/>
      <c r="E13187" s="12">
        <f>IF($A13187="","",IF(ISNUMBER($A13187),$A13187,IFERROR(DATEVALUE($A13187),"")))</f>
        <v/>
      </c>
      <c r="F13187" s="12">
        <f>IF($B13187="","",IF(ISNUMBER($B13187),HOUR($B13187)*2+MINUTE($B13187)/30,IFERROR(VALUE(LEFT($B13187,FIND(":",$B13187)-1))*2+VALUE(MID($B13187,FIND(":",$B13187)+1,2))/30,"")))</f>
        <v/>
      </c>
      <c r="G13187" s="12">
        <f>IF($E13187="","",IF(WEEKDAY($E13187,2)&lt;6,1,0))</f>
        <v/>
      </c>
      <c r="H13187" s="12">
        <f>IF(OR($E13187="",$F13187=""),"",IF(AND($G13187=1,$F13187&gt;='Working Hours'!$C$8,$F13187&lt;'Working Hours'!$C$9),1,0))</f>
        <v/>
      </c>
    </row>
    <row r="13188">
      <c r="A13188" s="11" t="n"/>
      <c r="B13188" s="11" t="n"/>
      <c r="C13188" s="11" t="n"/>
      <c r="E13188" s="12">
        <f>IF($A13188="","",IF(ISNUMBER($A13188),$A13188,IFERROR(DATEVALUE($A13188),"")))</f>
        <v/>
      </c>
      <c r="F13188" s="12">
        <f>IF($B13188="","",IF(ISNUMBER($B13188),HOUR($B13188)*2+MINUTE($B13188)/30,IFERROR(VALUE(LEFT($B13188,FIND(":",$B13188)-1))*2+VALUE(MID($B13188,FIND(":",$B13188)+1,2))/30,"")))</f>
        <v/>
      </c>
      <c r="G13188" s="12">
        <f>IF($E13188="","",IF(WEEKDAY($E13188,2)&lt;6,1,0))</f>
        <v/>
      </c>
      <c r="H13188" s="12">
        <f>IF(OR($E13188="",$F13188=""),"",IF(AND($G13188=1,$F13188&gt;='Working Hours'!$C$8,$F13188&lt;'Working Hours'!$C$9),1,0))</f>
        <v/>
      </c>
    </row>
    <row r="13189">
      <c r="A13189" s="11" t="n"/>
      <c r="B13189" s="11" t="n"/>
      <c r="C13189" s="11" t="n"/>
      <c r="E13189" s="12">
        <f>IF($A13189="","",IF(ISNUMBER($A13189),$A13189,IFERROR(DATEVALUE($A13189),"")))</f>
        <v/>
      </c>
      <c r="F13189" s="12">
        <f>IF($B13189="","",IF(ISNUMBER($B13189),HOUR($B13189)*2+MINUTE($B13189)/30,IFERROR(VALUE(LEFT($B13189,FIND(":",$B13189)-1))*2+VALUE(MID($B13189,FIND(":",$B13189)+1,2))/30,"")))</f>
        <v/>
      </c>
      <c r="G13189" s="12">
        <f>IF($E13189="","",IF(WEEKDAY($E13189,2)&lt;6,1,0))</f>
        <v/>
      </c>
      <c r="H13189" s="12">
        <f>IF(OR($E13189="",$F13189=""),"",IF(AND($G13189=1,$F13189&gt;='Working Hours'!$C$8,$F13189&lt;'Working Hours'!$C$9),1,0))</f>
        <v/>
      </c>
    </row>
    <row r="13190">
      <c r="A13190" s="11" t="n"/>
      <c r="B13190" s="11" t="n"/>
      <c r="C13190" s="11" t="n"/>
      <c r="E13190" s="12">
        <f>IF($A13190="","",IF(ISNUMBER($A13190),$A13190,IFERROR(DATEVALUE($A13190),"")))</f>
        <v/>
      </c>
      <c r="F13190" s="12">
        <f>IF($B13190="","",IF(ISNUMBER($B13190),HOUR($B13190)*2+MINUTE($B13190)/30,IFERROR(VALUE(LEFT($B13190,FIND(":",$B13190)-1))*2+VALUE(MID($B13190,FIND(":",$B13190)+1,2))/30,"")))</f>
        <v/>
      </c>
      <c r="G13190" s="12">
        <f>IF($E13190="","",IF(WEEKDAY($E13190,2)&lt;6,1,0))</f>
        <v/>
      </c>
      <c r="H13190" s="12">
        <f>IF(OR($E13190="",$F13190=""),"",IF(AND($G13190=1,$F13190&gt;='Working Hours'!$C$8,$F13190&lt;'Working Hours'!$C$9),1,0))</f>
        <v/>
      </c>
    </row>
    <row r="13191">
      <c r="A13191" s="11" t="n"/>
      <c r="B13191" s="11" t="n"/>
      <c r="C13191" s="11" t="n"/>
      <c r="E13191" s="12">
        <f>IF($A13191="","",IF(ISNUMBER($A13191),$A13191,IFERROR(DATEVALUE($A13191),"")))</f>
        <v/>
      </c>
      <c r="F13191" s="12">
        <f>IF($B13191="","",IF(ISNUMBER($B13191),HOUR($B13191)*2+MINUTE($B13191)/30,IFERROR(VALUE(LEFT($B13191,FIND(":",$B13191)-1))*2+VALUE(MID($B13191,FIND(":",$B13191)+1,2))/30,"")))</f>
        <v/>
      </c>
      <c r="G13191" s="12">
        <f>IF($E13191="","",IF(WEEKDAY($E13191,2)&lt;6,1,0))</f>
        <v/>
      </c>
      <c r="H13191" s="12">
        <f>IF(OR($E13191="",$F13191=""),"",IF(AND($G13191=1,$F13191&gt;='Working Hours'!$C$8,$F13191&lt;'Working Hours'!$C$9),1,0))</f>
        <v/>
      </c>
    </row>
    <row r="13192">
      <c r="A13192" s="11" t="n"/>
      <c r="B13192" s="11" t="n"/>
      <c r="C13192" s="11" t="n"/>
      <c r="E13192" s="12">
        <f>IF($A13192="","",IF(ISNUMBER($A13192),$A13192,IFERROR(DATEVALUE($A13192),"")))</f>
        <v/>
      </c>
      <c r="F13192" s="12">
        <f>IF($B13192="","",IF(ISNUMBER($B13192),HOUR($B13192)*2+MINUTE($B13192)/30,IFERROR(VALUE(LEFT($B13192,FIND(":",$B13192)-1))*2+VALUE(MID($B13192,FIND(":",$B13192)+1,2))/30,"")))</f>
        <v/>
      </c>
      <c r="G13192" s="12">
        <f>IF($E13192="","",IF(WEEKDAY($E13192,2)&lt;6,1,0))</f>
        <v/>
      </c>
      <c r="H13192" s="12">
        <f>IF(OR($E13192="",$F13192=""),"",IF(AND($G13192=1,$F13192&gt;='Working Hours'!$C$8,$F13192&lt;'Working Hours'!$C$9),1,0))</f>
        <v/>
      </c>
    </row>
    <row r="13193">
      <c r="A13193" s="11" t="n"/>
      <c r="B13193" s="11" t="n"/>
      <c r="C13193" s="11" t="n"/>
      <c r="E13193" s="12">
        <f>IF($A13193="","",IF(ISNUMBER($A13193),$A13193,IFERROR(DATEVALUE($A13193),"")))</f>
        <v/>
      </c>
      <c r="F13193" s="12">
        <f>IF($B13193="","",IF(ISNUMBER($B13193),HOUR($B13193)*2+MINUTE($B13193)/30,IFERROR(VALUE(LEFT($B13193,FIND(":",$B13193)-1))*2+VALUE(MID($B13193,FIND(":",$B13193)+1,2))/30,"")))</f>
        <v/>
      </c>
      <c r="G13193" s="12">
        <f>IF($E13193="","",IF(WEEKDAY($E13193,2)&lt;6,1,0))</f>
        <v/>
      </c>
      <c r="H13193" s="12">
        <f>IF(OR($E13193="",$F13193=""),"",IF(AND($G13193=1,$F13193&gt;='Working Hours'!$C$8,$F13193&lt;'Working Hours'!$C$9),1,0))</f>
        <v/>
      </c>
    </row>
    <row r="13194">
      <c r="A13194" s="11" t="n"/>
      <c r="B13194" s="11" t="n"/>
      <c r="C13194" s="11" t="n"/>
      <c r="E13194" s="12">
        <f>IF($A13194="","",IF(ISNUMBER($A13194),$A13194,IFERROR(DATEVALUE($A13194),"")))</f>
        <v/>
      </c>
      <c r="F13194" s="12">
        <f>IF($B13194="","",IF(ISNUMBER($B13194),HOUR($B13194)*2+MINUTE($B13194)/30,IFERROR(VALUE(LEFT($B13194,FIND(":",$B13194)-1))*2+VALUE(MID($B13194,FIND(":",$B13194)+1,2))/30,"")))</f>
        <v/>
      </c>
      <c r="G13194" s="12">
        <f>IF($E13194="","",IF(WEEKDAY($E13194,2)&lt;6,1,0))</f>
        <v/>
      </c>
      <c r="H13194" s="12">
        <f>IF(OR($E13194="",$F13194=""),"",IF(AND($G13194=1,$F13194&gt;='Working Hours'!$C$8,$F13194&lt;'Working Hours'!$C$9),1,0))</f>
        <v/>
      </c>
    </row>
    <row r="13195">
      <c r="A13195" s="11" t="n"/>
      <c r="B13195" s="11" t="n"/>
      <c r="C13195" s="11" t="n"/>
      <c r="E13195" s="12">
        <f>IF($A13195="","",IF(ISNUMBER($A13195),$A13195,IFERROR(DATEVALUE($A13195),"")))</f>
        <v/>
      </c>
      <c r="F13195" s="12">
        <f>IF($B13195="","",IF(ISNUMBER($B13195),HOUR($B13195)*2+MINUTE($B13195)/30,IFERROR(VALUE(LEFT($B13195,FIND(":",$B13195)-1))*2+VALUE(MID($B13195,FIND(":",$B13195)+1,2))/30,"")))</f>
        <v/>
      </c>
      <c r="G13195" s="12">
        <f>IF($E13195="","",IF(WEEKDAY($E13195,2)&lt;6,1,0))</f>
        <v/>
      </c>
      <c r="H13195" s="12">
        <f>IF(OR($E13195="",$F13195=""),"",IF(AND($G13195=1,$F13195&gt;='Working Hours'!$C$8,$F13195&lt;'Working Hours'!$C$9),1,0))</f>
        <v/>
      </c>
    </row>
    <row r="13196">
      <c r="A13196" s="11" t="n"/>
      <c r="B13196" s="11" t="n"/>
      <c r="C13196" s="11" t="n"/>
      <c r="E13196" s="12">
        <f>IF($A13196="","",IF(ISNUMBER($A13196),$A13196,IFERROR(DATEVALUE($A13196),"")))</f>
        <v/>
      </c>
      <c r="F13196" s="12">
        <f>IF($B13196="","",IF(ISNUMBER($B13196),HOUR($B13196)*2+MINUTE($B13196)/30,IFERROR(VALUE(LEFT($B13196,FIND(":",$B13196)-1))*2+VALUE(MID($B13196,FIND(":",$B13196)+1,2))/30,"")))</f>
        <v/>
      </c>
      <c r="G13196" s="12">
        <f>IF($E13196="","",IF(WEEKDAY($E13196,2)&lt;6,1,0))</f>
        <v/>
      </c>
      <c r="H13196" s="12">
        <f>IF(OR($E13196="",$F13196=""),"",IF(AND($G13196=1,$F13196&gt;='Working Hours'!$C$8,$F13196&lt;'Working Hours'!$C$9),1,0))</f>
        <v/>
      </c>
    </row>
    <row r="13197">
      <c r="A13197" s="11" t="n"/>
      <c r="B13197" s="11" t="n"/>
      <c r="C13197" s="11" t="n"/>
      <c r="E13197" s="12">
        <f>IF($A13197="","",IF(ISNUMBER($A13197),$A13197,IFERROR(DATEVALUE($A13197),"")))</f>
        <v/>
      </c>
      <c r="F13197" s="12">
        <f>IF($B13197="","",IF(ISNUMBER($B13197),HOUR($B13197)*2+MINUTE($B13197)/30,IFERROR(VALUE(LEFT($B13197,FIND(":",$B13197)-1))*2+VALUE(MID($B13197,FIND(":",$B13197)+1,2))/30,"")))</f>
        <v/>
      </c>
      <c r="G13197" s="12">
        <f>IF($E13197="","",IF(WEEKDAY($E13197,2)&lt;6,1,0))</f>
        <v/>
      </c>
      <c r="H13197" s="12">
        <f>IF(OR($E13197="",$F13197=""),"",IF(AND($G13197=1,$F13197&gt;='Working Hours'!$C$8,$F13197&lt;'Working Hours'!$C$9),1,0))</f>
        <v/>
      </c>
    </row>
    <row r="13198">
      <c r="A13198" s="11" t="n"/>
      <c r="B13198" s="11" t="n"/>
      <c r="C13198" s="11" t="n"/>
      <c r="E13198" s="12">
        <f>IF($A13198="","",IF(ISNUMBER($A13198),$A13198,IFERROR(DATEVALUE($A13198),"")))</f>
        <v/>
      </c>
      <c r="F13198" s="12">
        <f>IF($B13198="","",IF(ISNUMBER($B13198),HOUR($B13198)*2+MINUTE($B13198)/30,IFERROR(VALUE(LEFT($B13198,FIND(":",$B13198)-1))*2+VALUE(MID($B13198,FIND(":",$B13198)+1,2))/30,"")))</f>
        <v/>
      </c>
      <c r="G13198" s="12">
        <f>IF($E13198="","",IF(WEEKDAY($E13198,2)&lt;6,1,0))</f>
        <v/>
      </c>
      <c r="H13198" s="12">
        <f>IF(OR($E13198="",$F13198=""),"",IF(AND($G13198=1,$F13198&gt;='Working Hours'!$C$8,$F13198&lt;'Working Hours'!$C$9),1,0))</f>
        <v/>
      </c>
    </row>
    <row r="13199">
      <c r="A13199" s="11" t="n"/>
      <c r="B13199" s="11" t="n"/>
      <c r="C13199" s="11" t="n"/>
      <c r="E13199" s="12">
        <f>IF($A13199="","",IF(ISNUMBER($A13199),$A13199,IFERROR(DATEVALUE($A13199),"")))</f>
        <v/>
      </c>
      <c r="F13199" s="12">
        <f>IF($B13199="","",IF(ISNUMBER($B13199),HOUR($B13199)*2+MINUTE($B13199)/30,IFERROR(VALUE(LEFT($B13199,FIND(":",$B13199)-1))*2+VALUE(MID($B13199,FIND(":",$B13199)+1,2))/30,"")))</f>
        <v/>
      </c>
      <c r="G13199" s="12">
        <f>IF($E13199="","",IF(WEEKDAY($E13199,2)&lt;6,1,0))</f>
        <v/>
      </c>
      <c r="H13199" s="12">
        <f>IF(OR($E13199="",$F13199=""),"",IF(AND($G13199=1,$F13199&gt;='Working Hours'!$C$8,$F13199&lt;'Working Hours'!$C$9),1,0))</f>
        <v/>
      </c>
    </row>
    <row r="13200">
      <c r="A13200" s="11" t="n"/>
      <c r="B13200" s="11" t="n"/>
      <c r="C13200" s="11" t="n"/>
      <c r="E13200" s="12">
        <f>IF($A13200="","",IF(ISNUMBER($A13200),$A13200,IFERROR(DATEVALUE($A13200),"")))</f>
        <v/>
      </c>
      <c r="F13200" s="12">
        <f>IF($B13200="","",IF(ISNUMBER($B13200),HOUR($B13200)*2+MINUTE($B13200)/30,IFERROR(VALUE(LEFT($B13200,FIND(":",$B13200)-1))*2+VALUE(MID($B13200,FIND(":",$B13200)+1,2))/30,"")))</f>
        <v/>
      </c>
      <c r="G13200" s="12">
        <f>IF($E13200="","",IF(WEEKDAY($E13200,2)&lt;6,1,0))</f>
        <v/>
      </c>
      <c r="H13200" s="12">
        <f>IF(OR($E13200="",$F13200=""),"",IF(AND($G13200=1,$F13200&gt;='Working Hours'!$C$8,$F13200&lt;'Working Hours'!$C$9),1,0))</f>
        <v/>
      </c>
    </row>
    <row r="13201">
      <c r="A13201" s="11" t="n"/>
      <c r="B13201" s="11" t="n"/>
      <c r="C13201" s="11" t="n"/>
      <c r="E13201" s="12">
        <f>IF($A13201="","",IF(ISNUMBER($A13201),$A13201,IFERROR(DATEVALUE($A13201),"")))</f>
        <v/>
      </c>
      <c r="F13201" s="12">
        <f>IF($B13201="","",IF(ISNUMBER($B13201),HOUR($B13201)*2+MINUTE($B13201)/30,IFERROR(VALUE(LEFT($B13201,FIND(":",$B13201)-1))*2+VALUE(MID($B13201,FIND(":",$B13201)+1,2))/30,"")))</f>
        <v/>
      </c>
      <c r="G13201" s="12">
        <f>IF($E13201="","",IF(WEEKDAY($E13201,2)&lt;6,1,0))</f>
        <v/>
      </c>
      <c r="H13201" s="12">
        <f>IF(OR($E13201="",$F13201=""),"",IF(AND($G13201=1,$F13201&gt;='Working Hours'!$C$8,$F13201&lt;'Working Hours'!$C$9),1,0))</f>
        <v/>
      </c>
    </row>
    <row r="13202">
      <c r="A13202" s="11" t="n"/>
      <c r="B13202" s="11" t="n"/>
      <c r="C13202" s="11" t="n"/>
      <c r="E13202" s="12">
        <f>IF($A13202="","",IF(ISNUMBER($A13202),$A13202,IFERROR(DATEVALUE($A13202),"")))</f>
        <v/>
      </c>
      <c r="F13202" s="12">
        <f>IF($B13202="","",IF(ISNUMBER($B13202),HOUR($B13202)*2+MINUTE($B13202)/30,IFERROR(VALUE(LEFT($B13202,FIND(":",$B13202)-1))*2+VALUE(MID($B13202,FIND(":",$B13202)+1,2))/30,"")))</f>
        <v/>
      </c>
      <c r="G13202" s="12">
        <f>IF($E13202="","",IF(WEEKDAY($E13202,2)&lt;6,1,0))</f>
        <v/>
      </c>
      <c r="H13202" s="12">
        <f>IF(OR($E13202="",$F13202=""),"",IF(AND($G13202=1,$F13202&gt;='Working Hours'!$C$8,$F13202&lt;'Working Hours'!$C$9),1,0))</f>
        <v/>
      </c>
    </row>
    <row r="13203">
      <c r="A13203" s="11" t="n"/>
      <c r="B13203" s="11" t="n"/>
      <c r="C13203" s="11" t="n"/>
      <c r="E13203" s="12">
        <f>IF($A13203="","",IF(ISNUMBER($A13203),$A13203,IFERROR(DATEVALUE($A13203),"")))</f>
        <v/>
      </c>
      <c r="F13203" s="12">
        <f>IF($B13203="","",IF(ISNUMBER($B13203),HOUR($B13203)*2+MINUTE($B13203)/30,IFERROR(VALUE(LEFT($B13203,FIND(":",$B13203)-1))*2+VALUE(MID($B13203,FIND(":",$B13203)+1,2))/30,"")))</f>
        <v/>
      </c>
      <c r="G13203" s="12">
        <f>IF($E13203="","",IF(WEEKDAY($E13203,2)&lt;6,1,0))</f>
        <v/>
      </c>
      <c r="H13203" s="12">
        <f>IF(OR($E13203="",$F13203=""),"",IF(AND($G13203=1,$F13203&gt;='Working Hours'!$C$8,$F13203&lt;'Working Hours'!$C$9),1,0))</f>
        <v/>
      </c>
    </row>
    <row r="13204">
      <c r="A13204" s="11" t="n"/>
      <c r="B13204" s="11" t="n"/>
      <c r="C13204" s="11" t="n"/>
      <c r="E13204" s="12">
        <f>IF($A13204="","",IF(ISNUMBER($A13204),$A13204,IFERROR(DATEVALUE($A13204),"")))</f>
        <v/>
      </c>
      <c r="F13204" s="12">
        <f>IF($B13204="","",IF(ISNUMBER($B13204),HOUR($B13204)*2+MINUTE($B13204)/30,IFERROR(VALUE(LEFT($B13204,FIND(":",$B13204)-1))*2+VALUE(MID($B13204,FIND(":",$B13204)+1,2))/30,"")))</f>
        <v/>
      </c>
      <c r="G13204" s="12">
        <f>IF($E13204="","",IF(WEEKDAY($E13204,2)&lt;6,1,0))</f>
        <v/>
      </c>
      <c r="H13204" s="12">
        <f>IF(OR($E13204="",$F13204=""),"",IF(AND($G13204=1,$F13204&gt;='Working Hours'!$C$8,$F13204&lt;'Working Hours'!$C$9),1,0))</f>
        <v/>
      </c>
    </row>
    <row r="13205">
      <c r="A13205" s="11" t="n"/>
      <c r="B13205" s="11" t="n"/>
      <c r="C13205" s="11" t="n"/>
      <c r="E13205" s="12">
        <f>IF($A13205="","",IF(ISNUMBER($A13205),$A13205,IFERROR(DATEVALUE($A13205),"")))</f>
        <v/>
      </c>
      <c r="F13205" s="12">
        <f>IF($B13205="","",IF(ISNUMBER($B13205),HOUR($B13205)*2+MINUTE($B13205)/30,IFERROR(VALUE(LEFT($B13205,FIND(":",$B13205)-1))*2+VALUE(MID($B13205,FIND(":",$B13205)+1,2))/30,"")))</f>
        <v/>
      </c>
      <c r="G13205" s="12">
        <f>IF($E13205="","",IF(WEEKDAY($E13205,2)&lt;6,1,0))</f>
        <v/>
      </c>
      <c r="H13205" s="12">
        <f>IF(OR($E13205="",$F13205=""),"",IF(AND($G13205=1,$F13205&gt;='Working Hours'!$C$8,$F13205&lt;'Working Hours'!$C$9),1,0))</f>
        <v/>
      </c>
    </row>
    <row r="13206">
      <c r="A13206" s="11" t="n"/>
      <c r="B13206" s="11" t="n"/>
      <c r="C13206" s="11" t="n"/>
      <c r="E13206" s="12">
        <f>IF($A13206="","",IF(ISNUMBER($A13206),$A13206,IFERROR(DATEVALUE($A13206),"")))</f>
        <v/>
      </c>
      <c r="F13206" s="12">
        <f>IF($B13206="","",IF(ISNUMBER($B13206),HOUR($B13206)*2+MINUTE($B13206)/30,IFERROR(VALUE(LEFT($B13206,FIND(":",$B13206)-1))*2+VALUE(MID($B13206,FIND(":",$B13206)+1,2))/30,"")))</f>
        <v/>
      </c>
      <c r="G13206" s="12">
        <f>IF($E13206="","",IF(WEEKDAY($E13206,2)&lt;6,1,0))</f>
        <v/>
      </c>
      <c r="H13206" s="12">
        <f>IF(OR($E13206="",$F13206=""),"",IF(AND($G13206=1,$F13206&gt;='Working Hours'!$C$8,$F13206&lt;'Working Hours'!$C$9),1,0))</f>
        <v/>
      </c>
    </row>
    <row r="13207">
      <c r="A13207" s="11" t="n"/>
      <c r="B13207" s="11" t="n"/>
      <c r="C13207" s="11" t="n"/>
      <c r="E13207" s="12">
        <f>IF($A13207="","",IF(ISNUMBER($A13207),$A13207,IFERROR(DATEVALUE($A13207),"")))</f>
        <v/>
      </c>
      <c r="F13207" s="12">
        <f>IF($B13207="","",IF(ISNUMBER($B13207),HOUR($B13207)*2+MINUTE($B13207)/30,IFERROR(VALUE(LEFT($B13207,FIND(":",$B13207)-1))*2+VALUE(MID($B13207,FIND(":",$B13207)+1,2))/30,"")))</f>
        <v/>
      </c>
      <c r="G13207" s="12">
        <f>IF($E13207="","",IF(WEEKDAY($E13207,2)&lt;6,1,0))</f>
        <v/>
      </c>
      <c r="H13207" s="12">
        <f>IF(OR($E13207="",$F13207=""),"",IF(AND($G13207=1,$F13207&gt;='Working Hours'!$C$8,$F13207&lt;'Working Hours'!$C$9),1,0))</f>
        <v/>
      </c>
    </row>
    <row r="13208">
      <c r="A13208" s="11" t="n"/>
      <c r="B13208" s="11" t="n"/>
      <c r="C13208" s="11" t="n"/>
      <c r="E13208" s="12">
        <f>IF($A13208="","",IF(ISNUMBER($A13208),$A13208,IFERROR(DATEVALUE($A13208),"")))</f>
        <v/>
      </c>
      <c r="F13208" s="12">
        <f>IF($B13208="","",IF(ISNUMBER($B13208),HOUR($B13208)*2+MINUTE($B13208)/30,IFERROR(VALUE(LEFT($B13208,FIND(":",$B13208)-1))*2+VALUE(MID($B13208,FIND(":",$B13208)+1,2))/30,"")))</f>
        <v/>
      </c>
      <c r="G13208" s="12">
        <f>IF($E13208="","",IF(WEEKDAY($E13208,2)&lt;6,1,0))</f>
        <v/>
      </c>
      <c r="H13208" s="12">
        <f>IF(OR($E13208="",$F13208=""),"",IF(AND($G13208=1,$F13208&gt;='Working Hours'!$C$8,$F13208&lt;'Working Hours'!$C$9),1,0))</f>
        <v/>
      </c>
    </row>
    <row r="13209">
      <c r="A13209" s="11" t="n"/>
      <c r="B13209" s="11" t="n"/>
      <c r="C13209" s="11" t="n"/>
      <c r="E13209" s="12">
        <f>IF($A13209="","",IF(ISNUMBER($A13209),$A13209,IFERROR(DATEVALUE($A13209),"")))</f>
        <v/>
      </c>
      <c r="F13209" s="12">
        <f>IF($B13209="","",IF(ISNUMBER($B13209),HOUR($B13209)*2+MINUTE($B13209)/30,IFERROR(VALUE(LEFT($B13209,FIND(":",$B13209)-1))*2+VALUE(MID($B13209,FIND(":",$B13209)+1,2))/30,"")))</f>
        <v/>
      </c>
      <c r="G13209" s="12">
        <f>IF($E13209="","",IF(WEEKDAY($E13209,2)&lt;6,1,0))</f>
        <v/>
      </c>
      <c r="H13209" s="12">
        <f>IF(OR($E13209="",$F13209=""),"",IF(AND($G13209=1,$F13209&gt;='Working Hours'!$C$8,$F13209&lt;'Working Hours'!$C$9),1,0))</f>
        <v/>
      </c>
    </row>
    <row r="13210">
      <c r="A13210" s="11" t="n"/>
      <c r="B13210" s="11" t="n"/>
      <c r="C13210" s="11" t="n"/>
      <c r="E13210" s="12">
        <f>IF($A13210="","",IF(ISNUMBER($A13210),$A13210,IFERROR(DATEVALUE($A13210),"")))</f>
        <v/>
      </c>
      <c r="F13210" s="12">
        <f>IF($B13210="","",IF(ISNUMBER($B13210),HOUR($B13210)*2+MINUTE($B13210)/30,IFERROR(VALUE(LEFT($B13210,FIND(":",$B13210)-1))*2+VALUE(MID($B13210,FIND(":",$B13210)+1,2))/30,"")))</f>
        <v/>
      </c>
      <c r="G13210" s="12">
        <f>IF($E13210="","",IF(WEEKDAY($E13210,2)&lt;6,1,0))</f>
        <v/>
      </c>
      <c r="H13210" s="12">
        <f>IF(OR($E13210="",$F13210=""),"",IF(AND($G13210=1,$F13210&gt;='Working Hours'!$C$8,$F13210&lt;'Working Hours'!$C$9),1,0))</f>
        <v/>
      </c>
    </row>
    <row r="13211">
      <c r="A13211" s="11" t="n"/>
      <c r="B13211" s="11" t="n"/>
      <c r="C13211" s="11" t="n"/>
      <c r="E13211" s="12">
        <f>IF($A13211="","",IF(ISNUMBER($A13211),$A13211,IFERROR(DATEVALUE($A13211),"")))</f>
        <v/>
      </c>
      <c r="F13211" s="12">
        <f>IF($B13211="","",IF(ISNUMBER($B13211),HOUR($B13211)*2+MINUTE($B13211)/30,IFERROR(VALUE(LEFT($B13211,FIND(":",$B13211)-1))*2+VALUE(MID($B13211,FIND(":",$B13211)+1,2))/30,"")))</f>
        <v/>
      </c>
      <c r="G13211" s="12">
        <f>IF($E13211="","",IF(WEEKDAY($E13211,2)&lt;6,1,0))</f>
        <v/>
      </c>
      <c r="H13211" s="12">
        <f>IF(OR($E13211="",$F13211=""),"",IF(AND($G13211=1,$F13211&gt;='Working Hours'!$C$8,$F13211&lt;'Working Hours'!$C$9),1,0))</f>
        <v/>
      </c>
    </row>
    <row r="13212">
      <c r="A13212" s="11" t="n"/>
      <c r="B13212" s="11" t="n"/>
      <c r="C13212" s="11" t="n"/>
      <c r="E13212" s="12">
        <f>IF($A13212="","",IF(ISNUMBER($A13212),$A13212,IFERROR(DATEVALUE($A13212),"")))</f>
        <v/>
      </c>
      <c r="F13212" s="12">
        <f>IF($B13212="","",IF(ISNUMBER($B13212),HOUR($B13212)*2+MINUTE($B13212)/30,IFERROR(VALUE(LEFT($B13212,FIND(":",$B13212)-1))*2+VALUE(MID($B13212,FIND(":",$B13212)+1,2))/30,"")))</f>
        <v/>
      </c>
      <c r="G13212" s="12">
        <f>IF($E13212="","",IF(WEEKDAY($E13212,2)&lt;6,1,0))</f>
        <v/>
      </c>
      <c r="H13212" s="12">
        <f>IF(OR($E13212="",$F13212=""),"",IF(AND($G13212=1,$F13212&gt;='Working Hours'!$C$8,$F13212&lt;'Working Hours'!$C$9),1,0))</f>
        <v/>
      </c>
    </row>
    <row r="13213">
      <c r="A13213" s="11" t="n"/>
      <c r="B13213" s="11" t="n"/>
      <c r="C13213" s="11" t="n"/>
      <c r="E13213" s="12">
        <f>IF($A13213="","",IF(ISNUMBER($A13213),$A13213,IFERROR(DATEVALUE($A13213),"")))</f>
        <v/>
      </c>
      <c r="F13213" s="12">
        <f>IF($B13213="","",IF(ISNUMBER($B13213),HOUR($B13213)*2+MINUTE($B13213)/30,IFERROR(VALUE(LEFT($B13213,FIND(":",$B13213)-1))*2+VALUE(MID($B13213,FIND(":",$B13213)+1,2))/30,"")))</f>
        <v/>
      </c>
      <c r="G13213" s="12">
        <f>IF($E13213="","",IF(WEEKDAY($E13213,2)&lt;6,1,0))</f>
        <v/>
      </c>
      <c r="H13213" s="12">
        <f>IF(OR($E13213="",$F13213=""),"",IF(AND($G13213=1,$F13213&gt;='Working Hours'!$C$8,$F13213&lt;'Working Hours'!$C$9),1,0))</f>
        <v/>
      </c>
    </row>
    <row r="13214">
      <c r="A13214" s="11" t="n"/>
      <c r="B13214" s="11" t="n"/>
      <c r="C13214" s="11" t="n"/>
      <c r="E13214" s="12">
        <f>IF($A13214="","",IF(ISNUMBER($A13214),$A13214,IFERROR(DATEVALUE($A13214),"")))</f>
        <v/>
      </c>
      <c r="F13214" s="12">
        <f>IF($B13214="","",IF(ISNUMBER($B13214),HOUR($B13214)*2+MINUTE($B13214)/30,IFERROR(VALUE(LEFT($B13214,FIND(":",$B13214)-1))*2+VALUE(MID($B13214,FIND(":",$B13214)+1,2))/30,"")))</f>
        <v/>
      </c>
      <c r="G13214" s="12">
        <f>IF($E13214="","",IF(WEEKDAY($E13214,2)&lt;6,1,0))</f>
        <v/>
      </c>
      <c r="H13214" s="12">
        <f>IF(OR($E13214="",$F13214=""),"",IF(AND($G13214=1,$F13214&gt;='Working Hours'!$C$8,$F13214&lt;'Working Hours'!$C$9),1,0))</f>
        <v/>
      </c>
    </row>
    <row r="13215">
      <c r="A13215" s="11" t="n"/>
      <c r="B13215" s="11" t="n"/>
      <c r="C13215" s="11" t="n"/>
      <c r="E13215" s="12">
        <f>IF($A13215="","",IF(ISNUMBER($A13215),$A13215,IFERROR(DATEVALUE($A13215),"")))</f>
        <v/>
      </c>
      <c r="F13215" s="12">
        <f>IF($B13215="","",IF(ISNUMBER($B13215),HOUR($B13215)*2+MINUTE($B13215)/30,IFERROR(VALUE(LEFT($B13215,FIND(":",$B13215)-1))*2+VALUE(MID($B13215,FIND(":",$B13215)+1,2))/30,"")))</f>
        <v/>
      </c>
      <c r="G13215" s="12">
        <f>IF($E13215="","",IF(WEEKDAY($E13215,2)&lt;6,1,0))</f>
        <v/>
      </c>
      <c r="H13215" s="12">
        <f>IF(OR($E13215="",$F13215=""),"",IF(AND($G13215=1,$F13215&gt;='Working Hours'!$C$8,$F13215&lt;'Working Hours'!$C$9),1,0))</f>
        <v/>
      </c>
    </row>
    <row r="13216">
      <c r="A13216" s="11" t="n"/>
      <c r="B13216" s="11" t="n"/>
      <c r="C13216" s="11" t="n"/>
      <c r="E13216" s="12">
        <f>IF($A13216="","",IF(ISNUMBER($A13216),$A13216,IFERROR(DATEVALUE($A13216),"")))</f>
        <v/>
      </c>
      <c r="F13216" s="12">
        <f>IF($B13216="","",IF(ISNUMBER($B13216),HOUR($B13216)*2+MINUTE($B13216)/30,IFERROR(VALUE(LEFT($B13216,FIND(":",$B13216)-1))*2+VALUE(MID($B13216,FIND(":",$B13216)+1,2))/30,"")))</f>
        <v/>
      </c>
      <c r="G13216" s="12">
        <f>IF($E13216="","",IF(WEEKDAY($E13216,2)&lt;6,1,0))</f>
        <v/>
      </c>
      <c r="H13216" s="12">
        <f>IF(OR($E13216="",$F13216=""),"",IF(AND($G13216=1,$F13216&gt;='Working Hours'!$C$8,$F13216&lt;'Working Hours'!$C$9),1,0))</f>
        <v/>
      </c>
    </row>
    <row r="13217">
      <c r="A13217" s="11" t="n"/>
      <c r="B13217" s="11" t="n"/>
      <c r="C13217" s="11" t="n"/>
      <c r="E13217" s="12">
        <f>IF($A13217="","",IF(ISNUMBER($A13217),$A13217,IFERROR(DATEVALUE($A13217),"")))</f>
        <v/>
      </c>
      <c r="F13217" s="12">
        <f>IF($B13217="","",IF(ISNUMBER($B13217),HOUR($B13217)*2+MINUTE($B13217)/30,IFERROR(VALUE(LEFT($B13217,FIND(":",$B13217)-1))*2+VALUE(MID($B13217,FIND(":",$B13217)+1,2))/30,"")))</f>
        <v/>
      </c>
      <c r="G13217" s="12">
        <f>IF($E13217="","",IF(WEEKDAY($E13217,2)&lt;6,1,0))</f>
        <v/>
      </c>
      <c r="H13217" s="12">
        <f>IF(OR($E13217="",$F13217=""),"",IF(AND($G13217=1,$F13217&gt;='Working Hours'!$C$8,$F13217&lt;'Working Hours'!$C$9),1,0))</f>
        <v/>
      </c>
    </row>
    <row r="13218">
      <c r="A13218" s="11" t="n"/>
      <c r="B13218" s="11" t="n"/>
      <c r="C13218" s="11" t="n"/>
      <c r="E13218" s="12">
        <f>IF($A13218="","",IF(ISNUMBER($A13218),$A13218,IFERROR(DATEVALUE($A13218),"")))</f>
        <v/>
      </c>
      <c r="F13218" s="12">
        <f>IF($B13218="","",IF(ISNUMBER($B13218),HOUR($B13218)*2+MINUTE($B13218)/30,IFERROR(VALUE(LEFT($B13218,FIND(":",$B13218)-1))*2+VALUE(MID($B13218,FIND(":",$B13218)+1,2))/30,"")))</f>
        <v/>
      </c>
      <c r="G13218" s="12">
        <f>IF($E13218="","",IF(WEEKDAY($E13218,2)&lt;6,1,0))</f>
        <v/>
      </c>
      <c r="H13218" s="12">
        <f>IF(OR($E13218="",$F13218=""),"",IF(AND($G13218=1,$F13218&gt;='Working Hours'!$C$8,$F13218&lt;'Working Hours'!$C$9),1,0))</f>
        <v/>
      </c>
    </row>
    <row r="13219">
      <c r="A13219" s="11" t="n"/>
      <c r="B13219" s="11" t="n"/>
      <c r="C13219" s="11" t="n"/>
      <c r="E13219" s="12">
        <f>IF($A13219="","",IF(ISNUMBER($A13219),$A13219,IFERROR(DATEVALUE($A13219),"")))</f>
        <v/>
      </c>
      <c r="F13219" s="12">
        <f>IF($B13219="","",IF(ISNUMBER($B13219),HOUR($B13219)*2+MINUTE($B13219)/30,IFERROR(VALUE(LEFT($B13219,FIND(":",$B13219)-1))*2+VALUE(MID($B13219,FIND(":",$B13219)+1,2))/30,"")))</f>
        <v/>
      </c>
      <c r="G13219" s="12">
        <f>IF($E13219="","",IF(WEEKDAY($E13219,2)&lt;6,1,0))</f>
        <v/>
      </c>
      <c r="H13219" s="12">
        <f>IF(OR($E13219="",$F13219=""),"",IF(AND($G13219=1,$F13219&gt;='Working Hours'!$C$8,$F13219&lt;'Working Hours'!$C$9),1,0))</f>
        <v/>
      </c>
    </row>
    <row r="13220">
      <c r="A13220" s="11" t="n"/>
      <c r="B13220" s="11" t="n"/>
      <c r="C13220" s="11" t="n"/>
      <c r="E13220" s="12">
        <f>IF($A13220="","",IF(ISNUMBER($A13220),$A13220,IFERROR(DATEVALUE($A13220),"")))</f>
        <v/>
      </c>
      <c r="F13220" s="12">
        <f>IF($B13220="","",IF(ISNUMBER($B13220),HOUR($B13220)*2+MINUTE($B13220)/30,IFERROR(VALUE(LEFT($B13220,FIND(":",$B13220)-1))*2+VALUE(MID($B13220,FIND(":",$B13220)+1,2))/30,"")))</f>
        <v/>
      </c>
      <c r="G13220" s="12">
        <f>IF($E13220="","",IF(WEEKDAY($E13220,2)&lt;6,1,0))</f>
        <v/>
      </c>
      <c r="H13220" s="12">
        <f>IF(OR($E13220="",$F13220=""),"",IF(AND($G13220=1,$F13220&gt;='Working Hours'!$C$8,$F13220&lt;'Working Hours'!$C$9),1,0))</f>
        <v/>
      </c>
    </row>
    <row r="13221">
      <c r="A13221" s="11" t="n"/>
      <c r="B13221" s="11" t="n"/>
      <c r="C13221" s="11" t="n"/>
      <c r="E13221" s="12">
        <f>IF($A13221="","",IF(ISNUMBER($A13221),$A13221,IFERROR(DATEVALUE($A13221),"")))</f>
        <v/>
      </c>
      <c r="F13221" s="12">
        <f>IF($B13221="","",IF(ISNUMBER($B13221),HOUR($B13221)*2+MINUTE($B13221)/30,IFERROR(VALUE(LEFT($B13221,FIND(":",$B13221)-1))*2+VALUE(MID($B13221,FIND(":",$B13221)+1,2))/30,"")))</f>
        <v/>
      </c>
      <c r="G13221" s="12">
        <f>IF($E13221="","",IF(WEEKDAY($E13221,2)&lt;6,1,0))</f>
        <v/>
      </c>
      <c r="H13221" s="12">
        <f>IF(OR($E13221="",$F13221=""),"",IF(AND($G13221=1,$F13221&gt;='Working Hours'!$C$8,$F13221&lt;'Working Hours'!$C$9),1,0))</f>
        <v/>
      </c>
    </row>
    <row r="13222">
      <c r="A13222" s="11" t="n"/>
      <c r="B13222" s="11" t="n"/>
      <c r="C13222" s="11" t="n"/>
      <c r="E13222" s="12">
        <f>IF($A13222="","",IF(ISNUMBER($A13222),$A13222,IFERROR(DATEVALUE($A13222),"")))</f>
        <v/>
      </c>
      <c r="F13222" s="12">
        <f>IF($B13222="","",IF(ISNUMBER($B13222),HOUR($B13222)*2+MINUTE($B13222)/30,IFERROR(VALUE(LEFT($B13222,FIND(":",$B13222)-1))*2+VALUE(MID($B13222,FIND(":",$B13222)+1,2))/30,"")))</f>
        <v/>
      </c>
      <c r="G13222" s="12">
        <f>IF($E13222="","",IF(WEEKDAY($E13222,2)&lt;6,1,0))</f>
        <v/>
      </c>
      <c r="H13222" s="12">
        <f>IF(OR($E13222="",$F13222=""),"",IF(AND($G13222=1,$F13222&gt;='Working Hours'!$C$8,$F13222&lt;'Working Hours'!$C$9),1,0))</f>
        <v/>
      </c>
    </row>
    <row r="13223">
      <c r="A13223" s="11" t="n"/>
      <c r="B13223" s="11" t="n"/>
      <c r="C13223" s="11" t="n"/>
      <c r="E13223" s="12">
        <f>IF($A13223="","",IF(ISNUMBER($A13223),$A13223,IFERROR(DATEVALUE($A13223),"")))</f>
        <v/>
      </c>
      <c r="F13223" s="12">
        <f>IF($B13223="","",IF(ISNUMBER($B13223),HOUR($B13223)*2+MINUTE($B13223)/30,IFERROR(VALUE(LEFT($B13223,FIND(":",$B13223)-1))*2+VALUE(MID($B13223,FIND(":",$B13223)+1,2))/30,"")))</f>
        <v/>
      </c>
      <c r="G13223" s="12">
        <f>IF($E13223="","",IF(WEEKDAY($E13223,2)&lt;6,1,0))</f>
        <v/>
      </c>
      <c r="H13223" s="12">
        <f>IF(OR($E13223="",$F13223=""),"",IF(AND($G13223=1,$F13223&gt;='Working Hours'!$C$8,$F13223&lt;'Working Hours'!$C$9),1,0))</f>
        <v/>
      </c>
    </row>
    <row r="13224">
      <c r="A13224" s="11" t="n"/>
      <c r="B13224" s="11" t="n"/>
      <c r="C13224" s="11" t="n"/>
      <c r="E13224" s="12">
        <f>IF($A13224="","",IF(ISNUMBER($A13224),$A13224,IFERROR(DATEVALUE($A13224),"")))</f>
        <v/>
      </c>
      <c r="F13224" s="12">
        <f>IF($B13224="","",IF(ISNUMBER($B13224),HOUR($B13224)*2+MINUTE($B13224)/30,IFERROR(VALUE(LEFT($B13224,FIND(":",$B13224)-1))*2+VALUE(MID($B13224,FIND(":",$B13224)+1,2))/30,"")))</f>
        <v/>
      </c>
      <c r="G13224" s="12">
        <f>IF($E13224="","",IF(WEEKDAY($E13224,2)&lt;6,1,0))</f>
        <v/>
      </c>
      <c r="H13224" s="12">
        <f>IF(OR($E13224="",$F13224=""),"",IF(AND($G13224=1,$F13224&gt;='Working Hours'!$C$8,$F13224&lt;'Working Hours'!$C$9),1,0))</f>
        <v/>
      </c>
    </row>
    <row r="13225">
      <c r="A13225" s="11" t="n"/>
      <c r="B13225" s="11" t="n"/>
      <c r="C13225" s="11" t="n"/>
      <c r="E13225" s="12">
        <f>IF($A13225="","",IF(ISNUMBER($A13225),$A13225,IFERROR(DATEVALUE($A13225),"")))</f>
        <v/>
      </c>
      <c r="F13225" s="12">
        <f>IF($B13225="","",IF(ISNUMBER($B13225),HOUR($B13225)*2+MINUTE($B13225)/30,IFERROR(VALUE(LEFT($B13225,FIND(":",$B13225)-1))*2+VALUE(MID($B13225,FIND(":",$B13225)+1,2))/30,"")))</f>
        <v/>
      </c>
      <c r="G13225" s="12">
        <f>IF($E13225="","",IF(WEEKDAY($E13225,2)&lt;6,1,0))</f>
        <v/>
      </c>
      <c r="H13225" s="12">
        <f>IF(OR($E13225="",$F13225=""),"",IF(AND($G13225=1,$F13225&gt;='Working Hours'!$C$8,$F13225&lt;'Working Hours'!$C$9),1,0))</f>
        <v/>
      </c>
    </row>
    <row r="13226">
      <c r="A13226" s="11" t="n"/>
      <c r="B13226" s="11" t="n"/>
      <c r="C13226" s="11" t="n"/>
      <c r="E13226" s="12">
        <f>IF($A13226="","",IF(ISNUMBER($A13226),$A13226,IFERROR(DATEVALUE($A13226),"")))</f>
        <v/>
      </c>
      <c r="F13226" s="12">
        <f>IF($B13226="","",IF(ISNUMBER($B13226),HOUR($B13226)*2+MINUTE($B13226)/30,IFERROR(VALUE(LEFT($B13226,FIND(":",$B13226)-1))*2+VALUE(MID($B13226,FIND(":",$B13226)+1,2))/30,"")))</f>
        <v/>
      </c>
      <c r="G13226" s="12">
        <f>IF($E13226="","",IF(WEEKDAY($E13226,2)&lt;6,1,0))</f>
        <v/>
      </c>
      <c r="H13226" s="12">
        <f>IF(OR($E13226="",$F13226=""),"",IF(AND($G13226=1,$F13226&gt;='Working Hours'!$C$8,$F13226&lt;'Working Hours'!$C$9),1,0))</f>
        <v/>
      </c>
    </row>
    <row r="13227">
      <c r="A13227" s="11" t="n"/>
      <c r="B13227" s="11" t="n"/>
      <c r="C13227" s="11" t="n"/>
      <c r="E13227" s="12">
        <f>IF($A13227="","",IF(ISNUMBER($A13227),$A13227,IFERROR(DATEVALUE($A13227),"")))</f>
        <v/>
      </c>
      <c r="F13227" s="12">
        <f>IF($B13227="","",IF(ISNUMBER($B13227),HOUR($B13227)*2+MINUTE($B13227)/30,IFERROR(VALUE(LEFT($B13227,FIND(":",$B13227)-1))*2+VALUE(MID($B13227,FIND(":",$B13227)+1,2))/30,"")))</f>
        <v/>
      </c>
      <c r="G13227" s="12">
        <f>IF($E13227="","",IF(WEEKDAY($E13227,2)&lt;6,1,0))</f>
        <v/>
      </c>
      <c r="H13227" s="12">
        <f>IF(OR($E13227="",$F13227=""),"",IF(AND($G13227=1,$F13227&gt;='Working Hours'!$C$8,$F13227&lt;'Working Hours'!$C$9),1,0))</f>
        <v/>
      </c>
    </row>
    <row r="13228">
      <c r="A13228" s="11" t="n"/>
      <c r="B13228" s="11" t="n"/>
      <c r="C13228" s="11" t="n"/>
      <c r="E13228" s="12">
        <f>IF($A13228="","",IF(ISNUMBER($A13228),$A13228,IFERROR(DATEVALUE($A13228),"")))</f>
        <v/>
      </c>
      <c r="F13228" s="12">
        <f>IF($B13228="","",IF(ISNUMBER($B13228),HOUR($B13228)*2+MINUTE($B13228)/30,IFERROR(VALUE(LEFT($B13228,FIND(":",$B13228)-1))*2+VALUE(MID($B13228,FIND(":",$B13228)+1,2))/30,"")))</f>
        <v/>
      </c>
      <c r="G13228" s="12">
        <f>IF($E13228="","",IF(WEEKDAY($E13228,2)&lt;6,1,0))</f>
        <v/>
      </c>
      <c r="H13228" s="12">
        <f>IF(OR($E13228="",$F13228=""),"",IF(AND($G13228=1,$F13228&gt;='Working Hours'!$C$8,$F13228&lt;'Working Hours'!$C$9),1,0))</f>
        <v/>
      </c>
    </row>
    <row r="13229">
      <c r="A13229" s="11" t="n"/>
      <c r="B13229" s="11" t="n"/>
      <c r="C13229" s="11" t="n"/>
      <c r="E13229" s="12">
        <f>IF($A13229="","",IF(ISNUMBER($A13229),$A13229,IFERROR(DATEVALUE($A13229),"")))</f>
        <v/>
      </c>
      <c r="F13229" s="12">
        <f>IF($B13229="","",IF(ISNUMBER($B13229),HOUR($B13229)*2+MINUTE($B13229)/30,IFERROR(VALUE(LEFT($B13229,FIND(":",$B13229)-1))*2+VALUE(MID($B13229,FIND(":",$B13229)+1,2))/30,"")))</f>
        <v/>
      </c>
      <c r="G13229" s="12">
        <f>IF($E13229="","",IF(WEEKDAY($E13229,2)&lt;6,1,0))</f>
        <v/>
      </c>
      <c r="H13229" s="12">
        <f>IF(OR($E13229="",$F13229=""),"",IF(AND($G13229=1,$F13229&gt;='Working Hours'!$C$8,$F13229&lt;'Working Hours'!$C$9),1,0))</f>
        <v/>
      </c>
    </row>
    <row r="13230">
      <c r="A13230" s="11" t="n"/>
      <c r="B13230" s="11" t="n"/>
      <c r="C13230" s="11" t="n"/>
      <c r="E13230" s="12">
        <f>IF($A13230="","",IF(ISNUMBER($A13230),$A13230,IFERROR(DATEVALUE($A13230),"")))</f>
        <v/>
      </c>
      <c r="F13230" s="12">
        <f>IF($B13230="","",IF(ISNUMBER($B13230),HOUR($B13230)*2+MINUTE($B13230)/30,IFERROR(VALUE(LEFT($B13230,FIND(":",$B13230)-1))*2+VALUE(MID($B13230,FIND(":",$B13230)+1,2))/30,"")))</f>
        <v/>
      </c>
      <c r="G13230" s="12">
        <f>IF($E13230="","",IF(WEEKDAY($E13230,2)&lt;6,1,0))</f>
        <v/>
      </c>
      <c r="H13230" s="12">
        <f>IF(OR($E13230="",$F13230=""),"",IF(AND($G13230=1,$F13230&gt;='Working Hours'!$C$8,$F13230&lt;'Working Hours'!$C$9),1,0))</f>
        <v/>
      </c>
    </row>
    <row r="13231">
      <c r="A13231" s="11" t="n"/>
      <c r="B13231" s="11" t="n"/>
      <c r="C13231" s="11" t="n"/>
      <c r="E13231" s="12">
        <f>IF($A13231="","",IF(ISNUMBER($A13231),$A13231,IFERROR(DATEVALUE($A13231),"")))</f>
        <v/>
      </c>
      <c r="F13231" s="12">
        <f>IF($B13231="","",IF(ISNUMBER($B13231),HOUR($B13231)*2+MINUTE($B13231)/30,IFERROR(VALUE(LEFT($B13231,FIND(":",$B13231)-1))*2+VALUE(MID($B13231,FIND(":",$B13231)+1,2))/30,"")))</f>
        <v/>
      </c>
      <c r="G13231" s="12">
        <f>IF($E13231="","",IF(WEEKDAY($E13231,2)&lt;6,1,0))</f>
        <v/>
      </c>
      <c r="H13231" s="12">
        <f>IF(OR($E13231="",$F13231=""),"",IF(AND($G13231=1,$F13231&gt;='Working Hours'!$C$8,$F13231&lt;'Working Hours'!$C$9),1,0))</f>
        <v/>
      </c>
    </row>
    <row r="13232">
      <c r="A13232" s="11" t="n"/>
      <c r="B13232" s="11" t="n"/>
      <c r="C13232" s="11" t="n"/>
      <c r="E13232" s="12">
        <f>IF($A13232="","",IF(ISNUMBER($A13232),$A13232,IFERROR(DATEVALUE($A13232),"")))</f>
        <v/>
      </c>
      <c r="F13232" s="12">
        <f>IF($B13232="","",IF(ISNUMBER($B13232),HOUR($B13232)*2+MINUTE($B13232)/30,IFERROR(VALUE(LEFT($B13232,FIND(":",$B13232)-1))*2+VALUE(MID($B13232,FIND(":",$B13232)+1,2))/30,"")))</f>
        <v/>
      </c>
      <c r="G13232" s="12">
        <f>IF($E13232="","",IF(WEEKDAY($E13232,2)&lt;6,1,0))</f>
        <v/>
      </c>
      <c r="H13232" s="12">
        <f>IF(OR($E13232="",$F13232=""),"",IF(AND($G13232=1,$F13232&gt;='Working Hours'!$C$8,$F13232&lt;'Working Hours'!$C$9),1,0))</f>
        <v/>
      </c>
    </row>
    <row r="13233">
      <c r="A13233" s="11" t="n"/>
      <c r="B13233" s="11" t="n"/>
      <c r="C13233" s="11" t="n"/>
      <c r="E13233" s="12">
        <f>IF($A13233="","",IF(ISNUMBER($A13233),$A13233,IFERROR(DATEVALUE($A13233),"")))</f>
        <v/>
      </c>
      <c r="F13233" s="12">
        <f>IF($B13233="","",IF(ISNUMBER($B13233),HOUR($B13233)*2+MINUTE($B13233)/30,IFERROR(VALUE(LEFT($B13233,FIND(":",$B13233)-1))*2+VALUE(MID($B13233,FIND(":",$B13233)+1,2))/30,"")))</f>
        <v/>
      </c>
      <c r="G13233" s="12">
        <f>IF($E13233="","",IF(WEEKDAY($E13233,2)&lt;6,1,0))</f>
        <v/>
      </c>
      <c r="H13233" s="12">
        <f>IF(OR($E13233="",$F13233=""),"",IF(AND($G13233=1,$F13233&gt;='Working Hours'!$C$8,$F13233&lt;'Working Hours'!$C$9),1,0))</f>
        <v/>
      </c>
    </row>
    <row r="13234">
      <c r="A13234" s="11" t="n"/>
      <c r="B13234" s="11" t="n"/>
      <c r="C13234" s="11" t="n"/>
      <c r="E13234" s="12">
        <f>IF($A13234="","",IF(ISNUMBER($A13234),$A13234,IFERROR(DATEVALUE($A13234),"")))</f>
        <v/>
      </c>
      <c r="F13234" s="12">
        <f>IF($B13234="","",IF(ISNUMBER($B13234),HOUR($B13234)*2+MINUTE($B13234)/30,IFERROR(VALUE(LEFT($B13234,FIND(":",$B13234)-1))*2+VALUE(MID($B13234,FIND(":",$B13234)+1,2))/30,"")))</f>
        <v/>
      </c>
      <c r="G13234" s="12">
        <f>IF($E13234="","",IF(WEEKDAY($E13234,2)&lt;6,1,0))</f>
        <v/>
      </c>
      <c r="H13234" s="12">
        <f>IF(OR($E13234="",$F13234=""),"",IF(AND($G13234=1,$F13234&gt;='Working Hours'!$C$8,$F13234&lt;'Working Hours'!$C$9),1,0))</f>
        <v/>
      </c>
    </row>
    <row r="13235">
      <c r="A13235" s="11" t="n"/>
      <c r="B13235" s="11" t="n"/>
      <c r="C13235" s="11" t="n"/>
      <c r="E13235" s="12">
        <f>IF($A13235="","",IF(ISNUMBER($A13235),$A13235,IFERROR(DATEVALUE($A13235),"")))</f>
        <v/>
      </c>
      <c r="F13235" s="12">
        <f>IF($B13235="","",IF(ISNUMBER($B13235),HOUR($B13235)*2+MINUTE($B13235)/30,IFERROR(VALUE(LEFT($B13235,FIND(":",$B13235)-1))*2+VALUE(MID($B13235,FIND(":",$B13235)+1,2))/30,"")))</f>
        <v/>
      </c>
      <c r="G13235" s="12">
        <f>IF($E13235="","",IF(WEEKDAY($E13235,2)&lt;6,1,0))</f>
        <v/>
      </c>
      <c r="H13235" s="12">
        <f>IF(OR($E13235="",$F13235=""),"",IF(AND($G13235=1,$F13235&gt;='Working Hours'!$C$8,$F13235&lt;'Working Hours'!$C$9),1,0))</f>
        <v/>
      </c>
    </row>
    <row r="13236">
      <c r="A13236" s="11" t="n"/>
      <c r="B13236" s="11" t="n"/>
      <c r="C13236" s="11" t="n"/>
      <c r="E13236" s="12">
        <f>IF($A13236="","",IF(ISNUMBER($A13236),$A13236,IFERROR(DATEVALUE($A13236),"")))</f>
        <v/>
      </c>
      <c r="F13236" s="12">
        <f>IF($B13236="","",IF(ISNUMBER($B13236),HOUR($B13236)*2+MINUTE($B13236)/30,IFERROR(VALUE(LEFT($B13236,FIND(":",$B13236)-1))*2+VALUE(MID($B13236,FIND(":",$B13236)+1,2))/30,"")))</f>
        <v/>
      </c>
      <c r="G13236" s="12">
        <f>IF($E13236="","",IF(WEEKDAY($E13236,2)&lt;6,1,0))</f>
        <v/>
      </c>
      <c r="H13236" s="12">
        <f>IF(OR($E13236="",$F13236=""),"",IF(AND($G13236=1,$F13236&gt;='Working Hours'!$C$8,$F13236&lt;'Working Hours'!$C$9),1,0))</f>
        <v/>
      </c>
    </row>
    <row r="13237">
      <c r="A13237" s="11" t="n"/>
      <c r="B13237" s="11" t="n"/>
      <c r="C13237" s="11" t="n"/>
      <c r="E13237" s="12">
        <f>IF($A13237="","",IF(ISNUMBER($A13237),$A13237,IFERROR(DATEVALUE($A13237),"")))</f>
        <v/>
      </c>
      <c r="F13237" s="12">
        <f>IF($B13237="","",IF(ISNUMBER($B13237),HOUR($B13237)*2+MINUTE($B13237)/30,IFERROR(VALUE(LEFT($B13237,FIND(":",$B13237)-1))*2+VALUE(MID($B13237,FIND(":",$B13237)+1,2))/30,"")))</f>
        <v/>
      </c>
      <c r="G13237" s="12">
        <f>IF($E13237="","",IF(WEEKDAY($E13237,2)&lt;6,1,0))</f>
        <v/>
      </c>
      <c r="H13237" s="12">
        <f>IF(OR($E13237="",$F13237=""),"",IF(AND($G13237=1,$F13237&gt;='Working Hours'!$C$8,$F13237&lt;'Working Hours'!$C$9),1,0))</f>
        <v/>
      </c>
    </row>
    <row r="13238">
      <c r="A13238" s="11" t="n"/>
      <c r="B13238" s="11" t="n"/>
      <c r="C13238" s="11" t="n"/>
      <c r="E13238" s="12">
        <f>IF($A13238="","",IF(ISNUMBER($A13238),$A13238,IFERROR(DATEVALUE($A13238),"")))</f>
        <v/>
      </c>
      <c r="F13238" s="12">
        <f>IF($B13238="","",IF(ISNUMBER($B13238),HOUR($B13238)*2+MINUTE($B13238)/30,IFERROR(VALUE(LEFT($B13238,FIND(":",$B13238)-1))*2+VALUE(MID($B13238,FIND(":",$B13238)+1,2))/30,"")))</f>
        <v/>
      </c>
      <c r="G13238" s="12">
        <f>IF($E13238="","",IF(WEEKDAY($E13238,2)&lt;6,1,0))</f>
        <v/>
      </c>
      <c r="H13238" s="12">
        <f>IF(OR($E13238="",$F13238=""),"",IF(AND($G13238=1,$F13238&gt;='Working Hours'!$C$8,$F13238&lt;'Working Hours'!$C$9),1,0))</f>
        <v/>
      </c>
    </row>
    <row r="13239">
      <c r="A13239" s="11" t="n"/>
      <c r="B13239" s="11" t="n"/>
      <c r="C13239" s="11" t="n"/>
      <c r="E13239" s="12">
        <f>IF($A13239="","",IF(ISNUMBER($A13239),$A13239,IFERROR(DATEVALUE($A13239),"")))</f>
        <v/>
      </c>
      <c r="F13239" s="12">
        <f>IF($B13239="","",IF(ISNUMBER($B13239),HOUR($B13239)*2+MINUTE($B13239)/30,IFERROR(VALUE(LEFT($B13239,FIND(":",$B13239)-1))*2+VALUE(MID($B13239,FIND(":",$B13239)+1,2))/30,"")))</f>
        <v/>
      </c>
      <c r="G13239" s="12">
        <f>IF($E13239="","",IF(WEEKDAY($E13239,2)&lt;6,1,0))</f>
        <v/>
      </c>
      <c r="H13239" s="12">
        <f>IF(OR($E13239="",$F13239=""),"",IF(AND($G13239=1,$F13239&gt;='Working Hours'!$C$8,$F13239&lt;'Working Hours'!$C$9),1,0))</f>
        <v/>
      </c>
    </row>
    <row r="13240">
      <c r="A13240" s="11" t="n"/>
      <c r="B13240" s="11" t="n"/>
      <c r="C13240" s="11" t="n"/>
      <c r="E13240" s="12">
        <f>IF($A13240="","",IF(ISNUMBER($A13240),$A13240,IFERROR(DATEVALUE($A13240),"")))</f>
        <v/>
      </c>
      <c r="F13240" s="12">
        <f>IF($B13240="","",IF(ISNUMBER($B13240),HOUR($B13240)*2+MINUTE($B13240)/30,IFERROR(VALUE(LEFT($B13240,FIND(":",$B13240)-1))*2+VALUE(MID($B13240,FIND(":",$B13240)+1,2))/30,"")))</f>
        <v/>
      </c>
      <c r="G13240" s="12">
        <f>IF($E13240="","",IF(WEEKDAY($E13240,2)&lt;6,1,0))</f>
        <v/>
      </c>
      <c r="H13240" s="12">
        <f>IF(OR($E13240="",$F13240=""),"",IF(AND($G13240=1,$F13240&gt;='Working Hours'!$C$8,$F13240&lt;'Working Hours'!$C$9),1,0))</f>
        <v/>
      </c>
    </row>
    <row r="13241">
      <c r="A13241" s="11" t="n"/>
      <c r="B13241" s="11" t="n"/>
      <c r="C13241" s="11" t="n"/>
      <c r="E13241" s="12">
        <f>IF($A13241="","",IF(ISNUMBER($A13241),$A13241,IFERROR(DATEVALUE($A13241),"")))</f>
        <v/>
      </c>
      <c r="F13241" s="12">
        <f>IF($B13241="","",IF(ISNUMBER($B13241),HOUR($B13241)*2+MINUTE($B13241)/30,IFERROR(VALUE(LEFT($B13241,FIND(":",$B13241)-1))*2+VALUE(MID($B13241,FIND(":",$B13241)+1,2))/30,"")))</f>
        <v/>
      </c>
      <c r="G13241" s="12">
        <f>IF($E13241="","",IF(WEEKDAY($E13241,2)&lt;6,1,0))</f>
        <v/>
      </c>
      <c r="H13241" s="12">
        <f>IF(OR($E13241="",$F13241=""),"",IF(AND($G13241=1,$F13241&gt;='Working Hours'!$C$8,$F13241&lt;'Working Hours'!$C$9),1,0))</f>
        <v/>
      </c>
    </row>
    <row r="13242">
      <c r="A13242" s="11" t="n"/>
      <c r="B13242" s="11" t="n"/>
      <c r="C13242" s="11" t="n"/>
      <c r="E13242" s="12">
        <f>IF($A13242="","",IF(ISNUMBER($A13242),$A13242,IFERROR(DATEVALUE($A13242),"")))</f>
        <v/>
      </c>
      <c r="F13242" s="12">
        <f>IF($B13242="","",IF(ISNUMBER($B13242),HOUR($B13242)*2+MINUTE($B13242)/30,IFERROR(VALUE(LEFT($B13242,FIND(":",$B13242)-1))*2+VALUE(MID($B13242,FIND(":",$B13242)+1,2))/30,"")))</f>
        <v/>
      </c>
      <c r="G13242" s="12">
        <f>IF($E13242="","",IF(WEEKDAY($E13242,2)&lt;6,1,0))</f>
        <v/>
      </c>
      <c r="H13242" s="12">
        <f>IF(OR($E13242="",$F13242=""),"",IF(AND($G13242=1,$F13242&gt;='Working Hours'!$C$8,$F13242&lt;'Working Hours'!$C$9),1,0))</f>
        <v/>
      </c>
    </row>
    <row r="13243">
      <c r="A13243" s="11" t="n"/>
      <c r="B13243" s="11" t="n"/>
      <c r="C13243" s="11" t="n"/>
      <c r="E13243" s="12">
        <f>IF($A13243="","",IF(ISNUMBER($A13243),$A13243,IFERROR(DATEVALUE($A13243),"")))</f>
        <v/>
      </c>
      <c r="F13243" s="12">
        <f>IF($B13243="","",IF(ISNUMBER($B13243),HOUR($B13243)*2+MINUTE($B13243)/30,IFERROR(VALUE(LEFT($B13243,FIND(":",$B13243)-1))*2+VALUE(MID($B13243,FIND(":",$B13243)+1,2))/30,"")))</f>
        <v/>
      </c>
      <c r="G13243" s="12">
        <f>IF($E13243="","",IF(WEEKDAY($E13243,2)&lt;6,1,0))</f>
        <v/>
      </c>
      <c r="H13243" s="12">
        <f>IF(OR($E13243="",$F13243=""),"",IF(AND($G13243=1,$F13243&gt;='Working Hours'!$C$8,$F13243&lt;'Working Hours'!$C$9),1,0))</f>
        <v/>
      </c>
    </row>
    <row r="13244">
      <c r="A13244" s="11" t="n"/>
      <c r="B13244" s="11" t="n"/>
      <c r="C13244" s="11" t="n"/>
      <c r="E13244" s="12">
        <f>IF($A13244="","",IF(ISNUMBER($A13244),$A13244,IFERROR(DATEVALUE($A13244),"")))</f>
        <v/>
      </c>
      <c r="F13244" s="12">
        <f>IF($B13244="","",IF(ISNUMBER($B13244),HOUR($B13244)*2+MINUTE($B13244)/30,IFERROR(VALUE(LEFT($B13244,FIND(":",$B13244)-1))*2+VALUE(MID($B13244,FIND(":",$B13244)+1,2))/30,"")))</f>
        <v/>
      </c>
      <c r="G13244" s="12">
        <f>IF($E13244="","",IF(WEEKDAY($E13244,2)&lt;6,1,0))</f>
        <v/>
      </c>
      <c r="H13244" s="12">
        <f>IF(OR($E13244="",$F13244=""),"",IF(AND($G13244=1,$F13244&gt;='Working Hours'!$C$8,$F13244&lt;'Working Hours'!$C$9),1,0))</f>
        <v/>
      </c>
    </row>
    <row r="13245">
      <c r="A13245" s="11" t="n"/>
      <c r="B13245" s="11" t="n"/>
      <c r="C13245" s="11" t="n"/>
      <c r="E13245" s="12">
        <f>IF($A13245="","",IF(ISNUMBER($A13245),$A13245,IFERROR(DATEVALUE($A13245),"")))</f>
        <v/>
      </c>
      <c r="F13245" s="12">
        <f>IF($B13245="","",IF(ISNUMBER($B13245),HOUR($B13245)*2+MINUTE($B13245)/30,IFERROR(VALUE(LEFT($B13245,FIND(":",$B13245)-1))*2+VALUE(MID($B13245,FIND(":",$B13245)+1,2))/30,"")))</f>
        <v/>
      </c>
      <c r="G13245" s="12">
        <f>IF($E13245="","",IF(WEEKDAY($E13245,2)&lt;6,1,0))</f>
        <v/>
      </c>
      <c r="H13245" s="12">
        <f>IF(OR($E13245="",$F13245=""),"",IF(AND($G13245=1,$F13245&gt;='Working Hours'!$C$8,$F13245&lt;'Working Hours'!$C$9),1,0))</f>
        <v/>
      </c>
    </row>
    <row r="13246">
      <c r="A13246" s="11" t="n"/>
      <c r="B13246" s="11" t="n"/>
      <c r="C13246" s="11" t="n"/>
      <c r="E13246" s="12">
        <f>IF($A13246="","",IF(ISNUMBER($A13246),$A13246,IFERROR(DATEVALUE($A13246),"")))</f>
        <v/>
      </c>
      <c r="F13246" s="12">
        <f>IF($B13246="","",IF(ISNUMBER($B13246),HOUR($B13246)*2+MINUTE($B13246)/30,IFERROR(VALUE(LEFT($B13246,FIND(":",$B13246)-1))*2+VALUE(MID($B13246,FIND(":",$B13246)+1,2))/30,"")))</f>
        <v/>
      </c>
      <c r="G13246" s="12">
        <f>IF($E13246="","",IF(WEEKDAY($E13246,2)&lt;6,1,0))</f>
        <v/>
      </c>
      <c r="H13246" s="12">
        <f>IF(OR($E13246="",$F13246=""),"",IF(AND($G13246=1,$F13246&gt;='Working Hours'!$C$8,$F13246&lt;'Working Hours'!$C$9),1,0))</f>
        <v/>
      </c>
    </row>
    <row r="13247">
      <c r="A13247" s="11" t="n"/>
      <c r="B13247" s="11" t="n"/>
      <c r="C13247" s="11" t="n"/>
      <c r="E13247" s="12">
        <f>IF($A13247="","",IF(ISNUMBER($A13247),$A13247,IFERROR(DATEVALUE($A13247),"")))</f>
        <v/>
      </c>
      <c r="F13247" s="12">
        <f>IF($B13247="","",IF(ISNUMBER($B13247),HOUR($B13247)*2+MINUTE($B13247)/30,IFERROR(VALUE(LEFT($B13247,FIND(":",$B13247)-1))*2+VALUE(MID($B13247,FIND(":",$B13247)+1,2))/30,"")))</f>
        <v/>
      </c>
      <c r="G13247" s="12">
        <f>IF($E13247="","",IF(WEEKDAY($E13247,2)&lt;6,1,0))</f>
        <v/>
      </c>
      <c r="H13247" s="12">
        <f>IF(OR($E13247="",$F13247=""),"",IF(AND($G13247=1,$F13247&gt;='Working Hours'!$C$8,$F13247&lt;'Working Hours'!$C$9),1,0))</f>
        <v/>
      </c>
    </row>
    <row r="13248">
      <c r="A13248" s="11" t="n"/>
      <c r="B13248" s="11" t="n"/>
      <c r="C13248" s="11" t="n"/>
      <c r="E13248" s="12">
        <f>IF($A13248="","",IF(ISNUMBER($A13248),$A13248,IFERROR(DATEVALUE($A13248),"")))</f>
        <v/>
      </c>
      <c r="F13248" s="12">
        <f>IF($B13248="","",IF(ISNUMBER($B13248),HOUR($B13248)*2+MINUTE($B13248)/30,IFERROR(VALUE(LEFT($B13248,FIND(":",$B13248)-1))*2+VALUE(MID($B13248,FIND(":",$B13248)+1,2))/30,"")))</f>
        <v/>
      </c>
      <c r="G13248" s="12">
        <f>IF($E13248="","",IF(WEEKDAY($E13248,2)&lt;6,1,0))</f>
        <v/>
      </c>
      <c r="H13248" s="12">
        <f>IF(OR($E13248="",$F13248=""),"",IF(AND($G13248=1,$F13248&gt;='Working Hours'!$C$8,$F13248&lt;'Working Hours'!$C$9),1,0))</f>
        <v/>
      </c>
    </row>
    <row r="13249">
      <c r="A13249" s="11" t="n"/>
      <c r="B13249" s="11" t="n"/>
      <c r="C13249" s="11" t="n"/>
      <c r="E13249" s="12">
        <f>IF($A13249="","",IF(ISNUMBER($A13249),$A13249,IFERROR(DATEVALUE($A13249),"")))</f>
        <v/>
      </c>
      <c r="F13249" s="12">
        <f>IF($B13249="","",IF(ISNUMBER($B13249),HOUR($B13249)*2+MINUTE($B13249)/30,IFERROR(VALUE(LEFT($B13249,FIND(":",$B13249)-1))*2+VALUE(MID($B13249,FIND(":",$B13249)+1,2))/30,"")))</f>
        <v/>
      </c>
      <c r="G13249" s="12">
        <f>IF($E13249="","",IF(WEEKDAY($E13249,2)&lt;6,1,0))</f>
        <v/>
      </c>
      <c r="H13249" s="12">
        <f>IF(OR($E13249="",$F13249=""),"",IF(AND($G13249=1,$F13249&gt;='Working Hours'!$C$8,$F13249&lt;'Working Hours'!$C$9),1,0))</f>
        <v/>
      </c>
    </row>
    <row r="13250">
      <c r="A13250" s="11" t="n"/>
      <c r="B13250" s="11" t="n"/>
      <c r="C13250" s="11" t="n"/>
      <c r="E13250" s="12">
        <f>IF($A13250="","",IF(ISNUMBER($A13250),$A13250,IFERROR(DATEVALUE($A13250),"")))</f>
        <v/>
      </c>
      <c r="F13250" s="12">
        <f>IF($B13250="","",IF(ISNUMBER($B13250),HOUR($B13250)*2+MINUTE($B13250)/30,IFERROR(VALUE(LEFT($B13250,FIND(":",$B13250)-1))*2+VALUE(MID($B13250,FIND(":",$B13250)+1,2))/30,"")))</f>
        <v/>
      </c>
      <c r="G13250" s="12">
        <f>IF($E13250="","",IF(WEEKDAY($E13250,2)&lt;6,1,0))</f>
        <v/>
      </c>
      <c r="H13250" s="12">
        <f>IF(OR($E13250="",$F13250=""),"",IF(AND($G13250=1,$F13250&gt;='Working Hours'!$C$8,$F13250&lt;'Working Hours'!$C$9),1,0))</f>
        <v/>
      </c>
    </row>
    <row r="13251">
      <c r="A13251" s="11" t="n"/>
      <c r="B13251" s="11" t="n"/>
      <c r="C13251" s="11" t="n"/>
      <c r="E13251" s="12">
        <f>IF($A13251="","",IF(ISNUMBER($A13251),$A13251,IFERROR(DATEVALUE($A13251),"")))</f>
        <v/>
      </c>
      <c r="F13251" s="12">
        <f>IF($B13251="","",IF(ISNUMBER($B13251),HOUR($B13251)*2+MINUTE($B13251)/30,IFERROR(VALUE(LEFT($B13251,FIND(":",$B13251)-1))*2+VALUE(MID($B13251,FIND(":",$B13251)+1,2))/30,"")))</f>
        <v/>
      </c>
      <c r="G13251" s="12">
        <f>IF($E13251="","",IF(WEEKDAY($E13251,2)&lt;6,1,0))</f>
        <v/>
      </c>
      <c r="H13251" s="12">
        <f>IF(OR($E13251="",$F13251=""),"",IF(AND($G13251=1,$F13251&gt;='Working Hours'!$C$8,$F13251&lt;'Working Hours'!$C$9),1,0))</f>
        <v/>
      </c>
    </row>
    <row r="13252">
      <c r="A13252" s="11" t="n"/>
      <c r="B13252" s="11" t="n"/>
      <c r="C13252" s="11" t="n"/>
      <c r="E13252" s="12">
        <f>IF($A13252="","",IF(ISNUMBER($A13252),$A13252,IFERROR(DATEVALUE($A13252),"")))</f>
        <v/>
      </c>
      <c r="F13252" s="12">
        <f>IF($B13252="","",IF(ISNUMBER($B13252),HOUR($B13252)*2+MINUTE($B13252)/30,IFERROR(VALUE(LEFT($B13252,FIND(":",$B13252)-1))*2+VALUE(MID($B13252,FIND(":",$B13252)+1,2))/30,"")))</f>
        <v/>
      </c>
      <c r="G13252" s="12">
        <f>IF($E13252="","",IF(WEEKDAY($E13252,2)&lt;6,1,0))</f>
        <v/>
      </c>
      <c r="H13252" s="12">
        <f>IF(OR($E13252="",$F13252=""),"",IF(AND($G13252=1,$F13252&gt;='Working Hours'!$C$8,$F13252&lt;'Working Hours'!$C$9),1,0))</f>
        <v/>
      </c>
    </row>
    <row r="13253">
      <c r="A13253" s="11" t="n"/>
      <c r="B13253" s="11" t="n"/>
      <c r="C13253" s="11" t="n"/>
      <c r="E13253" s="12">
        <f>IF($A13253="","",IF(ISNUMBER($A13253),$A13253,IFERROR(DATEVALUE($A13253),"")))</f>
        <v/>
      </c>
      <c r="F13253" s="12">
        <f>IF($B13253="","",IF(ISNUMBER($B13253),HOUR($B13253)*2+MINUTE($B13253)/30,IFERROR(VALUE(LEFT($B13253,FIND(":",$B13253)-1))*2+VALUE(MID($B13253,FIND(":",$B13253)+1,2))/30,"")))</f>
        <v/>
      </c>
      <c r="G13253" s="12">
        <f>IF($E13253="","",IF(WEEKDAY($E13253,2)&lt;6,1,0))</f>
        <v/>
      </c>
      <c r="H13253" s="12">
        <f>IF(OR($E13253="",$F13253=""),"",IF(AND($G13253=1,$F13253&gt;='Working Hours'!$C$8,$F13253&lt;'Working Hours'!$C$9),1,0))</f>
        <v/>
      </c>
    </row>
    <row r="13254">
      <c r="A13254" s="11" t="n"/>
      <c r="B13254" s="11" t="n"/>
      <c r="C13254" s="11" t="n"/>
      <c r="E13254" s="12">
        <f>IF($A13254="","",IF(ISNUMBER($A13254),$A13254,IFERROR(DATEVALUE($A13254),"")))</f>
        <v/>
      </c>
      <c r="F13254" s="12">
        <f>IF($B13254="","",IF(ISNUMBER($B13254),HOUR($B13254)*2+MINUTE($B13254)/30,IFERROR(VALUE(LEFT($B13254,FIND(":",$B13254)-1))*2+VALUE(MID($B13254,FIND(":",$B13254)+1,2))/30,"")))</f>
        <v/>
      </c>
      <c r="G13254" s="12">
        <f>IF($E13254="","",IF(WEEKDAY($E13254,2)&lt;6,1,0))</f>
        <v/>
      </c>
      <c r="H13254" s="12">
        <f>IF(OR($E13254="",$F13254=""),"",IF(AND($G13254=1,$F13254&gt;='Working Hours'!$C$8,$F13254&lt;'Working Hours'!$C$9),1,0))</f>
        <v/>
      </c>
    </row>
    <row r="13255">
      <c r="A13255" s="11" t="n"/>
      <c r="B13255" s="11" t="n"/>
      <c r="C13255" s="11" t="n"/>
      <c r="E13255" s="12">
        <f>IF($A13255="","",IF(ISNUMBER($A13255),$A13255,IFERROR(DATEVALUE($A13255),"")))</f>
        <v/>
      </c>
      <c r="F13255" s="12">
        <f>IF($B13255="","",IF(ISNUMBER($B13255),HOUR($B13255)*2+MINUTE($B13255)/30,IFERROR(VALUE(LEFT($B13255,FIND(":",$B13255)-1))*2+VALUE(MID($B13255,FIND(":",$B13255)+1,2))/30,"")))</f>
        <v/>
      </c>
      <c r="G13255" s="12">
        <f>IF($E13255="","",IF(WEEKDAY($E13255,2)&lt;6,1,0))</f>
        <v/>
      </c>
      <c r="H13255" s="12">
        <f>IF(OR($E13255="",$F13255=""),"",IF(AND($G13255=1,$F13255&gt;='Working Hours'!$C$8,$F13255&lt;'Working Hours'!$C$9),1,0))</f>
        <v/>
      </c>
    </row>
    <row r="13256">
      <c r="A13256" s="11" t="n"/>
      <c r="B13256" s="11" t="n"/>
      <c r="C13256" s="11" t="n"/>
      <c r="E13256" s="12">
        <f>IF($A13256="","",IF(ISNUMBER($A13256),$A13256,IFERROR(DATEVALUE($A13256),"")))</f>
        <v/>
      </c>
      <c r="F13256" s="12">
        <f>IF($B13256="","",IF(ISNUMBER($B13256),HOUR($B13256)*2+MINUTE($B13256)/30,IFERROR(VALUE(LEFT($B13256,FIND(":",$B13256)-1))*2+VALUE(MID($B13256,FIND(":",$B13256)+1,2))/30,"")))</f>
        <v/>
      </c>
      <c r="G13256" s="12">
        <f>IF($E13256="","",IF(WEEKDAY($E13256,2)&lt;6,1,0))</f>
        <v/>
      </c>
      <c r="H13256" s="12">
        <f>IF(OR($E13256="",$F13256=""),"",IF(AND($G13256=1,$F13256&gt;='Working Hours'!$C$8,$F13256&lt;'Working Hours'!$C$9),1,0))</f>
        <v/>
      </c>
    </row>
    <row r="13257">
      <c r="A13257" s="11" t="n"/>
      <c r="B13257" s="11" t="n"/>
      <c r="C13257" s="11" t="n"/>
      <c r="E13257" s="12">
        <f>IF($A13257="","",IF(ISNUMBER($A13257),$A13257,IFERROR(DATEVALUE($A13257),"")))</f>
        <v/>
      </c>
      <c r="F13257" s="12">
        <f>IF($B13257="","",IF(ISNUMBER($B13257),HOUR($B13257)*2+MINUTE($B13257)/30,IFERROR(VALUE(LEFT($B13257,FIND(":",$B13257)-1))*2+VALUE(MID($B13257,FIND(":",$B13257)+1,2))/30,"")))</f>
        <v/>
      </c>
      <c r="G13257" s="12">
        <f>IF($E13257="","",IF(WEEKDAY($E13257,2)&lt;6,1,0))</f>
        <v/>
      </c>
      <c r="H13257" s="12">
        <f>IF(OR($E13257="",$F13257=""),"",IF(AND($G13257=1,$F13257&gt;='Working Hours'!$C$8,$F13257&lt;'Working Hours'!$C$9),1,0))</f>
        <v/>
      </c>
    </row>
    <row r="13258">
      <c r="A13258" s="11" t="n"/>
      <c r="B13258" s="11" t="n"/>
      <c r="C13258" s="11" t="n"/>
      <c r="E13258" s="12">
        <f>IF($A13258="","",IF(ISNUMBER($A13258),$A13258,IFERROR(DATEVALUE($A13258),"")))</f>
        <v/>
      </c>
      <c r="F13258" s="12">
        <f>IF($B13258="","",IF(ISNUMBER($B13258),HOUR($B13258)*2+MINUTE($B13258)/30,IFERROR(VALUE(LEFT($B13258,FIND(":",$B13258)-1))*2+VALUE(MID($B13258,FIND(":",$B13258)+1,2))/30,"")))</f>
        <v/>
      </c>
      <c r="G13258" s="12">
        <f>IF($E13258="","",IF(WEEKDAY($E13258,2)&lt;6,1,0))</f>
        <v/>
      </c>
      <c r="H13258" s="12">
        <f>IF(OR($E13258="",$F13258=""),"",IF(AND($G13258=1,$F13258&gt;='Working Hours'!$C$8,$F13258&lt;'Working Hours'!$C$9),1,0))</f>
        <v/>
      </c>
    </row>
    <row r="13259">
      <c r="A13259" s="11" t="n"/>
      <c r="B13259" s="11" t="n"/>
      <c r="C13259" s="11" t="n"/>
      <c r="E13259" s="12">
        <f>IF($A13259="","",IF(ISNUMBER($A13259),$A13259,IFERROR(DATEVALUE($A13259),"")))</f>
        <v/>
      </c>
      <c r="F13259" s="12">
        <f>IF($B13259="","",IF(ISNUMBER($B13259),HOUR($B13259)*2+MINUTE($B13259)/30,IFERROR(VALUE(LEFT($B13259,FIND(":",$B13259)-1))*2+VALUE(MID($B13259,FIND(":",$B13259)+1,2))/30,"")))</f>
        <v/>
      </c>
      <c r="G13259" s="12">
        <f>IF($E13259="","",IF(WEEKDAY($E13259,2)&lt;6,1,0))</f>
        <v/>
      </c>
      <c r="H13259" s="12">
        <f>IF(OR($E13259="",$F13259=""),"",IF(AND($G13259=1,$F13259&gt;='Working Hours'!$C$8,$F13259&lt;'Working Hours'!$C$9),1,0))</f>
        <v/>
      </c>
    </row>
    <row r="13260">
      <c r="A13260" s="11" t="n"/>
      <c r="B13260" s="11" t="n"/>
      <c r="C13260" s="11" t="n"/>
      <c r="E13260" s="12">
        <f>IF($A13260="","",IF(ISNUMBER($A13260),$A13260,IFERROR(DATEVALUE($A13260),"")))</f>
        <v/>
      </c>
      <c r="F13260" s="12">
        <f>IF($B13260="","",IF(ISNUMBER($B13260),HOUR($B13260)*2+MINUTE($B13260)/30,IFERROR(VALUE(LEFT($B13260,FIND(":",$B13260)-1))*2+VALUE(MID($B13260,FIND(":",$B13260)+1,2))/30,"")))</f>
        <v/>
      </c>
      <c r="G13260" s="12">
        <f>IF($E13260="","",IF(WEEKDAY($E13260,2)&lt;6,1,0))</f>
        <v/>
      </c>
      <c r="H13260" s="12">
        <f>IF(OR($E13260="",$F13260=""),"",IF(AND($G13260=1,$F13260&gt;='Working Hours'!$C$8,$F13260&lt;'Working Hours'!$C$9),1,0))</f>
        <v/>
      </c>
    </row>
    <row r="13261">
      <c r="A13261" s="11" t="n"/>
      <c r="B13261" s="11" t="n"/>
      <c r="C13261" s="11" t="n"/>
      <c r="E13261" s="12">
        <f>IF($A13261="","",IF(ISNUMBER($A13261),$A13261,IFERROR(DATEVALUE($A13261),"")))</f>
        <v/>
      </c>
      <c r="F13261" s="12">
        <f>IF($B13261="","",IF(ISNUMBER($B13261),HOUR($B13261)*2+MINUTE($B13261)/30,IFERROR(VALUE(LEFT($B13261,FIND(":",$B13261)-1))*2+VALUE(MID($B13261,FIND(":",$B13261)+1,2))/30,"")))</f>
        <v/>
      </c>
      <c r="G13261" s="12">
        <f>IF($E13261="","",IF(WEEKDAY($E13261,2)&lt;6,1,0))</f>
        <v/>
      </c>
      <c r="H13261" s="12">
        <f>IF(OR($E13261="",$F13261=""),"",IF(AND($G13261=1,$F13261&gt;='Working Hours'!$C$8,$F13261&lt;'Working Hours'!$C$9),1,0))</f>
        <v/>
      </c>
    </row>
    <row r="13262">
      <c r="A13262" s="11" t="n"/>
      <c r="B13262" s="11" t="n"/>
      <c r="C13262" s="11" t="n"/>
      <c r="E13262" s="12">
        <f>IF($A13262="","",IF(ISNUMBER($A13262),$A13262,IFERROR(DATEVALUE($A13262),"")))</f>
        <v/>
      </c>
      <c r="F13262" s="12">
        <f>IF($B13262="","",IF(ISNUMBER($B13262),HOUR($B13262)*2+MINUTE($B13262)/30,IFERROR(VALUE(LEFT($B13262,FIND(":",$B13262)-1))*2+VALUE(MID($B13262,FIND(":",$B13262)+1,2))/30,"")))</f>
        <v/>
      </c>
      <c r="G13262" s="12">
        <f>IF($E13262="","",IF(WEEKDAY($E13262,2)&lt;6,1,0))</f>
        <v/>
      </c>
      <c r="H13262" s="12">
        <f>IF(OR($E13262="",$F13262=""),"",IF(AND($G13262=1,$F13262&gt;='Working Hours'!$C$8,$F13262&lt;'Working Hours'!$C$9),1,0))</f>
        <v/>
      </c>
    </row>
    <row r="13263">
      <c r="A13263" s="11" t="n"/>
      <c r="B13263" s="11" t="n"/>
      <c r="C13263" s="11" t="n"/>
      <c r="E13263" s="12">
        <f>IF($A13263="","",IF(ISNUMBER($A13263),$A13263,IFERROR(DATEVALUE($A13263),"")))</f>
        <v/>
      </c>
      <c r="F13263" s="12">
        <f>IF($B13263="","",IF(ISNUMBER($B13263),HOUR($B13263)*2+MINUTE($B13263)/30,IFERROR(VALUE(LEFT($B13263,FIND(":",$B13263)-1))*2+VALUE(MID($B13263,FIND(":",$B13263)+1,2))/30,"")))</f>
        <v/>
      </c>
      <c r="G13263" s="12">
        <f>IF($E13263="","",IF(WEEKDAY($E13263,2)&lt;6,1,0))</f>
        <v/>
      </c>
      <c r="H13263" s="12">
        <f>IF(OR($E13263="",$F13263=""),"",IF(AND($G13263=1,$F13263&gt;='Working Hours'!$C$8,$F13263&lt;'Working Hours'!$C$9),1,0))</f>
        <v/>
      </c>
    </row>
    <row r="13264">
      <c r="A13264" s="11" t="n"/>
      <c r="B13264" s="11" t="n"/>
      <c r="C13264" s="11" t="n"/>
      <c r="E13264" s="12">
        <f>IF($A13264="","",IF(ISNUMBER($A13264),$A13264,IFERROR(DATEVALUE($A13264),"")))</f>
        <v/>
      </c>
      <c r="F13264" s="12">
        <f>IF($B13264="","",IF(ISNUMBER($B13264),HOUR($B13264)*2+MINUTE($B13264)/30,IFERROR(VALUE(LEFT($B13264,FIND(":",$B13264)-1))*2+VALUE(MID($B13264,FIND(":",$B13264)+1,2))/30,"")))</f>
        <v/>
      </c>
      <c r="G13264" s="12">
        <f>IF($E13264="","",IF(WEEKDAY($E13264,2)&lt;6,1,0))</f>
        <v/>
      </c>
      <c r="H13264" s="12">
        <f>IF(OR($E13264="",$F13264=""),"",IF(AND($G13264=1,$F13264&gt;='Working Hours'!$C$8,$F13264&lt;'Working Hours'!$C$9),1,0))</f>
        <v/>
      </c>
    </row>
    <row r="13265">
      <c r="A13265" s="11" t="n"/>
      <c r="B13265" s="11" t="n"/>
      <c r="C13265" s="11" t="n"/>
      <c r="E13265" s="12">
        <f>IF($A13265="","",IF(ISNUMBER($A13265),$A13265,IFERROR(DATEVALUE($A13265),"")))</f>
        <v/>
      </c>
      <c r="F13265" s="12">
        <f>IF($B13265="","",IF(ISNUMBER($B13265),HOUR($B13265)*2+MINUTE($B13265)/30,IFERROR(VALUE(LEFT($B13265,FIND(":",$B13265)-1))*2+VALUE(MID($B13265,FIND(":",$B13265)+1,2))/30,"")))</f>
        <v/>
      </c>
      <c r="G13265" s="12">
        <f>IF($E13265="","",IF(WEEKDAY($E13265,2)&lt;6,1,0))</f>
        <v/>
      </c>
      <c r="H13265" s="12">
        <f>IF(OR($E13265="",$F13265=""),"",IF(AND($G13265=1,$F13265&gt;='Working Hours'!$C$8,$F13265&lt;'Working Hours'!$C$9),1,0))</f>
        <v/>
      </c>
    </row>
    <row r="13266">
      <c r="A13266" s="11" t="n"/>
      <c r="B13266" s="11" t="n"/>
      <c r="C13266" s="11" t="n"/>
      <c r="E13266" s="12">
        <f>IF($A13266="","",IF(ISNUMBER($A13266),$A13266,IFERROR(DATEVALUE($A13266),"")))</f>
        <v/>
      </c>
      <c r="F13266" s="12">
        <f>IF($B13266="","",IF(ISNUMBER($B13266),HOUR($B13266)*2+MINUTE($B13266)/30,IFERROR(VALUE(LEFT($B13266,FIND(":",$B13266)-1))*2+VALUE(MID($B13266,FIND(":",$B13266)+1,2))/30,"")))</f>
        <v/>
      </c>
      <c r="G13266" s="12">
        <f>IF($E13266="","",IF(WEEKDAY($E13266,2)&lt;6,1,0))</f>
        <v/>
      </c>
      <c r="H13266" s="12">
        <f>IF(OR($E13266="",$F13266=""),"",IF(AND($G13266=1,$F13266&gt;='Working Hours'!$C$8,$F13266&lt;'Working Hours'!$C$9),1,0))</f>
        <v/>
      </c>
    </row>
    <row r="13267">
      <c r="A13267" s="11" t="n"/>
      <c r="B13267" s="11" t="n"/>
      <c r="C13267" s="11" t="n"/>
      <c r="E13267" s="12">
        <f>IF($A13267="","",IF(ISNUMBER($A13267),$A13267,IFERROR(DATEVALUE($A13267),"")))</f>
        <v/>
      </c>
      <c r="F13267" s="12">
        <f>IF($B13267="","",IF(ISNUMBER($B13267),HOUR($B13267)*2+MINUTE($B13267)/30,IFERROR(VALUE(LEFT($B13267,FIND(":",$B13267)-1))*2+VALUE(MID($B13267,FIND(":",$B13267)+1,2))/30,"")))</f>
        <v/>
      </c>
      <c r="G13267" s="12">
        <f>IF($E13267="","",IF(WEEKDAY($E13267,2)&lt;6,1,0))</f>
        <v/>
      </c>
      <c r="H13267" s="12">
        <f>IF(OR($E13267="",$F13267=""),"",IF(AND($G13267=1,$F13267&gt;='Working Hours'!$C$8,$F13267&lt;'Working Hours'!$C$9),1,0))</f>
        <v/>
      </c>
    </row>
    <row r="13268">
      <c r="A13268" s="11" t="n"/>
      <c r="B13268" s="11" t="n"/>
      <c r="C13268" s="11" t="n"/>
      <c r="E13268" s="12">
        <f>IF($A13268="","",IF(ISNUMBER($A13268),$A13268,IFERROR(DATEVALUE($A13268),"")))</f>
        <v/>
      </c>
      <c r="F13268" s="12">
        <f>IF($B13268="","",IF(ISNUMBER($B13268),HOUR($B13268)*2+MINUTE($B13268)/30,IFERROR(VALUE(LEFT($B13268,FIND(":",$B13268)-1))*2+VALUE(MID($B13268,FIND(":",$B13268)+1,2))/30,"")))</f>
        <v/>
      </c>
      <c r="G13268" s="12">
        <f>IF($E13268="","",IF(WEEKDAY($E13268,2)&lt;6,1,0))</f>
        <v/>
      </c>
      <c r="H13268" s="12">
        <f>IF(OR($E13268="",$F13268=""),"",IF(AND($G13268=1,$F13268&gt;='Working Hours'!$C$8,$F13268&lt;'Working Hours'!$C$9),1,0))</f>
        <v/>
      </c>
    </row>
    <row r="13269">
      <c r="A13269" s="11" t="n"/>
      <c r="B13269" s="11" t="n"/>
      <c r="C13269" s="11" t="n"/>
      <c r="E13269" s="12">
        <f>IF($A13269="","",IF(ISNUMBER($A13269),$A13269,IFERROR(DATEVALUE($A13269),"")))</f>
        <v/>
      </c>
      <c r="F13269" s="12">
        <f>IF($B13269="","",IF(ISNUMBER($B13269),HOUR($B13269)*2+MINUTE($B13269)/30,IFERROR(VALUE(LEFT($B13269,FIND(":",$B13269)-1))*2+VALUE(MID($B13269,FIND(":",$B13269)+1,2))/30,"")))</f>
        <v/>
      </c>
      <c r="G13269" s="12">
        <f>IF($E13269="","",IF(WEEKDAY($E13269,2)&lt;6,1,0))</f>
        <v/>
      </c>
      <c r="H13269" s="12">
        <f>IF(OR($E13269="",$F13269=""),"",IF(AND($G13269=1,$F13269&gt;='Working Hours'!$C$8,$F13269&lt;'Working Hours'!$C$9),1,0))</f>
        <v/>
      </c>
    </row>
    <row r="13270">
      <c r="A13270" s="11" t="n"/>
      <c r="B13270" s="11" t="n"/>
      <c r="C13270" s="11" t="n"/>
      <c r="E13270" s="12">
        <f>IF($A13270="","",IF(ISNUMBER($A13270),$A13270,IFERROR(DATEVALUE($A13270),"")))</f>
        <v/>
      </c>
      <c r="F13270" s="12">
        <f>IF($B13270="","",IF(ISNUMBER($B13270),HOUR($B13270)*2+MINUTE($B13270)/30,IFERROR(VALUE(LEFT($B13270,FIND(":",$B13270)-1))*2+VALUE(MID($B13270,FIND(":",$B13270)+1,2))/30,"")))</f>
        <v/>
      </c>
      <c r="G13270" s="12">
        <f>IF($E13270="","",IF(WEEKDAY($E13270,2)&lt;6,1,0))</f>
        <v/>
      </c>
      <c r="H13270" s="12">
        <f>IF(OR($E13270="",$F13270=""),"",IF(AND($G13270=1,$F13270&gt;='Working Hours'!$C$8,$F13270&lt;'Working Hours'!$C$9),1,0))</f>
        <v/>
      </c>
    </row>
    <row r="13271">
      <c r="A13271" s="11" t="n"/>
      <c r="B13271" s="11" t="n"/>
      <c r="C13271" s="11" t="n"/>
      <c r="E13271" s="12">
        <f>IF($A13271="","",IF(ISNUMBER($A13271),$A13271,IFERROR(DATEVALUE($A13271),"")))</f>
        <v/>
      </c>
      <c r="F13271" s="12">
        <f>IF($B13271="","",IF(ISNUMBER($B13271),HOUR($B13271)*2+MINUTE($B13271)/30,IFERROR(VALUE(LEFT($B13271,FIND(":",$B13271)-1))*2+VALUE(MID($B13271,FIND(":",$B13271)+1,2))/30,"")))</f>
        <v/>
      </c>
      <c r="G13271" s="12">
        <f>IF($E13271="","",IF(WEEKDAY($E13271,2)&lt;6,1,0))</f>
        <v/>
      </c>
      <c r="H13271" s="12">
        <f>IF(OR($E13271="",$F13271=""),"",IF(AND($G13271=1,$F13271&gt;='Working Hours'!$C$8,$F13271&lt;'Working Hours'!$C$9),1,0))</f>
        <v/>
      </c>
    </row>
    <row r="13272">
      <c r="A13272" s="11" t="n"/>
      <c r="B13272" s="11" t="n"/>
      <c r="C13272" s="11" t="n"/>
      <c r="E13272" s="12">
        <f>IF($A13272="","",IF(ISNUMBER($A13272),$A13272,IFERROR(DATEVALUE($A13272),"")))</f>
        <v/>
      </c>
      <c r="F13272" s="12">
        <f>IF($B13272="","",IF(ISNUMBER($B13272),HOUR($B13272)*2+MINUTE($B13272)/30,IFERROR(VALUE(LEFT($B13272,FIND(":",$B13272)-1))*2+VALUE(MID($B13272,FIND(":",$B13272)+1,2))/30,"")))</f>
        <v/>
      </c>
      <c r="G13272" s="12">
        <f>IF($E13272="","",IF(WEEKDAY($E13272,2)&lt;6,1,0))</f>
        <v/>
      </c>
      <c r="H13272" s="12">
        <f>IF(OR($E13272="",$F13272=""),"",IF(AND($G13272=1,$F13272&gt;='Working Hours'!$C$8,$F13272&lt;'Working Hours'!$C$9),1,0))</f>
        <v/>
      </c>
    </row>
    <row r="13273">
      <c r="A13273" s="11" t="n"/>
      <c r="B13273" s="11" t="n"/>
      <c r="C13273" s="11" t="n"/>
      <c r="E13273" s="12">
        <f>IF($A13273="","",IF(ISNUMBER($A13273),$A13273,IFERROR(DATEVALUE($A13273),"")))</f>
        <v/>
      </c>
      <c r="F13273" s="12">
        <f>IF($B13273="","",IF(ISNUMBER($B13273),HOUR($B13273)*2+MINUTE($B13273)/30,IFERROR(VALUE(LEFT($B13273,FIND(":",$B13273)-1))*2+VALUE(MID($B13273,FIND(":",$B13273)+1,2))/30,"")))</f>
        <v/>
      </c>
      <c r="G13273" s="12">
        <f>IF($E13273="","",IF(WEEKDAY($E13273,2)&lt;6,1,0))</f>
        <v/>
      </c>
      <c r="H13273" s="12">
        <f>IF(OR($E13273="",$F13273=""),"",IF(AND($G13273=1,$F13273&gt;='Working Hours'!$C$8,$F13273&lt;'Working Hours'!$C$9),1,0))</f>
        <v/>
      </c>
    </row>
    <row r="13274">
      <c r="A13274" s="11" t="n"/>
      <c r="B13274" s="11" t="n"/>
      <c r="C13274" s="11" t="n"/>
      <c r="E13274" s="12">
        <f>IF($A13274="","",IF(ISNUMBER($A13274),$A13274,IFERROR(DATEVALUE($A13274),"")))</f>
        <v/>
      </c>
      <c r="F13274" s="12">
        <f>IF($B13274="","",IF(ISNUMBER($B13274),HOUR($B13274)*2+MINUTE($B13274)/30,IFERROR(VALUE(LEFT($B13274,FIND(":",$B13274)-1))*2+VALUE(MID($B13274,FIND(":",$B13274)+1,2))/30,"")))</f>
        <v/>
      </c>
      <c r="G13274" s="12">
        <f>IF($E13274="","",IF(WEEKDAY($E13274,2)&lt;6,1,0))</f>
        <v/>
      </c>
      <c r="H13274" s="12">
        <f>IF(OR($E13274="",$F13274=""),"",IF(AND($G13274=1,$F13274&gt;='Working Hours'!$C$8,$F13274&lt;'Working Hours'!$C$9),1,0))</f>
        <v/>
      </c>
    </row>
    <row r="13275">
      <c r="A13275" s="11" t="n"/>
      <c r="B13275" s="11" t="n"/>
      <c r="C13275" s="11" t="n"/>
      <c r="E13275" s="12">
        <f>IF($A13275="","",IF(ISNUMBER($A13275),$A13275,IFERROR(DATEVALUE($A13275),"")))</f>
        <v/>
      </c>
      <c r="F13275" s="12">
        <f>IF($B13275="","",IF(ISNUMBER($B13275),HOUR($B13275)*2+MINUTE($B13275)/30,IFERROR(VALUE(LEFT($B13275,FIND(":",$B13275)-1))*2+VALUE(MID($B13275,FIND(":",$B13275)+1,2))/30,"")))</f>
        <v/>
      </c>
      <c r="G13275" s="12">
        <f>IF($E13275="","",IF(WEEKDAY($E13275,2)&lt;6,1,0))</f>
        <v/>
      </c>
      <c r="H13275" s="12">
        <f>IF(OR($E13275="",$F13275=""),"",IF(AND($G13275=1,$F13275&gt;='Working Hours'!$C$8,$F13275&lt;'Working Hours'!$C$9),1,0))</f>
        <v/>
      </c>
    </row>
    <row r="13276">
      <c r="A13276" s="11" t="n"/>
      <c r="B13276" s="11" t="n"/>
      <c r="C13276" s="11" t="n"/>
      <c r="E13276" s="12">
        <f>IF($A13276="","",IF(ISNUMBER($A13276),$A13276,IFERROR(DATEVALUE($A13276),"")))</f>
        <v/>
      </c>
      <c r="F13276" s="12">
        <f>IF($B13276="","",IF(ISNUMBER($B13276),HOUR($B13276)*2+MINUTE($B13276)/30,IFERROR(VALUE(LEFT($B13276,FIND(":",$B13276)-1))*2+VALUE(MID($B13276,FIND(":",$B13276)+1,2))/30,"")))</f>
        <v/>
      </c>
      <c r="G13276" s="12">
        <f>IF($E13276="","",IF(WEEKDAY($E13276,2)&lt;6,1,0))</f>
        <v/>
      </c>
      <c r="H13276" s="12">
        <f>IF(OR($E13276="",$F13276=""),"",IF(AND($G13276=1,$F13276&gt;='Working Hours'!$C$8,$F13276&lt;'Working Hours'!$C$9),1,0))</f>
        <v/>
      </c>
    </row>
    <row r="13277">
      <c r="A13277" s="11" t="n"/>
      <c r="B13277" s="11" t="n"/>
      <c r="C13277" s="11" t="n"/>
      <c r="E13277" s="12">
        <f>IF($A13277="","",IF(ISNUMBER($A13277),$A13277,IFERROR(DATEVALUE($A13277),"")))</f>
        <v/>
      </c>
      <c r="F13277" s="12">
        <f>IF($B13277="","",IF(ISNUMBER($B13277),HOUR($B13277)*2+MINUTE($B13277)/30,IFERROR(VALUE(LEFT($B13277,FIND(":",$B13277)-1))*2+VALUE(MID($B13277,FIND(":",$B13277)+1,2))/30,"")))</f>
        <v/>
      </c>
      <c r="G13277" s="12">
        <f>IF($E13277="","",IF(WEEKDAY($E13277,2)&lt;6,1,0))</f>
        <v/>
      </c>
      <c r="H13277" s="12">
        <f>IF(OR($E13277="",$F13277=""),"",IF(AND($G13277=1,$F13277&gt;='Working Hours'!$C$8,$F13277&lt;'Working Hours'!$C$9),1,0))</f>
        <v/>
      </c>
    </row>
    <row r="13278">
      <c r="A13278" s="11" t="n"/>
      <c r="B13278" s="11" t="n"/>
      <c r="C13278" s="11" t="n"/>
      <c r="E13278" s="12">
        <f>IF($A13278="","",IF(ISNUMBER($A13278),$A13278,IFERROR(DATEVALUE($A13278),"")))</f>
        <v/>
      </c>
      <c r="F13278" s="12">
        <f>IF($B13278="","",IF(ISNUMBER($B13278),HOUR($B13278)*2+MINUTE($B13278)/30,IFERROR(VALUE(LEFT($B13278,FIND(":",$B13278)-1))*2+VALUE(MID($B13278,FIND(":",$B13278)+1,2))/30,"")))</f>
        <v/>
      </c>
      <c r="G13278" s="12">
        <f>IF($E13278="","",IF(WEEKDAY($E13278,2)&lt;6,1,0))</f>
        <v/>
      </c>
      <c r="H13278" s="12">
        <f>IF(OR($E13278="",$F13278=""),"",IF(AND($G13278=1,$F13278&gt;='Working Hours'!$C$8,$F13278&lt;'Working Hours'!$C$9),1,0))</f>
        <v/>
      </c>
    </row>
    <row r="13279">
      <c r="A13279" s="11" t="n"/>
      <c r="B13279" s="11" t="n"/>
      <c r="C13279" s="11" t="n"/>
      <c r="E13279" s="12">
        <f>IF($A13279="","",IF(ISNUMBER($A13279),$A13279,IFERROR(DATEVALUE($A13279),"")))</f>
        <v/>
      </c>
      <c r="F13279" s="12">
        <f>IF($B13279="","",IF(ISNUMBER($B13279),HOUR($B13279)*2+MINUTE($B13279)/30,IFERROR(VALUE(LEFT($B13279,FIND(":",$B13279)-1))*2+VALUE(MID($B13279,FIND(":",$B13279)+1,2))/30,"")))</f>
        <v/>
      </c>
      <c r="G13279" s="12">
        <f>IF($E13279="","",IF(WEEKDAY($E13279,2)&lt;6,1,0))</f>
        <v/>
      </c>
      <c r="H13279" s="12">
        <f>IF(OR($E13279="",$F13279=""),"",IF(AND($G13279=1,$F13279&gt;='Working Hours'!$C$8,$F13279&lt;'Working Hours'!$C$9),1,0))</f>
        <v/>
      </c>
    </row>
    <row r="13280">
      <c r="A13280" s="11" t="n"/>
      <c r="B13280" s="11" t="n"/>
      <c r="C13280" s="11" t="n"/>
      <c r="E13280" s="12">
        <f>IF($A13280="","",IF(ISNUMBER($A13280),$A13280,IFERROR(DATEVALUE($A13280),"")))</f>
        <v/>
      </c>
      <c r="F13280" s="12">
        <f>IF($B13280="","",IF(ISNUMBER($B13280),HOUR($B13280)*2+MINUTE($B13280)/30,IFERROR(VALUE(LEFT($B13280,FIND(":",$B13280)-1))*2+VALUE(MID($B13280,FIND(":",$B13280)+1,2))/30,"")))</f>
        <v/>
      </c>
      <c r="G13280" s="12">
        <f>IF($E13280="","",IF(WEEKDAY($E13280,2)&lt;6,1,0))</f>
        <v/>
      </c>
      <c r="H13280" s="12">
        <f>IF(OR($E13280="",$F13280=""),"",IF(AND($G13280=1,$F13280&gt;='Working Hours'!$C$8,$F13280&lt;'Working Hours'!$C$9),1,0))</f>
        <v/>
      </c>
    </row>
    <row r="13281">
      <c r="A13281" s="11" t="n"/>
      <c r="B13281" s="11" t="n"/>
      <c r="C13281" s="11" t="n"/>
      <c r="E13281" s="12">
        <f>IF($A13281="","",IF(ISNUMBER($A13281),$A13281,IFERROR(DATEVALUE($A13281),"")))</f>
        <v/>
      </c>
      <c r="F13281" s="12">
        <f>IF($B13281="","",IF(ISNUMBER($B13281),HOUR($B13281)*2+MINUTE($B13281)/30,IFERROR(VALUE(LEFT($B13281,FIND(":",$B13281)-1))*2+VALUE(MID($B13281,FIND(":",$B13281)+1,2))/30,"")))</f>
        <v/>
      </c>
      <c r="G13281" s="12">
        <f>IF($E13281="","",IF(WEEKDAY($E13281,2)&lt;6,1,0))</f>
        <v/>
      </c>
      <c r="H13281" s="12">
        <f>IF(OR($E13281="",$F13281=""),"",IF(AND($G13281=1,$F13281&gt;='Working Hours'!$C$8,$F13281&lt;'Working Hours'!$C$9),1,0))</f>
        <v/>
      </c>
    </row>
    <row r="13282">
      <c r="A13282" s="11" t="n"/>
      <c r="B13282" s="11" t="n"/>
      <c r="C13282" s="11" t="n"/>
      <c r="E13282" s="12">
        <f>IF($A13282="","",IF(ISNUMBER($A13282),$A13282,IFERROR(DATEVALUE($A13282),"")))</f>
        <v/>
      </c>
      <c r="F13282" s="12">
        <f>IF($B13282="","",IF(ISNUMBER($B13282),HOUR($B13282)*2+MINUTE($B13282)/30,IFERROR(VALUE(LEFT($B13282,FIND(":",$B13282)-1))*2+VALUE(MID($B13282,FIND(":",$B13282)+1,2))/30,"")))</f>
        <v/>
      </c>
      <c r="G13282" s="12">
        <f>IF($E13282="","",IF(WEEKDAY($E13282,2)&lt;6,1,0))</f>
        <v/>
      </c>
      <c r="H13282" s="12">
        <f>IF(OR($E13282="",$F13282=""),"",IF(AND($G13282=1,$F13282&gt;='Working Hours'!$C$8,$F13282&lt;'Working Hours'!$C$9),1,0))</f>
        <v/>
      </c>
    </row>
    <row r="13283">
      <c r="A13283" s="11" t="n"/>
      <c r="B13283" s="11" t="n"/>
      <c r="C13283" s="11" t="n"/>
      <c r="E13283" s="12">
        <f>IF($A13283="","",IF(ISNUMBER($A13283),$A13283,IFERROR(DATEVALUE($A13283),"")))</f>
        <v/>
      </c>
      <c r="F13283" s="12">
        <f>IF($B13283="","",IF(ISNUMBER($B13283),HOUR($B13283)*2+MINUTE($B13283)/30,IFERROR(VALUE(LEFT($B13283,FIND(":",$B13283)-1))*2+VALUE(MID($B13283,FIND(":",$B13283)+1,2))/30,"")))</f>
        <v/>
      </c>
      <c r="G13283" s="12">
        <f>IF($E13283="","",IF(WEEKDAY($E13283,2)&lt;6,1,0))</f>
        <v/>
      </c>
      <c r="H13283" s="12">
        <f>IF(OR($E13283="",$F13283=""),"",IF(AND($G13283=1,$F13283&gt;='Working Hours'!$C$8,$F13283&lt;'Working Hours'!$C$9),1,0))</f>
        <v/>
      </c>
    </row>
    <row r="13284">
      <c r="A13284" s="11" t="n"/>
      <c r="B13284" s="11" t="n"/>
      <c r="C13284" s="11" t="n"/>
      <c r="E13284" s="12">
        <f>IF($A13284="","",IF(ISNUMBER($A13284),$A13284,IFERROR(DATEVALUE($A13284),"")))</f>
        <v/>
      </c>
      <c r="F13284" s="12">
        <f>IF($B13284="","",IF(ISNUMBER($B13284),HOUR($B13284)*2+MINUTE($B13284)/30,IFERROR(VALUE(LEFT($B13284,FIND(":",$B13284)-1))*2+VALUE(MID($B13284,FIND(":",$B13284)+1,2))/30,"")))</f>
        <v/>
      </c>
      <c r="G13284" s="12">
        <f>IF($E13284="","",IF(WEEKDAY($E13284,2)&lt;6,1,0))</f>
        <v/>
      </c>
      <c r="H13284" s="12">
        <f>IF(OR($E13284="",$F13284=""),"",IF(AND($G13284=1,$F13284&gt;='Working Hours'!$C$8,$F13284&lt;'Working Hours'!$C$9),1,0))</f>
        <v/>
      </c>
    </row>
    <row r="13285">
      <c r="A13285" s="11" t="n"/>
      <c r="B13285" s="11" t="n"/>
      <c r="C13285" s="11" t="n"/>
      <c r="E13285" s="12">
        <f>IF($A13285="","",IF(ISNUMBER($A13285),$A13285,IFERROR(DATEVALUE($A13285),"")))</f>
        <v/>
      </c>
      <c r="F13285" s="12">
        <f>IF($B13285="","",IF(ISNUMBER($B13285),HOUR($B13285)*2+MINUTE($B13285)/30,IFERROR(VALUE(LEFT($B13285,FIND(":",$B13285)-1))*2+VALUE(MID($B13285,FIND(":",$B13285)+1,2))/30,"")))</f>
        <v/>
      </c>
      <c r="G13285" s="12">
        <f>IF($E13285="","",IF(WEEKDAY($E13285,2)&lt;6,1,0))</f>
        <v/>
      </c>
      <c r="H13285" s="12">
        <f>IF(OR($E13285="",$F13285=""),"",IF(AND($G13285=1,$F13285&gt;='Working Hours'!$C$8,$F13285&lt;'Working Hours'!$C$9),1,0))</f>
        <v/>
      </c>
    </row>
    <row r="13286">
      <c r="A13286" s="11" t="n"/>
      <c r="B13286" s="11" t="n"/>
      <c r="C13286" s="11" t="n"/>
      <c r="E13286" s="12">
        <f>IF($A13286="","",IF(ISNUMBER($A13286),$A13286,IFERROR(DATEVALUE($A13286),"")))</f>
        <v/>
      </c>
      <c r="F13286" s="12">
        <f>IF($B13286="","",IF(ISNUMBER($B13286),HOUR($B13286)*2+MINUTE($B13286)/30,IFERROR(VALUE(LEFT($B13286,FIND(":",$B13286)-1))*2+VALUE(MID($B13286,FIND(":",$B13286)+1,2))/30,"")))</f>
        <v/>
      </c>
      <c r="G13286" s="12">
        <f>IF($E13286="","",IF(WEEKDAY($E13286,2)&lt;6,1,0))</f>
        <v/>
      </c>
      <c r="H13286" s="12">
        <f>IF(OR($E13286="",$F13286=""),"",IF(AND($G13286=1,$F13286&gt;='Working Hours'!$C$8,$F13286&lt;'Working Hours'!$C$9),1,0))</f>
        <v/>
      </c>
    </row>
    <row r="13287">
      <c r="A13287" s="11" t="n"/>
      <c r="B13287" s="11" t="n"/>
      <c r="C13287" s="11" t="n"/>
      <c r="E13287" s="12">
        <f>IF($A13287="","",IF(ISNUMBER($A13287),$A13287,IFERROR(DATEVALUE($A13287),"")))</f>
        <v/>
      </c>
      <c r="F13287" s="12">
        <f>IF($B13287="","",IF(ISNUMBER($B13287),HOUR($B13287)*2+MINUTE($B13287)/30,IFERROR(VALUE(LEFT($B13287,FIND(":",$B13287)-1))*2+VALUE(MID($B13287,FIND(":",$B13287)+1,2))/30,"")))</f>
        <v/>
      </c>
      <c r="G13287" s="12">
        <f>IF($E13287="","",IF(WEEKDAY($E13287,2)&lt;6,1,0))</f>
        <v/>
      </c>
      <c r="H13287" s="12">
        <f>IF(OR($E13287="",$F13287=""),"",IF(AND($G13287=1,$F13287&gt;='Working Hours'!$C$8,$F13287&lt;'Working Hours'!$C$9),1,0))</f>
        <v/>
      </c>
    </row>
    <row r="13288">
      <c r="A13288" s="11" t="n"/>
      <c r="B13288" s="11" t="n"/>
      <c r="C13288" s="11" t="n"/>
      <c r="E13288" s="12">
        <f>IF($A13288="","",IF(ISNUMBER($A13288),$A13288,IFERROR(DATEVALUE($A13288),"")))</f>
        <v/>
      </c>
      <c r="F13288" s="12">
        <f>IF($B13288="","",IF(ISNUMBER($B13288),HOUR($B13288)*2+MINUTE($B13288)/30,IFERROR(VALUE(LEFT($B13288,FIND(":",$B13288)-1))*2+VALUE(MID($B13288,FIND(":",$B13288)+1,2))/30,"")))</f>
        <v/>
      </c>
      <c r="G13288" s="12">
        <f>IF($E13288="","",IF(WEEKDAY($E13288,2)&lt;6,1,0))</f>
        <v/>
      </c>
      <c r="H13288" s="12">
        <f>IF(OR($E13288="",$F13288=""),"",IF(AND($G13288=1,$F13288&gt;='Working Hours'!$C$8,$F13288&lt;'Working Hours'!$C$9),1,0))</f>
        <v/>
      </c>
    </row>
    <row r="13289">
      <c r="A13289" s="11" t="n"/>
      <c r="B13289" s="11" t="n"/>
      <c r="C13289" s="11" t="n"/>
      <c r="E13289" s="12">
        <f>IF($A13289="","",IF(ISNUMBER($A13289),$A13289,IFERROR(DATEVALUE($A13289),"")))</f>
        <v/>
      </c>
      <c r="F13289" s="12">
        <f>IF($B13289="","",IF(ISNUMBER($B13289),HOUR($B13289)*2+MINUTE($B13289)/30,IFERROR(VALUE(LEFT($B13289,FIND(":",$B13289)-1))*2+VALUE(MID($B13289,FIND(":",$B13289)+1,2))/30,"")))</f>
        <v/>
      </c>
      <c r="G13289" s="12">
        <f>IF($E13289="","",IF(WEEKDAY($E13289,2)&lt;6,1,0))</f>
        <v/>
      </c>
      <c r="H13289" s="12">
        <f>IF(OR($E13289="",$F13289=""),"",IF(AND($G13289=1,$F13289&gt;='Working Hours'!$C$8,$F13289&lt;'Working Hours'!$C$9),1,0))</f>
        <v/>
      </c>
    </row>
    <row r="13290">
      <c r="A13290" s="11" t="n"/>
      <c r="B13290" s="11" t="n"/>
      <c r="C13290" s="11" t="n"/>
      <c r="E13290" s="12">
        <f>IF($A13290="","",IF(ISNUMBER($A13290),$A13290,IFERROR(DATEVALUE($A13290),"")))</f>
        <v/>
      </c>
      <c r="F13290" s="12">
        <f>IF($B13290="","",IF(ISNUMBER($B13290),HOUR($B13290)*2+MINUTE($B13290)/30,IFERROR(VALUE(LEFT($B13290,FIND(":",$B13290)-1))*2+VALUE(MID($B13290,FIND(":",$B13290)+1,2))/30,"")))</f>
        <v/>
      </c>
      <c r="G13290" s="12">
        <f>IF($E13290="","",IF(WEEKDAY($E13290,2)&lt;6,1,0))</f>
        <v/>
      </c>
      <c r="H13290" s="12">
        <f>IF(OR($E13290="",$F13290=""),"",IF(AND($G13290=1,$F13290&gt;='Working Hours'!$C$8,$F13290&lt;'Working Hours'!$C$9),1,0))</f>
        <v/>
      </c>
    </row>
    <row r="13291">
      <c r="A13291" s="11" t="n"/>
      <c r="B13291" s="11" t="n"/>
      <c r="C13291" s="11" t="n"/>
      <c r="E13291" s="12">
        <f>IF($A13291="","",IF(ISNUMBER($A13291),$A13291,IFERROR(DATEVALUE($A13291),"")))</f>
        <v/>
      </c>
      <c r="F13291" s="12">
        <f>IF($B13291="","",IF(ISNUMBER($B13291),HOUR($B13291)*2+MINUTE($B13291)/30,IFERROR(VALUE(LEFT($B13291,FIND(":",$B13291)-1))*2+VALUE(MID($B13291,FIND(":",$B13291)+1,2))/30,"")))</f>
        <v/>
      </c>
      <c r="G13291" s="12">
        <f>IF($E13291="","",IF(WEEKDAY($E13291,2)&lt;6,1,0))</f>
        <v/>
      </c>
      <c r="H13291" s="12">
        <f>IF(OR($E13291="",$F13291=""),"",IF(AND($G13291=1,$F13291&gt;='Working Hours'!$C$8,$F13291&lt;'Working Hours'!$C$9),1,0))</f>
        <v/>
      </c>
    </row>
    <row r="13292">
      <c r="A13292" s="11" t="n"/>
      <c r="B13292" s="11" t="n"/>
      <c r="C13292" s="11" t="n"/>
      <c r="E13292" s="12">
        <f>IF($A13292="","",IF(ISNUMBER($A13292),$A13292,IFERROR(DATEVALUE($A13292),"")))</f>
        <v/>
      </c>
      <c r="F13292" s="12">
        <f>IF($B13292="","",IF(ISNUMBER($B13292),HOUR($B13292)*2+MINUTE($B13292)/30,IFERROR(VALUE(LEFT($B13292,FIND(":",$B13292)-1))*2+VALUE(MID($B13292,FIND(":",$B13292)+1,2))/30,"")))</f>
        <v/>
      </c>
      <c r="G13292" s="12">
        <f>IF($E13292="","",IF(WEEKDAY($E13292,2)&lt;6,1,0))</f>
        <v/>
      </c>
      <c r="H13292" s="12">
        <f>IF(OR($E13292="",$F13292=""),"",IF(AND($G13292=1,$F13292&gt;='Working Hours'!$C$8,$F13292&lt;'Working Hours'!$C$9),1,0))</f>
        <v/>
      </c>
    </row>
    <row r="13293">
      <c r="A13293" s="11" t="n"/>
      <c r="B13293" s="11" t="n"/>
      <c r="C13293" s="11" t="n"/>
      <c r="E13293" s="12">
        <f>IF($A13293="","",IF(ISNUMBER($A13293),$A13293,IFERROR(DATEVALUE($A13293),"")))</f>
        <v/>
      </c>
      <c r="F13293" s="12">
        <f>IF($B13293="","",IF(ISNUMBER($B13293),HOUR($B13293)*2+MINUTE($B13293)/30,IFERROR(VALUE(LEFT($B13293,FIND(":",$B13293)-1))*2+VALUE(MID($B13293,FIND(":",$B13293)+1,2))/30,"")))</f>
        <v/>
      </c>
      <c r="G13293" s="12">
        <f>IF($E13293="","",IF(WEEKDAY($E13293,2)&lt;6,1,0))</f>
        <v/>
      </c>
      <c r="H13293" s="12">
        <f>IF(OR($E13293="",$F13293=""),"",IF(AND($G13293=1,$F13293&gt;='Working Hours'!$C$8,$F13293&lt;'Working Hours'!$C$9),1,0))</f>
        <v/>
      </c>
    </row>
    <row r="13294">
      <c r="A13294" s="11" t="n"/>
      <c r="B13294" s="11" t="n"/>
      <c r="C13294" s="11" t="n"/>
      <c r="E13294" s="12">
        <f>IF($A13294="","",IF(ISNUMBER($A13294),$A13294,IFERROR(DATEVALUE($A13294),"")))</f>
        <v/>
      </c>
      <c r="F13294" s="12">
        <f>IF($B13294="","",IF(ISNUMBER($B13294),HOUR($B13294)*2+MINUTE($B13294)/30,IFERROR(VALUE(LEFT($B13294,FIND(":",$B13294)-1))*2+VALUE(MID($B13294,FIND(":",$B13294)+1,2))/30,"")))</f>
        <v/>
      </c>
      <c r="G13294" s="12">
        <f>IF($E13294="","",IF(WEEKDAY($E13294,2)&lt;6,1,0))</f>
        <v/>
      </c>
      <c r="H13294" s="12">
        <f>IF(OR($E13294="",$F13294=""),"",IF(AND($G13294=1,$F13294&gt;='Working Hours'!$C$8,$F13294&lt;'Working Hours'!$C$9),1,0))</f>
        <v/>
      </c>
    </row>
    <row r="13295">
      <c r="A13295" s="11" t="n"/>
      <c r="B13295" s="11" t="n"/>
      <c r="C13295" s="11" t="n"/>
      <c r="E13295" s="12">
        <f>IF($A13295="","",IF(ISNUMBER($A13295),$A13295,IFERROR(DATEVALUE($A13295),"")))</f>
        <v/>
      </c>
      <c r="F13295" s="12">
        <f>IF($B13295="","",IF(ISNUMBER($B13295),HOUR($B13295)*2+MINUTE($B13295)/30,IFERROR(VALUE(LEFT($B13295,FIND(":",$B13295)-1))*2+VALUE(MID($B13295,FIND(":",$B13295)+1,2))/30,"")))</f>
        <v/>
      </c>
      <c r="G13295" s="12">
        <f>IF($E13295="","",IF(WEEKDAY($E13295,2)&lt;6,1,0))</f>
        <v/>
      </c>
      <c r="H13295" s="12">
        <f>IF(OR($E13295="",$F13295=""),"",IF(AND($G13295=1,$F13295&gt;='Working Hours'!$C$8,$F13295&lt;'Working Hours'!$C$9),1,0))</f>
        <v/>
      </c>
    </row>
    <row r="13296">
      <c r="A13296" s="11" t="n"/>
      <c r="B13296" s="11" t="n"/>
      <c r="C13296" s="11" t="n"/>
      <c r="E13296" s="12">
        <f>IF($A13296="","",IF(ISNUMBER($A13296),$A13296,IFERROR(DATEVALUE($A13296),"")))</f>
        <v/>
      </c>
      <c r="F13296" s="12">
        <f>IF($B13296="","",IF(ISNUMBER($B13296),HOUR($B13296)*2+MINUTE($B13296)/30,IFERROR(VALUE(LEFT($B13296,FIND(":",$B13296)-1))*2+VALUE(MID($B13296,FIND(":",$B13296)+1,2))/30,"")))</f>
        <v/>
      </c>
      <c r="G13296" s="12">
        <f>IF($E13296="","",IF(WEEKDAY($E13296,2)&lt;6,1,0))</f>
        <v/>
      </c>
      <c r="H13296" s="12">
        <f>IF(OR($E13296="",$F13296=""),"",IF(AND($G13296=1,$F13296&gt;='Working Hours'!$C$8,$F13296&lt;'Working Hours'!$C$9),1,0))</f>
        <v/>
      </c>
    </row>
    <row r="13297">
      <c r="A13297" s="11" t="n"/>
      <c r="B13297" s="11" t="n"/>
      <c r="C13297" s="11" t="n"/>
      <c r="E13297" s="12">
        <f>IF($A13297="","",IF(ISNUMBER($A13297),$A13297,IFERROR(DATEVALUE($A13297),"")))</f>
        <v/>
      </c>
      <c r="F13297" s="12">
        <f>IF($B13297="","",IF(ISNUMBER($B13297),HOUR($B13297)*2+MINUTE($B13297)/30,IFERROR(VALUE(LEFT($B13297,FIND(":",$B13297)-1))*2+VALUE(MID($B13297,FIND(":",$B13297)+1,2))/30,"")))</f>
        <v/>
      </c>
      <c r="G13297" s="12">
        <f>IF($E13297="","",IF(WEEKDAY($E13297,2)&lt;6,1,0))</f>
        <v/>
      </c>
      <c r="H13297" s="12">
        <f>IF(OR($E13297="",$F13297=""),"",IF(AND($G13297=1,$F13297&gt;='Working Hours'!$C$8,$F13297&lt;'Working Hours'!$C$9),1,0))</f>
        <v/>
      </c>
    </row>
    <row r="13298">
      <c r="A13298" s="11" t="n"/>
      <c r="B13298" s="11" t="n"/>
      <c r="C13298" s="11" t="n"/>
      <c r="E13298" s="12">
        <f>IF($A13298="","",IF(ISNUMBER($A13298),$A13298,IFERROR(DATEVALUE($A13298),"")))</f>
        <v/>
      </c>
      <c r="F13298" s="12">
        <f>IF($B13298="","",IF(ISNUMBER($B13298),HOUR($B13298)*2+MINUTE($B13298)/30,IFERROR(VALUE(LEFT($B13298,FIND(":",$B13298)-1))*2+VALUE(MID($B13298,FIND(":",$B13298)+1,2))/30,"")))</f>
        <v/>
      </c>
      <c r="G13298" s="12">
        <f>IF($E13298="","",IF(WEEKDAY($E13298,2)&lt;6,1,0))</f>
        <v/>
      </c>
      <c r="H13298" s="12">
        <f>IF(OR($E13298="",$F13298=""),"",IF(AND($G13298=1,$F13298&gt;='Working Hours'!$C$8,$F13298&lt;'Working Hours'!$C$9),1,0))</f>
        <v/>
      </c>
    </row>
    <row r="13299">
      <c r="A13299" s="11" t="n"/>
      <c r="B13299" s="11" t="n"/>
      <c r="C13299" s="11" t="n"/>
      <c r="E13299" s="12">
        <f>IF($A13299="","",IF(ISNUMBER($A13299),$A13299,IFERROR(DATEVALUE($A13299),"")))</f>
        <v/>
      </c>
      <c r="F13299" s="12">
        <f>IF($B13299="","",IF(ISNUMBER($B13299),HOUR($B13299)*2+MINUTE($B13299)/30,IFERROR(VALUE(LEFT($B13299,FIND(":",$B13299)-1))*2+VALUE(MID($B13299,FIND(":",$B13299)+1,2))/30,"")))</f>
        <v/>
      </c>
      <c r="G13299" s="12">
        <f>IF($E13299="","",IF(WEEKDAY($E13299,2)&lt;6,1,0))</f>
        <v/>
      </c>
      <c r="H13299" s="12">
        <f>IF(OR($E13299="",$F13299=""),"",IF(AND($G13299=1,$F13299&gt;='Working Hours'!$C$8,$F13299&lt;'Working Hours'!$C$9),1,0))</f>
        <v/>
      </c>
    </row>
    <row r="13300">
      <c r="A13300" s="11" t="n"/>
      <c r="B13300" s="11" t="n"/>
      <c r="C13300" s="11" t="n"/>
      <c r="E13300" s="12">
        <f>IF($A13300="","",IF(ISNUMBER($A13300),$A13300,IFERROR(DATEVALUE($A13300),"")))</f>
        <v/>
      </c>
      <c r="F13300" s="12">
        <f>IF($B13300="","",IF(ISNUMBER($B13300),HOUR($B13300)*2+MINUTE($B13300)/30,IFERROR(VALUE(LEFT($B13300,FIND(":",$B13300)-1))*2+VALUE(MID($B13300,FIND(":",$B13300)+1,2))/30,"")))</f>
        <v/>
      </c>
      <c r="G13300" s="12">
        <f>IF($E13300="","",IF(WEEKDAY($E13300,2)&lt;6,1,0))</f>
        <v/>
      </c>
      <c r="H13300" s="12">
        <f>IF(OR($E13300="",$F13300=""),"",IF(AND($G13300=1,$F13300&gt;='Working Hours'!$C$8,$F13300&lt;'Working Hours'!$C$9),1,0))</f>
        <v/>
      </c>
    </row>
    <row r="13301">
      <c r="A13301" s="11" t="n"/>
      <c r="B13301" s="11" t="n"/>
      <c r="C13301" s="11" t="n"/>
      <c r="E13301" s="12">
        <f>IF($A13301="","",IF(ISNUMBER($A13301),$A13301,IFERROR(DATEVALUE($A13301),"")))</f>
        <v/>
      </c>
      <c r="F13301" s="12">
        <f>IF($B13301="","",IF(ISNUMBER($B13301),HOUR($B13301)*2+MINUTE($B13301)/30,IFERROR(VALUE(LEFT($B13301,FIND(":",$B13301)-1))*2+VALUE(MID($B13301,FIND(":",$B13301)+1,2))/30,"")))</f>
        <v/>
      </c>
      <c r="G13301" s="12">
        <f>IF($E13301="","",IF(WEEKDAY($E13301,2)&lt;6,1,0))</f>
        <v/>
      </c>
      <c r="H13301" s="12">
        <f>IF(OR($E13301="",$F13301=""),"",IF(AND($G13301=1,$F13301&gt;='Working Hours'!$C$8,$F13301&lt;'Working Hours'!$C$9),1,0))</f>
        <v/>
      </c>
    </row>
    <row r="13302">
      <c r="A13302" s="11" t="n"/>
      <c r="B13302" s="11" t="n"/>
      <c r="C13302" s="11" t="n"/>
      <c r="E13302" s="12">
        <f>IF($A13302="","",IF(ISNUMBER($A13302),$A13302,IFERROR(DATEVALUE($A13302),"")))</f>
        <v/>
      </c>
      <c r="F13302" s="12">
        <f>IF($B13302="","",IF(ISNUMBER($B13302),HOUR($B13302)*2+MINUTE($B13302)/30,IFERROR(VALUE(LEFT($B13302,FIND(":",$B13302)-1))*2+VALUE(MID($B13302,FIND(":",$B13302)+1,2))/30,"")))</f>
        <v/>
      </c>
      <c r="G13302" s="12">
        <f>IF($E13302="","",IF(WEEKDAY($E13302,2)&lt;6,1,0))</f>
        <v/>
      </c>
      <c r="H13302" s="12">
        <f>IF(OR($E13302="",$F13302=""),"",IF(AND($G13302=1,$F13302&gt;='Working Hours'!$C$8,$F13302&lt;'Working Hours'!$C$9),1,0))</f>
        <v/>
      </c>
    </row>
    <row r="13303">
      <c r="A13303" s="11" t="n"/>
      <c r="B13303" s="11" t="n"/>
      <c r="C13303" s="11" t="n"/>
      <c r="E13303" s="12">
        <f>IF($A13303="","",IF(ISNUMBER($A13303),$A13303,IFERROR(DATEVALUE($A13303),"")))</f>
        <v/>
      </c>
      <c r="F13303" s="12">
        <f>IF($B13303="","",IF(ISNUMBER($B13303),HOUR($B13303)*2+MINUTE($B13303)/30,IFERROR(VALUE(LEFT($B13303,FIND(":",$B13303)-1))*2+VALUE(MID($B13303,FIND(":",$B13303)+1,2))/30,"")))</f>
        <v/>
      </c>
      <c r="G13303" s="12">
        <f>IF($E13303="","",IF(WEEKDAY($E13303,2)&lt;6,1,0))</f>
        <v/>
      </c>
      <c r="H13303" s="12">
        <f>IF(OR($E13303="",$F13303=""),"",IF(AND($G13303=1,$F13303&gt;='Working Hours'!$C$8,$F13303&lt;'Working Hours'!$C$9),1,0))</f>
        <v/>
      </c>
    </row>
    <row r="13304">
      <c r="A13304" s="11" t="n"/>
      <c r="B13304" s="11" t="n"/>
      <c r="C13304" s="11" t="n"/>
      <c r="E13304" s="12">
        <f>IF($A13304="","",IF(ISNUMBER($A13304),$A13304,IFERROR(DATEVALUE($A13304),"")))</f>
        <v/>
      </c>
      <c r="F13304" s="12">
        <f>IF($B13304="","",IF(ISNUMBER($B13304),HOUR($B13304)*2+MINUTE($B13304)/30,IFERROR(VALUE(LEFT($B13304,FIND(":",$B13304)-1))*2+VALUE(MID($B13304,FIND(":",$B13304)+1,2))/30,"")))</f>
        <v/>
      </c>
      <c r="G13304" s="12">
        <f>IF($E13304="","",IF(WEEKDAY($E13304,2)&lt;6,1,0))</f>
        <v/>
      </c>
      <c r="H13304" s="12">
        <f>IF(OR($E13304="",$F13304=""),"",IF(AND($G13304=1,$F13304&gt;='Working Hours'!$C$8,$F13304&lt;'Working Hours'!$C$9),1,0))</f>
        <v/>
      </c>
    </row>
    <row r="13305">
      <c r="A13305" s="11" t="n"/>
      <c r="B13305" s="11" t="n"/>
      <c r="C13305" s="11" t="n"/>
      <c r="E13305" s="12">
        <f>IF($A13305="","",IF(ISNUMBER($A13305),$A13305,IFERROR(DATEVALUE($A13305),"")))</f>
        <v/>
      </c>
      <c r="F13305" s="12">
        <f>IF($B13305="","",IF(ISNUMBER($B13305),HOUR($B13305)*2+MINUTE($B13305)/30,IFERROR(VALUE(LEFT($B13305,FIND(":",$B13305)-1))*2+VALUE(MID($B13305,FIND(":",$B13305)+1,2))/30,"")))</f>
        <v/>
      </c>
      <c r="G13305" s="12">
        <f>IF($E13305="","",IF(WEEKDAY($E13305,2)&lt;6,1,0))</f>
        <v/>
      </c>
      <c r="H13305" s="12">
        <f>IF(OR($E13305="",$F13305=""),"",IF(AND($G13305=1,$F13305&gt;='Working Hours'!$C$8,$F13305&lt;'Working Hours'!$C$9),1,0))</f>
        <v/>
      </c>
    </row>
    <row r="13306">
      <c r="A13306" s="11" t="n"/>
      <c r="B13306" s="11" t="n"/>
      <c r="C13306" s="11" t="n"/>
      <c r="E13306" s="12">
        <f>IF($A13306="","",IF(ISNUMBER($A13306),$A13306,IFERROR(DATEVALUE($A13306),"")))</f>
        <v/>
      </c>
      <c r="F13306" s="12">
        <f>IF($B13306="","",IF(ISNUMBER($B13306),HOUR($B13306)*2+MINUTE($B13306)/30,IFERROR(VALUE(LEFT($B13306,FIND(":",$B13306)-1))*2+VALUE(MID($B13306,FIND(":",$B13306)+1,2))/30,"")))</f>
        <v/>
      </c>
      <c r="G13306" s="12">
        <f>IF($E13306="","",IF(WEEKDAY($E13306,2)&lt;6,1,0))</f>
        <v/>
      </c>
      <c r="H13306" s="12">
        <f>IF(OR($E13306="",$F13306=""),"",IF(AND($G13306=1,$F13306&gt;='Working Hours'!$C$8,$F13306&lt;'Working Hours'!$C$9),1,0))</f>
        <v/>
      </c>
    </row>
    <row r="13307">
      <c r="A13307" s="11" t="n"/>
      <c r="B13307" s="11" t="n"/>
      <c r="C13307" s="11" t="n"/>
      <c r="E13307" s="12">
        <f>IF($A13307="","",IF(ISNUMBER($A13307),$A13307,IFERROR(DATEVALUE($A13307),"")))</f>
        <v/>
      </c>
      <c r="F13307" s="12">
        <f>IF($B13307="","",IF(ISNUMBER($B13307),HOUR($B13307)*2+MINUTE($B13307)/30,IFERROR(VALUE(LEFT($B13307,FIND(":",$B13307)-1))*2+VALUE(MID($B13307,FIND(":",$B13307)+1,2))/30,"")))</f>
        <v/>
      </c>
      <c r="G13307" s="12">
        <f>IF($E13307="","",IF(WEEKDAY($E13307,2)&lt;6,1,0))</f>
        <v/>
      </c>
      <c r="H13307" s="12">
        <f>IF(OR($E13307="",$F13307=""),"",IF(AND($G13307=1,$F13307&gt;='Working Hours'!$C$8,$F13307&lt;'Working Hours'!$C$9),1,0))</f>
        <v/>
      </c>
    </row>
    <row r="13308">
      <c r="A13308" s="11" t="n"/>
      <c r="B13308" s="11" t="n"/>
      <c r="C13308" s="11" t="n"/>
      <c r="E13308" s="12">
        <f>IF($A13308="","",IF(ISNUMBER($A13308),$A13308,IFERROR(DATEVALUE($A13308),"")))</f>
        <v/>
      </c>
      <c r="F13308" s="12">
        <f>IF($B13308="","",IF(ISNUMBER($B13308),HOUR($B13308)*2+MINUTE($B13308)/30,IFERROR(VALUE(LEFT($B13308,FIND(":",$B13308)-1))*2+VALUE(MID($B13308,FIND(":",$B13308)+1,2))/30,"")))</f>
        <v/>
      </c>
      <c r="G13308" s="12">
        <f>IF($E13308="","",IF(WEEKDAY($E13308,2)&lt;6,1,0))</f>
        <v/>
      </c>
      <c r="H13308" s="12">
        <f>IF(OR($E13308="",$F13308=""),"",IF(AND($G13308=1,$F13308&gt;='Working Hours'!$C$8,$F13308&lt;'Working Hours'!$C$9),1,0))</f>
        <v/>
      </c>
    </row>
    <row r="13309">
      <c r="A13309" s="11" t="n"/>
      <c r="B13309" s="11" t="n"/>
      <c r="C13309" s="11" t="n"/>
      <c r="E13309" s="12">
        <f>IF($A13309="","",IF(ISNUMBER($A13309),$A13309,IFERROR(DATEVALUE($A13309),"")))</f>
        <v/>
      </c>
      <c r="F13309" s="12">
        <f>IF($B13309="","",IF(ISNUMBER($B13309),HOUR($B13309)*2+MINUTE($B13309)/30,IFERROR(VALUE(LEFT($B13309,FIND(":",$B13309)-1))*2+VALUE(MID($B13309,FIND(":",$B13309)+1,2))/30,"")))</f>
        <v/>
      </c>
      <c r="G13309" s="12">
        <f>IF($E13309="","",IF(WEEKDAY($E13309,2)&lt;6,1,0))</f>
        <v/>
      </c>
      <c r="H13309" s="12">
        <f>IF(OR($E13309="",$F13309=""),"",IF(AND($G13309=1,$F13309&gt;='Working Hours'!$C$8,$F13309&lt;'Working Hours'!$C$9),1,0))</f>
        <v/>
      </c>
    </row>
    <row r="13310">
      <c r="A13310" s="11" t="n"/>
      <c r="B13310" s="11" t="n"/>
      <c r="C13310" s="11" t="n"/>
      <c r="E13310" s="12">
        <f>IF($A13310="","",IF(ISNUMBER($A13310),$A13310,IFERROR(DATEVALUE($A13310),"")))</f>
        <v/>
      </c>
      <c r="F13310" s="12">
        <f>IF($B13310="","",IF(ISNUMBER($B13310),HOUR($B13310)*2+MINUTE($B13310)/30,IFERROR(VALUE(LEFT($B13310,FIND(":",$B13310)-1))*2+VALUE(MID($B13310,FIND(":",$B13310)+1,2))/30,"")))</f>
        <v/>
      </c>
      <c r="G13310" s="12">
        <f>IF($E13310="","",IF(WEEKDAY($E13310,2)&lt;6,1,0))</f>
        <v/>
      </c>
      <c r="H13310" s="12">
        <f>IF(OR($E13310="",$F13310=""),"",IF(AND($G13310=1,$F13310&gt;='Working Hours'!$C$8,$F13310&lt;'Working Hours'!$C$9),1,0))</f>
        <v/>
      </c>
    </row>
    <row r="13311">
      <c r="A13311" s="11" t="n"/>
      <c r="B13311" s="11" t="n"/>
      <c r="C13311" s="11" t="n"/>
      <c r="E13311" s="12">
        <f>IF($A13311="","",IF(ISNUMBER($A13311),$A13311,IFERROR(DATEVALUE($A13311),"")))</f>
        <v/>
      </c>
      <c r="F13311" s="12">
        <f>IF($B13311="","",IF(ISNUMBER($B13311),HOUR($B13311)*2+MINUTE($B13311)/30,IFERROR(VALUE(LEFT($B13311,FIND(":",$B13311)-1))*2+VALUE(MID($B13311,FIND(":",$B13311)+1,2))/30,"")))</f>
        <v/>
      </c>
      <c r="G13311" s="12">
        <f>IF($E13311="","",IF(WEEKDAY($E13311,2)&lt;6,1,0))</f>
        <v/>
      </c>
      <c r="H13311" s="12">
        <f>IF(OR($E13311="",$F13311=""),"",IF(AND($G13311=1,$F13311&gt;='Working Hours'!$C$8,$F13311&lt;'Working Hours'!$C$9),1,0))</f>
        <v/>
      </c>
    </row>
    <row r="13312">
      <c r="A13312" s="11" t="n"/>
      <c r="B13312" s="11" t="n"/>
      <c r="C13312" s="11" t="n"/>
      <c r="E13312" s="12">
        <f>IF($A13312="","",IF(ISNUMBER($A13312),$A13312,IFERROR(DATEVALUE($A13312),"")))</f>
        <v/>
      </c>
      <c r="F13312" s="12">
        <f>IF($B13312="","",IF(ISNUMBER($B13312),HOUR($B13312)*2+MINUTE($B13312)/30,IFERROR(VALUE(LEFT($B13312,FIND(":",$B13312)-1))*2+VALUE(MID($B13312,FIND(":",$B13312)+1,2))/30,"")))</f>
        <v/>
      </c>
      <c r="G13312" s="12">
        <f>IF($E13312="","",IF(WEEKDAY($E13312,2)&lt;6,1,0))</f>
        <v/>
      </c>
      <c r="H13312" s="12">
        <f>IF(OR($E13312="",$F13312=""),"",IF(AND($G13312=1,$F13312&gt;='Working Hours'!$C$8,$F13312&lt;'Working Hours'!$C$9),1,0))</f>
        <v/>
      </c>
    </row>
    <row r="13313">
      <c r="A13313" s="11" t="n"/>
      <c r="B13313" s="11" t="n"/>
      <c r="C13313" s="11" t="n"/>
      <c r="E13313" s="12">
        <f>IF($A13313="","",IF(ISNUMBER($A13313),$A13313,IFERROR(DATEVALUE($A13313),"")))</f>
        <v/>
      </c>
      <c r="F13313" s="12">
        <f>IF($B13313="","",IF(ISNUMBER($B13313),HOUR($B13313)*2+MINUTE($B13313)/30,IFERROR(VALUE(LEFT($B13313,FIND(":",$B13313)-1))*2+VALUE(MID($B13313,FIND(":",$B13313)+1,2))/30,"")))</f>
        <v/>
      </c>
      <c r="G13313" s="12">
        <f>IF($E13313="","",IF(WEEKDAY($E13313,2)&lt;6,1,0))</f>
        <v/>
      </c>
      <c r="H13313" s="12">
        <f>IF(OR($E13313="",$F13313=""),"",IF(AND($G13313=1,$F13313&gt;='Working Hours'!$C$8,$F13313&lt;'Working Hours'!$C$9),1,0))</f>
        <v/>
      </c>
    </row>
    <row r="13314">
      <c r="A13314" s="11" t="n"/>
      <c r="B13314" s="11" t="n"/>
      <c r="C13314" s="11" t="n"/>
      <c r="E13314" s="12">
        <f>IF($A13314="","",IF(ISNUMBER($A13314),$A13314,IFERROR(DATEVALUE($A13314),"")))</f>
        <v/>
      </c>
      <c r="F13314" s="12">
        <f>IF($B13314="","",IF(ISNUMBER($B13314),HOUR($B13314)*2+MINUTE($B13314)/30,IFERROR(VALUE(LEFT($B13314,FIND(":",$B13314)-1))*2+VALUE(MID($B13314,FIND(":",$B13314)+1,2))/30,"")))</f>
        <v/>
      </c>
      <c r="G13314" s="12">
        <f>IF($E13314="","",IF(WEEKDAY($E13314,2)&lt;6,1,0))</f>
        <v/>
      </c>
      <c r="H13314" s="12">
        <f>IF(OR($E13314="",$F13314=""),"",IF(AND($G13314=1,$F13314&gt;='Working Hours'!$C$8,$F13314&lt;'Working Hours'!$C$9),1,0))</f>
        <v/>
      </c>
    </row>
    <row r="13315">
      <c r="A13315" s="11" t="n"/>
      <c r="B13315" s="11" t="n"/>
      <c r="C13315" s="11" t="n"/>
      <c r="E13315" s="12">
        <f>IF($A13315="","",IF(ISNUMBER($A13315),$A13315,IFERROR(DATEVALUE($A13315),"")))</f>
        <v/>
      </c>
      <c r="F13315" s="12">
        <f>IF($B13315="","",IF(ISNUMBER($B13315),HOUR($B13315)*2+MINUTE($B13315)/30,IFERROR(VALUE(LEFT($B13315,FIND(":",$B13315)-1))*2+VALUE(MID($B13315,FIND(":",$B13315)+1,2))/30,"")))</f>
        <v/>
      </c>
      <c r="G13315" s="12">
        <f>IF($E13315="","",IF(WEEKDAY($E13315,2)&lt;6,1,0))</f>
        <v/>
      </c>
      <c r="H13315" s="12">
        <f>IF(OR($E13315="",$F13315=""),"",IF(AND($G13315=1,$F13315&gt;='Working Hours'!$C$8,$F13315&lt;'Working Hours'!$C$9),1,0))</f>
        <v/>
      </c>
    </row>
    <row r="13316">
      <c r="A13316" s="11" t="n"/>
      <c r="B13316" s="11" t="n"/>
      <c r="C13316" s="11" t="n"/>
      <c r="E13316" s="12">
        <f>IF($A13316="","",IF(ISNUMBER($A13316),$A13316,IFERROR(DATEVALUE($A13316),"")))</f>
        <v/>
      </c>
      <c r="F13316" s="12">
        <f>IF($B13316="","",IF(ISNUMBER($B13316),HOUR($B13316)*2+MINUTE($B13316)/30,IFERROR(VALUE(LEFT($B13316,FIND(":",$B13316)-1))*2+VALUE(MID($B13316,FIND(":",$B13316)+1,2))/30,"")))</f>
        <v/>
      </c>
      <c r="G13316" s="12">
        <f>IF($E13316="","",IF(WEEKDAY($E13316,2)&lt;6,1,0))</f>
        <v/>
      </c>
      <c r="H13316" s="12">
        <f>IF(OR($E13316="",$F13316=""),"",IF(AND($G13316=1,$F13316&gt;='Working Hours'!$C$8,$F13316&lt;'Working Hours'!$C$9),1,0))</f>
        <v/>
      </c>
    </row>
    <row r="13317">
      <c r="A13317" s="11" t="n"/>
      <c r="B13317" s="11" t="n"/>
      <c r="C13317" s="11" t="n"/>
      <c r="E13317" s="12">
        <f>IF($A13317="","",IF(ISNUMBER($A13317),$A13317,IFERROR(DATEVALUE($A13317),"")))</f>
        <v/>
      </c>
      <c r="F13317" s="12">
        <f>IF($B13317="","",IF(ISNUMBER($B13317),HOUR($B13317)*2+MINUTE($B13317)/30,IFERROR(VALUE(LEFT($B13317,FIND(":",$B13317)-1))*2+VALUE(MID($B13317,FIND(":",$B13317)+1,2))/30,"")))</f>
        <v/>
      </c>
      <c r="G13317" s="12">
        <f>IF($E13317="","",IF(WEEKDAY($E13317,2)&lt;6,1,0))</f>
        <v/>
      </c>
      <c r="H13317" s="12">
        <f>IF(OR($E13317="",$F13317=""),"",IF(AND($G13317=1,$F13317&gt;='Working Hours'!$C$8,$F13317&lt;'Working Hours'!$C$9),1,0))</f>
        <v/>
      </c>
    </row>
    <row r="13318">
      <c r="A13318" s="11" t="n"/>
      <c r="B13318" s="11" t="n"/>
      <c r="C13318" s="11" t="n"/>
      <c r="E13318" s="12">
        <f>IF($A13318="","",IF(ISNUMBER($A13318),$A13318,IFERROR(DATEVALUE($A13318),"")))</f>
        <v/>
      </c>
      <c r="F13318" s="12">
        <f>IF($B13318="","",IF(ISNUMBER($B13318),HOUR($B13318)*2+MINUTE($B13318)/30,IFERROR(VALUE(LEFT($B13318,FIND(":",$B13318)-1))*2+VALUE(MID($B13318,FIND(":",$B13318)+1,2))/30,"")))</f>
        <v/>
      </c>
      <c r="G13318" s="12">
        <f>IF($E13318="","",IF(WEEKDAY($E13318,2)&lt;6,1,0))</f>
        <v/>
      </c>
      <c r="H13318" s="12">
        <f>IF(OR($E13318="",$F13318=""),"",IF(AND($G13318=1,$F13318&gt;='Working Hours'!$C$8,$F13318&lt;'Working Hours'!$C$9),1,0))</f>
        <v/>
      </c>
    </row>
    <row r="13319">
      <c r="A13319" s="11" t="n"/>
      <c r="B13319" s="11" t="n"/>
      <c r="C13319" s="11" t="n"/>
      <c r="E13319" s="12">
        <f>IF($A13319="","",IF(ISNUMBER($A13319),$A13319,IFERROR(DATEVALUE($A13319),"")))</f>
        <v/>
      </c>
      <c r="F13319" s="12">
        <f>IF($B13319="","",IF(ISNUMBER($B13319),HOUR($B13319)*2+MINUTE($B13319)/30,IFERROR(VALUE(LEFT($B13319,FIND(":",$B13319)-1))*2+VALUE(MID($B13319,FIND(":",$B13319)+1,2))/30,"")))</f>
        <v/>
      </c>
      <c r="G13319" s="12">
        <f>IF($E13319="","",IF(WEEKDAY($E13319,2)&lt;6,1,0))</f>
        <v/>
      </c>
      <c r="H13319" s="12">
        <f>IF(OR($E13319="",$F13319=""),"",IF(AND($G13319=1,$F13319&gt;='Working Hours'!$C$8,$F13319&lt;'Working Hours'!$C$9),1,0))</f>
        <v/>
      </c>
    </row>
    <row r="13320">
      <c r="A13320" s="11" t="n"/>
      <c r="B13320" s="11" t="n"/>
      <c r="C13320" s="11" t="n"/>
      <c r="E13320" s="12">
        <f>IF($A13320="","",IF(ISNUMBER($A13320),$A13320,IFERROR(DATEVALUE($A13320),"")))</f>
        <v/>
      </c>
      <c r="F13320" s="12">
        <f>IF($B13320="","",IF(ISNUMBER($B13320),HOUR($B13320)*2+MINUTE($B13320)/30,IFERROR(VALUE(LEFT($B13320,FIND(":",$B13320)-1))*2+VALUE(MID($B13320,FIND(":",$B13320)+1,2))/30,"")))</f>
        <v/>
      </c>
      <c r="G13320" s="12">
        <f>IF($E13320="","",IF(WEEKDAY($E13320,2)&lt;6,1,0))</f>
        <v/>
      </c>
      <c r="H13320" s="12">
        <f>IF(OR($E13320="",$F13320=""),"",IF(AND($G13320=1,$F13320&gt;='Working Hours'!$C$8,$F13320&lt;'Working Hours'!$C$9),1,0))</f>
        <v/>
      </c>
    </row>
    <row r="13321">
      <c r="A13321" s="11" t="n"/>
      <c r="B13321" s="11" t="n"/>
      <c r="C13321" s="11" t="n"/>
      <c r="E13321" s="12">
        <f>IF($A13321="","",IF(ISNUMBER($A13321),$A13321,IFERROR(DATEVALUE($A13321),"")))</f>
        <v/>
      </c>
      <c r="F13321" s="12">
        <f>IF($B13321="","",IF(ISNUMBER($B13321),HOUR($B13321)*2+MINUTE($B13321)/30,IFERROR(VALUE(LEFT($B13321,FIND(":",$B13321)-1))*2+VALUE(MID($B13321,FIND(":",$B13321)+1,2))/30,"")))</f>
        <v/>
      </c>
      <c r="G13321" s="12">
        <f>IF($E13321="","",IF(WEEKDAY($E13321,2)&lt;6,1,0))</f>
        <v/>
      </c>
      <c r="H13321" s="12">
        <f>IF(OR($E13321="",$F13321=""),"",IF(AND($G13321=1,$F13321&gt;='Working Hours'!$C$8,$F13321&lt;'Working Hours'!$C$9),1,0))</f>
        <v/>
      </c>
    </row>
    <row r="13322">
      <c r="A13322" s="11" t="n"/>
      <c r="B13322" s="11" t="n"/>
      <c r="C13322" s="11" t="n"/>
      <c r="E13322" s="12">
        <f>IF($A13322="","",IF(ISNUMBER($A13322),$A13322,IFERROR(DATEVALUE($A13322),"")))</f>
        <v/>
      </c>
      <c r="F13322" s="12">
        <f>IF($B13322="","",IF(ISNUMBER($B13322),HOUR($B13322)*2+MINUTE($B13322)/30,IFERROR(VALUE(LEFT($B13322,FIND(":",$B13322)-1))*2+VALUE(MID($B13322,FIND(":",$B13322)+1,2))/30,"")))</f>
        <v/>
      </c>
      <c r="G13322" s="12">
        <f>IF($E13322="","",IF(WEEKDAY($E13322,2)&lt;6,1,0))</f>
        <v/>
      </c>
      <c r="H13322" s="12">
        <f>IF(OR($E13322="",$F13322=""),"",IF(AND($G13322=1,$F13322&gt;='Working Hours'!$C$8,$F13322&lt;'Working Hours'!$C$9),1,0))</f>
        <v/>
      </c>
    </row>
    <row r="13323">
      <c r="A13323" s="11" t="n"/>
      <c r="B13323" s="11" t="n"/>
      <c r="C13323" s="11" t="n"/>
      <c r="E13323" s="12">
        <f>IF($A13323="","",IF(ISNUMBER($A13323),$A13323,IFERROR(DATEVALUE($A13323),"")))</f>
        <v/>
      </c>
      <c r="F13323" s="12">
        <f>IF($B13323="","",IF(ISNUMBER($B13323),HOUR($B13323)*2+MINUTE($B13323)/30,IFERROR(VALUE(LEFT($B13323,FIND(":",$B13323)-1))*2+VALUE(MID($B13323,FIND(":",$B13323)+1,2))/30,"")))</f>
        <v/>
      </c>
      <c r="G13323" s="12">
        <f>IF($E13323="","",IF(WEEKDAY($E13323,2)&lt;6,1,0))</f>
        <v/>
      </c>
      <c r="H13323" s="12">
        <f>IF(OR($E13323="",$F13323=""),"",IF(AND($G13323=1,$F13323&gt;='Working Hours'!$C$8,$F13323&lt;'Working Hours'!$C$9),1,0))</f>
        <v/>
      </c>
    </row>
    <row r="13324">
      <c r="A13324" s="11" t="n"/>
      <c r="B13324" s="11" t="n"/>
      <c r="C13324" s="11" t="n"/>
      <c r="E13324" s="12">
        <f>IF($A13324="","",IF(ISNUMBER($A13324),$A13324,IFERROR(DATEVALUE($A13324),"")))</f>
        <v/>
      </c>
      <c r="F13324" s="12">
        <f>IF($B13324="","",IF(ISNUMBER($B13324),HOUR($B13324)*2+MINUTE($B13324)/30,IFERROR(VALUE(LEFT($B13324,FIND(":",$B13324)-1))*2+VALUE(MID($B13324,FIND(":",$B13324)+1,2))/30,"")))</f>
        <v/>
      </c>
      <c r="G13324" s="12">
        <f>IF($E13324="","",IF(WEEKDAY($E13324,2)&lt;6,1,0))</f>
        <v/>
      </c>
      <c r="H13324" s="12">
        <f>IF(OR($E13324="",$F13324=""),"",IF(AND($G13324=1,$F13324&gt;='Working Hours'!$C$8,$F13324&lt;'Working Hours'!$C$9),1,0))</f>
        <v/>
      </c>
    </row>
    <row r="13325">
      <c r="A13325" s="11" t="n"/>
      <c r="B13325" s="11" t="n"/>
      <c r="C13325" s="11" t="n"/>
      <c r="E13325" s="12">
        <f>IF($A13325="","",IF(ISNUMBER($A13325),$A13325,IFERROR(DATEVALUE($A13325),"")))</f>
        <v/>
      </c>
      <c r="F13325" s="12">
        <f>IF($B13325="","",IF(ISNUMBER($B13325),HOUR($B13325)*2+MINUTE($B13325)/30,IFERROR(VALUE(LEFT($B13325,FIND(":",$B13325)-1))*2+VALUE(MID($B13325,FIND(":",$B13325)+1,2))/30,"")))</f>
        <v/>
      </c>
      <c r="G13325" s="12">
        <f>IF($E13325="","",IF(WEEKDAY($E13325,2)&lt;6,1,0))</f>
        <v/>
      </c>
      <c r="H13325" s="12">
        <f>IF(OR($E13325="",$F13325=""),"",IF(AND($G13325=1,$F13325&gt;='Working Hours'!$C$8,$F13325&lt;'Working Hours'!$C$9),1,0))</f>
        <v/>
      </c>
    </row>
    <row r="13326">
      <c r="A13326" s="11" t="n"/>
      <c r="B13326" s="11" t="n"/>
      <c r="C13326" s="11" t="n"/>
      <c r="E13326" s="12">
        <f>IF($A13326="","",IF(ISNUMBER($A13326),$A13326,IFERROR(DATEVALUE($A13326),"")))</f>
        <v/>
      </c>
      <c r="F13326" s="12">
        <f>IF($B13326="","",IF(ISNUMBER($B13326),HOUR($B13326)*2+MINUTE($B13326)/30,IFERROR(VALUE(LEFT($B13326,FIND(":",$B13326)-1))*2+VALUE(MID($B13326,FIND(":",$B13326)+1,2))/30,"")))</f>
        <v/>
      </c>
      <c r="G13326" s="12">
        <f>IF($E13326="","",IF(WEEKDAY($E13326,2)&lt;6,1,0))</f>
        <v/>
      </c>
      <c r="H13326" s="12">
        <f>IF(OR($E13326="",$F13326=""),"",IF(AND($G13326=1,$F13326&gt;='Working Hours'!$C$8,$F13326&lt;'Working Hours'!$C$9),1,0))</f>
        <v/>
      </c>
    </row>
    <row r="13327">
      <c r="A13327" s="11" t="n"/>
      <c r="B13327" s="11" t="n"/>
      <c r="C13327" s="11" t="n"/>
      <c r="E13327" s="12">
        <f>IF($A13327="","",IF(ISNUMBER($A13327),$A13327,IFERROR(DATEVALUE($A13327),"")))</f>
        <v/>
      </c>
      <c r="F13327" s="12">
        <f>IF($B13327="","",IF(ISNUMBER($B13327),HOUR($B13327)*2+MINUTE($B13327)/30,IFERROR(VALUE(LEFT($B13327,FIND(":",$B13327)-1))*2+VALUE(MID($B13327,FIND(":",$B13327)+1,2))/30,"")))</f>
        <v/>
      </c>
      <c r="G13327" s="12">
        <f>IF($E13327="","",IF(WEEKDAY($E13327,2)&lt;6,1,0))</f>
        <v/>
      </c>
      <c r="H13327" s="12">
        <f>IF(OR($E13327="",$F13327=""),"",IF(AND($G13327=1,$F13327&gt;='Working Hours'!$C$8,$F13327&lt;'Working Hours'!$C$9),1,0))</f>
        <v/>
      </c>
    </row>
    <row r="13328">
      <c r="A13328" s="11" t="n"/>
      <c r="B13328" s="11" t="n"/>
      <c r="C13328" s="11" t="n"/>
      <c r="E13328" s="12">
        <f>IF($A13328="","",IF(ISNUMBER($A13328),$A13328,IFERROR(DATEVALUE($A13328),"")))</f>
        <v/>
      </c>
      <c r="F13328" s="12">
        <f>IF($B13328="","",IF(ISNUMBER($B13328),HOUR($B13328)*2+MINUTE($B13328)/30,IFERROR(VALUE(LEFT($B13328,FIND(":",$B13328)-1))*2+VALUE(MID($B13328,FIND(":",$B13328)+1,2))/30,"")))</f>
        <v/>
      </c>
      <c r="G13328" s="12">
        <f>IF($E13328="","",IF(WEEKDAY($E13328,2)&lt;6,1,0))</f>
        <v/>
      </c>
      <c r="H13328" s="12">
        <f>IF(OR($E13328="",$F13328=""),"",IF(AND($G13328=1,$F13328&gt;='Working Hours'!$C$8,$F13328&lt;'Working Hours'!$C$9),1,0))</f>
        <v/>
      </c>
    </row>
    <row r="13329">
      <c r="A13329" s="11" t="n"/>
      <c r="B13329" s="11" t="n"/>
      <c r="C13329" s="11" t="n"/>
      <c r="E13329" s="12">
        <f>IF($A13329="","",IF(ISNUMBER($A13329),$A13329,IFERROR(DATEVALUE($A13329),"")))</f>
        <v/>
      </c>
      <c r="F13329" s="12">
        <f>IF($B13329="","",IF(ISNUMBER($B13329),HOUR($B13329)*2+MINUTE($B13329)/30,IFERROR(VALUE(LEFT($B13329,FIND(":",$B13329)-1))*2+VALUE(MID($B13329,FIND(":",$B13329)+1,2))/30,"")))</f>
        <v/>
      </c>
      <c r="G13329" s="12">
        <f>IF($E13329="","",IF(WEEKDAY($E13329,2)&lt;6,1,0))</f>
        <v/>
      </c>
      <c r="H13329" s="12">
        <f>IF(OR($E13329="",$F13329=""),"",IF(AND($G13329=1,$F13329&gt;='Working Hours'!$C$8,$F13329&lt;'Working Hours'!$C$9),1,0))</f>
        <v/>
      </c>
    </row>
    <row r="13330">
      <c r="A13330" s="11" t="n"/>
      <c r="B13330" s="11" t="n"/>
      <c r="C13330" s="11" t="n"/>
      <c r="E13330" s="12">
        <f>IF($A13330="","",IF(ISNUMBER($A13330),$A13330,IFERROR(DATEVALUE($A13330),"")))</f>
        <v/>
      </c>
      <c r="F13330" s="12">
        <f>IF($B13330="","",IF(ISNUMBER($B13330),HOUR($B13330)*2+MINUTE($B13330)/30,IFERROR(VALUE(LEFT($B13330,FIND(":",$B13330)-1))*2+VALUE(MID($B13330,FIND(":",$B13330)+1,2))/30,"")))</f>
        <v/>
      </c>
      <c r="G13330" s="12">
        <f>IF($E13330="","",IF(WEEKDAY($E13330,2)&lt;6,1,0))</f>
        <v/>
      </c>
      <c r="H13330" s="12">
        <f>IF(OR($E13330="",$F13330=""),"",IF(AND($G13330=1,$F13330&gt;='Working Hours'!$C$8,$F13330&lt;'Working Hours'!$C$9),1,0))</f>
        <v/>
      </c>
    </row>
    <row r="13331">
      <c r="A13331" s="11" t="n"/>
      <c r="B13331" s="11" t="n"/>
      <c r="C13331" s="11" t="n"/>
      <c r="E13331" s="12">
        <f>IF($A13331="","",IF(ISNUMBER($A13331),$A13331,IFERROR(DATEVALUE($A13331),"")))</f>
        <v/>
      </c>
      <c r="F13331" s="12">
        <f>IF($B13331="","",IF(ISNUMBER($B13331),HOUR($B13331)*2+MINUTE($B13331)/30,IFERROR(VALUE(LEFT($B13331,FIND(":",$B13331)-1))*2+VALUE(MID($B13331,FIND(":",$B13331)+1,2))/30,"")))</f>
        <v/>
      </c>
      <c r="G13331" s="12">
        <f>IF($E13331="","",IF(WEEKDAY($E13331,2)&lt;6,1,0))</f>
        <v/>
      </c>
      <c r="H13331" s="12">
        <f>IF(OR($E13331="",$F13331=""),"",IF(AND($G13331=1,$F13331&gt;='Working Hours'!$C$8,$F13331&lt;'Working Hours'!$C$9),1,0))</f>
        <v/>
      </c>
    </row>
    <row r="13332">
      <c r="A13332" s="11" t="n"/>
      <c r="B13332" s="11" t="n"/>
      <c r="C13332" s="11" t="n"/>
      <c r="E13332" s="12">
        <f>IF($A13332="","",IF(ISNUMBER($A13332),$A13332,IFERROR(DATEVALUE($A13332),"")))</f>
        <v/>
      </c>
      <c r="F13332" s="12">
        <f>IF($B13332="","",IF(ISNUMBER($B13332),HOUR($B13332)*2+MINUTE($B13332)/30,IFERROR(VALUE(LEFT($B13332,FIND(":",$B13332)-1))*2+VALUE(MID($B13332,FIND(":",$B13332)+1,2))/30,"")))</f>
        <v/>
      </c>
      <c r="G13332" s="12">
        <f>IF($E13332="","",IF(WEEKDAY($E13332,2)&lt;6,1,0))</f>
        <v/>
      </c>
      <c r="H13332" s="12">
        <f>IF(OR($E13332="",$F13332=""),"",IF(AND($G13332=1,$F13332&gt;='Working Hours'!$C$8,$F13332&lt;'Working Hours'!$C$9),1,0))</f>
        <v/>
      </c>
    </row>
    <row r="13333">
      <c r="A13333" s="11" t="n"/>
      <c r="B13333" s="11" t="n"/>
      <c r="C13333" s="11" t="n"/>
      <c r="E13333" s="12">
        <f>IF($A13333="","",IF(ISNUMBER($A13333),$A13333,IFERROR(DATEVALUE($A13333),"")))</f>
        <v/>
      </c>
      <c r="F13333" s="12">
        <f>IF($B13333="","",IF(ISNUMBER($B13333),HOUR($B13333)*2+MINUTE($B13333)/30,IFERROR(VALUE(LEFT($B13333,FIND(":",$B13333)-1))*2+VALUE(MID($B13333,FIND(":",$B13333)+1,2))/30,"")))</f>
        <v/>
      </c>
      <c r="G13333" s="12">
        <f>IF($E13333="","",IF(WEEKDAY($E13333,2)&lt;6,1,0))</f>
        <v/>
      </c>
      <c r="H13333" s="12">
        <f>IF(OR($E13333="",$F13333=""),"",IF(AND($G13333=1,$F13333&gt;='Working Hours'!$C$8,$F13333&lt;'Working Hours'!$C$9),1,0))</f>
        <v/>
      </c>
    </row>
    <row r="13334">
      <c r="A13334" s="11" t="n"/>
      <c r="B13334" s="11" t="n"/>
      <c r="C13334" s="11" t="n"/>
      <c r="E13334" s="12">
        <f>IF($A13334="","",IF(ISNUMBER($A13334),$A13334,IFERROR(DATEVALUE($A13334),"")))</f>
        <v/>
      </c>
      <c r="F13334" s="12">
        <f>IF($B13334="","",IF(ISNUMBER($B13334),HOUR($B13334)*2+MINUTE($B13334)/30,IFERROR(VALUE(LEFT($B13334,FIND(":",$B13334)-1))*2+VALUE(MID($B13334,FIND(":",$B13334)+1,2))/30,"")))</f>
        <v/>
      </c>
      <c r="G13334" s="12">
        <f>IF($E13334="","",IF(WEEKDAY($E13334,2)&lt;6,1,0))</f>
        <v/>
      </c>
      <c r="H13334" s="12">
        <f>IF(OR($E13334="",$F13334=""),"",IF(AND($G13334=1,$F13334&gt;='Working Hours'!$C$8,$F13334&lt;'Working Hours'!$C$9),1,0))</f>
        <v/>
      </c>
    </row>
    <row r="13335">
      <c r="A13335" s="11" t="n"/>
      <c r="B13335" s="11" t="n"/>
      <c r="C13335" s="11" t="n"/>
      <c r="E13335" s="12">
        <f>IF($A13335="","",IF(ISNUMBER($A13335),$A13335,IFERROR(DATEVALUE($A13335),"")))</f>
        <v/>
      </c>
      <c r="F13335" s="12">
        <f>IF($B13335="","",IF(ISNUMBER($B13335),HOUR($B13335)*2+MINUTE($B13335)/30,IFERROR(VALUE(LEFT($B13335,FIND(":",$B13335)-1))*2+VALUE(MID($B13335,FIND(":",$B13335)+1,2))/30,"")))</f>
        <v/>
      </c>
      <c r="G13335" s="12">
        <f>IF($E13335="","",IF(WEEKDAY($E13335,2)&lt;6,1,0))</f>
        <v/>
      </c>
      <c r="H13335" s="12">
        <f>IF(OR($E13335="",$F13335=""),"",IF(AND($G13335=1,$F13335&gt;='Working Hours'!$C$8,$F13335&lt;'Working Hours'!$C$9),1,0))</f>
        <v/>
      </c>
    </row>
    <row r="13336">
      <c r="A13336" s="11" t="n"/>
      <c r="B13336" s="11" t="n"/>
      <c r="C13336" s="11" t="n"/>
      <c r="E13336" s="12">
        <f>IF($A13336="","",IF(ISNUMBER($A13336),$A13336,IFERROR(DATEVALUE($A13336),"")))</f>
        <v/>
      </c>
      <c r="F13336" s="12">
        <f>IF($B13336="","",IF(ISNUMBER($B13336),HOUR($B13336)*2+MINUTE($B13336)/30,IFERROR(VALUE(LEFT($B13336,FIND(":",$B13336)-1))*2+VALUE(MID($B13336,FIND(":",$B13336)+1,2))/30,"")))</f>
        <v/>
      </c>
      <c r="G13336" s="12">
        <f>IF($E13336="","",IF(WEEKDAY($E13336,2)&lt;6,1,0))</f>
        <v/>
      </c>
      <c r="H13336" s="12">
        <f>IF(OR($E13336="",$F13336=""),"",IF(AND($G13336=1,$F13336&gt;='Working Hours'!$C$8,$F13336&lt;'Working Hours'!$C$9),1,0))</f>
        <v/>
      </c>
    </row>
    <row r="13337">
      <c r="A13337" s="11" t="n"/>
      <c r="B13337" s="11" t="n"/>
      <c r="C13337" s="11" t="n"/>
      <c r="E13337" s="12">
        <f>IF($A13337="","",IF(ISNUMBER($A13337),$A13337,IFERROR(DATEVALUE($A13337),"")))</f>
        <v/>
      </c>
      <c r="F13337" s="12">
        <f>IF($B13337="","",IF(ISNUMBER($B13337),HOUR($B13337)*2+MINUTE($B13337)/30,IFERROR(VALUE(LEFT($B13337,FIND(":",$B13337)-1))*2+VALUE(MID($B13337,FIND(":",$B13337)+1,2))/30,"")))</f>
        <v/>
      </c>
      <c r="G13337" s="12">
        <f>IF($E13337="","",IF(WEEKDAY($E13337,2)&lt;6,1,0))</f>
        <v/>
      </c>
      <c r="H13337" s="12">
        <f>IF(OR($E13337="",$F13337=""),"",IF(AND($G13337=1,$F13337&gt;='Working Hours'!$C$8,$F13337&lt;'Working Hours'!$C$9),1,0))</f>
        <v/>
      </c>
    </row>
    <row r="13338">
      <c r="A13338" s="11" t="n"/>
      <c r="B13338" s="11" t="n"/>
      <c r="C13338" s="11" t="n"/>
      <c r="E13338" s="12">
        <f>IF($A13338="","",IF(ISNUMBER($A13338),$A13338,IFERROR(DATEVALUE($A13338),"")))</f>
        <v/>
      </c>
      <c r="F13338" s="12">
        <f>IF($B13338="","",IF(ISNUMBER($B13338),HOUR($B13338)*2+MINUTE($B13338)/30,IFERROR(VALUE(LEFT($B13338,FIND(":",$B13338)-1))*2+VALUE(MID($B13338,FIND(":",$B13338)+1,2))/30,"")))</f>
        <v/>
      </c>
      <c r="G13338" s="12">
        <f>IF($E13338="","",IF(WEEKDAY($E13338,2)&lt;6,1,0))</f>
        <v/>
      </c>
      <c r="H13338" s="12">
        <f>IF(OR($E13338="",$F13338=""),"",IF(AND($G13338=1,$F13338&gt;='Working Hours'!$C$8,$F13338&lt;'Working Hours'!$C$9),1,0))</f>
        <v/>
      </c>
    </row>
    <row r="13339">
      <c r="A13339" s="11" t="n"/>
      <c r="B13339" s="11" t="n"/>
      <c r="C13339" s="11" t="n"/>
      <c r="E13339" s="12">
        <f>IF($A13339="","",IF(ISNUMBER($A13339),$A13339,IFERROR(DATEVALUE($A13339),"")))</f>
        <v/>
      </c>
      <c r="F13339" s="12">
        <f>IF($B13339="","",IF(ISNUMBER($B13339),HOUR($B13339)*2+MINUTE($B13339)/30,IFERROR(VALUE(LEFT($B13339,FIND(":",$B13339)-1))*2+VALUE(MID($B13339,FIND(":",$B13339)+1,2))/30,"")))</f>
        <v/>
      </c>
      <c r="G13339" s="12">
        <f>IF($E13339="","",IF(WEEKDAY($E13339,2)&lt;6,1,0))</f>
        <v/>
      </c>
      <c r="H13339" s="12">
        <f>IF(OR($E13339="",$F13339=""),"",IF(AND($G13339=1,$F13339&gt;='Working Hours'!$C$8,$F13339&lt;'Working Hours'!$C$9),1,0))</f>
        <v/>
      </c>
    </row>
    <row r="13340">
      <c r="A13340" s="11" t="n"/>
      <c r="B13340" s="11" t="n"/>
      <c r="C13340" s="11" t="n"/>
      <c r="E13340" s="12">
        <f>IF($A13340="","",IF(ISNUMBER($A13340),$A13340,IFERROR(DATEVALUE($A13340),"")))</f>
        <v/>
      </c>
      <c r="F13340" s="12">
        <f>IF($B13340="","",IF(ISNUMBER($B13340),HOUR($B13340)*2+MINUTE($B13340)/30,IFERROR(VALUE(LEFT($B13340,FIND(":",$B13340)-1))*2+VALUE(MID($B13340,FIND(":",$B13340)+1,2))/30,"")))</f>
        <v/>
      </c>
      <c r="G13340" s="12">
        <f>IF($E13340="","",IF(WEEKDAY($E13340,2)&lt;6,1,0))</f>
        <v/>
      </c>
      <c r="H13340" s="12">
        <f>IF(OR($E13340="",$F13340=""),"",IF(AND($G13340=1,$F13340&gt;='Working Hours'!$C$8,$F13340&lt;'Working Hours'!$C$9),1,0))</f>
        <v/>
      </c>
    </row>
    <row r="13341">
      <c r="A13341" s="11" t="n"/>
      <c r="B13341" s="11" t="n"/>
      <c r="C13341" s="11" t="n"/>
      <c r="E13341" s="12">
        <f>IF($A13341="","",IF(ISNUMBER($A13341),$A13341,IFERROR(DATEVALUE($A13341),"")))</f>
        <v/>
      </c>
      <c r="F13341" s="12">
        <f>IF($B13341="","",IF(ISNUMBER($B13341),HOUR($B13341)*2+MINUTE($B13341)/30,IFERROR(VALUE(LEFT($B13341,FIND(":",$B13341)-1))*2+VALUE(MID($B13341,FIND(":",$B13341)+1,2))/30,"")))</f>
        <v/>
      </c>
      <c r="G13341" s="12">
        <f>IF($E13341="","",IF(WEEKDAY($E13341,2)&lt;6,1,0))</f>
        <v/>
      </c>
      <c r="H13341" s="12">
        <f>IF(OR($E13341="",$F13341=""),"",IF(AND($G13341=1,$F13341&gt;='Working Hours'!$C$8,$F13341&lt;'Working Hours'!$C$9),1,0))</f>
        <v/>
      </c>
    </row>
    <row r="13342">
      <c r="A13342" s="11" t="n"/>
      <c r="B13342" s="11" t="n"/>
      <c r="C13342" s="11" t="n"/>
      <c r="E13342" s="12">
        <f>IF($A13342="","",IF(ISNUMBER($A13342),$A13342,IFERROR(DATEVALUE($A13342),"")))</f>
        <v/>
      </c>
      <c r="F13342" s="12">
        <f>IF($B13342="","",IF(ISNUMBER($B13342),HOUR($B13342)*2+MINUTE($B13342)/30,IFERROR(VALUE(LEFT($B13342,FIND(":",$B13342)-1))*2+VALUE(MID($B13342,FIND(":",$B13342)+1,2))/30,"")))</f>
        <v/>
      </c>
      <c r="G13342" s="12">
        <f>IF($E13342="","",IF(WEEKDAY($E13342,2)&lt;6,1,0))</f>
        <v/>
      </c>
      <c r="H13342" s="12">
        <f>IF(OR($E13342="",$F13342=""),"",IF(AND($G13342=1,$F13342&gt;='Working Hours'!$C$8,$F13342&lt;'Working Hours'!$C$9),1,0))</f>
        <v/>
      </c>
    </row>
    <row r="13343">
      <c r="A13343" s="11" t="n"/>
      <c r="B13343" s="11" t="n"/>
      <c r="C13343" s="11" t="n"/>
      <c r="E13343" s="12">
        <f>IF($A13343="","",IF(ISNUMBER($A13343),$A13343,IFERROR(DATEVALUE($A13343),"")))</f>
        <v/>
      </c>
      <c r="F13343" s="12">
        <f>IF($B13343="","",IF(ISNUMBER($B13343),HOUR($B13343)*2+MINUTE($B13343)/30,IFERROR(VALUE(LEFT($B13343,FIND(":",$B13343)-1))*2+VALUE(MID($B13343,FIND(":",$B13343)+1,2))/30,"")))</f>
        <v/>
      </c>
      <c r="G13343" s="12">
        <f>IF($E13343="","",IF(WEEKDAY($E13343,2)&lt;6,1,0))</f>
        <v/>
      </c>
      <c r="H13343" s="12">
        <f>IF(OR($E13343="",$F13343=""),"",IF(AND($G13343=1,$F13343&gt;='Working Hours'!$C$8,$F13343&lt;'Working Hours'!$C$9),1,0))</f>
        <v/>
      </c>
    </row>
    <row r="13344">
      <c r="A13344" s="11" t="n"/>
      <c r="B13344" s="11" t="n"/>
      <c r="C13344" s="11" t="n"/>
      <c r="E13344" s="12">
        <f>IF($A13344="","",IF(ISNUMBER($A13344),$A13344,IFERROR(DATEVALUE($A13344),"")))</f>
        <v/>
      </c>
      <c r="F13344" s="12">
        <f>IF($B13344="","",IF(ISNUMBER($B13344),HOUR($B13344)*2+MINUTE($B13344)/30,IFERROR(VALUE(LEFT($B13344,FIND(":",$B13344)-1))*2+VALUE(MID($B13344,FIND(":",$B13344)+1,2))/30,"")))</f>
        <v/>
      </c>
      <c r="G13344" s="12">
        <f>IF($E13344="","",IF(WEEKDAY($E13344,2)&lt;6,1,0))</f>
        <v/>
      </c>
      <c r="H13344" s="12">
        <f>IF(OR($E13344="",$F13344=""),"",IF(AND($G13344=1,$F13344&gt;='Working Hours'!$C$8,$F13344&lt;'Working Hours'!$C$9),1,0))</f>
        <v/>
      </c>
    </row>
    <row r="13345">
      <c r="A13345" s="11" t="n"/>
      <c r="B13345" s="11" t="n"/>
      <c r="C13345" s="11" t="n"/>
      <c r="E13345" s="12">
        <f>IF($A13345="","",IF(ISNUMBER($A13345),$A13345,IFERROR(DATEVALUE($A13345),"")))</f>
        <v/>
      </c>
      <c r="F13345" s="12">
        <f>IF($B13345="","",IF(ISNUMBER($B13345),HOUR($B13345)*2+MINUTE($B13345)/30,IFERROR(VALUE(LEFT($B13345,FIND(":",$B13345)-1))*2+VALUE(MID($B13345,FIND(":",$B13345)+1,2))/30,"")))</f>
        <v/>
      </c>
      <c r="G13345" s="12">
        <f>IF($E13345="","",IF(WEEKDAY($E13345,2)&lt;6,1,0))</f>
        <v/>
      </c>
      <c r="H13345" s="12">
        <f>IF(OR($E13345="",$F13345=""),"",IF(AND($G13345=1,$F13345&gt;='Working Hours'!$C$8,$F13345&lt;'Working Hours'!$C$9),1,0))</f>
        <v/>
      </c>
    </row>
    <row r="13346">
      <c r="A13346" s="11" t="n"/>
      <c r="B13346" s="11" t="n"/>
      <c r="C13346" s="11" t="n"/>
      <c r="E13346" s="12">
        <f>IF($A13346="","",IF(ISNUMBER($A13346),$A13346,IFERROR(DATEVALUE($A13346),"")))</f>
        <v/>
      </c>
      <c r="F13346" s="12">
        <f>IF($B13346="","",IF(ISNUMBER($B13346),HOUR($B13346)*2+MINUTE($B13346)/30,IFERROR(VALUE(LEFT($B13346,FIND(":",$B13346)-1))*2+VALUE(MID($B13346,FIND(":",$B13346)+1,2))/30,"")))</f>
        <v/>
      </c>
      <c r="G13346" s="12">
        <f>IF($E13346="","",IF(WEEKDAY($E13346,2)&lt;6,1,0))</f>
        <v/>
      </c>
      <c r="H13346" s="12">
        <f>IF(OR($E13346="",$F13346=""),"",IF(AND($G13346=1,$F13346&gt;='Working Hours'!$C$8,$F13346&lt;'Working Hours'!$C$9),1,0))</f>
        <v/>
      </c>
    </row>
    <row r="13347">
      <c r="A13347" s="11" t="n"/>
      <c r="B13347" s="11" t="n"/>
      <c r="C13347" s="11" t="n"/>
      <c r="E13347" s="12">
        <f>IF($A13347="","",IF(ISNUMBER($A13347),$A13347,IFERROR(DATEVALUE($A13347),"")))</f>
        <v/>
      </c>
      <c r="F13347" s="12">
        <f>IF($B13347="","",IF(ISNUMBER($B13347),HOUR($B13347)*2+MINUTE($B13347)/30,IFERROR(VALUE(LEFT($B13347,FIND(":",$B13347)-1))*2+VALUE(MID($B13347,FIND(":",$B13347)+1,2))/30,"")))</f>
        <v/>
      </c>
      <c r="G13347" s="12">
        <f>IF($E13347="","",IF(WEEKDAY($E13347,2)&lt;6,1,0))</f>
        <v/>
      </c>
      <c r="H13347" s="12">
        <f>IF(OR($E13347="",$F13347=""),"",IF(AND($G13347=1,$F13347&gt;='Working Hours'!$C$8,$F13347&lt;'Working Hours'!$C$9),1,0))</f>
        <v/>
      </c>
    </row>
    <row r="13348">
      <c r="A13348" s="11" t="n"/>
      <c r="B13348" s="11" t="n"/>
      <c r="C13348" s="11" t="n"/>
      <c r="E13348" s="12">
        <f>IF($A13348="","",IF(ISNUMBER($A13348),$A13348,IFERROR(DATEVALUE($A13348),"")))</f>
        <v/>
      </c>
      <c r="F13348" s="12">
        <f>IF($B13348="","",IF(ISNUMBER($B13348),HOUR($B13348)*2+MINUTE($B13348)/30,IFERROR(VALUE(LEFT($B13348,FIND(":",$B13348)-1))*2+VALUE(MID($B13348,FIND(":",$B13348)+1,2))/30,"")))</f>
        <v/>
      </c>
      <c r="G13348" s="12">
        <f>IF($E13348="","",IF(WEEKDAY($E13348,2)&lt;6,1,0))</f>
        <v/>
      </c>
      <c r="H13348" s="12">
        <f>IF(OR($E13348="",$F13348=""),"",IF(AND($G13348=1,$F13348&gt;='Working Hours'!$C$8,$F13348&lt;'Working Hours'!$C$9),1,0))</f>
        <v/>
      </c>
    </row>
    <row r="13349">
      <c r="A13349" s="11" t="n"/>
      <c r="B13349" s="11" t="n"/>
      <c r="C13349" s="11" t="n"/>
      <c r="E13349" s="12">
        <f>IF($A13349="","",IF(ISNUMBER($A13349),$A13349,IFERROR(DATEVALUE($A13349),"")))</f>
        <v/>
      </c>
      <c r="F13349" s="12">
        <f>IF($B13349="","",IF(ISNUMBER($B13349),HOUR($B13349)*2+MINUTE($B13349)/30,IFERROR(VALUE(LEFT($B13349,FIND(":",$B13349)-1))*2+VALUE(MID($B13349,FIND(":",$B13349)+1,2))/30,"")))</f>
        <v/>
      </c>
      <c r="G13349" s="12">
        <f>IF($E13349="","",IF(WEEKDAY($E13349,2)&lt;6,1,0))</f>
        <v/>
      </c>
      <c r="H13349" s="12">
        <f>IF(OR($E13349="",$F13349=""),"",IF(AND($G13349=1,$F13349&gt;='Working Hours'!$C$8,$F13349&lt;'Working Hours'!$C$9),1,0))</f>
        <v/>
      </c>
    </row>
    <row r="13350">
      <c r="A13350" s="11" t="n"/>
      <c r="B13350" s="11" t="n"/>
      <c r="C13350" s="11" t="n"/>
      <c r="E13350" s="12">
        <f>IF($A13350="","",IF(ISNUMBER($A13350),$A13350,IFERROR(DATEVALUE($A13350),"")))</f>
        <v/>
      </c>
      <c r="F13350" s="12">
        <f>IF($B13350="","",IF(ISNUMBER($B13350),HOUR($B13350)*2+MINUTE($B13350)/30,IFERROR(VALUE(LEFT($B13350,FIND(":",$B13350)-1))*2+VALUE(MID($B13350,FIND(":",$B13350)+1,2))/30,"")))</f>
        <v/>
      </c>
      <c r="G13350" s="12">
        <f>IF($E13350="","",IF(WEEKDAY($E13350,2)&lt;6,1,0))</f>
        <v/>
      </c>
      <c r="H13350" s="12">
        <f>IF(OR($E13350="",$F13350=""),"",IF(AND($G13350=1,$F13350&gt;='Working Hours'!$C$8,$F13350&lt;'Working Hours'!$C$9),1,0))</f>
        <v/>
      </c>
    </row>
    <row r="13351">
      <c r="A13351" s="11" t="n"/>
      <c r="B13351" s="11" t="n"/>
      <c r="C13351" s="11" t="n"/>
      <c r="E13351" s="12">
        <f>IF($A13351="","",IF(ISNUMBER($A13351),$A13351,IFERROR(DATEVALUE($A13351),"")))</f>
        <v/>
      </c>
      <c r="F13351" s="12">
        <f>IF($B13351="","",IF(ISNUMBER($B13351),HOUR($B13351)*2+MINUTE($B13351)/30,IFERROR(VALUE(LEFT($B13351,FIND(":",$B13351)-1))*2+VALUE(MID($B13351,FIND(":",$B13351)+1,2))/30,"")))</f>
        <v/>
      </c>
      <c r="G13351" s="12">
        <f>IF($E13351="","",IF(WEEKDAY($E13351,2)&lt;6,1,0))</f>
        <v/>
      </c>
      <c r="H13351" s="12">
        <f>IF(OR($E13351="",$F13351=""),"",IF(AND($G13351=1,$F13351&gt;='Working Hours'!$C$8,$F13351&lt;'Working Hours'!$C$9),1,0))</f>
        <v/>
      </c>
    </row>
    <row r="13352">
      <c r="A13352" s="11" t="n"/>
      <c r="B13352" s="11" t="n"/>
      <c r="C13352" s="11" t="n"/>
      <c r="E13352" s="12">
        <f>IF($A13352="","",IF(ISNUMBER($A13352),$A13352,IFERROR(DATEVALUE($A13352),"")))</f>
        <v/>
      </c>
      <c r="F13352" s="12">
        <f>IF($B13352="","",IF(ISNUMBER($B13352),HOUR($B13352)*2+MINUTE($B13352)/30,IFERROR(VALUE(LEFT($B13352,FIND(":",$B13352)-1))*2+VALUE(MID($B13352,FIND(":",$B13352)+1,2))/30,"")))</f>
        <v/>
      </c>
      <c r="G13352" s="12">
        <f>IF($E13352="","",IF(WEEKDAY($E13352,2)&lt;6,1,0))</f>
        <v/>
      </c>
      <c r="H13352" s="12">
        <f>IF(OR($E13352="",$F13352=""),"",IF(AND($G13352=1,$F13352&gt;='Working Hours'!$C$8,$F13352&lt;'Working Hours'!$C$9),1,0))</f>
        <v/>
      </c>
    </row>
    <row r="13353">
      <c r="A13353" s="11" t="n"/>
      <c r="B13353" s="11" t="n"/>
      <c r="C13353" s="11" t="n"/>
      <c r="E13353" s="12">
        <f>IF($A13353="","",IF(ISNUMBER($A13353),$A13353,IFERROR(DATEVALUE($A13353),"")))</f>
        <v/>
      </c>
      <c r="F13353" s="12">
        <f>IF($B13353="","",IF(ISNUMBER($B13353),HOUR($B13353)*2+MINUTE($B13353)/30,IFERROR(VALUE(LEFT($B13353,FIND(":",$B13353)-1))*2+VALUE(MID($B13353,FIND(":",$B13353)+1,2))/30,"")))</f>
        <v/>
      </c>
      <c r="G13353" s="12">
        <f>IF($E13353="","",IF(WEEKDAY($E13353,2)&lt;6,1,0))</f>
        <v/>
      </c>
      <c r="H13353" s="12">
        <f>IF(OR($E13353="",$F13353=""),"",IF(AND($G13353=1,$F13353&gt;='Working Hours'!$C$8,$F13353&lt;'Working Hours'!$C$9),1,0))</f>
        <v/>
      </c>
    </row>
    <row r="13354">
      <c r="A13354" s="11" t="n"/>
      <c r="B13354" s="11" t="n"/>
      <c r="C13354" s="11" t="n"/>
      <c r="E13354" s="12">
        <f>IF($A13354="","",IF(ISNUMBER($A13354),$A13354,IFERROR(DATEVALUE($A13354),"")))</f>
        <v/>
      </c>
      <c r="F13354" s="12">
        <f>IF($B13354="","",IF(ISNUMBER($B13354),HOUR($B13354)*2+MINUTE($B13354)/30,IFERROR(VALUE(LEFT($B13354,FIND(":",$B13354)-1))*2+VALUE(MID($B13354,FIND(":",$B13354)+1,2))/30,"")))</f>
        <v/>
      </c>
      <c r="G13354" s="12">
        <f>IF($E13354="","",IF(WEEKDAY($E13354,2)&lt;6,1,0))</f>
        <v/>
      </c>
      <c r="H13354" s="12">
        <f>IF(OR($E13354="",$F13354=""),"",IF(AND($G13354=1,$F13354&gt;='Working Hours'!$C$8,$F13354&lt;'Working Hours'!$C$9),1,0))</f>
        <v/>
      </c>
    </row>
    <row r="13355">
      <c r="A13355" s="11" t="n"/>
      <c r="B13355" s="11" t="n"/>
      <c r="C13355" s="11" t="n"/>
      <c r="E13355" s="12">
        <f>IF($A13355="","",IF(ISNUMBER($A13355),$A13355,IFERROR(DATEVALUE($A13355),"")))</f>
        <v/>
      </c>
      <c r="F13355" s="12">
        <f>IF($B13355="","",IF(ISNUMBER($B13355),HOUR($B13355)*2+MINUTE($B13355)/30,IFERROR(VALUE(LEFT($B13355,FIND(":",$B13355)-1))*2+VALUE(MID($B13355,FIND(":",$B13355)+1,2))/30,"")))</f>
        <v/>
      </c>
      <c r="G13355" s="12">
        <f>IF($E13355="","",IF(WEEKDAY($E13355,2)&lt;6,1,0))</f>
        <v/>
      </c>
      <c r="H13355" s="12">
        <f>IF(OR($E13355="",$F13355=""),"",IF(AND($G13355=1,$F13355&gt;='Working Hours'!$C$8,$F13355&lt;'Working Hours'!$C$9),1,0))</f>
        <v/>
      </c>
    </row>
    <row r="13356">
      <c r="A13356" s="11" t="n"/>
      <c r="B13356" s="11" t="n"/>
      <c r="C13356" s="11" t="n"/>
      <c r="E13356" s="12">
        <f>IF($A13356="","",IF(ISNUMBER($A13356),$A13356,IFERROR(DATEVALUE($A13356),"")))</f>
        <v/>
      </c>
      <c r="F13356" s="12">
        <f>IF($B13356="","",IF(ISNUMBER($B13356),HOUR($B13356)*2+MINUTE($B13356)/30,IFERROR(VALUE(LEFT($B13356,FIND(":",$B13356)-1))*2+VALUE(MID($B13356,FIND(":",$B13356)+1,2))/30,"")))</f>
        <v/>
      </c>
      <c r="G13356" s="12">
        <f>IF($E13356="","",IF(WEEKDAY($E13356,2)&lt;6,1,0))</f>
        <v/>
      </c>
      <c r="H13356" s="12">
        <f>IF(OR($E13356="",$F13356=""),"",IF(AND($G13356=1,$F13356&gt;='Working Hours'!$C$8,$F13356&lt;'Working Hours'!$C$9),1,0))</f>
        <v/>
      </c>
    </row>
    <row r="13357">
      <c r="A13357" s="11" t="n"/>
      <c r="B13357" s="11" t="n"/>
      <c r="C13357" s="11" t="n"/>
      <c r="E13357" s="12">
        <f>IF($A13357="","",IF(ISNUMBER($A13357),$A13357,IFERROR(DATEVALUE($A13357),"")))</f>
        <v/>
      </c>
      <c r="F13357" s="12">
        <f>IF($B13357="","",IF(ISNUMBER($B13357),HOUR($B13357)*2+MINUTE($B13357)/30,IFERROR(VALUE(LEFT($B13357,FIND(":",$B13357)-1))*2+VALUE(MID($B13357,FIND(":",$B13357)+1,2))/30,"")))</f>
        <v/>
      </c>
      <c r="G13357" s="12">
        <f>IF($E13357="","",IF(WEEKDAY($E13357,2)&lt;6,1,0))</f>
        <v/>
      </c>
      <c r="H13357" s="12">
        <f>IF(OR($E13357="",$F13357=""),"",IF(AND($G13357=1,$F13357&gt;='Working Hours'!$C$8,$F13357&lt;'Working Hours'!$C$9),1,0))</f>
        <v/>
      </c>
    </row>
    <row r="13358">
      <c r="A13358" s="11" t="n"/>
      <c r="B13358" s="11" t="n"/>
      <c r="C13358" s="11" t="n"/>
      <c r="E13358" s="12">
        <f>IF($A13358="","",IF(ISNUMBER($A13358),$A13358,IFERROR(DATEVALUE($A13358),"")))</f>
        <v/>
      </c>
      <c r="F13358" s="12">
        <f>IF($B13358="","",IF(ISNUMBER($B13358),HOUR($B13358)*2+MINUTE($B13358)/30,IFERROR(VALUE(LEFT($B13358,FIND(":",$B13358)-1))*2+VALUE(MID($B13358,FIND(":",$B13358)+1,2))/30,"")))</f>
        <v/>
      </c>
      <c r="G13358" s="12">
        <f>IF($E13358="","",IF(WEEKDAY($E13358,2)&lt;6,1,0))</f>
        <v/>
      </c>
      <c r="H13358" s="12">
        <f>IF(OR($E13358="",$F13358=""),"",IF(AND($G13358=1,$F13358&gt;='Working Hours'!$C$8,$F13358&lt;'Working Hours'!$C$9),1,0))</f>
        <v/>
      </c>
    </row>
    <row r="13359">
      <c r="A13359" s="11" t="n"/>
      <c r="B13359" s="11" t="n"/>
      <c r="C13359" s="11" t="n"/>
      <c r="E13359" s="12">
        <f>IF($A13359="","",IF(ISNUMBER($A13359),$A13359,IFERROR(DATEVALUE($A13359),"")))</f>
        <v/>
      </c>
      <c r="F13359" s="12">
        <f>IF($B13359="","",IF(ISNUMBER($B13359),HOUR($B13359)*2+MINUTE($B13359)/30,IFERROR(VALUE(LEFT($B13359,FIND(":",$B13359)-1))*2+VALUE(MID($B13359,FIND(":",$B13359)+1,2))/30,"")))</f>
        <v/>
      </c>
      <c r="G13359" s="12">
        <f>IF($E13359="","",IF(WEEKDAY($E13359,2)&lt;6,1,0))</f>
        <v/>
      </c>
      <c r="H13359" s="12">
        <f>IF(OR($E13359="",$F13359=""),"",IF(AND($G13359=1,$F13359&gt;='Working Hours'!$C$8,$F13359&lt;'Working Hours'!$C$9),1,0))</f>
        <v/>
      </c>
    </row>
    <row r="13360">
      <c r="A13360" s="11" t="n"/>
      <c r="B13360" s="11" t="n"/>
      <c r="C13360" s="11" t="n"/>
      <c r="E13360" s="12">
        <f>IF($A13360="","",IF(ISNUMBER($A13360),$A13360,IFERROR(DATEVALUE($A13360),"")))</f>
        <v/>
      </c>
      <c r="F13360" s="12">
        <f>IF($B13360="","",IF(ISNUMBER($B13360),HOUR($B13360)*2+MINUTE($B13360)/30,IFERROR(VALUE(LEFT($B13360,FIND(":",$B13360)-1))*2+VALUE(MID($B13360,FIND(":",$B13360)+1,2))/30,"")))</f>
        <v/>
      </c>
      <c r="G13360" s="12">
        <f>IF($E13360="","",IF(WEEKDAY($E13360,2)&lt;6,1,0))</f>
        <v/>
      </c>
      <c r="H13360" s="12">
        <f>IF(OR($E13360="",$F13360=""),"",IF(AND($G13360=1,$F13360&gt;='Working Hours'!$C$8,$F13360&lt;'Working Hours'!$C$9),1,0))</f>
        <v/>
      </c>
    </row>
    <row r="13361">
      <c r="A13361" s="11" t="n"/>
      <c r="B13361" s="11" t="n"/>
      <c r="C13361" s="11" t="n"/>
      <c r="E13361" s="12">
        <f>IF($A13361="","",IF(ISNUMBER($A13361),$A13361,IFERROR(DATEVALUE($A13361),"")))</f>
        <v/>
      </c>
      <c r="F13361" s="12">
        <f>IF($B13361="","",IF(ISNUMBER($B13361),HOUR($B13361)*2+MINUTE($B13361)/30,IFERROR(VALUE(LEFT($B13361,FIND(":",$B13361)-1))*2+VALUE(MID($B13361,FIND(":",$B13361)+1,2))/30,"")))</f>
        <v/>
      </c>
      <c r="G13361" s="12">
        <f>IF($E13361="","",IF(WEEKDAY($E13361,2)&lt;6,1,0))</f>
        <v/>
      </c>
      <c r="H13361" s="12">
        <f>IF(OR($E13361="",$F13361=""),"",IF(AND($G13361=1,$F13361&gt;='Working Hours'!$C$8,$F13361&lt;'Working Hours'!$C$9),1,0))</f>
        <v/>
      </c>
    </row>
    <row r="13362">
      <c r="A13362" s="11" t="n"/>
      <c r="B13362" s="11" t="n"/>
      <c r="C13362" s="11" t="n"/>
      <c r="E13362" s="12">
        <f>IF($A13362="","",IF(ISNUMBER($A13362),$A13362,IFERROR(DATEVALUE($A13362),"")))</f>
        <v/>
      </c>
      <c r="F13362" s="12">
        <f>IF($B13362="","",IF(ISNUMBER($B13362),HOUR($B13362)*2+MINUTE($B13362)/30,IFERROR(VALUE(LEFT($B13362,FIND(":",$B13362)-1))*2+VALUE(MID($B13362,FIND(":",$B13362)+1,2))/30,"")))</f>
        <v/>
      </c>
      <c r="G13362" s="12">
        <f>IF($E13362="","",IF(WEEKDAY($E13362,2)&lt;6,1,0))</f>
        <v/>
      </c>
      <c r="H13362" s="12">
        <f>IF(OR($E13362="",$F13362=""),"",IF(AND($G13362=1,$F13362&gt;='Working Hours'!$C$8,$F13362&lt;'Working Hours'!$C$9),1,0))</f>
        <v/>
      </c>
    </row>
    <row r="13363">
      <c r="A13363" s="11" t="n"/>
      <c r="B13363" s="11" t="n"/>
      <c r="C13363" s="11" t="n"/>
      <c r="E13363" s="12">
        <f>IF($A13363="","",IF(ISNUMBER($A13363),$A13363,IFERROR(DATEVALUE($A13363),"")))</f>
        <v/>
      </c>
      <c r="F13363" s="12">
        <f>IF($B13363="","",IF(ISNUMBER($B13363),HOUR($B13363)*2+MINUTE($B13363)/30,IFERROR(VALUE(LEFT($B13363,FIND(":",$B13363)-1))*2+VALUE(MID($B13363,FIND(":",$B13363)+1,2))/30,"")))</f>
        <v/>
      </c>
      <c r="G13363" s="12">
        <f>IF($E13363="","",IF(WEEKDAY($E13363,2)&lt;6,1,0))</f>
        <v/>
      </c>
      <c r="H13363" s="12">
        <f>IF(OR($E13363="",$F13363=""),"",IF(AND($G13363=1,$F13363&gt;='Working Hours'!$C$8,$F13363&lt;'Working Hours'!$C$9),1,0))</f>
        <v/>
      </c>
    </row>
    <row r="13364">
      <c r="A13364" s="11" t="n"/>
      <c r="B13364" s="11" t="n"/>
      <c r="C13364" s="11" t="n"/>
      <c r="E13364" s="12">
        <f>IF($A13364="","",IF(ISNUMBER($A13364),$A13364,IFERROR(DATEVALUE($A13364),"")))</f>
        <v/>
      </c>
      <c r="F13364" s="12">
        <f>IF($B13364="","",IF(ISNUMBER($B13364),HOUR($B13364)*2+MINUTE($B13364)/30,IFERROR(VALUE(LEFT($B13364,FIND(":",$B13364)-1))*2+VALUE(MID($B13364,FIND(":",$B13364)+1,2))/30,"")))</f>
        <v/>
      </c>
      <c r="G13364" s="12">
        <f>IF($E13364="","",IF(WEEKDAY($E13364,2)&lt;6,1,0))</f>
        <v/>
      </c>
      <c r="H13364" s="12">
        <f>IF(OR($E13364="",$F13364=""),"",IF(AND($G13364=1,$F13364&gt;='Working Hours'!$C$8,$F13364&lt;'Working Hours'!$C$9),1,0))</f>
        <v/>
      </c>
    </row>
    <row r="13365">
      <c r="A13365" s="11" t="n"/>
      <c r="B13365" s="11" t="n"/>
      <c r="C13365" s="11" t="n"/>
      <c r="E13365" s="12">
        <f>IF($A13365="","",IF(ISNUMBER($A13365),$A13365,IFERROR(DATEVALUE($A13365),"")))</f>
        <v/>
      </c>
      <c r="F13365" s="12">
        <f>IF($B13365="","",IF(ISNUMBER($B13365),HOUR($B13365)*2+MINUTE($B13365)/30,IFERROR(VALUE(LEFT($B13365,FIND(":",$B13365)-1))*2+VALUE(MID($B13365,FIND(":",$B13365)+1,2))/30,"")))</f>
        <v/>
      </c>
      <c r="G13365" s="12">
        <f>IF($E13365="","",IF(WEEKDAY($E13365,2)&lt;6,1,0))</f>
        <v/>
      </c>
      <c r="H13365" s="12">
        <f>IF(OR($E13365="",$F13365=""),"",IF(AND($G13365=1,$F13365&gt;='Working Hours'!$C$8,$F13365&lt;'Working Hours'!$C$9),1,0))</f>
        <v/>
      </c>
    </row>
    <row r="13366">
      <c r="A13366" s="11" t="n"/>
      <c r="B13366" s="11" t="n"/>
      <c r="C13366" s="11" t="n"/>
      <c r="E13366" s="12">
        <f>IF($A13366="","",IF(ISNUMBER($A13366),$A13366,IFERROR(DATEVALUE($A13366),"")))</f>
        <v/>
      </c>
      <c r="F13366" s="12">
        <f>IF($B13366="","",IF(ISNUMBER($B13366),HOUR($B13366)*2+MINUTE($B13366)/30,IFERROR(VALUE(LEFT($B13366,FIND(":",$B13366)-1))*2+VALUE(MID($B13366,FIND(":",$B13366)+1,2))/30,"")))</f>
        <v/>
      </c>
      <c r="G13366" s="12">
        <f>IF($E13366="","",IF(WEEKDAY($E13366,2)&lt;6,1,0))</f>
        <v/>
      </c>
      <c r="H13366" s="12">
        <f>IF(OR($E13366="",$F13366=""),"",IF(AND($G13366=1,$F13366&gt;='Working Hours'!$C$8,$F13366&lt;'Working Hours'!$C$9),1,0))</f>
        <v/>
      </c>
    </row>
    <row r="13367">
      <c r="A13367" s="11" t="n"/>
      <c r="B13367" s="11" t="n"/>
      <c r="C13367" s="11" t="n"/>
      <c r="E13367" s="12">
        <f>IF($A13367="","",IF(ISNUMBER($A13367),$A13367,IFERROR(DATEVALUE($A13367),"")))</f>
        <v/>
      </c>
      <c r="F13367" s="12">
        <f>IF($B13367="","",IF(ISNUMBER($B13367),HOUR($B13367)*2+MINUTE($B13367)/30,IFERROR(VALUE(LEFT($B13367,FIND(":",$B13367)-1))*2+VALUE(MID($B13367,FIND(":",$B13367)+1,2))/30,"")))</f>
        <v/>
      </c>
      <c r="G13367" s="12">
        <f>IF($E13367="","",IF(WEEKDAY($E13367,2)&lt;6,1,0))</f>
        <v/>
      </c>
      <c r="H13367" s="12">
        <f>IF(OR($E13367="",$F13367=""),"",IF(AND($G13367=1,$F13367&gt;='Working Hours'!$C$8,$F13367&lt;'Working Hours'!$C$9),1,0))</f>
        <v/>
      </c>
    </row>
    <row r="13368">
      <c r="A13368" s="11" t="n"/>
      <c r="B13368" s="11" t="n"/>
      <c r="C13368" s="11" t="n"/>
      <c r="E13368" s="12">
        <f>IF($A13368="","",IF(ISNUMBER($A13368),$A13368,IFERROR(DATEVALUE($A13368),"")))</f>
        <v/>
      </c>
      <c r="F13368" s="12">
        <f>IF($B13368="","",IF(ISNUMBER($B13368),HOUR($B13368)*2+MINUTE($B13368)/30,IFERROR(VALUE(LEFT($B13368,FIND(":",$B13368)-1))*2+VALUE(MID($B13368,FIND(":",$B13368)+1,2))/30,"")))</f>
        <v/>
      </c>
      <c r="G13368" s="12">
        <f>IF($E13368="","",IF(WEEKDAY($E13368,2)&lt;6,1,0))</f>
        <v/>
      </c>
      <c r="H13368" s="12">
        <f>IF(OR($E13368="",$F13368=""),"",IF(AND($G13368=1,$F13368&gt;='Working Hours'!$C$8,$F13368&lt;'Working Hours'!$C$9),1,0))</f>
        <v/>
      </c>
    </row>
    <row r="13369">
      <c r="A13369" s="11" t="n"/>
      <c r="B13369" s="11" t="n"/>
      <c r="C13369" s="11" t="n"/>
      <c r="E13369" s="12">
        <f>IF($A13369="","",IF(ISNUMBER($A13369),$A13369,IFERROR(DATEVALUE($A13369),"")))</f>
        <v/>
      </c>
      <c r="F13369" s="12">
        <f>IF($B13369="","",IF(ISNUMBER($B13369),HOUR($B13369)*2+MINUTE($B13369)/30,IFERROR(VALUE(LEFT($B13369,FIND(":",$B13369)-1))*2+VALUE(MID($B13369,FIND(":",$B13369)+1,2))/30,"")))</f>
        <v/>
      </c>
      <c r="G13369" s="12">
        <f>IF($E13369="","",IF(WEEKDAY($E13369,2)&lt;6,1,0))</f>
        <v/>
      </c>
      <c r="H13369" s="12">
        <f>IF(OR($E13369="",$F13369=""),"",IF(AND($G13369=1,$F13369&gt;='Working Hours'!$C$8,$F13369&lt;'Working Hours'!$C$9),1,0))</f>
        <v/>
      </c>
    </row>
    <row r="13370">
      <c r="A13370" s="11" t="n"/>
      <c r="B13370" s="11" t="n"/>
      <c r="C13370" s="11" t="n"/>
      <c r="E13370" s="12">
        <f>IF($A13370="","",IF(ISNUMBER($A13370),$A13370,IFERROR(DATEVALUE($A13370),"")))</f>
        <v/>
      </c>
      <c r="F13370" s="12">
        <f>IF($B13370="","",IF(ISNUMBER($B13370),HOUR($B13370)*2+MINUTE($B13370)/30,IFERROR(VALUE(LEFT($B13370,FIND(":",$B13370)-1))*2+VALUE(MID($B13370,FIND(":",$B13370)+1,2))/30,"")))</f>
        <v/>
      </c>
      <c r="G13370" s="12">
        <f>IF($E13370="","",IF(WEEKDAY($E13370,2)&lt;6,1,0))</f>
        <v/>
      </c>
      <c r="H13370" s="12">
        <f>IF(OR($E13370="",$F13370=""),"",IF(AND($G13370=1,$F13370&gt;='Working Hours'!$C$8,$F13370&lt;'Working Hours'!$C$9),1,0))</f>
        <v/>
      </c>
    </row>
    <row r="13371">
      <c r="A13371" s="11" t="n"/>
      <c r="B13371" s="11" t="n"/>
      <c r="C13371" s="11" t="n"/>
      <c r="E13371" s="12">
        <f>IF($A13371="","",IF(ISNUMBER($A13371),$A13371,IFERROR(DATEVALUE($A13371),"")))</f>
        <v/>
      </c>
      <c r="F13371" s="12">
        <f>IF($B13371="","",IF(ISNUMBER($B13371),HOUR($B13371)*2+MINUTE($B13371)/30,IFERROR(VALUE(LEFT($B13371,FIND(":",$B13371)-1))*2+VALUE(MID($B13371,FIND(":",$B13371)+1,2))/30,"")))</f>
        <v/>
      </c>
      <c r="G13371" s="12">
        <f>IF($E13371="","",IF(WEEKDAY($E13371,2)&lt;6,1,0))</f>
        <v/>
      </c>
      <c r="H13371" s="12">
        <f>IF(OR($E13371="",$F13371=""),"",IF(AND($G13371=1,$F13371&gt;='Working Hours'!$C$8,$F13371&lt;'Working Hours'!$C$9),1,0))</f>
        <v/>
      </c>
    </row>
    <row r="13372">
      <c r="A13372" s="11" t="n"/>
      <c r="B13372" s="11" t="n"/>
      <c r="C13372" s="11" t="n"/>
      <c r="E13372" s="12">
        <f>IF($A13372="","",IF(ISNUMBER($A13372),$A13372,IFERROR(DATEVALUE($A13372),"")))</f>
        <v/>
      </c>
      <c r="F13372" s="12">
        <f>IF($B13372="","",IF(ISNUMBER($B13372),HOUR($B13372)*2+MINUTE($B13372)/30,IFERROR(VALUE(LEFT($B13372,FIND(":",$B13372)-1))*2+VALUE(MID($B13372,FIND(":",$B13372)+1,2))/30,"")))</f>
        <v/>
      </c>
      <c r="G13372" s="12">
        <f>IF($E13372="","",IF(WEEKDAY($E13372,2)&lt;6,1,0))</f>
        <v/>
      </c>
      <c r="H13372" s="12">
        <f>IF(OR($E13372="",$F13372=""),"",IF(AND($G13372=1,$F13372&gt;='Working Hours'!$C$8,$F13372&lt;'Working Hours'!$C$9),1,0))</f>
        <v/>
      </c>
    </row>
    <row r="13373">
      <c r="A13373" s="11" t="n"/>
      <c r="B13373" s="11" t="n"/>
      <c r="C13373" s="11" t="n"/>
      <c r="E13373" s="12">
        <f>IF($A13373="","",IF(ISNUMBER($A13373),$A13373,IFERROR(DATEVALUE($A13373),"")))</f>
        <v/>
      </c>
      <c r="F13373" s="12">
        <f>IF($B13373="","",IF(ISNUMBER($B13373),HOUR($B13373)*2+MINUTE($B13373)/30,IFERROR(VALUE(LEFT($B13373,FIND(":",$B13373)-1))*2+VALUE(MID($B13373,FIND(":",$B13373)+1,2))/30,"")))</f>
        <v/>
      </c>
      <c r="G13373" s="12">
        <f>IF($E13373="","",IF(WEEKDAY($E13373,2)&lt;6,1,0))</f>
        <v/>
      </c>
      <c r="H13373" s="12">
        <f>IF(OR($E13373="",$F13373=""),"",IF(AND($G13373=1,$F13373&gt;='Working Hours'!$C$8,$F13373&lt;'Working Hours'!$C$9),1,0))</f>
        <v/>
      </c>
    </row>
    <row r="13374">
      <c r="A13374" s="11" t="n"/>
      <c r="B13374" s="11" t="n"/>
      <c r="C13374" s="11" t="n"/>
      <c r="E13374" s="12">
        <f>IF($A13374="","",IF(ISNUMBER($A13374),$A13374,IFERROR(DATEVALUE($A13374),"")))</f>
        <v/>
      </c>
      <c r="F13374" s="12">
        <f>IF($B13374="","",IF(ISNUMBER($B13374),HOUR($B13374)*2+MINUTE($B13374)/30,IFERROR(VALUE(LEFT($B13374,FIND(":",$B13374)-1))*2+VALUE(MID($B13374,FIND(":",$B13374)+1,2))/30,"")))</f>
        <v/>
      </c>
      <c r="G13374" s="12">
        <f>IF($E13374="","",IF(WEEKDAY($E13374,2)&lt;6,1,0))</f>
        <v/>
      </c>
      <c r="H13374" s="12">
        <f>IF(OR($E13374="",$F13374=""),"",IF(AND($G13374=1,$F13374&gt;='Working Hours'!$C$8,$F13374&lt;'Working Hours'!$C$9),1,0))</f>
        <v/>
      </c>
    </row>
    <row r="13375">
      <c r="A13375" s="11" t="n"/>
      <c r="B13375" s="11" t="n"/>
      <c r="C13375" s="11" t="n"/>
      <c r="E13375" s="12">
        <f>IF($A13375="","",IF(ISNUMBER($A13375),$A13375,IFERROR(DATEVALUE($A13375),"")))</f>
        <v/>
      </c>
      <c r="F13375" s="12">
        <f>IF($B13375="","",IF(ISNUMBER($B13375),HOUR($B13375)*2+MINUTE($B13375)/30,IFERROR(VALUE(LEFT($B13375,FIND(":",$B13375)-1))*2+VALUE(MID($B13375,FIND(":",$B13375)+1,2))/30,"")))</f>
        <v/>
      </c>
      <c r="G13375" s="12">
        <f>IF($E13375="","",IF(WEEKDAY($E13375,2)&lt;6,1,0))</f>
        <v/>
      </c>
      <c r="H13375" s="12">
        <f>IF(OR($E13375="",$F13375=""),"",IF(AND($G13375=1,$F13375&gt;='Working Hours'!$C$8,$F13375&lt;'Working Hours'!$C$9),1,0))</f>
        <v/>
      </c>
    </row>
    <row r="13376">
      <c r="A13376" s="11" t="n"/>
      <c r="B13376" s="11" t="n"/>
      <c r="C13376" s="11" t="n"/>
      <c r="E13376" s="12">
        <f>IF($A13376="","",IF(ISNUMBER($A13376),$A13376,IFERROR(DATEVALUE($A13376),"")))</f>
        <v/>
      </c>
      <c r="F13376" s="12">
        <f>IF($B13376="","",IF(ISNUMBER($B13376),HOUR($B13376)*2+MINUTE($B13376)/30,IFERROR(VALUE(LEFT($B13376,FIND(":",$B13376)-1))*2+VALUE(MID($B13376,FIND(":",$B13376)+1,2))/30,"")))</f>
        <v/>
      </c>
      <c r="G13376" s="12">
        <f>IF($E13376="","",IF(WEEKDAY($E13376,2)&lt;6,1,0))</f>
        <v/>
      </c>
      <c r="H13376" s="12">
        <f>IF(OR($E13376="",$F13376=""),"",IF(AND($G13376=1,$F13376&gt;='Working Hours'!$C$8,$F13376&lt;'Working Hours'!$C$9),1,0))</f>
        <v/>
      </c>
    </row>
    <row r="13377">
      <c r="A13377" s="11" t="n"/>
      <c r="B13377" s="11" t="n"/>
      <c r="C13377" s="11" t="n"/>
      <c r="E13377" s="12">
        <f>IF($A13377="","",IF(ISNUMBER($A13377),$A13377,IFERROR(DATEVALUE($A13377),"")))</f>
        <v/>
      </c>
      <c r="F13377" s="12">
        <f>IF($B13377="","",IF(ISNUMBER($B13377),HOUR($B13377)*2+MINUTE($B13377)/30,IFERROR(VALUE(LEFT($B13377,FIND(":",$B13377)-1))*2+VALUE(MID($B13377,FIND(":",$B13377)+1,2))/30,"")))</f>
        <v/>
      </c>
      <c r="G13377" s="12">
        <f>IF($E13377="","",IF(WEEKDAY($E13377,2)&lt;6,1,0))</f>
        <v/>
      </c>
      <c r="H13377" s="12">
        <f>IF(OR($E13377="",$F13377=""),"",IF(AND($G13377=1,$F13377&gt;='Working Hours'!$C$8,$F13377&lt;'Working Hours'!$C$9),1,0))</f>
        <v/>
      </c>
    </row>
    <row r="13378">
      <c r="A13378" s="11" t="n"/>
      <c r="B13378" s="11" t="n"/>
      <c r="C13378" s="11" t="n"/>
      <c r="E13378" s="12">
        <f>IF($A13378="","",IF(ISNUMBER($A13378),$A13378,IFERROR(DATEVALUE($A13378),"")))</f>
        <v/>
      </c>
      <c r="F13378" s="12">
        <f>IF($B13378="","",IF(ISNUMBER($B13378),HOUR($B13378)*2+MINUTE($B13378)/30,IFERROR(VALUE(LEFT($B13378,FIND(":",$B13378)-1))*2+VALUE(MID($B13378,FIND(":",$B13378)+1,2))/30,"")))</f>
        <v/>
      </c>
      <c r="G13378" s="12">
        <f>IF($E13378="","",IF(WEEKDAY($E13378,2)&lt;6,1,0))</f>
        <v/>
      </c>
      <c r="H13378" s="12">
        <f>IF(OR($E13378="",$F13378=""),"",IF(AND($G13378=1,$F13378&gt;='Working Hours'!$C$8,$F13378&lt;'Working Hours'!$C$9),1,0))</f>
        <v/>
      </c>
    </row>
    <row r="13379">
      <c r="A13379" s="11" t="n"/>
      <c r="B13379" s="11" t="n"/>
      <c r="C13379" s="11" t="n"/>
      <c r="E13379" s="12">
        <f>IF($A13379="","",IF(ISNUMBER($A13379),$A13379,IFERROR(DATEVALUE($A13379),"")))</f>
        <v/>
      </c>
      <c r="F13379" s="12">
        <f>IF($B13379="","",IF(ISNUMBER($B13379),HOUR($B13379)*2+MINUTE($B13379)/30,IFERROR(VALUE(LEFT($B13379,FIND(":",$B13379)-1))*2+VALUE(MID($B13379,FIND(":",$B13379)+1,2))/30,"")))</f>
        <v/>
      </c>
      <c r="G13379" s="12">
        <f>IF($E13379="","",IF(WEEKDAY($E13379,2)&lt;6,1,0))</f>
        <v/>
      </c>
      <c r="H13379" s="12">
        <f>IF(OR($E13379="",$F13379=""),"",IF(AND($G13379=1,$F13379&gt;='Working Hours'!$C$8,$F13379&lt;'Working Hours'!$C$9),1,0))</f>
        <v/>
      </c>
    </row>
    <row r="13380">
      <c r="A13380" s="11" t="n"/>
      <c r="B13380" s="11" t="n"/>
      <c r="C13380" s="11" t="n"/>
      <c r="E13380" s="12">
        <f>IF($A13380="","",IF(ISNUMBER($A13380),$A13380,IFERROR(DATEVALUE($A13380),"")))</f>
        <v/>
      </c>
      <c r="F13380" s="12">
        <f>IF($B13380="","",IF(ISNUMBER($B13380),HOUR($B13380)*2+MINUTE($B13380)/30,IFERROR(VALUE(LEFT($B13380,FIND(":",$B13380)-1))*2+VALUE(MID($B13380,FIND(":",$B13380)+1,2))/30,"")))</f>
        <v/>
      </c>
      <c r="G13380" s="12">
        <f>IF($E13380="","",IF(WEEKDAY($E13380,2)&lt;6,1,0))</f>
        <v/>
      </c>
      <c r="H13380" s="12">
        <f>IF(OR($E13380="",$F13380=""),"",IF(AND($G13380=1,$F13380&gt;='Working Hours'!$C$8,$F13380&lt;'Working Hours'!$C$9),1,0))</f>
        <v/>
      </c>
    </row>
    <row r="13381">
      <c r="A13381" s="11" t="n"/>
      <c r="B13381" s="11" t="n"/>
      <c r="C13381" s="11" t="n"/>
      <c r="E13381" s="12">
        <f>IF($A13381="","",IF(ISNUMBER($A13381),$A13381,IFERROR(DATEVALUE($A13381),"")))</f>
        <v/>
      </c>
      <c r="F13381" s="12">
        <f>IF($B13381="","",IF(ISNUMBER($B13381),HOUR($B13381)*2+MINUTE($B13381)/30,IFERROR(VALUE(LEFT($B13381,FIND(":",$B13381)-1))*2+VALUE(MID($B13381,FIND(":",$B13381)+1,2))/30,"")))</f>
        <v/>
      </c>
      <c r="G13381" s="12">
        <f>IF($E13381="","",IF(WEEKDAY($E13381,2)&lt;6,1,0))</f>
        <v/>
      </c>
      <c r="H13381" s="12">
        <f>IF(OR($E13381="",$F13381=""),"",IF(AND($G13381=1,$F13381&gt;='Working Hours'!$C$8,$F13381&lt;'Working Hours'!$C$9),1,0))</f>
        <v/>
      </c>
    </row>
    <row r="13382">
      <c r="A13382" s="11" t="n"/>
      <c r="B13382" s="11" t="n"/>
      <c r="C13382" s="11" t="n"/>
      <c r="E13382" s="12">
        <f>IF($A13382="","",IF(ISNUMBER($A13382),$A13382,IFERROR(DATEVALUE($A13382),"")))</f>
        <v/>
      </c>
      <c r="F13382" s="12">
        <f>IF($B13382="","",IF(ISNUMBER($B13382),HOUR($B13382)*2+MINUTE($B13382)/30,IFERROR(VALUE(LEFT($B13382,FIND(":",$B13382)-1))*2+VALUE(MID($B13382,FIND(":",$B13382)+1,2))/30,"")))</f>
        <v/>
      </c>
      <c r="G13382" s="12">
        <f>IF($E13382="","",IF(WEEKDAY($E13382,2)&lt;6,1,0))</f>
        <v/>
      </c>
      <c r="H13382" s="12">
        <f>IF(OR($E13382="",$F13382=""),"",IF(AND($G13382=1,$F13382&gt;='Working Hours'!$C$8,$F13382&lt;'Working Hours'!$C$9),1,0))</f>
        <v/>
      </c>
    </row>
    <row r="13383">
      <c r="A13383" s="11" t="n"/>
      <c r="B13383" s="11" t="n"/>
      <c r="C13383" s="11" t="n"/>
      <c r="E13383" s="12">
        <f>IF($A13383="","",IF(ISNUMBER($A13383),$A13383,IFERROR(DATEVALUE($A13383),"")))</f>
        <v/>
      </c>
      <c r="F13383" s="12">
        <f>IF($B13383="","",IF(ISNUMBER($B13383),HOUR($B13383)*2+MINUTE($B13383)/30,IFERROR(VALUE(LEFT($B13383,FIND(":",$B13383)-1))*2+VALUE(MID($B13383,FIND(":",$B13383)+1,2))/30,"")))</f>
        <v/>
      </c>
      <c r="G13383" s="12">
        <f>IF($E13383="","",IF(WEEKDAY($E13383,2)&lt;6,1,0))</f>
        <v/>
      </c>
      <c r="H13383" s="12">
        <f>IF(OR($E13383="",$F13383=""),"",IF(AND($G13383=1,$F13383&gt;='Working Hours'!$C$8,$F13383&lt;'Working Hours'!$C$9),1,0))</f>
        <v/>
      </c>
    </row>
    <row r="13384">
      <c r="A13384" s="11" t="n"/>
      <c r="B13384" s="11" t="n"/>
      <c r="C13384" s="11" t="n"/>
      <c r="E13384" s="12">
        <f>IF($A13384="","",IF(ISNUMBER($A13384),$A13384,IFERROR(DATEVALUE($A13384),"")))</f>
        <v/>
      </c>
      <c r="F13384" s="12">
        <f>IF($B13384="","",IF(ISNUMBER($B13384),HOUR($B13384)*2+MINUTE($B13384)/30,IFERROR(VALUE(LEFT($B13384,FIND(":",$B13384)-1))*2+VALUE(MID($B13384,FIND(":",$B13384)+1,2))/30,"")))</f>
        <v/>
      </c>
      <c r="G13384" s="12">
        <f>IF($E13384="","",IF(WEEKDAY($E13384,2)&lt;6,1,0))</f>
        <v/>
      </c>
      <c r="H13384" s="12">
        <f>IF(OR($E13384="",$F13384=""),"",IF(AND($G13384=1,$F13384&gt;='Working Hours'!$C$8,$F13384&lt;'Working Hours'!$C$9),1,0))</f>
        <v/>
      </c>
    </row>
    <row r="13385">
      <c r="A13385" s="11" t="n"/>
      <c r="B13385" s="11" t="n"/>
      <c r="C13385" s="11" t="n"/>
      <c r="E13385" s="12">
        <f>IF($A13385="","",IF(ISNUMBER($A13385),$A13385,IFERROR(DATEVALUE($A13385),"")))</f>
        <v/>
      </c>
      <c r="F13385" s="12">
        <f>IF($B13385="","",IF(ISNUMBER($B13385),HOUR($B13385)*2+MINUTE($B13385)/30,IFERROR(VALUE(LEFT($B13385,FIND(":",$B13385)-1))*2+VALUE(MID($B13385,FIND(":",$B13385)+1,2))/30,"")))</f>
        <v/>
      </c>
      <c r="G13385" s="12">
        <f>IF($E13385="","",IF(WEEKDAY($E13385,2)&lt;6,1,0))</f>
        <v/>
      </c>
      <c r="H13385" s="12">
        <f>IF(OR($E13385="",$F13385=""),"",IF(AND($G13385=1,$F13385&gt;='Working Hours'!$C$8,$F13385&lt;'Working Hours'!$C$9),1,0))</f>
        <v/>
      </c>
    </row>
    <row r="13386">
      <c r="A13386" s="11" t="n"/>
      <c r="B13386" s="11" t="n"/>
      <c r="C13386" s="11" t="n"/>
      <c r="E13386" s="12">
        <f>IF($A13386="","",IF(ISNUMBER($A13386),$A13386,IFERROR(DATEVALUE($A13386),"")))</f>
        <v/>
      </c>
      <c r="F13386" s="12">
        <f>IF($B13386="","",IF(ISNUMBER($B13386),HOUR($B13386)*2+MINUTE($B13386)/30,IFERROR(VALUE(LEFT($B13386,FIND(":",$B13386)-1))*2+VALUE(MID($B13386,FIND(":",$B13386)+1,2))/30,"")))</f>
        <v/>
      </c>
      <c r="G13386" s="12">
        <f>IF($E13386="","",IF(WEEKDAY($E13386,2)&lt;6,1,0))</f>
        <v/>
      </c>
      <c r="H13386" s="12">
        <f>IF(OR($E13386="",$F13386=""),"",IF(AND($G13386=1,$F13386&gt;='Working Hours'!$C$8,$F13386&lt;'Working Hours'!$C$9),1,0))</f>
        <v/>
      </c>
    </row>
    <row r="13387">
      <c r="A13387" s="11" t="n"/>
      <c r="B13387" s="11" t="n"/>
      <c r="C13387" s="11" t="n"/>
      <c r="E13387" s="12">
        <f>IF($A13387="","",IF(ISNUMBER($A13387),$A13387,IFERROR(DATEVALUE($A13387),"")))</f>
        <v/>
      </c>
      <c r="F13387" s="12">
        <f>IF($B13387="","",IF(ISNUMBER($B13387),HOUR($B13387)*2+MINUTE($B13387)/30,IFERROR(VALUE(LEFT($B13387,FIND(":",$B13387)-1))*2+VALUE(MID($B13387,FIND(":",$B13387)+1,2))/30,"")))</f>
        <v/>
      </c>
      <c r="G13387" s="12">
        <f>IF($E13387="","",IF(WEEKDAY($E13387,2)&lt;6,1,0))</f>
        <v/>
      </c>
      <c r="H13387" s="12">
        <f>IF(OR($E13387="",$F13387=""),"",IF(AND($G13387=1,$F13387&gt;='Working Hours'!$C$8,$F13387&lt;'Working Hours'!$C$9),1,0))</f>
        <v/>
      </c>
    </row>
    <row r="13388">
      <c r="A13388" s="11" t="n"/>
      <c r="B13388" s="11" t="n"/>
      <c r="C13388" s="11" t="n"/>
      <c r="E13388" s="12">
        <f>IF($A13388="","",IF(ISNUMBER($A13388),$A13388,IFERROR(DATEVALUE($A13388),"")))</f>
        <v/>
      </c>
      <c r="F13388" s="12">
        <f>IF($B13388="","",IF(ISNUMBER($B13388),HOUR($B13388)*2+MINUTE($B13388)/30,IFERROR(VALUE(LEFT($B13388,FIND(":",$B13388)-1))*2+VALUE(MID($B13388,FIND(":",$B13388)+1,2))/30,"")))</f>
        <v/>
      </c>
      <c r="G13388" s="12">
        <f>IF($E13388="","",IF(WEEKDAY($E13388,2)&lt;6,1,0))</f>
        <v/>
      </c>
      <c r="H13388" s="12">
        <f>IF(OR($E13388="",$F13388=""),"",IF(AND($G13388=1,$F13388&gt;='Working Hours'!$C$8,$F13388&lt;'Working Hours'!$C$9),1,0))</f>
        <v/>
      </c>
    </row>
    <row r="13389">
      <c r="A13389" s="11" t="n"/>
      <c r="B13389" s="11" t="n"/>
      <c r="C13389" s="11" t="n"/>
      <c r="E13389" s="12">
        <f>IF($A13389="","",IF(ISNUMBER($A13389),$A13389,IFERROR(DATEVALUE($A13389),"")))</f>
        <v/>
      </c>
      <c r="F13389" s="12">
        <f>IF($B13389="","",IF(ISNUMBER($B13389),HOUR($B13389)*2+MINUTE($B13389)/30,IFERROR(VALUE(LEFT($B13389,FIND(":",$B13389)-1))*2+VALUE(MID($B13389,FIND(":",$B13389)+1,2))/30,"")))</f>
        <v/>
      </c>
      <c r="G13389" s="12">
        <f>IF($E13389="","",IF(WEEKDAY($E13389,2)&lt;6,1,0))</f>
        <v/>
      </c>
      <c r="H13389" s="12">
        <f>IF(OR($E13389="",$F13389=""),"",IF(AND($G13389=1,$F13389&gt;='Working Hours'!$C$8,$F13389&lt;'Working Hours'!$C$9),1,0))</f>
        <v/>
      </c>
    </row>
    <row r="13390">
      <c r="A13390" s="11" t="n"/>
      <c r="B13390" s="11" t="n"/>
      <c r="C13390" s="11" t="n"/>
      <c r="E13390" s="12">
        <f>IF($A13390="","",IF(ISNUMBER($A13390),$A13390,IFERROR(DATEVALUE($A13390),"")))</f>
        <v/>
      </c>
      <c r="F13390" s="12">
        <f>IF($B13390="","",IF(ISNUMBER($B13390),HOUR($B13390)*2+MINUTE($B13390)/30,IFERROR(VALUE(LEFT($B13390,FIND(":",$B13390)-1))*2+VALUE(MID($B13390,FIND(":",$B13390)+1,2))/30,"")))</f>
        <v/>
      </c>
      <c r="G13390" s="12">
        <f>IF($E13390="","",IF(WEEKDAY($E13390,2)&lt;6,1,0))</f>
        <v/>
      </c>
      <c r="H13390" s="12">
        <f>IF(OR($E13390="",$F13390=""),"",IF(AND($G13390=1,$F13390&gt;='Working Hours'!$C$8,$F13390&lt;'Working Hours'!$C$9),1,0))</f>
        <v/>
      </c>
    </row>
    <row r="13391">
      <c r="A13391" s="11" t="n"/>
      <c r="B13391" s="11" t="n"/>
      <c r="C13391" s="11" t="n"/>
      <c r="E13391" s="12">
        <f>IF($A13391="","",IF(ISNUMBER($A13391),$A13391,IFERROR(DATEVALUE($A13391),"")))</f>
        <v/>
      </c>
      <c r="F13391" s="12">
        <f>IF($B13391="","",IF(ISNUMBER($B13391),HOUR($B13391)*2+MINUTE($B13391)/30,IFERROR(VALUE(LEFT($B13391,FIND(":",$B13391)-1))*2+VALUE(MID($B13391,FIND(":",$B13391)+1,2))/30,"")))</f>
        <v/>
      </c>
      <c r="G13391" s="12">
        <f>IF($E13391="","",IF(WEEKDAY($E13391,2)&lt;6,1,0))</f>
        <v/>
      </c>
      <c r="H13391" s="12">
        <f>IF(OR($E13391="",$F13391=""),"",IF(AND($G13391=1,$F13391&gt;='Working Hours'!$C$8,$F13391&lt;'Working Hours'!$C$9),1,0))</f>
        <v/>
      </c>
    </row>
    <row r="13392">
      <c r="A13392" s="11" t="n"/>
      <c r="B13392" s="11" t="n"/>
      <c r="C13392" s="11" t="n"/>
      <c r="E13392" s="12">
        <f>IF($A13392="","",IF(ISNUMBER($A13392),$A13392,IFERROR(DATEVALUE($A13392),"")))</f>
        <v/>
      </c>
      <c r="F13392" s="12">
        <f>IF($B13392="","",IF(ISNUMBER($B13392),HOUR($B13392)*2+MINUTE($B13392)/30,IFERROR(VALUE(LEFT($B13392,FIND(":",$B13392)-1))*2+VALUE(MID($B13392,FIND(":",$B13392)+1,2))/30,"")))</f>
        <v/>
      </c>
      <c r="G13392" s="12">
        <f>IF($E13392="","",IF(WEEKDAY($E13392,2)&lt;6,1,0))</f>
        <v/>
      </c>
      <c r="H13392" s="12">
        <f>IF(OR($E13392="",$F13392=""),"",IF(AND($G13392=1,$F13392&gt;='Working Hours'!$C$8,$F13392&lt;'Working Hours'!$C$9),1,0))</f>
        <v/>
      </c>
    </row>
    <row r="13393">
      <c r="A13393" s="11" t="n"/>
      <c r="B13393" s="11" t="n"/>
      <c r="C13393" s="11" t="n"/>
      <c r="E13393" s="12">
        <f>IF($A13393="","",IF(ISNUMBER($A13393),$A13393,IFERROR(DATEVALUE($A13393),"")))</f>
        <v/>
      </c>
      <c r="F13393" s="12">
        <f>IF($B13393="","",IF(ISNUMBER($B13393),HOUR($B13393)*2+MINUTE($B13393)/30,IFERROR(VALUE(LEFT($B13393,FIND(":",$B13393)-1))*2+VALUE(MID($B13393,FIND(":",$B13393)+1,2))/30,"")))</f>
        <v/>
      </c>
      <c r="G13393" s="12">
        <f>IF($E13393="","",IF(WEEKDAY($E13393,2)&lt;6,1,0))</f>
        <v/>
      </c>
      <c r="H13393" s="12">
        <f>IF(OR($E13393="",$F13393=""),"",IF(AND($G13393=1,$F13393&gt;='Working Hours'!$C$8,$F13393&lt;'Working Hours'!$C$9),1,0))</f>
        <v/>
      </c>
    </row>
    <row r="13394">
      <c r="A13394" s="11" t="n"/>
      <c r="B13394" s="11" t="n"/>
      <c r="C13394" s="11" t="n"/>
      <c r="E13394" s="12">
        <f>IF($A13394="","",IF(ISNUMBER($A13394),$A13394,IFERROR(DATEVALUE($A13394),"")))</f>
        <v/>
      </c>
      <c r="F13394" s="12">
        <f>IF($B13394="","",IF(ISNUMBER($B13394),HOUR($B13394)*2+MINUTE($B13394)/30,IFERROR(VALUE(LEFT($B13394,FIND(":",$B13394)-1))*2+VALUE(MID($B13394,FIND(":",$B13394)+1,2))/30,"")))</f>
        <v/>
      </c>
      <c r="G13394" s="12">
        <f>IF($E13394="","",IF(WEEKDAY($E13394,2)&lt;6,1,0))</f>
        <v/>
      </c>
      <c r="H13394" s="12">
        <f>IF(OR($E13394="",$F13394=""),"",IF(AND($G13394=1,$F13394&gt;='Working Hours'!$C$8,$F13394&lt;'Working Hours'!$C$9),1,0))</f>
        <v/>
      </c>
    </row>
    <row r="13395">
      <c r="A13395" s="11" t="n"/>
      <c r="B13395" s="11" t="n"/>
      <c r="C13395" s="11" t="n"/>
      <c r="E13395" s="12">
        <f>IF($A13395="","",IF(ISNUMBER($A13395),$A13395,IFERROR(DATEVALUE($A13395),"")))</f>
        <v/>
      </c>
      <c r="F13395" s="12">
        <f>IF($B13395="","",IF(ISNUMBER($B13395),HOUR($B13395)*2+MINUTE($B13395)/30,IFERROR(VALUE(LEFT($B13395,FIND(":",$B13395)-1))*2+VALUE(MID($B13395,FIND(":",$B13395)+1,2))/30,"")))</f>
        <v/>
      </c>
      <c r="G13395" s="12">
        <f>IF($E13395="","",IF(WEEKDAY($E13395,2)&lt;6,1,0))</f>
        <v/>
      </c>
      <c r="H13395" s="12">
        <f>IF(OR($E13395="",$F13395=""),"",IF(AND($G13395=1,$F13395&gt;='Working Hours'!$C$8,$F13395&lt;'Working Hours'!$C$9),1,0))</f>
        <v/>
      </c>
    </row>
    <row r="13396">
      <c r="A13396" s="11" t="n"/>
      <c r="B13396" s="11" t="n"/>
      <c r="C13396" s="11" t="n"/>
      <c r="E13396" s="12">
        <f>IF($A13396="","",IF(ISNUMBER($A13396),$A13396,IFERROR(DATEVALUE($A13396),"")))</f>
        <v/>
      </c>
      <c r="F13396" s="12">
        <f>IF($B13396="","",IF(ISNUMBER($B13396),HOUR($B13396)*2+MINUTE($B13396)/30,IFERROR(VALUE(LEFT($B13396,FIND(":",$B13396)-1))*2+VALUE(MID($B13396,FIND(":",$B13396)+1,2))/30,"")))</f>
        <v/>
      </c>
      <c r="G13396" s="12">
        <f>IF($E13396="","",IF(WEEKDAY($E13396,2)&lt;6,1,0))</f>
        <v/>
      </c>
      <c r="H13396" s="12">
        <f>IF(OR($E13396="",$F13396=""),"",IF(AND($G13396=1,$F13396&gt;='Working Hours'!$C$8,$F13396&lt;'Working Hours'!$C$9),1,0))</f>
        <v/>
      </c>
    </row>
    <row r="13397">
      <c r="A13397" s="11" t="n"/>
      <c r="B13397" s="11" t="n"/>
      <c r="C13397" s="11" t="n"/>
      <c r="E13397" s="12">
        <f>IF($A13397="","",IF(ISNUMBER($A13397),$A13397,IFERROR(DATEVALUE($A13397),"")))</f>
        <v/>
      </c>
      <c r="F13397" s="12">
        <f>IF($B13397="","",IF(ISNUMBER($B13397),HOUR($B13397)*2+MINUTE($B13397)/30,IFERROR(VALUE(LEFT($B13397,FIND(":",$B13397)-1))*2+VALUE(MID($B13397,FIND(":",$B13397)+1,2))/30,"")))</f>
        <v/>
      </c>
      <c r="G13397" s="12">
        <f>IF($E13397="","",IF(WEEKDAY($E13397,2)&lt;6,1,0))</f>
        <v/>
      </c>
      <c r="H13397" s="12">
        <f>IF(OR($E13397="",$F13397=""),"",IF(AND($G13397=1,$F13397&gt;='Working Hours'!$C$8,$F13397&lt;'Working Hours'!$C$9),1,0))</f>
        <v/>
      </c>
    </row>
    <row r="13398">
      <c r="A13398" s="11" t="n"/>
      <c r="B13398" s="11" t="n"/>
      <c r="C13398" s="11" t="n"/>
      <c r="E13398" s="12">
        <f>IF($A13398="","",IF(ISNUMBER($A13398),$A13398,IFERROR(DATEVALUE($A13398),"")))</f>
        <v/>
      </c>
      <c r="F13398" s="12">
        <f>IF($B13398="","",IF(ISNUMBER($B13398),HOUR($B13398)*2+MINUTE($B13398)/30,IFERROR(VALUE(LEFT($B13398,FIND(":",$B13398)-1))*2+VALUE(MID($B13398,FIND(":",$B13398)+1,2))/30,"")))</f>
        <v/>
      </c>
      <c r="G13398" s="12">
        <f>IF($E13398="","",IF(WEEKDAY($E13398,2)&lt;6,1,0))</f>
        <v/>
      </c>
      <c r="H13398" s="12">
        <f>IF(OR($E13398="",$F13398=""),"",IF(AND($G13398=1,$F13398&gt;='Working Hours'!$C$8,$F13398&lt;'Working Hours'!$C$9),1,0))</f>
        <v/>
      </c>
    </row>
    <row r="13399">
      <c r="A13399" s="11" t="n"/>
      <c r="B13399" s="11" t="n"/>
      <c r="C13399" s="11" t="n"/>
      <c r="E13399" s="12">
        <f>IF($A13399="","",IF(ISNUMBER($A13399),$A13399,IFERROR(DATEVALUE($A13399),"")))</f>
        <v/>
      </c>
      <c r="F13399" s="12">
        <f>IF($B13399="","",IF(ISNUMBER($B13399),HOUR($B13399)*2+MINUTE($B13399)/30,IFERROR(VALUE(LEFT($B13399,FIND(":",$B13399)-1))*2+VALUE(MID($B13399,FIND(":",$B13399)+1,2))/30,"")))</f>
        <v/>
      </c>
      <c r="G13399" s="12">
        <f>IF($E13399="","",IF(WEEKDAY($E13399,2)&lt;6,1,0))</f>
        <v/>
      </c>
      <c r="H13399" s="12">
        <f>IF(OR($E13399="",$F13399=""),"",IF(AND($G13399=1,$F13399&gt;='Working Hours'!$C$8,$F13399&lt;'Working Hours'!$C$9),1,0))</f>
        <v/>
      </c>
    </row>
    <row r="13400">
      <c r="A13400" s="11" t="n"/>
      <c r="B13400" s="11" t="n"/>
      <c r="C13400" s="11" t="n"/>
      <c r="E13400" s="12">
        <f>IF($A13400="","",IF(ISNUMBER($A13400),$A13400,IFERROR(DATEVALUE($A13400),"")))</f>
        <v/>
      </c>
      <c r="F13400" s="12">
        <f>IF($B13400="","",IF(ISNUMBER($B13400),HOUR($B13400)*2+MINUTE($B13400)/30,IFERROR(VALUE(LEFT($B13400,FIND(":",$B13400)-1))*2+VALUE(MID($B13400,FIND(":",$B13400)+1,2))/30,"")))</f>
        <v/>
      </c>
      <c r="G13400" s="12">
        <f>IF($E13400="","",IF(WEEKDAY($E13400,2)&lt;6,1,0))</f>
        <v/>
      </c>
      <c r="H13400" s="12">
        <f>IF(OR($E13400="",$F13400=""),"",IF(AND($G13400=1,$F13400&gt;='Working Hours'!$C$8,$F13400&lt;'Working Hours'!$C$9),1,0))</f>
        <v/>
      </c>
    </row>
    <row r="13401">
      <c r="A13401" s="11" t="n"/>
      <c r="B13401" s="11" t="n"/>
      <c r="C13401" s="11" t="n"/>
      <c r="E13401" s="12">
        <f>IF($A13401="","",IF(ISNUMBER($A13401),$A13401,IFERROR(DATEVALUE($A13401),"")))</f>
        <v/>
      </c>
      <c r="F13401" s="12">
        <f>IF($B13401="","",IF(ISNUMBER($B13401),HOUR($B13401)*2+MINUTE($B13401)/30,IFERROR(VALUE(LEFT($B13401,FIND(":",$B13401)-1))*2+VALUE(MID($B13401,FIND(":",$B13401)+1,2))/30,"")))</f>
        <v/>
      </c>
      <c r="G13401" s="12">
        <f>IF($E13401="","",IF(WEEKDAY($E13401,2)&lt;6,1,0))</f>
        <v/>
      </c>
      <c r="H13401" s="12">
        <f>IF(OR($E13401="",$F13401=""),"",IF(AND($G13401=1,$F13401&gt;='Working Hours'!$C$8,$F13401&lt;'Working Hours'!$C$9),1,0))</f>
        <v/>
      </c>
    </row>
    <row r="13402">
      <c r="A13402" s="11" t="n"/>
      <c r="B13402" s="11" t="n"/>
      <c r="C13402" s="11" t="n"/>
      <c r="E13402" s="12">
        <f>IF($A13402="","",IF(ISNUMBER($A13402),$A13402,IFERROR(DATEVALUE($A13402),"")))</f>
        <v/>
      </c>
      <c r="F13402" s="12">
        <f>IF($B13402="","",IF(ISNUMBER($B13402),HOUR($B13402)*2+MINUTE($B13402)/30,IFERROR(VALUE(LEFT($B13402,FIND(":",$B13402)-1))*2+VALUE(MID($B13402,FIND(":",$B13402)+1,2))/30,"")))</f>
        <v/>
      </c>
      <c r="G13402" s="12">
        <f>IF($E13402="","",IF(WEEKDAY($E13402,2)&lt;6,1,0))</f>
        <v/>
      </c>
      <c r="H13402" s="12">
        <f>IF(OR($E13402="",$F13402=""),"",IF(AND($G13402=1,$F13402&gt;='Working Hours'!$C$8,$F13402&lt;'Working Hours'!$C$9),1,0))</f>
        <v/>
      </c>
    </row>
    <row r="13403">
      <c r="A13403" s="11" t="n"/>
      <c r="B13403" s="11" t="n"/>
      <c r="C13403" s="11" t="n"/>
      <c r="E13403" s="12">
        <f>IF($A13403="","",IF(ISNUMBER($A13403),$A13403,IFERROR(DATEVALUE($A13403),"")))</f>
        <v/>
      </c>
      <c r="F13403" s="12">
        <f>IF($B13403="","",IF(ISNUMBER($B13403),HOUR($B13403)*2+MINUTE($B13403)/30,IFERROR(VALUE(LEFT($B13403,FIND(":",$B13403)-1))*2+VALUE(MID($B13403,FIND(":",$B13403)+1,2))/30,"")))</f>
        <v/>
      </c>
      <c r="G13403" s="12">
        <f>IF($E13403="","",IF(WEEKDAY($E13403,2)&lt;6,1,0))</f>
        <v/>
      </c>
      <c r="H13403" s="12">
        <f>IF(OR($E13403="",$F13403=""),"",IF(AND($G13403=1,$F13403&gt;='Working Hours'!$C$8,$F13403&lt;'Working Hours'!$C$9),1,0))</f>
        <v/>
      </c>
    </row>
    <row r="13404">
      <c r="A13404" s="11" t="n"/>
      <c r="B13404" s="11" t="n"/>
      <c r="C13404" s="11" t="n"/>
      <c r="E13404" s="12">
        <f>IF($A13404="","",IF(ISNUMBER($A13404),$A13404,IFERROR(DATEVALUE($A13404),"")))</f>
        <v/>
      </c>
      <c r="F13404" s="12">
        <f>IF($B13404="","",IF(ISNUMBER($B13404),HOUR($B13404)*2+MINUTE($B13404)/30,IFERROR(VALUE(LEFT($B13404,FIND(":",$B13404)-1))*2+VALUE(MID($B13404,FIND(":",$B13404)+1,2))/30,"")))</f>
        <v/>
      </c>
      <c r="G13404" s="12">
        <f>IF($E13404="","",IF(WEEKDAY($E13404,2)&lt;6,1,0))</f>
        <v/>
      </c>
      <c r="H13404" s="12">
        <f>IF(OR($E13404="",$F13404=""),"",IF(AND($G13404=1,$F13404&gt;='Working Hours'!$C$8,$F13404&lt;'Working Hours'!$C$9),1,0))</f>
        <v/>
      </c>
    </row>
    <row r="13405">
      <c r="A13405" s="11" t="n"/>
      <c r="B13405" s="11" t="n"/>
      <c r="C13405" s="11" t="n"/>
      <c r="E13405" s="12">
        <f>IF($A13405="","",IF(ISNUMBER($A13405),$A13405,IFERROR(DATEVALUE($A13405),"")))</f>
        <v/>
      </c>
      <c r="F13405" s="12">
        <f>IF($B13405="","",IF(ISNUMBER($B13405),HOUR($B13405)*2+MINUTE($B13405)/30,IFERROR(VALUE(LEFT($B13405,FIND(":",$B13405)-1))*2+VALUE(MID($B13405,FIND(":",$B13405)+1,2))/30,"")))</f>
        <v/>
      </c>
      <c r="G13405" s="12">
        <f>IF($E13405="","",IF(WEEKDAY($E13405,2)&lt;6,1,0))</f>
        <v/>
      </c>
      <c r="H13405" s="12">
        <f>IF(OR($E13405="",$F13405=""),"",IF(AND($G13405=1,$F13405&gt;='Working Hours'!$C$8,$F13405&lt;'Working Hours'!$C$9),1,0))</f>
        <v/>
      </c>
    </row>
    <row r="13406">
      <c r="A13406" s="11" t="n"/>
      <c r="B13406" s="11" t="n"/>
      <c r="C13406" s="11" t="n"/>
      <c r="E13406" s="12">
        <f>IF($A13406="","",IF(ISNUMBER($A13406),$A13406,IFERROR(DATEVALUE($A13406),"")))</f>
        <v/>
      </c>
      <c r="F13406" s="12">
        <f>IF($B13406="","",IF(ISNUMBER($B13406),HOUR($B13406)*2+MINUTE($B13406)/30,IFERROR(VALUE(LEFT($B13406,FIND(":",$B13406)-1))*2+VALUE(MID($B13406,FIND(":",$B13406)+1,2))/30,"")))</f>
        <v/>
      </c>
      <c r="G13406" s="12">
        <f>IF($E13406="","",IF(WEEKDAY($E13406,2)&lt;6,1,0))</f>
        <v/>
      </c>
      <c r="H13406" s="12">
        <f>IF(OR($E13406="",$F13406=""),"",IF(AND($G13406=1,$F13406&gt;='Working Hours'!$C$8,$F13406&lt;'Working Hours'!$C$9),1,0))</f>
        <v/>
      </c>
    </row>
    <row r="13407">
      <c r="A13407" s="11" t="n"/>
      <c r="B13407" s="11" t="n"/>
      <c r="C13407" s="11" t="n"/>
      <c r="E13407" s="12">
        <f>IF($A13407="","",IF(ISNUMBER($A13407),$A13407,IFERROR(DATEVALUE($A13407),"")))</f>
        <v/>
      </c>
      <c r="F13407" s="12">
        <f>IF($B13407="","",IF(ISNUMBER($B13407),HOUR($B13407)*2+MINUTE($B13407)/30,IFERROR(VALUE(LEFT($B13407,FIND(":",$B13407)-1))*2+VALUE(MID($B13407,FIND(":",$B13407)+1,2))/30,"")))</f>
        <v/>
      </c>
      <c r="G13407" s="12">
        <f>IF($E13407="","",IF(WEEKDAY($E13407,2)&lt;6,1,0))</f>
        <v/>
      </c>
      <c r="H13407" s="12">
        <f>IF(OR($E13407="",$F13407=""),"",IF(AND($G13407=1,$F13407&gt;='Working Hours'!$C$8,$F13407&lt;'Working Hours'!$C$9),1,0))</f>
        <v/>
      </c>
    </row>
    <row r="13408">
      <c r="A13408" s="11" t="n"/>
      <c r="B13408" s="11" t="n"/>
      <c r="C13408" s="11" t="n"/>
      <c r="E13408" s="12">
        <f>IF($A13408="","",IF(ISNUMBER($A13408),$A13408,IFERROR(DATEVALUE($A13408),"")))</f>
        <v/>
      </c>
      <c r="F13408" s="12">
        <f>IF($B13408="","",IF(ISNUMBER($B13408),HOUR($B13408)*2+MINUTE($B13408)/30,IFERROR(VALUE(LEFT($B13408,FIND(":",$B13408)-1))*2+VALUE(MID($B13408,FIND(":",$B13408)+1,2))/30,"")))</f>
        <v/>
      </c>
      <c r="G13408" s="12">
        <f>IF($E13408="","",IF(WEEKDAY($E13408,2)&lt;6,1,0))</f>
        <v/>
      </c>
      <c r="H13408" s="12">
        <f>IF(OR($E13408="",$F13408=""),"",IF(AND($G13408=1,$F13408&gt;='Working Hours'!$C$8,$F13408&lt;'Working Hours'!$C$9),1,0))</f>
        <v/>
      </c>
    </row>
    <row r="13409">
      <c r="A13409" s="11" t="n"/>
      <c r="B13409" s="11" t="n"/>
      <c r="C13409" s="11" t="n"/>
      <c r="E13409" s="12">
        <f>IF($A13409="","",IF(ISNUMBER($A13409),$A13409,IFERROR(DATEVALUE($A13409),"")))</f>
        <v/>
      </c>
      <c r="F13409" s="12">
        <f>IF($B13409="","",IF(ISNUMBER($B13409),HOUR($B13409)*2+MINUTE($B13409)/30,IFERROR(VALUE(LEFT($B13409,FIND(":",$B13409)-1))*2+VALUE(MID($B13409,FIND(":",$B13409)+1,2))/30,"")))</f>
        <v/>
      </c>
      <c r="G13409" s="12">
        <f>IF($E13409="","",IF(WEEKDAY($E13409,2)&lt;6,1,0))</f>
        <v/>
      </c>
      <c r="H13409" s="12">
        <f>IF(OR($E13409="",$F13409=""),"",IF(AND($G13409=1,$F13409&gt;='Working Hours'!$C$8,$F13409&lt;'Working Hours'!$C$9),1,0))</f>
        <v/>
      </c>
    </row>
    <row r="13410">
      <c r="A13410" s="11" t="n"/>
      <c r="B13410" s="11" t="n"/>
      <c r="C13410" s="11" t="n"/>
      <c r="E13410" s="12">
        <f>IF($A13410="","",IF(ISNUMBER($A13410),$A13410,IFERROR(DATEVALUE($A13410),"")))</f>
        <v/>
      </c>
      <c r="F13410" s="12">
        <f>IF($B13410="","",IF(ISNUMBER($B13410),HOUR($B13410)*2+MINUTE($B13410)/30,IFERROR(VALUE(LEFT($B13410,FIND(":",$B13410)-1))*2+VALUE(MID($B13410,FIND(":",$B13410)+1,2))/30,"")))</f>
        <v/>
      </c>
      <c r="G13410" s="12">
        <f>IF($E13410="","",IF(WEEKDAY($E13410,2)&lt;6,1,0))</f>
        <v/>
      </c>
      <c r="H13410" s="12">
        <f>IF(OR($E13410="",$F13410=""),"",IF(AND($G13410=1,$F13410&gt;='Working Hours'!$C$8,$F13410&lt;'Working Hours'!$C$9),1,0))</f>
        <v/>
      </c>
    </row>
    <row r="13411">
      <c r="A13411" s="11" t="n"/>
      <c r="B13411" s="11" t="n"/>
      <c r="C13411" s="11" t="n"/>
      <c r="E13411" s="12">
        <f>IF($A13411="","",IF(ISNUMBER($A13411),$A13411,IFERROR(DATEVALUE($A13411),"")))</f>
        <v/>
      </c>
      <c r="F13411" s="12">
        <f>IF($B13411="","",IF(ISNUMBER($B13411),HOUR($B13411)*2+MINUTE($B13411)/30,IFERROR(VALUE(LEFT($B13411,FIND(":",$B13411)-1))*2+VALUE(MID($B13411,FIND(":",$B13411)+1,2))/30,"")))</f>
        <v/>
      </c>
      <c r="G13411" s="12">
        <f>IF($E13411="","",IF(WEEKDAY($E13411,2)&lt;6,1,0))</f>
        <v/>
      </c>
      <c r="H13411" s="12">
        <f>IF(OR($E13411="",$F13411=""),"",IF(AND($G13411=1,$F13411&gt;='Working Hours'!$C$8,$F13411&lt;'Working Hours'!$C$9),1,0))</f>
        <v/>
      </c>
    </row>
    <row r="13412">
      <c r="A13412" s="11" t="n"/>
      <c r="B13412" s="11" t="n"/>
      <c r="C13412" s="11" t="n"/>
      <c r="E13412" s="12">
        <f>IF($A13412="","",IF(ISNUMBER($A13412),$A13412,IFERROR(DATEVALUE($A13412),"")))</f>
        <v/>
      </c>
      <c r="F13412" s="12">
        <f>IF($B13412="","",IF(ISNUMBER($B13412),HOUR($B13412)*2+MINUTE($B13412)/30,IFERROR(VALUE(LEFT($B13412,FIND(":",$B13412)-1))*2+VALUE(MID($B13412,FIND(":",$B13412)+1,2))/30,"")))</f>
        <v/>
      </c>
      <c r="G13412" s="12">
        <f>IF($E13412="","",IF(WEEKDAY($E13412,2)&lt;6,1,0))</f>
        <v/>
      </c>
      <c r="H13412" s="12">
        <f>IF(OR($E13412="",$F13412=""),"",IF(AND($G13412=1,$F13412&gt;='Working Hours'!$C$8,$F13412&lt;'Working Hours'!$C$9),1,0))</f>
        <v/>
      </c>
    </row>
    <row r="13413">
      <c r="A13413" s="11" t="n"/>
      <c r="B13413" s="11" t="n"/>
      <c r="C13413" s="11" t="n"/>
      <c r="E13413" s="12">
        <f>IF($A13413="","",IF(ISNUMBER($A13413),$A13413,IFERROR(DATEVALUE($A13413),"")))</f>
        <v/>
      </c>
      <c r="F13413" s="12">
        <f>IF($B13413="","",IF(ISNUMBER($B13413),HOUR($B13413)*2+MINUTE($B13413)/30,IFERROR(VALUE(LEFT($B13413,FIND(":",$B13413)-1))*2+VALUE(MID($B13413,FIND(":",$B13413)+1,2))/30,"")))</f>
        <v/>
      </c>
      <c r="G13413" s="12">
        <f>IF($E13413="","",IF(WEEKDAY($E13413,2)&lt;6,1,0))</f>
        <v/>
      </c>
      <c r="H13413" s="12">
        <f>IF(OR($E13413="",$F13413=""),"",IF(AND($G13413=1,$F13413&gt;='Working Hours'!$C$8,$F13413&lt;'Working Hours'!$C$9),1,0))</f>
        <v/>
      </c>
    </row>
    <row r="13414">
      <c r="A13414" s="11" t="n"/>
      <c r="B13414" s="11" t="n"/>
      <c r="C13414" s="11" t="n"/>
      <c r="E13414" s="12">
        <f>IF($A13414="","",IF(ISNUMBER($A13414),$A13414,IFERROR(DATEVALUE($A13414),"")))</f>
        <v/>
      </c>
      <c r="F13414" s="12">
        <f>IF($B13414="","",IF(ISNUMBER($B13414),HOUR($B13414)*2+MINUTE($B13414)/30,IFERROR(VALUE(LEFT($B13414,FIND(":",$B13414)-1))*2+VALUE(MID($B13414,FIND(":",$B13414)+1,2))/30,"")))</f>
        <v/>
      </c>
      <c r="G13414" s="12">
        <f>IF($E13414="","",IF(WEEKDAY($E13414,2)&lt;6,1,0))</f>
        <v/>
      </c>
      <c r="H13414" s="12">
        <f>IF(OR($E13414="",$F13414=""),"",IF(AND($G13414=1,$F13414&gt;='Working Hours'!$C$8,$F13414&lt;'Working Hours'!$C$9),1,0))</f>
        <v/>
      </c>
    </row>
    <row r="13415">
      <c r="A13415" s="11" t="n"/>
      <c r="B13415" s="11" t="n"/>
      <c r="C13415" s="11" t="n"/>
      <c r="E13415" s="12">
        <f>IF($A13415="","",IF(ISNUMBER($A13415),$A13415,IFERROR(DATEVALUE($A13415),"")))</f>
        <v/>
      </c>
      <c r="F13415" s="12">
        <f>IF($B13415="","",IF(ISNUMBER($B13415),HOUR($B13415)*2+MINUTE($B13415)/30,IFERROR(VALUE(LEFT($B13415,FIND(":",$B13415)-1))*2+VALUE(MID($B13415,FIND(":",$B13415)+1,2))/30,"")))</f>
        <v/>
      </c>
      <c r="G13415" s="12">
        <f>IF($E13415="","",IF(WEEKDAY($E13415,2)&lt;6,1,0))</f>
        <v/>
      </c>
      <c r="H13415" s="12">
        <f>IF(OR($E13415="",$F13415=""),"",IF(AND($G13415=1,$F13415&gt;='Working Hours'!$C$8,$F13415&lt;'Working Hours'!$C$9),1,0))</f>
        <v/>
      </c>
    </row>
    <row r="13416">
      <c r="A13416" s="11" t="n"/>
      <c r="B13416" s="11" t="n"/>
      <c r="C13416" s="11" t="n"/>
      <c r="E13416" s="12">
        <f>IF($A13416="","",IF(ISNUMBER($A13416),$A13416,IFERROR(DATEVALUE($A13416),"")))</f>
        <v/>
      </c>
      <c r="F13416" s="12">
        <f>IF($B13416="","",IF(ISNUMBER($B13416),HOUR($B13416)*2+MINUTE($B13416)/30,IFERROR(VALUE(LEFT($B13416,FIND(":",$B13416)-1))*2+VALUE(MID($B13416,FIND(":",$B13416)+1,2))/30,"")))</f>
        <v/>
      </c>
      <c r="G13416" s="12">
        <f>IF($E13416="","",IF(WEEKDAY($E13416,2)&lt;6,1,0))</f>
        <v/>
      </c>
      <c r="H13416" s="12">
        <f>IF(OR($E13416="",$F13416=""),"",IF(AND($G13416=1,$F13416&gt;='Working Hours'!$C$8,$F13416&lt;'Working Hours'!$C$9),1,0))</f>
        <v/>
      </c>
    </row>
    <row r="13417">
      <c r="A13417" s="11" t="n"/>
      <c r="B13417" s="11" t="n"/>
      <c r="C13417" s="11" t="n"/>
      <c r="E13417" s="12">
        <f>IF($A13417="","",IF(ISNUMBER($A13417),$A13417,IFERROR(DATEVALUE($A13417),"")))</f>
        <v/>
      </c>
      <c r="F13417" s="12">
        <f>IF($B13417="","",IF(ISNUMBER($B13417),HOUR($B13417)*2+MINUTE($B13417)/30,IFERROR(VALUE(LEFT($B13417,FIND(":",$B13417)-1))*2+VALUE(MID($B13417,FIND(":",$B13417)+1,2))/30,"")))</f>
        <v/>
      </c>
      <c r="G13417" s="12">
        <f>IF($E13417="","",IF(WEEKDAY($E13417,2)&lt;6,1,0))</f>
        <v/>
      </c>
      <c r="H13417" s="12">
        <f>IF(OR($E13417="",$F13417=""),"",IF(AND($G13417=1,$F13417&gt;='Working Hours'!$C$8,$F13417&lt;'Working Hours'!$C$9),1,0))</f>
        <v/>
      </c>
    </row>
    <row r="13418">
      <c r="A13418" s="11" t="n"/>
      <c r="B13418" s="11" t="n"/>
      <c r="C13418" s="11" t="n"/>
      <c r="E13418" s="12">
        <f>IF($A13418="","",IF(ISNUMBER($A13418),$A13418,IFERROR(DATEVALUE($A13418),"")))</f>
        <v/>
      </c>
      <c r="F13418" s="12">
        <f>IF($B13418="","",IF(ISNUMBER($B13418),HOUR($B13418)*2+MINUTE($B13418)/30,IFERROR(VALUE(LEFT($B13418,FIND(":",$B13418)-1))*2+VALUE(MID($B13418,FIND(":",$B13418)+1,2))/30,"")))</f>
        <v/>
      </c>
      <c r="G13418" s="12">
        <f>IF($E13418="","",IF(WEEKDAY($E13418,2)&lt;6,1,0))</f>
        <v/>
      </c>
      <c r="H13418" s="12">
        <f>IF(OR($E13418="",$F13418=""),"",IF(AND($G13418=1,$F13418&gt;='Working Hours'!$C$8,$F13418&lt;'Working Hours'!$C$9),1,0))</f>
        <v/>
      </c>
    </row>
    <row r="13419">
      <c r="A13419" s="11" t="n"/>
      <c r="B13419" s="11" t="n"/>
      <c r="C13419" s="11" t="n"/>
      <c r="E13419" s="12">
        <f>IF($A13419="","",IF(ISNUMBER($A13419),$A13419,IFERROR(DATEVALUE($A13419),"")))</f>
        <v/>
      </c>
      <c r="F13419" s="12">
        <f>IF($B13419="","",IF(ISNUMBER($B13419),HOUR($B13419)*2+MINUTE($B13419)/30,IFERROR(VALUE(LEFT($B13419,FIND(":",$B13419)-1))*2+VALUE(MID($B13419,FIND(":",$B13419)+1,2))/30,"")))</f>
        <v/>
      </c>
      <c r="G13419" s="12">
        <f>IF($E13419="","",IF(WEEKDAY($E13419,2)&lt;6,1,0))</f>
        <v/>
      </c>
      <c r="H13419" s="12">
        <f>IF(OR($E13419="",$F13419=""),"",IF(AND($G13419=1,$F13419&gt;='Working Hours'!$C$8,$F13419&lt;'Working Hours'!$C$9),1,0))</f>
        <v/>
      </c>
    </row>
    <row r="13420">
      <c r="A13420" s="11" t="n"/>
      <c r="B13420" s="11" t="n"/>
      <c r="C13420" s="11" t="n"/>
      <c r="E13420" s="12">
        <f>IF($A13420="","",IF(ISNUMBER($A13420),$A13420,IFERROR(DATEVALUE($A13420),"")))</f>
        <v/>
      </c>
      <c r="F13420" s="12">
        <f>IF($B13420="","",IF(ISNUMBER($B13420),HOUR($B13420)*2+MINUTE($B13420)/30,IFERROR(VALUE(LEFT($B13420,FIND(":",$B13420)-1))*2+VALUE(MID($B13420,FIND(":",$B13420)+1,2))/30,"")))</f>
        <v/>
      </c>
      <c r="G13420" s="12">
        <f>IF($E13420="","",IF(WEEKDAY($E13420,2)&lt;6,1,0))</f>
        <v/>
      </c>
      <c r="H13420" s="12">
        <f>IF(OR($E13420="",$F13420=""),"",IF(AND($G13420=1,$F13420&gt;='Working Hours'!$C$8,$F13420&lt;'Working Hours'!$C$9),1,0))</f>
        <v/>
      </c>
    </row>
    <row r="13421">
      <c r="A13421" s="11" t="n"/>
      <c r="B13421" s="11" t="n"/>
      <c r="C13421" s="11" t="n"/>
      <c r="E13421" s="12">
        <f>IF($A13421="","",IF(ISNUMBER($A13421),$A13421,IFERROR(DATEVALUE($A13421),"")))</f>
        <v/>
      </c>
      <c r="F13421" s="12">
        <f>IF($B13421="","",IF(ISNUMBER($B13421),HOUR($B13421)*2+MINUTE($B13421)/30,IFERROR(VALUE(LEFT($B13421,FIND(":",$B13421)-1))*2+VALUE(MID($B13421,FIND(":",$B13421)+1,2))/30,"")))</f>
        <v/>
      </c>
      <c r="G13421" s="12">
        <f>IF($E13421="","",IF(WEEKDAY($E13421,2)&lt;6,1,0))</f>
        <v/>
      </c>
      <c r="H13421" s="12">
        <f>IF(OR($E13421="",$F13421=""),"",IF(AND($G13421=1,$F13421&gt;='Working Hours'!$C$8,$F13421&lt;'Working Hours'!$C$9),1,0))</f>
        <v/>
      </c>
    </row>
    <row r="13422">
      <c r="A13422" s="11" t="n"/>
      <c r="B13422" s="11" t="n"/>
      <c r="C13422" s="11" t="n"/>
      <c r="E13422" s="12">
        <f>IF($A13422="","",IF(ISNUMBER($A13422),$A13422,IFERROR(DATEVALUE($A13422),"")))</f>
        <v/>
      </c>
      <c r="F13422" s="12">
        <f>IF($B13422="","",IF(ISNUMBER($B13422),HOUR($B13422)*2+MINUTE($B13422)/30,IFERROR(VALUE(LEFT($B13422,FIND(":",$B13422)-1))*2+VALUE(MID($B13422,FIND(":",$B13422)+1,2))/30,"")))</f>
        <v/>
      </c>
      <c r="G13422" s="12">
        <f>IF($E13422="","",IF(WEEKDAY($E13422,2)&lt;6,1,0))</f>
        <v/>
      </c>
      <c r="H13422" s="12">
        <f>IF(OR($E13422="",$F13422=""),"",IF(AND($G13422=1,$F13422&gt;='Working Hours'!$C$8,$F13422&lt;'Working Hours'!$C$9),1,0))</f>
        <v/>
      </c>
    </row>
    <row r="13423">
      <c r="A13423" s="11" t="n"/>
      <c r="B13423" s="11" t="n"/>
      <c r="C13423" s="11" t="n"/>
      <c r="E13423" s="12">
        <f>IF($A13423="","",IF(ISNUMBER($A13423),$A13423,IFERROR(DATEVALUE($A13423),"")))</f>
        <v/>
      </c>
      <c r="F13423" s="12">
        <f>IF($B13423="","",IF(ISNUMBER($B13423),HOUR($B13423)*2+MINUTE($B13423)/30,IFERROR(VALUE(LEFT($B13423,FIND(":",$B13423)-1))*2+VALUE(MID($B13423,FIND(":",$B13423)+1,2))/30,"")))</f>
        <v/>
      </c>
      <c r="G13423" s="12">
        <f>IF($E13423="","",IF(WEEKDAY($E13423,2)&lt;6,1,0))</f>
        <v/>
      </c>
      <c r="H13423" s="12">
        <f>IF(OR($E13423="",$F13423=""),"",IF(AND($G13423=1,$F13423&gt;='Working Hours'!$C$8,$F13423&lt;'Working Hours'!$C$9),1,0))</f>
        <v/>
      </c>
    </row>
    <row r="13424">
      <c r="A13424" s="11" t="n"/>
      <c r="B13424" s="11" t="n"/>
      <c r="C13424" s="11" t="n"/>
      <c r="E13424" s="12">
        <f>IF($A13424="","",IF(ISNUMBER($A13424),$A13424,IFERROR(DATEVALUE($A13424),"")))</f>
        <v/>
      </c>
      <c r="F13424" s="12">
        <f>IF($B13424="","",IF(ISNUMBER($B13424),HOUR($B13424)*2+MINUTE($B13424)/30,IFERROR(VALUE(LEFT($B13424,FIND(":",$B13424)-1))*2+VALUE(MID($B13424,FIND(":",$B13424)+1,2))/30,"")))</f>
        <v/>
      </c>
      <c r="G13424" s="12">
        <f>IF($E13424="","",IF(WEEKDAY($E13424,2)&lt;6,1,0))</f>
        <v/>
      </c>
      <c r="H13424" s="12">
        <f>IF(OR($E13424="",$F13424=""),"",IF(AND($G13424=1,$F13424&gt;='Working Hours'!$C$8,$F13424&lt;'Working Hours'!$C$9),1,0))</f>
        <v/>
      </c>
    </row>
    <row r="13425">
      <c r="A13425" s="11" t="n"/>
      <c r="B13425" s="11" t="n"/>
      <c r="C13425" s="11" t="n"/>
      <c r="E13425" s="12">
        <f>IF($A13425="","",IF(ISNUMBER($A13425),$A13425,IFERROR(DATEVALUE($A13425),"")))</f>
        <v/>
      </c>
      <c r="F13425" s="12">
        <f>IF($B13425="","",IF(ISNUMBER($B13425),HOUR($B13425)*2+MINUTE($B13425)/30,IFERROR(VALUE(LEFT($B13425,FIND(":",$B13425)-1))*2+VALUE(MID($B13425,FIND(":",$B13425)+1,2))/30,"")))</f>
        <v/>
      </c>
      <c r="G13425" s="12">
        <f>IF($E13425="","",IF(WEEKDAY($E13425,2)&lt;6,1,0))</f>
        <v/>
      </c>
      <c r="H13425" s="12">
        <f>IF(OR($E13425="",$F13425=""),"",IF(AND($G13425=1,$F13425&gt;='Working Hours'!$C$8,$F13425&lt;'Working Hours'!$C$9),1,0))</f>
        <v/>
      </c>
    </row>
    <row r="13426">
      <c r="A13426" s="11" t="n"/>
      <c r="B13426" s="11" t="n"/>
      <c r="C13426" s="11" t="n"/>
      <c r="E13426" s="12">
        <f>IF($A13426="","",IF(ISNUMBER($A13426),$A13426,IFERROR(DATEVALUE($A13426),"")))</f>
        <v/>
      </c>
      <c r="F13426" s="12">
        <f>IF($B13426="","",IF(ISNUMBER($B13426),HOUR($B13426)*2+MINUTE($B13426)/30,IFERROR(VALUE(LEFT($B13426,FIND(":",$B13426)-1))*2+VALUE(MID($B13426,FIND(":",$B13426)+1,2))/30,"")))</f>
        <v/>
      </c>
      <c r="G13426" s="12">
        <f>IF($E13426="","",IF(WEEKDAY($E13426,2)&lt;6,1,0))</f>
        <v/>
      </c>
      <c r="H13426" s="12">
        <f>IF(OR($E13426="",$F13426=""),"",IF(AND($G13426=1,$F13426&gt;='Working Hours'!$C$8,$F13426&lt;'Working Hours'!$C$9),1,0))</f>
        <v/>
      </c>
    </row>
    <row r="13427">
      <c r="A13427" s="11" t="n"/>
      <c r="B13427" s="11" t="n"/>
      <c r="C13427" s="11" t="n"/>
      <c r="E13427" s="12">
        <f>IF($A13427="","",IF(ISNUMBER($A13427),$A13427,IFERROR(DATEVALUE($A13427),"")))</f>
        <v/>
      </c>
      <c r="F13427" s="12">
        <f>IF($B13427="","",IF(ISNUMBER($B13427),HOUR($B13427)*2+MINUTE($B13427)/30,IFERROR(VALUE(LEFT($B13427,FIND(":",$B13427)-1))*2+VALUE(MID($B13427,FIND(":",$B13427)+1,2))/30,"")))</f>
        <v/>
      </c>
      <c r="G13427" s="12">
        <f>IF($E13427="","",IF(WEEKDAY($E13427,2)&lt;6,1,0))</f>
        <v/>
      </c>
      <c r="H13427" s="12">
        <f>IF(OR($E13427="",$F13427=""),"",IF(AND($G13427=1,$F13427&gt;='Working Hours'!$C$8,$F13427&lt;'Working Hours'!$C$9),1,0))</f>
        <v/>
      </c>
    </row>
    <row r="13428">
      <c r="A13428" s="11" t="n"/>
      <c r="B13428" s="11" t="n"/>
      <c r="C13428" s="11" t="n"/>
      <c r="E13428" s="12">
        <f>IF($A13428="","",IF(ISNUMBER($A13428),$A13428,IFERROR(DATEVALUE($A13428),"")))</f>
        <v/>
      </c>
      <c r="F13428" s="12">
        <f>IF($B13428="","",IF(ISNUMBER($B13428),HOUR($B13428)*2+MINUTE($B13428)/30,IFERROR(VALUE(LEFT($B13428,FIND(":",$B13428)-1))*2+VALUE(MID($B13428,FIND(":",$B13428)+1,2))/30,"")))</f>
        <v/>
      </c>
      <c r="G13428" s="12">
        <f>IF($E13428="","",IF(WEEKDAY($E13428,2)&lt;6,1,0))</f>
        <v/>
      </c>
      <c r="H13428" s="12">
        <f>IF(OR($E13428="",$F13428=""),"",IF(AND($G13428=1,$F13428&gt;='Working Hours'!$C$8,$F13428&lt;'Working Hours'!$C$9),1,0))</f>
        <v/>
      </c>
    </row>
    <row r="13429">
      <c r="A13429" s="11" t="n"/>
      <c r="B13429" s="11" t="n"/>
      <c r="C13429" s="11" t="n"/>
      <c r="E13429" s="12">
        <f>IF($A13429="","",IF(ISNUMBER($A13429),$A13429,IFERROR(DATEVALUE($A13429),"")))</f>
        <v/>
      </c>
      <c r="F13429" s="12">
        <f>IF($B13429="","",IF(ISNUMBER($B13429),HOUR($B13429)*2+MINUTE($B13429)/30,IFERROR(VALUE(LEFT($B13429,FIND(":",$B13429)-1))*2+VALUE(MID($B13429,FIND(":",$B13429)+1,2))/30,"")))</f>
        <v/>
      </c>
      <c r="G13429" s="12">
        <f>IF($E13429="","",IF(WEEKDAY($E13429,2)&lt;6,1,0))</f>
        <v/>
      </c>
      <c r="H13429" s="12">
        <f>IF(OR($E13429="",$F13429=""),"",IF(AND($G13429=1,$F13429&gt;='Working Hours'!$C$8,$F13429&lt;'Working Hours'!$C$9),1,0))</f>
        <v/>
      </c>
    </row>
    <row r="13430">
      <c r="A13430" s="11" t="n"/>
      <c r="B13430" s="11" t="n"/>
      <c r="C13430" s="11" t="n"/>
      <c r="E13430" s="12">
        <f>IF($A13430="","",IF(ISNUMBER($A13430),$A13430,IFERROR(DATEVALUE($A13430),"")))</f>
        <v/>
      </c>
      <c r="F13430" s="12">
        <f>IF($B13430="","",IF(ISNUMBER($B13430),HOUR($B13430)*2+MINUTE($B13430)/30,IFERROR(VALUE(LEFT($B13430,FIND(":",$B13430)-1))*2+VALUE(MID($B13430,FIND(":",$B13430)+1,2))/30,"")))</f>
        <v/>
      </c>
      <c r="G13430" s="12">
        <f>IF($E13430="","",IF(WEEKDAY($E13430,2)&lt;6,1,0))</f>
        <v/>
      </c>
      <c r="H13430" s="12">
        <f>IF(OR($E13430="",$F13430=""),"",IF(AND($G13430=1,$F13430&gt;='Working Hours'!$C$8,$F13430&lt;'Working Hours'!$C$9),1,0))</f>
        <v/>
      </c>
    </row>
    <row r="13431">
      <c r="A13431" s="11" t="n"/>
      <c r="B13431" s="11" t="n"/>
      <c r="C13431" s="11" t="n"/>
      <c r="E13431" s="12">
        <f>IF($A13431="","",IF(ISNUMBER($A13431),$A13431,IFERROR(DATEVALUE($A13431),"")))</f>
        <v/>
      </c>
      <c r="F13431" s="12">
        <f>IF($B13431="","",IF(ISNUMBER($B13431),HOUR($B13431)*2+MINUTE($B13431)/30,IFERROR(VALUE(LEFT($B13431,FIND(":",$B13431)-1))*2+VALUE(MID($B13431,FIND(":",$B13431)+1,2))/30,"")))</f>
        <v/>
      </c>
      <c r="G13431" s="12">
        <f>IF($E13431="","",IF(WEEKDAY($E13431,2)&lt;6,1,0))</f>
        <v/>
      </c>
      <c r="H13431" s="12">
        <f>IF(OR($E13431="",$F13431=""),"",IF(AND($G13431=1,$F13431&gt;='Working Hours'!$C$8,$F13431&lt;'Working Hours'!$C$9),1,0))</f>
        <v/>
      </c>
    </row>
    <row r="13432">
      <c r="A13432" s="11" t="n"/>
      <c r="B13432" s="11" t="n"/>
      <c r="C13432" s="11" t="n"/>
      <c r="E13432" s="12">
        <f>IF($A13432="","",IF(ISNUMBER($A13432),$A13432,IFERROR(DATEVALUE($A13432),"")))</f>
        <v/>
      </c>
      <c r="F13432" s="12">
        <f>IF($B13432="","",IF(ISNUMBER($B13432),HOUR($B13432)*2+MINUTE($B13432)/30,IFERROR(VALUE(LEFT($B13432,FIND(":",$B13432)-1))*2+VALUE(MID($B13432,FIND(":",$B13432)+1,2))/30,"")))</f>
        <v/>
      </c>
      <c r="G13432" s="12">
        <f>IF($E13432="","",IF(WEEKDAY($E13432,2)&lt;6,1,0))</f>
        <v/>
      </c>
      <c r="H13432" s="12">
        <f>IF(OR($E13432="",$F13432=""),"",IF(AND($G13432=1,$F13432&gt;='Working Hours'!$C$8,$F13432&lt;'Working Hours'!$C$9),1,0))</f>
        <v/>
      </c>
    </row>
    <row r="13433">
      <c r="A13433" s="11" t="n"/>
      <c r="B13433" s="11" t="n"/>
      <c r="C13433" s="11" t="n"/>
      <c r="E13433" s="12">
        <f>IF($A13433="","",IF(ISNUMBER($A13433),$A13433,IFERROR(DATEVALUE($A13433),"")))</f>
        <v/>
      </c>
      <c r="F13433" s="12">
        <f>IF($B13433="","",IF(ISNUMBER($B13433),HOUR($B13433)*2+MINUTE($B13433)/30,IFERROR(VALUE(LEFT($B13433,FIND(":",$B13433)-1))*2+VALUE(MID($B13433,FIND(":",$B13433)+1,2))/30,"")))</f>
        <v/>
      </c>
      <c r="G13433" s="12">
        <f>IF($E13433="","",IF(WEEKDAY($E13433,2)&lt;6,1,0))</f>
        <v/>
      </c>
      <c r="H13433" s="12">
        <f>IF(OR($E13433="",$F13433=""),"",IF(AND($G13433=1,$F13433&gt;='Working Hours'!$C$8,$F13433&lt;'Working Hours'!$C$9),1,0))</f>
        <v/>
      </c>
    </row>
    <row r="13434">
      <c r="A13434" s="11" t="n"/>
      <c r="B13434" s="11" t="n"/>
      <c r="C13434" s="11" t="n"/>
      <c r="E13434" s="12">
        <f>IF($A13434="","",IF(ISNUMBER($A13434),$A13434,IFERROR(DATEVALUE($A13434),"")))</f>
        <v/>
      </c>
      <c r="F13434" s="12">
        <f>IF($B13434="","",IF(ISNUMBER($B13434),HOUR($B13434)*2+MINUTE($B13434)/30,IFERROR(VALUE(LEFT($B13434,FIND(":",$B13434)-1))*2+VALUE(MID($B13434,FIND(":",$B13434)+1,2))/30,"")))</f>
        <v/>
      </c>
      <c r="G13434" s="12">
        <f>IF($E13434="","",IF(WEEKDAY($E13434,2)&lt;6,1,0))</f>
        <v/>
      </c>
      <c r="H13434" s="12">
        <f>IF(OR($E13434="",$F13434=""),"",IF(AND($G13434=1,$F13434&gt;='Working Hours'!$C$8,$F13434&lt;'Working Hours'!$C$9),1,0))</f>
        <v/>
      </c>
    </row>
    <row r="13435">
      <c r="A13435" s="11" t="n"/>
      <c r="B13435" s="11" t="n"/>
      <c r="C13435" s="11" t="n"/>
      <c r="E13435" s="12">
        <f>IF($A13435="","",IF(ISNUMBER($A13435),$A13435,IFERROR(DATEVALUE($A13435),"")))</f>
        <v/>
      </c>
      <c r="F13435" s="12">
        <f>IF($B13435="","",IF(ISNUMBER($B13435),HOUR($B13435)*2+MINUTE($B13435)/30,IFERROR(VALUE(LEFT($B13435,FIND(":",$B13435)-1))*2+VALUE(MID($B13435,FIND(":",$B13435)+1,2))/30,"")))</f>
        <v/>
      </c>
      <c r="G13435" s="12">
        <f>IF($E13435="","",IF(WEEKDAY($E13435,2)&lt;6,1,0))</f>
        <v/>
      </c>
      <c r="H13435" s="12">
        <f>IF(OR($E13435="",$F13435=""),"",IF(AND($G13435=1,$F13435&gt;='Working Hours'!$C$8,$F13435&lt;'Working Hours'!$C$9),1,0))</f>
        <v/>
      </c>
    </row>
    <row r="13436">
      <c r="A13436" s="11" t="n"/>
      <c r="B13436" s="11" t="n"/>
      <c r="C13436" s="11" t="n"/>
      <c r="E13436" s="12">
        <f>IF($A13436="","",IF(ISNUMBER($A13436),$A13436,IFERROR(DATEVALUE($A13436),"")))</f>
        <v/>
      </c>
      <c r="F13436" s="12">
        <f>IF($B13436="","",IF(ISNUMBER($B13436),HOUR($B13436)*2+MINUTE($B13436)/30,IFERROR(VALUE(LEFT($B13436,FIND(":",$B13436)-1))*2+VALUE(MID($B13436,FIND(":",$B13436)+1,2))/30,"")))</f>
        <v/>
      </c>
      <c r="G13436" s="12">
        <f>IF($E13436="","",IF(WEEKDAY($E13436,2)&lt;6,1,0))</f>
        <v/>
      </c>
      <c r="H13436" s="12">
        <f>IF(OR($E13436="",$F13436=""),"",IF(AND($G13436=1,$F13436&gt;='Working Hours'!$C$8,$F13436&lt;'Working Hours'!$C$9),1,0))</f>
        <v/>
      </c>
    </row>
    <row r="13437">
      <c r="A13437" s="11" t="n"/>
      <c r="B13437" s="11" t="n"/>
      <c r="C13437" s="11" t="n"/>
      <c r="E13437" s="12">
        <f>IF($A13437="","",IF(ISNUMBER($A13437),$A13437,IFERROR(DATEVALUE($A13437),"")))</f>
        <v/>
      </c>
      <c r="F13437" s="12">
        <f>IF($B13437="","",IF(ISNUMBER($B13437),HOUR($B13437)*2+MINUTE($B13437)/30,IFERROR(VALUE(LEFT($B13437,FIND(":",$B13437)-1))*2+VALUE(MID($B13437,FIND(":",$B13437)+1,2))/30,"")))</f>
        <v/>
      </c>
      <c r="G13437" s="12">
        <f>IF($E13437="","",IF(WEEKDAY($E13437,2)&lt;6,1,0))</f>
        <v/>
      </c>
      <c r="H13437" s="12">
        <f>IF(OR($E13437="",$F13437=""),"",IF(AND($G13437=1,$F13437&gt;='Working Hours'!$C$8,$F13437&lt;'Working Hours'!$C$9),1,0))</f>
        <v/>
      </c>
    </row>
    <row r="13438">
      <c r="A13438" s="11" t="n"/>
      <c r="B13438" s="11" t="n"/>
      <c r="C13438" s="11" t="n"/>
      <c r="E13438" s="12">
        <f>IF($A13438="","",IF(ISNUMBER($A13438),$A13438,IFERROR(DATEVALUE($A13438),"")))</f>
        <v/>
      </c>
      <c r="F13438" s="12">
        <f>IF($B13438="","",IF(ISNUMBER($B13438),HOUR($B13438)*2+MINUTE($B13438)/30,IFERROR(VALUE(LEFT($B13438,FIND(":",$B13438)-1))*2+VALUE(MID($B13438,FIND(":",$B13438)+1,2))/30,"")))</f>
        <v/>
      </c>
      <c r="G13438" s="12">
        <f>IF($E13438="","",IF(WEEKDAY($E13438,2)&lt;6,1,0))</f>
        <v/>
      </c>
      <c r="H13438" s="12">
        <f>IF(OR($E13438="",$F13438=""),"",IF(AND($G13438=1,$F13438&gt;='Working Hours'!$C$8,$F13438&lt;'Working Hours'!$C$9),1,0))</f>
        <v/>
      </c>
    </row>
    <row r="13439">
      <c r="A13439" s="11" t="n"/>
      <c r="B13439" s="11" t="n"/>
      <c r="C13439" s="11" t="n"/>
      <c r="E13439" s="12">
        <f>IF($A13439="","",IF(ISNUMBER($A13439),$A13439,IFERROR(DATEVALUE($A13439),"")))</f>
        <v/>
      </c>
      <c r="F13439" s="12">
        <f>IF($B13439="","",IF(ISNUMBER($B13439),HOUR($B13439)*2+MINUTE($B13439)/30,IFERROR(VALUE(LEFT($B13439,FIND(":",$B13439)-1))*2+VALUE(MID($B13439,FIND(":",$B13439)+1,2))/30,"")))</f>
        <v/>
      </c>
      <c r="G13439" s="12">
        <f>IF($E13439="","",IF(WEEKDAY($E13439,2)&lt;6,1,0))</f>
        <v/>
      </c>
      <c r="H13439" s="12">
        <f>IF(OR($E13439="",$F13439=""),"",IF(AND($G13439=1,$F13439&gt;='Working Hours'!$C$8,$F13439&lt;'Working Hours'!$C$9),1,0))</f>
        <v/>
      </c>
    </row>
    <row r="13440">
      <c r="A13440" s="11" t="n"/>
      <c r="B13440" s="11" t="n"/>
      <c r="C13440" s="11" t="n"/>
      <c r="E13440" s="12">
        <f>IF($A13440="","",IF(ISNUMBER($A13440),$A13440,IFERROR(DATEVALUE($A13440),"")))</f>
        <v/>
      </c>
      <c r="F13440" s="12">
        <f>IF($B13440="","",IF(ISNUMBER($B13440),HOUR($B13440)*2+MINUTE($B13440)/30,IFERROR(VALUE(LEFT($B13440,FIND(":",$B13440)-1))*2+VALUE(MID($B13440,FIND(":",$B13440)+1,2))/30,"")))</f>
        <v/>
      </c>
      <c r="G13440" s="12">
        <f>IF($E13440="","",IF(WEEKDAY($E13440,2)&lt;6,1,0))</f>
        <v/>
      </c>
      <c r="H13440" s="12">
        <f>IF(OR($E13440="",$F13440=""),"",IF(AND($G13440=1,$F13440&gt;='Working Hours'!$C$8,$F13440&lt;'Working Hours'!$C$9),1,0))</f>
        <v/>
      </c>
    </row>
    <row r="13441">
      <c r="A13441" s="11" t="n"/>
      <c r="B13441" s="11" t="n"/>
      <c r="C13441" s="11" t="n"/>
      <c r="E13441" s="12">
        <f>IF($A13441="","",IF(ISNUMBER($A13441),$A13441,IFERROR(DATEVALUE($A13441),"")))</f>
        <v/>
      </c>
      <c r="F13441" s="12">
        <f>IF($B13441="","",IF(ISNUMBER($B13441),HOUR($B13441)*2+MINUTE($B13441)/30,IFERROR(VALUE(LEFT($B13441,FIND(":",$B13441)-1))*2+VALUE(MID($B13441,FIND(":",$B13441)+1,2))/30,"")))</f>
        <v/>
      </c>
      <c r="G13441" s="12">
        <f>IF($E13441="","",IF(WEEKDAY($E13441,2)&lt;6,1,0))</f>
        <v/>
      </c>
      <c r="H13441" s="12">
        <f>IF(OR($E13441="",$F13441=""),"",IF(AND($G13441=1,$F13441&gt;='Working Hours'!$C$8,$F13441&lt;'Working Hours'!$C$9),1,0))</f>
        <v/>
      </c>
    </row>
    <row r="13442">
      <c r="A13442" s="11" t="n"/>
      <c r="B13442" s="11" t="n"/>
      <c r="C13442" s="11" t="n"/>
      <c r="E13442" s="12">
        <f>IF($A13442="","",IF(ISNUMBER($A13442),$A13442,IFERROR(DATEVALUE($A13442),"")))</f>
        <v/>
      </c>
      <c r="F13442" s="12">
        <f>IF($B13442="","",IF(ISNUMBER($B13442),HOUR($B13442)*2+MINUTE($B13442)/30,IFERROR(VALUE(LEFT($B13442,FIND(":",$B13442)-1))*2+VALUE(MID($B13442,FIND(":",$B13442)+1,2))/30,"")))</f>
        <v/>
      </c>
      <c r="G13442" s="12">
        <f>IF($E13442="","",IF(WEEKDAY($E13442,2)&lt;6,1,0))</f>
        <v/>
      </c>
      <c r="H13442" s="12">
        <f>IF(OR($E13442="",$F13442=""),"",IF(AND($G13442=1,$F13442&gt;='Working Hours'!$C$8,$F13442&lt;'Working Hours'!$C$9),1,0))</f>
        <v/>
      </c>
    </row>
    <row r="13443">
      <c r="A13443" s="11" t="n"/>
      <c r="B13443" s="11" t="n"/>
      <c r="C13443" s="11" t="n"/>
      <c r="E13443" s="12">
        <f>IF($A13443="","",IF(ISNUMBER($A13443),$A13443,IFERROR(DATEVALUE($A13443),"")))</f>
        <v/>
      </c>
      <c r="F13443" s="12">
        <f>IF($B13443="","",IF(ISNUMBER($B13443),HOUR($B13443)*2+MINUTE($B13443)/30,IFERROR(VALUE(LEFT($B13443,FIND(":",$B13443)-1))*2+VALUE(MID($B13443,FIND(":",$B13443)+1,2))/30,"")))</f>
        <v/>
      </c>
      <c r="G13443" s="12">
        <f>IF($E13443="","",IF(WEEKDAY($E13443,2)&lt;6,1,0))</f>
        <v/>
      </c>
      <c r="H13443" s="12">
        <f>IF(OR($E13443="",$F13443=""),"",IF(AND($G13443=1,$F13443&gt;='Working Hours'!$C$8,$F13443&lt;'Working Hours'!$C$9),1,0))</f>
        <v/>
      </c>
    </row>
    <row r="13444">
      <c r="A13444" s="11" t="n"/>
      <c r="B13444" s="11" t="n"/>
      <c r="C13444" s="11" t="n"/>
      <c r="E13444" s="12">
        <f>IF($A13444="","",IF(ISNUMBER($A13444),$A13444,IFERROR(DATEVALUE($A13444),"")))</f>
        <v/>
      </c>
      <c r="F13444" s="12">
        <f>IF($B13444="","",IF(ISNUMBER($B13444),HOUR($B13444)*2+MINUTE($B13444)/30,IFERROR(VALUE(LEFT($B13444,FIND(":",$B13444)-1))*2+VALUE(MID($B13444,FIND(":",$B13444)+1,2))/30,"")))</f>
        <v/>
      </c>
      <c r="G13444" s="12">
        <f>IF($E13444="","",IF(WEEKDAY($E13444,2)&lt;6,1,0))</f>
        <v/>
      </c>
      <c r="H13444" s="12">
        <f>IF(OR($E13444="",$F13444=""),"",IF(AND($G13444=1,$F13444&gt;='Working Hours'!$C$8,$F13444&lt;'Working Hours'!$C$9),1,0))</f>
        <v/>
      </c>
    </row>
    <row r="13445">
      <c r="A13445" s="11" t="n"/>
      <c r="B13445" s="11" t="n"/>
      <c r="C13445" s="11" t="n"/>
      <c r="E13445" s="12">
        <f>IF($A13445="","",IF(ISNUMBER($A13445),$A13445,IFERROR(DATEVALUE($A13445),"")))</f>
        <v/>
      </c>
      <c r="F13445" s="12">
        <f>IF($B13445="","",IF(ISNUMBER($B13445),HOUR($B13445)*2+MINUTE($B13445)/30,IFERROR(VALUE(LEFT($B13445,FIND(":",$B13445)-1))*2+VALUE(MID($B13445,FIND(":",$B13445)+1,2))/30,"")))</f>
        <v/>
      </c>
      <c r="G13445" s="12">
        <f>IF($E13445="","",IF(WEEKDAY($E13445,2)&lt;6,1,0))</f>
        <v/>
      </c>
      <c r="H13445" s="12">
        <f>IF(OR($E13445="",$F13445=""),"",IF(AND($G13445=1,$F13445&gt;='Working Hours'!$C$8,$F13445&lt;'Working Hours'!$C$9),1,0))</f>
        <v/>
      </c>
    </row>
    <row r="13446">
      <c r="A13446" s="11" t="n"/>
      <c r="B13446" s="11" t="n"/>
      <c r="C13446" s="11" t="n"/>
      <c r="E13446" s="12">
        <f>IF($A13446="","",IF(ISNUMBER($A13446),$A13446,IFERROR(DATEVALUE($A13446),"")))</f>
        <v/>
      </c>
      <c r="F13446" s="12">
        <f>IF($B13446="","",IF(ISNUMBER($B13446),HOUR($B13446)*2+MINUTE($B13446)/30,IFERROR(VALUE(LEFT($B13446,FIND(":",$B13446)-1))*2+VALUE(MID($B13446,FIND(":",$B13446)+1,2))/30,"")))</f>
        <v/>
      </c>
      <c r="G13446" s="12">
        <f>IF($E13446="","",IF(WEEKDAY($E13446,2)&lt;6,1,0))</f>
        <v/>
      </c>
      <c r="H13446" s="12">
        <f>IF(OR($E13446="",$F13446=""),"",IF(AND($G13446=1,$F13446&gt;='Working Hours'!$C$8,$F13446&lt;'Working Hours'!$C$9),1,0))</f>
        <v/>
      </c>
    </row>
    <row r="13447">
      <c r="A13447" s="11" t="n"/>
      <c r="B13447" s="11" t="n"/>
      <c r="C13447" s="11" t="n"/>
      <c r="E13447" s="12">
        <f>IF($A13447="","",IF(ISNUMBER($A13447),$A13447,IFERROR(DATEVALUE($A13447),"")))</f>
        <v/>
      </c>
      <c r="F13447" s="12">
        <f>IF($B13447="","",IF(ISNUMBER($B13447),HOUR($B13447)*2+MINUTE($B13447)/30,IFERROR(VALUE(LEFT($B13447,FIND(":",$B13447)-1))*2+VALUE(MID($B13447,FIND(":",$B13447)+1,2))/30,"")))</f>
        <v/>
      </c>
      <c r="G13447" s="12">
        <f>IF($E13447="","",IF(WEEKDAY($E13447,2)&lt;6,1,0))</f>
        <v/>
      </c>
      <c r="H13447" s="12">
        <f>IF(OR($E13447="",$F13447=""),"",IF(AND($G13447=1,$F13447&gt;='Working Hours'!$C$8,$F13447&lt;'Working Hours'!$C$9),1,0))</f>
        <v/>
      </c>
    </row>
    <row r="13448">
      <c r="A13448" s="11" t="n"/>
      <c r="B13448" s="11" t="n"/>
      <c r="C13448" s="11" t="n"/>
      <c r="E13448" s="12">
        <f>IF($A13448="","",IF(ISNUMBER($A13448),$A13448,IFERROR(DATEVALUE($A13448),"")))</f>
        <v/>
      </c>
      <c r="F13448" s="12">
        <f>IF($B13448="","",IF(ISNUMBER($B13448),HOUR($B13448)*2+MINUTE($B13448)/30,IFERROR(VALUE(LEFT($B13448,FIND(":",$B13448)-1))*2+VALUE(MID($B13448,FIND(":",$B13448)+1,2))/30,"")))</f>
        <v/>
      </c>
      <c r="G13448" s="12">
        <f>IF($E13448="","",IF(WEEKDAY($E13448,2)&lt;6,1,0))</f>
        <v/>
      </c>
      <c r="H13448" s="12">
        <f>IF(OR($E13448="",$F13448=""),"",IF(AND($G13448=1,$F13448&gt;='Working Hours'!$C$8,$F13448&lt;'Working Hours'!$C$9),1,0))</f>
        <v/>
      </c>
    </row>
    <row r="13449">
      <c r="A13449" s="11" t="n"/>
      <c r="B13449" s="11" t="n"/>
      <c r="C13449" s="11" t="n"/>
      <c r="E13449" s="12">
        <f>IF($A13449="","",IF(ISNUMBER($A13449),$A13449,IFERROR(DATEVALUE($A13449),"")))</f>
        <v/>
      </c>
      <c r="F13449" s="12">
        <f>IF($B13449="","",IF(ISNUMBER($B13449),HOUR($B13449)*2+MINUTE($B13449)/30,IFERROR(VALUE(LEFT($B13449,FIND(":",$B13449)-1))*2+VALUE(MID($B13449,FIND(":",$B13449)+1,2))/30,"")))</f>
        <v/>
      </c>
      <c r="G13449" s="12">
        <f>IF($E13449="","",IF(WEEKDAY($E13449,2)&lt;6,1,0))</f>
        <v/>
      </c>
      <c r="H13449" s="12">
        <f>IF(OR($E13449="",$F13449=""),"",IF(AND($G13449=1,$F13449&gt;='Working Hours'!$C$8,$F13449&lt;'Working Hours'!$C$9),1,0))</f>
        <v/>
      </c>
    </row>
    <row r="13450">
      <c r="A13450" s="11" t="n"/>
      <c r="B13450" s="11" t="n"/>
      <c r="C13450" s="11" t="n"/>
      <c r="E13450" s="12">
        <f>IF($A13450="","",IF(ISNUMBER($A13450),$A13450,IFERROR(DATEVALUE($A13450),"")))</f>
        <v/>
      </c>
      <c r="F13450" s="12">
        <f>IF($B13450="","",IF(ISNUMBER($B13450),HOUR($B13450)*2+MINUTE($B13450)/30,IFERROR(VALUE(LEFT($B13450,FIND(":",$B13450)-1))*2+VALUE(MID($B13450,FIND(":",$B13450)+1,2))/30,"")))</f>
        <v/>
      </c>
      <c r="G13450" s="12">
        <f>IF($E13450="","",IF(WEEKDAY($E13450,2)&lt;6,1,0))</f>
        <v/>
      </c>
      <c r="H13450" s="12">
        <f>IF(OR($E13450="",$F13450=""),"",IF(AND($G13450=1,$F13450&gt;='Working Hours'!$C$8,$F13450&lt;'Working Hours'!$C$9),1,0))</f>
        <v/>
      </c>
    </row>
    <row r="13451">
      <c r="A13451" s="11" t="n"/>
      <c r="B13451" s="11" t="n"/>
      <c r="C13451" s="11" t="n"/>
      <c r="E13451" s="12">
        <f>IF($A13451="","",IF(ISNUMBER($A13451),$A13451,IFERROR(DATEVALUE($A13451),"")))</f>
        <v/>
      </c>
      <c r="F13451" s="12">
        <f>IF($B13451="","",IF(ISNUMBER($B13451),HOUR($B13451)*2+MINUTE($B13451)/30,IFERROR(VALUE(LEFT($B13451,FIND(":",$B13451)-1))*2+VALUE(MID($B13451,FIND(":",$B13451)+1,2))/30,"")))</f>
        <v/>
      </c>
      <c r="G13451" s="12">
        <f>IF($E13451="","",IF(WEEKDAY($E13451,2)&lt;6,1,0))</f>
        <v/>
      </c>
      <c r="H13451" s="12">
        <f>IF(OR($E13451="",$F13451=""),"",IF(AND($G13451=1,$F13451&gt;='Working Hours'!$C$8,$F13451&lt;'Working Hours'!$C$9),1,0))</f>
        <v/>
      </c>
    </row>
    <row r="13452">
      <c r="A13452" s="11" t="n"/>
      <c r="B13452" s="11" t="n"/>
      <c r="C13452" s="11" t="n"/>
      <c r="E13452" s="12">
        <f>IF($A13452="","",IF(ISNUMBER($A13452),$A13452,IFERROR(DATEVALUE($A13452),"")))</f>
        <v/>
      </c>
      <c r="F13452" s="12">
        <f>IF($B13452="","",IF(ISNUMBER($B13452),HOUR($B13452)*2+MINUTE($B13452)/30,IFERROR(VALUE(LEFT($B13452,FIND(":",$B13452)-1))*2+VALUE(MID($B13452,FIND(":",$B13452)+1,2))/30,"")))</f>
        <v/>
      </c>
      <c r="G13452" s="12">
        <f>IF($E13452="","",IF(WEEKDAY($E13452,2)&lt;6,1,0))</f>
        <v/>
      </c>
      <c r="H13452" s="12">
        <f>IF(OR($E13452="",$F13452=""),"",IF(AND($G13452=1,$F13452&gt;='Working Hours'!$C$8,$F13452&lt;'Working Hours'!$C$9),1,0))</f>
        <v/>
      </c>
    </row>
    <row r="13453">
      <c r="A13453" s="11" t="n"/>
      <c r="B13453" s="11" t="n"/>
      <c r="C13453" s="11" t="n"/>
      <c r="E13453" s="12">
        <f>IF($A13453="","",IF(ISNUMBER($A13453),$A13453,IFERROR(DATEVALUE($A13453),"")))</f>
        <v/>
      </c>
      <c r="F13453" s="12">
        <f>IF($B13453="","",IF(ISNUMBER($B13453),HOUR($B13453)*2+MINUTE($B13453)/30,IFERROR(VALUE(LEFT($B13453,FIND(":",$B13453)-1))*2+VALUE(MID($B13453,FIND(":",$B13453)+1,2))/30,"")))</f>
        <v/>
      </c>
      <c r="G13453" s="12">
        <f>IF($E13453="","",IF(WEEKDAY($E13453,2)&lt;6,1,0))</f>
        <v/>
      </c>
      <c r="H13453" s="12">
        <f>IF(OR($E13453="",$F13453=""),"",IF(AND($G13453=1,$F13453&gt;='Working Hours'!$C$8,$F13453&lt;'Working Hours'!$C$9),1,0))</f>
        <v/>
      </c>
    </row>
    <row r="13454">
      <c r="A13454" s="11" t="n"/>
      <c r="B13454" s="11" t="n"/>
      <c r="C13454" s="11" t="n"/>
      <c r="E13454" s="12">
        <f>IF($A13454="","",IF(ISNUMBER($A13454),$A13454,IFERROR(DATEVALUE($A13454),"")))</f>
        <v/>
      </c>
      <c r="F13454" s="12">
        <f>IF($B13454="","",IF(ISNUMBER($B13454),HOUR($B13454)*2+MINUTE($B13454)/30,IFERROR(VALUE(LEFT($B13454,FIND(":",$B13454)-1))*2+VALUE(MID($B13454,FIND(":",$B13454)+1,2))/30,"")))</f>
        <v/>
      </c>
      <c r="G13454" s="12">
        <f>IF($E13454="","",IF(WEEKDAY($E13454,2)&lt;6,1,0))</f>
        <v/>
      </c>
      <c r="H13454" s="12">
        <f>IF(OR($E13454="",$F13454=""),"",IF(AND($G13454=1,$F13454&gt;='Working Hours'!$C$8,$F13454&lt;'Working Hours'!$C$9),1,0))</f>
        <v/>
      </c>
    </row>
    <row r="13455">
      <c r="A13455" s="11" t="n"/>
      <c r="B13455" s="11" t="n"/>
      <c r="C13455" s="11" t="n"/>
      <c r="E13455" s="12">
        <f>IF($A13455="","",IF(ISNUMBER($A13455),$A13455,IFERROR(DATEVALUE($A13455),"")))</f>
        <v/>
      </c>
      <c r="F13455" s="12">
        <f>IF($B13455="","",IF(ISNUMBER($B13455),HOUR($B13455)*2+MINUTE($B13455)/30,IFERROR(VALUE(LEFT($B13455,FIND(":",$B13455)-1))*2+VALUE(MID($B13455,FIND(":",$B13455)+1,2))/30,"")))</f>
        <v/>
      </c>
      <c r="G13455" s="12">
        <f>IF($E13455="","",IF(WEEKDAY($E13455,2)&lt;6,1,0))</f>
        <v/>
      </c>
      <c r="H13455" s="12">
        <f>IF(OR($E13455="",$F13455=""),"",IF(AND($G13455=1,$F13455&gt;='Working Hours'!$C$8,$F13455&lt;'Working Hours'!$C$9),1,0))</f>
        <v/>
      </c>
    </row>
    <row r="13456">
      <c r="A13456" s="11" t="n"/>
      <c r="B13456" s="11" t="n"/>
      <c r="C13456" s="11" t="n"/>
      <c r="E13456" s="12">
        <f>IF($A13456="","",IF(ISNUMBER($A13456),$A13456,IFERROR(DATEVALUE($A13456),"")))</f>
        <v/>
      </c>
      <c r="F13456" s="12">
        <f>IF($B13456="","",IF(ISNUMBER($B13456),HOUR($B13456)*2+MINUTE($B13456)/30,IFERROR(VALUE(LEFT($B13456,FIND(":",$B13456)-1))*2+VALUE(MID($B13456,FIND(":",$B13456)+1,2))/30,"")))</f>
        <v/>
      </c>
      <c r="G13456" s="12">
        <f>IF($E13456="","",IF(WEEKDAY($E13456,2)&lt;6,1,0))</f>
        <v/>
      </c>
      <c r="H13456" s="12">
        <f>IF(OR($E13456="",$F13456=""),"",IF(AND($G13456=1,$F13456&gt;='Working Hours'!$C$8,$F13456&lt;'Working Hours'!$C$9),1,0))</f>
        <v/>
      </c>
    </row>
    <row r="13457">
      <c r="A13457" s="11" t="n"/>
      <c r="B13457" s="11" t="n"/>
      <c r="C13457" s="11" t="n"/>
      <c r="E13457" s="12">
        <f>IF($A13457="","",IF(ISNUMBER($A13457),$A13457,IFERROR(DATEVALUE($A13457),"")))</f>
        <v/>
      </c>
      <c r="F13457" s="12">
        <f>IF($B13457="","",IF(ISNUMBER($B13457),HOUR($B13457)*2+MINUTE($B13457)/30,IFERROR(VALUE(LEFT($B13457,FIND(":",$B13457)-1))*2+VALUE(MID($B13457,FIND(":",$B13457)+1,2))/30,"")))</f>
        <v/>
      </c>
      <c r="G13457" s="12">
        <f>IF($E13457="","",IF(WEEKDAY($E13457,2)&lt;6,1,0))</f>
        <v/>
      </c>
      <c r="H13457" s="12">
        <f>IF(OR($E13457="",$F13457=""),"",IF(AND($G13457=1,$F13457&gt;='Working Hours'!$C$8,$F13457&lt;'Working Hours'!$C$9),1,0))</f>
        <v/>
      </c>
    </row>
    <row r="13458">
      <c r="A13458" s="11" t="n"/>
      <c r="B13458" s="11" t="n"/>
      <c r="C13458" s="11" t="n"/>
      <c r="E13458" s="12">
        <f>IF($A13458="","",IF(ISNUMBER($A13458),$A13458,IFERROR(DATEVALUE($A13458),"")))</f>
        <v/>
      </c>
      <c r="F13458" s="12">
        <f>IF($B13458="","",IF(ISNUMBER($B13458),HOUR($B13458)*2+MINUTE($B13458)/30,IFERROR(VALUE(LEFT($B13458,FIND(":",$B13458)-1))*2+VALUE(MID($B13458,FIND(":",$B13458)+1,2))/30,"")))</f>
        <v/>
      </c>
      <c r="G13458" s="12">
        <f>IF($E13458="","",IF(WEEKDAY($E13458,2)&lt;6,1,0))</f>
        <v/>
      </c>
      <c r="H13458" s="12">
        <f>IF(OR($E13458="",$F13458=""),"",IF(AND($G13458=1,$F13458&gt;='Working Hours'!$C$8,$F13458&lt;'Working Hours'!$C$9),1,0))</f>
        <v/>
      </c>
    </row>
    <row r="13459">
      <c r="A13459" s="11" t="n"/>
      <c r="B13459" s="11" t="n"/>
      <c r="C13459" s="11" t="n"/>
      <c r="E13459" s="12">
        <f>IF($A13459="","",IF(ISNUMBER($A13459),$A13459,IFERROR(DATEVALUE($A13459),"")))</f>
        <v/>
      </c>
      <c r="F13459" s="12">
        <f>IF($B13459="","",IF(ISNUMBER($B13459),HOUR($B13459)*2+MINUTE($B13459)/30,IFERROR(VALUE(LEFT($B13459,FIND(":",$B13459)-1))*2+VALUE(MID($B13459,FIND(":",$B13459)+1,2))/30,"")))</f>
        <v/>
      </c>
      <c r="G13459" s="12">
        <f>IF($E13459="","",IF(WEEKDAY($E13459,2)&lt;6,1,0))</f>
        <v/>
      </c>
      <c r="H13459" s="12">
        <f>IF(OR($E13459="",$F13459=""),"",IF(AND($G13459=1,$F13459&gt;='Working Hours'!$C$8,$F13459&lt;'Working Hours'!$C$9),1,0))</f>
        <v/>
      </c>
    </row>
    <row r="13460">
      <c r="A13460" s="11" t="n"/>
      <c r="B13460" s="11" t="n"/>
      <c r="C13460" s="11" t="n"/>
      <c r="E13460" s="12">
        <f>IF($A13460="","",IF(ISNUMBER($A13460),$A13460,IFERROR(DATEVALUE($A13460),"")))</f>
        <v/>
      </c>
      <c r="F13460" s="12">
        <f>IF($B13460="","",IF(ISNUMBER($B13460),HOUR($B13460)*2+MINUTE($B13460)/30,IFERROR(VALUE(LEFT($B13460,FIND(":",$B13460)-1))*2+VALUE(MID($B13460,FIND(":",$B13460)+1,2))/30,"")))</f>
        <v/>
      </c>
      <c r="G13460" s="12">
        <f>IF($E13460="","",IF(WEEKDAY($E13460,2)&lt;6,1,0))</f>
        <v/>
      </c>
      <c r="H13460" s="12">
        <f>IF(OR($E13460="",$F13460=""),"",IF(AND($G13460=1,$F13460&gt;='Working Hours'!$C$8,$F13460&lt;'Working Hours'!$C$9),1,0))</f>
        <v/>
      </c>
    </row>
    <row r="13461">
      <c r="A13461" s="11" t="n"/>
      <c r="B13461" s="11" t="n"/>
      <c r="C13461" s="11" t="n"/>
      <c r="E13461" s="12">
        <f>IF($A13461="","",IF(ISNUMBER($A13461),$A13461,IFERROR(DATEVALUE($A13461),"")))</f>
        <v/>
      </c>
      <c r="F13461" s="12">
        <f>IF($B13461="","",IF(ISNUMBER($B13461),HOUR($B13461)*2+MINUTE($B13461)/30,IFERROR(VALUE(LEFT($B13461,FIND(":",$B13461)-1))*2+VALUE(MID($B13461,FIND(":",$B13461)+1,2))/30,"")))</f>
        <v/>
      </c>
      <c r="G13461" s="12">
        <f>IF($E13461="","",IF(WEEKDAY($E13461,2)&lt;6,1,0))</f>
        <v/>
      </c>
      <c r="H13461" s="12">
        <f>IF(OR($E13461="",$F13461=""),"",IF(AND($G13461=1,$F13461&gt;='Working Hours'!$C$8,$F13461&lt;'Working Hours'!$C$9),1,0))</f>
        <v/>
      </c>
    </row>
    <row r="13462">
      <c r="A13462" s="11" t="n"/>
      <c r="B13462" s="11" t="n"/>
      <c r="C13462" s="11" t="n"/>
      <c r="E13462" s="12">
        <f>IF($A13462="","",IF(ISNUMBER($A13462),$A13462,IFERROR(DATEVALUE($A13462),"")))</f>
        <v/>
      </c>
      <c r="F13462" s="12">
        <f>IF($B13462="","",IF(ISNUMBER($B13462),HOUR($B13462)*2+MINUTE($B13462)/30,IFERROR(VALUE(LEFT($B13462,FIND(":",$B13462)-1))*2+VALUE(MID($B13462,FIND(":",$B13462)+1,2))/30,"")))</f>
        <v/>
      </c>
      <c r="G13462" s="12">
        <f>IF($E13462="","",IF(WEEKDAY($E13462,2)&lt;6,1,0))</f>
        <v/>
      </c>
      <c r="H13462" s="12">
        <f>IF(OR($E13462="",$F13462=""),"",IF(AND($G13462=1,$F13462&gt;='Working Hours'!$C$8,$F13462&lt;'Working Hours'!$C$9),1,0))</f>
        <v/>
      </c>
    </row>
    <row r="13463">
      <c r="A13463" s="11" t="n"/>
      <c r="B13463" s="11" t="n"/>
      <c r="C13463" s="11" t="n"/>
      <c r="E13463" s="12">
        <f>IF($A13463="","",IF(ISNUMBER($A13463),$A13463,IFERROR(DATEVALUE($A13463),"")))</f>
        <v/>
      </c>
      <c r="F13463" s="12">
        <f>IF($B13463="","",IF(ISNUMBER($B13463),HOUR($B13463)*2+MINUTE($B13463)/30,IFERROR(VALUE(LEFT($B13463,FIND(":",$B13463)-1))*2+VALUE(MID($B13463,FIND(":",$B13463)+1,2))/30,"")))</f>
        <v/>
      </c>
      <c r="G13463" s="12">
        <f>IF($E13463="","",IF(WEEKDAY($E13463,2)&lt;6,1,0))</f>
        <v/>
      </c>
      <c r="H13463" s="12">
        <f>IF(OR($E13463="",$F13463=""),"",IF(AND($G13463=1,$F13463&gt;='Working Hours'!$C$8,$F13463&lt;'Working Hours'!$C$9),1,0))</f>
        <v/>
      </c>
    </row>
    <row r="13464">
      <c r="A13464" s="11" t="n"/>
      <c r="B13464" s="11" t="n"/>
      <c r="C13464" s="11" t="n"/>
      <c r="E13464" s="12">
        <f>IF($A13464="","",IF(ISNUMBER($A13464),$A13464,IFERROR(DATEVALUE($A13464),"")))</f>
        <v/>
      </c>
      <c r="F13464" s="12">
        <f>IF($B13464="","",IF(ISNUMBER($B13464),HOUR($B13464)*2+MINUTE($B13464)/30,IFERROR(VALUE(LEFT($B13464,FIND(":",$B13464)-1))*2+VALUE(MID($B13464,FIND(":",$B13464)+1,2))/30,"")))</f>
        <v/>
      </c>
      <c r="G13464" s="12">
        <f>IF($E13464="","",IF(WEEKDAY($E13464,2)&lt;6,1,0))</f>
        <v/>
      </c>
      <c r="H13464" s="12">
        <f>IF(OR($E13464="",$F13464=""),"",IF(AND($G13464=1,$F13464&gt;='Working Hours'!$C$8,$F13464&lt;'Working Hours'!$C$9),1,0))</f>
        <v/>
      </c>
    </row>
    <row r="13465">
      <c r="A13465" s="11" t="n"/>
      <c r="B13465" s="11" t="n"/>
      <c r="C13465" s="11" t="n"/>
      <c r="E13465" s="12">
        <f>IF($A13465="","",IF(ISNUMBER($A13465),$A13465,IFERROR(DATEVALUE($A13465),"")))</f>
        <v/>
      </c>
      <c r="F13465" s="12">
        <f>IF($B13465="","",IF(ISNUMBER($B13465),HOUR($B13465)*2+MINUTE($B13465)/30,IFERROR(VALUE(LEFT($B13465,FIND(":",$B13465)-1))*2+VALUE(MID($B13465,FIND(":",$B13465)+1,2))/30,"")))</f>
        <v/>
      </c>
      <c r="G13465" s="12">
        <f>IF($E13465="","",IF(WEEKDAY($E13465,2)&lt;6,1,0))</f>
        <v/>
      </c>
      <c r="H13465" s="12">
        <f>IF(OR($E13465="",$F13465=""),"",IF(AND($G13465=1,$F13465&gt;='Working Hours'!$C$8,$F13465&lt;'Working Hours'!$C$9),1,0))</f>
        <v/>
      </c>
    </row>
    <row r="13466">
      <c r="A13466" s="11" t="n"/>
      <c r="B13466" s="11" t="n"/>
      <c r="C13466" s="11" t="n"/>
      <c r="E13466" s="12">
        <f>IF($A13466="","",IF(ISNUMBER($A13466),$A13466,IFERROR(DATEVALUE($A13466),"")))</f>
        <v/>
      </c>
      <c r="F13466" s="12">
        <f>IF($B13466="","",IF(ISNUMBER($B13466),HOUR($B13466)*2+MINUTE($B13466)/30,IFERROR(VALUE(LEFT($B13466,FIND(":",$B13466)-1))*2+VALUE(MID($B13466,FIND(":",$B13466)+1,2))/30,"")))</f>
        <v/>
      </c>
      <c r="G13466" s="12">
        <f>IF($E13466="","",IF(WEEKDAY($E13466,2)&lt;6,1,0))</f>
        <v/>
      </c>
      <c r="H13466" s="12">
        <f>IF(OR($E13466="",$F13466=""),"",IF(AND($G13466=1,$F13466&gt;='Working Hours'!$C$8,$F13466&lt;'Working Hours'!$C$9),1,0))</f>
        <v/>
      </c>
    </row>
    <row r="13467">
      <c r="A13467" s="11" t="n"/>
      <c r="B13467" s="11" t="n"/>
      <c r="C13467" s="11" t="n"/>
      <c r="E13467" s="12">
        <f>IF($A13467="","",IF(ISNUMBER($A13467),$A13467,IFERROR(DATEVALUE($A13467),"")))</f>
        <v/>
      </c>
      <c r="F13467" s="12">
        <f>IF($B13467="","",IF(ISNUMBER($B13467),HOUR($B13467)*2+MINUTE($B13467)/30,IFERROR(VALUE(LEFT($B13467,FIND(":",$B13467)-1))*2+VALUE(MID($B13467,FIND(":",$B13467)+1,2))/30,"")))</f>
        <v/>
      </c>
      <c r="G13467" s="12">
        <f>IF($E13467="","",IF(WEEKDAY($E13467,2)&lt;6,1,0))</f>
        <v/>
      </c>
      <c r="H13467" s="12">
        <f>IF(OR($E13467="",$F13467=""),"",IF(AND($G13467=1,$F13467&gt;='Working Hours'!$C$8,$F13467&lt;'Working Hours'!$C$9),1,0))</f>
        <v/>
      </c>
    </row>
    <row r="13468">
      <c r="A13468" s="11" t="n"/>
      <c r="B13468" s="11" t="n"/>
      <c r="C13468" s="11" t="n"/>
      <c r="E13468" s="12">
        <f>IF($A13468="","",IF(ISNUMBER($A13468),$A13468,IFERROR(DATEVALUE($A13468),"")))</f>
        <v/>
      </c>
      <c r="F13468" s="12">
        <f>IF($B13468="","",IF(ISNUMBER($B13468),HOUR($B13468)*2+MINUTE($B13468)/30,IFERROR(VALUE(LEFT($B13468,FIND(":",$B13468)-1))*2+VALUE(MID($B13468,FIND(":",$B13468)+1,2))/30,"")))</f>
        <v/>
      </c>
      <c r="G13468" s="12">
        <f>IF($E13468="","",IF(WEEKDAY($E13468,2)&lt;6,1,0))</f>
        <v/>
      </c>
      <c r="H13468" s="12">
        <f>IF(OR($E13468="",$F13468=""),"",IF(AND($G13468=1,$F13468&gt;='Working Hours'!$C$8,$F13468&lt;'Working Hours'!$C$9),1,0))</f>
        <v/>
      </c>
    </row>
    <row r="13469">
      <c r="A13469" s="11" t="n"/>
      <c r="B13469" s="11" t="n"/>
      <c r="C13469" s="11" t="n"/>
      <c r="E13469" s="12">
        <f>IF($A13469="","",IF(ISNUMBER($A13469),$A13469,IFERROR(DATEVALUE($A13469),"")))</f>
        <v/>
      </c>
      <c r="F13469" s="12">
        <f>IF($B13469="","",IF(ISNUMBER($B13469),HOUR($B13469)*2+MINUTE($B13469)/30,IFERROR(VALUE(LEFT($B13469,FIND(":",$B13469)-1))*2+VALUE(MID($B13469,FIND(":",$B13469)+1,2))/30,"")))</f>
        <v/>
      </c>
      <c r="G13469" s="12">
        <f>IF($E13469="","",IF(WEEKDAY($E13469,2)&lt;6,1,0))</f>
        <v/>
      </c>
      <c r="H13469" s="12">
        <f>IF(OR($E13469="",$F13469=""),"",IF(AND($G13469=1,$F13469&gt;='Working Hours'!$C$8,$F13469&lt;'Working Hours'!$C$9),1,0))</f>
        <v/>
      </c>
    </row>
    <row r="13470">
      <c r="A13470" s="11" t="n"/>
      <c r="B13470" s="11" t="n"/>
      <c r="C13470" s="11" t="n"/>
      <c r="E13470" s="12">
        <f>IF($A13470="","",IF(ISNUMBER($A13470),$A13470,IFERROR(DATEVALUE($A13470),"")))</f>
        <v/>
      </c>
      <c r="F13470" s="12">
        <f>IF($B13470="","",IF(ISNUMBER($B13470),HOUR($B13470)*2+MINUTE($B13470)/30,IFERROR(VALUE(LEFT($B13470,FIND(":",$B13470)-1))*2+VALUE(MID($B13470,FIND(":",$B13470)+1,2))/30,"")))</f>
        <v/>
      </c>
      <c r="G13470" s="12">
        <f>IF($E13470="","",IF(WEEKDAY($E13470,2)&lt;6,1,0))</f>
        <v/>
      </c>
      <c r="H13470" s="12">
        <f>IF(OR($E13470="",$F13470=""),"",IF(AND($G13470=1,$F13470&gt;='Working Hours'!$C$8,$F13470&lt;'Working Hours'!$C$9),1,0))</f>
        <v/>
      </c>
    </row>
    <row r="13471">
      <c r="A13471" s="11" t="n"/>
      <c r="B13471" s="11" t="n"/>
      <c r="C13471" s="11" t="n"/>
      <c r="E13471" s="12">
        <f>IF($A13471="","",IF(ISNUMBER($A13471),$A13471,IFERROR(DATEVALUE($A13471),"")))</f>
        <v/>
      </c>
      <c r="F13471" s="12">
        <f>IF($B13471="","",IF(ISNUMBER($B13471),HOUR($B13471)*2+MINUTE($B13471)/30,IFERROR(VALUE(LEFT($B13471,FIND(":",$B13471)-1))*2+VALUE(MID($B13471,FIND(":",$B13471)+1,2))/30,"")))</f>
        <v/>
      </c>
      <c r="G13471" s="12">
        <f>IF($E13471="","",IF(WEEKDAY($E13471,2)&lt;6,1,0))</f>
        <v/>
      </c>
      <c r="H13471" s="12">
        <f>IF(OR($E13471="",$F13471=""),"",IF(AND($G13471=1,$F13471&gt;='Working Hours'!$C$8,$F13471&lt;'Working Hours'!$C$9),1,0))</f>
        <v/>
      </c>
    </row>
    <row r="13472">
      <c r="A13472" s="11" t="n"/>
      <c r="B13472" s="11" t="n"/>
      <c r="C13472" s="11" t="n"/>
      <c r="E13472" s="12">
        <f>IF($A13472="","",IF(ISNUMBER($A13472),$A13472,IFERROR(DATEVALUE($A13472),"")))</f>
        <v/>
      </c>
      <c r="F13472" s="12">
        <f>IF($B13472="","",IF(ISNUMBER($B13472),HOUR($B13472)*2+MINUTE($B13472)/30,IFERROR(VALUE(LEFT($B13472,FIND(":",$B13472)-1))*2+VALUE(MID($B13472,FIND(":",$B13472)+1,2))/30,"")))</f>
        <v/>
      </c>
      <c r="G13472" s="12">
        <f>IF($E13472="","",IF(WEEKDAY($E13472,2)&lt;6,1,0))</f>
        <v/>
      </c>
      <c r="H13472" s="12">
        <f>IF(OR($E13472="",$F13472=""),"",IF(AND($G13472=1,$F13472&gt;='Working Hours'!$C$8,$F13472&lt;'Working Hours'!$C$9),1,0))</f>
        <v/>
      </c>
    </row>
    <row r="13473">
      <c r="A13473" s="11" t="n"/>
      <c r="B13473" s="11" t="n"/>
      <c r="C13473" s="11" t="n"/>
      <c r="E13473" s="12">
        <f>IF($A13473="","",IF(ISNUMBER($A13473),$A13473,IFERROR(DATEVALUE($A13473),"")))</f>
        <v/>
      </c>
      <c r="F13473" s="12">
        <f>IF($B13473="","",IF(ISNUMBER($B13473),HOUR($B13473)*2+MINUTE($B13473)/30,IFERROR(VALUE(LEFT($B13473,FIND(":",$B13473)-1))*2+VALUE(MID($B13473,FIND(":",$B13473)+1,2))/30,"")))</f>
        <v/>
      </c>
      <c r="G13473" s="12">
        <f>IF($E13473="","",IF(WEEKDAY($E13473,2)&lt;6,1,0))</f>
        <v/>
      </c>
      <c r="H13473" s="12">
        <f>IF(OR($E13473="",$F13473=""),"",IF(AND($G13473=1,$F13473&gt;='Working Hours'!$C$8,$F13473&lt;'Working Hours'!$C$9),1,0))</f>
        <v/>
      </c>
    </row>
    <row r="13474">
      <c r="A13474" s="11" t="n"/>
      <c r="B13474" s="11" t="n"/>
      <c r="C13474" s="11" t="n"/>
      <c r="E13474" s="12">
        <f>IF($A13474="","",IF(ISNUMBER($A13474),$A13474,IFERROR(DATEVALUE($A13474),"")))</f>
        <v/>
      </c>
      <c r="F13474" s="12">
        <f>IF($B13474="","",IF(ISNUMBER($B13474),HOUR($B13474)*2+MINUTE($B13474)/30,IFERROR(VALUE(LEFT($B13474,FIND(":",$B13474)-1))*2+VALUE(MID($B13474,FIND(":",$B13474)+1,2))/30,"")))</f>
        <v/>
      </c>
      <c r="G13474" s="12">
        <f>IF($E13474="","",IF(WEEKDAY($E13474,2)&lt;6,1,0))</f>
        <v/>
      </c>
      <c r="H13474" s="12">
        <f>IF(OR($E13474="",$F13474=""),"",IF(AND($G13474=1,$F13474&gt;='Working Hours'!$C$8,$F13474&lt;'Working Hours'!$C$9),1,0))</f>
        <v/>
      </c>
    </row>
    <row r="13475">
      <c r="A13475" s="11" t="n"/>
      <c r="B13475" s="11" t="n"/>
      <c r="C13475" s="11" t="n"/>
      <c r="E13475" s="12">
        <f>IF($A13475="","",IF(ISNUMBER($A13475),$A13475,IFERROR(DATEVALUE($A13475),"")))</f>
        <v/>
      </c>
      <c r="F13475" s="12">
        <f>IF($B13475="","",IF(ISNUMBER($B13475),HOUR($B13475)*2+MINUTE($B13475)/30,IFERROR(VALUE(LEFT($B13475,FIND(":",$B13475)-1))*2+VALUE(MID($B13475,FIND(":",$B13475)+1,2))/30,"")))</f>
        <v/>
      </c>
      <c r="G13475" s="12">
        <f>IF($E13475="","",IF(WEEKDAY($E13475,2)&lt;6,1,0))</f>
        <v/>
      </c>
      <c r="H13475" s="12">
        <f>IF(OR($E13475="",$F13475=""),"",IF(AND($G13475=1,$F13475&gt;='Working Hours'!$C$8,$F13475&lt;'Working Hours'!$C$9),1,0))</f>
        <v/>
      </c>
    </row>
    <row r="13476">
      <c r="A13476" s="11" t="n"/>
      <c r="B13476" s="11" t="n"/>
      <c r="C13476" s="11" t="n"/>
      <c r="E13476" s="12">
        <f>IF($A13476="","",IF(ISNUMBER($A13476),$A13476,IFERROR(DATEVALUE($A13476),"")))</f>
        <v/>
      </c>
      <c r="F13476" s="12">
        <f>IF($B13476="","",IF(ISNUMBER($B13476),HOUR($B13476)*2+MINUTE($B13476)/30,IFERROR(VALUE(LEFT($B13476,FIND(":",$B13476)-1))*2+VALUE(MID($B13476,FIND(":",$B13476)+1,2))/30,"")))</f>
        <v/>
      </c>
      <c r="G13476" s="12">
        <f>IF($E13476="","",IF(WEEKDAY($E13476,2)&lt;6,1,0))</f>
        <v/>
      </c>
      <c r="H13476" s="12">
        <f>IF(OR($E13476="",$F13476=""),"",IF(AND($G13476=1,$F13476&gt;='Working Hours'!$C$8,$F13476&lt;'Working Hours'!$C$9),1,0))</f>
        <v/>
      </c>
    </row>
    <row r="13477">
      <c r="A13477" s="11" t="n"/>
      <c r="B13477" s="11" t="n"/>
      <c r="C13477" s="11" t="n"/>
      <c r="E13477" s="12">
        <f>IF($A13477="","",IF(ISNUMBER($A13477),$A13477,IFERROR(DATEVALUE($A13477),"")))</f>
        <v/>
      </c>
      <c r="F13477" s="12">
        <f>IF($B13477="","",IF(ISNUMBER($B13477),HOUR($B13477)*2+MINUTE($B13477)/30,IFERROR(VALUE(LEFT($B13477,FIND(":",$B13477)-1))*2+VALUE(MID($B13477,FIND(":",$B13477)+1,2))/30,"")))</f>
        <v/>
      </c>
      <c r="G13477" s="12">
        <f>IF($E13477="","",IF(WEEKDAY($E13477,2)&lt;6,1,0))</f>
        <v/>
      </c>
      <c r="H13477" s="12">
        <f>IF(OR($E13477="",$F13477=""),"",IF(AND($G13477=1,$F13477&gt;='Working Hours'!$C$8,$F13477&lt;'Working Hours'!$C$9),1,0))</f>
        <v/>
      </c>
    </row>
    <row r="13478">
      <c r="A13478" s="11" t="n"/>
      <c r="B13478" s="11" t="n"/>
      <c r="C13478" s="11" t="n"/>
      <c r="E13478" s="12">
        <f>IF($A13478="","",IF(ISNUMBER($A13478),$A13478,IFERROR(DATEVALUE($A13478),"")))</f>
        <v/>
      </c>
      <c r="F13478" s="12">
        <f>IF($B13478="","",IF(ISNUMBER($B13478),HOUR($B13478)*2+MINUTE($B13478)/30,IFERROR(VALUE(LEFT($B13478,FIND(":",$B13478)-1))*2+VALUE(MID($B13478,FIND(":",$B13478)+1,2))/30,"")))</f>
        <v/>
      </c>
      <c r="G13478" s="12">
        <f>IF($E13478="","",IF(WEEKDAY($E13478,2)&lt;6,1,0))</f>
        <v/>
      </c>
      <c r="H13478" s="12">
        <f>IF(OR($E13478="",$F13478=""),"",IF(AND($G13478=1,$F13478&gt;='Working Hours'!$C$8,$F13478&lt;'Working Hours'!$C$9),1,0))</f>
        <v/>
      </c>
    </row>
    <row r="13479">
      <c r="A13479" s="11" t="n"/>
      <c r="B13479" s="11" t="n"/>
      <c r="C13479" s="11" t="n"/>
      <c r="E13479" s="12">
        <f>IF($A13479="","",IF(ISNUMBER($A13479),$A13479,IFERROR(DATEVALUE($A13479),"")))</f>
        <v/>
      </c>
      <c r="F13479" s="12">
        <f>IF($B13479="","",IF(ISNUMBER($B13479),HOUR($B13479)*2+MINUTE($B13479)/30,IFERROR(VALUE(LEFT($B13479,FIND(":",$B13479)-1))*2+VALUE(MID($B13479,FIND(":",$B13479)+1,2))/30,"")))</f>
        <v/>
      </c>
      <c r="G13479" s="12">
        <f>IF($E13479="","",IF(WEEKDAY($E13479,2)&lt;6,1,0))</f>
        <v/>
      </c>
      <c r="H13479" s="12">
        <f>IF(OR($E13479="",$F13479=""),"",IF(AND($G13479=1,$F13479&gt;='Working Hours'!$C$8,$F13479&lt;'Working Hours'!$C$9),1,0))</f>
        <v/>
      </c>
    </row>
    <row r="13480">
      <c r="A13480" s="11" t="n"/>
      <c r="B13480" s="11" t="n"/>
      <c r="C13480" s="11" t="n"/>
      <c r="E13480" s="12">
        <f>IF($A13480="","",IF(ISNUMBER($A13480),$A13480,IFERROR(DATEVALUE($A13480),"")))</f>
        <v/>
      </c>
      <c r="F13480" s="12">
        <f>IF($B13480="","",IF(ISNUMBER($B13480),HOUR($B13480)*2+MINUTE($B13480)/30,IFERROR(VALUE(LEFT($B13480,FIND(":",$B13480)-1))*2+VALUE(MID($B13480,FIND(":",$B13480)+1,2))/30,"")))</f>
        <v/>
      </c>
      <c r="G13480" s="12">
        <f>IF($E13480="","",IF(WEEKDAY($E13480,2)&lt;6,1,0))</f>
        <v/>
      </c>
      <c r="H13480" s="12">
        <f>IF(OR($E13480="",$F13480=""),"",IF(AND($G13480=1,$F13480&gt;='Working Hours'!$C$8,$F13480&lt;'Working Hours'!$C$9),1,0))</f>
        <v/>
      </c>
    </row>
    <row r="13481">
      <c r="A13481" s="11" t="n"/>
      <c r="B13481" s="11" t="n"/>
      <c r="C13481" s="11" t="n"/>
      <c r="E13481" s="12">
        <f>IF($A13481="","",IF(ISNUMBER($A13481),$A13481,IFERROR(DATEVALUE($A13481),"")))</f>
        <v/>
      </c>
      <c r="F13481" s="12">
        <f>IF($B13481="","",IF(ISNUMBER($B13481),HOUR($B13481)*2+MINUTE($B13481)/30,IFERROR(VALUE(LEFT($B13481,FIND(":",$B13481)-1))*2+VALUE(MID($B13481,FIND(":",$B13481)+1,2))/30,"")))</f>
        <v/>
      </c>
      <c r="G13481" s="12">
        <f>IF($E13481="","",IF(WEEKDAY($E13481,2)&lt;6,1,0))</f>
        <v/>
      </c>
      <c r="H13481" s="12">
        <f>IF(OR($E13481="",$F13481=""),"",IF(AND($G13481=1,$F13481&gt;='Working Hours'!$C$8,$F13481&lt;'Working Hours'!$C$9),1,0))</f>
        <v/>
      </c>
    </row>
    <row r="13482">
      <c r="A13482" s="11" t="n"/>
      <c r="B13482" s="11" t="n"/>
      <c r="C13482" s="11" t="n"/>
      <c r="E13482" s="12">
        <f>IF($A13482="","",IF(ISNUMBER($A13482),$A13482,IFERROR(DATEVALUE($A13482),"")))</f>
        <v/>
      </c>
      <c r="F13482" s="12">
        <f>IF($B13482="","",IF(ISNUMBER($B13482),HOUR($B13482)*2+MINUTE($B13482)/30,IFERROR(VALUE(LEFT($B13482,FIND(":",$B13482)-1))*2+VALUE(MID($B13482,FIND(":",$B13482)+1,2))/30,"")))</f>
        <v/>
      </c>
      <c r="G13482" s="12">
        <f>IF($E13482="","",IF(WEEKDAY($E13482,2)&lt;6,1,0))</f>
        <v/>
      </c>
      <c r="H13482" s="12">
        <f>IF(OR($E13482="",$F13482=""),"",IF(AND($G13482=1,$F13482&gt;='Working Hours'!$C$8,$F13482&lt;'Working Hours'!$C$9),1,0))</f>
        <v/>
      </c>
    </row>
    <row r="13483">
      <c r="A13483" s="11" t="n"/>
      <c r="B13483" s="11" t="n"/>
      <c r="C13483" s="11" t="n"/>
      <c r="E13483" s="12">
        <f>IF($A13483="","",IF(ISNUMBER($A13483),$A13483,IFERROR(DATEVALUE($A13483),"")))</f>
        <v/>
      </c>
      <c r="F13483" s="12">
        <f>IF($B13483="","",IF(ISNUMBER($B13483),HOUR($B13483)*2+MINUTE($B13483)/30,IFERROR(VALUE(LEFT($B13483,FIND(":",$B13483)-1))*2+VALUE(MID($B13483,FIND(":",$B13483)+1,2))/30,"")))</f>
        <v/>
      </c>
      <c r="G13483" s="12">
        <f>IF($E13483="","",IF(WEEKDAY($E13483,2)&lt;6,1,0))</f>
        <v/>
      </c>
      <c r="H13483" s="12">
        <f>IF(OR($E13483="",$F13483=""),"",IF(AND($G13483=1,$F13483&gt;='Working Hours'!$C$8,$F13483&lt;'Working Hours'!$C$9),1,0))</f>
        <v/>
      </c>
    </row>
    <row r="13484">
      <c r="A13484" s="11" t="n"/>
      <c r="B13484" s="11" t="n"/>
      <c r="C13484" s="11" t="n"/>
      <c r="E13484" s="12">
        <f>IF($A13484="","",IF(ISNUMBER($A13484),$A13484,IFERROR(DATEVALUE($A13484),"")))</f>
        <v/>
      </c>
      <c r="F13484" s="12">
        <f>IF($B13484="","",IF(ISNUMBER($B13484),HOUR($B13484)*2+MINUTE($B13484)/30,IFERROR(VALUE(LEFT($B13484,FIND(":",$B13484)-1))*2+VALUE(MID($B13484,FIND(":",$B13484)+1,2))/30,"")))</f>
        <v/>
      </c>
      <c r="G13484" s="12">
        <f>IF($E13484="","",IF(WEEKDAY($E13484,2)&lt;6,1,0))</f>
        <v/>
      </c>
      <c r="H13484" s="12">
        <f>IF(OR($E13484="",$F13484=""),"",IF(AND($G13484=1,$F13484&gt;='Working Hours'!$C$8,$F13484&lt;'Working Hours'!$C$9),1,0))</f>
        <v/>
      </c>
    </row>
    <row r="13485">
      <c r="A13485" s="11" t="n"/>
      <c r="B13485" s="11" t="n"/>
      <c r="C13485" s="11" t="n"/>
      <c r="E13485" s="12">
        <f>IF($A13485="","",IF(ISNUMBER($A13485),$A13485,IFERROR(DATEVALUE($A13485),"")))</f>
        <v/>
      </c>
      <c r="F13485" s="12">
        <f>IF($B13485="","",IF(ISNUMBER($B13485),HOUR($B13485)*2+MINUTE($B13485)/30,IFERROR(VALUE(LEFT($B13485,FIND(":",$B13485)-1))*2+VALUE(MID($B13485,FIND(":",$B13485)+1,2))/30,"")))</f>
        <v/>
      </c>
      <c r="G13485" s="12">
        <f>IF($E13485="","",IF(WEEKDAY($E13485,2)&lt;6,1,0))</f>
        <v/>
      </c>
      <c r="H13485" s="12">
        <f>IF(OR($E13485="",$F13485=""),"",IF(AND($G13485=1,$F13485&gt;='Working Hours'!$C$8,$F13485&lt;'Working Hours'!$C$9),1,0))</f>
        <v/>
      </c>
    </row>
    <row r="13486">
      <c r="A13486" s="11" t="n"/>
      <c r="B13486" s="11" t="n"/>
      <c r="C13486" s="11" t="n"/>
      <c r="E13486" s="12">
        <f>IF($A13486="","",IF(ISNUMBER($A13486),$A13486,IFERROR(DATEVALUE($A13486),"")))</f>
        <v/>
      </c>
      <c r="F13486" s="12">
        <f>IF($B13486="","",IF(ISNUMBER($B13486),HOUR($B13486)*2+MINUTE($B13486)/30,IFERROR(VALUE(LEFT($B13486,FIND(":",$B13486)-1))*2+VALUE(MID($B13486,FIND(":",$B13486)+1,2))/30,"")))</f>
        <v/>
      </c>
      <c r="G13486" s="12">
        <f>IF($E13486="","",IF(WEEKDAY($E13486,2)&lt;6,1,0))</f>
        <v/>
      </c>
      <c r="H13486" s="12">
        <f>IF(OR($E13486="",$F13486=""),"",IF(AND($G13486=1,$F13486&gt;='Working Hours'!$C$8,$F13486&lt;'Working Hours'!$C$9),1,0))</f>
        <v/>
      </c>
    </row>
    <row r="13487">
      <c r="A13487" s="11" t="n"/>
      <c r="B13487" s="11" t="n"/>
      <c r="C13487" s="11" t="n"/>
      <c r="E13487" s="12">
        <f>IF($A13487="","",IF(ISNUMBER($A13487),$A13487,IFERROR(DATEVALUE($A13487),"")))</f>
        <v/>
      </c>
      <c r="F13487" s="12">
        <f>IF($B13487="","",IF(ISNUMBER($B13487),HOUR($B13487)*2+MINUTE($B13487)/30,IFERROR(VALUE(LEFT($B13487,FIND(":",$B13487)-1))*2+VALUE(MID($B13487,FIND(":",$B13487)+1,2))/30,"")))</f>
        <v/>
      </c>
      <c r="G13487" s="12">
        <f>IF($E13487="","",IF(WEEKDAY($E13487,2)&lt;6,1,0))</f>
        <v/>
      </c>
      <c r="H13487" s="12">
        <f>IF(OR($E13487="",$F13487=""),"",IF(AND($G13487=1,$F13487&gt;='Working Hours'!$C$8,$F13487&lt;'Working Hours'!$C$9),1,0))</f>
        <v/>
      </c>
    </row>
    <row r="13488">
      <c r="A13488" s="11" t="n"/>
      <c r="B13488" s="11" t="n"/>
      <c r="C13488" s="11" t="n"/>
      <c r="E13488" s="12">
        <f>IF($A13488="","",IF(ISNUMBER($A13488),$A13488,IFERROR(DATEVALUE($A13488),"")))</f>
        <v/>
      </c>
      <c r="F13488" s="12">
        <f>IF($B13488="","",IF(ISNUMBER($B13488),HOUR($B13488)*2+MINUTE($B13488)/30,IFERROR(VALUE(LEFT($B13488,FIND(":",$B13488)-1))*2+VALUE(MID($B13488,FIND(":",$B13488)+1,2))/30,"")))</f>
        <v/>
      </c>
      <c r="G13488" s="12">
        <f>IF($E13488="","",IF(WEEKDAY($E13488,2)&lt;6,1,0))</f>
        <v/>
      </c>
      <c r="H13488" s="12">
        <f>IF(OR($E13488="",$F13488=""),"",IF(AND($G13488=1,$F13488&gt;='Working Hours'!$C$8,$F13488&lt;'Working Hours'!$C$9),1,0))</f>
        <v/>
      </c>
    </row>
    <row r="13489">
      <c r="A13489" s="11" t="n"/>
      <c r="B13489" s="11" t="n"/>
      <c r="C13489" s="11" t="n"/>
      <c r="E13489" s="12">
        <f>IF($A13489="","",IF(ISNUMBER($A13489),$A13489,IFERROR(DATEVALUE($A13489),"")))</f>
        <v/>
      </c>
      <c r="F13489" s="12">
        <f>IF($B13489="","",IF(ISNUMBER($B13489),HOUR($B13489)*2+MINUTE($B13489)/30,IFERROR(VALUE(LEFT($B13489,FIND(":",$B13489)-1))*2+VALUE(MID($B13489,FIND(":",$B13489)+1,2))/30,"")))</f>
        <v/>
      </c>
      <c r="G13489" s="12">
        <f>IF($E13489="","",IF(WEEKDAY($E13489,2)&lt;6,1,0))</f>
        <v/>
      </c>
      <c r="H13489" s="12">
        <f>IF(OR($E13489="",$F13489=""),"",IF(AND($G13489=1,$F13489&gt;='Working Hours'!$C$8,$F13489&lt;'Working Hours'!$C$9),1,0))</f>
        <v/>
      </c>
    </row>
    <row r="13490">
      <c r="A13490" s="11" t="n"/>
      <c r="B13490" s="11" t="n"/>
      <c r="C13490" s="11" t="n"/>
      <c r="E13490" s="12">
        <f>IF($A13490="","",IF(ISNUMBER($A13490),$A13490,IFERROR(DATEVALUE($A13490),"")))</f>
        <v/>
      </c>
      <c r="F13490" s="12">
        <f>IF($B13490="","",IF(ISNUMBER($B13490),HOUR($B13490)*2+MINUTE($B13490)/30,IFERROR(VALUE(LEFT($B13490,FIND(":",$B13490)-1))*2+VALUE(MID($B13490,FIND(":",$B13490)+1,2))/30,"")))</f>
        <v/>
      </c>
      <c r="G13490" s="12">
        <f>IF($E13490="","",IF(WEEKDAY($E13490,2)&lt;6,1,0))</f>
        <v/>
      </c>
      <c r="H13490" s="12">
        <f>IF(OR($E13490="",$F13490=""),"",IF(AND($G13490=1,$F13490&gt;='Working Hours'!$C$8,$F13490&lt;'Working Hours'!$C$9),1,0))</f>
        <v/>
      </c>
    </row>
    <row r="13491">
      <c r="A13491" s="11" t="n"/>
      <c r="B13491" s="11" t="n"/>
      <c r="C13491" s="11" t="n"/>
      <c r="E13491" s="12">
        <f>IF($A13491="","",IF(ISNUMBER($A13491),$A13491,IFERROR(DATEVALUE($A13491),"")))</f>
        <v/>
      </c>
      <c r="F13491" s="12">
        <f>IF($B13491="","",IF(ISNUMBER($B13491),HOUR($B13491)*2+MINUTE($B13491)/30,IFERROR(VALUE(LEFT($B13491,FIND(":",$B13491)-1))*2+VALUE(MID($B13491,FIND(":",$B13491)+1,2))/30,"")))</f>
        <v/>
      </c>
      <c r="G13491" s="12">
        <f>IF($E13491="","",IF(WEEKDAY($E13491,2)&lt;6,1,0))</f>
        <v/>
      </c>
      <c r="H13491" s="12">
        <f>IF(OR($E13491="",$F13491=""),"",IF(AND($G13491=1,$F13491&gt;='Working Hours'!$C$8,$F13491&lt;'Working Hours'!$C$9),1,0))</f>
        <v/>
      </c>
    </row>
    <row r="13492">
      <c r="A13492" s="11" t="n"/>
      <c r="B13492" s="11" t="n"/>
      <c r="C13492" s="11" t="n"/>
      <c r="E13492" s="12">
        <f>IF($A13492="","",IF(ISNUMBER($A13492),$A13492,IFERROR(DATEVALUE($A13492),"")))</f>
        <v/>
      </c>
      <c r="F13492" s="12">
        <f>IF($B13492="","",IF(ISNUMBER($B13492),HOUR($B13492)*2+MINUTE($B13492)/30,IFERROR(VALUE(LEFT($B13492,FIND(":",$B13492)-1))*2+VALUE(MID($B13492,FIND(":",$B13492)+1,2))/30,"")))</f>
        <v/>
      </c>
      <c r="G13492" s="12">
        <f>IF($E13492="","",IF(WEEKDAY($E13492,2)&lt;6,1,0))</f>
        <v/>
      </c>
      <c r="H13492" s="12">
        <f>IF(OR($E13492="",$F13492=""),"",IF(AND($G13492=1,$F13492&gt;='Working Hours'!$C$8,$F13492&lt;'Working Hours'!$C$9),1,0))</f>
        <v/>
      </c>
    </row>
    <row r="13493">
      <c r="A13493" s="11" t="n"/>
      <c r="B13493" s="11" t="n"/>
      <c r="C13493" s="11" t="n"/>
      <c r="E13493" s="12">
        <f>IF($A13493="","",IF(ISNUMBER($A13493),$A13493,IFERROR(DATEVALUE($A13493),"")))</f>
        <v/>
      </c>
      <c r="F13493" s="12">
        <f>IF($B13493="","",IF(ISNUMBER($B13493),HOUR($B13493)*2+MINUTE($B13493)/30,IFERROR(VALUE(LEFT($B13493,FIND(":",$B13493)-1))*2+VALUE(MID($B13493,FIND(":",$B13493)+1,2))/30,"")))</f>
        <v/>
      </c>
      <c r="G13493" s="12">
        <f>IF($E13493="","",IF(WEEKDAY($E13493,2)&lt;6,1,0))</f>
        <v/>
      </c>
      <c r="H13493" s="12">
        <f>IF(OR($E13493="",$F13493=""),"",IF(AND($G13493=1,$F13493&gt;='Working Hours'!$C$8,$F13493&lt;'Working Hours'!$C$9),1,0))</f>
        <v/>
      </c>
    </row>
    <row r="13494">
      <c r="A13494" s="11" t="n"/>
      <c r="B13494" s="11" t="n"/>
      <c r="C13494" s="11" t="n"/>
      <c r="E13494" s="12">
        <f>IF($A13494="","",IF(ISNUMBER($A13494),$A13494,IFERROR(DATEVALUE($A13494),"")))</f>
        <v/>
      </c>
      <c r="F13494" s="12">
        <f>IF($B13494="","",IF(ISNUMBER($B13494),HOUR($B13494)*2+MINUTE($B13494)/30,IFERROR(VALUE(LEFT($B13494,FIND(":",$B13494)-1))*2+VALUE(MID($B13494,FIND(":",$B13494)+1,2))/30,"")))</f>
        <v/>
      </c>
      <c r="G13494" s="12">
        <f>IF($E13494="","",IF(WEEKDAY($E13494,2)&lt;6,1,0))</f>
        <v/>
      </c>
      <c r="H13494" s="12">
        <f>IF(OR($E13494="",$F13494=""),"",IF(AND($G13494=1,$F13494&gt;='Working Hours'!$C$8,$F13494&lt;'Working Hours'!$C$9),1,0))</f>
        <v/>
      </c>
    </row>
    <row r="13495">
      <c r="A13495" s="11" t="n"/>
      <c r="B13495" s="11" t="n"/>
      <c r="C13495" s="11" t="n"/>
      <c r="E13495" s="12">
        <f>IF($A13495="","",IF(ISNUMBER($A13495),$A13495,IFERROR(DATEVALUE($A13495),"")))</f>
        <v/>
      </c>
      <c r="F13495" s="12">
        <f>IF($B13495="","",IF(ISNUMBER($B13495),HOUR($B13495)*2+MINUTE($B13495)/30,IFERROR(VALUE(LEFT($B13495,FIND(":",$B13495)-1))*2+VALUE(MID($B13495,FIND(":",$B13495)+1,2))/30,"")))</f>
        <v/>
      </c>
      <c r="G13495" s="12">
        <f>IF($E13495="","",IF(WEEKDAY($E13495,2)&lt;6,1,0))</f>
        <v/>
      </c>
      <c r="H13495" s="12">
        <f>IF(OR($E13495="",$F13495=""),"",IF(AND($G13495=1,$F13495&gt;='Working Hours'!$C$8,$F13495&lt;'Working Hours'!$C$9),1,0))</f>
        <v/>
      </c>
    </row>
    <row r="13496">
      <c r="A13496" s="11" t="n"/>
      <c r="B13496" s="11" t="n"/>
      <c r="C13496" s="11" t="n"/>
      <c r="E13496" s="12">
        <f>IF($A13496="","",IF(ISNUMBER($A13496),$A13496,IFERROR(DATEVALUE($A13496),"")))</f>
        <v/>
      </c>
      <c r="F13496" s="12">
        <f>IF($B13496="","",IF(ISNUMBER($B13496),HOUR($B13496)*2+MINUTE($B13496)/30,IFERROR(VALUE(LEFT($B13496,FIND(":",$B13496)-1))*2+VALUE(MID($B13496,FIND(":",$B13496)+1,2))/30,"")))</f>
        <v/>
      </c>
      <c r="G13496" s="12">
        <f>IF($E13496="","",IF(WEEKDAY($E13496,2)&lt;6,1,0))</f>
        <v/>
      </c>
      <c r="H13496" s="12">
        <f>IF(OR($E13496="",$F13496=""),"",IF(AND($G13496=1,$F13496&gt;='Working Hours'!$C$8,$F13496&lt;'Working Hours'!$C$9),1,0))</f>
        <v/>
      </c>
    </row>
    <row r="13497">
      <c r="A13497" s="11" t="n"/>
      <c r="B13497" s="11" t="n"/>
      <c r="C13497" s="11" t="n"/>
      <c r="E13497" s="12">
        <f>IF($A13497="","",IF(ISNUMBER($A13497),$A13497,IFERROR(DATEVALUE($A13497),"")))</f>
        <v/>
      </c>
      <c r="F13497" s="12">
        <f>IF($B13497="","",IF(ISNUMBER($B13497),HOUR($B13497)*2+MINUTE($B13497)/30,IFERROR(VALUE(LEFT($B13497,FIND(":",$B13497)-1))*2+VALUE(MID($B13497,FIND(":",$B13497)+1,2))/30,"")))</f>
        <v/>
      </c>
      <c r="G13497" s="12">
        <f>IF($E13497="","",IF(WEEKDAY($E13497,2)&lt;6,1,0))</f>
        <v/>
      </c>
      <c r="H13497" s="12">
        <f>IF(OR($E13497="",$F13497=""),"",IF(AND($G13497=1,$F13497&gt;='Working Hours'!$C$8,$F13497&lt;'Working Hours'!$C$9),1,0))</f>
        <v/>
      </c>
    </row>
    <row r="13498">
      <c r="A13498" s="11" t="n"/>
      <c r="B13498" s="11" t="n"/>
      <c r="C13498" s="11" t="n"/>
      <c r="E13498" s="12">
        <f>IF($A13498="","",IF(ISNUMBER($A13498),$A13498,IFERROR(DATEVALUE($A13498),"")))</f>
        <v/>
      </c>
      <c r="F13498" s="12">
        <f>IF($B13498="","",IF(ISNUMBER($B13498),HOUR($B13498)*2+MINUTE($B13498)/30,IFERROR(VALUE(LEFT($B13498,FIND(":",$B13498)-1))*2+VALUE(MID($B13498,FIND(":",$B13498)+1,2))/30,"")))</f>
        <v/>
      </c>
      <c r="G13498" s="12">
        <f>IF($E13498="","",IF(WEEKDAY($E13498,2)&lt;6,1,0))</f>
        <v/>
      </c>
      <c r="H13498" s="12">
        <f>IF(OR($E13498="",$F13498=""),"",IF(AND($G13498=1,$F13498&gt;='Working Hours'!$C$8,$F13498&lt;'Working Hours'!$C$9),1,0))</f>
        <v/>
      </c>
    </row>
    <row r="13499">
      <c r="A13499" s="11" t="n"/>
      <c r="B13499" s="11" t="n"/>
      <c r="C13499" s="11" t="n"/>
      <c r="E13499" s="12">
        <f>IF($A13499="","",IF(ISNUMBER($A13499),$A13499,IFERROR(DATEVALUE($A13499),"")))</f>
        <v/>
      </c>
      <c r="F13499" s="12">
        <f>IF($B13499="","",IF(ISNUMBER($B13499),HOUR($B13499)*2+MINUTE($B13499)/30,IFERROR(VALUE(LEFT($B13499,FIND(":",$B13499)-1))*2+VALUE(MID($B13499,FIND(":",$B13499)+1,2))/30,"")))</f>
        <v/>
      </c>
      <c r="G13499" s="12">
        <f>IF($E13499="","",IF(WEEKDAY($E13499,2)&lt;6,1,0))</f>
        <v/>
      </c>
      <c r="H13499" s="12">
        <f>IF(OR($E13499="",$F13499=""),"",IF(AND($G13499=1,$F13499&gt;='Working Hours'!$C$8,$F13499&lt;'Working Hours'!$C$9),1,0))</f>
        <v/>
      </c>
    </row>
    <row r="13500">
      <c r="A13500" s="11" t="n"/>
      <c r="B13500" s="11" t="n"/>
      <c r="C13500" s="11" t="n"/>
      <c r="E13500" s="12">
        <f>IF($A13500="","",IF(ISNUMBER($A13500),$A13500,IFERROR(DATEVALUE($A13500),"")))</f>
        <v/>
      </c>
      <c r="F13500" s="12">
        <f>IF($B13500="","",IF(ISNUMBER($B13500),HOUR($B13500)*2+MINUTE($B13500)/30,IFERROR(VALUE(LEFT($B13500,FIND(":",$B13500)-1))*2+VALUE(MID($B13500,FIND(":",$B13500)+1,2))/30,"")))</f>
        <v/>
      </c>
      <c r="G13500" s="12">
        <f>IF($E13500="","",IF(WEEKDAY($E13500,2)&lt;6,1,0))</f>
        <v/>
      </c>
      <c r="H13500" s="12">
        <f>IF(OR($E13500="",$F13500=""),"",IF(AND($G13500=1,$F13500&gt;='Working Hours'!$C$8,$F13500&lt;'Working Hours'!$C$9),1,0))</f>
        <v/>
      </c>
    </row>
    <row r="13501">
      <c r="A13501" s="11" t="n"/>
      <c r="B13501" s="11" t="n"/>
      <c r="C13501" s="11" t="n"/>
      <c r="E13501" s="12">
        <f>IF($A13501="","",IF(ISNUMBER($A13501),$A13501,IFERROR(DATEVALUE($A13501),"")))</f>
        <v/>
      </c>
      <c r="F13501" s="12">
        <f>IF($B13501="","",IF(ISNUMBER($B13501),HOUR($B13501)*2+MINUTE($B13501)/30,IFERROR(VALUE(LEFT($B13501,FIND(":",$B13501)-1))*2+VALUE(MID($B13501,FIND(":",$B13501)+1,2))/30,"")))</f>
        <v/>
      </c>
      <c r="G13501" s="12">
        <f>IF($E13501="","",IF(WEEKDAY($E13501,2)&lt;6,1,0))</f>
        <v/>
      </c>
      <c r="H13501" s="12">
        <f>IF(OR($E13501="",$F13501=""),"",IF(AND($G13501=1,$F13501&gt;='Working Hours'!$C$8,$F13501&lt;'Working Hours'!$C$9),1,0))</f>
        <v/>
      </c>
    </row>
    <row r="13502">
      <c r="A13502" s="11" t="n"/>
      <c r="B13502" s="11" t="n"/>
      <c r="C13502" s="11" t="n"/>
      <c r="E13502" s="12">
        <f>IF($A13502="","",IF(ISNUMBER($A13502),$A13502,IFERROR(DATEVALUE($A13502),"")))</f>
        <v/>
      </c>
      <c r="F13502" s="12">
        <f>IF($B13502="","",IF(ISNUMBER($B13502),HOUR($B13502)*2+MINUTE($B13502)/30,IFERROR(VALUE(LEFT($B13502,FIND(":",$B13502)-1))*2+VALUE(MID($B13502,FIND(":",$B13502)+1,2))/30,"")))</f>
        <v/>
      </c>
      <c r="G13502" s="12">
        <f>IF($E13502="","",IF(WEEKDAY($E13502,2)&lt;6,1,0))</f>
        <v/>
      </c>
      <c r="H13502" s="12">
        <f>IF(OR($E13502="",$F13502=""),"",IF(AND($G13502=1,$F13502&gt;='Working Hours'!$C$8,$F13502&lt;'Working Hours'!$C$9),1,0))</f>
        <v/>
      </c>
    </row>
    <row r="13503">
      <c r="A13503" s="11" t="n"/>
      <c r="B13503" s="11" t="n"/>
      <c r="C13503" s="11" t="n"/>
      <c r="E13503" s="12">
        <f>IF($A13503="","",IF(ISNUMBER($A13503),$A13503,IFERROR(DATEVALUE($A13503),"")))</f>
        <v/>
      </c>
      <c r="F13503" s="12">
        <f>IF($B13503="","",IF(ISNUMBER($B13503),HOUR($B13503)*2+MINUTE($B13503)/30,IFERROR(VALUE(LEFT($B13503,FIND(":",$B13503)-1))*2+VALUE(MID($B13503,FIND(":",$B13503)+1,2))/30,"")))</f>
        <v/>
      </c>
      <c r="G13503" s="12">
        <f>IF($E13503="","",IF(WEEKDAY($E13503,2)&lt;6,1,0))</f>
        <v/>
      </c>
      <c r="H13503" s="12">
        <f>IF(OR($E13503="",$F13503=""),"",IF(AND($G13503=1,$F13503&gt;='Working Hours'!$C$8,$F13503&lt;'Working Hours'!$C$9),1,0))</f>
        <v/>
      </c>
    </row>
    <row r="13504">
      <c r="A13504" s="11" t="n"/>
      <c r="B13504" s="11" t="n"/>
      <c r="C13504" s="11" t="n"/>
      <c r="E13504" s="12">
        <f>IF($A13504="","",IF(ISNUMBER($A13504),$A13504,IFERROR(DATEVALUE($A13504),"")))</f>
        <v/>
      </c>
      <c r="F13504" s="12">
        <f>IF($B13504="","",IF(ISNUMBER($B13504),HOUR($B13504)*2+MINUTE($B13504)/30,IFERROR(VALUE(LEFT($B13504,FIND(":",$B13504)-1))*2+VALUE(MID($B13504,FIND(":",$B13504)+1,2))/30,"")))</f>
        <v/>
      </c>
      <c r="G13504" s="12">
        <f>IF($E13504="","",IF(WEEKDAY($E13504,2)&lt;6,1,0))</f>
        <v/>
      </c>
      <c r="H13504" s="12">
        <f>IF(OR($E13504="",$F13504=""),"",IF(AND($G13504=1,$F13504&gt;='Working Hours'!$C$8,$F13504&lt;'Working Hours'!$C$9),1,0))</f>
        <v/>
      </c>
    </row>
    <row r="13505">
      <c r="A13505" s="11" t="n"/>
      <c r="B13505" s="11" t="n"/>
      <c r="C13505" s="11" t="n"/>
      <c r="E13505" s="12">
        <f>IF($A13505="","",IF(ISNUMBER($A13505),$A13505,IFERROR(DATEVALUE($A13505),"")))</f>
        <v/>
      </c>
      <c r="F13505" s="12">
        <f>IF($B13505="","",IF(ISNUMBER($B13505),HOUR($B13505)*2+MINUTE($B13505)/30,IFERROR(VALUE(LEFT($B13505,FIND(":",$B13505)-1))*2+VALUE(MID($B13505,FIND(":",$B13505)+1,2))/30,"")))</f>
        <v/>
      </c>
      <c r="G13505" s="12">
        <f>IF($E13505="","",IF(WEEKDAY($E13505,2)&lt;6,1,0))</f>
        <v/>
      </c>
      <c r="H13505" s="12">
        <f>IF(OR($E13505="",$F13505=""),"",IF(AND($G13505=1,$F13505&gt;='Working Hours'!$C$8,$F13505&lt;'Working Hours'!$C$9),1,0))</f>
        <v/>
      </c>
    </row>
    <row r="13506">
      <c r="A13506" s="11" t="n"/>
      <c r="B13506" s="11" t="n"/>
      <c r="C13506" s="11" t="n"/>
      <c r="E13506" s="12">
        <f>IF($A13506="","",IF(ISNUMBER($A13506),$A13506,IFERROR(DATEVALUE($A13506),"")))</f>
        <v/>
      </c>
      <c r="F13506" s="12">
        <f>IF($B13506="","",IF(ISNUMBER($B13506),HOUR($B13506)*2+MINUTE($B13506)/30,IFERROR(VALUE(LEFT($B13506,FIND(":",$B13506)-1))*2+VALUE(MID($B13506,FIND(":",$B13506)+1,2))/30,"")))</f>
        <v/>
      </c>
      <c r="G13506" s="12">
        <f>IF($E13506="","",IF(WEEKDAY($E13506,2)&lt;6,1,0))</f>
        <v/>
      </c>
      <c r="H13506" s="12">
        <f>IF(OR($E13506="",$F13506=""),"",IF(AND($G13506=1,$F13506&gt;='Working Hours'!$C$8,$F13506&lt;'Working Hours'!$C$9),1,0))</f>
        <v/>
      </c>
    </row>
    <row r="13507">
      <c r="A13507" s="11" t="n"/>
      <c r="B13507" s="11" t="n"/>
      <c r="C13507" s="11" t="n"/>
      <c r="E13507" s="12">
        <f>IF($A13507="","",IF(ISNUMBER($A13507),$A13507,IFERROR(DATEVALUE($A13507),"")))</f>
        <v/>
      </c>
      <c r="F13507" s="12">
        <f>IF($B13507="","",IF(ISNUMBER($B13507),HOUR($B13507)*2+MINUTE($B13507)/30,IFERROR(VALUE(LEFT($B13507,FIND(":",$B13507)-1))*2+VALUE(MID($B13507,FIND(":",$B13507)+1,2))/30,"")))</f>
        <v/>
      </c>
      <c r="G13507" s="12">
        <f>IF($E13507="","",IF(WEEKDAY($E13507,2)&lt;6,1,0))</f>
        <v/>
      </c>
      <c r="H13507" s="12">
        <f>IF(OR($E13507="",$F13507=""),"",IF(AND($G13507=1,$F13507&gt;='Working Hours'!$C$8,$F13507&lt;'Working Hours'!$C$9),1,0))</f>
        <v/>
      </c>
    </row>
    <row r="13508">
      <c r="A13508" s="11" t="n"/>
      <c r="B13508" s="11" t="n"/>
      <c r="C13508" s="11" t="n"/>
      <c r="E13508" s="12">
        <f>IF($A13508="","",IF(ISNUMBER($A13508),$A13508,IFERROR(DATEVALUE($A13508),"")))</f>
        <v/>
      </c>
      <c r="F13508" s="12">
        <f>IF($B13508="","",IF(ISNUMBER($B13508),HOUR($B13508)*2+MINUTE($B13508)/30,IFERROR(VALUE(LEFT($B13508,FIND(":",$B13508)-1))*2+VALUE(MID($B13508,FIND(":",$B13508)+1,2))/30,"")))</f>
        <v/>
      </c>
      <c r="G13508" s="12">
        <f>IF($E13508="","",IF(WEEKDAY($E13508,2)&lt;6,1,0))</f>
        <v/>
      </c>
      <c r="H13508" s="12">
        <f>IF(OR($E13508="",$F13508=""),"",IF(AND($G13508=1,$F13508&gt;='Working Hours'!$C$8,$F13508&lt;'Working Hours'!$C$9),1,0))</f>
        <v/>
      </c>
    </row>
    <row r="13509">
      <c r="A13509" s="11" t="n"/>
      <c r="B13509" s="11" t="n"/>
      <c r="C13509" s="11" t="n"/>
      <c r="E13509" s="12">
        <f>IF($A13509="","",IF(ISNUMBER($A13509),$A13509,IFERROR(DATEVALUE($A13509),"")))</f>
        <v/>
      </c>
      <c r="F13509" s="12">
        <f>IF($B13509="","",IF(ISNUMBER($B13509),HOUR($B13509)*2+MINUTE($B13509)/30,IFERROR(VALUE(LEFT($B13509,FIND(":",$B13509)-1))*2+VALUE(MID($B13509,FIND(":",$B13509)+1,2))/30,"")))</f>
        <v/>
      </c>
      <c r="G13509" s="12">
        <f>IF($E13509="","",IF(WEEKDAY($E13509,2)&lt;6,1,0))</f>
        <v/>
      </c>
      <c r="H13509" s="12">
        <f>IF(OR($E13509="",$F13509=""),"",IF(AND($G13509=1,$F13509&gt;='Working Hours'!$C$8,$F13509&lt;'Working Hours'!$C$9),1,0))</f>
        <v/>
      </c>
    </row>
    <row r="13510">
      <c r="A13510" s="11" t="n"/>
      <c r="B13510" s="11" t="n"/>
      <c r="C13510" s="11" t="n"/>
      <c r="E13510" s="12">
        <f>IF($A13510="","",IF(ISNUMBER($A13510),$A13510,IFERROR(DATEVALUE($A13510),"")))</f>
        <v/>
      </c>
      <c r="F13510" s="12">
        <f>IF($B13510="","",IF(ISNUMBER($B13510),HOUR($B13510)*2+MINUTE($B13510)/30,IFERROR(VALUE(LEFT($B13510,FIND(":",$B13510)-1))*2+VALUE(MID($B13510,FIND(":",$B13510)+1,2))/30,"")))</f>
        <v/>
      </c>
      <c r="G13510" s="12">
        <f>IF($E13510="","",IF(WEEKDAY($E13510,2)&lt;6,1,0))</f>
        <v/>
      </c>
      <c r="H13510" s="12">
        <f>IF(OR($E13510="",$F13510=""),"",IF(AND($G13510=1,$F13510&gt;='Working Hours'!$C$8,$F13510&lt;'Working Hours'!$C$9),1,0))</f>
        <v/>
      </c>
    </row>
    <row r="13511">
      <c r="A13511" s="11" t="n"/>
      <c r="B13511" s="11" t="n"/>
      <c r="C13511" s="11" t="n"/>
      <c r="E13511" s="12">
        <f>IF($A13511="","",IF(ISNUMBER($A13511),$A13511,IFERROR(DATEVALUE($A13511),"")))</f>
        <v/>
      </c>
      <c r="F13511" s="12">
        <f>IF($B13511="","",IF(ISNUMBER($B13511),HOUR($B13511)*2+MINUTE($B13511)/30,IFERROR(VALUE(LEFT($B13511,FIND(":",$B13511)-1))*2+VALUE(MID($B13511,FIND(":",$B13511)+1,2))/30,"")))</f>
        <v/>
      </c>
      <c r="G13511" s="12">
        <f>IF($E13511="","",IF(WEEKDAY($E13511,2)&lt;6,1,0))</f>
        <v/>
      </c>
      <c r="H13511" s="12">
        <f>IF(OR($E13511="",$F13511=""),"",IF(AND($G13511=1,$F13511&gt;='Working Hours'!$C$8,$F13511&lt;'Working Hours'!$C$9),1,0))</f>
        <v/>
      </c>
    </row>
    <row r="13512">
      <c r="A13512" s="11" t="n"/>
      <c r="B13512" s="11" t="n"/>
      <c r="C13512" s="11" t="n"/>
      <c r="E13512" s="12">
        <f>IF($A13512="","",IF(ISNUMBER($A13512),$A13512,IFERROR(DATEVALUE($A13512),"")))</f>
        <v/>
      </c>
      <c r="F13512" s="12">
        <f>IF($B13512="","",IF(ISNUMBER($B13512),HOUR($B13512)*2+MINUTE($B13512)/30,IFERROR(VALUE(LEFT($B13512,FIND(":",$B13512)-1))*2+VALUE(MID($B13512,FIND(":",$B13512)+1,2))/30,"")))</f>
        <v/>
      </c>
      <c r="G13512" s="12">
        <f>IF($E13512="","",IF(WEEKDAY($E13512,2)&lt;6,1,0))</f>
        <v/>
      </c>
      <c r="H13512" s="12">
        <f>IF(OR($E13512="",$F13512=""),"",IF(AND($G13512=1,$F13512&gt;='Working Hours'!$C$8,$F13512&lt;'Working Hours'!$C$9),1,0))</f>
        <v/>
      </c>
    </row>
    <row r="13513">
      <c r="A13513" s="11" t="n"/>
      <c r="B13513" s="11" t="n"/>
      <c r="C13513" s="11" t="n"/>
      <c r="E13513" s="12">
        <f>IF($A13513="","",IF(ISNUMBER($A13513),$A13513,IFERROR(DATEVALUE($A13513),"")))</f>
        <v/>
      </c>
      <c r="F13513" s="12">
        <f>IF($B13513="","",IF(ISNUMBER($B13513),HOUR($B13513)*2+MINUTE($B13513)/30,IFERROR(VALUE(LEFT($B13513,FIND(":",$B13513)-1))*2+VALUE(MID($B13513,FIND(":",$B13513)+1,2))/30,"")))</f>
        <v/>
      </c>
      <c r="G13513" s="12">
        <f>IF($E13513="","",IF(WEEKDAY($E13513,2)&lt;6,1,0))</f>
        <v/>
      </c>
      <c r="H13513" s="12">
        <f>IF(OR($E13513="",$F13513=""),"",IF(AND($G13513=1,$F13513&gt;='Working Hours'!$C$8,$F13513&lt;'Working Hours'!$C$9),1,0))</f>
        <v/>
      </c>
    </row>
    <row r="13514">
      <c r="A13514" s="11" t="n"/>
      <c r="B13514" s="11" t="n"/>
      <c r="C13514" s="11" t="n"/>
      <c r="E13514" s="12">
        <f>IF($A13514="","",IF(ISNUMBER($A13514),$A13514,IFERROR(DATEVALUE($A13514),"")))</f>
        <v/>
      </c>
      <c r="F13514" s="12">
        <f>IF($B13514="","",IF(ISNUMBER($B13514),HOUR($B13514)*2+MINUTE($B13514)/30,IFERROR(VALUE(LEFT($B13514,FIND(":",$B13514)-1))*2+VALUE(MID($B13514,FIND(":",$B13514)+1,2))/30,"")))</f>
        <v/>
      </c>
      <c r="G13514" s="12">
        <f>IF($E13514="","",IF(WEEKDAY($E13514,2)&lt;6,1,0))</f>
        <v/>
      </c>
      <c r="H13514" s="12">
        <f>IF(OR($E13514="",$F13514=""),"",IF(AND($G13514=1,$F13514&gt;='Working Hours'!$C$8,$F13514&lt;'Working Hours'!$C$9),1,0))</f>
        <v/>
      </c>
    </row>
    <row r="13515">
      <c r="A13515" s="11" t="n"/>
      <c r="B13515" s="11" t="n"/>
      <c r="C13515" s="11" t="n"/>
      <c r="E13515" s="12">
        <f>IF($A13515="","",IF(ISNUMBER($A13515),$A13515,IFERROR(DATEVALUE($A13515),"")))</f>
        <v/>
      </c>
      <c r="F13515" s="12">
        <f>IF($B13515="","",IF(ISNUMBER($B13515),HOUR($B13515)*2+MINUTE($B13515)/30,IFERROR(VALUE(LEFT($B13515,FIND(":",$B13515)-1))*2+VALUE(MID($B13515,FIND(":",$B13515)+1,2))/30,"")))</f>
        <v/>
      </c>
      <c r="G13515" s="12">
        <f>IF($E13515="","",IF(WEEKDAY($E13515,2)&lt;6,1,0))</f>
        <v/>
      </c>
      <c r="H13515" s="12">
        <f>IF(OR($E13515="",$F13515=""),"",IF(AND($G13515=1,$F13515&gt;='Working Hours'!$C$8,$F13515&lt;'Working Hours'!$C$9),1,0))</f>
        <v/>
      </c>
    </row>
    <row r="13516">
      <c r="A13516" s="11" t="n"/>
      <c r="B13516" s="11" t="n"/>
      <c r="C13516" s="11" t="n"/>
      <c r="E13516" s="12">
        <f>IF($A13516="","",IF(ISNUMBER($A13516),$A13516,IFERROR(DATEVALUE($A13516),"")))</f>
        <v/>
      </c>
      <c r="F13516" s="12">
        <f>IF($B13516="","",IF(ISNUMBER($B13516),HOUR($B13516)*2+MINUTE($B13516)/30,IFERROR(VALUE(LEFT($B13516,FIND(":",$B13516)-1))*2+VALUE(MID($B13516,FIND(":",$B13516)+1,2))/30,"")))</f>
        <v/>
      </c>
      <c r="G13516" s="12">
        <f>IF($E13516="","",IF(WEEKDAY($E13516,2)&lt;6,1,0))</f>
        <v/>
      </c>
      <c r="H13516" s="12">
        <f>IF(OR($E13516="",$F13516=""),"",IF(AND($G13516=1,$F13516&gt;='Working Hours'!$C$8,$F13516&lt;'Working Hours'!$C$9),1,0))</f>
        <v/>
      </c>
    </row>
    <row r="13517">
      <c r="A13517" s="11" t="n"/>
      <c r="B13517" s="11" t="n"/>
      <c r="C13517" s="11" t="n"/>
      <c r="E13517" s="12">
        <f>IF($A13517="","",IF(ISNUMBER($A13517),$A13517,IFERROR(DATEVALUE($A13517),"")))</f>
        <v/>
      </c>
      <c r="F13517" s="12">
        <f>IF($B13517="","",IF(ISNUMBER($B13517),HOUR($B13517)*2+MINUTE($B13517)/30,IFERROR(VALUE(LEFT($B13517,FIND(":",$B13517)-1))*2+VALUE(MID($B13517,FIND(":",$B13517)+1,2))/30,"")))</f>
        <v/>
      </c>
      <c r="G13517" s="12">
        <f>IF($E13517="","",IF(WEEKDAY($E13517,2)&lt;6,1,0))</f>
        <v/>
      </c>
      <c r="H13517" s="12">
        <f>IF(OR($E13517="",$F13517=""),"",IF(AND($G13517=1,$F13517&gt;='Working Hours'!$C$8,$F13517&lt;'Working Hours'!$C$9),1,0))</f>
        <v/>
      </c>
    </row>
    <row r="13518">
      <c r="A13518" s="11" t="n"/>
      <c r="B13518" s="11" t="n"/>
      <c r="C13518" s="11" t="n"/>
      <c r="E13518" s="12">
        <f>IF($A13518="","",IF(ISNUMBER($A13518),$A13518,IFERROR(DATEVALUE($A13518),"")))</f>
        <v/>
      </c>
      <c r="F13518" s="12">
        <f>IF($B13518="","",IF(ISNUMBER($B13518),HOUR($B13518)*2+MINUTE($B13518)/30,IFERROR(VALUE(LEFT($B13518,FIND(":",$B13518)-1))*2+VALUE(MID($B13518,FIND(":",$B13518)+1,2))/30,"")))</f>
        <v/>
      </c>
      <c r="G13518" s="12">
        <f>IF($E13518="","",IF(WEEKDAY($E13518,2)&lt;6,1,0))</f>
        <v/>
      </c>
      <c r="H13518" s="12">
        <f>IF(OR($E13518="",$F13518=""),"",IF(AND($G13518=1,$F13518&gt;='Working Hours'!$C$8,$F13518&lt;'Working Hours'!$C$9),1,0))</f>
        <v/>
      </c>
    </row>
    <row r="13519">
      <c r="A13519" s="11" t="n"/>
      <c r="B13519" s="11" t="n"/>
      <c r="C13519" s="11" t="n"/>
      <c r="E13519" s="12">
        <f>IF($A13519="","",IF(ISNUMBER($A13519),$A13519,IFERROR(DATEVALUE($A13519),"")))</f>
        <v/>
      </c>
      <c r="F13519" s="12">
        <f>IF($B13519="","",IF(ISNUMBER($B13519),HOUR($B13519)*2+MINUTE($B13519)/30,IFERROR(VALUE(LEFT($B13519,FIND(":",$B13519)-1))*2+VALUE(MID($B13519,FIND(":",$B13519)+1,2))/30,"")))</f>
        <v/>
      </c>
      <c r="G13519" s="12">
        <f>IF($E13519="","",IF(WEEKDAY($E13519,2)&lt;6,1,0))</f>
        <v/>
      </c>
      <c r="H13519" s="12">
        <f>IF(OR($E13519="",$F13519=""),"",IF(AND($G13519=1,$F13519&gt;='Working Hours'!$C$8,$F13519&lt;'Working Hours'!$C$9),1,0))</f>
        <v/>
      </c>
    </row>
    <row r="13520">
      <c r="A13520" s="11" t="n"/>
      <c r="B13520" s="11" t="n"/>
      <c r="C13520" s="11" t="n"/>
      <c r="E13520" s="12">
        <f>IF($A13520="","",IF(ISNUMBER($A13520),$A13520,IFERROR(DATEVALUE($A13520),"")))</f>
        <v/>
      </c>
      <c r="F13520" s="12">
        <f>IF($B13520="","",IF(ISNUMBER($B13520),HOUR($B13520)*2+MINUTE($B13520)/30,IFERROR(VALUE(LEFT($B13520,FIND(":",$B13520)-1))*2+VALUE(MID($B13520,FIND(":",$B13520)+1,2))/30,"")))</f>
        <v/>
      </c>
      <c r="G13520" s="12">
        <f>IF($E13520="","",IF(WEEKDAY($E13520,2)&lt;6,1,0))</f>
        <v/>
      </c>
      <c r="H13520" s="12">
        <f>IF(OR($E13520="",$F13520=""),"",IF(AND($G13520=1,$F13520&gt;='Working Hours'!$C$8,$F13520&lt;'Working Hours'!$C$9),1,0))</f>
        <v/>
      </c>
    </row>
    <row r="13521">
      <c r="A13521" s="11" t="n"/>
      <c r="B13521" s="11" t="n"/>
      <c r="C13521" s="11" t="n"/>
      <c r="E13521" s="12">
        <f>IF($A13521="","",IF(ISNUMBER($A13521),$A13521,IFERROR(DATEVALUE($A13521),"")))</f>
        <v/>
      </c>
      <c r="F13521" s="12">
        <f>IF($B13521="","",IF(ISNUMBER($B13521),HOUR($B13521)*2+MINUTE($B13521)/30,IFERROR(VALUE(LEFT($B13521,FIND(":",$B13521)-1))*2+VALUE(MID($B13521,FIND(":",$B13521)+1,2))/30,"")))</f>
        <v/>
      </c>
      <c r="G13521" s="12">
        <f>IF($E13521="","",IF(WEEKDAY($E13521,2)&lt;6,1,0))</f>
        <v/>
      </c>
      <c r="H13521" s="12">
        <f>IF(OR($E13521="",$F13521=""),"",IF(AND($G13521=1,$F13521&gt;='Working Hours'!$C$8,$F13521&lt;'Working Hours'!$C$9),1,0))</f>
        <v/>
      </c>
    </row>
    <row r="13522">
      <c r="A13522" s="11" t="n"/>
      <c r="B13522" s="11" t="n"/>
      <c r="C13522" s="11" t="n"/>
      <c r="E13522" s="12">
        <f>IF($A13522="","",IF(ISNUMBER($A13522),$A13522,IFERROR(DATEVALUE($A13522),"")))</f>
        <v/>
      </c>
      <c r="F13522" s="12">
        <f>IF($B13522="","",IF(ISNUMBER($B13522),HOUR($B13522)*2+MINUTE($B13522)/30,IFERROR(VALUE(LEFT($B13522,FIND(":",$B13522)-1))*2+VALUE(MID($B13522,FIND(":",$B13522)+1,2))/30,"")))</f>
        <v/>
      </c>
      <c r="G13522" s="12">
        <f>IF($E13522="","",IF(WEEKDAY($E13522,2)&lt;6,1,0))</f>
        <v/>
      </c>
      <c r="H13522" s="12">
        <f>IF(OR($E13522="",$F13522=""),"",IF(AND($G13522=1,$F13522&gt;='Working Hours'!$C$8,$F13522&lt;'Working Hours'!$C$9),1,0))</f>
        <v/>
      </c>
    </row>
    <row r="13523">
      <c r="A13523" s="11" t="n"/>
      <c r="B13523" s="11" t="n"/>
      <c r="C13523" s="11" t="n"/>
      <c r="E13523" s="12">
        <f>IF($A13523="","",IF(ISNUMBER($A13523),$A13523,IFERROR(DATEVALUE($A13523),"")))</f>
        <v/>
      </c>
      <c r="F13523" s="12">
        <f>IF($B13523="","",IF(ISNUMBER($B13523),HOUR($B13523)*2+MINUTE($B13523)/30,IFERROR(VALUE(LEFT($B13523,FIND(":",$B13523)-1))*2+VALUE(MID($B13523,FIND(":",$B13523)+1,2))/30,"")))</f>
        <v/>
      </c>
      <c r="G13523" s="12">
        <f>IF($E13523="","",IF(WEEKDAY($E13523,2)&lt;6,1,0))</f>
        <v/>
      </c>
      <c r="H13523" s="12">
        <f>IF(OR($E13523="",$F13523=""),"",IF(AND($G13523=1,$F13523&gt;='Working Hours'!$C$8,$F13523&lt;'Working Hours'!$C$9),1,0))</f>
        <v/>
      </c>
    </row>
    <row r="13524">
      <c r="A13524" s="11" t="n"/>
      <c r="B13524" s="11" t="n"/>
      <c r="C13524" s="11" t="n"/>
      <c r="E13524" s="12">
        <f>IF($A13524="","",IF(ISNUMBER($A13524),$A13524,IFERROR(DATEVALUE($A13524),"")))</f>
        <v/>
      </c>
      <c r="F13524" s="12">
        <f>IF($B13524="","",IF(ISNUMBER($B13524),HOUR($B13524)*2+MINUTE($B13524)/30,IFERROR(VALUE(LEFT($B13524,FIND(":",$B13524)-1))*2+VALUE(MID($B13524,FIND(":",$B13524)+1,2))/30,"")))</f>
        <v/>
      </c>
      <c r="G13524" s="12">
        <f>IF($E13524="","",IF(WEEKDAY($E13524,2)&lt;6,1,0))</f>
        <v/>
      </c>
      <c r="H13524" s="12">
        <f>IF(OR($E13524="",$F13524=""),"",IF(AND($G13524=1,$F13524&gt;='Working Hours'!$C$8,$F13524&lt;'Working Hours'!$C$9),1,0))</f>
        <v/>
      </c>
    </row>
    <row r="13525">
      <c r="A13525" s="11" t="n"/>
      <c r="B13525" s="11" t="n"/>
      <c r="C13525" s="11" t="n"/>
      <c r="E13525" s="12">
        <f>IF($A13525="","",IF(ISNUMBER($A13525),$A13525,IFERROR(DATEVALUE($A13525),"")))</f>
        <v/>
      </c>
      <c r="F13525" s="12">
        <f>IF($B13525="","",IF(ISNUMBER($B13525),HOUR($B13525)*2+MINUTE($B13525)/30,IFERROR(VALUE(LEFT($B13525,FIND(":",$B13525)-1))*2+VALUE(MID($B13525,FIND(":",$B13525)+1,2))/30,"")))</f>
        <v/>
      </c>
      <c r="G13525" s="12">
        <f>IF($E13525="","",IF(WEEKDAY($E13525,2)&lt;6,1,0))</f>
        <v/>
      </c>
      <c r="H13525" s="12">
        <f>IF(OR($E13525="",$F13525=""),"",IF(AND($G13525=1,$F13525&gt;='Working Hours'!$C$8,$F13525&lt;'Working Hours'!$C$9),1,0))</f>
        <v/>
      </c>
    </row>
    <row r="13526">
      <c r="A13526" s="11" t="n"/>
      <c r="B13526" s="11" t="n"/>
      <c r="C13526" s="11" t="n"/>
      <c r="E13526" s="12">
        <f>IF($A13526="","",IF(ISNUMBER($A13526),$A13526,IFERROR(DATEVALUE($A13526),"")))</f>
        <v/>
      </c>
      <c r="F13526" s="12">
        <f>IF($B13526="","",IF(ISNUMBER($B13526),HOUR($B13526)*2+MINUTE($B13526)/30,IFERROR(VALUE(LEFT($B13526,FIND(":",$B13526)-1))*2+VALUE(MID($B13526,FIND(":",$B13526)+1,2))/30,"")))</f>
        <v/>
      </c>
      <c r="G13526" s="12">
        <f>IF($E13526="","",IF(WEEKDAY($E13526,2)&lt;6,1,0))</f>
        <v/>
      </c>
      <c r="H13526" s="12">
        <f>IF(OR($E13526="",$F13526=""),"",IF(AND($G13526=1,$F13526&gt;='Working Hours'!$C$8,$F13526&lt;'Working Hours'!$C$9),1,0))</f>
        <v/>
      </c>
    </row>
    <row r="13527">
      <c r="A13527" s="11" t="n"/>
      <c r="B13527" s="11" t="n"/>
      <c r="C13527" s="11" t="n"/>
      <c r="E13527" s="12">
        <f>IF($A13527="","",IF(ISNUMBER($A13527),$A13527,IFERROR(DATEVALUE($A13527),"")))</f>
        <v/>
      </c>
      <c r="F13527" s="12">
        <f>IF($B13527="","",IF(ISNUMBER($B13527),HOUR($B13527)*2+MINUTE($B13527)/30,IFERROR(VALUE(LEFT($B13527,FIND(":",$B13527)-1))*2+VALUE(MID($B13527,FIND(":",$B13527)+1,2))/30,"")))</f>
        <v/>
      </c>
      <c r="G13527" s="12">
        <f>IF($E13527="","",IF(WEEKDAY($E13527,2)&lt;6,1,0))</f>
        <v/>
      </c>
      <c r="H13527" s="12">
        <f>IF(OR($E13527="",$F13527=""),"",IF(AND($G13527=1,$F13527&gt;='Working Hours'!$C$8,$F13527&lt;'Working Hours'!$C$9),1,0))</f>
        <v/>
      </c>
    </row>
    <row r="13528">
      <c r="A13528" s="11" t="n"/>
      <c r="B13528" s="11" t="n"/>
      <c r="C13528" s="11" t="n"/>
      <c r="E13528" s="12">
        <f>IF($A13528="","",IF(ISNUMBER($A13528),$A13528,IFERROR(DATEVALUE($A13528),"")))</f>
        <v/>
      </c>
      <c r="F13528" s="12">
        <f>IF($B13528="","",IF(ISNUMBER($B13528),HOUR($B13528)*2+MINUTE($B13528)/30,IFERROR(VALUE(LEFT($B13528,FIND(":",$B13528)-1))*2+VALUE(MID($B13528,FIND(":",$B13528)+1,2))/30,"")))</f>
        <v/>
      </c>
      <c r="G13528" s="12">
        <f>IF($E13528="","",IF(WEEKDAY($E13528,2)&lt;6,1,0))</f>
        <v/>
      </c>
      <c r="H13528" s="12">
        <f>IF(OR($E13528="",$F13528=""),"",IF(AND($G13528=1,$F13528&gt;='Working Hours'!$C$8,$F13528&lt;'Working Hours'!$C$9),1,0))</f>
        <v/>
      </c>
    </row>
    <row r="13529">
      <c r="A13529" s="11" t="n"/>
      <c r="B13529" s="11" t="n"/>
      <c r="C13529" s="11" t="n"/>
      <c r="E13529" s="12">
        <f>IF($A13529="","",IF(ISNUMBER($A13529),$A13529,IFERROR(DATEVALUE($A13529),"")))</f>
        <v/>
      </c>
      <c r="F13529" s="12">
        <f>IF($B13529="","",IF(ISNUMBER($B13529),HOUR($B13529)*2+MINUTE($B13529)/30,IFERROR(VALUE(LEFT($B13529,FIND(":",$B13529)-1))*2+VALUE(MID($B13529,FIND(":",$B13529)+1,2))/30,"")))</f>
        <v/>
      </c>
      <c r="G13529" s="12">
        <f>IF($E13529="","",IF(WEEKDAY($E13529,2)&lt;6,1,0))</f>
        <v/>
      </c>
      <c r="H13529" s="12">
        <f>IF(OR($E13529="",$F13529=""),"",IF(AND($G13529=1,$F13529&gt;='Working Hours'!$C$8,$F13529&lt;'Working Hours'!$C$9),1,0))</f>
        <v/>
      </c>
    </row>
    <row r="13530">
      <c r="A13530" s="11" t="n"/>
      <c r="B13530" s="11" t="n"/>
      <c r="C13530" s="11" t="n"/>
      <c r="E13530" s="12">
        <f>IF($A13530="","",IF(ISNUMBER($A13530),$A13530,IFERROR(DATEVALUE($A13530),"")))</f>
        <v/>
      </c>
      <c r="F13530" s="12">
        <f>IF($B13530="","",IF(ISNUMBER($B13530),HOUR($B13530)*2+MINUTE($B13530)/30,IFERROR(VALUE(LEFT($B13530,FIND(":",$B13530)-1))*2+VALUE(MID($B13530,FIND(":",$B13530)+1,2))/30,"")))</f>
        <v/>
      </c>
      <c r="G13530" s="12">
        <f>IF($E13530="","",IF(WEEKDAY($E13530,2)&lt;6,1,0))</f>
        <v/>
      </c>
      <c r="H13530" s="12">
        <f>IF(OR($E13530="",$F13530=""),"",IF(AND($G13530=1,$F13530&gt;='Working Hours'!$C$8,$F13530&lt;'Working Hours'!$C$9),1,0))</f>
        <v/>
      </c>
    </row>
    <row r="13531">
      <c r="A13531" s="11" t="n"/>
      <c r="B13531" s="11" t="n"/>
      <c r="C13531" s="11" t="n"/>
      <c r="E13531" s="12">
        <f>IF($A13531="","",IF(ISNUMBER($A13531),$A13531,IFERROR(DATEVALUE($A13531),"")))</f>
        <v/>
      </c>
      <c r="F13531" s="12">
        <f>IF($B13531="","",IF(ISNUMBER($B13531),HOUR($B13531)*2+MINUTE($B13531)/30,IFERROR(VALUE(LEFT($B13531,FIND(":",$B13531)-1))*2+VALUE(MID($B13531,FIND(":",$B13531)+1,2))/30,"")))</f>
        <v/>
      </c>
      <c r="G13531" s="12">
        <f>IF($E13531="","",IF(WEEKDAY($E13531,2)&lt;6,1,0))</f>
        <v/>
      </c>
      <c r="H13531" s="12">
        <f>IF(OR($E13531="",$F13531=""),"",IF(AND($G13531=1,$F13531&gt;='Working Hours'!$C$8,$F13531&lt;'Working Hours'!$C$9),1,0))</f>
        <v/>
      </c>
    </row>
    <row r="13532">
      <c r="A13532" s="11" t="n"/>
      <c r="B13532" s="11" t="n"/>
      <c r="C13532" s="11" t="n"/>
      <c r="E13532" s="12">
        <f>IF($A13532="","",IF(ISNUMBER($A13532),$A13532,IFERROR(DATEVALUE($A13532),"")))</f>
        <v/>
      </c>
      <c r="F13532" s="12">
        <f>IF($B13532="","",IF(ISNUMBER($B13532),HOUR($B13532)*2+MINUTE($B13532)/30,IFERROR(VALUE(LEFT($B13532,FIND(":",$B13532)-1))*2+VALUE(MID($B13532,FIND(":",$B13532)+1,2))/30,"")))</f>
        <v/>
      </c>
      <c r="G13532" s="12">
        <f>IF($E13532="","",IF(WEEKDAY($E13532,2)&lt;6,1,0))</f>
        <v/>
      </c>
      <c r="H13532" s="12">
        <f>IF(OR($E13532="",$F13532=""),"",IF(AND($G13532=1,$F13532&gt;='Working Hours'!$C$8,$F13532&lt;'Working Hours'!$C$9),1,0))</f>
        <v/>
      </c>
    </row>
    <row r="13533">
      <c r="A13533" s="11" t="n"/>
      <c r="B13533" s="11" t="n"/>
      <c r="C13533" s="11" t="n"/>
      <c r="E13533" s="12">
        <f>IF($A13533="","",IF(ISNUMBER($A13533),$A13533,IFERROR(DATEVALUE($A13533),"")))</f>
        <v/>
      </c>
      <c r="F13533" s="12">
        <f>IF($B13533="","",IF(ISNUMBER($B13533),HOUR($B13533)*2+MINUTE($B13533)/30,IFERROR(VALUE(LEFT($B13533,FIND(":",$B13533)-1))*2+VALUE(MID($B13533,FIND(":",$B13533)+1,2))/30,"")))</f>
        <v/>
      </c>
      <c r="G13533" s="12">
        <f>IF($E13533="","",IF(WEEKDAY($E13533,2)&lt;6,1,0))</f>
        <v/>
      </c>
      <c r="H13533" s="12">
        <f>IF(OR($E13533="",$F13533=""),"",IF(AND($G13533=1,$F13533&gt;='Working Hours'!$C$8,$F13533&lt;'Working Hours'!$C$9),1,0))</f>
        <v/>
      </c>
    </row>
    <row r="13534">
      <c r="A13534" s="11" t="n"/>
      <c r="B13534" s="11" t="n"/>
      <c r="C13534" s="11" t="n"/>
      <c r="E13534" s="12">
        <f>IF($A13534="","",IF(ISNUMBER($A13534),$A13534,IFERROR(DATEVALUE($A13534),"")))</f>
        <v/>
      </c>
      <c r="F13534" s="12">
        <f>IF($B13534="","",IF(ISNUMBER($B13534),HOUR($B13534)*2+MINUTE($B13534)/30,IFERROR(VALUE(LEFT($B13534,FIND(":",$B13534)-1))*2+VALUE(MID($B13534,FIND(":",$B13534)+1,2))/30,"")))</f>
        <v/>
      </c>
      <c r="G13534" s="12">
        <f>IF($E13534="","",IF(WEEKDAY($E13534,2)&lt;6,1,0))</f>
        <v/>
      </c>
      <c r="H13534" s="12">
        <f>IF(OR($E13534="",$F13534=""),"",IF(AND($G13534=1,$F13534&gt;='Working Hours'!$C$8,$F13534&lt;'Working Hours'!$C$9),1,0))</f>
        <v/>
      </c>
    </row>
    <row r="13535">
      <c r="A13535" s="11" t="n"/>
      <c r="B13535" s="11" t="n"/>
      <c r="C13535" s="11" t="n"/>
      <c r="E13535" s="12">
        <f>IF($A13535="","",IF(ISNUMBER($A13535),$A13535,IFERROR(DATEVALUE($A13535),"")))</f>
        <v/>
      </c>
      <c r="F13535" s="12">
        <f>IF($B13535="","",IF(ISNUMBER($B13535),HOUR($B13535)*2+MINUTE($B13535)/30,IFERROR(VALUE(LEFT($B13535,FIND(":",$B13535)-1))*2+VALUE(MID($B13535,FIND(":",$B13535)+1,2))/30,"")))</f>
        <v/>
      </c>
      <c r="G13535" s="12">
        <f>IF($E13535="","",IF(WEEKDAY($E13535,2)&lt;6,1,0))</f>
        <v/>
      </c>
      <c r="H13535" s="12">
        <f>IF(OR($E13535="",$F13535=""),"",IF(AND($G13535=1,$F13535&gt;='Working Hours'!$C$8,$F13535&lt;'Working Hours'!$C$9),1,0))</f>
        <v/>
      </c>
    </row>
    <row r="13536">
      <c r="A13536" s="11" t="n"/>
      <c r="B13536" s="11" t="n"/>
      <c r="C13536" s="11" t="n"/>
      <c r="E13536" s="12">
        <f>IF($A13536="","",IF(ISNUMBER($A13536),$A13536,IFERROR(DATEVALUE($A13536),"")))</f>
        <v/>
      </c>
      <c r="F13536" s="12">
        <f>IF($B13536="","",IF(ISNUMBER($B13536),HOUR($B13536)*2+MINUTE($B13536)/30,IFERROR(VALUE(LEFT($B13536,FIND(":",$B13536)-1))*2+VALUE(MID($B13536,FIND(":",$B13536)+1,2))/30,"")))</f>
        <v/>
      </c>
      <c r="G13536" s="12">
        <f>IF($E13536="","",IF(WEEKDAY($E13536,2)&lt;6,1,0))</f>
        <v/>
      </c>
      <c r="H13536" s="12">
        <f>IF(OR($E13536="",$F13536=""),"",IF(AND($G13536=1,$F13536&gt;='Working Hours'!$C$8,$F13536&lt;'Working Hours'!$C$9),1,0))</f>
        <v/>
      </c>
    </row>
    <row r="13537">
      <c r="A13537" s="11" t="n"/>
      <c r="B13537" s="11" t="n"/>
      <c r="C13537" s="11" t="n"/>
      <c r="E13537" s="12">
        <f>IF($A13537="","",IF(ISNUMBER($A13537),$A13537,IFERROR(DATEVALUE($A13537),"")))</f>
        <v/>
      </c>
      <c r="F13537" s="12">
        <f>IF($B13537="","",IF(ISNUMBER($B13537),HOUR($B13537)*2+MINUTE($B13537)/30,IFERROR(VALUE(LEFT($B13537,FIND(":",$B13537)-1))*2+VALUE(MID($B13537,FIND(":",$B13537)+1,2))/30,"")))</f>
        <v/>
      </c>
      <c r="G13537" s="12">
        <f>IF($E13537="","",IF(WEEKDAY($E13537,2)&lt;6,1,0))</f>
        <v/>
      </c>
      <c r="H13537" s="12">
        <f>IF(OR($E13537="",$F13537=""),"",IF(AND($G13537=1,$F13537&gt;='Working Hours'!$C$8,$F13537&lt;'Working Hours'!$C$9),1,0))</f>
        <v/>
      </c>
    </row>
    <row r="13538">
      <c r="A13538" s="11" t="n"/>
      <c r="B13538" s="11" t="n"/>
      <c r="C13538" s="11" t="n"/>
      <c r="E13538" s="12">
        <f>IF($A13538="","",IF(ISNUMBER($A13538),$A13538,IFERROR(DATEVALUE($A13538),"")))</f>
        <v/>
      </c>
      <c r="F13538" s="12">
        <f>IF($B13538="","",IF(ISNUMBER($B13538),HOUR($B13538)*2+MINUTE($B13538)/30,IFERROR(VALUE(LEFT($B13538,FIND(":",$B13538)-1))*2+VALUE(MID($B13538,FIND(":",$B13538)+1,2))/30,"")))</f>
        <v/>
      </c>
      <c r="G13538" s="12">
        <f>IF($E13538="","",IF(WEEKDAY($E13538,2)&lt;6,1,0))</f>
        <v/>
      </c>
      <c r="H13538" s="12">
        <f>IF(OR($E13538="",$F13538=""),"",IF(AND($G13538=1,$F13538&gt;='Working Hours'!$C$8,$F13538&lt;'Working Hours'!$C$9),1,0))</f>
        <v/>
      </c>
    </row>
    <row r="13539">
      <c r="A13539" s="11" t="n"/>
      <c r="B13539" s="11" t="n"/>
      <c r="C13539" s="11" t="n"/>
      <c r="E13539" s="12">
        <f>IF($A13539="","",IF(ISNUMBER($A13539),$A13539,IFERROR(DATEVALUE($A13539),"")))</f>
        <v/>
      </c>
      <c r="F13539" s="12">
        <f>IF($B13539="","",IF(ISNUMBER($B13539),HOUR($B13539)*2+MINUTE($B13539)/30,IFERROR(VALUE(LEFT($B13539,FIND(":",$B13539)-1))*2+VALUE(MID($B13539,FIND(":",$B13539)+1,2))/30,"")))</f>
        <v/>
      </c>
      <c r="G13539" s="12">
        <f>IF($E13539="","",IF(WEEKDAY($E13539,2)&lt;6,1,0))</f>
        <v/>
      </c>
      <c r="H13539" s="12">
        <f>IF(OR($E13539="",$F13539=""),"",IF(AND($G13539=1,$F13539&gt;='Working Hours'!$C$8,$F13539&lt;'Working Hours'!$C$9),1,0))</f>
        <v/>
      </c>
    </row>
    <row r="13540">
      <c r="A13540" s="11" t="n"/>
      <c r="B13540" s="11" t="n"/>
      <c r="C13540" s="11" t="n"/>
      <c r="E13540" s="12">
        <f>IF($A13540="","",IF(ISNUMBER($A13540),$A13540,IFERROR(DATEVALUE($A13540),"")))</f>
        <v/>
      </c>
      <c r="F13540" s="12">
        <f>IF($B13540="","",IF(ISNUMBER($B13540),HOUR($B13540)*2+MINUTE($B13540)/30,IFERROR(VALUE(LEFT($B13540,FIND(":",$B13540)-1))*2+VALUE(MID($B13540,FIND(":",$B13540)+1,2))/30,"")))</f>
        <v/>
      </c>
      <c r="G13540" s="12">
        <f>IF($E13540="","",IF(WEEKDAY($E13540,2)&lt;6,1,0))</f>
        <v/>
      </c>
      <c r="H13540" s="12">
        <f>IF(OR($E13540="",$F13540=""),"",IF(AND($G13540=1,$F13540&gt;='Working Hours'!$C$8,$F13540&lt;'Working Hours'!$C$9),1,0))</f>
        <v/>
      </c>
    </row>
    <row r="13541">
      <c r="A13541" s="11" t="n"/>
      <c r="B13541" s="11" t="n"/>
      <c r="C13541" s="11" t="n"/>
      <c r="E13541" s="12">
        <f>IF($A13541="","",IF(ISNUMBER($A13541),$A13541,IFERROR(DATEVALUE($A13541),"")))</f>
        <v/>
      </c>
      <c r="F13541" s="12">
        <f>IF($B13541="","",IF(ISNUMBER($B13541),HOUR($B13541)*2+MINUTE($B13541)/30,IFERROR(VALUE(LEFT($B13541,FIND(":",$B13541)-1))*2+VALUE(MID($B13541,FIND(":",$B13541)+1,2))/30,"")))</f>
        <v/>
      </c>
      <c r="G13541" s="12">
        <f>IF($E13541="","",IF(WEEKDAY($E13541,2)&lt;6,1,0))</f>
        <v/>
      </c>
      <c r="H13541" s="12">
        <f>IF(OR($E13541="",$F13541=""),"",IF(AND($G13541=1,$F13541&gt;='Working Hours'!$C$8,$F13541&lt;'Working Hours'!$C$9),1,0))</f>
        <v/>
      </c>
    </row>
    <row r="13542">
      <c r="A13542" s="11" t="n"/>
      <c r="B13542" s="11" t="n"/>
      <c r="C13542" s="11" t="n"/>
      <c r="E13542" s="12">
        <f>IF($A13542="","",IF(ISNUMBER($A13542),$A13542,IFERROR(DATEVALUE($A13542),"")))</f>
        <v/>
      </c>
      <c r="F13542" s="12">
        <f>IF($B13542="","",IF(ISNUMBER($B13542),HOUR($B13542)*2+MINUTE($B13542)/30,IFERROR(VALUE(LEFT($B13542,FIND(":",$B13542)-1))*2+VALUE(MID($B13542,FIND(":",$B13542)+1,2))/30,"")))</f>
        <v/>
      </c>
      <c r="G13542" s="12">
        <f>IF($E13542="","",IF(WEEKDAY($E13542,2)&lt;6,1,0))</f>
        <v/>
      </c>
      <c r="H13542" s="12">
        <f>IF(OR($E13542="",$F13542=""),"",IF(AND($G13542=1,$F13542&gt;='Working Hours'!$C$8,$F13542&lt;'Working Hours'!$C$9),1,0))</f>
        <v/>
      </c>
    </row>
    <row r="13543">
      <c r="A13543" s="11" t="n"/>
      <c r="B13543" s="11" t="n"/>
      <c r="C13543" s="11" t="n"/>
      <c r="E13543" s="12">
        <f>IF($A13543="","",IF(ISNUMBER($A13543),$A13543,IFERROR(DATEVALUE($A13543),"")))</f>
        <v/>
      </c>
      <c r="F13543" s="12">
        <f>IF($B13543="","",IF(ISNUMBER($B13543),HOUR($B13543)*2+MINUTE($B13543)/30,IFERROR(VALUE(LEFT($B13543,FIND(":",$B13543)-1))*2+VALUE(MID($B13543,FIND(":",$B13543)+1,2))/30,"")))</f>
        <v/>
      </c>
      <c r="G13543" s="12">
        <f>IF($E13543="","",IF(WEEKDAY($E13543,2)&lt;6,1,0))</f>
        <v/>
      </c>
      <c r="H13543" s="12">
        <f>IF(OR($E13543="",$F13543=""),"",IF(AND($G13543=1,$F13543&gt;='Working Hours'!$C$8,$F13543&lt;'Working Hours'!$C$9),1,0))</f>
        <v/>
      </c>
    </row>
    <row r="13544">
      <c r="A13544" s="11" t="n"/>
      <c r="B13544" s="11" t="n"/>
      <c r="C13544" s="11" t="n"/>
      <c r="E13544" s="12">
        <f>IF($A13544="","",IF(ISNUMBER($A13544),$A13544,IFERROR(DATEVALUE($A13544),"")))</f>
        <v/>
      </c>
      <c r="F13544" s="12">
        <f>IF($B13544="","",IF(ISNUMBER($B13544),HOUR($B13544)*2+MINUTE($B13544)/30,IFERROR(VALUE(LEFT($B13544,FIND(":",$B13544)-1))*2+VALUE(MID($B13544,FIND(":",$B13544)+1,2))/30,"")))</f>
        <v/>
      </c>
      <c r="G13544" s="12">
        <f>IF($E13544="","",IF(WEEKDAY($E13544,2)&lt;6,1,0))</f>
        <v/>
      </c>
      <c r="H13544" s="12">
        <f>IF(OR($E13544="",$F13544=""),"",IF(AND($G13544=1,$F13544&gt;='Working Hours'!$C$8,$F13544&lt;'Working Hours'!$C$9),1,0))</f>
        <v/>
      </c>
    </row>
    <row r="13545">
      <c r="A13545" s="11" t="n"/>
      <c r="B13545" s="11" t="n"/>
      <c r="C13545" s="11" t="n"/>
      <c r="E13545" s="12">
        <f>IF($A13545="","",IF(ISNUMBER($A13545),$A13545,IFERROR(DATEVALUE($A13545),"")))</f>
        <v/>
      </c>
      <c r="F13545" s="12">
        <f>IF($B13545="","",IF(ISNUMBER($B13545),HOUR($B13545)*2+MINUTE($B13545)/30,IFERROR(VALUE(LEFT($B13545,FIND(":",$B13545)-1))*2+VALUE(MID($B13545,FIND(":",$B13545)+1,2))/30,"")))</f>
        <v/>
      </c>
      <c r="G13545" s="12">
        <f>IF($E13545="","",IF(WEEKDAY($E13545,2)&lt;6,1,0))</f>
        <v/>
      </c>
      <c r="H13545" s="12">
        <f>IF(OR($E13545="",$F13545=""),"",IF(AND($G13545=1,$F13545&gt;='Working Hours'!$C$8,$F13545&lt;'Working Hours'!$C$9),1,0))</f>
        <v/>
      </c>
    </row>
    <row r="13546">
      <c r="A13546" s="11" t="n"/>
      <c r="B13546" s="11" t="n"/>
      <c r="C13546" s="11" t="n"/>
      <c r="E13546" s="12">
        <f>IF($A13546="","",IF(ISNUMBER($A13546),$A13546,IFERROR(DATEVALUE($A13546),"")))</f>
        <v/>
      </c>
      <c r="F13546" s="12">
        <f>IF($B13546="","",IF(ISNUMBER($B13546),HOUR($B13546)*2+MINUTE($B13546)/30,IFERROR(VALUE(LEFT($B13546,FIND(":",$B13546)-1))*2+VALUE(MID($B13546,FIND(":",$B13546)+1,2))/30,"")))</f>
        <v/>
      </c>
      <c r="G13546" s="12">
        <f>IF($E13546="","",IF(WEEKDAY($E13546,2)&lt;6,1,0))</f>
        <v/>
      </c>
      <c r="H13546" s="12">
        <f>IF(OR($E13546="",$F13546=""),"",IF(AND($G13546=1,$F13546&gt;='Working Hours'!$C$8,$F13546&lt;'Working Hours'!$C$9),1,0))</f>
        <v/>
      </c>
    </row>
    <row r="13547">
      <c r="A13547" s="11" t="n"/>
      <c r="B13547" s="11" t="n"/>
      <c r="C13547" s="11" t="n"/>
      <c r="E13547" s="12">
        <f>IF($A13547="","",IF(ISNUMBER($A13547),$A13547,IFERROR(DATEVALUE($A13547),"")))</f>
        <v/>
      </c>
      <c r="F13547" s="12">
        <f>IF($B13547="","",IF(ISNUMBER($B13547),HOUR($B13547)*2+MINUTE($B13547)/30,IFERROR(VALUE(LEFT($B13547,FIND(":",$B13547)-1))*2+VALUE(MID($B13547,FIND(":",$B13547)+1,2))/30,"")))</f>
        <v/>
      </c>
      <c r="G13547" s="12">
        <f>IF($E13547="","",IF(WEEKDAY($E13547,2)&lt;6,1,0))</f>
        <v/>
      </c>
      <c r="H13547" s="12">
        <f>IF(OR($E13547="",$F13547=""),"",IF(AND($G13547=1,$F13547&gt;='Working Hours'!$C$8,$F13547&lt;'Working Hours'!$C$9),1,0))</f>
        <v/>
      </c>
    </row>
    <row r="13548">
      <c r="A13548" s="11" t="n"/>
      <c r="B13548" s="11" t="n"/>
      <c r="C13548" s="11" t="n"/>
      <c r="E13548" s="12">
        <f>IF($A13548="","",IF(ISNUMBER($A13548),$A13548,IFERROR(DATEVALUE($A13548),"")))</f>
        <v/>
      </c>
      <c r="F13548" s="12">
        <f>IF($B13548="","",IF(ISNUMBER($B13548),HOUR($B13548)*2+MINUTE($B13548)/30,IFERROR(VALUE(LEFT($B13548,FIND(":",$B13548)-1))*2+VALUE(MID($B13548,FIND(":",$B13548)+1,2))/30,"")))</f>
        <v/>
      </c>
      <c r="G13548" s="12">
        <f>IF($E13548="","",IF(WEEKDAY($E13548,2)&lt;6,1,0))</f>
        <v/>
      </c>
      <c r="H13548" s="12">
        <f>IF(OR($E13548="",$F13548=""),"",IF(AND($G13548=1,$F13548&gt;='Working Hours'!$C$8,$F13548&lt;'Working Hours'!$C$9),1,0))</f>
        <v/>
      </c>
    </row>
    <row r="13549">
      <c r="A13549" s="11" t="n"/>
      <c r="B13549" s="11" t="n"/>
      <c r="C13549" s="11" t="n"/>
      <c r="E13549" s="12">
        <f>IF($A13549="","",IF(ISNUMBER($A13549),$A13549,IFERROR(DATEVALUE($A13549),"")))</f>
        <v/>
      </c>
      <c r="F13549" s="12">
        <f>IF($B13549="","",IF(ISNUMBER($B13549),HOUR($B13549)*2+MINUTE($B13549)/30,IFERROR(VALUE(LEFT($B13549,FIND(":",$B13549)-1))*2+VALUE(MID($B13549,FIND(":",$B13549)+1,2))/30,"")))</f>
        <v/>
      </c>
      <c r="G13549" s="12">
        <f>IF($E13549="","",IF(WEEKDAY($E13549,2)&lt;6,1,0))</f>
        <v/>
      </c>
      <c r="H13549" s="12">
        <f>IF(OR($E13549="",$F13549=""),"",IF(AND($G13549=1,$F13549&gt;='Working Hours'!$C$8,$F13549&lt;'Working Hours'!$C$9),1,0))</f>
        <v/>
      </c>
    </row>
    <row r="13550">
      <c r="A13550" s="11" t="n"/>
      <c r="B13550" s="11" t="n"/>
      <c r="C13550" s="11" t="n"/>
      <c r="E13550" s="12">
        <f>IF($A13550="","",IF(ISNUMBER($A13550),$A13550,IFERROR(DATEVALUE($A13550),"")))</f>
        <v/>
      </c>
      <c r="F13550" s="12">
        <f>IF($B13550="","",IF(ISNUMBER($B13550),HOUR($B13550)*2+MINUTE($B13550)/30,IFERROR(VALUE(LEFT($B13550,FIND(":",$B13550)-1))*2+VALUE(MID($B13550,FIND(":",$B13550)+1,2))/30,"")))</f>
        <v/>
      </c>
      <c r="G13550" s="12">
        <f>IF($E13550="","",IF(WEEKDAY($E13550,2)&lt;6,1,0))</f>
        <v/>
      </c>
      <c r="H13550" s="12">
        <f>IF(OR($E13550="",$F13550=""),"",IF(AND($G13550=1,$F13550&gt;='Working Hours'!$C$8,$F13550&lt;'Working Hours'!$C$9),1,0))</f>
        <v/>
      </c>
    </row>
    <row r="13551">
      <c r="A13551" s="11" t="n"/>
      <c r="B13551" s="11" t="n"/>
      <c r="C13551" s="11" t="n"/>
      <c r="E13551" s="12">
        <f>IF($A13551="","",IF(ISNUMBER($A13551),$A13551,IFERROR(DATEVALUE($A13551),"")))</f>
        <v/>
      </c>
      <c r="F13551" s="12">
        <f>IF($B13551="","",IF(ISNUMBER($B13551),HOUR($B13551)*2+MINUTE($B13551)/30,IFERROR(VALUE(LEFT($B13551,FIND(":",$B13551)-1))*2+VALUE(MID($B13551,FIND(":",$B13551)+1,2))/30,"")))</f>
        <v/>
      </c>
      <c r="G13551" s="12">
        <f>IF($E13551="","",IF(WEEKDAY($E13551,2)&lt;6,1,0))</f>
        <v/>
      </c>
      <c r="H13551" s="12">
        <f>IF(OR($E13551="",$F13551=""),"",IF(AND($G13551=1,$F13551&gt;='Working Hours'!$C$8,$F13551&lt;'Working Hours'!$C$9),1,0))</f>
        <v/>
      </c>
    </row>
    <row r="13552">
      <c r="A13552" s="11" t="n"/>
      <c r="B13552" s="11" t="n"/>
      <c r="C13552" s="11" t="n"/>
      <c r="E13552" s="12">
        <f>IF($A13552="","",IF(ISNUMBER($A13552),$A13552,IFERROR(DATEVALUE($A13552),"")))</f>
        <v/>
      </c>
      <c r="F13552" s="12">
        <f>IF($B13552="","",IF(ISNUMBER($B13552),HOUR($B13552)*2+MINUTE($B13552)/30,IFERROR(VALUE(LEFT($B13552,FIND(":",$B13552)-1))*2+VALUE(MID($B13552,FIND(":",$B13552)+1,2))/30,"")))</f>
        <v/>
      </c>
      <c r="G13552" s="12">
        <f>IF($E13552="","",IF(WEEKDAY($E13552,2)&lt;6,1,0))</f>
        <v/>
      </c>
      <c r="H13552" s="12">
        <f>IF(OR($E13552="",$F13552=""),"",IF(AND($G13552=1,$F13552&gt;='Working Hours'!$C$8,$F13552&lt;'Working Hours'!$C$9),1,0))</f>
        <v/>
      </c>
    </row>
    <row r="13553">
      <c r="A13553" s="11" t="n"/>
      <c r="B13553" s="11" t="n"/>
      <c r="C13553" s="11" t="n"/>
      <c r="E13553" s="12">
        <f>IF($A13553="","",IF(ISNUMBER($A13553),$A13553,IFERROR(DATEVALUE($A13553),"")))</f>
        <v/>
      </c>
      <c r="F13553" s="12">
        <f>IF($B13553="","",IF(ISNUMBER($B13553),HOUR($B13553)*2+MINUTE($B13553)/30,IFERROR(VALUE(LEFT($B13553,FIND(":",$B13553)-1))*2+VALUE(MID($B13553,FIND(":",$B13553)+1,2))/30,"")))</f>
        <v/>
      </c>
      <c r="G13553" s="12">
        <f>IF($E13553="","",IF(WEEKDAY($E13553,2)&lt;6,1,0))</f>
        <v/>
      </c>
      <c r="H13553" s="12">
        <f>IF(OR($E13553="",$F13553=""),"",IF(AND($G13553=1,$F13553&gt;='Working Hours'!$C$8,$F13553&lt;'Working Hours'!$C$9),1,0))</f>
        <v/>
      </c>
    </row>
    <row r="13554">
      <c r="A13554" s="11" t="n"/>
      <c r="B13554" s="11" t="n"/>
      <c r="C13554" s="11" t="n"/>
      <c r="E13554" s="12">
        <f>IF($A13554="","",IF(ISNUMBER($A13554),$A13554,IFERROR(DATEVALUE($A13554),"")))</f>
        <v/>
      </c>
      <c r="F13554" s="12">
        <f>IF($B13554="","",IF(ISNUMBER($B13554),HOUR($B13554)*2+MINUTE($B13554)/30,IFERROR(VALUE(LEFT($B13554,FIND(":",$B13554)-1))*2+VALUE(MID($B13554,FIND(":",$B13554)+1,2))/30,"")))</f>
        <v/>
      </c>
      <c r="G13554" s="12">
        <f>IF($E13554="","",IF(WEEKDAY($E13554,2)&lt;6,1,0))</f>
        <v/>
      </c>
      <c r="H13554" s="12">
        <f>IF(OR($E13554="",$F13554=""),"",IF(AND($G13554=1,$F13554&gt;='Working Hours'!$C$8,$F13554&lt;'Working Hours'!$C$9),1,0))</f>
        <v/>
      </c>
    </row>
    <row r="13555">
      <c r="A13555" s="11" t="n"/>
      <c r="B13555" s="11" t="n"/>
      <c r="C13555" s="11" t="n"/>
      <c r="E13555" s="12">
        <f>IF($A13555="","",IF(ISNUMBER($A13555),$A13555,IFERROR(DATEVALUE($A13555),"")))</f>
        <v/>
      </c>
      <c r="F13555" s="12">
        <f>IF($B13555="","",IF(ISNUMBER($B13555),HOUR($B13555)*2+MINUTE($B13555)/30,IFERROR(VALUE(LEFT($B13555,FIND(":",$B13555)-1))*2+VALUE(MID($B13555,FIND(":",$B13555)+1,2))/30,"")))</f>
        <v/>
      </c>
      <c r="G13555" s="12">
        <f>IF($E13555="","",IF(WEEKDAY($E13555,2)&lt;6,1,0))</f>
        <v/>
      </c>
      <c r="H13555" s="12">
        <f>IF(OR($E13555="",$F13555=""),"",IF(AND($G13555=1,$F13555&gt;='Working Hours'!$C$8,$F13555&lt;'Working Hours'!$C$9),1,0))</f>
        <v/>
      </c>
    </row>
    <row r="13556">
      <c r="A13556" s="11" t="n"/>
      <c r="B13556" s="11" t="n"/>
      <c r="C13556" s="11" t="n"/>
      <c r="E13556" s="12">
        <f>IF($A13556="","",IF(ISNUMBER($A13556),$A13556,IFERROR(DATEVALUE($A13556),"")))</f>
        <v/>
      </c>
      <c r="F13556" s="12">
        <f>IF($B13556="","",IF(ISNUMBER($B13556),HOUR($B13556)*2+MINUTE($B13556)/30,IFERROR(VALUE(LEFT($B13556,FIND(":",$B13556)-1))*2+VALUE(MID($B13556,FIND(":",$B13556)+1,2))/30,"")))</f>
        <v/>
      </c>
      <c r="G13556" s="12">
        <f>IF($E13556="","",IF(WEEKDAY($E13556,2)&lt;6,1,0))</f>
        <v/>
      </c>
      <c r="H13556" s="12">
        <f>IF(OR($E13556="",$F13556=""),"",IF(AND($G13556=1,$F13556&gt;='Working Hours'!$C$8,$F13556&lt;'Working Hours'!$C$9),1,0))</f>
        <v/>
      </c>
    </row>
    <row r="13557">
      <c r="A13557" s="11" t="n"/>
      <c r="B13557" s="11" t="n"/>
      <c r="C13557" s="11" t="n"/>
      <c r="E13557" s="12">
        <f>IF($A13557="","",IF(ISNUMBER($A13557),$A13557,IFERROR(DATEVALUE($A13557),"")))</f>
        <v/>
      </c>
      <c r="F13557" s="12">
        <f>IF($B13557="","",IF(ISNUMBER($B13557),HOUR($B13557)*2+MINUTE($B13557)/30,IFERROR(VALUE(LEFT($B13557,FIND(":",$B13557)-1))*2+VALUE(MID($B13557,FIND(":",$B13557)+1,2))/30,"")))</f>
        <v/>
      </c>
      <c r="G13557" s="12">
        <f>IF($E13557="","",IF(WEEKDAY($E13557,2)&lt;6,1,0))</f>
        <v/>
      </c>
      <c r="H13557" s="12">
        <f>IF(OR($E13557="",$F13557=""),"",IF(AND($G13557=1,$F13557&gt;='Working Hours'!$C$8,$F13557&lt;'Working Hours'!$C$9),1,0))</f>
        <v/>
      </c>
    </row>
    <row r="13558">
      <c r="A13558" s="11" t="n"/>
      <c r="B13558" s="11" t="n"/>
      <c r="C13558" s="11" t="n"/>
      <c r="E13558" s="12">
        <f>IF($A13558="","",IF(ISNUMBER($A13558),$A13558,IFERROR(DATEVALUE($A13558),"")))</f>
        <v/>
      </c>
      <c r="F13558" s="12">
        <f>IF($B13558="","",IF(ISNUMBER($B13558),HOUR($B13558)*2+MINUTE($B13558)/30,IFERROR(VALUE(LEFT($B13558,FIND(":",$B13558)-1))*2+VALUE(MID($B13558,FIND(":",$B13558)+1,2))/30,"")))</f>
        <v/>
      </c>
      <c r="G13558" s="12">
        <f>IF($E13558="","",IF(WEEKDAY($E13558,2)&lt;6,1,0))</f>
        <v/>
      </c>
      <c r="H13558" s="12">
        <f>IF(OR($E13558="",$F13558=""),"",IF(AND($G13558=1,$F13558&gt;='Working Hours'!$C$8,$F13558&lt;'Working Hours'!$C$9),1,0))</f>
        <v/>
      </c>
    </row>
    <row r="13559">
      <c r="A13559" s="11" t="n"/>
      <c r="B13559" s="11" t="n"/>
      <c r="C13559" s="11" t="n"/>
      <c r="E13559" s="12">
        <f>IF($A13559="","",IF(ISNUMBER($A13559),$A13559,IFERROR(DATEVALUE($A13559),"")))</f>
        <v/>
      </c>
      <c r="F13559" s="12">
        <f>IF($B13559="","",IF(ISNUMBER($B13559),HOUR($B13559)*2+MINUTE($B13559)/30,IFERROR(VALUE(LEFT($B13559,FIND(":",$B13559)-1))*2+VALUE(MID($B13559,FIND(":",$B13559)+1,2))/30,"")))</f>
        <v/>
      </c>
      <c r="G13559" s="12">
        <f>IF($E13559="","",IF(WEEKDAY($E13559,2)&lt;6,1,0))</f>
        <v/>
      </c>
      <c r="H13559" s="12">
        <f>IF(OR($E13559="",$F13559=""),"",IF(AND($G13559=1,$F13559&gt;='Working Hours'!$C$8,$F13559&lt;'Working Hours'!$C$9),1,0))</f>
        <v/>
      </c>
    </row>
    <row r="13560">
      <c r="A13560" s="11" t="n"/>
      <c r="B13560" s="11" t="n"/>
      <c r="C13560" s="11" t="n"/>
      <c r="E13560" s="12">
        <f>IF($A13560="","",IF(ISNUMBER($A13560),$A13560,IFERROR(DATEVALUE($A13560),"")))</f>
        <v/>
      </c>
      <c r="F13560" s="12">
        <f>IF($B13560="","",IF(ISNUMBER($B13560),HOUR($B13560)*2+MINUTE($B13560)/30,IFERROR(VALUE(LEFT($B13560,FIND(":",$B13560)-1))*2+VALUE(MID($B13560,FIND(":",$B13560)+1,2))/30,"")))</f>
        <v/>
      </c>
      <c r="G13560" s="12">
        <f>IF($E13560="","",IF(WEEKDAY($E13560,2)&lt;6,1,0))</f>
        <v/>
      </c>
      <c r="H13560" s="12">
        <f>IF(OR($E13560="",$F13560=""),"",IF(AND($G13560=1,$F13560&gt;='Working Hours'!$C$8,$F13560&lt;'Working Hours'!$C$9),1,0))</f>
        <v/>
      </c>
    </row>
    <row r="13561">
      <c r="A13561" s="11" t="n"/>
      <c r="B13561" s="11" t="n"/>
      <c r="C13561" s="11" t="n"/>
      <c r="E13561" s="12">
        <f>IF($A13561="","",IF(ISNUMBER($A13561),$A13561,IFERROR(DATEVALUE($A13561),"")))</f>
        <v/>
      </c>
      <c r="F13561" s="12">
        <f>IF($B13561="","",IF(ISNUMBER($B13561),HOUR($B13561)*2+MINUTE($B13561)/30,IFERROR(VALUE(LEFT($B13561,FIND(":",$B13561)-1))*2+VALUE(MID($B13561,FIND(":",$B13561)+1,2))/30,"")))</f>
        <v/>
      </c>
      <c r="G13561" s="12">
        <f>IF($E13561="","",IF(WEEKDAY($E13561,2)&lt;6,1,0))</f>
        <v/>
      </c>
      <c r="H13561" s="12">
        <f>IF(OR($E13561="",$F13561=""),"",IF(AND($G13561=1,$F13561&gt;='Working Hours'!$C$8,$F13561&lt;'Working Hours'!$C$9),1,0))</f>
        <v/>
      </c>
    </row>
    <row r="13562">
      <c r="A13562" s="11" t="n"/>
      <c r="B13562" s="11" t="n"/>
      <c r="C13562" s="11" t="n"/>
      <c r="E13562" s="12">
        <f>IF($A13562="","",IF(ISNUMBER($A13562),$A13562,IFERROR(DATEVALUE($A13562),"")))</f>
        <v/>
      </c>
      <c r="F13562" s="12">
        <f>IF($B13562="","",IF(ISNUMBER($B13562),HOUR($B13562)*2+MINUTE($B13562)/30,IFERROR(VALUE(LEFT($B13562,FIND(":",$B13562)-1))*2+VALUE(MID($B13562,FIND(":",$B13562)+1,2))/30,"")))</f>
        <v/>
      </c>
      <c r="G13562" s="12">
        <f>IF($E13562="","",IF(WEEKDAY($E13562,2)&lt;6,1,0))</f>
        <v/>
      </c>
      <c r="H13562" s="12">
        <f>IF(OR($E13562="",$F13562=""),"",IF(AND($G13562=1,$F13562&gt;='Working Hours'!$C$8,$F13562&lt;'Working Hours'!$C$9),1,0))</f>
        <v/>
      </c>
    </row>
    <row r="13563">
      <c r="A13563" s="11" t="n"/>
      <c r="B13563" s="11" t="n"/>
      <c r="C13563" s="11" t="n"/>
      <c r="E13563" s="12">
        <f>IF($A13563="","",IF(ISNUMBER($A13563),$A13563,IFERROR(DATEVALUE($A13563),"")))</f>
        <v/>
      </c>
      <c r="F13563" s="12">
        <f>IF($B13563="","",IF(ISNUMBER($B13563),HOUR($B13563)*2+MINUTE($B13563)/30,IFERROR(VALUE(LEFT($B13563,FIND(":",$B13563)-1))*2+VALUE(MID($B13563,FIND(":",$B13563)+1,2))/30,"")))</f>
        <v/>
      </c>
      <c r="G13563" s="12">
        <f>IF($E13563="","",IF(WEEKDAY($E13563,2)&lt;6,1,0))</f>
        <v/>
      </c>
      <c r="H13563" s="12">
        <f>IF(OR($E13563="",$F13563=""),"",IF(AND($G13563=1,$F13563&gt;='Working Hours'!$C$8,$F13563&lt;'Working Hours'!$C$9),1,0))</f>
        <v/>
      </c>
    </row>
    <row r="13564">
      <c r="A13564" s="11" t="n"/>
      <c r="B13564" s="11" t="n"/>
      <c r="C13564" s="11" t="n"/>
      <c r="E13564" s="12">
        <f>IF($A13564="","",IF(ISNUMBER($A13564),$A13564,IFERROR(DATEVALUE($A13564),"")))</f>
        <v/>
      </c>
      <c r="F13564" s="12">
        <f>IF($B13564="","",IF(ISNUMBER($B13564),HOUR($B13564)*2+MINUTE($B13564)/30,IFERROR(VALUE(LEFT($B13564,FIND(":",$B13564)-1))*2+VALUE(MID($B13564,FIND(":",$B13564)+1,2))/30,"")))</f>
        <v/>
      </c>
      <c r="G13564" s="12">
        <f>IF($E13564="","",IF(WEEKDAY($E13564,2)&lt;6,1,0))</f>
        <v/>
      </c>
      <c r="H13564" s="12">
        <f>IF(OR($E13564="",$F13564=""),"",IF(AND($G13564=1,$F13564&gt;='Working Hours'!$C$8,$F13564&lt;'Working Hours'!$C$9),1,0))</f>
        <v/>
      </c>
    </row>
    <row r="13565">
      <c r="A13565" s="11" t="n"/>
      <c r="B13565" s="11" t="n"/>
      <c r="C13565" s="11" t="n"/>
      <c r="E13565" s="12">
        <f>IF($A13565="","",IF(ISNUMBER($A13565),$A13565,IFERROR(DATEVALUE($A13565),"")))</f>
        <v/>
      </c>
      <c r="F13565" s="12">
        <f>IF($B13565="","",IF(ISNUMBER($B13565),HOUR($B13565)*2+MINUTE($B13565)/30,IFERROR(VALUE(LEFT($B13565,FIND(":",$B13565)-1))*2+VALUE(MID($B13565,FIND(":",$B13565)+1,2))/30,"")))</f>
        <v/>
      </c>
      <c r="G13565" s="12">
        <f>IF($E13565="","",IF(WEEKDAY($E13565,2)&lt;6,1,0))</f>
        <v/>
      </c>
      <c r="H13565" s="12">
        <f>IF(OR($E13565="",$F13565=""),"",IF(AND($G13565=1,$F13565&gt;='Working Hours'!$C$8,$F13565&lt;'Working Hours'!$C$9),1,0))</f>
        <v/>
      </c>
    </row>
    <row r="13566">
      <c r="A13566" s="11" t="n"/>
      <c r="B13566" s="11" t="n"/>
      <c r="C13566" s="11" t="n"/>
      <c r="E13566" s="12">
        <f>IF($A13566="","",IF(ISNUMBER($A13566),$A13566,IFERROR(DATEVALUE($A13566),"")))</f>
        <v/>
      </c>
      <c r="F13566" s="12">
        <f>IF($B13566="","",IF(ISNUMBER($B13566),HOUR($B13566)*2+MINUTE($B13566)/30,IFERROR(VALUE(LEFT($B13566,FIND(":",$B13566)-1))*2+VALUE(MID($B13566,FIND(":",$B13566)+1,2))/30,"")))</f>
        <v/>
      </c>
      <c r="G13566" s="12">
        <f>IF($E13566="","",IF(WEEKDAY($E13566,2)&lt;6,1,0))</f>
        <v/>
      </c>
      <c r="H13566" s="12">
        <f>IF(OR($E13566="",$F13566=""),"",IF(AND($G13566=1,$F13566&gt;='Working Hours'!$C$8,$F13566&lt;'Working Hours'!$C$9),1,0))</f>
        <v/>
      </c>
    </row>
    <row r="13567">
      <c r="A13567" s="11" t="n"/>
      <c r="B13567" s="11" t="n"/>
      <c r="C13567" s="11" t="n"/>
      <c r="E13567" s="12">
        <f>IF($A13567="","",IF(ISNUMBER($A13567),$A13567,IFERROR(DATEVALUE($A13567),"")))</f>
        <v/>
      </c>
      <c r="F13567" s="12">
        <f>IF($B13567="","",IF(ISNUMBER($B13567),HOUR($B13567)*2+MINUTE($B13567)/30,IFERROR(VALUE(LEFT($B13567,FIND(":",$B13567)-1))*2+VALUE(MID($B13567,FIND(":",$B13567)+1,2))/30,"")))</f>
        <v/>
      </c>
      <c r="G13567" s="12">
        <f>IF($E13567="","",IF(WEEKDAY($E13567,2)&lt;6,1,0))</f>
        <v/>
      </c>
      <c r="H13567" s="12">
        <f>IF(OR($E13567="",$F13567=""),"",IF(AND($G13567=1,$F13567&gt;='Working Hours'!$C$8,$F13567&lt;'Working Hours'!$C$9),1,0))</f>
        <v/>
      </c>
    </row>
    <row r="13568">
      <c r="A13568" s="11" t="n"/>
      <c r="B13568" s="11" t="n"/>
      <c r="C13568" s="11" t="n"/>
      <c r="E13568" s="12">
        <f>IF($A13568="","",IF(ISNUMBER($A13568),$A13568,IFERROR(DATEVALUE($A13568),"")))</f>
        <v/>
      </c>
      <c r="F13568" s="12">
        <f>IF($B13568="","",IF(ISNUMBER($B13568),HOUR($B13568)*2+MINUTE($B13568)/30,IFERROR(VALUE(LEFT($B13568,FIND(":",$B13568)-1))*2+VALUE(MID($B13568,FIND(":",$B13568)+1,2))/30,"")))</f>
        <v/>
      </c>
      <c r="G13568" s="12">
        <f>IF($E13568="","",IF(WEEKDAY($E13568,2)&lt;6,1,0))</f>
        <v/>
      </c>
      <c r="H13568" s="12">
        <f>IF(OR($E13568="",$F13568=""),"",IF(AND($G13568=1,$F13568&gt;='Working Hours'!$C$8,$F13568&lt;'Working Hours'!$C$9),1,0))</f>
        <v/>
      </c>
    </row>
    <row r="13569">
      <c r="A13569" s="11" t="n"/>
      <c r="B13569" s="11" t="n"/>
      <c r="C13569" s="11" t="n"/>
      <c r="E13569" s="12">
        <f>IF($A13569="","",IF(ISNUMBER($A13569),$A13569,IFERROR(DATEVALUE($A13569),"")))</f>
        <v/>
      </c>
      <c r="F13569" s="12">
        <f>IF($B13569="","",IF(ISNUMBER($B13569),HOUR($B13569)*2+MINUTE($B13569)/30,IFERROR(VALUE(LEFT($B13569,FIND(":",$B13569)-1))*2+VALUE(MID($B13569,FIND(":",$B13569)+1,2))/30,"")))</f>
        <v/>
      </c>
      <c r="G13569" s="12">
        <f>IF($E13569="","",IF(WEEKDAY($E13569,2)&lt;6,1,0))</f>
        <v/>
      </c>
      <c r="H13569" s="12">
        <f>IF(OR($E13569="",$F13569=""),"",IF(AND($G13569=1,$F13569&gt;='Working Hours'!$C$8,$F13569&lt;'Working Hours'!$C$9),1,0))</f>
        <v/>
      </c>
    </row>
    <row r="13570">
      <c r="A13570" s="11" t="n"/>
      <c r="B13570" s="11" t="n"/>
      <c r="C13570" s="11" t="n"/>
      <c r="E13570" s="12">
        <f>IF($A13570="","",IF(ISNUMBER($A13570),$A13570,IFERROR(DATEVALUE($A13570),"")))</f>
        <v/>
      </c>
      <c r="F13570" s="12">
        <f>IF($B13570="","",IF(ISNUMBER($B13570),HOUR($B13570)*2+MINUTE($B13570)/30,IFERROR(VALUE(LEFT($B13570,FIND(":",$B13570)-1))*2+VALUE(MID($B13570,FIND(":",$B13570)+1,2))/30,"")))</f>
        <v/>
      </c>
      <c r="G13570" s="12">
        <f>IF($E13570="","",IF(WEEKDAY($E13570,2)&lt;6,1,0))</f>
        <v/>
      </c>
      <c r="H13570" s="12">
        <f>IF(OR($E13570="",$F13570=""),"",IF(AND($G13570=1,$F13570&gt;='Working Hours'!$C$8,$F13570&lt;'Working Hours'!$C$9),1,0))</f>
        <v/>
      </c>
    </row>
    <row r="13571">
      <c r="A13571" s="11" t="n"/>
      <c r="B13571" s="11" t="n"/>
      <c r="C13571" s="11" t="n"/>
      <c r="E13571" s="12">
        <f>IF($A13571="","",IF(ISNUMBER($A13571),$A13571,IFERROR(DATEVALUE($A13571),"")))</f>
        <v/>
      </c>
      <c r="F13571" s="12">
        <f>IF($B13571="","",IF(ISNUMBER($B13571),HOUR($B13571)*2+MINUTE($B13571)/30,IFERROR(VALUE(LEFT($B13571,FIND(":",$B13571)-1))*2+VALUE(MID($B13571,FIND(":",$B13571)+1,2))/30,"")))</f>
        <v/>
      </c>
      <c r="G13571" s="12">
        <f>IF($E13571="","",IF(WEEKDAY($E13571,2)&lt;6,1,0))</f>
        <v/>
      </c>
      <c r="H13571" s="12">
        <f>IF(OR($E13571="",$F13571=""),"",IF(AND($G13571=1,$F13571&gt;='Working Hours'!$C$8,$F13571&lt;'Working Hours'!$C$9),1,0))</f>
        <v/>
      </c>
    </row>
    <row r="13572">
      <c r="A13572" s="11" t="n"/>
      <c r="B13572" s="11" t="n"/>
      <c r="C13572" s="11" t="n"/>
      <c r="E13572" s="12">
        <f>IF($A13572="","",IF(ISNUMBER($A13572),$A13572,IFERROR(DATEVALUE($A13572),"")))</f>
        <v/>
      </c>
      <c r="F13572" s="12">
        <f>IF($B13572="","",IF(ISNUMBER($B13572),HOUR($B13572)*2+MINUTE($B13572)/30,IFERROR(VALUE(LEFT($B13572,FIND(":",$B13572)-1))*2+VALUE(MID($B13572,FIND(":",$B13572)+1,2))/30,"")))</f>
        <v/>
      </c>
      <c r="G13572" s="12">
        <f>IF($E13572="","",IF(WEEKDAY($E13572,2)&lt;6,1,0))</f>
        <v/>
      </c>
      <c r="H13572" s="12">
        <f>IF(OR($E13572="",$F13572=""),"",IF(AND($G13572=1,$F13572&gt;='Working Hours'!$C$8,$F13572&lt;'Working Hours'!$C$9),1,0))</f>
        <v/>
      </c>
    </row>
    <row r="13573">
      <c r="A13573" s="11" t="n"/>
      <c r="B13573" s="11" t="n"/>
      <c r="C13573" s="11" t="n"/>
      <c r="E13573" s="12">
        <f>IF($A13573="","",IF(ISNUMBER($A13573),$A13573,IFERROR(DATEVALUE($A13573),"")))</f>
        <v/>
      </c>
      <c r="F13573" s="12">
        <f>IF($B13573="","",IF(ISNUMBER($B13573),HOUR($B13573)*2+MINUTE($B13573)/30,IFERROR(VALUE(LEFT($B13573,FIND(":",$B13573)-1))*2+VALUE(MID($B13573,FIND(":",$B13573)+1,2))/30,"")))</f>
        <v/>
      </c>
      <c r="G13573" s="12">
        <f>IF($E13573="","",IF(WEEKDAY($E13573,2)&lt;6,1,0))</f>
        <v/>
      </c>
      <c r="H13573" s="12">
        <f>IF(OR($E13573="",$F13573=""),"",IF(AND($G13573=1,$F13573&gt;='Working Hours'!$C$8,$F13573&lt;'Working Hours'!$C$9),1,0))</f>
        <v/>
      </c>
    </row>
    <row r="13574">
      <c r="A13574" s="11" t="n"/>
      <c r="B13574" s="11" t="n"/>
      <c r="C13574" s="11" t="n"/>
      <c r="E13574" s="12">
        <f>IF($A13574="","",IF(ISNUMBER($A13574),$A13574,IFERROR(DATEVALUE($A13574),"")))</f>
        <v/>
      </c>
      <c r="F13574" s="12">
        <f>IF($B13574="","",IF(ISNUMBER($B13574),HOUR($B13574)*2+MINUTE($B13574)/30,IFERROR(VALUE(LEFT($B13574,FIND(":",$B13574)-1))*2+VALUE(MID($B13574,FIND(":",$B13574)+1,2))/30,"")))</f>
        <v/>
      </c>
      <c r="G13574" s="12">
        <f>IF($E13574="","",IF(WEEKDAY($E13574,2)&lt;6,1,0))</f>
        <v/>
      </c>
      <c r="H13574" s="12">
        <f>IF(OR($E13574="",$F13574=""),"",IF(AND($G13574=1,$F13574&gt;='Working Hours'!$C$8,$F13574&lt;'Working Hours'!$C$9),1,0))</f>
        <v/>
      </c>
    </row>
    <row r="13575">
      <c r="A13575" s="11" t="n"/>
      <c r="B13575" s="11" t="n"/>
      <c r="C13575" s="11" t="n"/>
      <c r="E13575" s="12">
        <f>IF($A13575="","",IF(ISNUMBER($A13575),$A13575,IFERROR(DATEVALUE($A13575),"")))</f>
        <v/>
      </c>
      <c r="F13575" s="12">
        <f>IF($B13575="","",IF(ISNUMBER($B13575),HOUR($B13575)*2+MINUTE($B13575)/30,IFERROR(VALUE(LEFT($B13575,FIND(":",$B13575)-1))*2+VALUE(MID($B13575,FIND(":",$B13575)+1,2))/30,"")))</f>
        <v/>
      </c>
      <c r="G13575" s="12">
        <f>IF($E13575="","",IF(WEEKDAY($E13575,2)&lt;6,1,0))</f>
        <v/>
      </c>
      <c r="H13575" s="12">
        <f>IF(OR($E13575="",$F13575=""),"",IF(AND($G13575=1,$F13575&gt;='Working Hours'!$C$8,$F13575&lt;'Working Hours'!$C$9),1,0))</f>
        <v/>
      </c>
    </row>
    <row r="13576">
      <c r="A13576" s="11" t="n"/>
      <c r="B13576" s="11" t="n"/>
      <c r="C13576" s="11" t="n"/>
      <c r="E13576" s="12">
        <f>IF($A13576="","",IF(ISNUMBER($A13576),$A13576,IFERROR(DATEVALUE($A13576),"")))</f>
        <v/>
      </c>
      <c r="F13576" s="12">
        <f>IF($B13576="","",IF(ISNUMBER($B13576),HOUR($B13576)*2+MINUTE($B13576)/30,IFERROR(VALUE(LEFT($B13576,FIND(":",$B13576)-1))*2+VALUE(MID($B13576,FIND(":",$B13576)+1,2))/30,"")))</f>
        <v/>
      </c>
      <c r="G13576" s="12">
        <f>IF($E13576="","",IF(WEEKDAY($E13576,2)&lt;6,1,0))</f>
        <v/>
      </c>
      <c r="H13576" s="12">
        <f>IF(OR($E13576="",$F13576=""),"",IF(AND($G13576=1,$F13576&gt;='Working Hours'!$C$8,$F13576&lt;'Working Hours'!$C$9),1,0))</f>
        <v/>
      </c>
    </row>
    <row r="13577">
      <c r="A13577" s="11" t="n"/>
      <c r="B13577" s="11" t="n"/>
      <c r="C13577" s="11" t="n"/>
      <c r="E13577" s="12">
        <f>IF($A13577="","",IF(ISNUMBER($A13577),$A13577,IFERROR(DATEVALUE($A13577),"")))</f>
        <v/>
      </c>
      <c r="F13577" s="12">
        <f>IF($B13577="","",IF(ISNUMBER($B13577),HOUR($B13577)*2+MINUTE($B13577)/30,IFERROR(VALUE(LEFT($B13577,FIND(":",$B13577)-1))*2+VALUE(MID($B13577,FIND(":",$B13577)+1,2))/30,"")))</f>
        <v/>
      </c>
      <c r="G13577" s="12">
        <f>IF($E13577="","",IF(WEEKDAY($E13577,2)&lt;6,1,0))</f>
        <v/>
      </c>
      <c r="H13577" s="12">
        <f>IF(OR($E13577="",$F13577=""),"",IF(AND($G13577=1,$F13577&gt;='Working Hours'!$C$8,$F13577&lt;'Working Hours'!$C$9),1,0))</f>
        <v/>
      </c>
    </row>
    <row r="13578">
      <c r="A13578" s="11" t="n"/>
      <c r="B13578" s="11" t="n"/>
      <c r="C13578" s="11" t="n"/>
      <c r="E13578" s="12">
        <f>IF($A13578="","",IF(ISNUMBER($A13578),$A13578,IFERROR(DATEVALUE($A13578),"")))</f>
        <v/>
      </c>
      <c r="F13578" s="12">
        <f>IF($B13578="","",IF(ISNUMBER($B13578),HOUR($B13578)*2+MINUTE($B13578)/30,IFERROR(VALUE(LEFT($B13578,FIND(":",$B13578)-1))*2+VALUE(MID($B13578,FIND(":",$B13578)+1,2))/30,"")))</f>
        <v/>
      </c>
      <c r="G13578" s="12">
        <f>IF($E13578="","",IF(WEEKDAY($E13578,2)&lt;6,1,0))</f>
        <v/>
      </c>
      <c r="H13578" s="12">
        <f>IF(OR($E13578="",$F13578=""),"",IF(AND($G13578=1,$F13578&gt;='Working Hours'!$C$8,$F13578&lt;'Working Hours'!$C$9),1,0))</f>
        <v/>
      </c>
    </row>
    <row r="13579">
      <c r="A13579" s="11" t="n"/>
      <c r="B13579" s="11" t="n"/>
      <c r="C13579" s="11" t="n"/>
      <c r="E13579" s="12">
        <f>IF($A13579="","",IF(ISNUMBER($A13579),$A13579,IFERROR(DATEVALUE($A13579),"")))</f>
        <v/>
      </c>
      <c r="F13579" s="12">
        <f>IF($B13579="","",IF(ISNUMBER($B13579),HOUR($B13579)*2+MINUTE($B13579)/30,IFERROR(VALUE(LEFT($B13579,FIND(":",$B13579)-1))*2+VALUE(MID($B13579,FIND(":",$B13579)+1,2))/30,"")))</f>
        <v/>
      </c>
      <c r="G13579" s="12">
        <f>IF($E13579="","",IF(WEEKDAY($E13579,2)&lt;6,1,0))</f>
        <v/>
      </c>
      <c r="H13579" s="12">
        <f>IF(OR($E13579="",$F13579=""),"",IF(AND($G13579=1,$F13579&gt;='Working Hours'!$C$8,$F13579&lt;'Working Hours'!$C$9),1,0))</f>
        <v/>
      </c>
    </row>
    <row r="13580">
      <c r="A13580" s="11" t="n"/>
      <c r="B13580" s="11" t="n"/>
      <c r="C13580" s="11" t="n"/>
      <c r="E13580" s="12">
        <f>IF($A13580="","",IF(ISNUMBER($A13580),$A13580,IFERROR(DATEVALUE($A13580),"")))</f>
        <v/>
      </c>
      <c r="F13580" s="12">
        <f>IF($B13580="","",IF(ISNUMBER($B13580),HOUR($B13580)*2+MINUTE($B13580)/30,IFERROR(VALUE(LEFT($B13580,FIND(":",$B13580)-1))*2+VALUE(MID($B13580,FIND(":",$B13580)+1,2))/30,"")))</f>
        <v/>
      </c>
      <c r="G13580" s="12">
        <f>IF($E13580="","",IF(WEEKDAY($E13580,2)&lt;6,1,0))</f>
        <v/>
      </c>
      <c r="H13580" s="12">
        <f>IF(OR($E13580="",$F13580=""),"",IF(AND($G13580=1,$F13580&gt;='Working Hours'!$C$8,$F13580&lt;'Working Hours'!$C$9),1,0))</f>
        <v/>
      </c>
    </row>
    <row r="13581">
      <c r="A13581" s="11" t="n"/>
      <c r="B13581" s="11" t="n"/>
      <c r="C13581" s="11" t="n"/>
      <c r="E13581" s="12">
        <f>IF($A13581="","",IF(ISNUMBER($A13581),$A13581,IFERROR(DATEVALUE($A13581),"")))</f>
        <v/>
      </c>
      <c r="F13581" s="12">
        <f>IF($B13581="","",IF(ISNUMBER($B13581),HOUR($B13581)*2+MINUTE($B13581)/30,IFERROR(VALUE(LEFT($B13581,FIND(":",$B13581)-1))*2+VALUE(MID($B13581,FIND(":",$B13581)+1,2))/30,"")))</f>
        <v/>
      </c>
      <c r="G13581" s="12">
        <f>IF($E13581="","",IF(WEEKDAY($E13581,2)&lt;6,1,0))</f>
        <v/>
      </c>
      <c r="H13581" s="12">
        <f>IF(OR($E13581="",$F13581=""),"",IF(AND($G13581=1,$F13581&gt;='Working Hours'!$C$8,$F13581&lt;'Working Hours'!$C$9),1,0))</f>
        <v/>
      </c>
    </row>
    <row r="13582">
      <c r="A13582" s="11" t="n"/>
      <c r="B13582" s="11" t="n"/>
      <c r="C13582" s="11" t="n"/>
      <c r="E13582" s="12">
        <f>IF($A13582="","",IF(ISNUMBER($A13582),$A13582,IFERROR(DATEVALUE($A13582),"")))</f>
        <v/>
      </c>
      <c r="F13582" s="12">
        <f>IF($B13582="","",IF(ISNUMBER($B13582),HOUR($B13582)*2+MINUTE($B13582)/30,IFERROR(VALUE(LEFT($B13582,FIND(":",$B13582)-1))*2+VALUE(MID($B13582,FIND(":",$B13582)+1,2))/30,"")))</f>
        <v/>
      </c>
      <c r="G13582" s="12">
        <f>IF($E13582="","",IF(WEEKDAY($E13582,2)&lt;6,1,0))</f>
        <v/>
      </c>
      <c r="H13582" s="12">
        <f>IF(OR($E13582="",$F13582=""),"",IF(AND($G13582=1,$F13582&gt;='Working Hours'!$C$8,$F13582&lt;'Working Hours'!$C$9),1,0))</f>
        <v/>
      </c>
    </row>
    <row r="13583">
      <c r="A13583" s="11" t="n"/>
      <c r="B13583" s="11" t="n"/>
      <c r="C13583" s="11" t="n"/>
      <c r="E13583" s="12">
        <f>IF($A13583="","",IF(ISNUMBER($A13583),$A13583,IFERROR(DATEVALUE($A13583),"")))</f>
        <v/>
      </c>
      <c r="F13583" s="12">
        <f>IF($B13583="","",IF(ISNUMBER($B13583),HOUR($B13583)*2+MINUTE($B13583)/30,IFERROR(VALUE(LEFT($B13583,FIND(":",$B13583)-1))*2+VALUE(MID($B13583,FIND(":",$B13583)+1,2))/30,"")))</f>
        <v/>
      </c>
      <c r="G13583" s="12">
        <f>IF($E13583="","",IF(WEEKDAY($E13583,2)&lt;6,1,0))</f>
        <v/>
      </c>
      <c r="H13583" s="12">
        <f>IF(OR($E13583="",$F13583=""),"",IF(AND($G13583=1,$F13583&gt;='Working Hours'!$C$8,$F13583&lt;'Working Hours'!$C$9),1,0))</f>
        <v/>
      </c>
    </row>
    <row r="13584">
      <c r="A13584" s="11" t="n"/>
      <c r="B13584" s="11" t="n"/>
      <c r="C13584" s="11" t="n"/>
      <c r="E13584" s="12">
        <f>IF($A13584="","",IF(ISNUMBER($A13584),$A13584,IFERROR(DATEVALUE($A13584),"")))</f>
        <v/>
      </c>
      <c r="F13584" s="12">
        <f>IF($B13584="","",IF(ISNUMBER($B13584),HOUR($B13584)*2+MINUTE($B13584)/30,IFERROR(VALUE(LEFT($B13584,FIND(":",$B13584)-1))*2+VALUE(MID($B13584,FIND(":",$B13584)+1,2))/30,"")))</f>
        <v/>
      </c>
      <c r="G13584" s="12">
        <f>IF($E13584="","",IF(WEEKDAY($E13584,2)&lt;6,1,0))</f>
        <v/>
      </c>
      <c r="H13584" s="12">
        <f>IF(OR($E13584="",$F13584=""),"",IF(AND($G13584=1,$F13584&gt;='Working Hours'!$C$8,$F13584&lt;'Working Hours'!$C$9),1,0))</f>
        <v/>
      </c>
    </row>
    <row r="13585">
      <c r="A13585" s="11" t="n"/>
      <c r="B13585" s="11" t="n"/>
      <c r="C13585" s="11" t="n"/>
      <c r="E13585" s="12">
        <f>IF($A13585="","",IF(ISNUMBER($A13585),$A13585,IFERROR(DATEVALUE($A13585),"")))</f>
        <v/>
      </c>
      <c r="F13585" s="12">
        <f>IF($B13585="","",IF(ISNUMBER($B13585),HOUR($B13585)*2+MINUTE($B13585)/30,IFERROR(VALUE(LEFT($B13585,FIND(":",$B13585)-1))*2+VALUE(MID($B13585,FIND(":",$B13585)+1,2))/30,"")))</f>
        <v/>
      </c>
      <c r="G13585" s="12">
        <f>IF($E13585="","",IF(WEEKDAY($E13585,2)&lt;6,1,0))</f>
        <v/>
      </c>
      <c r="H13585" s="12">
        <f>IF(OR($E13585="",$F13585=""),"",IF(AND($G13585=1,$F13585&gt;='Working Hours'!$C$8,$F13585&lt;'Working Hours'!$C$9),1,0))</f>
        <v/>
      </c>
    </row>
    <row r="13586">
      <c r="A13586" s="11" t="n"/>
      <c r="B13586" s="11" t="n"/>
      <c r="C13586" s="11" t="n"/>
      <c r="E13586" s="12">
        <f>IF($A13586="","",IF(ISNUMBER($A13586),$A13586,IFERROR(DATEVALUE($A13586),"")))</f>
        <v/>
      </c>
      <c r="F13586" s="12">
        <f>IF($B13586="","",IF(ISNUMBER($B13586),HOUR($B13586)*2+MINUTE($B13586)/30,IFERROR(VALUE(LEFT($B13586,FIND(":",$B13586)-1))*2+VALUE(MID($B13586,FIND(":",$B13586)+1,2))/30,"")))</f>
        <v/>
      </c>
      <c r="G13586" s="12">
        <f>IF($E13586="","",IF(WEEKDAY($E13586,2)&lt;6,1,0))</f>
        <v/>
      </c>
      <c r="H13586" s="12">
        <f>IF(OR($E13586="",$F13586=""),"",IF(AND($G13586=1,$F13586&gt;='Working Hours'!$C$8,$F13586&lt;'Working Hours'!$C$9),1,0))</f>
        <v/>
      </c>
    </row>
    <row r="13587">
      <c r="A13587" s="11" t="n"/>
      <c r="B13587" s="11" t="n"/>
      <c r="C13587" s="11" t="n"/>
      <c r="E13587" s="12">
        <f>IF($A13587="","",IF(ISNUMBER($A13587),$A13587,IFERROR(DATEVALUE($A13587),"")))</f>
        <v/>
      </c>
      <c r="F13587" s="12">
        <f>IF($B13587="","",IF(ISNUMBER($B13587),HOUR($B13587)*2+MINUTE($B13587)/30,IFERROR(VALUE(LEFT($B13587,FIND(":",$B13587)-1))*2+VALUE(MID($B13587,FIND(":",$B13587)+1,2))/30,"")))</f>
        <v/>
      </c>
      <c r="G13587" s="12">
        <f>IF($E13587="","",IF(WEEKDAY($E13587,2)&lt;6,1,0))</f>
        <v/>
      </c>
      <c r="H13587" s="12">
        <f>IF(OR($E13587="",$F13587=""),"",IF(AND($G13587=1,$F13587&gt;='Working Hours'!$C$8,$F13587&lt;'Working Hours'!$C$9),1,0))</f>
        <v/>
      </c>
    </row>
    <row r="13588">
      <c r="A13588" s="11" t="n"/>
      <c r="B13588" s="11" t="n"/>
      <c r="C13588" s="11" t="n"/>
      <c r="E13588" s="12">
        <f>IF($A13588="","",IF(ISNUMBER($A13588),$A13588,IFERROR(DATEVALUE($A13588),"")))</f>
        <v/>
      </c>
      <c r="F13588" s="12">
        <f>IF($B13588="","",IF(ISNUMBER($B13588),HOUR($B13588)*2+MINUTE($B13588)/30,IFERROR(VALUE(LEFT($B13588,FIND(":",$B13588)-1))*2+VALUE(MID($B13588,FIND(":",$B13588)+1,2))/30,"")))</f>
        <v/>
      </c>
      <c r="G13588" s="12">
        <f>IF($E13588="","",IF(WEEKDAY($E13588,2)&lt;6,1,0))</f>
        <v/>
      </c>
      <c r="H13588" s="12">
        <f>IF(OR($E13588="",$F13588=""),"",IF(AND($G13588=1,$F13588&gt;='Working Hours'!$C$8,$F13588&lt;'Working Hours'!$C$9),1,0))</f>
        <v/>
      </c>
    </row>
    <row r="13589">
      <c r="A13589" s="11" t="n"/>
      <c r="B13589" s="11" t="n"/>
      <c r="C13589" s="11" t="n"/>
      <c r="E13589" s="12">
        <f>IF($A13589="","",IF(ISNUMBER($A13589),$A13589,IFERROR(DATEVALUE($A13589),"")))</f>
        <v/>
      </c>
      <c r="F13589" s="12">
        <f>IF($B13589="","",IF(ISNUMBER($B13589),HOUR($B13589)*2+MINUTE($B13589)/30,IFERROR(VALUE(LEFT($B13589,FIND(":",$B13589)-1))*2+VALUE(MID($B13589,FIND(":",$B13589)+1,2))/30,"")))</f>
        <v/>
      </c>
      <c r="G13589" s="12">
        <f>IF($E13589="","",IF(WEEKDAY($E13589,2)&lt;6,1,0))</f>
        <v/>
      </c>
      <c r="H13589" s="12">
        <f>IF(OR($E13589="",$F13589=""),"",IF(AND($G13589=1,$F13589&gt;='Working Hours'!$C$8,$F13589&lt;'Working Hours'!$C$9),1,0))</f>
        <v/>
      </c>
    </row>
    <row r="13590">
      <c r="A13590" s="11" t="n"/>
      <c r="B13590" s="11" t="n"/>
      <c r="C13590" s="11" t="n"/>
      <c r="E13590" s="12">
        <f>IF($A13590="","",IF(ISNUMBER($A13590),$A13590,IFERROR(DATEVALUE($A13590),"")))</f>
        <v/>
      </c>
      <c r="F13590" s="12">
        <f>IF($B13590="","",IF(ISNUMBER($B13590),HOUR($B13590)*2+MINUTE($B13590)/30,IFERROR(VALUE(LEFT($B13590,FIND(":",$B13590)-1))*2+VALUE(MID($B13590,FIND(":",$B13590)+1,2))/30,"")))</f>
        <v/>
      </c>
      <c r="G13590" s="12">
        <f>IF($E13590="","",IF(WEEKDAY($E13590,2)&lt;6,1,0))</f>
        <v/>
      </c>
      <c r="H13590" s="12">
        <f>IF(OR($E13590="",$F13590=""),"",IF(AND($G13590=1,$F13590&gt;='Working Hours'!$C$8,$F13590&lt;'Working Hours'!$C$9),1,0))</f>
        <v/>
      </c>
    </row>
    <row r="13591">
      <c r="A13591" s="11" t="n"/>
      <c r="B13591" s="11" t="n"/>
      <c r="C13591" s="11" t="n"/>
      <c r="E13591" s="12">
        <f>IF($A13591="","",IF(ISNUMBER($A13591),$A13591,IFERROR(DATEVALUE($A13591),"")))</f>
        <v/>
      </c>
      <c r="F13591" s="12">
        <f>IF($B13591="","",IF(ISNUMBER($B13591),HOUR($B13591)*2+MINUTE($B13591)/30,IFERROR(VALUE(LEFT($B13591,FIND(":",$B13591)-1))*2+VALUE(MID($B13591,FIND(":",$B13591)+1,2))/30,"")))</f>
        <v/>
      </c>
      <c r="G13591" s="12">
        <f>IF($E13591="","",IF(WEEKDAY($E13591,2)&lt;6,1,0))</f>
        <v/>
      </c>
      <c r="H13591" s="12">
        <f>IF(OR($E13591="",$F13591=""),"",IF(AND($G13591=1,$F13591&gt;='Working Hours'!$C$8,$F13591&lt;'Working Hours'!$C$9),1,0))</f>
        <v/>
      </c>
    </row>
    <row r="13592">
      <c r="A13592" s="11" t="n"/>
      <c r="B13592" s="11" t="n"/>
      <c r="C13592" s="11" t="n"/>
      <c r="E13592" s="12">
        <f>IF($A13592="","",IF(ISNUMBER($A13592),$A13592,IFERROR(DATEVALUE($A13592),"")))</f>
        <v/>
      </c>
      <c r="F13592" s="12">
        <f>IF($B13592="","",IF(ISNUMBER($B13592),HOUR($B13592)*2+MINUTE($B13592)/30,IFERROR(VALUE(LEFT($B13592,FIND(":",$B13592)-1))*2+VALUE(MID($B13592,FIND(":",$B13592)+1,2))/30,"")))</f>
        <v/>
      </c>
      <c r="G13592" s="12">
        <f>IF($E13592="","",IF(WEEKDAY($E13592,2)&lt;6,1,0))</f>
        <v/>
      </c>
      <c r="H13592" s="12">
        <f>IF(OR($E13592="",$F13592=""),"",IF(AND($G13592=1,$F13592&gt;='Working Hours'!$C$8,$F13592&lt;'Working Hours'!$C$9),1,0))</f>
        <v/>
      </c>
    </row>
    <row r="13593">
      <c r="A13593" s="11" t="n"/>
      <c r="B13593" s="11" t="n"/>
      <c r="C13593" s="11" t="n"/>
      <c r="E13593" s="12">
        <f>IF($A13593="","",IF(ISNUMBER($A13593),$A13593,IFERROR(DATEVALUE($A13593),"")))</f>
        <v/>
      </c>
      <c r="F13593" s="12">
        <f>IF($B13593="","",IF(ISNUMBER($B13593),HOUR($B13593)*2+MINUTE($B13593)/30,IFERROR(VALUE(LEFT($B13593,FIND(":",$B13593)-1))*2+VALUE(MID($B13593,FIND(":",$B13593)+1,2))/30,"")))</f>
        <v/>
      </c>
      <c r="G13593" s="12">
        <f>IF($E13593="","",IF(WEEKDAY($E13593,2)&lt;6,1,0))</f>
        <v/>
      </c>
      <c r="H13593" s="12">
        <f>IF(OR($E13593="",$F13593=""),"",IF(AND($G13593=1,$F13593&gt;='Working Hours'!$C$8,$F13593&lt;'Working Hours'!$C$9),1,0))</f>
        <v/>
      </c>
    </row>
    <row r="13594">
      <c r="A13594" s="11" t="n"/>
      <c r="B13594" s="11" t="n"/>
      <c r="C13594" s="11" t="n"/>
      <c r="E13594" s="12">
        <f>IF($A13594="","",IF(ISNUMBER($A13594),$A13594,IFERROR(DATEVALUE($A13594),"")))</f>
        <v/>
      </c>
      <c r="F13594" s="12">
        <f>IF($B13594="","",IF(ISNUMBER($B13594),HOUR($B13594)*2+MINUTE($B13594)/30,IFERROR(VALUE(LEFT($B13594,FIND(":",$B13594)-1))*2+VALUE(MID($B13594,FIND(":",$B13594)+1,2))/30,"")))</f>
        <v/>
      </c>
      <c r="G13594" s="12">
        <f>IF($E13594="","",IF(WEEKDAY($E13594,2)&lt;6,1,0))</f>
        <v/>
      </c>
      <c r="H13594" s="12">
        <f>IF(OR($E13594="",$F13594=""),"",IF(AND($G13594=1,$F13594&gt;='Working Hours'!$C$8,$F13594&lt;'Working Hours'!$C$9),1,0))</f>
        <v/>
      </c>
    </row>
    <row r="13595">
      <c r="A13595" s="11" t="n"/>
      <c r="B13595" s="11" t="n"/>
      <c r="C13595" s="11" t="n"/>
      <c r="E13595" s="12">
        <f>IF($A13595="","",IF(ISNUMBER($A13595),$A13595,IFERROR(DATEVALUE($A13595),"")))</f>
        <v/>
      </c>
      <c r="F13595" s="12">
        <f>IF($B13595="","",IF(ISNUMBER($B13595),HOUR($B13595)*2+MINUTE($B13595)/30,IFERROR(VALUE(LEFT($B13595,FIND(":",$B13595)-1))*2+VALUE(MID($B13595,FIND(":",$B13595)+1,2))/30,"")))</f>
        <v/>
      </c>
      <c r="G13595" s="12">
        <f>IF($E13595="","",IF(WEEKDAY($E13595,2)&lt;6,1,0))</f>
        <v/>
      </c>
      <c r="H13595" s="12">
        <f>IF(OR($E13595="",$F13595=""),"",IF(AND($G13595=1,$F13595&gt;='Working Hours'!$C$8,$F13595&lt;'Working Hours'!$C$9),1,0))</f>
        <v/>
      </c>
    </row>
    <row r="13596">
      <c r="A13596" s="11" t="n"/>
      <c r="B13596" s="11" t="n"/>
      <c r="C13596" s="11" t="n"/>
      <c r="E13596" s="12">
        <f>IF($A13596="","",IF(ISNUMBER($A13596),$A13596,IFERROR(DATEVALUE($A13596),"")))</f>
        <v/>
      </c>
      <c r="F13596" s="12">
        <f>IF($B13596="","",IF(ISNUMBER($B13596),HOUR($B13596)*2+MINUTE($B13596)/30,IFERROR(VALUE(LEFT($B13596,FIND(":",$B13596)-1))*2+VALUE(MID($B13596,FIND(":",$B13596)+1,2))/30,"")))</f>
        <v/>
      </c>
      <c r="G13596" s="12">
        <f>IF($E13596="","",IF(WEEKDAY($E13596,2)&lt;6,1,0))</f>
        <v/>
      </c>
      <c r="H13596" s="12">
        <f>IF(OR($E13596="",$F13596=""),"",IF(AND($G13596=1,$F13596&gt;='Working Hours'!$C$8,$F13596&lt;'Working Hours'!$C$9),1,0))</f>
        <v/>
      </c>
    </row>
    <row r="13597">
      <c r="A13597" s="11" t="n"/>
      <c r="B13597" s="11" t="n"/>
      <c r="C13597" s="11" t="n"/>
      <c r="E13597" s="12">
        <f>IF($A13597="","",IF(ISNUMBER($A13597),$A13597,IFERROR(DATEVALUE($A13597),"")))</f>
        <v/>
      </c>
      <c r="F13597" s="12">
        <f>IF($B13597="","",IF(ISNUMBER($B13597),HOUR($B13597)*2+MINUTE($B13597)/30,IFERROR(VALUE(LEFT($B13597,FIND(":",$B13597)-1))*2+VALUE(MID($B13597,FIND(":",$B13597)+1,2))/30,"")))</f>
        <v/>
      </c>
      <c r="G13597" s="12">
        <f>IF($E13597="","",IF(WEEKDAY($E13597,2)&lt;6,1,0))</f>
        <v/>
      </c>
      <c r="H13597" s="12">
        <f>IF(OR($E13597="",$F13597=""),"",IF(AND($G13597=1,$F13597&gt;='Working Hours'!$C$8,$F13597&lt;'Working Hours'!$C$9),1,0))</f>
        <v/>
      </c>
    </row>
    <row r="13598">
      <c r="A13598" s="11" t="n"/>
      <c r="B13598" s="11" t="n"/>
      <c r="C13598" s="11" t="n"/>
      <c r="E13598" s="12">
        <f>IF($A13598="","",IF(ISNUMBER($A13598),$A13598,IFERROR(DATEVALUE($A13598),"")))</f>
        <v/>
      </c>
      <c r="F13598" s="12">
        <f>IF($B13598="","",IF(ISNUMBER($B13598),HOUR($B13598)*2+MINUTE($B13598)/30,IFERROR(VALUE(LEFT($B13598,FIND(":",$B13598)-1))*2+VALUE(MID($B13598,FIND(":",$B13598)+1,2))/30,"")))</f>
        <v/>
      </c>
      <c r="G13598" s="12">
        <f>IF($E13598="","",IF(WEEKDAY($E13598,2)&lt;6,1,0))</f>
        <v/>
      </c>
      <c r="H13598" s="12">
        <f>IF(OR($E13598="",$F13598=""),"",IF(AND($G13598=1,$F13598&gt;='Working Hours'!$C$8,$F13598&lt;'Working Hours'!$C$9),1,0))</f>
        <v/>
      </c>
    </row>
    <row r="13599">
      <c r="A13599" s="11" t="n"/>
      <c r="B13599" s="11" t="n"/>
      <c r="C13599" s="11" t="n"/>
      <c r="E13599" s="12">
        <f>IF($A13599="","",IF(ISNUMBER($A13599),$A13599,IFERROR(DATEVALUE($A13599),"")))</f>
        <v/>
      </c>
      <c r="F13599" s="12">
        <f>IF($B13599="","",IF(ISNUMBER($B13599),HOUR($B13599)*2+MINUTE($B13599)/30,IFERROR(VALUE(LEFT($B13599,FIND(":",$B13599)-1))*2+VALUE(MID($B13599,FIND(":",$B13599)+1,2))/30,"")))</f>
        <v/>
      </c>
      <c r="G13599" s="12">
        <f>IF($E13599="","",IF(WEEKDAY($E13599,2)&lt;6,1,0))</f>
        <v/>
      </c>
      <c r="H13599" s="12">
        <f>IF(OR($E13599="",$F13599=""),"",IF(AND($G13599=1,$F13599&gt;='Working Hours'!$C$8,$F13599&lt;'Working Hours'!$C$9),1,0))</f>
        <v/>
      </c>
    </row>
    <row r="13600">
      <c r="A13600" s="11" t="n"/>
      <c r="B13600" s="11" t="n"/>
      <c r="C13600" s="11" t="n"/>
      <c r="E13600" s="12">
        <f>IF($A13600="","",IF(ISNUMBER($A13600),$A13600,IFERROR(DATEVALUE($A13600),"")))</f>
        <v/>
      </c>
      <c r="F13600" s="12">
        <f>IF($B13600="","",IF(ISNUMBER($B13600),HOUR($B13600)*2+MINUTE($B13600)/30,IFERROR(VALUE(LEFT($B13600,FIND(":",$B13600)-1))*2+VALUE(MID($B13600,FIND(":",$B13600)+1,2))/30,"")))</f>
        <v/>
      </c>
      <c r="G13600" s="12">
        <f>IF($E13600="","",IF(WEEKDAY($E13600,2)&lt;6,1,0))</f>
        <v/>
      </c>
      <c r="H13600" s="12">
        <f>IF(OR($E13600="",$F13600=""),"",IF(AND($G13600=1,$F13600&gt;='Working Hours'!$C$8,$F13600&lt;'Working Hours'!$C$9),1,0))</f>
        <v/>
      </c>
    </row>
    <row r="13601">
      <c r="A13601" s="11" t="n"/>
      <c r="B13601" s="11" t="n"/>
      <c r="C13601" s="11" t="n"/>
      <c r="E13601" s="12">
        <f>IF($A13601="","",IF(ISNUMBER($A13601),$A13601,IFERROR(DATEVALUE($A13601),"")))</f>
        <v/>
      </c>
      <c r="F13601" s="12">
        <f>IF($B13601="","",IF(ISNUMBER($B13601),HOUR($B13601)*2+MINUTE($B13601)/30,IFERROR(VALUE(LEFT($B13601,FIND(":",$B13601)-1))*2+VALUE(MID($B13601,FIND(":",$B13601)+1,2))/30,"")))</f>
        <v/>
      </c>
      <c r="G13601" s="12">
        <f>IF($E13601="","",IF(WEEKDAY($E13601,2)&lt;6,1,0))</f>
        <v/>
      </c>
      <c r="H13601" s="12">
        <f>IF(OR($E13601="",$F13601=""),"",IF(AND($G13601=1,$F13601&gt;='Working Hours'!$C$8,$F13601&lt;'Working Hours'!$C$9),1,0))</f>
        <v/>
      </c>
    </row>
    <row r="13602">
      <c r="A13602" s="11" t="n"/>
      <c r="B13602" s="11" t="n"/>
      <c r="C13602" s="11" t="n"/>
      <c r="E13602" s="12">
        <f>IF($A13602="","",IF(ISNUMBER($A13602),$A13602,IFERROR(DATEVALUE($A13602),"")))</f>
        <v/>
      </c>
      <c r="F13602" s="12">
        <f>IF($B13602="","",IF(ISNUMBER($B13602),HOUR($B13602)*2+MINUTE($B13602)/30,IFERROR(VALUE(LEFT($B13602,FIND(":",$B13602)-1))*2+VALUE(MID($B13602,FIND(":",$B13602)+1,2))/30,"")))</f>
        <v/>
      </c>
      <c r="G13602" s="12">
        <f>IF($E13602="","",IF(WEEKDAY($E13602,2)&lt;6,1,0))</f>
        <v/>
      </c>
      <c r="H13602" s="12">
        <f>IF(OR($E13602="",$F13602=""),"",IF(AND($G13602=1,$F13602&gt;='Working Hours'!$C$8,$F13602&lt;'Working Hours'!$C$9),1,0))</f>
        <v/>
      </c>
    </row>
    <row r="13603">
      <c r="A13603" s="11" t="n"/>
      <c r="B13603" s="11" t="n"/>
      <c r="C13603" s="11" t="n"/>
      <c r="E13603" s="12">
        <f>IF($A13603="","",IF(ISNUMBER($A13603),$A13603,IFERROR(DATEVALUE($A13603),"")))</f>
        <v/>
      </c>
      <c r="F13603" s="12">
        <f>IF($B13603="","",IF(ISNUMBER($B13603),HOUR($B13603)*2+MINUTE($B13603)/30,IFERROR(VALUE(LEFT($B13603,FIND(":",$B13603)-1))*2+VALUE(MID($B13603,FIND(":",$B13603)+1,2))/30,"")))</f>
        <v/>
      </c>
      <c r="G13603" s="12">
        <f>IF($E13603="","",IF(WEEKDAY($E13603,2)&lt;6,1,0))</f>
        <v/>
      </c>
      <c r="H13603" s="12">
        <f>IF(OR($E13603="",$F13603=""),"",IF(AND($G13603=1,$F13603&gt;='Working Hours'!$C$8,$F13603&lt;'Working Hours'!$C$9),1,0))</f>
        <v/>
      </c>
    </row>
    <row r="13604">
      <c r="A13604" s="11" t="n"/>
      <c r="B13604" s="11" t="n"/>
      <c r="C13604" s="11" t="n"/>
      <c r="E13604" s="12">
        <f>IF($A13604="","",IF(ISNUMBER($A13604),$A13604,IFERROR(DATEVALUE($A13604),"")))</f>
        <v/>
      </c>
      <c r="F13604" s="12">
        <f>IF($B13604="","",IF(ISNUMBER($B13604),HOUR($B13604)*2+MINUTE($B13604)/30,IFERROR(VALUE(LEFT($B13604,FIND(":",$B13604)-1))*2+VALUE(MID($B13604,FIND(":",$B13604)+1,2))/30,"")))</f>
        <v/>
      </c>
      <c r="G13604" s="12">
        <f>IF($E13604="","",IF(WEEKDAY($E13604,2)&lt;6,1,0))</f>
        <v/>
      </c>
      <c r="H13604" s="12">
        <f>IF(OR($E13604="",$F13604=""),"",IF(AND($G13604=1,$F13604&gt;='Working Hours'!$C$8,$F13604&lt;'Working Hours'!$C$9),1,0))</f>
        <v/>
      </c>
    </row>
    <row r="13605">
      <c r="A13605" s="11" t="n"/>
      <c r="B13605" s="11" t="n"/>
      <c r="C13605" s="11" t="n"/>
      <c r="E13605" s="12">
        <f>IF($A13605="","",IF(ISNUMBER($A13605),$A13605,IFERROR(DATEVALUE($A13605),"")))</f>
        <v/>
      </c>
      <c r="F13605" s="12">
        <f>IF($B13605="","",IF(ISNUMBER($B13605),HOUR($B13605)*2+MINUTE($B13605)/30,IFERROR(VALUE(LEFT($B13605,FIND(":",$B13605)-1))*2+VALUE(MID($B13605,FIND(":",$B13605)+1,2))/30,"")))</f>
        <v/>
      </c>
      <c r="G13605" s="12">
        <f>IF($E13605="","",IF(WEEKDAY($E13605,2)&lt;6,1,0))</f>
        <v/>
      </c>
      <c r="H13605" s="12">
        <f>IF(OR($E13605="",$F13605=""),"",IF(AND($G13605=1,$F13605&gt;='Working Hours'!$C$8,$F13605&lt;'Working Hours'!$C$9),1,0))</f>
        <v/>
      </c>
    </row>
    <row r="13606">
      <c r="A13606" s="11" t="n"/>
      <c r="B13606" s="11" t="n"/>
      <c r="C13606" s="11" t="n"/>
      <c r="E13606" s="12">
        <f>IF($A13606="","",IF(ISNUMBER($A13606),$A13606,IFERROR(DATEVALUE($A13606),"")))</f>
        <v/>
      </c>
      <c r="F13606" s="12">
        <f>IF($B13606="","",IF(ISNUMBER($B13606),HOUR($B13606)*2+MINUTE($B13606)/30,IFERROR(VALUE(LEFT($B13606,FIND(":",$B13606)-1))*2+VALUE(MID($B13606,FIND(":",$B13606)+1,2))/30,"")))</f>
        <v/>
      </c>
      <c r="G13606" s="12">
        <f>IF($E13606="","",IF(WEEKDAY($E13606,2)&lt;6,1,0))</f>
        <v/>
      </c>
      <c r="H13606" s="12">
        <f>IF(OR($E13606="",$F13606=""),"",IF(AND($G13606=1,$F13606&gt;='Working Hours'!$C$8,$F13606&lt;'Working Hours'!$C$9),1,0))</f>
        <v/>
      </c>
    </row>
    <row r="13607">
      <c r="A13607" s="11" t="n"/>
      <c r="B13607" s="11" t="n"/>
      <c r="C13607" s="11" t="n"/>
      <c r="E13607" s="12">
        <f>IF($A13607="","",IF(ISNUMBER($A13607),$A13607,IFERROR(DATEVALUE($A13607),"")))</f>
        <v/>
      </c>
      <c r="F13607" s="12">
        <f>IF($B13607="","",IF(ISNUMBER($B13607),HOUR($B13607)*2+MINUTE($B13607)/30,IFERROR(VALUE(LEFT($B13607,FIND(":",$B13607)-1))*2+VALUE(MID($B13607,FIND(":",$B13607)+1,2))/30,"")))</f>
        <v/>
      </c>
      <c r="G13607" s="12">
        <f>IF($E13607="","",IF(WEEKDAY($E13607,2)&lt;6,1,0))</f>
        <v/>
      </c>
      <c r="H13607" s="12">
        <f>IF(OR($E13607="",$F13607=""),"",IF(AND($G13607=1,$F13607&gt;='Working Hours'!$C$8,$F13607&lt;'Working Hours'!$C$9),1,0))</f>
        <v/>
      </c>
    </row>
    <row r="13608">
      <c r="A13608" s="11" t="n"/>
      <c r="B13608" s="11" t="n"/>
      <c r="C13608" s="11" t="n"/>
      <c r="E13608" s="12">
        <f>IF($A13608="","",IF(ISNUMBER($A13608),$A13608,IFERROR(DATEVALUE($A13608),"")))</f>
        <v/>
      </c>
      <c r="F13608" s="12">
        <f>IF($B13608="","",IF(ISNUMBER($B13608),HOUR($B13608)*2+MINUTE($B13608)/30,IFERROR(VALUE(LEFT($B13608,FIND(":",$B13608)-1))*2+VALUE(MID($B13608,FIND(":",$B13608)+1,2))/30,"")))</f>
        <v/>
      </c>
      <c r="G13608" s="12">
        <f>IF($E13608="","",IF(WEEKDAY($E13608,2)&lt;6,1,0))</f>
        <v/>
      </c>
      <c r="H13608" s="12">
        <f>IF(OR($E13608="",$F13608=""),"",IF(AND($G13608=1,$F13608&gt;='Working Hours'!$C$8,$F13608&lt;'Working Hours'!$C$9),1,0))</f>
        <v/>
      </c>
    </row>
    <row r="13609">
      <c r="A13609" s="11" t="n"/>
      <c r="B13609" s="11" t="n"/>
      <c r="C13609" s="11" t="n"/>
      <c r="E13609" s="12">
        <f>IF($A13609="","",IF(ISNUMBER($A13609),$A13609,IFERROR(DATEVALUE($A13609),"")))</f>
        <v/>
      </c>
      <c r="F13609" s="12">
        <f>IF($B13609="","",IF(ISNUMBER($B13609),HOUR($B13609)*2+MINUTE($B13609)/30,IFERROR(VALUE(LEFT($B13609,FIND(":",$B13609)-1))*2+VALUE(MID($B13609,FIND(":",$B13609)+1,2))/30,"")))</f>
        <v/>
      </c>
      <c r="G13609" s="12">
        <f>IF($E13609="","",IF(WEEKDAY($E13609,2)&lt;6,1,0))</f>
        <v/>
      </c>
      <c r="H13609" s="12">
        <f>IF(OR($E13609="",$F13609=""),"",IF(AND($G13609=1,$F13609&gt;='Working Hours'!$C$8,$F13609&lt;'Working Hours'!$C$9),1,0))</f>
        <v/>
      </c>
    </row>
    <row r="13610">
      <c r="A13610" s="11" t="n"/>
      <c r="B13610" s="11" t="n"/>
      <c r="C13610" s="11" t="n"/>
      <c r="E13610" s="12">
        <f>IF($A13610="","",IF(ISNUMBER($A13610),$A13610,IFERROR(DATEVALUE($A13610),"")))</f>
        <v/>
      </c>
      <c r="F13610" s="12">
        <f>IF($B13610="","",IF(ISNUMBER($B13610),HOUR($B13610)*2+MINUTE($B13610)/30,IFERROR(VALUE(LEFT($B13610,FIND(":",$B13610)-1))*2+VALUE(MID($B13610,FIND(":",$B13610)+1,2))/30,"")))</f>
        <v/>
      </c>
      <c r="G13610" s="12">
        <f>IF($E13610="","",IF(WEEKDAY($E13610,2)&lt;6,1,0))</f>
        <v/>
      </c>
      <c r="H13610" s="12">
        <f>IF(OR($E13610="",$F13610=""),"",IF(AND($G13610=1,$F13610&gt;='Working Hours'!$C$8,$F13610&lt;'Working Hours'!$C$9),1,0))</f>
        <v/>
      </c>
    </row>
    <row r="13611">
      <c r="A13611" s="11" t="n"/>
      <c r="B13611" s="11" t="n"/>
      <c r="C13611" s="11" t="n"/>
      <c r="E13611" s="12">
        <f>IF($A13611="","",IF(ISNUMBER($A13611),$A13611,IFERROR(DATEVALUE($A13611),"")))</f>
        <v/>
      </c>
      <c r="F13611" s="12">
        <f>IF($B13611="","",IF(ISNUMBER($B13611),HOUR($B13611)*2+MINUTE($B13611)/30,IFERROR(VALUE(LEFT($B13611,FIND(":",$B13611)-1))*2+VALUE(MID($B13611,FIND(":",$B13611)+1,2))/30,"")))</f>
        <v/>
      </c>
      <c r="G13611" s="12">
        <f>IF($E13611="","",IF(WEEKDAY($E13611,2)&lt;6,1,0))</f>
        <v/>
      </c>
      <c r="H13611" s="12">
        <f>IF(OR($E13611="",$F13611=""),"",IF(AND($G13611=1,$F13611&gt;='Working Hours'!$C$8,$F13611&lt;'Working Hours'!$C$9),1,0))</f>
        <v/>
      </c>
    </row>
    <row r="13612">
      <c r="A13612" s="11" t="n"/>
      <c r="B13612" s="11" t="n"/>
      <c r="C13612" s="11" t="n"/>
      <c r="E13612" s="12">
        <f>IF($A13612="","",IF(ISNUMBER($A13612),$A13612,IFERROR(DATEVALUE($A13612),"")))</f>
        <v/>
      </c>
      <c r="F13612" s="12">
        <f>IF($B13612="","",IF(ISNUMBER($B13612),HOUR($B13612)*2+MINUTE($B13612)/30,IFERROR(VALUE(LEFT($B13612,FIND(":",$B13612)-1))*2+VALUE(MID($B13612,FIND(":",$B13612)+1,2))/30,"")))</f>
        <v/>
      </c>
      <c r="G13612" s="12">
        <f>IF($E13612="","",IF(WEEKDAY($E13612,2)&lt;6,1,0))</f>
        <v/>
      </c>
      <c r="H13612" s="12">
        <f>IF(OR($E13612="",$F13612=""),"",IF(AND($G13612=1,$F13612&gt;='Working Hours'!$C$8,$F13612&lt;'Working Hours'!$C$9),1,0))</f>
        <v/>
      </c>
    </row>
    <row r="13613">
      <c r="A13613" s="11" t="n"/>
      <c r="B13613" s="11" t="n"/>
      <c r="C13613" s="11" t="n"/>
      <c r="E13613" s="12">
        <f>IF($A13613="","",IF(ISNUMBER($A13613),$A13613,IFERROR(DATEVALUE($A13613),"")))</f>
        <v/>
      </c>
      <c r="F13613" s="12">
        <f>IF($B13613="","",IF(ISNUMBER($B13613),HOUR($B13613)*2+MINUTE($B13613)/30,IFERROR(VALUE(LEFT($B13613,FIND(":",$B13613)-1))*2+VALUE(MID($B13613,FIND(":",$B13613)+1,2))/30,"")))</f>
        <v/>
      </c>
      <c r="G13613" s="12">
        <f>IF($E13613="","",IF(WEEKDAY($E13613,2)&lt;6,1,0))</f>
        <v/>
      </c>
      <c r="H13613" s="12">
        <f>IF(OR($E13613="",$F13613=""),"",IF(AND($G13613=1,$F13613&gt;='Working Hours'!$C$8,$F13613&lt;'Working Hours'!$C$9),1,0))</f>
        <v/>
      </c>
    </row>
    <row r="13614">
      <c r="A13614" s="11" t="n"/>
      <c r="B13614" s="11" t="n"/>
      <c r="C13614" s="11" t="n"/>
      <c r="E13614" s="12">
        <f>IF($A13614="","",IF(ISNUMBER($A13614),$A13614,IFERROR(DATEVALUE($A13614),"")))</f>
        <v/>
      </c>
      <c r="F13614" s="12">
        <f>IF($B13614="","",IF(ISNUMBER($B13614),HOUR($B13614)*2+MINUTE($B13614)/30,IFERROR(VALUE(LEFT($B13614,FIND(":",$B13614)-1))*2+VALUE(MID($B13614,FIND(":",$B13614)+1,2))/30,"")))</f>
        <v/>
      </c>
      <c r="G13614" s="12">
        <f>IF($E13614="","",IF(WEEKDAY($E13614,2)&lt;6,1,0))</f>
        <v/>
      </c>
      <c r="H13614" s="12">
        <f>IF(OR($E13614="",$F13614=""),"",IF(AND($G13614=1,$F13614&gt;='Working Hours'!$C$8,$F13614&lt;'Working Hours'!$C$9),1,0))</f>
        <v/>
      </c>
    </row>
    <row r="13615">
      <c r="A13615" s="11" t="n"/>
      <c r="B13615" s="11" t="n"/>
      <c r="C13615" s="11" t="n"/>
      <c r="E13615" s="12">
        <f>IF($A13615="","",IF(ISNUMBER($A13615),$A13615,IFERROR(DATEVALUE($A13615),"")))</f>
        <v/>
      </c>
      <c r="F13615" s="12">
        <f>IF($B13615="","",IF(ISNUMBER($B13615),HOUR($B13615)*2+MINUTE($B13615)/30,IFERROR(VALUE(LEFT($B13615,FIND(":",$B13615)-1))*2+VALUE(MID($B13615,FIND(":",$B13615)+1,2))/30,"")))</f>
        <v/>
      </c>
      <c r="G13615" s="12">
        <f>IF($E13615="","",IF(WEEKDAY($E13615,2)&lt;6,1,0))</f>
        <v/>
      </c>
      <c r="H13615" s="12">
        <f>IF(OR($E13615="",$F13615=""),"",IF(AND($G13615=1,$F13615&gt;='Working Hours'!$C$8,$F13615&lt;'Working Hours'!$C$9),1,0))</f>
        <v/>
      </c>
    </row>
    <row r="13616">
      <c r="A13616" s="11" t="n"/>
      <c r="B13616" s="11" t="n"/>
      <c r="C13616" s="11" t="n"/>
      <c r="E13616" s="12">
        <f>IF($A13616="","",IF(ISNUMBER($A13616),$A13616,IFERROR(DATEVALUE($A13616),"")))</f>
        <v/>
      </c>
      <c r="F13616" s="12">
        <f>IF($B13616="","",IF(ISNUMBER($B13616),HOUR($B13616)*2+MINUTE($B13616)/30,IFERROR(VALUE(LEFT($B13616,FIND(":",$B13616)-1))*2+VALUE(MID($B13616,FIND(":",$B13616)+1,2))/30,"")))</f>
        <v/>
      </c>
      <c r="G13616" s="12">
        <f>IF($E13616="","",IF(WEEKDAY($E13616,2)&lt;6,1,0))</f>
        <v/>
      </c>
      <c r="H13616" s="12">
        <f>IF(OR($E13616="",$F13616=""),"",IF(AND($G13616=1,$F13616&gt;='Working Hours'!$C$8,$F13616&lt;'Working Hours'!$C$9),1,0))</f>
        <v/>
      </c>
    </row>
    <row r="13617">
      <c r="A13617" s="11" t="n"/>
      <c r="B13617" s="11" t="n"/>
      <c r="C13617" s="11" t="n"/>
      <c r="E13617" s="12">
        <f>IF($A13617="","",IF(ISNUMBER($A13617),$A13617,IFERROR(DATEVALUE($A13617),"")))</f>
        <v/>
      </c>
      <c r="F13617" s="12">
        <f>IF($B13617="","",IF(ISNUMBER($B13617),HOUR($B13617)*2+MINUTE($B13617)/30,IFERROR(VALUE(LEFT($B13617,FIND(":",$B13617)-1))*2+VALUE(MID($B13617,FIND(":",$B13617)+1,2))/30,"")))</f>
        <v/>
      </c>
      <c r="G13617" s="12">
        <f>IF($E13617="","",IF(WEEKDAY($E13617,2)&lt;6,1,0))</f>
        <v/>
      </c>
      <c r="H13617" s="12">
        <f>IF(OR($E13617="",$F13617=""),"",IF(AND($G13617=1,$F13617&gt;='Working Hours'!$C$8,$F13617&lt;'Working Hours'!$C$9),1,0))</f>
        <v/>
      </c>
    </row>
    <row r="13618">
      <c r="A13618" s="11" t="n"/>
      <c r="B13618" s="11" t="n"/>
      <c r="C13618" s="11" t="n"/>
      <c r="E13618" s="12">
        <f>IF($A13618="","",IF(ISNUMBER($A13618),$A13618,IFERROR(DATEVALUE($A13618),"")))</f>
        <v/>
      </c>
      <c r="F13618" s="12">
        <f>IF($B13618="","",IF(ISNUMBER($B13618),HOUR($B13618)*2+MINUTE($B13618)/30,IFERROR(VALUE(LEFT($B13618,FIND(":",$B13618)-1))*2+VALUE(MID($B13618,FIND(":",$B13618)+1,2))/30,"")))</f>
        <v/>
      </c>
      <c r="G13618" s="12">
        <f>IF($E13618="","",IF(WEEKDAY($E13618,2)&lt;6,1,0))</f>
        <v/>
      </c>
      <c r="H13618" s="12">
        <f>IF(OR($E13618="",$F13618=""),"",IF(AND($G13618=1,$F13618&gt;='Working Hours'!$C$8,$F13618&lt;'Working Hours'!$C$9),1,0))</f>
        <v/>
      </c>
    </row>
    <row r="13619">
      <c r="A13619" s="11" t="n"/>
      <c r="B13619" s="11" t="n"/>
      <c r="C13619" s="11" t="n"/>
      <c r="E13619" s="12">
        <f>IF($A13619="","",IF(ISNUMBER($A13619),$A13619,IFERROR(DATEVALUE($A13619),"")))</f>
        <v/>
      </c>
      <c r="F13619" s="12">
        <f>IF($B13619="","",IF(ISNUMBER($B13619),HOUR($B13619)*2+MINUTE($B13619)/30,IFERROR(VALUE(LEFT($B13619,FIND(":",$B13619)-1))*2+VALUE(MID($B13619,FIND(":",$B13619)+1,2))/30,"")))</f>
        <v/>
      </c>
      <c r="G13619" s="12">
        <f>IF($E13619="","",IF(WEEKDAY($E13619,2)&lt;6,1,0))</f>
        <v/>
      </c>
      <c r="H13619" s="12">
        <f>IF(OR($E13619="",$F13619=""),"",IF(AND($G13619=1,$F13619&gt;='Working Hours'!$C$8,$F13619&lt;'Working Hours'!$C$9),1,0))</f>
        <v/>
      </c>
    </row>
    <row r="13620">
      <c r="A13620" s="11" t="n"/>
      <c r="B13620" s="11" t="n"/>
      <c r="C13620" s="11" t="n"/>
      <c r="E13620" s="12">
        <f>IF($A13620="","",IF(ISNUMBER($A13620),$A13620,IFERROR(DATEVALUE($A13620),"")))</f>
        <v/>
      </c>
      <c r="F13620" s="12">
        <f>IF($B13620="","",IF(ISNUMBER($B13620),HOUR($B13620)*2+MINUTE($B13620)/30,IFERROR(VALUE(LEFT($B13620,FIND(":",$B13620)-1))*2+VALUE(MID($B13620,FIND(":",$B13620)+1,2))/30,"")))</f>
        <v/>
      </c>
      <c r="G13620" s="12">
        <f>IF($E13620="","",IF(WEEKDAY($E13620,2)&lt;6,1,0))</f>
        <v/>
      </c>
      <c r="H13620" s="12">
        <f>IF(OR($E13620="",$F13620=""),"",IF(AND($G13620=1,$F13620&gt;='Working Hours'!$C$8,$F13620&lt;'Working Hours'!$C$9),1,0))</f>
        <v/>
      </c>
    </row>
    <row r="13621">
      <c r="A13621" s="11" t="n"/>
      <c r="B13621" s="11" t="n"/>
      <c r="C13621" s="11" t="n"/>
      <c r="E13621" s="12">
        <f>IF($A13621="","",IF(ISNUMBER($A13621),$A13621,IFERROR(DATEVALUE($A13621),"")))</f>
        <v/>
      </c>
      <c r="F13621" s="12">
        <f>IF($B13621="","",IF(ISNUMBER($B13621),HOUR($B13621)*2+MINUTE($B13621)/30,IFERROR(VALUE(LEFT($B13621,FIND(":",$B13621)-1))*2+VALUE(MID($B13621,FIND(":",$B13621)+1,2))/30,"")))</f>
        <v/>
      </c>
      <c r="G13621" s="12">
        <f>IF($E13621="","",IF(WEEKDAY($E13621,2)&lt;6,1,0))</f>
        <v/>
      </c>
      <c r="H13621" s="12">
        <f>IF(OR($E13621="",$F13621=""),"",IF(AND($G13621=1,$F13621&gt;='Working Hours'!$C$8,$F13621&lt;'Working Hours'!$C$9),1,0))</f>
        <v/>
      </c>
    </row>
    <row r="13622">
      <c r="A13622" s="11" t="n"/>
      <c r="B13622" s="11" t="n"/>
      <c r="C13622" s="11" t="n"/>
      <c r="E13622" s="12">
        <f>IF($A13622="","",IF(ISNUMBER($A13622),$A13622,IFERROR(DATEVALUE($A13622),"")))</f>
        <v/>
      </c>
      <c r="F13622" s="12">
        <f>IF($B13622="","",IF(ISNUMBER($B13622),HOUR($B13622)*2+MINUTE($B13622)/30,IFERROR(VALUE(LEFT($B13622,FIND(":",$B13622)-1))*2+VALUE(MID($B13622,FIND(":",$B13622)+1,2))/30,"")))</f>
        <v/>
      </c>
      <c r="G13622" s="12">
        <f>IF($E13622="","",IF(WEEKDAY($E13622,2)&lt;6,1,0))</f>
        <v/>
      </c>
      <c r="H13622" s="12">
        <f>IF(OR($E13622="",$F13622=""),"",IF(AND($G13622=1,$F13622&gt;='Working Hours'!$C$8,$F13622&lt;'Working Hours'!$C$9),1,0))</f>
        <v/>
      </c>
    </row>
    <row r="13623">
      <c r="A13623" s="11" t="n"/>
      <c r="B13623" s="11" t="n"/>
      <c r="C13623" s="11" t="n"/>
      <c r="E13623" s="12">
        <f>IF($A13623="","",IF(ISNUMBER($A13623),$A13623,IFERROR(DATEVALUE($A13623),"")))</f>
        <v/>
      </c>
      <c r="F13623" s="12">
        <f>IF($B13623="","",IF(ISNUMBER($B13623),HOUR($B13623)*2+MINUTE($B13623)/30,IFERROR(VALUE(LEFT($B13623,FIND(":",$B13623)-1))*2+VALUE(MID($B13623,FIND(":",$B13623)+1,2))/30,"")))</f>
        <v/>
      </c>
      <c r="G13623" s="12">
        <f>IF($E13623="","",IF(WEEKDAY($E13623,2)&lt;6,1,0))</f>
        <v/>
      </c>
      <c r="H13623" s="12">
        <f>IF(OR($E13623="",$F13623=""),"",IF(AND($G13623=1,$F13623&gt;='Working Hours'!$C$8,$F13623&lt;'Working Hours'!$C$9),1,0))</f>
        <v/>
      </c>
    </row>
    <row r="13624">
      <c r="A13624" s="11" t="n"/>
      <c r="B13624" s="11" t="n"/>
      <c r="C13624" s="11" t="n"/>
      <c r="E13624" s="12">
        <f>IF($A13624="","",IF(ISNUMBER($A13624),$A13624,IFERROR(DATEVALUE($A13624),"")))</f>
        <v/>
      </c>
      <c r="F13624" s="12">
        <f>IF($B13624="","",IF(ISNUMBER($B13624),HOUR($B13624)*2+MINUTE($B13624)/30,IFERROR(VALUE(LEFT($B13624,FIND(":",$B13624)-1))*2+VALUE(MID($B13624,FIND(":",$B13624)+1,2))/30,"")))</f>
        <v/>
      </c>
      <c r="G13624" s="12">
        <f>IF($E13624="","",IF(WEEKDAY($E13624,2)&lt;6,1,0))</f>
        <v/>
      </c>
      <c r="H13624" s="12">
        <f>IF(OR($E13624="",$F13624=""),"",IF(AND($G13624=1,$F13624&gt;='Working Hours'!$C$8,$F13624&lt;'Working Hours'!$C$9),1,0))</f>
        <v/>
      </c>
    </row>
    <row r="13625">
      <c r="A13625" s="11" t="n"/>
      <c r="B13625" s="11" t="n"/>
      <c r="C13625" s="11" t="n"/>
      <c r="E13625" s="12">
        <f>IF($A13625="","",IF(ISNUMBER($A13625),$A13625,IFERROR(DATEVALUE($A13625),"")))</f>
        <v/>
      </c>
      <c r="F13625" s="12">
        <f>IF($B13625="","",IF(ISNUMBER($B13625),HOUR($B13625)*2+MINUTE($B13625)/30,IFERROR(VALUE(LEFT($B13625,FIND(":",$B13625)-1))*2+VALUE(MID($B13625,FIND(":",$B13625)+1,2))/30,"")))</f>
        <v/>
      </c>
      <c r="G13625" s="12">
        <f>IF($E13625="","",IF(WEEKDAY($E13625,2)&lt;6,1,0))</f>
        <v/>
      </c>
      <c r="H13625" s="12">
        <f>IF(OR($E13625="",$F13625=""),"",IF(AND($G13625=1,$F13625&gt;='Working Hours'!$C$8,$F13625&lt;'Working Hours'!$C$9),1,0))</f>
        <v/>
      </c>
    </row>
    <row r="13626">
      <c r="A13626" s="11" t="n"/>
      <c r="B13626" s="11" t="n"/>
      <c r="C13626" s="11" t="n"/>
      <c r="E13626" s="12">
        <f>IF($A13626="","",IF(ISNUMBER($A13626),$A13626,IFERROR(DATEVALUE($A13626),"")))</f>
        <v/>
      </c>
      <c r="F13626" s="12">
        <f>IF($B13626="","",IF(ISNUMBER($B13626),HOUR($B13626)*2+MINUTE($B13626)/30,IFERROR(VALUE(LEFT($B13626,FIND(":",$B13626)-1))*2+VALUE(MID($B13626,FIND(":",$B13626)+1,2))/30,"")))</f>
        <v/>
      </c>
      <c r="G13626" s="12">
        <f>IF($E13626="","",IF(WEEKDAY($E13626,2)&lt;6,1,0))</f>
        <v/>
      </c>
      <c r="H13626" s="12">
        <f>IF(OR($E13626="",$F13626=""),"",IF(AND($G13626=1,$F13626&gt;='Working Hours'!$C$8,$F13626&lt;'Working Hours'!$C$9),1,0))</f>
        <v/>
      </c>
    </row>
    <row r="13627">
      <c r="A13627" s="11" t="n"/>
      <c r="B13627" s="11" t="n"/>
      <c r="C13627" s="11" t="n"/>
      <c r="E13627" s="12">
        <f>IF($A13627="","",IF(ISNUMBER($A13627),$A13627,IFERROR(DATEVALUE($A13627),"")))</f>
        <v/>
      </c>
      <c r="F13627" s="12">
        <f>IF($B13627="","",IF(ISNUMBER($B13627),HOUR($B13627)*2+MINUTE($B13627)/30,IFERROR(VALUE(LEFT($B13627,FIND(":",$B13627)-1))*2+VALUE(MID($B13627,FIND(":",$B13627)+1,2))/30,"")))</f>
        <v/>
      </c>
      <c r="G13627" s="12">
        <f>IF($E13627="","",IF(WEEKDAY($E13627,2)&lt;6,1,0))</f>
        <v/>
      </c>
      <c r="H13627" s="12">
        <f>IF(OR($E13627="",$F13627=""),"",IF(AND($G13627=1,$F13627&gt;='Working Hours'!$C$8,$F13627&lt;'Working Hours'!$C$9),1,0))</f>
        <v/>
      </c>
    </row>
    <row r="13628">
      <c r="A13628" s="11" t="n"/>
      <c r="B13628" s="11" t="n"/>
      <c r="C13628" s="11" t="n"/>
      <c r="E13628" s="12">
        <f>IF($A13628="","",IF(ISNUMBER($A13628),$A13628,IFERROR(DATEVALUE($A13628),"")))</f>
        <v/>
      </c>
      <c r="F13628" s="12">
        <f>IF($B13628="","",IF(ISNUMBER($B13628),HOUR($B13628)*2+MINUTE($B13628)/30,IFERROR(VALUE(LEFT($B13628,FIND(":",$B13628)-1))*2+VALUE(MID($B13628,FIND(":",$B13628)+1,2))/30,"")))</f>
        <v/>
      </c>
      <c r="G13628" s="12">
        <f>IF($E13628="","",IF(WEEKDAY($E13628,2)&lt;6,1,0))</f>
        <v/>
      </c>
      <c r="H13628" s="12">
        <f>IF(OR($E13628="",$F13628=""),"",IF(AND($G13628=1,$F13628&gt;='Working Hours'!$C$8,$F13628&lt;'Working Hours'!$C$9),1,0))</f>
        <v/>
      </c>
    </row>
    <row r="13629">
      <c r="A13629" s="11" t="n"/>
      <c r="B13629" s="11" t="n"/>
      <c r="C13629" s="11" t="n"/>
      <c r="E13629" s="12">
        <f>IF($A13629="","",IF(ISNUMBER($A13629),$A13629,IFERROR(DATEVALUE($A13629),"")))</f>
        <v/>
      </c>
      <c r="F13629" s="12">
        <f>IF($B13629="","",IF(ISNUMBER($B13629),HOUR($B13629)*2+MINUTE($B13629)/30,IFERROR(VALUE(LEFT($B13629,FIND(":",$B13629)-1))*2+VALUE(MID($B13629,FIND(":",$B13629)+1,2))/30,"")))</f>
        <v/>
      </c>
      <c r="G13629" s="12">
        <f>IF($E13629="","",IF(WEEKDAY($E13629,2)&lt;6,1,0))</f>
        <v/>
      </c>
      <c r="H13629" s="12">
        <f>IF(OR($E13629="",$F13629=""),"",IF(AND($G13629=1,$F13629&gt;='Working Hours'!$C$8,$F13629&lt;'Working Hours'!$C$9),1,0))</f>
        <v/>
      </c>
    </row>
    <row r="13630">
      <c r="A13630" s="11" t="n"/>
      <c r="B13630" s="11" t="n"/>
      <c r="C13630" s="11" t="n"/>
      <c r="E13630" s="12">
        <f>IF($A13630="","",IF(ISNUMBER($A13630),$A13630,IFERROR(DATEVALUE($A13630),"")))</f>
        <v/>
      </c>
      <c r="F13630" s="12">
        <f>IF($B13630="","",IF(ISNUMBER($B13630),HOUR($B13630)*2+MINUTE($B13630)/30,IFERROR(VALUE(LEFT($B13630,FIND(":",$B13630)-1))*2+VALUE(MID($B13630,FIND(":",$B13630)+1,2))/30,"")))</f>
        <v/>
      </c>
      <c r="G13630" s="12">
        <f>IF($E13630="","",IF(WEEKDAY($E13630,2)&lt;6,1,0))</f>
        <v/>
      </c>
      <c r="H13630" s="12">
        <f>IF(OR($E13630="",$F13630=""),"",IF(AND($G13630=1,$F13630&gt;='Working Hours'!$C$8,$F13630&lt;'Working Hours'!$C$9),1,0))</f>
        <v/>
      </c>
    </row>
    <row r="13631">
      <c r="A13631" s="11" t="n"/>
      <c r="B13631" s="11" t="n"/>
      <c r="C13631" s="11" t="n"/>
      <c r="E13631" s="12">
        <f>IF($A13631="","",IF(ISNUMBER($A13631),$A13631,IFERROR(DATEVALUE($A13631),"")))</f>
        <v/>
      </c>
      <c r="F13631" s="12">
        <f>IF($B13631="","",IF(ISNUMBER($B13631),HOUR($B13631)*2+MINUTE($B13631)/30,IFERROR(VALUE(LEFT($B13631,FIND(":",$B13631)-1))*2+VALUE(MID($B13631,FIND(":",$B13631)+1,2))/30,"")))</f>
        <v/>
      </c>
      <c r="G13631" s="12">
        <f>IF($E13631="","",IF(WEEKDAY($E13631,2)&lt;6,1,0))</f>
        <v/>
      </c>
      <c r="H13631" s="12">
        <f>IF(OR($E13631="",$F13631=""),"",IF(AND($G13631=1,$F13631&gt;='Working Hours'!$C$8,$F13631&lt;'Working Hours'!$C$9),1,0))</f>
        <v/>
      </c>
    </row>
    <row r="13632">
      <c r="A13632" s="11" t="n"/>
      <c r="B13632" s="11" t="n"/>
      <c r="C13632" s="11" t="n"/>
      <c r="E13632" s="12">
        <f>IF($A13632="","",IF(ISNUMBER($A13632),$A13632,IFERROR(DATEVALUE($A13632),"")))</f>
        <v/>
      </c>
      <c r="F13632" s="12">
        <f>IF($B13632="","",IF(ISNUMBER($B13632),HOUR($B13632)*2+MINUTE($B13632)/30,IFERROR(VALUE(LEFT($B13632,FIND(":",$B13632)-1))*2+VALUE(MID($B13632,FIND(":",$B13632)+1,2))/30,"")))</f>
        <v/>
      </c>
      <c r="G13632" s="12">
        <f>IF($E13632="","",IF(WEEKDAY($E13632,2)&lt;6,1,0))</f>
        <v/>
      </c>
      <c r="H13632" s="12">
        <f>IF(OR($E13632="",$F13632=""),"",IF(AND($G13632=1,$F13632&gt;='Working Hours'!$C$8,$F13632&lt;'Working Hours'!$C$9),1,0))</f>
        <v/>
      </c>
    </row>
    <row r="13633">
      <c r="A13633" s="11" t="n"/>
      <c r="B13633" s="11" t="n"/>
      <c r="C13633" s="11" t="n"/>
      <c r="E13633" s="12">
        <f>IF($A13633="","",IF(ISNUMBER($A13633),$A13633,IFERROR(DATEVALUE($A13633),"")))</f>
        <v/>
      </c>
      <c r="F13633" s="12">
        <f>IF($B13633="","",IF(ISNUMBER($B13633),HOUR($B13633)*2+MINUTE($B13633)/30,IFERROR(VALUE(LEFT($B13633,FIND(":",$B13633)-1))*2+VALUE(MID($B13633,FIND(":",$B13633)+1,2))/30,"")))</f>
        <v/>
      </c>
      <c r="G13633" s="12">
        <f>IF($E13633="","",IF(WEEKDAY($E13633,2)&lt;6,1,0))</f>
        <v/>
      </c>
      <c r="H13633" s="12">
        <f>IF(OR($E13633="",$F13633=""),"",IF(AND($G13633=1,$F13633&gt;='Working Hours'!$C$8,$F13633&lt;'Working Hours'!$C$9),1,0))</f>
        <v/>
      </c>
    </row>
    <row r="13634">
      <c r="A13634" s="11" t="n"/>
      <c r="B13634" s="11" t="n"/>
      <c r="C13634" s="11" t="n"/>
      <c r="E13634" s="12">
        <f>IF($A13634="","",IF(ISNUMBER($A13634),$A13634,IFERROR(DATEVALUE($A13634),"")))</f>
        <v/>
      </c>
      <c r="F13634" s="12">
        <f>IF($B13634="","",IF(ISNUMBER($B13634),HOUR($B13634)*2+MINUTE($B13634)/30,IFERROR(VALUE(LEFT($B13634,FIND(":",$B13634)-1))*2+VALUE(MID($B13634,FIND(":",$B13634)+1,2))/30,"")))</f>
        <v/>
      </c>
      <c r="G13634" s="12">
        <f>IF($E13634="","",IF(WEEKDAY($E13634,2)&lt;6,1,0))</f>
        <v/>
      </c>
      <c r="H13634" s="12">
        <f>IF(OR($E13634="",$F13634=""),"",IF(AND($G13634=1,$F13634&gt;='Working Hours'!$C$8,$F13634&lt;'Working Hours'!$C$9),1,0))</f>
        <v/>
      </c>
    </row>
    <row r="13635">
      <c r="A13635" s="11" t="n"/>
      <c r="B13635" s="11" t="n"/>
      <c r="C13635" s="11" t="n"/>
      <c r="E13635" s="12">
        <f>IF($A13635="","",IF(ISNUMBER($A13635),$A13635,IFERROR(DATEVALUE($A13635),"")))</f>
        <v/>
      </c>
      <c r="F13635" s="12">
        <f>IF($B13635="","",IF(ISNUMBER($B13635),HOUR($B13635)*2+MINUTE($B13635)/30,IFERROR(VALUE(LEFT($B13635,FIND(":",$B13635)-1))*2+VALUE(MID($B13635,FIND(":",$B13635)+1,2))/30,"")))</f>
        <v/>
      </c>
      <c r="G13635" s="12">
        <f>IF($E13635="","",IF(WEEKDAY($E13635,2)&lt;6,1,0))</f>
        <v/>
      </c>
      <c r="H13635" s="12">
        <f>IF(OR($E13635="",$F13635=""),"",IF(AND($G13635=1,$F13635&gt;='Working Hours'!$C$8,$F13635&lt;'Working Hours'!$C$9),1,0))</f>
        <v/>
      </c>
    </row>
    <row r="13636">
      <c r="A13636" s="11" t="n"/>
      <c r="B13636" s="11" t="n"/>
      <c r="C13636" s="11" t="n"/>
      <c r="E13636" s="12">
        <f>IF($A13636="","",IF(ISNUMBER($A13636),$A13636,IFERROR(DATEVALUE($A13636),"")))</f>
        <v/>
      </c>
      <c r="F13636" s="12">
        <f>IF($B13636="","",IF(ISNUMBER($B13636),HOUR($B13636)*2+MINUTE($B13636)/30,IFERROR(VALUE(LEFT($B13636,FIND(":",$B13636)-1))*2+VALUE(MID($B13636,FIND(":",$B13636)+1,2))/30,"")))</f>
        <v/>
      </c>
      <c r="G13636" s="12">
        <f>IF($E13636="","",IF(WEEKDAY($E13636,2)&lt;6,1,0))</f>
        <v/>
      </c>
      <c r="H13636" s="12">
        <f>IF(OR($E13636="",$F13636=""),"",IF(AND($G13636=1,$F13636&gt;='Working Hours'!$C$8,$F13636&lt;'Working Hours'!$C$9),1,0))</f>
        <v/>
      </c>
    </row>
    <row r="13637">
      <c r="A13637" s="11" t="n"/>
      <c r="B13637" s="11" t="n"/>
      <c r="C13637" s="11" t="n"/>
      <c r="E13637" s="12">
        <f>IF($A13637="","",IF(ISNUMBER($A13637),$A13637,IFERROR(DATEVALUE($A13637),"")))</f>
        <v/>
      </c>
      <c r="F13637" s="12">
        <f>IF($B13637="","",IF(ISNUMBER($B13637),HOUR($B13637)*2+MINUTE($B13637)/30,IFERROR(VALUE(LEFT($B13637,FIND(":",$B13637)-1))*2+VALUE(MID($B13637,FIND(":",$B13637)+1,2))/30,"")))</f>
        <v/>
      </c>
      <c r="G13637" s="12">
        <f>IF($E13637="","",IF(WEEKDAY($E13637,2)&lt;6,1,0))</f>
        <v/>
      </c>
      <c r="H13637" s="12">
        <f>IF(OR($E13637="",$F13637=""),"",IF(AND($G13637=1,$F13637&gt;='Working Hours'!$C$8,$F13637&lt;'Working Hours'!$C$9),1,0))</f>
        <v/>
      </c>
    </row>
    <row r="13638">
      <c r="A13638" s="11" t="n"/>
      <c r="B13638" s="11" t="n"/>
      <c r="C13638" s="11" t="n"/>
      <c r="E13638" s="12">
        <f>IF($A13638="","",IF(ISNUMBER($A13638),$A13638,IFERROR(DATEVALUE($A13638),"")))</f>
        <v/>
      </c>
      <c r="F13638" s="12">
        <f>IF($B13638="","",IF(ISNUMBER($B13638),HOUR($B13638)*2+MINUTE($B13638)/30,IFERROR(VALUE(LEFT($B13638,FIND(":",$B13638)-1))*2+VALUE(MID($B13638,FIND(":",$B13638)+1,2))/30,"")))</f>
        <v/>
      </c>
      <c r="G13638" s="12">
        <f>IF($E13638="","",IF(WEEKDAY($E13638,2)&lt;6,1,0))</f>
        <v/>
      </c>
      <c r="H13638" s="12">
        <f>IF(OR($E13638="",$F13638=""),"",IF(AND($G13638=1,$F13638&gt;='Working Hours'!$C$8,$F13638&lt;'Working Hours'!$C$9),1,0))</f>
        <v/>
      </c>
    </row>
    <row r="13639">
      <c r="A13639" s="11" t="n"/>
      <c r="B13639" s="11" t="n"/>
      <c r="C13639" s="11" t="n"/>
      <c r="E13639" s="12">
        <f>IF($A13639="","",IF(ISNUMBER($A13639),$A13639,IFERROR(DATEVALUE($A13639),"")))</f>
        <v/>
      </c>
      <c r="F13639" s="12">
        <f>IF($B13639="","",IF(ISNUMBER($B13639),HOUR($B13639)*2+MINUTE($B13639)/30,IFERROR(VALUE(LEFT($B13639,FIND(":",$B13639)-1))*2+VALUE(MID($B13639,FIND(":",$B13639)+1,2))/30,"")))</f>
        <v/>
      </c>
      <c r="G13639" s="12">
        <f>IF($E13639="","",IF(WEEKDAY($E13639,2)&lt;6,1,0))</f>
        <v/>
      </c>
      <c r="H13639" s="12">
        <f>IF(OR($E13639="",$F13639=""),"",IF(AND($G13639=1,$F13639&gt;='Working Hours'!$C$8,$F13639&lt;'Working Hours'!$C$9),1,0))</f>
        <v/>
      </c>
    </row>
    <row r="13640">
      <c r="A13640" s="11" t="n"/>
      <c r="B13640" s="11" t="n"/>
      <c r="C13640" s="11" t="n"/>
      <c r="E13640" s="12">
        <f>IF($A13640="","",IF(ISNUMBER($A13640),$A13640,IFERROR(DATEVALUE($A13640),"")))</f>
        <v/>
      </c>
      <c r="F13640" s="12">
        <f>IF($B13640="","",IF(ISNUMBER($B13640),HOUR($B13640)*2+MINUTE($B13640)/30,IFERROR(VALUE(LEFT($B13640,FIND(":",$B13640)-1))*2+VALUE(MID($B13640,FIND(":",$B13640)+1,2))/30,"")))</f>
        <v/>
      </c>
      <c r="G13640" s="12">
        <f>IF($E13640="","",IF(WEEKDAY($E13640,2)&lt;6,1,0))</f>
        <v/>
      </c>
      <c r="H13640" s="12">
        <f>IF(OR($E13640="",$F13640=""),"",IF(AND($G13640=1,$F13640&gt;='Working Hours'!$C$8,$F13640&lt;'Working Hours'!$C$9),1,0))</f>
        <v/>
      </c>
    </row>
    <row r="13641">
      <c r="A13641" s="11" t="n"/>
      <c r="B13641" s="11" t="n"/>
      <c r="C13641" s="11" t="n"/>
      <c r="E13641" s="12">
        <f>IF($A13641="","",IF(ISNUMBER($A13641),$A13641,IFERROR(DATEVALUE($A13641),"")))</f>
        <v/>
      </c>
      <c r="F13641" s="12">
        <f>IF($B13641="","",IF(ISNUMBER($B13641),HOUR($B13641)*2+MINUTE($B13641)/30,IFERROR(VALUE(LEFT($B13641,FIND(":",$B13641)-1))*2+VALUE(MID($B13641,FIND(":",$B13641)+1,2))/30,"")))</f>
        <v/>
      </c>
      <c r="G13641" s="12">
        <f>IF($E13641="","",IF(WEEKDAY($E13641,2)&lt;6,1,0))</f>
        <v/>
      </c>
      <c r="H13641" s="12">
        <f>IF(OR($E13641="",$F13641=""),"",IF(AND($G13641=1,$F13641&gt;='Working Hours'!$C$8,$F13641&lt;'Working Hours'!$C$9),1,0))</f>
        <v/>
      </c>
    </row>
    <row r="13642">
      <c r="A13642" s="11" t="n"/>
      <c r="B13642" s="11" t="n"/>
      <c r="C13642" s="11" t="n"/>
      <c r="E13642" s="12">
        <f>IF($A13642="","",IF(ISNUMBER($A13642),$A13642,IFERROR(DATEVALUE($A13642),"")))</f>
        <v/>
      </c>
      <c r="F13642" s="12">
        <f>IF($B13642="","",IF(ISNUMBER($B13642),HOUR($B13642)*2+MINUTE($B13642)/30,IFERROR(VALUE(LEFT($B13642,FIND(":",$B13642)-1))*2+VALUE(MID($B13642,FIND(":",$B13642)+1,2))/30,"")))</f>
        <v/>
      </c>
      <c r="G13642" s="12">
        <f>IF($E13642="","",IF(WEEKDAY($E13642,2)&lt;6,1,0))</f>
        <v/>
      </c>
      <c r="H13642" s="12">
        <f>IF(OR($E13642="",$F13642=""),"",IF(AND($G13642=1,$F13642&gt;='Working Hours'!$C$8,$F13642&lt;'Working Hours'!$C$9),1,0))</f>
        <v/>
      </c>
    </row>
    <row r="13643">
      <c r="A13643" s="11" t="n"/>
      <c r="B13643" s="11" t="n"/>
      <c r="C13643" s="11" t="n"/>
      <c r="E13643" s="12">
        <f>IF($A13643="","",IF(ISNUMBER($A13643),$A13643,IFERROR(DATEVALUE($A13643),"")))</f>
        <v/>
      </c>
      <c r="F13643" s="12">
        <f>IF($B13643="","",IF(ISNUMBER($B13643),HOUR($B13643)*2+MINUTE($B13643)/30,IFERROR(VALUE(LEFT($B13643,FIND(":",$B13643)-1))*2+VALUE(MID($B13643,FIND(":",$B13643)+1,2))/30,"")))</f>
        <v/>
      </c>
      <c r="G13643" s="12">
        <f>IF($E13643="","",IF(WEEKDAY($E13643,2)&lt;6,1,0))</f>
        <v/>
      </c>
      <c r="H13643" s="12">
        <f>IF(OR($E13643="",$F13643=""),"",IF(AND($G13643=1,$F13643&gt;='Working Hours'!$C$8,$F13643&lt;'Working Hours'!$C$9),1,0))</f>
        <v/>
      </c>
    </row>
    <row r="13644">
      <c r="A13644" s="11" t="n"/>
      <c r="B13644" s="11" t="n"/>
      <c r="C13644" s="11" t="n"/>
      <c r="E13644" s="12">
        <f>IF($A13644="","",IF(ISNUMBER($A13644),$A13644,IFERROR(DATEVALUE($A13644),"")))</f>
        <v/>
      </c>
      <c r="F13644" s="12">
        <f>IF($B13644="","",IF(ISNUMBER($B13644),HOUR($B13644)*2+MINUTE($B13644)/30,IFERROR(VALUE(LEFT($B13644,FIND(":",$B13644)-1))*2+VALUE(MID($B13644,FIND(":",$B13644)+1,2))/30,"")))</f>
        <v/>
      </c>
      <c r="G13644" s="12">
        <f>IF($E13644="","",IF(WEEKDAY($E13644,2)&lt;6,1,0))</f>
        <v/>
      </c>
      <c r="H13644" s="12">
        <f>IF(OR($E13644="",$F13644=""),"",IF(AND($G13644=1,$F13644&gt;='Working Hours'!$C$8,$F13644&lt;'Working Hours'!$C$9),1,0))</f>
        <v/>
      </c>
    </row>
    <row r="13645">
      <c r="A13645" s="11" t="n"/>
      <c r="B13645" s="11" t="n"/>
      <c r="C13645" s="11" t="n"/>
      <c r="E13645" s="12">
        <f>IF($A13645="","",IF(ISNUMBER($A13645),$A13645,IFERROR(DATEVALUE($A13645),"")))</f>
        <v/>
      </c>
      <c r="F13645" s="12">
        <f>IF($B13645="","",IF(ISNUMBER($B13645),HOUR($B13645)*2+MINUTE($B13645)/30,IFERROR(VALUE(LEFT($B13645,FIND(":",$B13645)-1))*2+VALUE(MID($B13645,FIND(":",$B13645)+1,2))/30,"")))</f>
        <v/>
      </c>
      <c r="G13645" s="12">
        <f>IF($E13645="","",IF(WEEKDAY($E13645,2)&lt;6,1,0))</f>
        <v/>
      </c>
      <c r="H13645" s="12">
        <f>IF(OR($E13645="",$F13645=""),"",IF(AND($G13645=1,$F13645&gt;='Working Hours'!$C$8,$F13645&lt;'Working Hours'!$C$9),1,0))</f>
        <v/>
      </c>
    </row>
    <row r="13646">
      <c r="A13646" s="11" t="n"/>
      <c r="B13646" s="11" t="n"/>
      <c r="C13646" s="11" t="n"/>
      <c r="E13646" s="12">
        <f>IF($A13646="","",IF(ISNUMBER($A13646),$A13646,IFERROR(DATEVALUE($A13646),"")))</f>
        <v/>
      </c>
      <c r="F13646" s="12">
        <f>IF($B13646="","",IF(ISNUMBER($B13646),HOUR($B13646)*2+MINUTE($B13646)/30,IFERROR(VALUE(LEFT($B13646,FIND(":",$B13646)-1))*2+VALUE(MID($B13646,FIND(":",$B13646)+1,2))/30,"")))</f>
        <v/>
      </c>
      <c r="G13646" s="12">
        <f>IF($E13646="","",IF(WEEKDAY($E13646,2)&lt;6,1,0))</f>
        <v/>
      </c>
      <c r="H13646" s="12">
        <f>IF(OR($E13646="",$F13646=""),"",IF(AND($G13646=1,$F13646&gt;='Working Hours'!$C$8,$F13646&lt;'Working Hours'!$C$9),1,0))</f>
        <v/>
      </c>
    </row>
    <row r="13647">
      <c r="A13647" s="11" t="n"/>
      <c r="B13647" s="11" t="n"/>
      <c r="C13647" s="11" t="n"/>
      <c r="E13647" s="12">
        <f>IF($A13647="","",IF(ISNUMBER($A13647),$A13647,IFERROR(DATEVALUE($A13647),"")))</f>
        <v/>
      </c>
      <c r="F13647" s="12">
        <f>IF($B13647="","",IF(ISNUMBER($B13647),HOUR($B13647)*2+MINUTE($B13647)/30,IFERROR(VALUE(LEFT($B13647,FIND(":",$B13647)-1))*2+VALUE(MID($B13647,FIND(":",$B13647)+1,2))/30,"")))</f>
        <v/>
      </c>
      <c r="G13647" s="12">
        <f>IF($E13647="","",IF(WEEKDAY($E13647,2)&lt;6,1,0))</f>
        <v/>
      </c>
      <c r="H13647" s="12">
        <f>IF(OR($E13647="",$F13647=""),"",IF(AND($G13647=1,$F13647&gt;='Working Hours'!$C$8,$F13647&lt;'Working Hours'!$C$9),1,0))</f>
        <v/>
      </c>
    </row>
    <row r="13648">
      <c r="A13648" s="11" t="n"/>
      <c r="B13648" s="11" t="n"/>
      <c r="C13648" s="11" t="n"/>
      <c r="E13648" s="12">
        <f>IF($A13648="","",IF(ISNUMBER($A13648),$A13648,IFERROR(DATEVALUE($A13648),"")))</f>
        <v/>
      </c>
      <c r="F13648" s="12">
        <f>IF($B13648="","",IF(ISNUMBER($B13648),HOUR($B13648)*2+MINUTE($B13648)/30,IFERROR(VALUE(LEFT($B13648,FIND(":",$B13648)-1))*2+VALUE(MID($B13648,FIND(":",$B13648)+1,2))/30,"")))</f>
        <v/>
      </c>
      <c r="G13648" s="12">
        <f>IF($E13648="","",IF(WEEKDAY($E13648,2)&lt;6,1,0))</f>
        <v/>
      </c>
      <c r="H13648" s="12">
        <f>IF(OR($E13648="",$F13648=""),"",IF(AND($G13648=1,$F13648&gt;='Working Hours'!$C$8,$F13648&lt;'Working Hours'!$C$9),1,0))</f>
        <v/>
      </c>
    </row>
    <row r="13649">
      <c r="A13649" s="11" t="n"/>
      <c r="B13649" s="11" t="n"/>
      <c r="C13649" s="11" t="n"/>
      <c r="E13649" s="12">
        <f>IF($A13649="","",IF(ISNUMBER($A13649),$A13649,IFERROR(DATEVALUE($A13649),"")))</f>
        <v/>
      </c>
      <c r="F13649" s="12">
        <f>IF($B13649="","",IF(ISNUMBER($B13649),HOUR($B13649)*2+MINUTE($B13649)/30,IFERROR(VALUE(LEFT($B13649,FIND(":",$B13649)-1))*2+VALUE(MID($B13649,FIND(":",$B13649)+1,2))/30,"")))</f>
        <v/>
      </c>
      <c r="G13649" s="12">
        <f>IF($E13649="","",IF(WEEKDAY($E13649,2)&lt;6,1,0))</f>
        <v/>
      </c>
      <c r="H13649" s="12">
        <f>IF(OR($E13649="",$F13649=""),"",IF(AND($G13649=1,$F13649&gt;='Working Hours'!$C$8,$F13649&lt;'Working Hours'!$C$9),1,0))</f>
        <v/>
      </c>
    </row>
    <row r="13650">
      <c r="A13650" s="11" t="n"/>
      <c r="B13650" s="11" t="n"/>
      <c r="C13650" s="11" t="n"/>
      <c r="E13650" s="12">
        <f>IF($A13650="","",IF(ISNUMBER($A13650),$A13650,IFERROR(DATEVALUE($A13650),"")))</f>
        <v/>
      </c>
      <c r="F13650" s="12">
        <f>IF($B13650="","",IF(ISNUMBER($B13650),HOUR($B13650)*2+MINUTE($B13650)/30,IFERROR(VALUE(LEFT($B13650,FIND(":",$B13650)-1))*2+VALUE(MID($B13650,FIND(":",$B13650)+1,2))/30,"")))</f>
        <v/>
      </c>
      <c r="G13650" s="12">
        <f>IF($E13650="","",IF(WEEKDAY($E13650,2)&lt;6,1,0))</f>
        <v/>
      </c>
      <c r="H13650" s="12">
        <f>IF(OR($E13650="",$F13650=""),"",IF(AND($G13650=1,$F13650&gt;='Working Hours'!$C$8,$F13650&lt;'Working Hours'!$C$9),1,0))</f>
        <v/>
      </c>
    </row>
    <row r="13651">
      <c r="A13651" s="11" t="n"/>
      <c r="B13651" s="11" t="n"/>
      <c r="C13651" s="11" t="n"/>
      <c r="E13651" s="12">
        <f>IF($A13651="","",IF(ISNUMBER($A13651),$A13651,IFERROR(DATEVALUE($A13651),"")))</f>
        <v/>
      </c>
      <c r="F13651" s="12">
        <f>IF($B13651="","",IF(ISNUMBER($B13651),HOUR($B13651)*2+MINUTE($B13651)/30,IFERROR(VALUE(LEFT($B13651,FIND(":",$B13651)-1))*2+VALUE(MID($B13651,FIND(":",$B13651)+1,2))/30,"")))</f>
        <v/>
      </c>
      <c r="G13651" s="12">
        <f>IF($E13651="","",IF(WEEKDAY($E13651,2)&lt;6,1,0))</f>
        <v/>
      </c>
      <c r="H13651" s="12">
        <f>IF(OR($E13651="",$F13651=""),"",IF(AND($G13651=1,$F13651&gt;='Working Hours'!$C$8,$F13651&lt;'Working Hours'!$C$9),1,0))</f>
        <v/>
      </c>
    </row>
    <row r="13652">
      <c r="A13652" s="11" t="n"/>
      <c r="B13652" s="11" t="n"/>
      <c r="C13652" s="11" t="n"/>
      <c r="E13652" s="12">
        <f>IF($A13652="","",IF(ISNUMBER($A13652),$A13652,IFERROR(DATEVALUE($A13652),"")))</f>
        <v/>
      </c>
      <c r="F13652" s="12">
        <f>IF($B13652="","",IF(ISNUMBER($B13652),HOUR($B13652)*2+MINUTE($B13652)/30,IFERROR(VALUE(LEFT($B13652,FIND(":",$B13652)-1))*2+VALUE(MID($B13652,FIND(":",$B13652)+1,2))/30,"")))</f>
        <v/>
      </c>
      <c r="G13652" s="12">
        <f>IF($E13652="","",IF(WEEKDAY($E13652,2)&lt;6,1,0))</f>
        <v/>
      </c>
      <c r="H13652" s="12">
        <f>IF(OR($E13652="",$F13652=""),"",IF(AND($G13652=1,$F13652&gt;='Working Hours'!$C$8,$F13652&lt;'Working Hours'!$C$9),1,0))</f>
        <v/>
      </c>
    </row>
    <row r="13653">
      <c r="A13653" s="11" t="n"/>
      <c r="B13653" s="11" t="n"/>
      <c r="C13653" s="11" t="n"/>
      <c r="E13653" s="12">
        <f>IF($A13653="","",IF(ISNUMBER($A13653),$A13653,IFERROR(DATEVALUE($A13653),"")))</f>
        <v/>
      </c>
      <c r="F13653" s="12">
        <f>IF($B13653="","",IF(ISNUMBER($B13653),HOUR($B13653)*2+MINUTE($B13653)/30,IFERROR(VALUE(LEFT($B13653,FIND(":",$B13653)-1))*2+VALUE(MID($B13653,FIND(":",$B13653)+1,2))/30,"")))</f>
        <v/>
      </c>
      <c r="G13653" s="12">
        <f>IF($E13653="","",IF(WEEKDAY($E13653,2)&lt;6,1,0))</f>
        <v/>
      </c>
      <c r="H13653" s="12">
        <f>IF(OR($E13653="",$F13653=""),"",IF(AND($G13653=1,$F13653&gt;='Working Hours'!$C$8,$F13653&lt;'Working Hours'!$C$9),1,0))</f>
        <v/>
      </c>
    </row>
    <row r="13654">
      <c r="A13654" s="11" t="n"/>
      <c r="B13654" s="11" t="n"/>
      <c r="C13654" s="11" t="n"/>
      <c r="E13654" s="12">
        <f>IF($A13654="","",IF(ISNUMBER($A13654),$A13654,IFERROR(DATEVALUE($A13654),"")))</f>
        <v/>
      </c>
      <c r="F13654" s="12">
        <f>IF($B13654="","",IF(ISNUMBER($B13654),HOUR($B13654)*2+MINUTE($B13654)/30,IFERROR(VALUE(LEFT($B13654,FIND(":",$B13654)-1))*2+VALUE(MID($B13654,FIND(":",$B13654)+1,2))/30,"")))</f>
        <v/>
      </c>
      <c r="G13654" s="12">
        <f>IF($E13654="","",IF(WEEKDAY($E13654,2)&lt;6,1,0))</f>
        <v/>
      </c>
      <c r="H13654" s="12">
        <f>IF(OR($E13654="",$F13654=""),"",IF(AND($G13654=1,$F13654&gt;='Working Hours'!$C$8,$F13654&lt;'Working Hours'!$C$9),1,0))</f>
        <v/>
      </c>
    </row>
    <row r="13655">
      <c r="A13655" s="11" t="n"/>
      <c r="B13655" s="11" t="n"/>
      <c r="C13655" s="11" t="n"/>
      <c r="E13655" s="12">
        <f>IF($A13655="","",IF(ISNUMBER($A13655),$A13655,IFERROR(DATEVALUE($A13655),"")))</f>
        <v/>
      </c>
      <c r="F13655" s="12">
        <f>IF($B13655="","",IF(ISNUMBER($B13655),HOUR($B13655)*2+MINUTE($B13655)/30,IFERROR(VALUE(LEFT($B13655,FIND(":",$B13655)-1))*2+VALUE(MID($B13655,FIND(":",$B13655)+1,2))/30,"")))</f>
        <v/>
      </c>
      <c r="G13655" s="12">
        <f>IF($E13655="","",IF(WEEKDAY($E13655,2)&lt;6,1,0))</f>
        <v/>
      </c>
      <c r="H13655" s="12">
        <f>IF(OR($E13655="",$F13655=""),"",IF(AND($G13655=1,$F13655&gt;='Working Hours'!$C$8,$F13655&lt;'Working Hours'!$C$9),1,0))</f>
        <v/>
      </c>
    </row>
    <row r="13656">
      <c r="A13656" s="11" t="n"/>
      <c r="B13656" s="11" t="n"/>
      <c r="C13656" s="11" t="n"/>
      <c r="E13656" s="12">
        <f>IF($A13656="","",IF(ISNUMBER($A13656),$A13656,IFERROR(DATEVALUE($A13656),"")))</f>
        <v/>
      </c>
      <c r="F13656" s="12">
        <f>IF($B13656="","",IF(ISNUMBER($B13656),HOUR($B13656)*2+MINUTE($B13656)/30,IFERROR(VALUE(LEFT($B13656,FIND(":",$B13656)-1))*2+VALUE(MID($B13656,FIND(":",$B13656)+1,2))/30,"")))</f>
        <v/>
      </c>
      <c r="G13656" s="12">
        <f>IF($E13656="","",IF(WEEKDAY($E13656,2)&lt;6,1,0))</f>
        <v/>
      </c>
      <c r="H13656" s="12">
        <f>IF(OR($E13656="",$F13656=""),"",IF(AND($G13656=1,$F13656&gt;='Working Hours'!$C$8,$F13656&lt;'Working Hours'!$C$9),1,0))</f>
        <v/>
      </c>
    </row>
    <row r="13657">
      <c r="A13657" s="11" t="n"/>
      <c r="B13657" s="11" t="n"/>
      <c r="C13657" s="11" t="n"/>
      <c r="E13657" s="12">
        <f>IF($A13657="","",IF(ISNUMBER($A13657),$A13657,IFERROR(DATEVALUE($A13657),"")))</f>
        <v/>
      </c>
      <c r="F13657" s="12">
        <f>IF($B13657="","",IF(ISNUMBER($B13657),HOUR($B13657)*2+MINUTE($B13657)/30,IFERROR(VALUE(LEFT($B13657,FIND(":",$B13657)-1))*2+VALUE(MID($B13657,FIND(":",$B13657)+1,2))/30,"")))</f>
        <v/>
      </c>
      <c r="G13657" s="12">
        <f>IF($E13657="","",IF(WEEKDAY($E13657,2)&lt;6,1,0))</f>
        <v/>
      </c>
      <c r="H13657" s="12">
        <f>IF(OR($E13657="",$F13657=""),"",IF(AND($G13657=1,$F13657&gt;='Working Hours'!$C$8,$F13657&lt;'Working Hours'!$C$9),1,0))</f>
        <v/>
      </c>
    </row>
    <row r="13658">
      <c r="A13658" s="11" t="n"/>
      <c r="B13658" s="11" t="n"/>
      <c r="C13658" s="11" t="n"/>
      <c r="E13658" s="12">
        <f>IF($A13658="","",IF(ISNUMBER($A13658),$A13658,IFERROR(DATEVALUE($A13658),"")))</f>
        <v/>
      </c>
      <c r="F13658" s="12">
        <f>IF($B13658="","",IF(ISNUMBER($B13658),HOUR($B13658)*2+MINUTE($B13658)/30,IFERROR(VALUE(LEFT($B13658,FIND(":",$B13658)-1))*2+VALUE(MID($B13658,FIND(":",$B13658)+1,2))/30,"")))</f>
        <v/>
      </c>
      <c r="G13658" s="12">
        <f>IF($E13658="","",IF(WEEKDAY($E13658,2)&lt;6,1,0))</f>
        <v/>
      </c>
      <c r="H13658" s="12">
        <f>IF(OR($E13658="",$F13658=""),"",IF(AND($G13658=1,$F13658&gt;='Working Hours'!$C$8,$F13658&lt;'Working Hours'!$C$9),1,0))</f>
        <v/>
      </c>
    </row>
    <row r="13659">
      <c r="A13659" s="11" t="n"/>
      <c r="B13659" s="11" t="n"/>
      <c r="C13659" s="11" t="n"/>
      <c r="E13659" s="12">
        <f>IF($A13659="","",IF(ISNUMBER($A13659),$A13659,IFERROR(DATEVALUE($A13659),"")))</f>
        <v/>
      </c>
      <c r="F13659" s="12">
        <f>IF($B13659="","",IF(ISNUMBER($B13659),HOUR($B13659)*2+MINUTE($B13659)/30,IFERROR(VALUE(LEFT($B13659,FIND(":",$B13659)-1))*2+VALUE(MID($B13659,FIND(":",$B13659)+1,2))/30,"")))</f>
        <v/>
      </c>
      <c r="G13659" s="12">
        <f>IF($E13659="","",IF(WEEKDAY($E13659,2)&lt;6,1,0))</f>
        <v/>
      </c>
      <c r="H13659" s="12">
        <f>IF(OR($E13659="",$F13659=""),"",IF(AND($G13659=1,$F13659&gt;='Working Hours'!$C$8,$F13659&lt;'Working Hours'!$C$9),1,0))</f>
        <v/>
      </c>
    </row>
    <row r="13660">
      <c r="A13660" s="11" t="n"/>
      <c r="B13660" s="11" t="n"/>
      <c r="C13660" s="11" t="n"/>
      <c r="E13660" s="12">
        <f>IF($A13660="","",IF(ISNUMBER($A13660),$A13660,IFERROR(DATEVALUE($A13660),"")))</f>
        <v/>
      </c>
      <c r="F13660" s="12">
        <f>IF($B13660="","",IF(ISNUMBER($B13660),HOUR($B13660)*2+MINUTE($B13660)/30,IFERROR(VALUE(LEFT($B13660,FIND(":",$B13660)-1))*2+VALUE(MID($B13660,FIND(":",$B13660)+1,2))/30,"")))</f>
        <v/>
      </c>
      <c r="G13660" s="12">
        <f>IF($E13660="","",IF(WEEKDAY($E13660,2)&lt;6,1,0))</f>
        <v/>
      </c>
      <c r="H13660" s="12">
        <f>IF(OR($E13660="",$F13660=""),"",IF(AND($G13660=1,$F13660&gt;='Working Hours'!$C$8,$F13660&lt;'Working Hours'!$C$9),1,0))</f>
        <v/>
      </c>
    </row>
    <row r="13661">
      <c r="A13661" s="11" t="n"/>
      <c r="B13661" s="11" t="n"/>
      <c r="C13661" s="11" t="n"/>
      <c r="E13661" s="12">
        <f>IF($A13661="","",IF(ISNUMBER($A13661),$A13661,IFERROR(DATEVALUE($A13661),"")))</f>
        <v/>
      </c>
      <c r="F13661" s="12">
        <f>IF($B13661="","",IF(ISNUMBER($B13661),HOUR($B13661)*2+MINUTE($B13661)/30,IFERROR(VALUE(LEFT($B13661,FIND(":",$B13661)-1))*2+VALUE(MID($B13661,FIND(":",$B13661)+1,2))/30,"")))</f>
        <v/>
      </c>
      <c r="G13661" s="12">
        <f>IF($E13661="","",IF(WEEKDAY($E13661,2)&lt;6,1,0))</f>
        <v/>
      </c>
      <c r="H13661" s="12">
        <f>IF(OR($E13661="",$F13661=""),"",IF(AND($G13661=1,$F13661&gt;='Working Hours'!$C$8,$F13661&lt;'Working Hours'!$C$9),1,0))</f>
        <v/>
      </c>
    </row>
    <row r="13662">
      <c r="A13662" s="11" t="n"/>
      <c r="B13662" s="11" t="n"/>
      <c r="C13662" s="11" t="n"/>
      <c r="E13662" s="12">
        <f>IF($A13662="","",IF(ISNUMBER($A13662),$A13662,IFERROR(DATEVALUE($A13662),"")))</f>
        <v/>
      </c>
      <c r="F13662" s="12">
        <f>IF($B13662="","",IF(ISNUMBER($B13662),HOUR($B13662)*2+MINUTE($B13662)/30,IFERROR(VALUE(LEFT($B13662,FIND(":",$B13662)-1))*2+VALUE(MID($B13662,FIND(":",$B13662)+1,2))/30,"")))</f>
        <v/>
      </c>
      <c r="G13662" s="12">
        <f>IF($E13662="","",IF(WEEKDAY($E13662,2)&lt;6,1,0))</f>
        <v/>
      </c>
      <c r="H13662" s="12">
        <f>IF(OR($E13662="",$F13662=""),"",IF(AND($G13662=1,$F13662&gt;='Working Hours'!$C$8,$F13662&lt;'Working Hours'!$C$9),1,0))</f>
        <v/>
      </c>
    </row>
    <row r="13663">
      <c r="A13663" s="11" t="n"/>
      <c r="B13663" s="11" t="n"/>
      <c r="C13663" s="11" t="n"/>
      <c r="E13663" s="12">
        <f>IF($A13663="","",IF(ISNUMBER($A13663),$A13663,IFERROR(DATEVALUE($A13663),"")))</f>
        <v/>
      </c>
      <c r="F13663" s="12">
        <f>IF($B13663="","",IF(ISNUMBER($B13663),HOUR($B13663)*2+MINUTE($B13663)/30,IFERROR(VALUE(LEFT($B13663,FIND(":",$B13663)-1))*2+VALUE(MID($B13663,FIND(":",$B13663)+1,2))/30,"")))</f>
        <v/>
      </c>
      <c r="G13663" s="12">
        <f>IF($E13663="","",IF(WEEKDAY($E13663,2)&lt;6,1,0))</f>
        <v/>
      </c>
      <c r="H13663" s="12">
        <f>IF(OR($E13663="",$F13663=""),"",IF(AND($G13663=1,$F13663&gt;='Working Hours'!$C$8,$F13663&lt;'Working Hours'!$C$9),1,0))</f>
        <v/>
      </c>
    </row>
    <row r="13664">
      <c r="A13664" s="11" t="n"/>
      <c r="B13664" s="11" t="n"/>
      <c r="C13664" s="11" t="n"/>
      <c r="E13664" s="12">
        <f>IF($A13664="","",IF(ISNUMBER($A13664),$A13664,IFERROR(DATEVALUE($A13664),"")))</f>
        <v/>
      </c>
      <c r="F13664" s="12">
        <f>IF($B13664="","",IF(ISNUMBER($B13664),HOUR($B13664)*2+MINUTE($B13664)/30,IFERROR(VALUE(LEFT($B13664,FIND(":",$B13664)-1))*2+VALUE(MID($B13664,FIND(":",$B13664)+1,2))/30,"")))</f>
        <v/>
      </c>
      <c r="G13664" s="12">
        <f>IF($E13664="","",IF(WEEKDAY($E13664,2)&lt;6,1,0))</f>
        <v/>
      </c>
      <c r="H13664" s="12">
        <f>IF(OR($E13664="",$F13664=""),"",IF(AND($G13664=1,$F13664&gt;='Working Hours'!$C$8,$F13664&lt;'Working Hours'!$C$9),1,0))</f>
        <v/>
      </c>
    </row>
    <row r="13665">
      <c r="A13665" s="11" t="n"/>
      <c r="B13665" s="11" t="n"/>
      <c r="C13665" s="11" t="n"/>
      <c r="E13665" s="12">
        <f>IF($A13665="","",IF(ISNUMBER($A13665),$A13665,IFERROR(DATEVALUE($A13665),"")))</f>
        <v/>
      </c>
      <c r="F13665" s="12">
        <f>IF($B13665="","",IF(ISNUMBER($B13665),HOUR($B13665)*2+MINUTE($B13665)/30,IFERROR(VALUE(LEFT($B13665,FIND(":",$B13665)-1))*2+VALUE(MID($B13665,FIND(":",$B13665)+1,2))/30,"")))</f>
        <v/>
      </c>
      <c r="G13665" s="12">
        <f>IF($E13665="","",IF(WEEKDAY($E13665,2)&lt;6,1,0))</f>
        <v/>
      </c>
      <c r="H13665" s="12">
        <f>IF(OR($E13665="",$F13665=""),"",IF(AND($G13665=1,$F13665&gt;='Working Hours'!$C$8,$F13665&lt;'Working Hours'!$C$9),1,0))</f>
        <v/>
      </c>
    </row>
    <row r="13666">
      <c r="A13666" s="11" t="n"/>
      <c r="B13666" s="11" t="n"/>
      <c r="C13666" s="11" t="n"/>
      <c r="E13666" s="12">
        <f>IF($A13666="","",IF(ISNUMBER($A13666),$A13666,IFERROR(DATEVALUE($A13666),"")))</f>
        <v/>
      </c>
      <c r="F13666" s="12">
        <f>IF($B13666="","",IF(ISNUMBER($B13666),HOUR($B13666)*2+MINUTE($B13666)/30,IFERROR(VALUE(LEFT($B13666,FIND(":",$B13666)-1))*2+VALUE(MID($B13666,FIND(":",$B13666)+1,2))/30,"")))</f>
        <v/>
      </c>
      <c r="G13666" s="12">
        <f>IF($E13666="","",IF(WEEKDAY($E13666,2)&lt;6,1,0))</f>
        <v/>
      </c>
      <c r="H13666" s="12">
        <f>IF(OR($E13666="",$F13666=""),"",IF(AND($G13666=1,$F13666&gt;='Working Hours'!$C$8,$F13666&lt;'Working Hours'!$C$9),1,0))</f>
        <v/>
      </c>
    </row>
    <row r="13667">
      <c r="A13667" s="11" t="n"/>
      <c r="B13667" s="11" t="n"/>
      <c r="C13667" s="11" t="n"/>
      <c r="E13667" s="12">
        <f>IF($A13667="","",IF(ISNUMBER($A13667),$A13667,IFERROR(DATEVALUE($A13667),"")))</f>
        <v/>
      </c>
      <c r="F13667" s="12">
        <f>IF($B13667="","",IF(ISNUMBER($B13667),HOUR($B13667)*2+MINUTE($B13667)/30,IFERROR(VALUE(LEFT($B13667,FIND(":",$B13667)-1))*2+VALUE(MID($B13667,FIND(":",$B13667)+1,2))/30,"")))</f>
        <v/>
      </c>
      <c r="G13667" s="12">
        <f>IF($E13667="","",IF(WEEKDAY($E13667,2)&lt;6,1,0))</f>
        <v/>
      </c>
      <c r="H13667" s="12">
        <f>IF(OR($E13667="",$F13667=""),"",IF(AND($G13667=1,$F13667&gt;='Working Hours'!$C$8,$F13667&lt;'Working Hours'!$C$9),1,0))</f>
        <v/>
      </c>
    </row>
    <row r="13668">
      <c r="A13668" s="11" t="n"/>
      <c r="B13668" s="11" t="n"/>
      <c r="C13668" s="11" t="n"/>
      <c r="E13668" s="12">
        <f>IF($A13668="","",IF(ISNUMBER($A13668),$A13668,IFERROR(DATEVALUE($A13668),"")))</f>
        <v/>
      </c>
      <c r="F13668" s="12">
        <f>IF($B13668="","",IF(ISNUMBER($B13668),HOUR($B13668)*2+MINUTE($B13668)/30,IFERROR(VALUE(LEFT($B13668,FIND(":",$B13668)-1))*2+VALUE(MID($B13668,FIND(":",$B13668)+1,2))/30,"")))</f>
        <v/>
      </c>
      <c r="G13668" s="12">
        <f>IF($E13668="","",IF(WEEKDAY($E13668,2)&lt;6,1,0))</f>
        <v/>
      </c>
      <c r="H13668" s="12">
        <f>IF(OR($E13668="",$F13668=""),"",IF(AND($G13668=1,$F13668&gt;='Working Hours'!$C$8,$F13668&lt;'Working Hours'!$C$9),1,0))</f>
        <v/>
      </c>
    </row>
    <row r="13669">
      <c r="A13669" s="11" t="n"/>
      <c r="B13669" s="11" t="n"/>
      <c r="C13669" s="11" t="n"/>
      <c r="E13669" s="12">
        <f>IF($A13669="","",IF(ISNUMBER($A13669),$A13669,IFERROR(DATEVALUE($A13669),"")))</f>
        <v/>
      </c>
      <c r="F13669" s="12">
        <f>IF($B13669="","",IF(ISNUMBER($B13669),HOUR($B13669)*2+MINUTE($B13669)/30,IFERROR(VALUE(LEFT($B13669,FIND(":",$B13669)-1))*2+VALUE(MID($B13669,FIND(":",$B13669)+1,2))/30,"")))</f>
        <v/>
      </c>
      <c r="G13669" s="12">
        <f>IF($E13669="","",IF(WEEKDAY($E13669,2)&lt;6,1,0))</f>
        <v/>
      </c>
      <c r="H13669" s="12">
        <f>IF(OR($E13669="",$F13669=""),"",IF(AND($G13669=1,$F13669&gt;='Working Hours'!$C$8,$F13669&lt;'Working Hours'!$C$9),1,0))</f>
        <v/>
      </c>
    </row>
    <row r="13670">
      <c r="A13670" s="11" t="n"/>
      <c r="B13670" s="11" t="n"/>
      <c r="C13670" s="11" t="n"/>
      <c r="E13670" s="12">
        <f>IF($A13670="","",IF(ISNUMBER($A13670),$A13670,IFERROR(DATEVALUE($A13670),"")))</f>
        <v/>
      </c>
      <c r="F13670" s="12">
        <f>IF($B13670="","",IF(ISNUMBER($B13670),HOUR($B13670)*2+MINUTE($B13670)/30,IFERROR(VALUE(LEFT($B13670,FIND(":",$B13670)-1))*2+VALUE(MID($B13670,FIND(":",$B13670)+1,2))/30,"")))</f>
        <v/>
      </c>
      <c r="G13670" s="12">
        <f>IF($E13670="","",IF(WEEKDAY($E13670,2)&lt;6,1,0))</f>
        <v/>
      </c>
      <c r="H13670" s="12">
        <f>IF(OR($E13670="",$F13670=""),"",IF(AND($G13670=1,$F13670&gt;='Working Hours'!$C$8,$F13670&lt;'Working Hours'!$C$9),1,0))</f>
        <v/>
      </c>
    </row>
    <row r="13671">
      <c r="A13671" s="11" t="n"/>
      <c r="B13671" s="11" t="n"/>
      <c r="C13671" s="11" t="n"/>
      <c r="E13671" s="12">
        <f>IF($A13671="","",IF(ISNUMBER($A13671),$A13671,IFERROR(DATEVALUE($A13671),"")))</f>
        <v/>
      </c>
      <c r="F13671" s="12">
        <f>IF($B13671="","",IF(ISNUMBER($B13671),HOUR($B13671)*2+MINUTE($B13671)/30,IFERROR(VALUE(LEFT($B13671,FIND(":",$B13671)-1))*2+VALUE(MID($B13671,FIND(":",$B13671)+1,2))/30,"")))</f>
        <v/>
      </c>
      <c r="G13671" s="12">
        <f>IF($E13671="","",IF(WEEKDAY($E13671,2)&lt;6,1,0))</f>
        <v/>
      </c>
      <c r="H13671" s="12">
        <f>IF(OR($E13671="",$F13671=""),"",IF(AND($G13671=1,$F13671&gt;='Working Hours'!$C$8,$F13671&lt;'Working Hours'!$C$9),1,0))</f>
        <v/>
      </c>
    </row>
    <row r="13672">
      <c r="A13672" s="11" t="n"/>
      <c r="B13672" s="11" t="n"/>
      <c r="C13672" s="11" t="n"/>
      <c r="E13672" s="12">
        <f>IF($A13672="","",IF(ISNUMBER($A13672),$A13672,IFERROR(DATEVALUE($A13672),"")))</f>
        <v/>
      </c>
      <c r="F13672" s="12">
        <f>IF($B13672="","",IF(ISNUMBER($B13672),HOUR($B13672)*2+MINUTE($B13672)/30,IFERROR(VALUE(LEFT($B13672,FIND(":",$B13672)-1))*2+VALUE(MID($B13672,FIND(":",$B13672)+1,2))/30,"")))</f>
        <v/>
      </c>
      <c r="G13672" s="12">
        <f>IF($E13672="","",IF(WEEKDAY($E13672,2)&lt;6,1,0))</f>
        <v/>
      </c>
      <c r="H13672" s="12">
        <f>IF(OR($E13672="",$F13672=""),"",IF(AND($G13672=1,$F13672&gt;='Working Hours'!$C$8,$F13672&lt;'Working Hours'!$C$9),1,0))</f>
        <v/>
      </c>
    </row>
    <row r="13673">
      <c r="A13673" s="11" t="n"/>
      <c r="B13673" s="11" t="n"/>
      <c r="C13673" s="11" t="n"/>
      <c r="E13673" s="12">
        <f>IF($A13673="","",IF(ISNUMBER($A13673),$A13673,IFERROR(DATEVALUE($A13673),"")))</f>
        <v/>
      </c>
      <c r="F13673" s="12">
        <f>IF($B13673="","",IF(ISNUMBER($B13673),HOUR($B13673)*2+MINUTE($B13673)/30,IFERROR(VALUE(LEFT($B13673,FIND(":",$B13673)-1))*2+VALUE(MID($B13673,FIND(":",$B13673)+1,2))/30,"")))</f>
        <v/>
      </c>
      <c r="G13673" s="12">
        <f>IF($E13673="","",IF(WEEKDAY($E13673,2)&lt;6,1,0))</f>
        <v/>
      </c>
      <c r="H13673" s="12">
        <f>IF(OR($E13673="",$F13673=""),"",IF(AND($G13673=1,$F13673&gt;='Working Hours'!$C$8,$F13673&lt;'Working Hours'!$C$9),1,0))</f>
        <v/>
      </c>
    </row>
    <row r="13674">
      <c r="A13674" s="11" t="n"/>
      <c r="B13674" s="11" t="n"/>
      <c r="C13674" s="11" t="n"/>
      <c r="E13674" s="12">
        <f>IF($A13674="","",IF(ISNUMBER($A13674),$A13674,IFERROR(DATEVALUE($A13674),"")))</f>
        <v/>
      </c>
      <c r="F13674" s="12">
        <f>IF($B13674="","",IF(ISNUMBER($B13674),HOUR($B13674)*2+MINUTE($B13674)/30,IFERROR(VALUE(LEFT($B13674,FIND(":",$B13674)-1))*2+VALUE(MID($B13674,FIND(":",$B13674)+1,2))/30,"")))</f>
        <v/>
      </c>
      <c r="G13674" s="12">
        <f>IF($E13674="","",IF(WEEKDAY($E13674,2)&lt;6,1,0))</f>
        <v/>
      </c>
      <c r="H13674" s="12">
        <f>IF(OR($E13674="",$F13674=""),"",IF(AND($G13674=1,$F13674&gt;='Working Hours'!$C$8,$F13674&lt;'Working Hours'!$C$9),1,0))</f>
        <v/>
      </c>
    </row>
    <row r="13675">
      <c r="A13675" s="11" t="n"/>
      <c r="B13675" s="11" t="n"/>
      <c r="C13675" s="11" t="n"/>
      <c r="E13675" s="12">
        <f>IF($A13675="","",IF(ISNUMBER($A13675),$A13675,IFERROR(DATEVALUE($A13675),"")))</f>
        <v/>
      </c>
      <c r="F13675" s="12">
        <f>IF($B13675="","",IF(ISNUMBER($B13675),HOUR($B13675)*2+MINUTE($B13675)/30,IFERROR(VALUE(LEFT($B13675,FIND(":",$B13675)-1))*2+VALUE(MID($B13675,FIND(":",$B13675)+1,2))/30,"")))</f>
        <v/>
      </c>
      <c r="G13675" s="12">
        <f>IF($E13675="","",IF(WEEKDAY($E13675,2)&lt;6,1,0))</f>
        <v/>
      </c>
      <c r="H13675" s="12">
        <f>IF(OR($E13675="",$F13675=""),"",IF(AND($G13675=1,$F13675&gt;='Working Hours'!$C$8,$F13675&lt;'Working Hours'!$C$9),1,0))</f>
        <v/>
      </c>
    </row>
    <row r="13676">
      <c r="A13676" s="11" t="n"/>
      <c r="B13676" s="11" t="n"/>
      <c r="C13676" s="11" t="n"/>
      <c r="E13676" s="12">
        <f>IF($A13676="","",IF(ISNUMBER($A13676),$A13676,IFERROR(DATEVALUE($A13676),"")))</f>
        <v/>
      </c>
      <c r="F13676" s="12">
        <f>IF($B13676="","",IF(ISNUMBER($B13676),HOUR($B13676)*2+MINUTE($B13676)/30,IFERROR(VALUE(LEFT($B13676,FIND(":",$B13676)-1))*2+VALUE(MID($B13676,FIND(":",$B13676)+1,2))/30,"")))</f>
        <v/>
      </c>
      <c r="G13676" s="12">
        <f>IF($E13676="","",IF(WEEKDAY($E13676,2)&lt;6,1,0))</f>
        <v/>
      </c>
      <c r="H13676" s="12">
        <f>IF(OR($E13676="",$F13676=""),"",IF(AND($G13676=1,$F13676&gt;='Working Hours'!$C$8,$F13676&lt;'Working Hours'!$C$9),1,0))</f>
        <v/>
      </c>
    </row>
    <row r="13677">
      <c r="A13677" s="11" t="n"/>
      <c r="B13677" s="11" t="n"/>
      <c r="C13677" s="11" t="n"/>
      <c r="E13677" s="12">
        <f>IF($A13677="","",IF(ISNUMBER($A13677),$A13677,IFERROR(DATEVALUE($A13677),"")))</f>
        <v/>
      </c>
      <c r="F13677" s="12">
        <f>IF($B13677="","",IF(ISNUMBER($B13677),HOUR($B13677)*2+MINUTE($B13677)/30,IFERROR(VALUE(LEFT($B13677,FIND(":",$B13677)-1))*2+VALUE(MID($B13677,FIND(":",$B13677)+1,2))/30,"")))</f>
        <v/>
      </c>
      <c r="G13677" s="12">
        <f>IF($E13677="","",IF(WEEKDAY($E13677,2)&lt;6,1,0))</f>
        <v/>
      </c>
      <c r="H13677" s="12">
        <f>IF(OR($E13677="",$F13677=""),"",IF(AND($G13677=1,$F13677&gt;='Working Hours'!$C$8,$F13677&lt;'Working Hours'!$C$9),1,0))</f>
        <v/>
      </c>
    </row>
    <row r="13678">
      <c r="A13678" s="11" t="n"/>
      <c r="B13678" s="11" t="n"/>
      <c r="C13678" s="11" t="n"/>
      <c r="E13678" s="12">
        <f>IF($A13678="","",IF(ISNUMBER($A13678),$A13678,IFERROR(DATEVALUE($A13678),"")))</f>
        <v/>
      </c>
      <c r="F13678" s="12">
        <f>IF($B13678="","",IF(ISNUMBER($B13678),HOUR($B13678)*2+MINUTE($B13678)/30,IFERROR(VALUE(LEFT($B13678,FIND(":",$B13678)-1))*2+VALUE(MID($B13678,FIND(":",$B13678)+1,2))/30,"")))</f>
        <v/>
      </c>
      <c r="G13678" s="12">
        <f>IF($E13678="","",IF(WEEKDAY($E13678,2)&lt;6,1,0))</f>
        <v/>
      </c>
      <c r="H13678" s="12">
        <f>IF(OR($E13678="",$F13678=""),"",IF(AND($G13678=1,$F13678&gt;='Working Hours'!$C$8,$F13678&lt;'Working Hours'!$C$9),1,0))</f>
        <v/>
      </c>
    </row>
    <row r="13679">
      <c r="A13679" s="11" t="n"/>
      <c r="B13679" s="11" t="n"/>
      <c r="C13679" s="11" t="n"/>
      <c r="E13679" s="12">
        <f>IF($A13679="","",IF(ISNUMBER($A13679),$A13679,IFERROR(DATEVALUE($A13679),"")))</f>
        <v/>
      </c>
      <c r="F13679" s="12">
        <f>IF($B13679="","",IF(ISNUMBER($B13679),HOUR($B13679)*2+MINUTE($B13679)/30,IFERROR(VALUE(LEFT($B13679,FIND(":",$B13679)-1))*2+VALUE(MID($B13679,FIND(":",$B13679)+1,2))/30,"")))</f>
        <v/>
      </c>
      <c r="G13679" s="12">
        <f>IF($E13679="","",IF(WEEKDAY($E13679,2)&lt;6,1,0))</f>
        <v/>
      </c>
      <c r="H13679" s="12">
        <f>IF(OR($E13679="",$F13679=""),"",IF(AND($G13679=1,$F13679&gt;='Working Hours'!$C$8,$F13679&lt;'Working Hours'!$C$9),1,0))</f>
        <v/>
      </c>
    </row>
    <row r="13680">
      <c r="A13680" s="11" t="n"/>
      <c r="B13680" s="11" t="n"/>
      <c r="C13680" s="11" t="n"/>
      <c r="E13680" s="12">
        <f>IF($A13680="","",IF(ISNUMBER($A13680),$A13680,IFERROR(DATEVALUE($A13680),"")))</f>
        <v/>
      </c>
      <c r="F13680" s="12">
        <f>IF($B13680="","",IF(ISNUMBER($B13680),HOUR($B13680)*2+MINUTE($B13680)/30,IFERROR(VALUE(LEFT($B13680,FIND(":",$B13680)-1))*2+VALUE(MID($B13680,FIND(":",$B13680)+1,2))/30,"")))</f>
        <v/>
      </c>
      <c r="G13680" s="12">
        <f>IF($E13680="","",IF(WEEKDAY($E13680,2)&lt;6,1,0))</f>
        <v/>
      </c>
      <c r="H13680" s="12">
        <f>IF(OR($E13680="",$F13680=""),"",IF(AND($G13680=1,$F13680&gt;='Working Hours'!$C$8,$F13680&lt;'Working Hours'!$C$9),1,0))</f>
        <v/>
      </c>
    </row>
    <row r="13681">
      <c r="A13681" s="11" t="n"/>
      <c r="B13681" s="11" t="n"/>
      <c r="C13681" s="11" t="n"/>
      <c r="E13681" s="12">
        <f>IF($A13681="","",IF(ISNUMBER($A13681),$A13681,IFERROR(DATEVALUE($A13681),"")))</f>
        <v/>
      </c>
      <c r="F13681" s="12">
        <f>IF($B13681="","",IF(ISNUMBER($B13681),HOUR($B13681)*2+MINUTE($B13681)/30,IFERROR(VALUE(LEFT($B13681,FIND(":",$B13681)-1))*2+VALUE(MID($B13681,FIND(":",$B13681)+1,2))/30,"")))</f>
        <v/>
      </c>
      <c r="G13681" s="12">
        <f>IF($E13681="","",IF(WEEKDAY($E13681,2)&lt;6,1,0))</f>
        <v/>
      </c>
      <c r="H13681" s="12">
        <f>IF(OR($E13681="",$F13681=""),"",IF(AND($G13681=1,$F13681&gt;='Working Hours'!$C$8,$F13681&lt;'Working Hours'!$C$9),1,0))</f>
        <v/>
      </c>
    </row>
    <row r="13682">
      <c r="A13682" s="11" t="n"/>
      <c r="B13682" s="11" t="n"/>
      <c r="C13682" s="11" t="n"/>
      <c r="E13682" s="12">
        <f>IF($A13682="","",IF(ISNUMBER($A13682),$A13682,IFERROR(DATEVALUE($A13682),"")))</f>
        <v/>
      </c>
      <c r="F13682" s="12">
        <f>IF($B13682="","",IF(ISNUMBER($B13682),HOUR($B13682)*2+MINUTE($B13682)/30,IFERROR(VALUE(LEFT($B13682,FIND(":",$B13682)-1))*2+VALUE(MID($B13682,FIND(":",$B13682)+1,2))/30,"")))</f>
        <v/>
      </c>
      <c r="G13682" s="12">
        <f>IF($E13682="","",IF(WEEKDAY($E13682,2)&lt;6,1,0))</f>
        <v/>
      </c>
      <c r="H13682" s="12">
        <f>IF(OR($E13682="",$F13682=""),"",IF(AND($G13682=1,$F13682&gt;='Working Hours'!$C$8,$F13682&lt;'Working Hours'!$C$9),1,0))</f>
        <v/>
      </c>
    </row>
    <row r="13683">
      <c r="A13683" s="11" t="n"/>
      <c r="B13683" s="11" t="n"/>
      <c r="C13683" s="11" t="n"/>
      <c r="E13683" s="12">
        <f>IF($A13683="","",IF(ISNUMBER($A13683),$A13683,IFERROR(DATEVALUE($A13683),"")))</f>
        <v/>
      </c>
      <c r="F13683" s="12">
        <f>IF($B13683="","",IF(ISNUMBER($B13683),HOUR($B13683)*2+MINUTE($B13683)/30,IFERROR(VALUE(LEFT($B13683,FIND(":",$B13683)-1))*2+VALUE(MID($B13683,FIND(":",$B13683)+1,2))/30,"")))</f>
        <v/>
      </c>
      <c r="G13683" s="12">
        <f>IF($E13683="","",IF(WEEKDAY($E13683,2)&lt;6,1,0))</f>
        <v/>
      </c>
      <c r="H13683" s="12">
        <f>IF(OR($E13683="",$F13683=""),"",IF(AND($G13683=1,$F13683&gt;='Working Hours'!$C$8,$F13683&lt;'Working Hours'!$C$9),1,0))</f>
        <v/>
      </c>
    </row>
    <row r="13684">
      <c r="A13684" s="11" t="n"/>
      <c r="B13684" s="11" t="n"/>
      <c r="C13684" s="11" t="n"/>
      <c r="E13684" s="12">
        <f>IF($A13684="","",IF(ISNUMBER($A13684),$A13684,IFERROR(DATEVALUE($A13684),"")))</f>
        <v/>
      </c>
      <c r="F13684" s="12">
        <f>IF($B13684="","",IF(ISNUMBER($B13684),HOUR($B13684)*2+MINUTE($B13684)/30,IFERROR(VALUE(LEFT($B13684,FIND(":",$B13684)-1))*2+VALUE(MID($B13684,FIND(":",$B13684)+1,2))/30,"")))</f>
        <v/>
      </c>
      <c r="G13684" s="12">
        <f>IF($E13684="","",IF(WEEKDAY($E13684,2)&lt;6,1,0))</f>
        <v/>
      </c>
      <c r="H13684" s="12">
        <f>IF(OR($E13684="",$F13684=""),"",IF(AND($G13684=1,$F13684&gt;='Working Hours'!$C$8,$F13684&lt;'Working Hours'!$C$9),1,0))</f>
        <v/>
      </c>
    </row>
    <row r="13685">
      <c r="A13685" s="11" t="n"/>
      <c r="B13685" s="11" t="n"/>
      <c r="C13685" s="11" t="n"/>
      <c r="E13685" s="12">
        <f>IF($A13685="","",IF(ISNUMBER($A13685),$A13685,IFERROR(DATEVALUE($A13685),"")))</f>
        <v/>
      </c>
      <c r="F13685" s="12">
        <f>IF($B13685="","",IF(ISNUMBER($B13685),HOUR($B13685)*2+MINUTE($B13685)/30,IFERROR(VALUE(LEFT($B13685,FIND(":",$B13685)-1))*2+VALUE(MID($B13685,FIND(":",$B13685)+1,2))/30,"")))</f>
        <v/>
      </c>
      <c r="G13685" s="12">
        <f>IF($E13685="","",IF(WEEKDAY($E13685,2)&lt;6,1,0))</f>
        <v/>
      </c>
      <c r="H13685" s="12">
        <f>IF(OR($E13685="",$F13685=""),"",IF(AND($G13685=1,$F13685&gt;='Working Hours'!$C$8,$F13685&lt;'Working Hours'!$C$9),1,0))</f>
        <v/>
      </c>
    </row>
    <row r="13686">
      <c r="A13686" s="11" t="n"/>
      <c r="B13686" s="11" t="n"/>
      <c r="C13686" s="11" t="n"/>
      <c r="E13686" s="12">
        <f>IF($A13686="","",IF(ISNUMBER($A13686),$A13686,IFERROR(DATEVALUE($A13686),"")))</f>
        <v/>
      </c>
      <c r="F13686" s="12">
        <f>IF($B13686="","",IF(ISNUMBER($B13686),HOUR($B13686)*2+MINUTE($B13686)/30,IFERROR(VALUE(LEFT($B13686,FIND(":",$B13686)-1))*2+VALUE(MID($B13686,FIND(":",$B13686)+1,2))/30,"")))</f>
        <v/>
      </c>
      <c r="G13686" s="12">
        <f>IF($E13686="","",IF(WEEKDAY($E13686,2)&lt;6,1,0))</f>
        <v/>
      </c>
      <c r="H13686" s="12">
        <f>IF(OR($E13686="",$F13686=""),"",IF(AND($G13686=1,$F13686&gt;='Working Hours'!$C$8,$F13686&lt;'Working Hours'!$C$9),1,0))</f>
        <v/>
      </c>
    </row>
    <row r="13687">
      <c r="A13687" s="11" t="n"/>
      <c r="B13687" s="11" t="n"/>
      <c r="C13687" s="11" t="n"/>
      <c r="E13687" s="12">
        <f>IF($A13687="","",IF(ISNUMBER($A13687),$A13687,IFERROR(DATEVALUE($A13687),"")))</f>
        <v/>
      </c>
      <c r="F13687" s="12">
        <f>IF($B13687="","",IF(ISNUMBER($B13687),HOUR($B13687)*2+MINUTE($B13687)/30,IFERROR(VALUE(LEFT($B13687,FIND(":",$B13687)-1))*2+VALUE(MID($B13687,FIND(":",$B13687)+1,2))/30,"")))</f>
        <v/>
      </c>
      <c r="G13687" s="12">
        <f>IF($E13687="","",IF(WEEKDAY($E13687,2)&lt;6,1,0))</f>
        <v/>
      </c>
      <c r="H13687" s="12">
        <f>IF(OR($E13687="",$F13687=""),"",IF(AND($G13687=1,$F13687&gt;='Working Hours'!$C$8,$F13687&lt;'Working Hours'!$C$9),1,0))</f>
        <v/>
      </c>
    </row>
    <row r="13688">
      <c r="A13688" s="11" t="n"/>
      <c r="B13688" s="11" t="n"/>
      <c r="C13688" s="11" t="n"/>
      <c r="E13688" s="12">
        <f>IF($A13688="","",IF(ISNUMBER($A13688),$A13688,IFERROR(DATEVALUE($A13688),"")))</f>
        <v/>
      </c>
      <c r="F13688" s="12">
        <f>IF($B13688="","",IF(ISNUMBER($B13688),HOUR($B13688)*2+MINUTE($B13688)/30,IFERROR(VALUE(LEFT($B13688,FIND(":",$B13688)-1))*2+VALUE(MID($B13688,FIND(":",$B13688)+1,2))/30,"")))</f>
        <v/>
      </c>
      <c r="G13688" s="12">
        <f>IF($E13688="","",IF(WEEKDAY($E13688,2)&lt;6,1,0))</f>
        <v/>
      </c>
      <c r="H13688" s="12">
        <f>IF(OR($E13688="",$F13688=""),"",IF(AND($G13688=1,$F13688&gt;='Working Hours'!$C$8,$F13688&lt;'Working Hours'!$C$9),1,0))</f>
        <v/>
      </c>
    </row>
    <row r="13689">
      <c r="A13689" s="11" t="n"/>
      <c r="B13689" s="11" t="n"/>
      <c r="C13689" s="11" t="n"/>
      <c r="E13689" s="12">
        <f>IF($A13689="","",IF(ISNUMBER($A13689),$A13689,IFERROR(DATEVALUE($A13689),"")))</f>
        <v/>
      </c>
      <c r="F13689" s="12">
        <f>IF($B13689="","",IF(ISNUMBER($B13689),HOUR($B13689)*2+MINUTE($B13689)/30,IFERROR(VALUE(LEFT($B13689,FIND(":",$B13689)-1))*2+VALUE(MID($B13689,FIND(":",$B13689)+1,2))/30,"")))</f>
        <v/>
      </c>
      <c r="G13689" s="12">
        <f>IF($E13689="","",IF(WEEKDAY($E13689,2)&lt;6,1,0))</f>
        <v/>
      </c>
      <c r="H13689" s="12">
        <f>IF(OR($E13689="",$F13689=""),"",IF(AND($G13689=1,$F13689&gt;='Working Hours'!$C$8,$F13689&lt;'Working Hours'!$C$9),1,0))</f>
        <v/>
      </c>
    </row>
    <row r="13690">
      <c r="A13690" s="11" t="n"/>
      <c r="B13690" s="11" t="n"/>
      <c r="C13690" s="11" t="n"/>
      <c r="E13690" s="12">
        <f>IF($A13690="","",IF(ISNUMBER($A13690),$A13690,IFERROR(DATEVALUE($A13690),"")))</f>
        <v/>
      </c>
      <c r="F13690" s="12">
        <f>IF($B13690="","",IF(ISNUMBER($B13690),HOUR($B13690)*2+MINUTE($B13690)/30,IFERROR(VALUE(LEFT($B13690,FIND(":",$B13690)-1))*2+VALUE(MID($B13690,FIND(":",$B13690)+1,2))/30,"")))</f>
        <v/>
      </c>
      <c r="G13690" s="12">
        <f>IF($E13690="","",IF(WEEKDAY($E13690,2)&lt;6,1,0))</f>
        <v/>
      </c>
      <c r="H13690" s="12">
        <f>IF(OR($E13690="",$F13690=""),"",IF(AND($G13690=1,$F13690&gt;='Working Hours'!$C$8,$F13690&lt;'Working Hours'!$C$9),1,0))</f>
        <v/>
      </c>
    </row>
    <row r="13691">
      <c r="A13691" s="11" t="n"/>
      <c r="B13691" s="11" t="n"/>
      <c r="C13691" s="11" t="n"/>
      <c r="E13691" s="12">
        <f>IF($A13691="","",IF(ISNUMBER($A13691),$A13691,IFERROR(DATEVALUE($A13691),"")))</f>
        <v/>
      </c>
      <c r="F13691" s="12">
        <f>IF($B13691="","",IF(ISNUMBER($B13691),HOUR($B13691)*2+MINUTE($B13691)/30,IFERROR(VALUE(LEFT($B13691,FIND(":",$B13691)-1))*2+VALUE(MID($B13691,FIND(":",$B13691)+1,2))/30,"")))</f>
        <v/>
      </c>
      <c r="G13691" s="12">
        <f>IF($E13691="","",IF(WEEKDAY($E13691,2)&lt;6,1,0))</f>
        <v/>
      </c>
      <c r="H13691" s="12">
        <f>IF(OR($E13691="",$F13691=""),"",IF(AND($G13691=1,$F13691&gt;='Working Hours'!$C$8,$F13691&lt;'Working Hours'!$C$9),1,0))</f>
        <v/>
      </c>
    </row>
    <row r="13692">
      <c r="A13692" s="11" t="n"/>
      <c r="B13692" s="11" t="n"/>
      <c r="C13692" s="11" t="n"/>
      <c r="E13692" s="12">
        <f>IF($A13692="","",IF(ISNUMBER($A13692),$A13692,IFERROR(DATEVALUE($A13692),"")))</f>
        <v/>
      </c>
      <c r="F13692" s="12">
        <f>IF($B13692="","",IF(ISNUMBER($B13692),HOUR($B13692)*2+MINUTE($B13692)/30,IFERROR(VALUE(LEFT($B13692,FIND(":",$B13692)-1))*2+VALUE(MID($B13692,FIND(":",$B13692)+1,2))/30,"")))</f>
        <v/>
      </c>
      <c r="G13692" s="12">
        <f>IF($E13692="","",IF(WEEKDAY($E13692,2)&lt;6,1,0))</f>
        <v/>
      </c>
      <c r="H13692" s="12">
        <f>IF(OR($E13692="",$F13692=""),"",IF(AND($G13692=1,$F13692&gt;='Working Hours'!$C$8,$F13692&lt;'Working Hours'!$C$9),1,0))</f>
        <v/>
      </c>
    </row>
    <row r="13693">
      <c r="A13693" s="11" t="n"/>
      <c r="B13693" s="11" t="n"/>
      <c r="C13693" s="11" t="n"/>
      <c r="E13693" s="12">
        <f>IF($A13693="","",IF(ISNUMBER($A13693),$A13693,IFERROR(DATEVALUE($A13693),"")))</f>
        <v/>
      </c>
      <c r="F13693" s="12">
        <f>IF($B13693="","",IF(ISNUMBER($B13693),HOUR($B13693)*2+MINUTE($B13693)/30,IFERROR(VALUE(LEFT($B13693,FIND(":",$B13693)-1))*2+VALUE(MID($B13693,FIND(":",$B13693)+1,2))/30,"")))</f>
        <v/>
      </c>
      <c r="G13693" s="12">
        <f>IF($E13693="","",IF(WEEKDAY($E13693,2)&lt;6,1,0))</f>
        <v/>
      </c>
      <c r="H13693" s="12">
        <f>IF(OR($E13693="",$F13693=""),"",IF(AND($G13693=1,$F13693&gt;='Working Hours'!$C$8,$F13693&lt;'Working Hours'!$C$9),1,0))</f>
        <v/>
      </c>
    </row>
    <row r="13694">
      <c r="A13694" s="11" t="n"/>
      <c r="B13694" s="11" t="n"/>
      <c r="C13694" s="11" t="n"/>
      <c r="E13694" s="12">
        <f>IF($A13694="","",IF(ISNUMBER($A13694),$A13694,IFERROR(DATEVALUE($A13694),"")))</f>
        <v/>
      </c>
      <c r="F13694" s="12">
        <f>IF($B13694="","",IF(ISNUMBER($B13694),HOUR($B13694)*2+MINUTE($B13694)/30,IFERROR(VALUE(LEFT($B13694,FIND(":",$B13694)-1))*2+VALUE(MID($B13694,FIND(":",$B13694)+1,2))/30,"")))</f>
        <v/>
      </c>
      <c r="G13694" s="12">
        <f>IF($E13694="","",IF(WEEKDAY($E13694,2)&lt;6,1,0))</f>
        <v/>
      </c>
      <c r="H13694" s="12">
        <f>IF(OR($E13694="",$F13694=""),"",IF(AND($G13694=1,$F13694&gt;='Working Hours'!$C$8,$F13694&lt;'Working Hours'!$C$9),1,0))</f>
        <v/>
      </c>
    </row>
    <row r="13695">
      <c r="A13695" s="11" t="n"/>
      <c r="B13695" s="11" t="n"/>
      <c r="C13695" s="11" t="n"/>
      <c r="E13695" s="12">
        <f>IF($A13695="","",IF(ISNUMBER($A13695),$A13695,IFERROR(DATEVALUE($A13695),"")))</f>
        <v/>
      </c>
      <c r="F13695" s="12">
        <f>IF($B13695="","",IF(ISNUMBER($B13695),HOUR($B13695)*2+MINUTE($B13695)/30,IFERROR(VALUE(LEFT($B13695,FIND(":",$B13695)-1))*2+VALUE(MID($B13695,FIND(":",$B13695)+1,2))/30,"")))</f>
        <v/>
      </c>
      <c r="G13695" s="12">
        <f>IF($E13695="","",IF(WEEKDAY($E13695,2)&lt;6,1,0))</f>
        <v/>
      </c>
      <c r="H13695" s="12">
        <f>IF(OR($E13695="",$F13695=""),"",IF(AND($G13695=1,$F13695&gt;='Working Hours'!$C$8,$F13695&lt;'Working Hours'!$C$9),1,0))</f>
        <v/>
      </c>
    </row>
    <row r="13696">
      <c r="A13696" s="11" t="n"/>
      <c r="B13696" s="11" t="n"/>
      <c r="C13696" s="11" t="n"/>
      <c r="E13696" s="12">
        <f>IF($A13696="","",IF(ISNUMBER($A13696),$A13696,IFERROR(DATEVALUE($A13696),"")))</f>
        <v/>
      </c>
      <c r="F13696" s="12">
        <f>IF($B13696="","",IF(ISNUMBER($B13696),HOUR($B13696)*2+MINUTE($B13696)/30,IFERROR(VALUE(LEFT($B13696,FIND(":",$B13696)-1))*2+VALUE(MID($B13696,FIND(":",$B13696)+1,2))/30,"")))</f>
        <v/>
      </c>
      <c r="G13696" s="12">
        <f>IF($E13696="","",IF(WEEKDAY($E13696,2)&lt;6,1,0))</f>
        <v/>
      </c>
      <c r="H13696" s="12">
        <f>IF(OR($E13696="",$F13696=""),"",IF(AND($G13696=1,$F13696&gt;='Working Hours'!$C$8,$F13696&lt;'Working Hours'!$C$9),1,0))</f>
        <v/>
      </c>
    </row>
    <row r="13697">
      <c r="A13697" s="11" t="n"/>
      <c r="B13697" s="11" t="n"/>
      <c r="C13697" s="11" t="n"/>
      <c r="E13697" s="12">
        <f>IF($A13697="","",IF(ISNUMBER($A13697),$A13697,IFERROR(DATEVALUE($A13697),"")))</f>
        <v/>
      </c>
      <c r="F13697" s="12">
        <f>IF($B13697="","",IF(ISNUMBER($B13697),HOUR($B13697)*2+MINUTE($B13697)/30,IFERROR(VALUE(LEFT($B13697,FIND(":",$B13697)-1))*2+VALUE(MID($B13697,FIND(":",$B13697)+1,2))/30,"")))</f>
        <v/>
      </c>
      <c r="G13697" s="12">
        <f>IF($E13697="","",IF(WEEKDAY($E13697,2)&lt;6,1,0))</f>
        <v/>
      </c>
      <c r="H13697" s="12">
        <f>IF(OR($E13697="",$F13697=""),"",IF(AND($G13697=1,$F13697&gt;='Working Hours'!$C$8,$F13697&lt;'Working Hours'!$C$9),1,0))</f>
        <v/>
      </c>
    </row>
    <row r="13698">
      <c r="A13698" s="11" t="n"/>
      <c r="B13698" s="11" t="n"/>
      <c r="C13698" s="11" t="n"/>
      <c r="E13698" s="12">
        <f>IF($A13698="","",IF(ISNUMBER($A13698),$A13698,IFERROR(DATEVALUE($A13698),"")))</f>
        <v/>
      </c>
      <c r="F13698" s="12">
        <f>IF($B13698="","",IF(ISNUMBER($B13698),HOUR($B13698)*2+MINUTE($B13698)/30,IFERROR(VALUE(LEFT($B13698,FIND(":",$B13698)-1))*2+VALUE(MID($B13698,FIND(":",$B13698)+1,2))/30,"")))</f>
        <v/>
      </c>
      <c r="G13698" s="12">
        <f>IF($E13698="","",IF(WEEKDAY($E13698,2)&lt;6,1,0))</f>
        <v/>
      </c>
      <c r="H13698" s="12">
        <f>IF(OR($E13698="",$F13698=""),"",IF(AND($G13698=1,$F13698&gt;='Working Hours'!$C$8,$F13698&lt;'Working Hours'!$C$9),1,0))</f>
        <v/>
      </c>
    </row>
    <row r="13699">
      <c r="A13699" s="11" t="n"/>
      <c r="B13699" s="11" t="n"/>
      <c r="C13699" s="11" t="n"/>
      <c r="E13699" s="12">
        <f>IF($A13699="","",IF(ISNUMBER($A13699),$A13699,IFERROR(DATEVALUE($A13699),"")))</f>
        <v/>
      </c>
      <c r="F13699" s="12">
        <f>IF($B13699="","",IF(ISNUMBER($B13699),HOUR($B13699)*2+MINUTE($B13699)/30,IFERROR(VALUE(LEFT($B13699,FIND(":",$B13699)-1))*2+VALUE(MID($B13699,FIND(":",$B13699)+1,2))/30,"")))</f>
        <v/>
      </c>
      <c r="G13699" s="12">
        <f>IF($E13699="","",IF(WEEKDAY($E13699,2)&lt;6,1,0))</f>
        <v/>
      </c>
      <c r="H13699" s="12">
        <f>IF(OR($E13699="",$F13699=""),"",IF(AND($G13699=1,$F13699&gt;='Working Hours'!$C$8,$F13699&lt;'Working Hours'!$C$9),1,0))</f>
        <v/>
      </c>
    </row>
    <row r="13700">
      <c r="A13700" s="11" t="n"/>
      <c r="B13700" s="11" t="n"/>
      <c r="C13700" s="11" t="n"/>
      <c r="E13700" s="12">
        <f>IF($A13700="","",IF(ISNUMBER($A13700),$A13700,IFERROR(DATEVALUE($A13700),"")))</f>
        <v/>
      </c>
      <c r="F13700" s="12">
        <f>IF($B13700="","",IF(ISNUMBER($B13700),HOUR($B13700)*2+MINUTE($B13700)/30,IFERROR(VALUE(LEFT($B13700,FIND(":",$B13700)-1))*2+VALUE(MID($B13700,FIND(":",$B13700)+1,2))/30,"")))</f>
        <v/>
      </c>
      <c r="G13700" s="12">
        <f>IF($E13700="","",IF(WEEKDAY($E13700,2)&lt;6,1,0))</f>
        <v/>
      </c>
      <c r="H13700" s="12">
        <f>IF(OR($E13700="",$F13700=""),"",IF(AND($G13700=1,$F13700&gt;='Working Hours'!$C$8,$F13700&lt;'Working Hours'!$C$9),1,0))</f>
        <v/>
      </c>
    </row>
    <row r="13701">
      <c r="A13701" s="11" t="n"/>
      <c r="B13701" s="11" t="n"/>
      <c r="C13701" s="11" t="n"/>
      <c r="E13701" s="12">
        <f>IF($A13701="","",IF(ISNUMBER($A13701),$A13701,IFERROR(DATEVALUE($A13701),"")))</f>
        <v/>
      </c>
      <c r="F13701" s="12">
        <f>IF($B13701="","",IF(ISNUMBER($B13701),HOUR($B13701)*2+MINUTE($B13701)/30,IFERROR(VALUE(LEFT($B13701,FIND(":",$B13701)-1))*2+VALUE(MID($B13701,FIND(":",$B13701)+1,2))/30,"")))</f>
        <v/>
      </c>
      <c r="G13701" s="12">
        <f>IF($E13701="","",IF(WEEKDAY($E13701,2)&lt;6,1,0))</f>
        <v/>
      </c>
      <c r="H13701" s="12">
        <f>IF(OR($E13701="",$F13701=""),"",IF(AND($G13701=1,$F13701&gt;='Working Hours'!$C$8,$F13701&lt;'Working Hours'!$C$9),1,0))</f>
        <v/>
      </c>
    </row>
    <row r="13702">
      <c r="A13702" s="11" t="n"/>
      <c r="B13702" s="11" t="n"/>
      <c r="C13702" s="11" t="n"/>
      <c r="E13702" s="12">
        <f>IF($A13702="","",IF(ISNUMBER($A13702),$A13702,IFERROR(DATEVALUE($A13702),"")))</f>
        <v/>
      </c>
      <c r="F13702" s="12">
        <f>IF($B13702="","",IF(ISNUMBER($B13702),HOUR($B13702)*2+MINUTE($B13702)/30,IFERROR(VALUE(LEFT($B13702,FIND(":",$B13702)-1))*2+VALUE(MID($B13702,FIND(":",$B13702)+1,2))/30,"")))</f>
        <v/>
      </c>
      <c r="G13702" s="12">
        <f>IF($E13702="","",IF(WEEKDAY($E13702,2)&lt;6,1,0))</f>
        <v/>
      </c>
      <c r="H13702" s="12">
        <f>IF(OR($E13702="",$F13702=""),"",IF(AND($G13702=1,$F13702&gt;='Working Hours'!$C$8,$F13702&lt;'Working Hours'!$C$9),1,0))</f>
        <v/>
      </c>
    </row>
    <row r="13703">
      <c r="A13703" s="11" t="n"/>
      <c r="B13703" s="11" t="n"/>
      <c r="C13703" s="11" t="n"/>
      <c r="E13703" s="12">
        <f>IF($A13703="","",IF(ISNUMBER($A13703),$A13703,IFERROR(DATEVALUE($A13703),"")))</f>
        <v/>
      </c>
      <c r="F13703" s="12">
        <f>IF($B13703="","",IF(ISNUMBER($B13703),HOUR($B13703)*2+MINUTE($B13703)/30,IFERROR(VALUE(LEFT($B13703,FIND(":",$B13703)-1))*2+VALUE(MID($B13703,FIND(":",$B13703)+1,2))/30,"")))</f>
        <v/>
      </c>
      <c r="G13703" s="12">
        <f>IF($E13703="","",IF(WEEKDAY($E13703,2)&lt;6,1,0))</f>
        <v/>
      </c>
      <c r="H13703" s="12">
        <f>IF(OR($E13703="",$F13703=""),"",IF(AND($G13703=1,$F13703&gt;='Working Hours'!$C$8,$F13703&lt;'Working Hours'!$C$9),1,0))</f>
        <v/>
      </c>
    </row>
    <row r="13704">
      <c r="A13704" s="11" t="n"/>
      <c r="B13704" s="11" t="n"/>
      <c r="C13704" s="11" t="n"/>
      <c r="E13704" s="12">
        <f>IF($A13704="","",IF(ISNUMBER($A13704),$A13704,IFERROR(DATEVALUE($A13704),"")))</f>
        <v/>
      </c>
      <c r="F13704" s="12">
        <f>IF($B13704="","",IF(ISNUMBER($B13704),HOUR($B13704)*2+MINUTE($B13704)/30,IFERROR(VALUE(LEFT($B13704,FIND(":",$B13704)-1))*2+VALUE(MID($B13704,FIND(":",$B13704)+1,2))/30,"")))</f>
        <v/>
      </c>
      <c r="G13704" s="12">
        <f>IF($E13704="","",IF(WEEKDAY($E13704,2)&lt;6,1,0))</f>
        <v/>
      </c>
      <c r="H13704" s="12">
        <f>IF(OR($E13704="",$F13704=""),"",IF(AND($G13704=1,$F13704&gt;='Working Hours'!$C$8,$F13704&lt;'Working Hours'!$C$9),1,0))</f>
        <v/>
      </c>
    </row>
    <row r="13705">
      <c r="A13705" s="11" t="n"/>
      <c r="B13705" s="11" t="n"/>
      <c r="C13705" s="11" t="n"/>
      <c r="E13705" s="12">
        <f>IF($A13705="","",IF(ISNUMBER($A13705),$A13705,IFERROR(DATEVALUE($A13705),"")))</f>
        <v/>
      </c>
      <c r="F13705" s="12">
        <f>IF($B13705="","",IF(ISNUMBER($B13705),HOUR($B13705)*2+MINUTE($B13705)/30,IFERROR(VALUE(LEFT($B13705,FIND(":",$B13705)-1))*2+VALUE(MID($B13705,FIND(":",$B13705)+1,2))/30,"")))</f>
        <v/>
      </c>
      <c r="G13705" s="12">
        <f>IF($E13705="","",IF(WEEKDAY($E13705,2)&lt;6,1,0))</f>
        <v/>
      </c>
      <c r="H13705" s="12">
        <f>IF(OR($E13705="",$F13705=""),"",IF(AND($G13705=1,$F13705&gt;='Working Hours'!$C$8,$F13705&lt;'Working Hours'!$C$9),1,0))</f>
        <v/>
      </c>
    </row>
    <row r="13706">
      <c r="A13706" s="11" t="n"/>
      <c r="B13706" s="11" t="n"/>
      <c r="C13706" s="11" t="n"/>
      <c r="E13706" s="12">
        <f>IF($A13706="","",IF(ISNUMBER($A13706),$A13706,IFERROR(DATEVALUE($A13706),"")))</f>
        <v/>
      </c>
      <c r="F13706" s="12">
        <f>IF($B13706="","",IF(ISNUMBER($B13706),HOUR($B13706)*2+MINUTE($B13706)/30,IFERROR(VALUE(LEFT($B13706,FIND(":",$B13706)-1))*2+VALUE(MID($B13706,FIND(":",$B13706)+1,2))/30,"")))</f>
        <v/>
      </c>
      <c r="G13706" s="12">
        <f>IF($E13706="","",IF(WEEKDAY($E13706,2)&lt;6,1,0))</f>
        <v/>
      </c>
      <c r="H13706" s="12">
        <f>IF(OR($E13706="",$F13706=""),"",IF(AND($G13706=1,$F13706&gt;='Working Hours'!$C$8,$F13706&lt;'Working Hours'!$C$9),1,0))</f>
        <v/>
      </c>
    </row>
    <row r="13707">
      <c r="A13707" s="11" t="n"/>
      <c r="B13707" s="11" t="n"/>
      <c r="C13707" s="11" t="n"/>
      <c r="E13707" s="12">
        <f>IF($A13707="","",IF(ISNUMBER($A13707),$A13707,IFERROR(DATEVALUE($A13707),"")))</f>
        <v/>
      </c>
      <c r="F13707" s="12">
        <f>IF($B13707="","",IF(ISNUMBER($B13707),HOUR($B13707)*2+MINUTE($B13707)/30,IFERROR(VALUE(LEFT($B13707,FIND(":",$B13707)-1))*2+VALUE(MID($B13707,FIND(":",$B13707)+1,2))/30,"")))</f>
        <v/>
      </c>
      <c r="G13707" s="12">
        <f>IF($E13707="","",IF(WEEKDAY($E13707,2)&lt;6,1,0))</f>
        <v/>
      </c>
      <c r="H13707" s="12">
        <f>IF(OR($E13707="",$F13707=""),"",IF(AND($G13707=1,$F13707&gt;='Working Hours'!$C$8,$F13707&lt;'Working Hours'!$C$9),1,0))</f>
        <v/>
      </c>
    </row>
    <row r="13708">
      <c r="A13708" s="11" t="n"/>
      <c r="B13708" s="11" t="n"/>
      <c r="C13708" s="11" t="n"/>
      <c r="E13708" s="12">
        <f>IF($A13708="","",IF(ISNUMBER($A13708),$A13708,IFERROR(DATEVALUE($A13708),"")))</f>
        <v/>
      </c>
      <c r="F13708" s="12">
        <f>IF($B13708="","",IF(ISNUMBER($B13708),HOUR($B13708)*2+MINUTE($B13708)/30,IFERROR(VALUE(LEFT($B13708,FIND(":",$B13708)-1))*2+VALUE(MID($B13708,FIND(":",$B13708)+1,2))/30,"")))</f>
        <v/>
      </c>
      <c r="G13708" s="12">
        <f>IF($E13708="","",IF(WEEKDAY($E13708,2)&lt;6,1,0))</f>
        <v/>
      </c>
      <c r="H13708" s="12">
        <f>IF(OR($E13708="",$F13708=""),"",IF(AND($G13708=1,$F13708&gt;='Working Hours'!$C$8,$F13708&lt;'Working Hours'!$C$9),1,0))</f>
        <v/>
      </c>
    </row>
    <row r="13709">
      <c r="A13709" s="11" t="n"/>
      <c r="B13709" s="11" t="n"/>
      <c r="C13709" s="11" t="n"/>
      <c r="E13709" s="12">
        <f>IF($A13709="","",IF(ISNUMBER($A13709),$A13709,IFERROR(DATEVALUE($A13709),"")))</f>
        <v/>
      </c>
      <c r="F13709" s="12">
        <f>IF($B13709="","",IF(ISNUMBER($B13709),HOUR($B13709)*2+MINUTE($B13709)/30,IFERROR(VALUE(LEFT($B13709,FIND(":",$B13709)-1))*2+VALUE(MID($B13709,FIND(":",$B13709)+1,2))/30,"")))</f>
        <v/>
      </c>
      <c r="G13709" s="12">
        <f>IF($E13709="","",IF(WEEKDAY($E13709,2)&lt;6,1,0))</f>
        <v/>
      </c>
      <c r="H13709" s="12">
        <f>IF(OR($E13709="",$F13709=""),"",IF(AND($G13709=1,$F13709&gt;='Working Hours'!$C$8,$F13709&lt;'Working Hours'!$C$9),1,0))</f>
        <v/>
      </c>
    </row>
    <row r="13710">
      <c r="A13710" s="11" t="n"/>
      <c r="B13710" s="11" t="n"/>
      <c r="C13710" s="11" t="n"/>
      <c r="E13710" s="12">
        <f>IF($A13710="","",IF(ISNUMBER($A13710),$A13710,IFERROR(DATEVALUE($A13710),"")))</f>
        <v/>
      </c>
      <c r="F13710" s="12">
        <f>IF($B13710="","",IF(ISNUMBER($B13710),HOUR($B13710)*2+MINUTE($B13710)/30,IFERROR(VALUE(LEFT($B13710,FIND(":",$B13710)-1))*2+VALUE(MID($B13710,FIND(":",$B13710)+1,2))/30,"")))</f>
        <v/>
      </c>
      <c r="G13710" s="12">
        <f>IF($E13710="","",IF(WEEKDAY($E13710,2)&lt;6,1,0))</f>
        <v/>
      </c>
      <c r="H13710" s="12">
        <f>IF(OR($E13710="",$F13710=""),"",IF(AND($G13710=1,$F13710&gt;='Working Hours'!$C$8,$F13710&lt;'Working Hours'!$C$9),1,0))</f>
        <v/>
      </c>
    </row>
    <row r="13711">
      <c r="A13711" s="11" t="n"/>
      <c r="B13711" s="11" t="n"/>
      <c r="C13711" s="11" t="n"/>
      <c r="E13711" s="12">
        <f>IF($A13711="","",IF(ISNUMBER($A13711),$A13711,IFERROR(DATEVALUE($A13711),"")))</f>
        <v/>
      </c>
      <c r="F13711" s="12">
        <f>IF($B13711="","",IF(ISNUMBER($B13711),HOUR($B13711)*2+MINUTE($B13711)/30,IFERROR(VALUE(LEFT($B13711,FIND(":",$B13711)-1))*2+VALUE(MID($B13711,FIND(":",$B13711)+1,2))/30,"")))</f>
        <v/>
      </c>
      <c r="G13711" s="12">
        <f>IF($E13711="","",IF(WEEKDAY($E13711,2)&lt;6,1,0))</f>
        <v/>
      </c>
      <c r="H13711" s="12">
        <f>IF(OR($E13711="",$F13711=""),"",IF(AND($G13711=1,$F13711&gt;='Working Hours'!$C$8,$F13711&lt;'Working Hours'!$C$9),1,0))</f>
        <v/>
      </c>
    </row>
    <row r="13712">
      <c r="A13712" s="11" t="n"/>
      <c r="B13712" s="11" t="n"/>
      <c r="C13712" s="11" t="n"/>
      <c r="E13712" s="12">
        <f>IF($A13712="","",IF(ISNUMBER($A13712),$A13712,IFERROR(DATEVALUE($A13712),"")))</f>
        <v/>
      </c>
      <c r="F13712" s="12">
        <f>IF($B13712="","",IF(ISNUMBER($B13712),HOUR($B13712)*2+MINUTE($B13712)/30,IFERROR(VALUE(LEFT($B13712,FIND(":",$B13712)-1))*2+VALUE(MID($B13712,FIND(":",$B13712)+1,2))/30,"")))</f>
        <v/>
      </c>
      <c r="G13712" s="12">
        <f>IF($E13712="","",IF(WEEKDAY($E13712,2)&lt;6,1,0))</f>
        <v/>
      </c>
      <c r="H13712" s="12">
        <f>IF(OR($E13712="",$F13712=""),"",IF(AND($G13712=1,$F13712&gt;='Working Hours'!$C$8,$F13712&lt;'Working Hours'!$C$9),1,0))</f>
        <v/>
      </c>
    </row>
    <row r="13713">
      <c r="A13713" s="11" t="n"/>
      <c r="B13713" s="11" t="n"/>
      <c r="C13713" s="11" t="n"/>
      <c r="E13713" s="12">
        <f>IF($A13713="","",IF(ISNUMBER($A13713),$A13713,IFERROR(DATEVALUE($A13713),"")))</f>
        <v/>
      </c>
      <c r="F13713" s="12">
        <f>IF($B13713="","",IF(ISNUMBER($B13713),HOUR($B13713)*2+MINUTE($B13713)/30,IFERROR(VALUE(LEFT($B13713,FIND(":",$B13713)-1))*2+VALUE(MID($B13713,FIND(":",$B13713)+1,2))/30,"")))</f>
        <v/>
      </c>
      <c r="G13713" s="12">
        <f>IF($E13713="","",IF(WEEKDAY($E13713,2)&lt;6,1,0))</f>
        <v/>
      </c>
      <c r="H13713" s="12">
        <f>IF(OR($E13713="",$F13713=""),"",IF(AND($G13713=1,$F13713&gt;='Working Hours'!$C$8,$F13713&lt;'Working Hours'!$C$9),1,0))</f>
        <v/>
      </c>
    </row>
    <row r="13714">
      <c r="A13714" s="11" t="n"/>
      <c r="B13714" s="11" t="n"/>
      <c r="C13714" s="11" t="n"/>
      <c r="E13714" s="12">
        <f>IF($A13714="","",IF(ISNUMBER($A13714),$A13714,IFERROR(DATEVALUE($A13714),"")))</f>
        <v/>
      </c>
      <c r="F13714" s="12">
        <f>IF($B13714="","",IF(ISNUMBER($B13714),HOUR($B13714)*2+MINUTE($B13714)/30,IFERROR(VALUE(LEFT($B13714,FIND(":",$B13714)-1))*2+VALUE(MID($B13714,FIND(":",$B13714)+1,2))/30,"")))</f>
        <v/>
      </c>
      <c r="G13714" s="12">
        <f>IF($E13714="","",IF(WEEKDAY($E13714,2)&lt;6,1,0))</f>
        <v/>
      </c>
      <c r="H13714" s="12">
        <f>IF(OR($E13714="",$F13714=""),"",IF(AND($G13714=1,$F13714&gt;='Working Hours'!$C$8,$F13714&lt;'Working Hours'!$C$9),1,0))</f>
        <v/>
      </c>
    </row>
    <row r="13715">
      <c r="A13715" s="11" t="n"/>
      <c r="B13715" s="11" t="n"/>
      <c r="C13715" s="11" t="n"/>
      <c r="E13715" s="12">
        <f>IF($A13715="","",IF(ISNUMBER($A13715),$A13715,IFERROR(DATEVALUE($A13715),"")))</f>
        <v/>
      </c>
      <c r="F13715" s="12">
        <f>IF($B13715="","",IF(ISNUMBER($B13715),HOUR($B13715)*2+MINUTE($B13715)/30,IFERROR(VALUE(LEFT($B13715,FIND(":",$B13715)-1))*2+VALUE(MID($B13715,FIND(":",$B13715)+1,2))/30,"")))</f>
        <v/>
      </c>
      <c r="G13715" s="12">
        <f>IF($E13715="","",IF(WEEKDAY($E13715,2)&lt;6,1,0))</f>
        <v/>
      </c>
      <c r="H13715" s="12">
        <f>IF(OR($E13715="",$F13715=""),"",IF(AND($G13715=1,$F13715&gt;='Working Hours'!$C$8,$F13715&lt;'Working Hours'!$C$9),1,0))</f>
        <v/>
      </c>
    </row>
    <row r="13716">
      <c r="A13716" s="11" t="n"/>
      <c r="B13716" s="11" t="n"/>
      <c r="C13716" s="11" t="n"/>
      <c r="E13716" s="12">
        <f>IF($A13716="","",IF(ISNUMBER($A13716),$A13716,IFERROR(DATEVALUE($A13716),"")))</f>
        <v/>
      </c>
      <c r="F13716" s="12">
        <f>IF($B13716="","",IF(ISNUMBER($B13716),HOUR($B13716)*2+MINUTE($B13716)/30,IFERROR(VALUE(LEFT($B13716,FIND(":",$B13716)-1))*2+VALUE(MID($B13716,FIND(":",$B13716)+1,2))/30,"")))</f>
        <v/>
      </c>
      <c r="G13716" s="12">
        <f>IF($E13716="","",IF(WEEKDAY($E13716,2)&lt;6,1,0))</f>
        <v/>
      </c>
      <c r="H13716" s="12">
        <f>IF(OR($E13716="",$F13716=""),"",IF(AND($G13716=1,$F13716&gt;='Working Hours'!$C$8,$F13716&lt;'Working Hours'!$C$9),1,0))</f>
        <v/>
      </c>
    </row>
    <row r="13717">
      <c r="A13717" s="11" t="n"/>
      <c r="B13717" s="11" t="n"/>
      <c r="C13717" s="11" t="n"/>
      <c r="E13717" s="12">
        <f>IF($A13717="","",IF(ISNUMBER($A13717),$A13717,IFERROR(DATEVALUE($A13717),"")))</f>
        <v/>
      </c>
      <c r="F13717" s="12">
        <f>IF($B13717="","",IF(ISNUMBER($B13717),HOUR($B13717)*2+MINUTE($B13717)/30,IFERROR(VALUE(LEFT($B13717,FIND(":",$B13717)-1))*2+VALUE(MID($B13717,FIND(":",$B13717)+1,2))/30,"")))</f>
        <v/>
      </c>
      <c r="G13717" s="12">
        <f>IF($E13717="","",IF(WEEKDAY($E13717,2)&lt;6,1,0))</f>
        <v/>
      </c>
      <c r="H13717" s="12">
        <f>IF(OR($E13717="",$F13717=""),"",IF(AND($G13717=1,$F13717&gt;='Working Hours'!$C$8,$F13717&lt;'Working Hours'!$C$9),1,0))</f>
        <v/>
      </c>
    </row>
    <row r="13718">
      <c r="A13718" s="11" t="n"/>
      <c r="B13718" s="11" t="n"/>
      <c r="C13718" s="11" t="n"/>
      <c r="E13718" s="12">
        <f>IF($A13718="","",IF(ISNUMBER($A13718),$A13718,IFERROR(DATEVALUE($A13718),"")))</f>
        <v/>
      </c>
      <c r="F13718" s="12">
        <f>IF($B13718="","",IF(ISNUMBER($B13718),HOUR($B13718)*2+MINUTE($B13718)/30,IFERROR(VALUE(LEFT($B13718,FIND(":",$B13718)-1))*2+VALUE(MID($B13718,FIND(":",$B13718)+1,2))/30,"")))</f>
        <v/>
      </c>
      <c r="G13718" s="12">
        <f>IF($E13718="","",IF(WEEKDAY($E13718,2)&lt;6,1,0))</f>
        <v/>
      </c>
      <c r="H13718" s="12">
        <f>IF(OR($E13718="",$F13718=""),"",IF(AND($G13718=1,$F13718&gt;='Working Hours'!$C$8,$F13718&lt;'Working Hours'!$C$9),1,0))</f>
        <v/>
      </c>
    </row>
    <row r="13719">
      <c r="A13719" s="11" t="n"/>
      <c r="B13719" s="11" t="n"/>
      <c r="C13719" s="11" t="n"/>
      <c r="E13719" s="12">
        <f>IF($A13719="","",IF(ISNUMBER($A13719),$A13719,IFERROR(DATEVALUE($A13719),"")))</f>
        <v/>
      </c>
      <c r="F13719" s="12">
        <f>IF($B13719="","",IF(ISNUMBER($B13719),HOUR($B13719)*2+MINUTE($B13719)/30,IFERROR(VALUE(LEFT($B13719,FIND(":",$B13719)-1))*2+VALUE(MID($B13719,FIND(":",$B13719)+1,2))/30,"")))</f>
        <v/>
      </c>
      <c r="G13719" s="12">
        <f>IF($E13719="","",IF(WEEKDAY($E13719,2)&lt;6,1,0))</f>
        <v/>
      </c>
      <c r="H13719" s="12">
        <f>IF(OR($E13719="",$F13719=""),"",IF(AND($G13719=1,$F13719&gt;='Working Hours'!$C$8,$F13719&lt;'Working Hours'!$C$9),1,0))</f>
        <v/>
      </c>
    </row>
    <row r="13720">
      <c r="A13720" s="11" t="n"/>
      <c r="B13720" s="11" t="n"/>
      <c r="C13720" s="11" t="n"/>
      <c r="E13720" s="12">
        <f>IF($A13720="","",IF(ISNUMBER($A13720),$A13720,IFERROR(DATEVALUE($A13720),"")))</f>
        <v/>
      </c>
      <c r="F13720" s="12">
        <f>IF($B13720="","",IF(ISNUMBER($B13720),HOUR($B13720)*2+MINUTE($B13720)/30,IFERROR(VALUE(LEFT($B13720,FIND(":",$B13720)-1))*2+VALUE(MID($B13720,FIND(":",$B13720)+1,2))/30,"")))</f>
        <v/>
      </c>
      <c r="G13720" s="12">
        <f>IF($E13720="","",IF(WEEKDAY($E13720,2)&lt;6,1,0))</f>
        <v/>
      </c>
      <c r="H13720" s="12">
        <f>IF(OR($E13720="",$F13720=""),"",IF(AND($G13720=1,$F13720&gt;='Working Hours'!$C$8,$F13720&lt;'Working Hours'!$C$9),1,0))</f>
        <v/>
      </c>
    </row>
    <row r="13721">
      <c r="A13721" s="11" t="n"/>
      <c r="B13721" s="11" t="n"/>
      <c r="C13721" s="11" t="n"/>
      <c r="E13721" s="12">
        <f>IF($A13721="","",IF(ISNUMBER($A13721),$A13721,IFERROR(DATEVALUE($A13721),"")))</f>
        <v/>
      </c>
      <c r="F13721" s="12">
        <f>IF($B13721="","",IF(ISNUMBER($B13721),HOUR($B13721)*2+MINUTE($B13721)/30,IFERROR(VALUE(LEFT($B13721,FIND(":",$B13721)-1))*2+VALUE(MID($B13721,FIND(":",$B13721)+1,2))/30,"")))</f>
        <v/>
      </c>
      <c r="G13721" s="12">
        <f>IF($E13721="","",IF(WEEKDAY($E13721,2)&lt;6,1,0))</f>
        <v/>
      </c>
      <c r="H13721" s="12">
        <f>IF(OR($E13721="",$F13721=""),"",IF(AND($G13721=1,$F13721&gt;='Working Hours'!$C$8,$F13721&lt;'Working Hours'!$C$9),1,0))</f>
        <v/>
      </c>
    </row>
    <row r="13722">
      <c r="A13722" s="11" t="n"/>
      <c r="B13722" s="11" t="n"/>
      <c r="C13722" s="11" t="n"/>
      <c r="E13722" s="12">
        <f>IF($A13722="","",IF(ISNUMBER($A13722),$A13722,IFERROR(DATEVALUE($A13722),"")))</f>
        <v/>
      </c>
      <c r="F13722" s="12">
        <f>IF($B13722="","",IF(ISNUMBER($B13722),HOUR($B13722)*2+MINUTE($B13722)/30,IFERROR(VALUE(LEFT($B13722,FIND(":",$B13722)-1))*2+VALUE(MID($B13722,FIND(":",$B13722)+1,2))/30,"")))</f>
        <v/>
      </c>
      <c r="G13722" s="12">
        <f>IF($E13722="","",IF(WEEKDAY($E13722,2)&lt;6,1,0))</f>
        <v/>
      </c>
      <c r="H13722" s="12">
        <f>IF(OR($E13722="",$F13722=""),"",IF(AND($G13722=1,$F13722&gt;='Working Hours'!$C$8,$F13722&lt;'Working Hours'!$C$9),1,0))</f>
        <v/>
      </c>
    </row>
    <row r="13723">
      <c r="A13723" s="11" t="n"/>
      <c r="B13723" s="11" t="n"/>
      <c r="C13723" s="11" t="n"/>
      <c r="E13723" s="12">
        <f>IF($A13723="","",IF(ISNUMBER($A13723),$A13723,IFERROR(DATEVALUE($A13723),"")))</f>
        <v/>
      </c>
      <c r="F13723" s="12">
        <f>IF($B13723="","",IF(ISNUMBER($B13723),HOUR($B13723)*2+MINUTE($B13723)/30,IFERROR(VALUE(LEFT($B13723,FIND(":",$B13723)-1))*2+VALUE(MID($B13723,FIND(":",$B13723)+1,2))/30,"")))</f>
        <v/>
      </c>
      <c r="G13723" s="12">
        <f>IF($E13723="","",IF(WEEKDAY($E13723,2)&lt;6,1,0))</f>
        <v/>
      </c>
      <c r="H13723" s="12">
        <f>IF(OR($E13723="",$F13723=""),"",IF(AND($G13723=1,$F13723&gt;='Working Hours'!$C$8,$F13723&lt;'Working Hours'!$C$9),1,0))</f>
        <v/>
      </c>
    </row>
    <row r="13724">
      <c r="A13724" s="11" t="n"/>
      <c r="B13724" s="11" t="n"/>
      <c r="C13724" s="11" t="n"/>
      <c r="E13724" s="12">
        <f>IF($A13724="","",IF(ISNUMBER($A13724),$A13724,IFERROR(DATEVALUE($A13724),"")))</f>
        <v/>
      </c>
      <c r="F13724" s="12">
        <f>IF($B13724="","",IF(ISNUMBER($B13724),HOUR($B13724)*2+MINUTE($B13724)/30,IFERROR(VALUE(LEFT($B13724,FIND(":",$B13724)-1))*2+VALUE(MID($B13724,FIND(":",$B13724)+1,2))/30,"")))</f>
        <v/>
      </c>
      <c r="G13724" s="12">
        <f>IF($E13724="","",IF(WEEKDAY($E13724,2)&lt;6,1,0))</f>
        <v/>
      </c>
      <c r="H13724" s="12">
        <f>IF(OR($E13724="",$F13724=""),"",IF(AND($G13724=1,$F13724&gt;='Working Hours'!$C$8,$F13724&lt;'Working Hours'!$C$9),1,0))</f>
        <v/>
      </c>
    </row>
    <row r="13725">
      <c r="A13725" s="11" t="n"/>
      <c r="B13725" s="11" t="n"/>
      <c r="C13725" s="11" t="n"/>
      <c r="E13725" s="12">
        <f>IF($A13725="","",IF(ISNUMBER($A13725),$A13725,IFERROR(DATEVALUE($A13725),"")))</f>
        <v/>
      </c>
      <c r="F13725" s="12">
        <f>IF($B13725="","",IF(ISNUMBER($B13725),HOUR($B13725)*2+MINUTE($B13725)/30,IFERROR(VALUE(LEFT($B13725,FIND(":",$B13725)-1))*2+VALUE(MID($B13725,FIND(":",$B13725)+1,2))/30,"")))</f>
        <v/>
      </c>
      <c r="G13725" s="12">
        <f>IF($E13725="","",IF(WEEKDAY($E13725,2)&lt;6,1,0))</f>
        <v/>
      </c>
      <c r="H13725" s="12">
        <f>IF(OR($E13725="",$F13725=""),"",IF(AND($G13725=1,$F13725&gt;='Working Hours'!$C$8,$F13725&lt;'Working Hours'!$C$9),1,0))</f>
        <v/>
      </c>
    </row>
    <row r="13726">
      <c r="A13726" s="11" t="n"/>
      <c r="B13726" s="11" t="n"/>
      <c r="C13726" s="11" t="n"/>
      <c r="E13726" s="12">
        <f>IF($A13726="","",IF(ISNUMBER($A13726),$A13726,IFERROR(DATEVALUE($A13726),"")))</f>
        <v/>
      </c>
      <c r="F13726" s="12">
        <f>IF($B13726="","",IF(ISNUMBER($B13726),HOUR($B13726)*2+MINUTE($B13726)/30,IFERROR(VALUE(LEFT($B13726,FIND(":",$B13726)-1))*2+VALUE(MID($B13726,FIND(":",$B13726)+1,2))/30,"")))</f>
        <v/>
      </c>
      <c r="G13726" s="12">
        <f>IF($E13726="","",IF(WEEKDAY($E13726,2)&lt;6,1,0))</f>
        <v/>
      </c>
      <c r="H13726" s="12">
        <f>IF(OR($E13726="",$F13726=""),"",IF(AND($G13726=1,$F13726&gt;='Working Hours'!$C$8,$F13726&lt;'Working Hours'!$C$9),1,0))</f>
        <v/>
      </c>
    </row>
    <row r="13727">
      <c r="A13727" s="11" t="n"/>
      <c r="B13727" s="11" t="n"/>
      <c r="C13727" s="11" t="n"/>
      <c r="E13727" s="12">
        <f>IF($A13727="","",IF(ISNUMBER($A13727),$A13727,IFERROR(DATEVALUE($A13727),"")))</f>
        <v/>
      </c>
      <c r="F13727" s="12">
        <f>IF($B13727="","",IF(ISNUMBER($B13727),HOUR($B13727)*2+MINUTE($B13727)/30,IFERROR(VALUE(LEFT($B13727,FIND(":",$B13727)-1))*2+VALUE(MID($B13727,FIND(":",$B13727)+1,2))/30,"")))</f>
        <v/>
      </c>
      <c r="G13727" s="12">
        <f>IF($E13727="","",IF(WEEKDAY($E13727,2)&lt;6,1,0))</f>
        <v/>
      </c>
      <c r="H13727" s="12">
        <f>IF(OR($E13727="",$F13727=""),"",IF(AND($G13727=1,$F13727&gt;='Working Hours'!$C$8,$F13727&lt;'Working Hours'!$C$9),1,0))</f>
        <v/>
      </c>
    </row>
    <row r="13728">
      <c r="A13728" s="11" t="n"/>
      <c r="B13728" s="11" t="n"/>
      <c r="C13728" s="11" t="n"/>
      <c r="E13728" s="12">
        <f>IF($A13728="","",IF(ISNUMBER($A13728),$A13728,IFERROR(DATEVALUE($A13728),"")))</f>
        <v/>
      </c>
      <c r="F13728" s="12">
        <f>IF($B13728="","",IF(ISNUMBER($B13728),HOUR($B13728)*2+MINUTE($B13728)/30,IFERROR(VALUE(LEFT($B13728,FIND(":",$B13728)-1))*2+VALUE(MID($B13728,FIND(":",$B13728)+1,2))/30,"")))</f>
        <v/>
      </c>
      <c r="G13728" s="12">
        <f>IF($E13728="","",IF(WEEKDAY($E13728,2)&lt;6,1,0))</f>
        <v/>
      </c>
      <c r="H13728" s="12">
        <f>IF(OR($E13728="",$F13728=""),"",IF(AND($G13728=1,$F13728&gt;='Working Hours'!$C$8,$F13728&lt;'Working Hours'!$C$9),1,0))</f>
        <v/>
      </c>
    </row>
    <row r="13729">
      <c r="A13729" s="11" t="n"/>
      <c r="B13729" s="11" t="n"/>
      <c r="C13729" s="11" t="n"/>
      <c r="E13729" s="12">
        <f>IF($A13729="","",IF(ISNUMBER($A13729),$A13729,IFERROR(DATEVALUE($A13729),"")))</f>
        <v/>
      </c>
      <c r="F13729" s="12">
        <f>IF($B13729="","",IF(ISNUMBER($B13729),HOUR($B13729)*2+MINUTE($B13729)/30,IFERROR(VALUE(LEFT($B13729,FIND(":",$B13729)-1))*2+VALUE(MID($B13729,FIND(":",$B13729)+1,2))/30,"")))</f>
        <v/>
      </c>
      <c r="G13729" s="12">
        <f>IF($E13729="","",IF(WEEKDAY($E13729,2)&lt;6,1,0))</f>
        <v/>
      </c>
      <c r="H13729" s="12">
        <f>IF(OR($E13729="",$F13729=""),"",IF(AND($G13729=1,$F13729&gt;='Working Hours'!$C$8,$F13729&lt;'Working Hours'!$C$9),1,0))</f>
        <v/>
      </c>
    </row>
    <row r="13730">
      <c r="A13730" s="11" t="n"/>
      <c r="B13730" s="11" t="n"/>
      <c r="C13730" s="11" t="n"/>
      <c r="E13730" s="12">
        <f>IF($A13730="","",IF(ISNUMBER($A13730),$A13730,IFERROR(DATEVALUE($A13730),"")))</f>
        <v/>
      </c>
      <c r="F13730" s="12">
        <f>IF($B13730="","",IF(ISNUMBER($B13730),HOUR($B13730)*2+MINUTE($B13730)/30,IFERROR(VALUE(LEFT($B13730,FIND(":",$B13730)-1))*2+VALUE(MID($B13730,FIND(":",$B13730)+1,2))/30,"")))</f>
        <v/>
      </c>
      <c r="G13730" s="12">
        <f>IF($E13730="","",IF(WEEKDAY($E13730,2)&lt;6,1,0))</f>
        <v/>
      </c>
      <c r="H13730" s="12">
        <f>IF(OR($E13730="",$F13730=""),"",IF(AND($G13730=1,$F13730&gt;='Working Hours'!$C$8,$F13730&lt;'Working Hours'!$C$9),1,0))</f>
        <v/>
      </c>
    </row>
    <row r="13731">
      <c r="A13731" s="11" t="n"/>
      <c r="B13731" s="11" t="n"/>
      <c r="C13731" s="11" t="n"/>
      <c r="E13731" s="12">
        <f>IF($A13731="","",IF(ISNUMBER($A13731),$A13731,IFERROR(DATEVALUE($A13731),"")))</f>
        <v/>
      </c>
      <c r="F13731" s="12">
        <f>IF($B13731="","",IF(ISNUMBER($B13731),HOUR($B13731)*2+MINUTE($B13731)/30,IFERROR(VALUE(LEFT($B13731,FIND(":",$B13731)-1))*2+VALUE(MID($B13731,FIND(":",$B13731)+1,2))/30,"")))</f>
        <v/>
      </c>
      <c r="G13731" s="12">
        <f>IF($E13731="","",IF(WEEKDAY($E13731,2)&lt;6,1,0))</f>
        <v/>
      </c>
      <c r="H13731" s="12">
        <f>IF(OR($E13731="",$F13731=""),"",IF(AND($G13731=1,$F13731&gt;='Working Hours'!$C$8,$F13731&lt;'Working Hours'!$C$9),1,0))</f>
        <v/>
      </c>
    </row>
    <row r="13732">
      <c r="A13732" s="11" t="n"/>
      <c r="B13732" s="11" t="n"/>
      <c r="C13732" s="11" t="n"/>
      <c r="E13732" s="12">
        <f>IF($A13732="","",IF(ISNUMBER($A13732),$A13732,IFERROR(DATEVALUE($A13732),"")))</f>
        <v/>
      </c>
      <c r="F13732" s="12">
        <f>IF($B13732="","",IF(ISNUMBER($B13732),HOUR($B13732)*2+MINUTE($B13732)/30,IFERROR(VALUE(LEFT($B13732,FIND(":",$B13732)-1))*2+VALUE(MID($B13732,FIND(":",$B13732)+1,2))/30,"")))</f>
        <v/>
      </c>
      <c r="G13732" s="12">
        <f>IF($E13732="","",IF(WEEKDAY($E13732,2)&lt;6,1,0))</f>
        <v/>
      </c>
      <c r="H13732" s="12">
        <f>IF(OR($E13732="",$F13732=""),"",IF(AND($G13732=1,$F13732&gt;='Working Hours'!$C$8,$F13732&lt;'Working Hours'!$C$9),1,0))</f>
        <v/>
      </c>
    </row>
    <row r="13733">
      <c r="A13733" s="11" t="n"/>
      <c r="B13733" s="11" t="n"/>
      <c r="C13733" s="11" t="n"/>
      <c r="E13733" s="12">
        <f>IF($A13733="","",IF(ISNUMBER($A13733),$A13733,IFERROR(DATEVALUE($A13733),"")))</f>
        <v/>
      </c>
      <c r="F13733" s="12">
        <f>IF($B13733="","",IF(ISNUMBER($B13733),HOUR($B13733)*2+MINUTE($B13733)/30,IFERROR(VALUE(LEFT($B13733,FIND(":",$B13733)-1))*2+VALUE(MID($B13733,FIND(":",$B13733)+1,2))/30,"")))</f>
        <v/>
      </c>
      <c r="G13733" s="12">
        <f>IF($E13733="","",IF(WEEKDAY($E13733,2)&lt;6,1,0))</f>
        <v/>
      </c>
      <c r="H13733" s="12">
        <f>IF(OR($E13733="",$F13733=""),"",IF(AND($G13733=1,$F13733&gt;='Working Hours'!$C$8,$F13733&lt;'Working Hours'!$C$9),1,0))</f>
        <v/>
      </c>
    </row>
    <row r="13734">
      <c r="A13734" s="11" t="n"/>
      <c r="B13734" s="11" t="n"/>
      <c r="C13734" s="11" t="n"/>
      <c r="E13734" s="12">
        <f>IF($A13734="","",IF(ISNUMBER($A13734),$A13734,IFERROR(DATEVALUE($A13734),"")))</f>
        <v/>
      </c>
      <c r="F13734" s="12">
        <f>IF($B13734="","",IF(ISNUMBER($B13734),HOUR($B13734)*2+MINUTE($B13734)/30,IFERROR(VALUE(LEFT($B13734,FIND(":",$B13734)-1))*2+VALUE(MID($B13734,FIND(":",$B13734)+1,2))/30,"")))</f>
        <v/>
      </c>
      <c r="G13734" s="12">
        <f>IF($E13734="","",IF(WEEKDAY($E13734,2)&lt;6,1,0))</f>
        <v/>
      </c>
      <c r="H13734" s="12">
        <f>IF(OR($E13734="",$F13734=""),"",IF(AND($G13734=1,$F13734&gt;='Working Hours'!$C$8,$F13734&lt;'Working Hours'!$C$9),1,0))</f>
        <v/>
      </c>
    </row>
    <row r="13735">
      <c r="A13735" s="11" t="n"/>
      <c r="B13735" s="11" t="n"/>
      <c r="C13735" s="11" t="n"/>
      <c r="E13735" s="12">
        <f>IF($A13735="","",IF(ISNUMBER($A13735),$A13735,IFERROR(DATEVALUE($A13735),"")))</f>
        <v/>
      </c>
      <c r="F13735" s="12">
        <f>IF($B13735="","",IF(ISNUMBER($B13735),HOUR($B13735)*2+MINUTE($B13735)/30,IFERROR(VALUE(LEFT($B13735,FIND(":",$B13735)-1))*2+VALUE(MID($B13735,FIND(":",$B13735)+1,2))/30,"")))</f>
        <v/>
      </c>
      <c r="G13735" s="12">
        <f>IF($E13735="","",IF(WEEKDAY($E13735,2)&lt;6,1,0))</f>
        <v/>
      </c>
      <c r="H13735" s="12">
        <f>IF(OR($E13735="",$F13735=""),"",IF(AND($G13735=1,$F13735&gt;='Working Hours'!$C$8,$F13735&lt;'Working Hours'!$C$9),1,0))</f>
        <v/>
      </c>
    </row>
    <row r="13736">
      <c r="A13736" s="11" t="n"/>
      <c r="B13736" s="11" t="n"/>
      <c r="C13736" s="11" t="n"/>
      <c r="E13736" s="12">
        <f>IF($A13736="","",IF(ISNUMBER($A13736),$A13736,IFERROR(DATEVALUE($A13736),"")))</f>
        <v/>
      </c>
      <c r="F13736" s="12">
        <f>IF($B13736="","",IF(ISNUMBER($B13736),HOUR($B13736)*2+MINUTE($B13736)/30,IFERROR(VALUE(LEFT($B13736,FIND(":",$B13736)-1))*2+VALUE(MID($B13736,FIND(":",$B13736)+1,2))/30,"")))</f>
        <v/>
      </c>
      <c r="G13736" s="12">
        <f>IF($E13736="","",IF(WEEKDAY($E13736,2)&lt;6,1,0))</f>
        <v/>
      </c>
      <c r="H13736" s="12">
        <f>IF(OR($E13736="",$F13736=""),"",IF(AND($G13736=1,$F13736&gt;='Working Hours'!$C$8,$F13736&lt;'Working Hours'!$C$9),1,0))</f>
        <v/>
      </c>
    </row>
    <row r="13737">
      <c r="A13737" s="11" t="n"/>
      <c r="B13737" s="11" t="n"/>
      <c r="C13737" s="11" t="n"/>
      <c r="E13737" s="12">
        <f>IF($A13737="","",IF(ISNUMBER($A13737),$A13737,IFERROR(DATEVALUE($A13737),"")))</f>
        <v/>
      </c>
      <c r="F13737" s="12">
        <f>IF($B13737="","",IF(ISNUMBER($B13737),HOUR($B13737)*2+MINUTE($B13737)/30,IFERROR(VALUE(LEFT($B13737,FIND(":",$B13737)-1))*2+VALUE(MID($B13737,FIND(":",$B13737)+1,2))/30,"")))</f>
        <v/>
      </c>
      <c r="G13737" s="12">
        <f>IF($E13737="","",IF(WEEKDAY($E13737,2)&lt;6,1,0))</f>
        <v/>
      </c>
      <c r="H13737" s="12">
        <f>IF(OR($E13737="",$F13737=""),"",IF(AND($G13737=1,$F13737&gt;='Working Hours'!$C$8,$F13737&lt;'Working Hours'!$C$9),1,0))</f>
        <v/>
      </c>
    </row>
    <row r="13738">
      <c r="A13738" s="11" t="n"/>
      <c r="B13738" s="11" t="n"/>
      <c r="C13738" s="11" t="n"/>
      <c r="E13738" s="12">
        <f>IF($A13738="","",IF(ISNUMBER($A13738),$A13738,IFERROR(DATEVALUE($A13738),"")))</f>
        <v/>
      </c>
      <c r="F13738" s="12">
        <f>IF($B13738="","",IF(ISNUMBER($B13738),HOUR($B13738)*2+MINUTE($B13738)/30,IFERROR(VALUE(LEFT($B13738,FIND(":",$B13738)-1))*2+VALUE(MID($B13738,FIND(":",$B13738)+1,2))/30,"")))</f>
        <v/>
      </c>
      <c r="G13738" s="12">
        <f>IF($E13738="","",IF(WEEKDAY($E13738,2)&lt;6,1,0))</f>
        <v/>
      </c>
      <c r="H13738" s="12">
        <f>IF(OR($E13738="",$F13738=""),"",IF(AND($G13738=1,$F13738&gt;='Working Hours'!$C$8,$F13738&lt;'Working Hours'!$C$9),1,0))</f>
        <v/>
      </c>
    </row>
    <row r="13739">
      <c r="A13739" s="11" t="n"/>
      <c r="B13739" s="11" t="n"/>
      <c r="C13739" s="11" t="n"/>
      <c r="E13739" s="12">
        <f>IF($A13739="","",IF(ISNUMBER($A13739),$A13739,IFERROR(DATEVALUE($A13739),"")))</f>
        <v/>
      </c>
      <c r="F13739" s="12">
        <f>IF($B13739="","",IF(ISNUMBER($B13739),HOUR($B13739)*2+MINUTE($B13739)/30,IFERROR(VALUE(LEFT($B13739,FIND(":",$B13739)-1))*2+VALUE(MID($B13739,FIND(":",$B13739)+1,2))/30,"")))</f>
        <v/>
      </c>
      <c r="G13739" s="12">
        <f>IF($E13739="","",IF(WEEKDAY($E13739,2)&lt;6,1,0))</f>
        <v/>
      </c>
      <c r="H13739" s="12">
        <f>IF(OR($E13739="",$F13739=""),"",IF(AND($G13739=1,$F13739&gt;='Working Hours'!$C$8,$F13739&lt;'Working Hours'!$C$9),1,0))</f>
        <v/>
      </c>
    </row>
    <row r="13740">
      <c r="A13740" s="11" t="n"/>
      <c r="B13740" s="11" t="n"/>
      <c r="C13740" s="11" t="n"/>
      <c r="E13740" s="12">
        <f>IF($A13740="","",IF(ISNUMBER($A13740),$A13740,IFERROR(DATEVALUE($A13740),"")))</f>
        <v/>
      </c>
      <c r="F13740" s="12">
        <f>IF($B13740="","",IF(ISNUMBER($B13740),HOUR($B13740)*2+MINUTE($B13740)/30,IFERROR(VALUE(LEFT($B13740,FIND(":",$B13740)-1))*2+VALUE(MID($B13740,FIND(":",$B13740)+1,2))/30,"")))</f>
        <v/>
      </c>
      <c r="G13740" s="12">
        <f>IF($E13740="","",IF(WEEKDAY($E13740,2)&lt;6,1,0))</f>
        <v/>
      </c>
      <c r="H13740" s="12">
        <f>IF(OR($E13740="",$F13740=""),"",IF(AND($G13740=1,$F13740&gt;='Working Hours'!$C$8,$F13740&lt;'Working Hours'!$C$9),1,0))</f>
        <v/>
      </c>
    </row>
    <row r="13741">
      <c r="A13741" s="11" t="n"/>
      <c r="B13741" s="11" t="n"/>
      <c r="C13741" s="11" t="n"/>
      <c r="E13741" s="12">
        <f>IF($A13741="","",IF(ISNUMBER($A13741),$A13741,IFERROR(DATEVALUE($A13741),"")))</f>
        <v/>
      </c>
      <c r="F13741" s="12">
        <f>IF($B13741="","",IF(ISNUMBER($B13741),HOUR($B13741)*2+MINUTE($B13741)/30,IFERROR(VALUE(LEFT($B13741,FIND(":",$B13741)-1))*2+VALUE(MID($B13741,FIND(":",$B13741)+1,2))/30,"")))</f>
        <v/>
      </c>
      <c r="G13741" s="12">
        <f>IF($E13741="","",IF(WEEKDAY($E13741,2)&lt;6,1,0))</f>
        <v/>
      </c>
      <c r="H13741" s="12">
        <f>IF(OR($E13741="",$F13741=""),"",IF(AND($G13741=1,$F13741&gt;='Working Hours'!$C$8,$F13741&lt;'Working Hours'!$C$9),1,0))</f>
        <v/>
      </c>
    </row>
    <row r="13742">
      <c r="A13742" s="11" t="n"/>
      <c r="B13742" s="11" t="n"/>
      <c r="C13742" s="11" t="n"/>
      <c r="E13742" s="12">
        <f>IF($A13742="","",IF(ISNUMBER($A13742),$A13742,IFERROR(DATEVALUE($A13742),"")))</f>
        <v/>
      </c>
      <c r="F13742" s="12">
        <f>IF($B13742="","",IF(ISNUMBER($B13742),HOUR($B13742)*2+MINUTE($B13742)/30,IFERROR(VALUE(LEFT($B13742,FIND(":",$B13742)-1))*2+VALUE(MID($B13742,FIND(":",$B13742)+1,2))/30,"")))</f>
        <v/>
      </c>
      <c r="G13742" s="12">
        <f>IF($E13742="","",IF(WEEKDAY($E13742,2)&lt;6,1,0))</f>
        <v/>
      </c>
      <c r="H13742" s="12">
        <f>IF(OR($E13742="",$F13742=""),"",IF(AND($G13742=1,$F13742&gt;='Working Hours'!$C$8,$F13742&lt;'Working Hours'!$C$9),1,0))</f>
        <v/>
      </c>
    </row>
    <row r="13743">
      <c r="A13743" s="11" t="n"/>
      <c r="B13743" s="11" t="n"/>
      <c r="C13743" s="11" t="n"/>
      <c r="E13743" s="12">
        <f>IF($A13743="","",IF(ISNUMBER($A13743),$A13743,IFERROR(DATEVALUE($A13743),"")))</f>
        <v/>
      </c>
      <c r="F13743" s="12">
        <f>IF($B13743="","",IF(ISNUMBER($B13743),HOUR($B13743)*2+MINUTE($B13743)/30,IFERROR(VALUE(LEFT($B13743,FIND(":",$B13743)-1))*2+VALUE(MID($B13743,FIND(":",$B13743)+1,2))/30,"")))</f>
        <v/>
      </c>
      <c r="G13743" s="12">
        <f>IF($E13743="","",IF(WEEKDAY($E13743,2)&lt;6,1,0))</f>
        <v/>
      </c>
      <c r="H13743" s="12">
        <f>IF(OR($E13743="",$F13743=""),"",IF(AND($G13743=1,$F13743&gt;='Working Hours'!$C$8,$F13743&lt;'Working Hours'!$C$9),1,0))</f>
        <v/>
      </c>
    </row>
    <row r="13744">
      <c r="A13744" s="11" t="n"/>
      <c r="B13744" s="11" t="n"/>
      <c r="C13744" s="11" t="n"/>
      <c r="E13744" s="12">
        <f>IF($A13744="","",IF(ISNUMBER($A13744),$A13744,IFERROR(DATEVALUE($A13744),"")))</f>
        <v/>
      </c>
      <c r="F13744" s="12">
        <f>IF($B13744="","",IF(ISNUMBER($B13744),HOUR($B13744)*2+MINUTE($B13744)/30,IFERROR(VALUE(LEFT($B13744,FIND(":",$B13744)-1))*2+VALUE(MID($B13744,FIND(":",$B13744)+1,2))/30,"")))</f>
        <v/>
      </c>
      <c r="G13744" s="12">
        <f>IF($E13744="","",IF(WEEKDAY($E13744,2)&lt;6,1,0))</f>
        <v/>
      </c>
      <c r="H13744" s="12">
        <f>IF(OR($E13744="",$F13744=""),"",IF(AND($G13744=1,$F13744&gt;='Working Hours'!$C$8,$F13744&lt;'Working Hours'!$C$9),1,0))</f>
        <v/>
      </c>
    </row>
    <row r="13745">
      <c r="A13745" s="11" t="n"/>
      <c r="B13745" s="11" t="n"/>
      <c r="C13745" s="11" t="n"/>
      <c r="E13745" s="12">
        <f>IF($A13745="","",IF(ISNUMBER($A13745),$A13745,IFERROR(DATEVALUE($A13745),"")))</f>
        <v/>
      </c>
      <c r="F13745" s="12">
        <f>IF($B13745="","",IF(ISNUMBER($B13745),HOUR($B13745)*2+MINUTE($B13745)/30,IFERROR(VALUE(LEFT($B13745,FIND(":",$B13745)-1))*2+VALUE(MID($B13745,FIND(":",$B13745)+1,2))/30,"")))</f>
        <v/>
      </c>
      <c r="G13745" s="12">
        <f>IF($E13745="","",IF(WEEKDAY($E13745,2)&lt;6,1,0))</f>
        <v/>
      </c>
      <c r="H13745" s="12">
        <f>IF(OR($E13745="",$F13745=""),"",IF(AND($G13745=1,$F13745&gt;='Working Hours'!$C$8,$F13745&lt;'Working Hours'!$C$9),1,0))</f>
        <v/>
      </c>
    </row>
    <row r="13746">
      <c r="A13746" s="11" t="n"/>
      <c r="B13746" s="11" t="n"/>
      <c r="C13746" s="11" t="n"/>
      <c r="E13746" s="12">
        <f>IF($A13746="","",IF(ISNUMBER($A13746),$A13746,IFERROR(DATEVALUE($A13746),"")))</f>
        <v/>
      </c>
      <c r="F13746" s="12">
        <f>IF($B13746="","",IF(ISNUMBER($B13746),HOUR($B13746)*2+MINUTE($B13746)/30,IFERROR(VALUE(LEFT($B13746,FIND(":",$B13746)-1))*2+VALUE(MID($B13746,FIND(":",$B13746)+1,2))/30,"")))</f>
        <v/>
      </c>
      <c r="G13746" s="12">
        <f>IF($E13746="","",IF(WEEKDAY($E13746,2)&lt;6,1,0))</f>
        <v/>
      </c>
      <c r="H13746" s="12">
        <f>IF(OR($E13746="",$F13746=""),"",IF(AND($G13746=1,$F13746&gt;='Working Hours'!$C$8,$F13746&lt;'Working Hours'!$C$9),1,0))</f>
        <v/>
      </c>
    </row>
    <row r="13747">
      <c r="A13747" s="11" t="n"/>
      <c r="B13747" s="11" t="n"/>
      <c r="C13747" s="11" t="n"/>
      <c r="E13747" s="12">
        <f>IF($A13747="","",IF(ISNUMBER($A13747),$A13747,IFERROR(DATEVALUE($A13747),"")))</f>
        <v/>
      </c>
      <c r="F13747" s="12">
        <f>IF($B13747="","",IF(ISNUMBER($B13747),HOUR($B13747)*2+MINUTE($B13747)/30,IFERROR(VALUE(LEFT($B13747,FIND(":",$B13747)-1))*2+VALUE(MID($B13747,FIND(":",$B13747)+1,2))/30,"")))</f>
        <v/>
      </c>
      <c r="G13747" s="12">
        <f>IF($E13747="","",IF(WEEKDAY($E13747,2)&lt;6,1,0))</f>
        <v/>
      </c>
      <c r="H13747" s="12">
        <f>IF(OR($E13747="",$F13747=""),"",IF(AND($G13747=1,$F13747&gt;='Working Hours'!$C$8,$F13747&lt;'Working Hours'!$C$9),1,0))</f>
        <v/>
      </c>
    </row>
    <row r="13748">
      <c r="A13748" s="11" t="n"/>
      <c r="B13748" s="11" t="n"/>
      <c r="C13748" s="11" t="n"/>
      <c r="E13748" s="12">
        <f>IF($A13748="","",IF(ISNUMBER($A13748),$A13748,IFERROR(DATEVALUE($A13748),"")))</f>
        <v/>
      </c>
      <c r="F13748" s="12">
        <f>IF($B13748="","",IF(ISNUMBER($B13748),HOUR($B13748)*2+MINUTE($B13748)/30,IFERROR(VALUE(LEFT($B13748,FIND(":",$B13748)-1))*2+VALUE(MID($B13748,FIND(":",$B13748)+1,2))/30,"")))</f>
        <v/>
      </c>
      <c r="G13748" s="12">
        <f>IF($E13748="","",IF(WEEKDAY($E13748,2)&lt;6,1,0))</f>
        <v/>
      </c>
      <c r="H13748" s="12">
        <f>IF(OR($E13748="",$F13748=""),"",IF(AND($G13748=1,$F13748&gt;='Working Hours'!$C$8,$F13748&lt;'Working Hours'!$C$9),1,0))</f>
        <v/>
      </c>
    </row>
    <row r="13749">
      <c r="A13749" s="11" t="n"/>
      <c r="B13749" s="11" t="n"/>
      <c r="C13749" s="11" t="n"/>
      <c r="E13749" s="12">
        <f>IF($A13749="","",IF(ISNUMBER($A13749),$A13749,IFERROR(DATEVALUE($A13749),"")))</f>
        <v/>
      </c>
      <c r="F13749" s="12">
        <f>IF($B13749="","",IF(ISNUMBER($B13749),HOUR($B13749)*2+MINUTE($B13749)/30,IFERROR(VALUE(LEFT($B13749,FIND(":",$B13749)-1))*2+VALUE(MID($B13749,FIND(":",$B13749)+1,2))/30,"")))</f>
        <v/>
      </c>
      <c r="G13749" s="12">
        <f>IF($E13749="","",IF(WEEKDAY($E13749,2)&lt;6,1,0))</f>
        <v/>
      </c>
      <c r="H13749" s="12">
        <f>IF(OR($E13749="",$F13749=""),"",IF(AND($G13749=1,$F13749&gt;='Working Hours'!$C$8,$F13749&lt;'Working Hours'!$C$9),1,0))</f>
        <v/>
      </c>
    </row>
    <row r="13750">
      <c r="A13750" s="11" t="n"/>
      <c r="B13750" s="11" t="n"/>
      <c r="C13750" s="11" t="n"/>
      <c r="E13750" s="12">
        <f>IF($A13750="","",IF(ISNUMBER($A13750),$A13750,IFERROR(DATEVALUE($A13750),"")))</f>
        <v/>
      </c>
      <c r="F13750" s="12">
        <f>IF($B13750="","",IF(ISNUMBER($B13750),HOUR($B13750)*2+MINUTE($B13750)/30,IFERROR(VALUE(LEFT($B13750,FIND(":",$B13750)-1))*2+VALUE(MID($B13750,FIND(":",$B13750)+1,2))/30,"")))</f>
        <v/>
      </c>
      <c r="G13750" s="12">
        <f>IF($E13750="","",IF(WEEKDAY($E13750,2)&lt;6,1,0))</f>
        <v/>
      </c>
      <c r="H13750" s="12">
        <f>IF(OR($E13750="",$F13750=""),"",IF(AND($G13750=1,$F13750&gt;='Working Hours'!$C$8,$F13750&lt;'Working Hours'!$C$9),1,0))</f>
        <v/>
      </c>
    </row>
    <row r="13751">
      <c r="A13751" s="11" t="n"/>
      <c r="B13751" s="11" t="n"/>
      <c r="C13751" s="11" t="n"/>
      <c r="E13751" s="12">
        <f>IF($A13751="","",IF(ISNUMBER($A13751),$A13751,IFERROR(DATEVALUE($A13751),"")))</f>
        <v/>
      </c>
      <c r="F13751" s="12">
        <f>IF($B13751="","",IF(ISNUMBER($B13751),HOUR($B13751)*2+MINUTE($B13751)/30,IFERROR(VALUE(LEFT($B13751,FIND(":",$B13751)-1))*2+VALUE(MID($B13751,FIND(":",$B13751)+1,2))/30,"")))</f>
        <v/>
      </c>
      <c r="G13751" s="12">
        <f>IF($E13751="","",IF(WEEKDAY($E13751,2)&lt;6,1,0))</f>
        <v/>
      </c>
      <c r="H13751" s="12">
        <f>IF(OR($E13751="",$F13751=""),"",IF(AND($G13751=1,$F13751&gt;='Working Hours'!$C$8,$F13751&lt;'Working Hours'!$C$9),1,0))</f>
        <v/>
      </c>
    </row>
    <row r="13752">
      <c r="A13752" s="11" t="n"/>
      <c r="B13752" s="11" t="n"/>
      <c r="C13752" s="11" t="n"/>
      <c r="E13752" s="12">
        <f>IF($A13752="","",IF(ISNUMBER($A13752),$A13752,IFERROR(DATEVALUE($A13752),"")))</f>
        <v/>
      </c>
      <c r="F13752" s="12">
        <f>IF($B13752="","",IF(ISNUMBER($B13752),HOUR($B13752)*2+MINUTE($B13752)/30,IFERROR(VALUE(LEFT($B13752,FIND(":",$B13752)-1))*2+VALUE(MID($B13752,FIND(":",$B13752)+1,2))/30,"")))</f>
        <v/>
      </c>
      <c r="G13752" s="12">
        <f>IF($E13752="","",IF(WEEKDAY($E13752,2)&lt;6,1,0))</f>
        <v/>
      </c>
      <c r="H13752" s="12">
        <f>IF(OR($E13752="",$F13752=""),"",IF(AND($G13752=1,$F13752&gt;='Working Hours'!$C$8,$F13752&lt;'Working Hours'!$C$9),1,0))</f>
        <v/>
      </c>
    </row>
    <row r="13753">
      <c r="A13753" s="11" t="n"/>
      <c r="B13753" s="11" t="n"/>
      <c r="C13753" s="11" t="n"/>
      <c r="E13753" s="12">
        <f>IF($A13753="","",IF(ISNUMBER($A13753),$A13753,IFERROR(DATEVALUE($A13753),"")))</f>
        <v/>
      </c>
      <c r="F13753" s="12">
        <f>IF($B13753="","",IF(ISNUMBER($B13753),HOUR($B13753)*2+MINUTE($B13753)/30,IFERROR(VALUE(LEFT($B13753,FIND(":",$B13753)-1))*2+VALUE(MID($B13753,FIND(":",$B13753)+1,2))/30,"")))</f>
        <v/>
      </c>
      <c r="G13753" s="12">
        <f>IF($E13753="","",IF(WEEKDAY($E13753,2)&lt;6,1,0))</f>
        <v/>
      </c>
      <c r="H13753" s="12">
        <f>IF(OR($E13753="",$F13753=""),"",IF(AND($G13753=1,$F13753&gt;='Working Hours'!$C$8,$F13753&lt;'Working Hours'!$C$9),1,0))</f>
        <v/>
      </c>
    </row>
    <row r="13754">
      <c r="A13754" s="11" t="n"/>
      <c r="B13754" s="11" t="n"/>
      <c r="C13754" s="11" t="n"/>
      <c r="E13754" s="12">
        <f>IF($A13754="","",IF(ISNUMBER($A13754),$A13754,IFERROR(DATEVALUE($A13754),"")))</f>
        <v/>
      </c>
      <c r="F13754" s="12">
        <f>IF($B13754="","",IF(ISNUMBER($B13754),HOUR($B13754)*2+MINUTE($B13754)/30,IFERROR(VALUE(LEFT($B13754,FIND(":",$B13754)-1))*2+VALUE(MID($B13754,FIND(":",$B13754)+1,2))/30,"")))</f>
        <v/>
      </c>
      <c r="G13754" s="12">
        <f>IF($E13754="","",IF(WEEKDAY($E13754,2)&lt;6,1,0))</f>
        <v/>
      </c>
      <c r="H13754" s="12">
        <f>IF(OR($E13754="",$F13754=""),"",IF(AND($G13754=1,$F13754&gt;='Working Hours'!$C$8,$F13754&lt;'Working Hours'!$C$9),1,0))</f>
        <v/>
      </c>
    </row>
    <row r="13755">
      <c r="A13755" s="11" t="n"/>
      <c r="B13755" s="11" t="n"/>
      <c r="C13755" s="11" t="n"/>
      <c r="E13755" s="12">
        <f>IF($A13755="","",IF(ISNUMBER($A13755),$A13755,IFERROR(DATEVALUE($A13755),"")))</f>
        <v/>
      </c>
      <c r="F13755" s="12">
        <f>IF($B13755="","",IF(ISNUMBER($B13755),HOUR($B13755)*2+MINUTE($B13755)/30,IFERROR(VALUE(LEFT($B13755,FIND(":",$B13755)-1))*2+VALUE(MID($B13755,FIND(":",$B13755)+1,2))/30,"")))</f>
        <v/>
      </c>
      <c r="G13755" s="12">
        <f>IF($E13755="","",IF(WEEKDAY($E13755,2)&lt;6,1,0))</f>
        <v/>
      </c>
      <c r="H13755" s="12">
        <f>IF(OR($E13755="",$F13755=""),"",IF(AND($G13755=1,$F13755&gt;='Working Hours'!$C$8,$F13755&lt;'Working Hours'!$C$9),1,0))</f>
        <v/>
      </c>
    </row>
    <row r="13756">
      <c r="A13756" s="11" t="n"/>
      <c r="B13756" s="11" t="n"/>
      <c r="C13756" s="11" t="n"/>
      <c r="E13756" s="12">
        <f>IF($A13756="","",IF(ISNUMBER($A13756),$A13756,IFERROR(DATEVALUE($A13756),"")))</f>
        <v/>
      </c>
      <c r="F13756" s="12">
        <f>IF($B13756="","",IF(ISNUMBER($B13756),HOUR($B13756)*2+MINUTE($B13756)/30,IFERROR(VALUE(LEFT($B13756,FIND(":",$B13756)-1))*2+VALUE(MID($B13756,FIND(":",$B13756)+1,2))/30,"")))</f>
        <v/>
      </c>
      <c r="G13756" s="12">
        <f>IF($E13756="","",IF(WEEKDAY($E13756,2)&lt;6,1,0))</f>
        <v/>
      </c>
      <c r="H13756" s="12">
        <f>IF(OR($E13756="",$F13756=""),"",IF(AND($G13756=1,$F13756&gt;='Working Hours'!$C$8,$F13756&lt;'Working Hours'!$C$9),1,0))</f>
        <v/>
      </c>
    </row>
    <row r="13757">
      <c r="A13757" s="11" t="n"/>
      <c r="B13757" s="11" t="n"/>
      <c r="C13757" s="11" t="n"/>
      <c r="E13757" s="12">
        <f>IF($A13757="","",IF(ISNUMBER($A13757),$A13757,IFERROR(DATEVALUE($A13757),"")))</f>
        <v/>
      </c>
      <c r="F13757" s="12">
        <f>IF($B13757="","",IF(ISNUMBER($B13757),HOUR($B13757)*2+MINUTE($B13757)/30,IFERROR(VALUE(LEFT($B13757,FIND(":",$B13757)-1))*2+VALUE(MID($B13757,FIND(":",$B13757)+1,2))/30,"")))</f>
        <v/>
      </c>
      <c r="G13757" s="12">
        <f>IF($E13757="","",IF(WEEKDAY($E13757,2)&lt;6,1,0))</f>
        <v/>
      </c>
      <c r="H13757" s="12">
        <f>IF(OR($E13757="",$F13757=""),"",IF(AND($G13757=1,$F13757&gt;='Working Hours'!$C$8,$F13757&lt;'Working Hours'!$C$9),1,0))</f>
        <v/>
      </c>
    </row>
    <row r="13758">
      <c r="A13758" s="11" t="n"/>
      <c r="B13758" s="11" t="n"/>
      <c r="C13758" s="11" t="n"/>
      <c r="E13758" s="12">
        <f>IF($A13758="","",IF(ISNUMBER($A13758),$A13758,IFERROR(DATEVALUE($A13758),"")))</f>
        <v/>
      </c>
      <c r="F13758" s="12">
        <f>IF($B13758="","",IF(ISNUMBER($B13758),HOUR($B13758)*2+MINUTE($B13758)/30,IFERROR(VALUE(LEFT($B13758,FIND(":",$B13758)-1))*2+VALUE(MID($B13758,FIND(":",$B13758)+1,2))/30,"")))</f>
        <v/>
      </c>
      <c r="G13758" s="12">
        <f>IF($E13758="","",IF(WEEKDAY($E13758,2)&lt;6,1,0))</f>
        <v/>
      </c>
      <c r="H13758" s="12">
        <f>IF(OR($E13758="",$F13758=""),"",IF(AND($G13758=1,$F13758&gt;='Working Hours'!$C$8,$F13758&lt;'Working Hours'!$C$9),1,0))</f>
        <v/>
      </c>
    </row>
    <row r="13759">
      <c r="A13759" s="11" t="n"/>
      <c r="B13759" s="11" t="n"/>
      <c r="C13759" s="11" t="n"/>
      <c r="E13759" s="12">
        <f>IF($A13759="","",IF(ISNUMBER($A13759),$A13759,IFERROR(DATEVALUE($A13759),"")))</f>
        <v/>
      </c>
      <c r="F13759" s="12">
        <f>IF($B13759="","",IF(ISNUMBER($B13759),HOUR($B13759)*2+MINUTE($B13759)/30,IFERROR(VALUE(LEFT($B13759,FIND(":",$B13759)-1))*2+VALUE(MID($B13759,FIND(":",$B13759)+1,2))/30,"")))</f>
        <v/>
      </c>
      <c r="G13759" s="12">
        <f>IF($E13759="","",IF(WEEKDAY($E13759,2)&lt;6,1,0))</f>
        <v/>
      </c>
      <c r="H13759" s="12">
        <f>IF(OR($E13759="",$F13759=""),"",IF(AND($G13759=1,$F13759&gt;='Working Hours'!$C$8,$F13759&lt;'Working Hours'!$C$9),1,0))</f>
        <v/>
      </c>
    </row>
    <row r="13760">
      <c r="A13760" s="11" t="n"/>
      <c r="B13760" s="11" t="n"/>
      <c r="C13760" s="11" t="n"/>
      <c r="E13760" s="12">
        <f>IF($A13760="","",IF(ISNUMBER($A13760),$A13760,IFERROR(DATEVALUE($A13760),"")))</f>
        <v/>
      </c>
      <c r="F13760" s="12">
        <f>IF($B13760="","",IF(ISNUMBER($B13760),HOUR($B13760)*2+MINUTE($B13760)/30,IFERROR(VALUE(LEFT($B13760,FIND(":",$B13760)-1))*2+VALUE(MID($B13760,FIND(":",$B13760)+1,2))/30,"")))</f>
        <v/>
      </c>
      <c r="G13760" s="12">
        <f>IF($E13760="","",IF(WEEKDAY($E13760,2)&lt;6,1,0))</f>
        <v/>
      </c>
      <c r="H13760" s="12">
        <f>IF(OR($E13760="",$F13760=""),"",IF(AND($G13760=1,$F13760&gt;='Working Hours'!$C$8,$F13760&lt;'Working Hours'!$C$9),1,0))</f>
        <v/>
      </c>
    </row>
    <row r="13761">
      <c r="A13761" s="11" t="n"/>
      <c r="B13761" s="11" t="n"/>
      <c r="C13761" s="11" t="n"/>
      <c r="E13761" s="12">
        <f>IF($A13761="","",IF(ISNUMBER($A13761),$A13761,IFERROR(DATEVALUE($A13761),"")))</f>
        <v/>
      </c>
      <c r="F13761" s="12">
        <f>IF($B13761="","",IF(ISNUMBER($B13761),HOUR($B13761)*2+MINUTE($B13761)/30,IFERROR(VALUE(LEFT($B13761,FIND(":",$B13761)-1))*2+VALUE(MID($B13761,FIND(":",$B13761)+1,2))/30,"")))</f>
        <v/>
      </c>
      <c r="G13761" s="12">
        <f>IF($E13761="","",IF(WEEKDAY($E13761,2)&lt;6,1,0))</f>
        <v/>
      </c>
      <c r="H13761" s="12">
        <f>IF(OR($E13761="",$F13761=""),"",IF(AND($G13761=1,$F13761&gt;='Working Hours'!$C$8,$F13761&lt;'Working Hours'!$C$9),1,0))</f>
        <v/>
      </c>
    </row>
    <row r="13762">
      <c r="A13762" s="11" t="n"/>
      <c r="B13762" s="11" t="n"/>
      <c r="C13762" s="11" t="n"/>
      <c r="E13762" s="12">
        <f>IF($A13762="","",IF(ISNUMBER($A13762),$A13762,IFERROR(DATEVALUE($A13762),"")))</f>
        <v/>
      </c>
      <c r="F13762" s="12">
        <f>IF($B13762="","",IF(ISNUMBER($B13762),HOUR($B13762)*2+MINUTE($B13762)/30,IFERROR(VALUE(LEFT($B13762,FIND(":",$B13762)-1))*2+VALUE(MID($B13762,FIND(":",$B13762)+1,2))/30,"")))</f>
        <v/>
      </c>
      <c r="G13762" s="12">
        <f>IF($E13762="","",IF(WEEKDAY($E13762,2)&lt;6,1,0))</f>
        <v/>
      </c>
      <c r="H13762" s="12">
        <f>IF(OR($E13762="",$F13762=""),"",IF(AND($G13762=1,$F13762&gt;='Working Hours'!$C$8,$F13762&lt;'Working Hours'!$C$9),1,0))</f>
        <v/>
      </c>
    </row>
    <row r="13763">
      <c r="A13763" s="11" t="n"/>
      <c r="B13763" s="11" t="n"/>
      <c r="C13763" s="11" t="n"/>
      <c r="E13763" s="12">
        <f>IF($A13763="","",IF(ISNUMBER($A13763),$A13763,IFERROR(DATEVALUE($A13763),"")))</f>
        <v/>
      </c>
      <c r="F13763" s="12">
        <f>IF($B13763="","",IF(ISNUMBER($B13763),HOUR($B13763)*2+MINUTE($B13763)/30,IFERROR(VALUE(LEFT($B13763,FIND(":",$B13763)-1))*2+VALUE(MID($B13763,FIND(":",$B13763)+1,2))/30,"")))</f>
        <v/>
      </c>
      <c r="G13763" s="12">
        <f>IF($E13763="","",IF(WEEKDAY($E13763,2)&lt;6,1,0))</f>
        <v/>
      </c>
      <c r="H13763" s="12">
        <f>IF(OR($E13763="",$F13763=""),"",IF(AND($G13763=1,$F13763&gt;='Working Hours'!$C$8,$F13763&lt;'Working Hours'!$C$9),1,0))</f>
        <v/>
      </c>
    </row>
    <row r="13764">
      <c r="A13764" s="11" t="n"/>
      <c r="B13764" s="11" t="n"/>
      <c r="C13764" s="11" t="n"/>
      <c r="E13764" s="12">
        <f>IF($A13764="","",IF(ISNUMBER($A13764),$A13764,IFERROR(DATEVALUE($A13764),"")))</f>
        <v/>
      </c>
      <c r="F13764" s="12">
        <f>IF($B13764="","",IF(ISNUMBER($B13764),HOUR($B13764)*2+MINUTE($B13764)/30,IFERROR(VALUE(LEFT($B13764,FIND(":",$B13764)-1))*2+VALUE(MID($B13764,FIND(":",$B13764)+1,2))/30,"")))</f>
        <v/>
      </c>
      <c r="G13764" s="12">
        <f>IF($E13764="","",IF(WEEKDAY($E13764,2)&lt;6,1,0))</f>
        <v/>
      </c>
      <c r="H13764" s="12">
        <f>IF(OR($E13764="",$F13764=""),"",IF(AND($G13764=1,$F13764&gt;='Working Hours'!$C$8,$F13764&lt;'Working Hours'!$C$9),1,0))</f>
        <v/>
      </c>
    </row>
    <row r="13765">
      <c r="A13765" s="11" t="n"/>
      <c r="B13765" s="11" t="n"/>
      <c r="C13765" s="11" t="n"/>
      <c r="E13765" s="12">
        <f>IF($A13765="","",IF(ISNUMBER($A13765),$A13765,IFERROR(DATEVALUE($A13765),"")))</f>
        <v/>
      </c>
      <c r="F13765" s="12">
        <f>IF($B13765="","",IF(ISNUMBER($B13765),HOUR($B13765)*2+MINUTE($B13765)/30,IFERROR(VALUE(LEFT($B13765,FIND(":",$B13765)-1))*2+VALUE(MID($B13765,FIND(":",$B13765)+1,2))/30,"")))</f>
        <v/>
      </c>
      <c r="G13765" s="12">
        <f>IF($E13765="","",IF(WEEKDAY($E13765,2)&lt;6,1,0))</f>
        <v/>
      </c>
      <c r="H13765" s="12">
        <f>IF(OR($E13765="",$F13765=""),"",IF(AND($G13765=1,$F13765&gt;='Working Hours'!$C$8,$F13765&lt;'Working Hours'!$C$9),1,0))</f>
        <v/>
      </c>
    </row>
    <row r="13766">
      <c r="A13766" s="11" t="n"/>
      <c r="B13766" s="11" t="n"/>
      <c r="C13766" s="11" t="n"/>
      <c r="E13766" s="12">
        <f>IF($A13766="","",IF(ISNUMBER($A13766),$A13766,IFERROR(DATEVALUE($A13766),"")))</f>
        <v/>
      </c>
      <c r="F13766" s="12">
        <f>IF($B13766="","",IF(ISNUMBER($B13766),HOUR($B13766)*2+MINUTE($B13766)/30,IFERROR(VALUE(LEFT($B13766,FIND(":",$B13766)-1))*2+VALUE(MID($B13766,FIND(":",$B13766)+1,2))/30,"")))</f>
        <v/>
      </c>
      <c r="G13766" s="12">
        <f>IF($E13766="","",IF(WEEKDAY($E13766,2)&lt;6,1,0))</f>
        <v/>
      </c>
      <c r="H13766" s="12">
        <f>IF(OR($E13766="",$F13766=""),"",IF(AND($G13766=1,$F13766&gt;='Working Hours'!$C$8,$F13766&lt;'Working Hours'!$C$9),1,0))</f>
        <v/>
      </c>
    </row>
    <row r="13767">
      <c r="A13767" s="11" t="n"/>
      <c r="B13767" s="11" t="n"/>
      <c r="C13767" s="11" t="n"/>
      <c r="E13767" s="12">
        <f>IF($A13767="","",IF(ISNUMBER($A13767),$A13767,IFERROR(DATEVALUE($A13767),"")))</f>
        <v/>
      </c>
      <c r="F13767" s="12">
        <f>IF($B13767="","",IF(ISNUMBER($B13767),HOUR($B13767)*2+MINUTE($B13767)/30,IFERROR(VALUE(LEFT($B13767,FIND(":",$B13767)-1))*2+VALUE(MID($B13767,FIND(":",$B13767)+1,2))/30,"")))</f>
        <v/>
      </c>
      <c r="G13767" s="12">
        <f>IF($E13767="","",IF(WEEKDAY($E13767,2)&lt;6,1,0))</f>
        <v/>
      </c>
      <c r="H13767" s="12">
        <f>IF(OR($E13767="",$F13767=""),"",IF(AND($G13767=1,$F13767&gt;='Working Hours'!$C$8,$F13767&lt;'Working Hours'!$C$9),1,0))</f>
        <v/>
      </c>
    </row>
    <row r="13768">
      <c r="A13768" s="11" t="n"/>
      <c r="B13768" s="11" t="n"/>
      <c r="C13768" s="11" t="n"/>
      <c r="E13768" s="12">
        <f>IF($A13768="","",IF(ISNUMBER($A13768),$A13768,IFERROR(DATEVALUE($A13768),"")))</f>
        <v/>
      </c>
      <c r="F13768" s="12">
        <f>IF($B13768="","",IF(ISNUMBER($B13768),HOUR($B13768)*2+MINUTE($B13768)/30,IFERROR(VALUE(LEFT($B13768,FIND(":",$B13768)-1))*2+VALUE(MID($B13768,FIND(":",$B13768)+1,2))/30,"")))</f>
        <v/>
      </c>
      <c r="G13768" s="12">
        <f>IF($E13768="","",IF(WEEKDAY($E13768,2)&lt;6,1,0))</f>
        <v/>
      </c>
      <c r="H13768" s="12">
        <f>IF(OR($E13768="",$F13768=""),"",IF(AND($G13768=1,$F13768&gt;='Working Hours'!$C$8,$F13768&lt;'Working Hours'!$C$9),1,0))</f>
        <v/>
      </c>
    </row>
    <row r="13769">
      <c r="A13769" s="11" t="n"/>
      <c r="B13769" s="11" t="n"/>
      <c r="C13769" s="11" t="n"/>
      <c r="E13769" s="12">
        <f>IF($A13769="","",IF(ISNUMBER($A13769),$A13769,IFERROR(DATEVALUE($A13769),"")))</f>
        <v/>
      </c>
      <c r="F13769" s="12">
        <f>IF($B13769="","",IF(ISNUMBER($B13769),HOUR($B13769)*2+MINUTE($B13769)/30,IFERROR(VALUE(LEFT($B13769,FIND(":",$B13769)-1))*2+VALUE(MID($B13769,FIND(":",$B13769)+1,2))/30,"")))</f>
        <v/>
      </c>
      <c r="G13769" s="12">
        <f>IF($E13769="","",IF(WEEKDAY($E13769,2)&lt;6,1,0))</f>
        <v/>
      </c>
      <c r="H13769" s="12">
        <f>IF(OR($E13769="",$F13769=""),"",IF(AND($G13769=1,$F13769&gt;='Working Hours'!$C$8,$F13769&lt;'Working Hours'!$C$9),1,0))</f>
        <v/>
      </c>
    </row>
    <row r="13770">
      <c r="A13770" s="11" t="n"/>
      <c r="B13770" s="11" t="n"/>
      <c r="C13770" s="11" t="n"/>
      <c r="E13770" s="12">
        <f>IF($A13770="","",IF(ISNUMBER($A13770),$A13770,IFERROR(DATEVALUE($A13770),"")))</f>
        <v/>
      </c>
      <c r="F13770" s="12">
        <f>IF($B13770="","",IF(ISNUMBER($B13770),HOUR($B13770)*2+MINUTE($B13770)/30,IFERROR(VALUE(LEFT($B13770,FIND(":",$B13770)-1))*2+VALUE(MID($B13770,FIND(":",$B13770)+1,2))/30,"")))</f>
        <v/>
      </c>
      <c r="G13770" s="12">
        <f>IF($E13770="","",IF(WEEKDAY($E13770,2)&lt;6,1,0))</f>
        <v/>
      </c>
      <c r="H13770" s="12">
        <f>IF(OR($E13770="",$F13770=""),"",IF(AND($G13770=1,$F13770&gt;='Working Hours'!$C$8,$F13770&lt;'Working Hours'!$C$9),1,0))</f>
        <v/>
      </c>
    </row>
    <row r="13771">
      <c r="A13771" s="11" t="n"/>
      <c r="B13771" s="11" t="n"/>
      <c r="C13771" s="11" t="n"/>
      <c r="E13771" s="12">
        <f>IF($A13771="","",IF(ISNUMBER($A13771),$A13771,IFERROR(DATEVALUE($A13771),"")))</f>
        <v/>
      </c>
      <c r="F13771" s="12">
        <f>IF($B13771="","",IF(ISNUMBER($B13771),HOUR($B13771)*2+MINUTE($B13771)/30,IFERROR(VALUE(LEFT($B13771,FIND(":",$B13771)-1))*2+VALUE(MID($B13771,FIND(":",$B13771)+1,2))/30,"")))</f>
        <v/>
      </c>
      <c r="G13771" s="12">
        <f>IF($E13771="","",IF(WEEKDAY($E13771,2)&lt;6,1,0))</f>
        <v/>
      </c>
      <c r="H13771" s="12">
        <f>IF(OR($E13771="",$F13771=""),"",IF(AND($G13771=1,$F13771&gt;='Working Hours'!$C$8,$F13771&lt;'Working Hours'!$C$9),1,0))</f>
        <v/>
      </c>
    </row>
    <row r="13772">
      <c r="A13772" s="11" t="n"/>
      <c r="B13772" s="11" t="n"/>
      <c r="C13772" s="11" t="n"/>
      <c r="E13772" s="12">
        <f>IF($A13772="","",IF(ISNUMBER($A13772),$A13772,IFERROR(DATEVALUE($A13772),"")))</f>
        <v/>
      </c>
      <c r="F13772" s="12">
        <f>IF($B13772="","",IF(ISNUMBER($B13772),HOUR($B13772)*2+MINUTE($B13772)/30,IFERROR(VALUE(LEFT($B13772,FIND(":",$B13772)-1))*2+VALUE(MID($B13772,FIND(":",$B13772)+1,2))/30,"")))</f>
        <v/>
      </c>
      <c r="G13772" s="12">
        <f>IF($E13772="","",IF(WEEKDAY($E13772,2)&lt;6,1,0))</f>
        <v/>
      </c>
      <c r="H13772" s="12">
        <f>IF(OR($E13772="",$F13772=""),"",IF(AND($G13772=1,$F13772&gt;='Working Hours'!$C$8,$F13772&lt;'Working Hours'!$C$9),1,0))</f>
        <v/>
      </c>
    </row>
    <row r="13773">
      <c r="A13773" s="11" t="n"/>
      <c r="B13773" s="11" t="n"/>
      <c r="C13773" s="11" t="n"/>
      <c r="E13773" s="12">
        <f>IF($A13773="","",IF(ISNUMBER($A13773),$A13773,IFERROR(DATEVALUE($A13773),"")))</f>
        <v/>
      </c>
      <c r="F13773" s="12">
        <f>IF($B13773="","",IF(ISNUMBER($B13773),HOUR($B13773)*2+MINUTE($B13773)/30,IFERROR(VALUE(LEFT($B13773,FIND(":",$B13773)-1))*2+VALUE(MID($B13773,FIND(":",$B13773)+1,2))/30,"")))</f>
        <v/>
      </c>
      <c r="G13773" s="12">
        <f>IF($E13773="","",IF(WEEKDAY($E13773,2)&lt;6,1,0))</f>
        <v/>
      </c>
      <c r="H13773" s="12">
        <f>IF(OR($E13773="",$F13773=""),"",IF(AND($G13773=1,$F13773&gt;='Working Hours'!$C$8,$F13773&lt;'Working Hours'!$C$9),1,0))</f>
        <v/>
      </c>
    </row>
    <row r="13774">
      <c r="A13774" s="11" t="n"/>
      <c r="B13774" s="11" t="n"/>
      <c r="C13774" s="11" t="n"/>
      <c r="E13774" s="12">
        <f>IF($A13774="","",IF(ISNUMBER($A13774),$A13774,IFERROR(DATEVALUE($A13774),"")))</f>
        <v/>
      </c>
      <c r="F13774" s="12">
        <f>IF($B13774="","",IF(ISNUMBER($B13774),HOUR($B13774)*2+MINUTE($B13774)/30,IFERROR(VALUE(LEFT($B13774,FIND(":",$B13774)-1))*2+VALUE(MID($B13774,FIND(":",$B13774)+1,2))/30,"")))</f>
        <v/>
      </c>
      <c r="G13774" s="12">
        <f>IF($E13774="","",IF(WEEKDAY($E13774,2)&lt;6,1,0))</f>
        <v/>
      </c>
      <c r="H13774" s="12">
        <f>IF(OR($E13774="",$F13774=""),"",IF(AND($G13774=1,$F13774&gt;='Working Hours'!$C$8,$F13774&lt;'Working Hours'!$C$9),1,0))</f>
        <v/>
      </c>
    </row>
    <row r="13775">
      <c r="A13775" s="11" t="n"/>
      <c r="B13775" s="11" t="n"/>
      <c r="C13775" s="11" t="n"/>
      <c r="E13775" s="12">
        <f>IF($A13775="","",IF(ISNUMBER($A13775),$A13775,IFERROR(DATEVALUE($A13775),"")))</f>
        <v/>
      </c>
      <c r="F13775" s="12">
        <f>IF($B13775="","",IF(ISNUMBER($B13775),HOUR($B13775)*2+MINUTE($B13775)/30,IFERROR(VALUE(LEFT($B13775,FIND(":",$B13775)-1))*2+VALUE(MID($B13775,FIND(":",$B13775)+1,2))/30,"")))</f>
        <v/>
      </c>
      <c r="G13775" s="12">
        <f>IF($E13775="","",IF(WEEKDAY($E13775,2)&lt;6,1,0))</f>
        <v/>
      </c>
      <c r="H13775" s="12">
        <f>IF(OR($E13775="",$F13775=""),"",IF(AND($G13775=1,$F13775&gt;='Working Hours'!$C$8,$F13775&lt;'Working Hours'!$C$9),1,0))</f>
        <v/>
      </c>
    </row>
    <row r="13776">
      <c r="A13776" s="11" t="n"/>
      <c r="B13776" s="11" t="n"/>
      <c r="C13776" s="11" t="n"/>
      <c r="E13776" s="12">
        <f>IF($A13776="","",IF(ISNUMBER($A13776),$A13776,IFERROR(DATEVALUE($A13776),"")))</f>
        <v/>
      </c>
      <c r="F13776" s="12">
        <f>IF($B13776="","",IF(ISNUMBER($B13776),HOUR($B13776)*2+MINUTE($B13776)/30,IFERROR(VALUE(LEFT($B13776,FIND(":",$B13776)-1))*2+VALUE(MID($B13776,FIND(":",$B13776)+1,2))/30,"")))</f>
        <v/>
      </c>
      <c r="G13776" s="12">
        <f>IF($E13776="","",IF(WEEKDAY($E13776,2)&lt;6,1,0))</f>
        <v/>
      </c>
      <c r="H13776" s="12">
        <f>IF(OR($E13776="",$F13776=""),"",IF(AND($G13776=1,$F13776&gt;='Working Hours'!$C$8,$F13776&lt;'Working Hours'!$C$9),1,0))</f>
        <v/>
      </c>
    </row>
    <row r="13777">
      <c r="A13777" s="11" t="n"/>
      <c r="B13777" s="11" t="n"/>
      <c r="C13777" s="11" t="n"/>
      <c r="E13777" s="12">
        <f>IF($A13777="","",IF(ISNUMBER($A13777),$A13777,IFERROR(DATEVALUE($A13777),"")))</f>
        <v/>
      </c>
      <c r="F13777" s="12">
        <f>IF($B13777="","",IF(ISNUMBER($B13777),HOUR($B13777)*2+MINUTE($B13777)/30,IFERROR(VALUE(LEFT($B13777,FIND(":",$B13777)-1))*2+VALUE(MID($B13777,FIND(":",$B13777)+1,2))/30,"")))</f>
        <v/>
      </c>
      <c r="G13777" s="12">
        <f>IF($E13777="","",IF(WEEKDAY($E13777,2)&lt;6,1,0))</f>
        <v/>
      </c>
      <c r="H13777" s="12">
        <f>IF(OR($E13777="",$F13777=""),"",IF(AND($G13777=1,$F13777&gt;='Working Hours'!$C$8,$F13777&lt;'Working Hours'!$C$9),1,0))</f>
        <v/>
      </c>
    </row>
    <row r="13778">
      <c r="A13778" s="11" t="n"/>
      <c r="B13778" s="11" t="n"/>
      <c r="C13778" s="11" t="n"/>
      <c r="E13778" s="12">
        <f>IF($A13778="","",IF(ISNUMBER($A13778),$A13778,IFERROR(DATEVALUE($A13778),"")))</f>
        <v/>
      </c>
      <c r="F13778" s="12">
        <f>IF($B13778="","",IF(ISNUMBER($B13778),HOUR($B13778)*2+MINUTE($B13778)/30,IFERROR(VALUE(LEFT($B13778,FIND(":",$B13778)-1))*2+VALUE(MID($B13778,FIND(":",$B13778)+1,2))/30,"")))</f>
        <v/>
      </c>
      <c r="G13778" s="12">
        <f>IF($E13778="","",IF(WEEKDAY($E13778,2)&lt;6,1,0))</f>
        <v/>
      </c>
      <c r="H13778" s="12">
        <f>IF(OR($E13778="",$F13778=""),"",IF(AND($G13778=1,$F13778&gt;='Working Hours'!$C$8,$F13778&lt;'Working Hours'!$C$9),1,0))</f>
        <v/>
      </c>
    </row>
    <row r="13779">
      <c r="A13779" s="11" t="n"/>
      <c r="B13779" s="11" t="n"/>
      <c r="C13779" s="11" t="n"/>
      <c r="E13779" s="12">
        <f>IF($A13779="","",IF(ISNUMBER($A13779),$A13779,IFERROR(DATEVALUE($A13779),"")))</f>
        <v/>
      </c>
      <c r="F13779" s="12">
        <f>IF($B13779="","",IF(ISNUMBER($B13779),HOUR($B13779)*2+MINUTE($B13779)/30,IFERROR(VALUE(LEFT($B13779,FIND(":",$B13779)-1))*2+VALUE(MID($B13779,FIND(":",$B13779)+1,2))/30,"")))</f>
        <v/>
      </c>
      <c r="G13779" s="12">
        <f>IF($E13779="","",IF(WEEKDAY($E13779,2)&lt;6,1,0))</f>
        <v/>
      </c>
      <c r="H13779" s="12">
        <f>IF(OR($E13779="",$F13779=""),"",IF(AND($G13779=1,$F13779&gt;='Working Hours'!$C$8,$F13779&lt;'Working Hours'!$C$9),1,0))</f>
        <v/>
      </c>
    </row>
    <row r="13780">
      <c r="A13780" s="11" t="n"/>
      <c r="B13780" s="11" t="n"/>
      <c r="C13780" s="11" t="n"/>
      <c r="E13780" s="12">
        <f>IF($A13780="","",IF(ISNUMBER($A13780),$A13780,IFERROR(DATEVALUE($A13780),"")))</f>
        <v/>
      </c>
      <c r="F13780" s="12">
        <f>IF($B13780="","",IF(ISNUMBER($B13780),HOUR($B13780)*2+MINUTE($B13780)/30,IFERROR(VALUE(LEFT($B13780,FIND(":",$B13780)-1))*2+VALUE(MID($B13780,FIND(":",$B13780)+1,2))/30,"")))</f>
        <v/>
      </c>
      <c r="G13780" s="12">
        <f>IF($E13780="","",IF(WEEKDAY($E13780,2)&lt;6,1,0))</f>
        <v/>
      </c>
      <c r="H13780" s="12">
        <f>IF(OR($E13780="",$F13780=""),"",IF(AND($G13780=1,$F13780&gt;='Working Hours'!$C$8,$F13780&lt;'Working Hours'!$C$9),1,0))</f>
        <v/>
      </c>
    </row>
    <row r="13781">
      <c r="A13781" s="11" t="n"/>
      <c r="B13781" s="11" t="n"/>
      <c r="C13781" s="11" t="n"/>
      <c r="E13781" s="12">
        <f>IF($A13781="","",IF(ISNUMBER($A13781),$A13781,IFERROR(DATEVALUE($A13781),"")))</f>
        <v/>
      </c>
      <c r="F13781" s="12">
        <f>IF($B13781="","",IF(ISNUMBER($B13781),HOUR($B13781)*2+MINUTE($B13781)/30,IFERROR(VALUE(LEFT($B13781,FIND(":",$B13781)-1))*2+VALUE(MID($B13781,FIND(":",$B13781)+1,2))/30,"")))</f>
        <v/>
      </c>
      <c r="G13781" s="12">
        <f>IF($E13781="","",IF(WEEKDAY($E13781,2)&lt;6,1,0))</f>
        <v/>
      </c>
      <c r="H13781" s="12">
        <f>IF(OR($E13781="",$F13781=""),"",IF(AND($G13781=1,$F13781&gt;='Working Hours'!$C$8,$F13781&lt;'Working Hours'!$C$9),1,0))</f>
        <v/>
      </c>
    </row>
    <row r="13782">
      <c r="A13782" s="11" t="n"/>
      <c r="B13782" s="11" t="n"/>
      <c r="C13782" s="11" t="n"/>
      <c r="E13782" s="12">
        <f>IF($A13782="","",IF(ISNUMBER($A13782),$A13782,IFERROR(DATEVALUE($A13782),"")))</f>
        <v/>
      </c>
      <c r="F13782" s="12">
        <f>IF($B13782="","",IF(ISNUMBER($B13782),HOUR($B13782)*2+MINUTE($B13782)/30,IFERROR(VALUE(LEFT($B13782,FIND(":",$B13782)-1))*2+VALUE(MID($B13782,FIND(":",$B13782)+1,2))/30,"")))</f>
        <v/>
      </c>
      <c r="G13782" s="12">
        <f>IF($E13782="","",IF(WEEKDAY($E13782,2)&lt;6,1,0))</f>
        <v/>
      </c>
      <c r="H13782" s="12">
        <f>IF(OR($E13782="",$F13782=""),"",IF(AND($G13782=1,$F13782&gt;='Working Hours'!$C$8,$F13782&lt;'Working Hours'!$C$9),1,0))</f>
        <v/>
      </c>
    </row>
    <row r="13783">
      <c r="A13783" s="11" t="n"/>
      <c r="B13783" s="11" t="n"/>
      <c r="C13783" s="11" t="n"/>
      <c r="E13783" s="12">
        <f>IF($A13783="","",IF(ISNUMBER($A13783),$A13783,IFERROR(DATEVALUE($A13783),"")))</f>
        <v/>
      </c>
      <c r="F13783" s="12">
        <f>IF($B13783="","",IF(ISNUMBER($B13783),HOUR($B13783)*2+MINUTE($B13783)/30,IFERROR(VALUE(LEFT($B13783,FIND(":",$B13783)-1))*2+VALUE(MID($B13783,FIND(":",$B13783)+1,2))/30,"")))</f>
        <v/>
      </c>
      <c r="G13783" s="12">
        <f>IF($E13783="","",IF(WEEKDAY($E13783,2)&lt;6,1,0))</f>
        <v/>
      </c>
      <c r="H13783" s="12">
        <f>IF(OR($E13783="",$F13783=""),"",IF(AND($G13783=1,$F13783&gt;='Working Hours'!$C$8,$F13783&lt;'Working Hours'!$C$9),1,0))</f>
        <v/>
      </c>
    </row>
    <row r="13784">
      <c r="A13784" s="11" t="n"/>
      <c r="B13784" s="11" t="n"/>
      <c r="C13784" s="11" t="n"/>
      <c r="E13784" s="12">
        <f>IF($A13784="","",IF(ISNUMBER($A13784),$A13784,IFERROR(DATEVALUE($A13784),"")))</f>
        <v/>
      </c>
      <c r="F13784" s="12">
        <f>IF($B13784="","",IF(ISNUMBER($B13784),HOUR($B13784)*2+MINUTE($B13784)/30,IFERROR(VALUE(LEFT($B13784,FIND(":",$B13784)-1))*2+VALUE(MID($B13784,FIND(":",$B13784)+1,2))/30,"")))</f>
        <v/>
      </c>
      <c r="G13784" s="12">
        <f>IF($E13784="","",IF(WEEKDAY($E13784,2)&lt;6,1,0))</f>
        <v/>
      </c>
      <c r="H13784" s="12">
        <f>IF(OR($E13784="",$F13784=""),"",IF(AND($G13784=1,$F13784&gt;='Working Hours'!$C$8,$F13784&lt;'Working Hours'!$C$9),1,0))</f>
        <v/>
      </c>
    </row>
    <row r="13785">
      <c r="A13785" s="11" t="n"/>
      <c r="B13785" s="11" t="n"/>
      <c r="C13785" s="11" t="n"/>
      <c r="E13785" s="12">
        <f>IF($A13785="","",IF(ISNUMBER($A13785),$A13785,IFERROR(DATEVALUE($A13785),"")))</f>
        <v/>
      </c>
      <c r="F13785" s="12">
        <f>IF($B13785="","",IF(ISNUMBER($B13785),HOUR($B13785)*2+MINUTE($B13785)/30,IFERROR(VALUE(LEFT($B13785,FIND(":",$B13785)-1))*2+VALUE(MID($B13785,FIND(":",$B13785)+1,2))/30,"")))</f>
        <v/>
      </c>
      <c r="G13785" s="12">
        <f>IF($E13785="","",IF(WEEKDAY($E13785,2)&lt;6,1,0))</f>
        <v/>
      </c>
      <c r="H13785" s="12">
        <f>IF(OR($E13785="",$F13785=""),"",IF(AND($G13785=1,$F13785&gt;='Working Hours'!$C$8,$F13785&lt;'Working Hours'!$C$9),1,0))</f>
        <v/>
      </c>
    </row>
    <row r="13786">
      <c r="A13786" s="11" t="n"/>
      <c r="B13786" s="11" t="n"/>
      <c r="C13786" s="11" t="n"/>
      <c r="E13786" s="12">
        <f>IF($A13786="","",IF(ISNUMBER($A13786),$A13786,IFERROR(DATEVALUE($A13786),"")))</f>
        <v/>
      </c>
      <c r="F13786" s="12">
        <f>IF($B13786="","",IF(ISNUMBER($B13786),HOUR($B13786)*2+MINUTE($B13786)/30,IFERROR(VALUE(LEFT($B13786,FIND(":",$B13786)-1))*2+VALUE(MID($B13786,FIND(":",$B13786)+1,2))/30,"")))</f>
        <v/>
      </c>
      <c r="G13786" s="12">
        <f>IF($E13786="","",IF(WEEKDAY($E13786,2)&lt;6,1,0))</f>
        <v/>
      </c>
      <c r="H13786" s="12">
        <f>IF(OR($E13786="",$F13786=""),"",IF(AND($G13786=1,$F13786&gt;='Working Hours'!$C$8,$F13786&lt;'Working Hours'!$C$9),1,0))</f>
        <v/>
      </c>
    </row>
    <row r="13787">
      <c r="A13787" s="11" t="n"/>
      <c r="B13787" s="11" t="n"/>
      <c r="C13787" s="11" t="n"/>
      <c r="E13787" s="12">
        <f>IF($A13787="","",IF(ISNUMBER($A13787),$A13787,IFERROR(DATEVALUE($A13787),"")))</f>
        <v/>
      </c>
      <c r="F13787" s="12">
        <f>IF($B13787="","",IF(ISNUMBER($B13787),HOUR($B13787)*2+MINUTE($B13787)/30,IFERROR(VALUE(LEFT($B13787,FIND(":",$B13787)-1))*2+VALUE(MID($B13787,FIND(":",$B13787)+1,2))/30,"")))</f>
        <v/>
      </c>
      <c r="G13787" s="12">
        <f>IF($E13787="","",IF(WEEKDAY($E13787,2)&lt;6,1,0))</f>
        <v/>
      </c>
      <c r="H13787" s="12">
        <f>IF(OR($E13787="",$F13787=""),"",IF(AND($G13787=1,$F13787&gt;='Working Hours'!$C$8,$F13787&lt;'Working Hours'!$C$9),1,0))</f>
        <v/>
      </c>
    </row>
    <row r="13788">
      <c r="A13788" s="11" t="n"/>
      <c r="B13788" s="11" t="n"/>
      <c r="C13788" s="11" t="n"/>
      <c r="E13788" s="12">
        <f>IF($A13788="","",IF(ISNUMBER($A13788),$A13788,IFERROR(DATEVALUE($A13788),"")))</f>
        <v/>
      </c>
      <c r="F13788" s="12">
        <f>IF($B13788="","",IF(ISNUMBER($B13788),HOUR($B13788)*2+MINUTE($B13788)/30,IFERROR(VALUE(LEFT($B13788,FIND(":",$B13788)-1))*2+VALUE(MID($B13788,FIND(":",$B13788)+1,2))/30,"")))</f>
        <v/>
      </c>
      <c r="G13788" s="12">
        <f>IF($E13788="","",IF(WEEKDAY($E13788,2)&lt;6,1,0))</f>
        <v/>
      </c>
      <c r="H13788" s="12">
        <f>IF(OR($E13788="",$F13788=""),"",IF(AND($G13788=1,$F13788&gt;='Working Hours'!$C$8,$F13788&lt;'Working Hours'!$C$9),1,0))</f>
        <v/>
      </c>
    </row>
    <row r="13789">
      <c r="A13789" s="11" t="n"/>
      <c r="B13789" s="11" t="n"/>
      <c r="C13789" s="11" t="n"/>
      <c r="E13789" s="12">
        <f>IF($A13789="","",IF(ISNUMBER($A13789),$A13789,IFERROR(DATEVALUE($A13789),"")))</f>
        <v/>
      </c>
      <c r="F13789" s="12">
        <f>IF($B13789="","",IF(ISNUMBER($B13789),HOUR($B13789)*2+MINUTE($B13789)/30,IFERROR(VALUE(LEFT($B13789,FIND(":",$B13789)-1))*2+VALUE(MID($B13789,FIND(":",$B13789)+1,2))/30,"")))</f>
        <v/>
      </c>
      <c r="G13789" s="12">
        <f>IF($E13789="","",IF(WEEKDAY($E13789,2)&lt;6,1,0))</f>
        <v/>
      </c>
      <c r="H13789" s="12">
        <f>IF(OR($E13789="",$F13789=""),"",IF(AND($G13789=1,$F13789&gt;='Working Hours'!$C$8,$F13789&lt;'Working Hours'!$C$9),1,0))</f>
        <v/>
      </c>
    </row>
    <row r="13790">
      <c r="A13790" s="11" t="n"/>
      <c r="B13790" s="11" t="n"/>
      <c r="C13790" s="11" t="n"/>
      <c r="E13790" s="12">
        <f>IF($A13790="","",IF(ISNUMBER($A13790),$A13790,IFERROR(DATEVALUE($A13790),"")))</f>
        <v/>
      </c>
      <c r="F13790" s="12">
        <f>IF($B13790="","",IF(ISNUMBER($B13790),HOUR($B13790)*2+MINUTE($B13790)/30,IFERROR(VALUE(LEFT($B13790,FIND(":",$B13790)-1))*2+VALUE(MID($B13790,FIND(":",$B13790)+1,2))/30,"")))</f>
        <v/>
      </c>
      <c r="G13790" s="12">
        <f>IF($E13790="","",IF(WEEKDAY($E13790,2)&lt;6,1,0))</f>
        <v/>
      </c>
      <c r="H13790" s="12">
        <f>IF(OR($E13790="",$F13790=""),"",IF(AND($G13790=1,$F13790&gt;='Working Hours'!$C$8,$F13790&lt;'Working Hours'!$C$9),1,0))</f>
        <v/>
      </c>
    </row>
    <row r="13791">
      <c r="A13791" s="11" t="n"/>
      <c r="B13791" s="11" t="n"/>
      <c r="C13791" s="11" t="n"/>
      <c r="E13791" s="12">
        <f>IF($A13791="","",IF(ISNUMBER($A13791),$A13791,IFERROR(DATEVALUE($A13791),"")))</f>
        <v/>
      </c>
      <c r="F13791" s="12">
        <f>IF($B13791="","",IF(ISNUMBER($B13791),HOUR($B13791)*2+MINUTE($B13791)/30,IFERROR(VALUE(LEFT($B13791,FIND(":",$B13791)-1))*2+VALUE(MID($B13791,FIND(":",$B13791)+1,2))/30,"")))</f>
        <v/>
      </c>
      <c r="G13791" s="12">
        <f>IF($E13791="","",IF(WEEKDAY($E13791,2)&lt;6,1,0))</f>
        <v/>
      </c>
      <c r="H13791" s="12">
        <f>IF(OR($E13791="",$F13791=""),"",IF(AND($G13791=1,$F13791&gt;='Working Hours'!$C$8,$F13791&lt;'Working Hours'!$C$9),1,0))</f>
        <v/>
      </c>
    </row>
    <row r="13792">
      <c r="A13792" s="11" t="n"/>
      <c r="B13792" s="11" t="n"/>
      <c r="C13792" s="11" t="n"/>
      <c r="E13792" s="12">
        <f>IF($A13792="","",IF(ISNUMBER($A13792),$A13792,IFERROR(DATEVALUE($A13792),"")))</f>
        <v/>
      </c>
      <c r="F13792" s="12">
        <f>IF($B13792="","",IF(ISNUMBER($B13792),HOUR($B13792)*2+MINUTE($B13792)/30,IFERROR(VALUE(LEFT($B13792,FIND(":",$B13792)-1))*2+VALUE(MID($B13792,FIND(":",$B13792)+1,2))/30,"")))</f>
        <v/>
      </c>
      <c r="G13792" s="12">
        <f>IF($E13792="","",IF(WEEKDAY($E13792,2)&lt;6,1,0))</f>
        <v/>
      </c>
      <c r="H13792" s="12">
        <f>IF(OR($E13792="",$F13792=""),"",IF(AND($G13792=1,$F13792&gt;='Working Hours'!$C$8,$F13792&lt;'Working Hours'!$C$9),1,0))</f>
        <v/>
      </c>
    </row>
    <row r="13793">
      <c r="A13793" s="11" t="n"/>
      <c r="B13793" s="11" t="n"/>
      <c r="C13793" s="11" t="n"/>
      <c r="E13793" s="12">
        <f>IF($A13793="","",IF(ISNUMBER($A13793),$A13793,IFERROR(DATEVALUE($A13793),"")))</f>
        <v/>
      </c>
      <c r="F13793" s="12">
        <f>IF($B13793="","",IF(ISNUMBER($B13793),HOUR($B13793)*2+MINUTE($B13793)/30,IFERROR(VALUE(LEFT($B13793,FIND(":",$B13793)-1))*2+VALUE(MID($B13793,FIND(":",$B13793)+1,2))/30,"")))</f>
        <v/>
      </c>
      <c r="G13793" s="12">
        <f>IF($E13793="","",IF(WEEKDAY($E13793,2)&lt;6,1,0))</f>
        <v/>
      </c>
      <c r="H13793" s="12">
        <f>IF(OR($E13793="",$F13793=""),"",IF(AND($G13793=1,$F13793&gt;='Working Hours'!$C$8,$F13793&lt;'Working Hours'!$C$9),1,0))</f>
        <v/>
      </c>
    </row>
    <row r="13794">
      <c r="A13794" s="11" t="n"/>
      <c r="B13794" s="11" t="n"/>
      <c r="C13794" s="11" t="n"/>
      <c r="E13794" s="12">
        <f>IF($A13794="","",IF(ISNUMBER($A13794),$A13794,IFERROR(DATEVALUE($A13794),"")))</f>
        <v/>
      </c>
      <c r="F13794" s="12">
        <f>IF($B13794="","",IF(ISNUMBER($B13794),HOUR($B13794)*2+MINUTE($B13794)/30,IFERROR(VALUE(LEFT($B13794,FIND(":",$B13794)-1))*2+VALUE(MID($B13794,FIND(":",$B13794)+1,2))/30,"")))</f>
        <v/>
      </c>
      <c r="G13794" s="12">
        <f>IF($E13794="","",IF(WEEKDAY($E13794,2)&lt;6,1,0))</f>
        <v/>
      </c>
      <c r="H13794" s="12">
        <f>IF(OR($E13794="",$F13794=""),"",IF(AND($G13794=1,$F13794&gt;='Working Hours'!$C$8,$F13794&lt;'Working Hours'!$C$9),1,0))</f>
        <v/>
      </c>
    </row>
    <row r="13795">
      <c r="A13795" s="11" t="n"/>
      <c r="B13795" s="11" t="n"/>
      <c r="C13795" s="11" t="n"/>
      <c r="E13795" s="12">
        <f>IF($A13795="","",IF(ISNUMBER($A13795),$A13795,IFERROR(DATEVALUE($A13795),"")))</f>
        <v/>
      </c>
      <c r="F13795" s="12">
        <f>IF($B13795="","",IF(ISNUMBER($B13795),HOUR($B13795)*2+MINUTE($B13795)/30,IFERROR(VALUE(LEFT($B13795,FIND(":",$B13795)-1))*2+VALUE(MID($B13795,FIND(":",$B13795)+1,2))/30,"")))</f>
        <v/>
      </c>
      <c r="G13795" s="12">
        <f>IF($E13795="","",IF(WEEKDAY($E13795,2)&lt;6,1,0))</f>
        <v/>
      </c>
      <c r="H13795" s="12">
        <f>IF(OR($E13795="",$F13795=""),"",IF(AND($G13795=1,$F13795&gt;='Working Hours'!$C$8,$F13795&lt;'Working Hours'!$C$9),1,0))</f>
        <v/>
      </c>
    </row>
    <row r="13796">
      <c r="A13796" s="11" t="n"/>
      <c r="B13796" s="11" t="n"/>
      <c r="C13796" s="11" t="n"/>
      <c r="E13796" s="12">
        <f>IF($A13796="","",IF(ISNUMBER($A13796),$A13796,IFERROR(DATEVALUE($A13796),"")))</f>
        <v/>
      </c>
      <c r="F13796" s="12">
        <f>IF($B13796="","",IF(ISNUMBER($B13796),HOUR($B13796)*2+MINUTE($B13796)/30,IFERROR(VALUE(LEFT($B13796,FIND(":",$B13796)-1))*2+VALUE(MID($B13796,FIND(":",$B13796)+1,2))/30,"")))</f>
        <v/>
      </c>
      <c r="G13796" s="12">
        <f>IF($E13796="","",IF(WEEKDAY($E13796,2)&lt;6,1,0))</f>
        <v/>
      </c>
      <c r="H13796" s="12">
        <f>IF(OR($E13796="",$F13796=""),"",IF(AND($G13796=1,$F13796&gt;='Working Hours'!$C$8,$F13796&lt;'Working Hours'!$C$9),1,0))</f>
        <v/>
      </c>
    </row>
    <row r="13797">
      <c r="A13797" s="11" t="n"/>
      <c r="B13797" s="11" t="n"/>
      <c r="C13797" s="11" t="n"/>
      <c r="E13797" s="12">
        <f>IF($A13797="","",IF(ISNUMBER($A13797),$A13797,IFERROR(DATEVALUE($A13797),"")))</f>
        <v/>
      </c>
      <c r="F13797" s="12">
        <f>IF($B13797="","",IF(ISNUMBER($B13797),HOUR($B13797)*2+MINUTE($B13797)/30,IFERROR(VALUE(LEFT($B13797,FIND(":",$B13797)-1))*2+VALUE(MID($B13797,FIND(":",$B13797)+1,2))/30,"")))</f>
        <v/>
      </c>
      <c r="G13797" s="12">
        <f>IF($E13797="","",IF(WEEKDAY($E13797,2)&lt;6,1,0))</f>
        <v/>
      </c>
      <c r="H13797" s="12">
        <f>IF(OR($E13797="",$F13797=""),"",IF(AND($G13797=1,$F13797&gt;='Working Hours'!$C$8,$F13797&lt;'Working Hours'!$C$9),1,0))</f>
        <v/>
      </c>
    </row>
    <row r="13798">
      <c r="A13798" s="11" t="n"/>
      <c r="B13798" s="11" t="n"/>
      <c r="C13798" s="11" t="n"/>
      <c r="E13798" s="12">
        <f>IF($A13798="","",IF(ISNUMBER($A13798),$A13798,IFERROR(DATEVALUE($A13798),"")))</f>
        <v/>
      </c>
      <c r="F13798" s="12">
        <f>IF($B13798="","",IF(ISNUMBER($B13798),HOUR($B13798)*2+MINUTE($B13798)/30,IFERROR(VALUE(LEFT($B13798,FIND(":",$B13798)-1))*2+VALUE(MID($B13798,FIND(":",$B13798)+1,2))/30,"")))</f>
        <v/>
      </c>
      <c r="G13798" s="12">
        <f>IF($E13798="","",IF(WEEKDAY($E13798,2)&lt;6,1,0))</f>
        <v/>
      </c>
      <c r="H13798" s="12">
        <f>IF(OR($E13798="",$F13798=""),"",IF(AND($G13798=1,$F13798&gt;='Working Hours'!$C$8,$F13798&lt;'Working Hours'!$C$9),1,0))</f>
        <v/>
      </c>
    </row>
    <row r="13799">
      <c r="A13799" s="11" t="n"/>
      <c r="B13799" s="11" t="n"/>
      <c r="C13799" s="11" t="n"/>
      <c r="E13799" s="12">
        <f>IF($A13799="","",IF(ISNUMBER($A13799),$A13799,IFERROR(DATEVALUE($A13799),"")))</f>
        <v/>
      </c>
      <c r="F13799" s="12">
        <f>IF($B13799="","",IF(ISNUMBER($B13799),HOUR($B13799)*2+MINUTE($B13799)/30,IFERROR(VALUE(LEFT($B13799,FIND(":",$B13799)-1))*2+VALUE(MID($B13799,FIND(":",$B13799)+1,2))/30,"")))</f>
        <v/>
      </c>
      <c r="G13799" s="12">
        <f>IF($E13799="","",IF(WEEKDAY($E13799,2)&lt;6,1,0))</f>
        <v/>
      </c>
      <c r="H13799" s="12">
        <f>IF(OR($E13799="",$F13799=""),"",IF(AND($G13799=1,$F13799&gt;='Working Hours'!$C$8,$F13799&lt;'Working Hours'!$C$9),1,0))</f>
        <v/>
      </c>
    </row>
    <row r="13800">
      <c r="A13800" s="11" t="n"/>
      <c r="B13800" s="11" t="n"/>
      <c r="C13800" s="11" t="n"/>
      <c r="E13800" s="12">
        <f>IF($A13800="","",IF(ISNUMBER($A13800),$A13800,IFERROR(DATEVALUE($A13800),"")))</f>
        <v/>
      </c>
      <c r="F13800" s="12">
        <f>IF($B13800="","",IF(ISNUMBER($B13800),HOUR($B13800)*2+MINUTE($B13800)/30,IFERROR(VALUE(LEFT($B13800,FIND(":",$B13800)-1))*2+VALUE(MID($B13800,FIND(":",$B13800)+1,2))/30,"")))</f>
        <v/>
      </c>
      <c r="G13800" s="12">
        <f>IF($E13800="","",IF(WEEKDAY($E13800,2)&lt;6,1,0))</f>
        <v/>
      </c>
      <c r="H13800" s="12">
        <f>IF(OR($E13800="",$F13800=""),"",IF(AND($G13800=1,$F13800&gt;='Working Hours'!$C$8,$F13800&lt;'Working Hours'!$C$9),1,0))</f>
        <v/>
      </c>
    </row>
    <row r="13801">
      <c r="A13801" s="11" t="n"/>
      <c r="B13801" s="11" t="n"/>
      <c r="C13801" s="11" t="n"/>
      <c r="E13801" s="12">
        <f>IF($A13801="","",IF(ISNUMBER($A13801),$A13801,IFERROR(DATEVALUE($A13801),"")))</f>
        <v/>
      </c>
      <c r="F13801" s="12">
        <f>IF($B13801="","",IF(ISNUMBER($B13801),HOUR($B13801)*2+MINUTE($B13801)/30,IFERROR(VALUE(LEFT($B13801,FIND(":",$B13801)-1))*2+VALUE(MID($B13801,FIND(":",$B13801)+1,2))/30,"")))</f>
        <v/>
      </c>
      <c r="G13801" s="12">
        <f>IF($E13801="","",IF(WEEKDAY($E13801,2)&lt;6,1,0))</f>
        <v/>
      </c>
      <c r="H13801" s="12">
        <f>IF(OR($E13801="",$F13801=""),"",IF(AND($G13801=1,$F13801&gt;='Working Hours'!$C$8,$F13801&lt;'Working Hours'!$C$9),1,0))</f>
        <v/>
      </c>
    </row>
    <row r="13802">
      <c r="A13802" s="11" t="n"/>
      <c r="B13802" s="11" t="n"/>
      <c r="C13802" s="11" t="n"/>
      <c r="E13802" s="12">
        <f>IF($A13802="","",IF(ISNUMBER($A13802),$A13802,IFERROR(DATEVALUE($A13802),"")))</f>
        <v/>
      </c>
      <c r="F13802" s="12">
        <f>IF($B13802="","",IF(ISNUMBER($B13802),HOUR($B13802)*2+MINUTE($B13802)/30,IFERROR(VALUE(LEFT($B13802,FIND(":",$B13802)-1))*2+VALUE(MID($B13802,FIND(":",$B13802)+1,2))/30,"")))</f>
        <v/>
      </c>
      <c r="G13802" s="12">
        <f>IF($E13802="","",IF(WEEKDAY($E13802,2)&lt;6,1,0))</f>
        <v/>
      </c>
      <c r="H13802" s="12">
        <f>IF(OR($E13802="",$F13802=""),"",IF(AND($G13802=1,$F13802&gt;='Working Hours'!$C$8,$F13802&lt;'Working Hours'!$C$9),1,0))</f>
        <v/>
      </c>
    </row>
    <row r="13803">
      <c r="A13803" s="11" t="n"/>
      <c r="B13803" s="11" t="n"/>
      <c r="C13803" s="11" t="n"/>
      <c r="E13803" s="12">
        <f>IF($A13803="","",IF(ISNUMBER($A13803),$A13803,IFERROR(DATEVALUE($A13803),"")))</f>
        <v/>
      </c>
      <c r="F13803" s="12">
        <f>IF($B13803="","",IF(ISNUMBER($B13803),HOUR($B13803)*2+MINUTE($B13803)/30,IFERROR(VALUE(LEFT($B13803,FIND(":",$B13803)-1))*2+VALUE(MID($B13803,FIND(":",$B13803)+1,2))/30,"")))</f>
        <v/>
      </c>
      <c r="G13803" s="12">
        <f>IF($E13803="","",IF(WEEKDAY($E13803,2)&lt;6,1,0))</f>
        <v/>
      </c>
      <c r="H13803" s="12">
        <f>IF(OR($E13803="",$F13803=""),"",IF(AND($G13803=1,$F13803&gt;='Working Hours'!$C$8,$F13803&lt;'Working Hours'!$C$9),1,0))</f>
        <v/>
      </c>
    </row>
    <row r="13804">
      <c r="A13804" s="11" t="n"/>
      <c r="B13804" s="11" t="n"/>
      <c r="C13804" s="11" t="n"/>
      <c r="E13804" s="12">
        <f>IF($A13804="","",IF(ISNUMBER($A13804),$A13804,IFERROR(DATEVALUE($A13804),"")))</f>
        <v/>
      </c>
      <c r="F13804" s="12">
        <f>IF($B13804="","",IF(ISNUMBER($B13804),HOUR($B13804)*2+MINUTE($B13804)/30,IFERROR(VALUE(LEFT($B13804,FIND(":",$B13804)-1))*2+VALUE(MID($B13804,FIND(":",$B13804)+1,2))/30,"")))</f>
        <v/>
      </c>
      <c r="G13804" s="12">
        <f>IF($E13804="","",IF(WEEKDAY($E13804,2)&lt;6,1,0))</f>
        <v/>
      </c>
      <c r="H13804" s="12">
        <f>IF(OR($E13804="",$F13804=""),"",IF(AND($G13804=1,$F13804&gt;='Working Hours'!$C$8,$F13804&lt;'Working Hours'!$C$9),1,0))</f>
        <v/>
      </c>
    </row>
    <row r="13805">
      <c r="A13805" s="11" t="n"/>
      <c r="B13805" s="11" t="n"/>
      <c r="C13805" s="11" t="n"/>
      <c r="E13805" s="12">
        <f>IF($A13805="","",IF(ISNUMBER($A13805),$A13805,IFERROR(DATEVALUE($A13805),"")))</f>
        <v/>
      </c>
      <c r="F13805" s="12">
        <f>IF($B13805="","",IF(ISNUMBER($B13805),HOUR($B13805)*2+MINUTE($B13805)/30,IFERROR(VALUE(LEFT($B13805,FIND(":",$B13805)-1))*2+VALUE(MID($B13805,FIND(":",$B13805)+1,2))/30,"")))</f>
        <v/>
      </c>
      <c r="G13805" s="12">
        <f>IF($E13805="","",IF(WEEKDAY($E13805,2)&lt;6,1,0))</f>
        <v/>
      </c>
      <c r="H13805" s="12">
        <f>IF(OR($E13805="",$F13805=""),"",IF(AND($G13805=1,$F13805&gt;='Working Hours'!$C$8,$F13805&lt;'Working Hours'!$C$9),1,0))</f>
        <v/>
      </c>
    </row>
    <row r="13806">
      <c r="A13806" s="11" t="n"/>
      <c r="B13806" s="11" t="n"/>
      <c r="C13806" s="11" t="n"/>
      <c r="E13806" s="12">
        <f>IF($A13806="","",IF(ISNUMBER($A13806),$A13806,IFERROR(DATEVALUE($A13806),"")))</f>
        <v/>
      </c>
      <c r="F13806" s="12">
        <f>IF($B13806="","",IF(ISNUMBER($B13806),HOUR($B13806)*2+MINUTE($B13806)/30,IFERROR(VALUE(LEFT($B13806,FIND(":",$B13806)-1))*2+VALUE(MID($B13806,FIND(":",$B13806)+1,2))/30,"")))</f>
        <v/>
      </c>
      <c r="G13806" s="12">
        <f>IF($E13806="","",IF(WEEKDAY($E13806,2)&lt;6,1,0))</f>
        <v/>
      </c>
      <c r="H13806" s="12">
        <f>IF(OR($E13806="",$F13806=""),"",IF(AND($G13806=1,$F13806&gt;='Working Hours'!$C$8,$F13806&lt;'Working Hours'!$C$9),1,0))</f>
        <v/>
      </c>
    </row>
    <row r="13807">
      <c r="A13807" s="11" t="n"/>
      <c r="B13807" s="11" t="n"/>
      <c r="C13807" s="11" t="n"/>
      <c r="E13807" s="12">
        <f>IF($A13807="","",IF(ISNUMBER($A13807),$A13807,IFERROR(DATEVALUE($A13807),"")))</f>
        <v/>
      </c>
      <c r="F13807" s="12">
        <f>IF($B13807="","",IF(ISNUMBER($B13807),HOUR($B13807)*2+MINUTE($B13807)/30,IFERROR(VALUE(LEFT($B13807,FIND(":",$B13807)-1))*2+VALUE(MID($B13807,FIND(":",$B13807)+1,2))/30,"")))</f>
        <v/>
      </c>
      <c r="G13807" s="12">
        <f>IF($E13807="","",IF(WEEKDAY($E13807,2)&lt;6,1,0))</f>
        <v/>
      </c>
      <c r="H13807" s="12">
        <f>IF(OR($E13807="",$F13807=""),"",IF(AND($G13807=1,$F13807&gt;='Working Hours'!$C$8,$F13807&lt;'Working Hours'!$C$9),1,0))</f>
        <v/>
      </c>
    </row>
    <row r="13808">
      <c r="A13808" s="11" t="n"/>
      <c r="B13808" s="11" t="n"/>
      <c r="C13808" s="11" t="n"/>
      <c r="E13808" s="12">
        <f>IF($A13808="","",IF(ISNUMBER($A13808),$A13808,IFERROR(DATEVALUE($A13808),"")))</f>
        <v/>
      </c>
      <c r="F13808" s="12">
        <f>IF($B13808="","",IF(ISNUMBER($B13808),HOUR($B13808)*2+MINUTE($B13808)/30,IFERROR(VALUE(LEFT($B13808,FIND(":",$B13808)-1))*2+VALUE(MID($B13808,FIND(":",$B13808)+1,2))/30,"")))</f>
        <v/>
      </c>
      <c r="G13808" s="12">
        <f>IF($E13808="","",IF(WEEKDAY($E13808,2)&lt;6,1,0))</f>
        <v/>
      </c>
      <c r="H13808" s="12">
        <f>IF(OR($E13808="",$F13808=""),"",IF(AND($G13808=1,$F13808&gt;='Working Hours'!$C$8,$F13808&lt;'Working Hours'!$C$9),1,0))</f>
        <v/>
      </c>
    </row>
    <row r="13809">
      <c r="A13809" s="11" t="n"/>
      <c r="B13809" s="11" t="n"/>
      <c r="C13809" s="11" t="n"/>
      <c r="E13809" s="12">
        <f>IF($A13809="","",IF(ISNUMBER($A13809),$A13809,IFERROR(DATEVALUE($A13809),"")))</f>
        <v/>
      </c>
      <c r="F13809" s="12">
        <f>IF($B13809="","",IF(ISNUMBER($B13809),HOUR($B13809)*2+MINUTE($B13809)/30,IFERROR(VALUE(LEFT($B13809,FIND(":",$B13809)-1))*2+VALUE(MID($B13809,FIND(":",$B13809)+1,2))/30,"")))</f>
        <v/>
      </c>
      <c r="G13809" s="12">
        <f>IF($E13809="","",IF(WEEKDAY($E13809,2)&lt;6,1,0))</f>
        <v/>
      </c>
      <c r="H13809" s="12">
        <f>IF(OR($E13809="",$F13809=""),"",IF(AND($G13809=1,$F13809&gt;='Working Hours'!$C$8,$F13809&lt;'Working Hours'!$C$9),1,0))</f>
        <v/>
      </c>
    </row>
    <row r="13810">
      <c r="A13810" s="11" t="n"/>
      <c r="B13810" s="11" t="n"/>
      <c r="C13810" s="11" t="n"/>
      <c r="E13810" s="12">
        <f>IF($A13810="","",IF(ISNUMBER($A13810),$A13810,IFERROR(DATEVALUE($A13810),"")))</f>
        <v/>
      </c>
      <c r="F13810" s="12">
        <f>IF($B13810="","",IF(ISNUMBER($B13810),HOUR($B13810)*2+MINUTE($B13810)/30,IFERROR(VALUE(LEFT($B13810,FIND(":",$B13810)-1))*2+VALUE(MID($B13810,FIND(":",$B13810)+1,2))/30,"")))</f>
        <v/>
      </c>
      <c r="G13810" s="12">
        <f>IF($E13810="","",IF(WEEKDAY($E13810,2)&lt;6,1,0))</f>
        <v/>
      </c>
      <c r="H13810" s="12">
        <f>IF(OR($E13810="",$F13810=""),"",IF(AND($G13810=1,$F13810&gt;='Working Hours'!$C$8,$F13810&lt;'Working Hours'!$C$9),1,0))</f>
        <v/>
      </c>
    </row>
    <row r="13811">
      <c r="A13811" s="11" t="n"/>
      <c r="B13811" s="11" t="n"/>
      <c r="C13811" s="11" t="n"/>
      <c r="E13811" s="12">
        <f>IF($A13811="","",IF(ISNUMBER($A13811),$A13811,IFERROR(DATEVALUE($A13811),"")))</f>
        <v/>
      </c>
      <c r="F13811" s="12">
        <f>IF($B13811="","",IF(ISNUMBER($B13811),HOUR($B13811)*2+MINUTE($B13811)/30,IFERROR(VALUE(LEFT($B13811,FIND(":",$B13811)-1))*2+VALUE(MID($B13811,FIND(":",$B13811)+1,2))/30,"")))</f>
        <v/>
      </c>
      <c r="G13811" s="12">
        <f>IF($E13811="","",IF(WEEKDAY($E13811,2)&lt;6,1,0))</f>
        <v/>
      </c>
      <c r="H13811" s="12">
        <f>IF(OR($E13811="",$F13811=""),"",IF(AND($G13811=1,$F13811&gt;='Working Hours'!$C$8,$F13811&lt;'Working Hours'!$C$9),1,0))</f>
        <v/>
      </c>
    </row>
    <row r="13812">
      <c r="A13812" s="11" t="n"/>
      <c r="B13812" s="11" t="n"/>
      <c r="C13812" s="11" t="n"/>
      <c r="E13812" s="12">
        <f>IF($A13812="","",IF(ISNUMBER($A13812),$A13812,IFERROR(DATEVALUE($A13812),"")))</f>
        <v/>
      </c>
      <c r="F13812" s="12">
        <f>IF($B13812="","",IF(ISNUMBER($B13812),HOUR($B13812)*2+MINUTE($B13812)/30,IFERROR(VALUE(LEFT($B13812,FIND(":",$B13812)-1))*2+VALUE(MID($B13812,FIND(":",$B13812)+1,2))/30,"")))</f>
        <v/>
      </c>
      <c r="G13812" s="12">
        <f>IF($E13812="","",IF(WEEKDAY($E13812,2)&lt;6,1,0))</f>
        <v/>
      </c>
      <c r="H13812" s="12">
        <f>IF(OR($E13812="",$F13812=""),"",IF(AND($G13812=1,$F13812&gt;='Working Hours'!$C$8,$F13812&lt;'Working Hours'!$C$9),1,0))</f>
        <v/>
      </c>
    </row>
    <row r="13813">
      <c r="A13813" s="11" t="n"/>
      <c r="B13813" s="11" t="n"/>
      <c r="C13813" s="11" t="n"/>
      <c r="E13813" s="12">
        <f>IF($A13813="","",IF(ISNUMBER($A13813),$A13813,IFERROR(DATEVALUE($A13813),"")))</f>
        <v/>
      </c>
      <c r="F13813" s="12">
        <f>IF($B13813="","",IF(ISNUMBER($B13813),HOUR($B13813)*2+MINUTE($B13813)/30,IFERROR(VALUE(LEFT($B13813,FIND(":",$B13813)-1))*2+VALUE(MID($B13813,FIND(":",$B13813)+1,2))/30,"")))</f>
        <v/>
      </c>
      <c r="G13813" s="12">
        <f>IF($E13813="","",IF(WEEKDAY($E13813,2)&lt;6,1,0))</f>
        <v/>
      </c>
      <c r="H13813" s="12">
        <f>IF(OR($E13813="",$F13813=""),"",IF(AND($G13813=1,$F13813&gt;='Working Hours'!$C$8,$F13813&lt;'Working Hours'!$C$9),1,0))</f>
        <v/>
      </c>
    </row>
    <row r="13814">
      <c r="A13814" s="11" t="n"/>
      <c r="B13814" s="11" t="n"/>
      <c r="C13814" s="11" t="n"/>
      <c r="E13814" s="12">
        <f>IF($A13814="","",IF(ISNUMBER($A13814),$A13814,IFERROR(DATEVALUE($A13814),"")))</f>
        <v/>
      </c>
      <c r="F13814" s="12">
        <f>IF($B13814="","",IF(ISNUMBER($B13814),HOUR($B13814)*2+MINUTE($B13814)/30,IFERROR(VALUE(LEFT($B13814,FIND(":",$B13814)-1))*2+VALUE(MID($B13814,FIND(":",$B13814)+1,2))/30,"")))</f>
        <v/>
      </c>
      <c r="G13814" s="12">
        <f>IF($E13814="","",IF(WEEKDAY($E13814,2)&lt;6,1,0))</f>
        <v/>
      </c>
      <c r="H13814" s="12">
        <f>IF(OR($E13814="",$F13814=""),"",IF(AND($G13814=1,$F13814&gt;='Working Hours'!$C$8,$F13814&lt;'Working Hours'!$C$9),1,0))</f>
        <v/>
      </c>
    </row>
    <row r="13815">
      <c r="A13815" s="11" t="n"/>
      <c r="B13815" s="11" t="n"/>
      <c r="C13815" s="11" t="n"/>
      <c r="E13815" s="12">
        <f>IF($A13815="","",IF(ISNUMBER($A13815),$A13815,IFERROR(DATEVALUE($A13815),"")))</f>
        <v/>
      </c>
      <c r="F13815" s="12">
        <f>IF($B13815="","",IF(ISNUMBER($B13815),HOUR($B13815)*2+MINUTE($B13815)/30,IFERROR(VALUE(LEFT($B13815,FIND(":",$B13815)-1))*2+VALUE(MID($B13815,FIND(":",$B13815)+1,2))/30,"")))</f>
        <v/>
      </c>
      <c r="G13815" s="12">
        <f>IF($E13815="","",IF(WEEKDAY($E13815,2)&lt;6,1,0))</f>
        <v/>
      </c>
      <c r="H13815" s="12">
        <f>IF(OR($E13815="",$F13815=""),"",IF(AND($G13815=1,$F13815&gt;='Working Hours'!$C$8,$F13815&lt;'Working Hours'!$C$9),1,0))</f>
        <v/>
      </c>
    </row>
    <row r="13816">
      <c r="A13816" s="11" t="n"/>
      <c r="B13816" s="11" t="n"/>
      <c r="C13816" s="11" t="n"/>
      <c r="E13816" s="12">
        <f>IF($A13816="","",IF(ISNUMBER($A13816),$A13816,IFERROR(DATEVALUE($A13816),"")))</f>
        <v/>
      </c>
      <c r="F13816" s="12">
        <f>IF($B13816="","",IF(ISNUMBER($B13816),HOUR($B13816)*2+MINUTE($B13816)/30,IFERROR(VALUE(LEFT($B13816,FIND(":",$B13816)-1))*2+VALUE(MID($B13816,FIND(":",$B13816)+1,2))/30,"")))</f>
        <v/>
      </c>
      <c r="G13816" s="12">
        <f>IF($E13816="","",IF(WEEKDAY($E13816,2)&lt;6,1,0))</f>
        <v/>
      </c>
      <c r="H13816" s="12">
        <f>IF(OR($E13816="",$F13816=""),"",IF(AND($G13816=1,$F13816&gt;='Working Hours'!$C$8,$F13816&lt;'Working Hours'!$C$9),1,0))</f>
        <v/>
      </c>
    </row>
    <row r="13817">
      <c r="A13817" s="11" t="n"/>
      <c r="B13817" s="11" t="n"/>
      <c r="C13817" s="11" t="n"/>
      <c r="E13817" s="12">
        <f>IF($A13817="","",IF(ISNUMBER($A13817),$A13817,IFERROR(DATEVALUE($A13817),"")))</f>
        <v/>
      </c>
      <c r="F13817" s="12">
        <f>IF($B13817="","",IF(ISNUMBER($B13817),HOUR($B13817)*2+MINUTE($B13817)/30,IFERROR(VALUE(LEFT($B13817,FIND(":",$B13817)-1))*2+VALUE(MID($B13817,FIND(":",$B13817)+1,2))/30,"")))</f>
        <v/>
      </c>
      <c r="G13817" s="12">
        <f>IF($E13817="","",IF(WEEKDAY($E13817,2)&lt;6,1,0))</f>
        <v/>
      </c>
      <c r="H13817" s="12">
        <f>IF(OR($E13817="",$F13817=""),"",IF(AND($G13817=1,$F13817&gt;='Working Hours'!$C$8,$F13817&lt;'Working Hours'!$C$9),1,0))</f>
        <v/>
      </c>
    </row>
    <row r="13818">
      <c r="A13818" s="11" t="n"/>
      <c r="B13818" s="11" t="n"/>
      <c r="C13818" s="11" t="n"/>
      <c r="E13818" s="12">
        <f>IF($A13818="","",IF(ISNUMBER($A13818),$A13818,IFERROR(DATEVALUE($A13818),"")))</f>
        <v/>
      </c>
      <c r="F13818" s="12">
        <f>IF($B13818="","",IF(ISNUMBER($B13818),HOUR($B13818)*2+MINUTE($B13818)/30,IFERROR(VALUE(LEFT($B13818,FIND(":",$B13818)-1))*2+VALUE(MID($B13818,FIND(":",$B13818)+1,2))/30,"")))</f>
        <v/>
      </c>
      <c r="G13818" s="12">
        <f>IF($E13818="","",IF(WEEKDAY($E13818,2)&lt;6,1,0))</f>
        <v/>
      </c>
      <c r="H13818" s="12">
        <f>IF(OR($E13818="",$F13818=""),"",IF(AND($G13818=1,$F13818&gt;='Working Hours'!$C$8,$F13818&lt;'Working Hours'!$C$9),1,0))</f>
        <v/>
      </c>
    </row>
    <row r="13819">
      <c r="A13819" s="11" t="n"/>
      <c r="B13819" s="11" t="n"/>
      <c r="C13819" s="11" t="n"/>
      <c r="E13819" s="12">
        <f>IF($A13819="","",IF(ISNUMBER($A13819),$A13819,IFERROR(DATEVALUE($A13819),"")))</f>
        <v/>
      </c>
      <c r="F13819" s="12">
        <f>IF($B13819="","",IF(ISNUMBER($B13819),HOUR($B13819)*2+MINUTE($B13819)/30,IFERROR(VALUE(LEFT($B13819,FIND(":",$B13819)-1))*2+VALUE(MID($B13819,FIND(":",$B13819)+1,2))/30,"")))</f>
        <v/>
      </c>
      <c r="G13819" s="12">
        <f>IF($E13819="","",IF(WEEKDAY($E13819,2)&lt;6,1,0))</f>
        <v/>
      </c>
      <c r="H13819" s="12">
        <f>IF(OR($E13819="",$F13819=""),"",IF(AND($G13819=1,$F13819&gt;='Working Hours'!$C$8,$F13819&lt;'Working Hours'!$C$9),1,0))</f>
        <v/>
      </c>
    </row>
    <row r="13820">
      <c r="A13820" s="11" t="n"/>
      <c r="B13820" s="11" t="n"/>
      <c r="C13820" s="11" t="n"/>
      <c r="E13820" s="12">
        <f>IF($A13820="","",IF(ISNUMBER($A13820),$A13820,IFERROR(DATEVALUE($A13820),"")))</f>
        <v/>
      </c>
      <c r="F13820" s="12">
        <f>IF($B13820="","",IF(ISNUMBER($B13820),HOUR($B13820)*2+MINUTE($B13820)/30,IFERROR(VALUE(LEFT($B13820,FIND(":",$B13820)-1))*2+VALUE(MID($B13820,FIND(":",$B13820)+1,2))/30,"")))</f>
        <v/>
      </c>
      <c r="G13820" s="12">
        <f>IF($E13820="","",IF(WEEKDAY($E13820,2)&lt;6,1,0))</f>
        <v/>
      </c>
      <c r="H13820" s="12">
        <f>IF(OR($E13820="",$F13820=""),"",IF(AND($G13820=1,$F13820&gt;='Working Hours'!$C$8,$F13820&lt;'Working Hours'!$C$9),1,0))</f>
        <v/>
      </c>
    </row>
    <row r="13821">
      <c r="A13821" s="11" t="n"/>
      <c r="B13821" s="11" t="n"/>
      <c r="C13821" s="11" t="n"/>
      <c r="E13821" s="12">
        <f>IF($A13821="","",IF(ISNUMBER($A13821),$A13821,IFERROR(DATEVALUE($A13821),"")))</f>
        <v/>
      </c>
      <c r="F13821" s="12">
        <f>IF($B13821="","",IF(ISNUMBER($B13821),HOUR($B13821)*2+MINUTE($B13821)/30,IFERROR(VALUE(LEFT($B13821,FIND(":",$B13821)-1))*2+VALUE(MID($B13821,FIND(":",$B13821)+1,2))/30,"")))</f>
        <v/>
      </c>
      <c r="G13821" s="12">
        <f>IF($E13821="","",IF(WEEKDAY($E13821,2)&lt;6,1,0))</f>
        <v/>
      </c>
      <c r="H13821" s="12">
        <f>IF(OR($E13821="",$F13821=""),"",IF(AND($G13821=1,$F13821&gt;='Working Hours'!$C$8,$F13821&lt;'Working Hours'!$C$9),1,0))</f>
        <v/>
      </c>
    </row>
    <row r="13822">
      <c r="A13822" s="11" t="n"/>
      <c r="B13822" s="11" t="n"/>
      <c r="C13822" s="11" t="n"/>
      <c r="E13822" s="12">
        <f>IF($A13822="","",IF(ISNUMBER($A13822),$A13822,IFERROR(DATEVALUE($A13822),"")))</f>
        <v/>
      </c>
      <c r="F13822" s="12">
        <f>IF($B13822="","",IF(ISNUMBER($B13822),HOUR($B13822)*2+MINUTE($B13822)/30,IFERROR(VALUE(LEFT($B13822,FIND(":",$B13822)-1))*2+VALUE(MID($B13822,FIND(":",$B13822)+1,2))/30,"")))</f>
        <v/>
      </c>
      <c r="G13822" s="12">
        <f>IF($E13822="","",IF(WEEKDAY($E13822,2)&lt;6,1,0))</f>
        <v/>
      </c>
      <c r="H13822" s="12">
        <f>IF(OR($E13822="",$F13822=""),"",IF(AND($G13822=1,$F13822&gt;='Working Hours'!$C$8,$F13822&lt;'Working Hours'!$C$9),1,0))</f>
        <v/>
      </c>
    </row>
    <row r="13823">
      <c r="A13823" s="11" t="n"/>
      <c r="B13823" s="11" t="n"/>
      <c r="C13823" s="11" t="n"/>
      <c r="E13823" s="12">
        <f>IF($A13823="","",IF(ISNUMBER($A13823),$A13823,IFERROR(DATEVALUE($A13823),"")))</f>
        <v/>
      </c>
      <c r="F13823" s="12">
        <f>IF($B13823="","",IF(ISNUMBER($B13823),HOUR($B13823)*2+MINUTE($B13823)/30,IFERROR(VALUE(LEFT($B13823,FIND(":",$B13823)-1))*2+VALUE(MID($B13823,FIND(":",$B13823)+1,2))/30,"")))</f>
        <v/>
      </c>
      <c r="G13823" s="12">
        <f>IF($E13823="","",IF(WEEKDAY($E13823,2)&lt;6,1,0))</f>
        <v/>
      </c>
      <c r="H13823" s="12">
        <f>IF(OR($E13823="",$F13823=""),"",IF(AND($G13823=1,$F13823&gt;='Working Hours'!$C$8,$F13823&lt;'Working Hours'!$C$9),1,0))</f>
        <v/>
      </c>
    </row>
    <row r="13824">
      <c r="A13824" s="11" t="n"/>
      <c r="B13824" s="11" t="n"/>
      <c r="C13824" s="11" t="n"/>
      <c r="E13824" s="12">
        <f>IF($A13824="","",IF(ISNUMBER($A13824),$A13824,IFERROR(DATEVALUE($A13824),"")))</f>
        <v/>
      </c>
      <c r="F13824" s="12">
        <f>IF($B13824="","",IF(ISNUMBER($B13824),HOUR($B13824)*2+MINUTE($B13824)/30,IFERROR(VALUE(LEFT($B13824,FIND(":",$B13824)-1))*2+VALUE(MID($B13824,FIND(":",$B13824)+1,2))/30,"")))</f>
        <v/>
      </c>
      <c r="G13824" s="12">
        <f>IF($E13824="","",IF(WEEKDAY($E13824,2)&lt;6,1,0))</f>
        <v/>
      </c>
      <c r="H13824" s="12">
        <f>IF(OR($E13824="",$F13824=""),"",IF(AND($G13824=1,$F13824&gt;='Working Hours'!$C$8,$F13824&lt;'Working Hours'!$C$9),1,0))</f>
        <v/>
      </c>
    </row>
    <row r="13825">
      <c r="A13825" s="11" t="n"/>
      <c r="B13825" s="11" t="n"/>
      <c r="C13825" s="11" t="n"/>
      <c r="E13825" s="12">
        <f>IF($A13825="","",IF(ISNUMBER($A13825),$A13825,IFERROR(DATEVALUE($A13825),"")))</f>
        <v/>
      </c>
      <c r="F13825" s="12">
        <f>IF($B13825="","",IF(ISNUMBER($B13825),HOUR($B13825)*2+MINUTE($B13825)/30,IFERROR(VALUE(LEFT($B13825,FIND(":",$B13825)-1))*2+VALUE(MID($B13825,FIND(":",$B13825)+1,2))/30,"")))</f>
        <v/>
      </c>
      <c r="G13825" s="12">
        <f>IF($E13825="","",IF(WEEKDAY($E13825,2)&lt;6,1,0))</f>
        <v/>
      </c>
      <c r="H13825" s="12">
        <f>IF(OR($E13825="",$F13825=""),"",IF(AND($G13825=1,$F13825&gt;='Working Hours'!$C$8,$F13825&lt;'Working Hours'!$C$9),1,0))</f>
        <v/>
      </c>
    </row>
    <row r="13826">
      <c r="A13826" s="11" t="n"/>
      <c r="B13826" s="11" t="n"/>
      <c r="C13826" s="11" t="n"/>
      <c r="E13826" s="12">
        <f>IF($A13826="","",IF(ISNUMBER($A13826),$A13826,IFERROR(DATEVALUE($A13826),"")))</f>
        <v/>
      </c>
      <c r="F13826" s="12">
        <f>IF($B13826="","",IF(ISNUMBER($B13826),HOUR($B13826)*2+MINUTE($B13826)/30,IFERROR(VALUE(LEFT($B13826,FIND(":",$B13826)-1))*2+VALUE(MID($B13826,FIND(":",$B13826)+1,2))/30,"")))</f>
        <v/>
      </c>
      <c r="G13826" s="12">
        <f>IF($E13826="","",IF(WEEKDAY($E13826,2)&lt;6,1,0))</f>
        <v/>
      </c>
      <c r="H13826" s="12">
        <f>IF(OR($E13826="",$F13826=""),"",IF(AND($G13826=1,$F13826&gt;='Working Hours'!$C$8,$F13826&lt;'Working Hours'!$C$9),1,0))</f>
        <v/>
      </c>
    </row>
    <row r="13827">
      <c r="A13827" s="11" t="n"/>
      <c r="B13827" s="11" t="n"/>
      <c r="C13827" s="11" t="n"/>
      <c r="E13827" s="12">
        <f>IF($A13827="","",IF(ISNUMBER($A13827),$A13827,IFERROR(DATEVALUE($A13827),"")))</f>
        <v/>
      </c>
      <c r="F13827" s="12">
        <f>IF($B13827="","",IF(ISNUMBER($B13827),HOUR($B13827)*2+MINUTE($B13827)/30,IFERROR(VALUE(LEFT($B13827,FIND(":",$B13827)-1))*2+VALUE(MID($B13827,FIND(":",$B13827)+1,2))/30,"")))</f>
        <v/>
      </c>
      <c r="G13827" s="12">
        <f>IF($E13827="","",IF(WEEKDAY($E13827,2)&lt;6,1,0))</f>
        <v/>
      </c>
      <c r="H13827" s="12">
        <f>IF(OR($E13827="",$F13827=""),"",IF(AND($G13827=1,$F13827&gt;='Working Hours'!$C$8,$F13827&lt;'Working Hours'!$C$9),1,0))</f>
        <v/>
      </c>
    </row>
    <row r="13828">
      <c r="A13828" s="11" t="n"/>
      <c r="B13828" s="11" t="n"/>
      <c r="C13828" s="11" t="n"/>
      <c r="E13828" s="12">
        <f>IF($A13828="","",IF(ISNUMBER($A13828),$A13828,IFERROR(DATEVALUE($A13828),"")))</f>
        <v/>
      </c>
      <c r="F13828" s="12">
        <f>IF($B13828="","",IF(ISNUMBER($B13828),HOUR($B13828)*2+MINUTE($B13828)/30,IFERROR(VALUE(LEFT($B13828,FIND(":",$B13828)-1))*2+VALUE(MID($B13828,FIND(":",$B13828)+1,2))/30,"")))</f>
        <v/>
      </c>
      <c r="G13828" s="12">
        <f>IF($E13828="","",IF(WEEKDAY($E13828,2)&lt;6,1,0))</f>
        <v/>
      </c>
      <c r="H13828" s="12">
        <f>IF(OR($E13828="",$F13828=""),"",IF(AND($G13828=1,$F13828&gt;='Working Hours'!$C$8,$F13828&lt;'Working Hours'!$C$9),1,0))</f>
        <v/>
      </c>
    </row>
    <row r="13829">
      <c r="A13829" s="11" t="n"/>
      <c r="B13829" s="11" t="n"/>
      <c r="C13829" s="11" t="n"/>
      <c r="E13829" s="12">
        <f>IF($A13829="","",IF(ISNUMBER($A13829),$A13829,IFERROR(DATEVALUE($A13829),"")))</f>
        <v/>
      </c>
      <c r="F13829" s="12">
        <f>IF($B13829="","",IF(ISNUMBER($B13829),HOUR($B13829)*2+MINUTE($B13829)/30,IFERROR(VALUE(LEFT($B13829,FIND(":",$B13829)-1))*2+VALUE(MID($B13829,FIND(":",$B13829)+1,2))/30,"")))</f>
        <v/>
      </c>
      <c r="G13829" s="12">
        <f>IF($E13829="","",IF(WEEKDAY($E13829,2)&lt;6,1,0))</f>
        <v/>
      </c>
      <c r="H13829" s="12">
        <f>IF(OR($E13829="",$F13829=""),"",IF(AND($G13829=1,$F13829&gt;='Working Hours'!$C$8,$F13829&lt;'Working Hours'!$C$9),1,0))</f>
        <v/>
      </c>
    </row>
    <row r="13830">
      <c r="A13830" s="11" t="n"/>
      <c r="B13830" s="11" t="n"/>
      <c r="C13830" s="11" t="n"/>
      <c r="E13830" s="12">
        <f>IF($A13830="","",IF(ISNUMBER($A13830),$A13830,IFERROR(DATEVALUE($A13830),"")))</f>
        <v/>
      </c>
      <c r="F13830" s="12">
        <f>IF($B13830="","",IF(ISNUMBER($B13830),HOUR($B13830)*2+MINUTE($B13830)/30,IFERROR(VALUE(LEFT($B13830,FIND(":",$B13830)-1))*2+VALUE(MID($B13830,FIND(":",$B13830)+1,2))/30,"")))</f>
        <v/>
      </c>
      <c r="G13830" s="12">
        <f>IF($E13830="","",IF(WEEKDAY($E13830,2)&lt;6,1,0))</f>
        <v/>
      </c>
      <c r="H13830" s="12">
        <f>IF(OR($E13830="",$F13830=""),"",IF(AND($G13830=1,$F13830&gt;='Working Hours'!$C$8,$F13830&lt;'Working Hours'!$C$9),1,0))</f>
        <v/>
      </c>
    </row>
    <row r="13831">
      <c r="A13831" s="11" t="n"/>
      <c r="B13831" s="11" t="n"/>
      <c r="C13831" s="11" t="n"/>
      <c r="E13831" s="12">
        <f>IF($A13831="","",IF(ISNUMBER($A13831),$A13831,IFERROR(DATEVALUE($A13831),"")))</f>
        <v/>
      </c>
      <c r="F13831" s="12">
        <f>IF($B13831="","",IF(ISNUMBER($B13831),HOUR($B13831)*2+MINUTE($B13831)/30,IFERROR(VALUE(LEFT($B13831,FIND(":",$B13831)-1))*2+VALUE(MID($B13831,FIND(":",$B13831)+1,2))/30,"")))</f>
        <v/>
      </c>
      <c r="G13831" s="12">
        <f>IF($E13831="","",IF(WEEKDAY($E13831,2)&lt;6,1,0))</f>
        <v/>
      </c>
      <c r="H13831" s="12">
        <f>IF(OR($E13831="",$F13831=""),"",IF(AND($G13831=1,$F13831&gt;='Working Hours'!$C$8,$F13831&lt;'Working Hours'!$C$9),1,0))</f>
        <v/>
      </c>
    </row>
    <row r="13832">
      <c r="A13832" s="11" t="n"/>
      <c r="B13832" s="11" t="n"/>
      <c r="C13832" s="11" t="n"/>
      <c r="E13832" s="12">
        <f>IF($A13832="","",IF(ISNUMBER($A13832),$A13832,IFERROR(DATEVALUE($A13832),"")))</f>
        <v/>
      </c>
      <c r="F13832" s="12">
        <f>IF($B13832="","",IF(ISNUMBER($B13832),HOUR($B13832)*2+MINUTE($B13832)/30,IFERROR(VALUE(LEFT($B13832,FIND(":",$B13832)-1))*2+VALUE(MID($B13832,FIND(":",$B13832)+1,2))/30,"")))</f>
        <v/>
      </c>
      <c r="G13832" s="12">
        <f>IF($E13832="","",IF(WEEKDAY($E13832,2)&lt;6,1,0))</f>
        <v/>
      </c>
      <c r="H13832" s="12">
        <f>IF(OR($E13832="",$F13832=""),"",IF(AND($G13832=1,$F13832&gt;='Working Hours'!$C$8,$F13832&lt;'Working Hours'!$C$9),1,0))</f>
        <v/>
      </c>
    </row>
    <row r="13833">
      <c r="A13833" s="11" t="n"/>
      <c r="B13833" s="11" t="n"/>
      <c r="C13833" s="11" t="n"/>
      <c r="E13833" s="12">
        <f>IF($A13833="","",IF(ISNUMBER($A13833),$A13833,IFERROR(DATEVALUE($A13833),"")))</f>
        <v/>
      </c>
      <c r="F13833" s="12">
        <f>IF($B13833="","",IF(ISNUMBER($B13833),HOUR($B13833)*2+MINUTE($B13833)/30,IFERROR(VALUE(LEFT($B13833,FIND(":",$B13833)-1))*2+VALUE(MID($B13833,FIND(":",$B13833)+1,2))/30,"")))</f>
        <v/>
      </c>
      <c r="G13833" s="12">
        <f>IF($E13833="","",IF(WEEKDAY($E13833,2)&lt;6,1,0))</f>
        <v/>
      </c>
      <c r="H13833" s="12">
        <f>IF(OR($E13833="",$F13833=""),"",IF(AND($G13833=1,$F13833&gt;='Working Hours'!$C$8,$F13833&lt;'Working Hours'!$C$9),1,0))</f>
        <v/>
      </c>
    </row>
    <row r="13834">
      <c r="A13834" s="11" t="n"/>
      <c r="B13834" s="11" t="n"/>
      <c r="C13834" s="11" t="n"/>
      <c r="E13834" s="12">
        <f>IF($A13834="","",IF(ISNUMBER($A13834),$A13834,IFERROR(DATEVALUE($A13834),"")))</f>
        <v/>
      </c>
      <c r="F13834" s="12">
        <f>IF($B13834="","",IF(ISNUMBER($B13834),HOUR($B13834)*2+MINUTE($B13834)/30,IFERROR(VALUE(LEFT($B13834,FIND(":",$B13834)-1))*2+VALUE(MID($B13834,FIND(":",$B13834)+1,2))/30,"")))</f>
        <v/>
      </c>
      <c r="G13834" s="12">
        <f>IF($E13834="","",IF(WEEKDAY($E13834,2)&lt;6,1,0))</f>
        <v/>
      </c>
      <c r="H13834" s="12">
        <f>IF(OR($E13834="",$F13834=""),"",IF(AND($G13834=1,$F13834&gt;='Working Hours'!$C$8,$F13834&lt;'Working Hours'!$C$9),1,0))</f>
        <v/>
      </c>
    </row>
    <row r="13835">
      <c r="A13835" s="11" t="n"/>
      <c r="B13835" s="11" t="n"/>
      <c r="C13835" s="11" t="n"/>
      <c r="E13835" s="12">
        <f>IF($A13835="","",IF(ISNUMBER($A13835),$A13835,IFERROR(DATEVALUE($A13835),"")))</f>
        <v/>
      </c>
      <c r="F13835" s="12">
        <f>IF($B13835="","",IF(ISNUMBER($B13835),HOUR($B13835)*2+MINUTE($B13835)/30,IFERROR(VALUE(LEFT($B13835,FIND(":",$B13835)-1))*2+VALUE(MID($B13835,FIND(":",$B13835)+1,2))/30,"")))</f>
        <v/>
      </c>
      <c r="G13835" s="12">
        <f>IF($E13835="","",IF(WEEKDAY($E13835,2)&lt;6,1,0))</f>
        <v/>
      </c>
      <c r="H13835" s="12">
        <f>IF(OR($E13835="",$F13835=""),"",IF(AND($G13835=1,$F13835&gt;='Working Hours'!$C$8,$F13835&lt;'Working Hours'!$C$9),1,0))</f>
        <v/>
      </c>
    </row>
    <row r="13836">
      <c r="A13836" s="11" t="n"/>
      <c r="B13836" s="11" t="n"/>
      <c r="C13836" s="11" t="n"/>
      <c r="E13836" s="12">
        <f>IF($A13836="","",IF(ISNUMBER($A13836),$A13836,IFERROR(DATEVALUE($A13836),"")))</f>
        <v/>
      </c>
      <c r="F13836" s="12">
        <f>IF($B13836="","",IF(ISNUMBER($B13836),HOUR($B13836)*2+MINUTE($B13836)/30,IFERROR(VALUE(LEFT($B13836,FIND(":",$B13836)-1))*2+VALUE(MID($B13836,FIND(":",$B13836)+1,2))/30,"")))</f>
        <v/>
      </c>
      <c r="G13836" s="12">
        <f>IF($E13836="","",IF(WEEKDAY($E13836,2)&lt;6,1,0))</f>
        <v/>
      </c>
      <c r="H13836" s="12">
        <f>IF(OR($E13836="",$F13836=""),"",IF(AND($G13836=1,$F13836&gt;='Working Hours'!$C$8,$F13836&lt;'Working Hours'!$C$9),1,0))</f>
        <v/>
      </c>
    </row>
    <row r="13837">
      <c r="A13837" s="11" t="n"/>
      <c r="B13837" s="11" t="n"/>
      <c r="C13837" s="11" t="n"/>
      <c r="E13837" s="12">
        <f>IF($A13837="","",IF(ISNUMBER($A13837),$A13837,IFERROR(DATEVALUE($A13837),"")))</f>
        <v/>
      </c>
      <c r="F13837" s="12">
        <f>IF($B13837="","",IF(ISNUMBER($B13837),HOUR($B13837)*2+MINUTE($B13837)/30,IFERROR(VALUE(LEFT($B13837,FIND(":",$B13837)-1))*2+VALUE(MID($B13837,FIND(":",$B13837)+1,2))/30,"")))</f>
        <v/>
      </c>
      <c r="G13837" s="12">
        <f>IF($E13837="","",IF(WEEKDAY($E13837,2)&lt;6,1,0))</f>
        <v/>
      </c>
      <c r="H13837" s="12">
        <f>IF(OR($E13837="",$F13837=""),"",IF(AND($G13837=1,$F13837&gt;='Working Hours'!$C$8,$F13837&lt;'Working Hours'!$C$9),1,0))</f>
        <v/>
      </c>
    </row>
    <row r="13838">
      <c r="A13838" s="11" t="n"/>
      <c r="B13838" s="11" t="n"/>
      <c r="C13838" s="11" t="n"/>
      <c r="E13838" s="12">
        <f>IF($A13838="","",IF(ISNUMBER($A13838),$A13838,IFERROR(DATEVALUE($A13838),"")))</f>
        <v/>
      </c>
      <c r="F13838" s="12">
        <f>IF($B13838="","",IF(ISNUMBER($B13838),HOUR($B13838)*2+MINUTE($B13838)/30,IFERROR(VALUE(LEFT($B13838,FIND(":",$B13838)-1))*2+VALUE(MID($B13838,FIND(":",$B13838)+1,2))/30,"")))</f>
        <v/>
      </c>
      <c r="G13838" s="12">
        <f>IF($E13838="","",IF(WEEKDAY($E13838,2)&lt;6,1,0))</f>
        <v/>
      </c>
      <c r="H13838" s="12">
        <f>IF(OR($E13838="",$F13838=""),"",IF(AND($G13838=1,$F13838&gt;='Working Hours'!$C$8,$F13838&lt;'Working Hours'!$C$9),1,0))</f>
        <v/>
      </c>
    </row>
    <row r="13839">
      <c r="A13839" s="11" t="n"/>
      <c r="B13839" s="11" t="n"/>
      <c r="C13839" s="11" t="n"/>
      <c r="E13839" s="12">
        <f>IF($A13839="","",IF(ISNUMBER($A13839),$A13839,IFERROR(DATEVALUE($A13839),"")))</f>
        <v/>
      </c>
      <c r="F13839" s="12">
        <f>IF($B13839="","",IF(ISNUMBER($B13839),HOUR($B13839)*2+MINUTE($B13839)/30,IFERROR(VALUE(LEFT($B13839,FIND(":",$B13839)-1))*2+VALUE(MID($B13839,FIND(":",$B13839)+1,2))/30,"")))</f>
        <v/>
      </c>
      <c r="G13839" s="12">
        <f>IF($E13839="","",IF(WEEKDAY($E13839,2)&lt;6,1,0))</f>
        <v/>
      </c>
      <c r="H13839" s="12">
        <f>IF(OR($E13839="",$F13839=""),"",IF(AND($G13839=1,$F13839&gt;='Working Hours'!$C$8,$F13839&lt;'Working Hours'!$C$9),1,0))</f>
        <v/>
      </c>
    </row>
    <row r="13840">
      <c r="A13840" s="11" t="n"/>
      <c r="B13840" s="11" t="n"/>
      <c r="C13840" s="11" t="n"/>
      <c r="E13840" s="12">
        <f>IF($A13840="","",IF(ISNUMBER($A13840),$A13840,IFERROR(DATEVALUE($A13840),"")))</f>
        <v/>
      </c>
      <c r="F13840" s="12">
        <f>IF($B13840="","",IF(ISNUMBER($B13840),HOUR($B13840)*2+MINUTE($B13840)/30,IFERROR(VALUE(LEFT($B13840,FIND(":",$B13840)-1))*2+VALUE(MID($B13840,FIND(":",$B13840)+1,2))/30,"")))</f>
        <v/>
      </c>
      <c r="G13840" s="12">
        <f>IF($E13840="","",IF(WEEKDAY($E13840,2)&lt;6,1,0))</f>
        <v/>
      </c>
      <c r="H13840" s="12">
        <f>IF(OR($E13840="",$F13840=""),"",IF(AND($G13840=1,$F13840&gt;='Working Hours'!$C$8,$F13840&lt;'Working Hours'!$C$9),1,0))</f>
        <v/>
      </c>
    </row>
    <row r="13841">
      <c r="A13841" s="11" t="n"/>
      <c r="B13841" s="11" t="n"/>
      <c r="C13841" s="11" t="n"/>
      <c r="E13841" s="12">
        <f>IF($A13841="","",IF(ISNUMBER($A13841),$A13841,IFERROR(DATEVALUE($A13841),"")))</f>
        <v/>
      </c>
      <c r="F13841" s="12">
        <f>IF($B13841="","",IF(ISNUMBER($B13841),HOUR($B13841)*2+MINUTE($B13841)/30,IFERROR(VALUE(LEFT($B13841,FIND(":",$B13841)-1))*2+VALUE(MID($B13841,FIND(":",$B13841)+1,2))/30,"")))</f>
        <v/>
      </c>
      <c r="G13841" s="12">
        <f>IF($E13841="","",IF(WEEKDAY($E13841,2)&lt;6,1,0))</f>
        <v/>
      </c>
      <c r="H13841" s="12">
        <f>IF(OR($E13841="",$F13841=""),"",IF(AND($G13841=1,$F13841&gt;='Working Hours'!$C$8,$F13841&lt;'Working Hours'!$C$9),1,0))</f>
        <v/>
      </c>
    </row>
    <row r="13842">
      <c r="A13842" s="11" t="n"/>
      <c r="B13842" s="11" t="n"/>
      <c r="C13842" s="11" t="n"/>
      <c r="E13842" s="12">
        <f>IF($A13842="","",IF(ISNUMBER($A13842),$A13842,IFERROR(DATEVALUE($A13842),"")))</f>
        <v/>
      </c>
      <c r="F13842" s="12">
        <f>IF($B13842="","",IF(ISNUMBER($B13842),HOUR($B13842)*2+MINUTE($B13842)/30,IFERROR(VALUE(LEFT($B13842,FIND(":",$B13842)-1))*2+VALUE(MID($B13842,FIND(":",$B13842)+1,2))/30,"")))</f>
        <v/>
      </c>
      <c r="G13842" s="12">
        <f>IF($E13842="","",IF(WEEKDAY($E13842,2)&lt;6,1,0))</f>
        <v/>
      </c>
      <c r="H13842" s="12">
        <f>IF(OR($E13842="",$F13842=""),"",IF(AND($G13842=1,$F13842&gt;='Working Hours'!$C$8,$F13842&lt;'Working Hours'!$C$9),1,0))</f>
        <v/>
      </c>
    </row>
    <row r="13843">
      <c r="A13843" s="11" t="n"/>
      <c r="B13843" s="11" t="n"/>
      <c r="C13843" s="11" t="n"/>
      <c r="E13843" s="12">
        <f>IF($A13843="","",IF(ISNUMBER($A13843),$A13843,IFERROR(DATEVALUE($A13843),"")))</f>
        <v/>
      </c>
      <c r="F13843" s="12">
        <f>IF($B13843="","",IF(ISNUMBER($B13843),HOUR($B13843)*2+MINUTE($B13843)/30,IFERROR(VALUE(LEFT($B13843,FIND(":",$B13843)-1))*2+VALUE(MID($B13843,FIND(":",$B13843)+1,2))/30,"")))</f>
        <v/>
      </c>
      <c r="G13843" s="12">
        <f>IF($E13843="","",IF(WEEKDAY($E13843,2)&lt;6,1,0))</f>
        <v/>
      </c>
      <c r="H13843" s="12">
        <f>IF(OR($E13843="",$F13843=""),"",IF(AND($G13843=1,$F13843&gt;='Working Hours'!$C$8,$F13843&lt;'Working Hours'!$C$9),1,0))</f>
        <v/>
      </c>
    </row>
    <row r="13844">
      <c r="A13844" s="11" t="n"/>
      <c r="B13844" s="11" t="n"/>
      <c r="C13844" s="11" t="n"/>
      <c r="E13844" s="12">
        <f>IF($A13844="","",IF(ISNUMBER($A13844),$A13844,IFERROR(DATEVALUE($A13844),"")))</f>
        <v/>
      </c>
      <c r="F13844" s="12">
        <f>IF($B13844="","",IF(ISNUMBER($B13844),HOUR($B13844)*2+MINUTE($B13844)/30,IFERROR(VALUE(LEFT($B13844,FIND(":",$B13844)-1))*2+VALUE(MID($B13844,FIND(":",$B13844)+1,2))/30,"")))</f>
        <v/>
      </c>
      <c r="G13844" s="12">
        <f>IF($E13844="","",IF(WEEKDAY($E13844,2)&lt;6,1,0))</f>
        <v/>
      </c>
      <c r="H13844" s="12">
        <f>IF(OR($E13844="",$F13844=""),"",IF(AND($G13844=1,$F13844&gt;='Working Hours'!$C$8,$F13844&lt;'Working Hours'!$C$9),1,0))</f>
        <v/>
      </c>
    </row>
    <row r="13845">
      <c r="A13845" s="11" t="n"/>
      <c r="B13845" s="11" t="n"/>
      <c r="C13845" s="11" t="n"/>
      <c r="E13845" s="12">
        <f>IF($A13845="","",IF(ISNUMBER($A13845),$A13845,IFERROR(DATEVALUE($A13845),"")))</f>
        <v/>
      </c>
      <c r="F13845" s="12">
        <f>IF($B13845="","",IF(ISNUMBER($B13845),HOUR($B13845)*2+MINUTE($B13845)/30,IFERROR(VALUE(LEFT($B13845,FIND(":",$B13845)-1))*2+VALUE(MID($B13845,FIND(":",$B13845)+1,2))/30,"")))</f>
        <v/>
      </c>
      <c r="G13845" s="12">
        <f>IF($E13845="","",IF(WEEKDAY($E13845,2)&lt;6,1,0))</f>
        <v/>
      </c>
      <c r="H13845" s="12">
        <f>IF(OR($E13845="",$F13845=""),"",IF(AND($G13845=1,$F13845&gt;='Working Hours'!$C$8,$F13845&lt;'Working Hours'!$C$9),1,0))</f>
        <v/>
      </c>
    </row>
    <row r="13846">
      <c r="A13846" s="11" t="n"/>
      <c r="B13846" s="11" t="n"/>
      <c r="C13846" s="11" t="n"/>
      <c r="E13846" s="12">
        <f>IF($A13846="","",IF(ISNUMBER($A13846),$A13846,IFERROR(DATEVALUE($A13846),"")))</f>
        <v/>
      </c>
      <c r="F13846" s="12">
        <f>IF($B13846="","",IF(ISNUMBER($B13846),HOUR($B13846)*2+MINUTE($B13846)/30,IFERROR(VALUE(LEFT($B13846,FIND(":",$B13846)-1))*2+VALUE(MID($B13846,FIND(":",$B13846)+1,2))/30,"")))</f>
        <v/>
      </c>
      <c r="G13846" s="12">
        <f>IF($E13846="","",IF(WEEKDAY($E13846,2)&lt;6,1,0))</f>
        <v/>
      </c>
      <c r="H13846" s="12">
        <f>IF(OR($E13846="",$F13846=""),"",IF(AND($G13846=1,$F13846&gt;='Working Hours'!$C$8,$F13846&lt;'Working Hours'!$C$9),1,0))</f>
        <v/>
      </c>
    </row>
    <row r="13847">
      <c r="A13847" s="11" t="n"/>
      <c r="B13847" s="11" t="n"/>
      <c r="C13847" s="11" t="n"/>
      <c r="E13847" s="12">
        <f>IF($A13847="","",IF(ISNUMBER($A13847),$A13847,IFERROR(DATEVALUE($A13847),"")))</f>
        <v/>
      </c>
      <c r="F13847" s="12">
        <f>IF($B13847="","",IF(ISNUMBER($B13847),HOUR($B13847)*2+MINUTE($B13847)/30,IFERROR(VALUE(LEFT($B13847,FIND(":",$B13847)-1))*2+VALUE(MID($B13847,FIND(":",$B13847)+1,2))/30,"")))</f>
        <v/>
      </c>
      <c r="G13847" s="12">
        <f>IF($E13847="","",IF(WEEKDAY($E13847,2)&lt;6,1,0))</f>
        <v/>
      </c>
      <c r="H13847" s="12">
        <f>IF(OR($E13847="",$F13847=""),"",IF(AND($G13847=1,$F13847&gt;='Working Hours'!$C$8,$F13847&lt;'Working Hours'!$C$9),1,0))</f>
        <v/>
      </c>
    </row>
    <row r="13848">
      <c r="A13848" s="11" t="n"/>
      <c r="B13848" s="11" t="n"/>
      <c r="C13848" s="11" t="n"/>
      <c r="E13848" s="12">
        <f>IF($A13848="","",IF(ISNUMBER($A13848),$A13848,IFERROR(DATEVALUE($A13848),"")))</f>
        <v/>
      </c>
      <c r="F13848" s="12">
        <f>IF($B13848="","",IF(ISNUMBER($B13848),HOUR($B13848)*2+MINUTE($B13848)/30,IFERROR(VALUE(LEFT($B13848,FIND(":",$B13848)-1))*2+VALUE(MID($B13848,FIND(":",$B13848)+1,2))/30,"")))</f>
        <v/>
      </c>
      <c r="G13848" s="12">
        <f>IF($E13848="","",IF(WEEKDAY($E13848,2)&lt;6,1,0))</f>
        <v/>
      </c>
      <c r="H13848" s="12">
        <f>IF(OR($E13848="",$F13848=""),"",IF(AND($G13848=1,$F13848&gt;='Working Hours'!$C$8,$F13848&lt;'Working Hours'!$C$9),1,0))</f>
        <v/>
      </c>
    </row>
    <row r="13849">
      <c r="A13849" s="11" t="n"/>
      <c r="B13849" s="11" t="n"/>
      <c r="C13849" s="11" t="n"/>
      <c r="E13849" s="12">
        <f>IF($A13849="","",IF(ISNUMBER($A13849),$A13849,IFERROR(DATEVALUE($A13849),"")))</f>
        <v/>
      </c>
      <c r="F13849" s="12">
        <f>IF($B13849="","",IF(ISNUMBER($B13849),HOUR($B13849)*2+MINUTE($B13849)/30,IFERROR(VALUE(LEFT($B13849,FIND(":",$B13849)-1))*2+VALUE(MID($B13849,FIND(":",$B13849)+1,2))/30,"")))</f>
        <v/>
      </c>
      <c r="G13849" s="12">
        <f>IF($E13849="","",IF(WEEKDAY($E13849,2)&lt;6,1,0))</f>
        <v/>
      </c>
      <c r="H13849" s="12">
        <f>IF(OR($E13849="",$F13849=""),"",IF(AND($G13849=1,$F13849&gt;='Working Hours'!$C$8,$F13849&lt;'Working Hours'!$C$9),1,0))</f>
        <v/>
      </c>
    </row>
    <row r="13850">
      <c r="A13850" s="11" t="n"/>
      <c r="B13850" s="11" t="n"/>
      <c r="C13850" s="11" t="n"/>
      <c r="E13850" s="12">
        <f>IF($A13850="","",IF(ISNUMBER($A13850),$A13850,IFERROR(DATEVALUE($A13850),"")))</f>
        <v/>
      </c>
      <c r="F13850" s="12">
        <f>IF($B13850="","",IF(ISNUMBER($B13850),HOUR($B13850)*2+MINUTE($B13850)/30,IFERROR(VALUE(LEFT($B13850,FIND(":",$B13850)-1))*2+VALUE(MID($B13850,FIND(":",$B13850)+1,2))/30,"")))</f>
        <v/>
      </c>
      <c r="G13850" s="12">
        <f>IF($E13850="","",IF(WEEKDAY($E13850,2)&lt;6,1,0))</f>
        <v/>
      </c>
      <c r="H13850" s="12">
        <f>IF(OR($E13850="",$F13850=""),"",IF(AND($G13850=1,$F13850&gt;='Working Hours'!$C$8,$F13850&lt;'Working Hours'!$C$9),1,0))</f>
        <v/>
      </c>
    </row>
    <row r="13851">
      <c r="A13851" s="11" t="n"/>
      <c r="B13851" s="11" t="n"/>
      <c r="C13851" s="11" t="n"/>
      <c r="E13851" s="12">
        <f>IF($A13851="","",IF(ISNUMBER($A13851),$A13851,IFERROR(DATEVALUE($A13851),"")))</f>
        <v/>
      </c>
      <c r="F13851" s="12">
        <f>IF($B13851="","",IF(ISNUMBER($B13851),HOUR($B13851)*2+MINUTE($B13851)/30,IFERROR(VALUE(LEFT($B13851,FIND(":",$B13851)-1))*2+VALUE(MID($B13851,FIND(":",$B13851)+1,2))/30,"")))</f>
        <v/>
      </c>
      <c r="G13851" s="12">
        <f>IF($E13851="","",IF(WEEKDAY($E13851,2)&lt;6,1,0))</f>
        <v/>
      </c>
      <c r="H13851" s="12">
        <f>IF(OR($E13851="",$F13851=""),"",IF(AND($G13851=1,$F13851&gt;='Working Hours'!$C$8,$F13851&lt;'Working Hours'!$C$9),1,0))</f>
        <v/>
      </c>
    </row>
    <row r="13852">
      <c r="A13852" s="11" t="n"/>
      <c r="B13852" s="11" t="n"/>
      <c r="C13852" s="11" t="n"/>
      <c r="E13852" s="12">
        <f>IF($A13852="","",IF(ISNUMBER($A13852),$A13852,IFERROR(DATEVALUE($A13852),"")))</f>
        <v/>
      </c>
      <c r="F13852" s="12">
        <f>IF($B13852="","",IF(ISNUMBER($B13852),HOUR($B13852)*2+MINUTE($B13852)/30,IFERROR(VALUE(LEFT($B13852,FIND(":",$B13852)-1))*2+VALUE(MID($B13852,FIND(":",$B13852)+1,2))/30,"")))</f>
        <v/>
      </c>
      <c r="G13852" s="12">
        <f>IF($E13852="","",IF(WEEKDAY($E13852,2)&lt;6,1,0))</f>
        <v/>
      </c>
      <c r="H13852" s="12">
        <f>IF(OR($E13852="",$F13852=""),"",IF(AND($G13852=1,$F13852&gt;='Working Hours'!$C$8,$F13852&lt;'Working Hours'!$C$9),1,0))</f>
        <v/>
      </c>
    </row>
    <row r="13853">
      <c r="A13853" s="11" t="n"/>
      <c r="B13853" s="11" t="n"/>
      <c r="C13853" s="11" t="n"/>
      <c r="E13853" s="12">
        <f>IF($A13853="","",IF(ISNUMBER($A13853),$A13853,IFERROR(DATEVALUE($A13853),"")))</f>
        <v/>
      </c>
      <c r="F13853" s="12">
        <f>IF($B13853="","",IF(ISNUMBER($B13853),HOUR($B13853)*2+MINUTE($B13853)/30,IFERROR(VALUE(LEFT($B13853,FIND(":",$B13853)-1))*2+VALUE(MID($B13853,FIND(":",$B13853)+1,2))/30,"")))</f>
        <v/>
      </c>
      <c r="G13853" s="12">
        <f>IF($E13853="","",IF(WEEKDAY($E13853,2)&lt;6,1,0))</f>
        <v/>
      </c>
      <c r="H13853" s="12">
        <f>IF(OR($E13853="",$F13853=""),"",IF(AND($G13853=1,$F13853&gt;='Working Hours'!$C$8,$F13853&lt;'Working Hours'!$C$9),1,0))</f>
        <v/>
      </c>
    </row>
    <row r="13854">
      <c r="A13854" s="11" t="n"/>
      <c r="B13854" s="11" t="n"/>
      <c r="C13854" s="11" t="n"/>
      <c r="E13854" s="12">
        <f>IF($A13854="","",IF(ISNUMBER($A13854),$A13854,IFERROR(DATEVALUE($A13854),"")))</f>
        <v/>
      </c>
      <c r="F13854" s="12">
        <f>IF($B13854="","",IF(ISNUMBER($B13854),HOUR($B13854)*2+MINUTE($B13854)/30,IFERROR(VALUE(LEFT($B13854,FIND(":",$B13854)-1))*2+VALUE(MID($B13854,FIND(":",$B13854)+1,2))/30,"")))</f>
        <v/>
      </c>
      <c r="G13854" s="12">
        <f>IF($E13854="","",IF(WEEKDAY($E13854,2)&lt;6,1,0))</f>
        <v/>
      </c>
      <c r="H13854" s="12">
        <f>IF(OR($E13854="",$F13854=""),"",IF(AND($G13854=1,$F13854&gt;='Working Hours'!$C$8,$F13854&lt;'Working Hours'!$C$9),1,0))</f>
        <v/>
      </c>
    </row>
    <row r="13855">
      <c r="A13855" s="11" t="n"/>
      <c r="B13855" s="11" t="n"/>
      <c r="C13855" s="11" t="n"/>
      <c r="E13855" s="12">
        <f>IF($A13855="","",IF(ISNUMBER($A13855),$A13855,IFERROR(DATEVALUE($A13855),"")))</f>
        <v/>
      </c>
      <c r="F13855" s="12">
        <f>IF($B13855="","",IF(ISNUMBER($B13855),HOUR($B13855)*2+MINUTE($B13855)/30,IFERROR(VALUE(LEFT($B13855,FIND(":",$B13855)-1))*2+VALUE(MID($B13855,FIND(":",$B13855)+1,2))/30,"")))</f>
        <v/>
      </c>
      <c r="G13855" s="12">
        <f>IF($E13855="","",IF(WEEKDAY($E13855,2)&lt;6,1,0))</f>
        <v/>
      </c>
      <c r="H13855" s="12">
        <f>IF(OR($E13855="",$F13855=""),"",IF(AND($G13855=1,$F13855&gt;='Working Hours'!$C$8,$F13855&lt;'Working Hours'!$C$9),1,0))</f>
        <v/>
      </c>
    </row>
    <row r="13856">
      <c r="A13856" s="11" t="n"/>
      <c r="B13856" s="11" t="n"/>
      <c r="C13856" s="11" t="n"/>
      <c r="E13856" s="12">
        <f>IF($A13856="","",IF(ISNUMBER($A13856),$A13856,IFERROR(DATEVALUE($A13856),"")))</f>
        <v/>
      </c>
      <c r="F13856" s="12">
        <f>IF($B13856="","",IF(ISNUMBER($B13856),HOUR($B13856)*2+MINUTE($B13856)/30,IFERROR(VALUE(LEFT($B13856,FIND(":",$B13856)-1))*2+VALUE(MID($B13856,FIND(":",$B13856)+1,2))/30,"")))</f>
        <v/>
      </c>
      <c r="G13856" s="12">
        <f>IF($E13856="","",IF(WEEKDAY($E13856,2)&lt;6,1,0))</f>
        <v/>
      </c>
      <c r="H13856" s="12">
        <f>IF(OR($E13856="",$F13856=""),"",IF(AND($G13856=1,$F13856&gt;='Working Hours'!$C$8,$F13856&lt;'Working Hours'!$C$9),1,0))</f>
        <v/>
      </c>
    </row>
    <row r="13857">
      <c r="A13857" s="11" t="n"/>
      <c r="B13857" s="11" t="n"/>
      <c r="C13857" s="11" t="n"/>
      <c r="E13857" s="12">
        <f>IF($A13857="","",IF(ISNUMBER($A13857),$A13857,IFERROR(DATEVALUE($A13857),"")))</f>
        <v/>
      </c>
      <c r="F13857" s="12">
        <f>IF($B13857="","",IF(ISNUMBER($B13857),HOUR($B13857)*2+MINUTE($B13857)/30,IFERROR(VALUE(LEFT($B13857,FIND(":",$B13857)-1))*2+VALUE(MID($B13857,FIND(":",$B13857)+1,2))/30,"")))</f>
        <v/>
      </c>
      <c r="G13857" s="12">
        <f>IF($E13857="","",IF(WEEKDAY($E13857,2)&lt;6,1,0))</f>
        <v/>
      </c>
      <c r="H13857" s="12">
        <f>IF(OR($E13857="",$F13857=""),"",IF(AND($G13857=1,$F13857&gt;='Working Hours'!$C$8,$F13857&lt;'Working Hours'!$C$9),1,0))</f>
        <v/>
      </c>
    </row>
    <row r="13858">
      <c r="A13858" s="11" t="n"/>
      <c r="B13858" s="11" t="n"/>
      <c r="C13858" s="11" t="n"/>
      <c r="E13858" s="12">
        <f>IF($A13858="","",IF(ISNUMBER($A13858),$A13858,IFERROR(DATEVALUE($A13858),"")))</f>
        <v/>
      </c>
      <c r="F13858" s="12">
        <f>IF($B13858="","",IF(ISNUMBER($B13858),HOUR($B13858)*2+MINUTE($B13858)/30,IFERROR(VALUE(LEFT($B13858,FIND(":",$B13858)-1))*2+VALUE(MID($B13858,FIND(":",$B13858)+1,2))/30,"")))</f>
        <v/>
      </c>
      <c r="G13858" s="12">
        <f>IF($E13858="","",IF(WEEKDAY($E13858,2)&lt;6,1,0))</f>
        <v/>
      </c>
      <c r="H13858" s="12">
        <f>IF(OR($E13858="",$F13858=""),"",IF(AND($G13858=1,$F13858&gt;='Working Hours'!$C$8,$F13858&lt;'Working Hours'!$C$9),1,0))</f>
        <v/>
      </c>
    </row>
    <row r="13859">
      <c r="A13859" s="11" t="n"/>
      <c r="B13859" s="11" t="n"/>
      <c r="C13859" s="11" t="n"/>
      <c r="E13859" s="12">
        <f>IF($A13859="","",IF(ISNUMBER($A13859),$A13859,IFERROR(DATEVALUE($A13859),"")))</f>
        <v/>
      </c>
      <c r="F13859" s="12">
        <f>IF($B13859="","",IF(ISNUMBER($B13859),HOUR($B13859)*2+MINUTE($B13859)/30,IFERROR(VALUE(LEFT($B13859,FIND(":",$B13859)-1))*2+VALUE(MID($B13859,FIND(":",$B13859)+1,2))/30,"")))</f>
        <v/>
      </c>
      <c r="G13859" s="12">
        <f>IF($E13859="","",IF(WEEKDAY($E13859,2)&lt;6,1,0))</f>
        <v/>
      </c>
      <c r="H13859" s="12">
        <f>IF(OR($E13859="",$F13859=""),"",IF(AND($G13859=1,$F13859&gt;='Working Hours'!$C$8,$F13859&lt;'Working Hours'!$C$9),1,0))</f>
        <v/>
      </c>
    </row>
    <row r="13860">
      <c r="A13860" s="11" t="n"/>
      <c r="B13860" s="11" t="n"/>
      <c r="C13860" s="11" t="n"/>
      <c r="E13860" s="12">
        <f>IF($A13860="","",IF(ISNUMBER($A13860),$A13860,IFERROR(DATEVALUE($A13860),"")))</f>
        <v/>
      </c>
      <c r="F13860" s="12">
        <f>IF($B13860="","",IF(ISNUMBER($B13860),HOUR($B13860)*2+MINUTE($B13860)/30,IFERROR(VALUE(LEFT($B13860,FIND(":",$B13860)-1))*2+VALUE(MID($B13860,FIND(":",$B13860)+1,2))/30,"")))</f>
        <v/>
      </c>
      <c r="G13860" s="12">
        <f>IF($E13860="","",IF(WEEKDAY($E13860,2)&lt;6,1,0))</f>
        <v/>
      </c>
      <c r="H13860" s="12">
        <f>IF(OR($E13860="",$F13860=""),"",IF(AND($G13860=1,$F13860&gt;='Working Hours'!$C$8,$F13860&lt;'Working Hours'!$C$9),1,0))</f>
        <v/>
      </c>
    </row>
    <row r="13861">
      <c r="A13861" s="11" t="n"/>
      <c r="B13861" s="11" t="n"/>
      <c r="C13861" s="11" t="n"/>
      <c r="E13861" s="12">
        <f>IF($A13861="","",IF(ISNUMBER($A13861),$A13861,IFERROR(DATEVALUE($A13861),"")))</f>
        <v/>
      </c>
      <c r="F13861" s="12">
        <f>IF($B13861="","",IF(ISNUMBER($B13861),HOUR($B13861)*2+MINUTE($B13861)/30,IFERROR(VALUE(LEFT($B13861,FIND(":",$B13861)-1))*2+VALUE(MID($B13861,FIND(":",$B13861)+1,2))/30,"")))</f>
        <v/>
      </c>
      <c r="G13861" s="12">
        <f>IF($E13861="","",IF(WEEKDAY($E13861,2)&lt;6,1,0))</f>
        <v/>
      </c>
      <c r="H13861" s="12">
        <f>IF(OR($E13861="",$F13861=""),"",IF(AND($G13861=1,$F13861&gt;='Working Hours'!$C$8,$F13861&lt;'Working Hours'!$C$9),1,0))</f>
        <v/>
      </c>
    </row>
    <row r="13862">
      <c r="A13862" s="11" t="n"/>
      <c r="B13862" s="11" t="n"/>
      <c r="C13862" s="11" t="n"/>
      <c r="E13862" s="12">
        <f>IF($A13862="","",IF(ISNUMBER($A13862),$A13862,IFERROR(DATEVALUE($A13862),"")))</f>
        <v/>
      </c>
      <c r="F13862" s="12">
        <f>IF($B13862="","",IF(ISNUMBER($B13862),HOUR($B13862)*2+MINUTE($B13862)/30,IFERROR(VALUE(LEFT($B13862,FIND(":",$B13862)-1))*2+VALUE(MID($B13862,FIND(":",$B13862)+1,2))/30,"")))</f>
        <v/>
      </c>
      <c r="G13862" s="12">
        <f>IF($E13862="","",IF(WEEKDAY($E13862,2)&lt;6,1,0))</f>
        <v/>
      </c>
      <c r="H13862" s="12">
        <f>IF(OR($E13862="",$F13862=""),"",IF(AND($G13862=1,$F13862&gt;='Working Hours'!$C$8,$F13862&lt;'Working Hours'!$C$9),1,0))</f>
        <v/>
      </c>
    </row>
    <row r="13863">
      <c r="A13863" s="11" t="n"/>
      <c r="B13863" s="11" t="n"/>
      <c r="C13863" s="11" t="n"/>
      <c r="E13863" s="12">
        <f>IF($A13863="","",IF(ISNUMBER($A13863),$A13863,IFERROR(DATEVALUE($A13863),"")))</f>
        <v/>
      </c>
      <c r="F13863" s="12">
        <f>IF($B13863="","",IF(ISNUMBER($B13863),HOUR($B13863)*2+MINUTE($B13863)/30,IFERROR(VALUE(LEFT($B13863,FIND(":",$B13863)-1))*2+VALUE(MID($B13863,FIND(":",$B13863)+1,2))/30,"")))</f>
        <v/>
      </c>
      <c r="G13863" s="12">
        <f>IF($E13863="","",IF(WEEKDAY($E13863,2)&lt;6,1,0))</f>
        <v/>
      </c>
      <c r="H13863" s="12">
        <f>IF(OR($E13863="",$F13863=""),"",IF(AND($G13863=1,$F13863&gt;='Working Hours'!$C$8,$F13863&lt;'Working Hours'!$C$9),1,0))</f>
        <v/>
      </c>
    </row>
    <row r="13864">
      <c r="A13864" s="11" t="n"/>
      <c r="B13864" s="11" t="n"/>
      <c r="C13864" s="11" t="n"/>
      <c r="E13864" s="12">
        <f>IF($A13864="","",IF(ISNUMBER($A13864),$A13864,IFERROR(DATEVALUE($A13864),"")))</f>
        <v/>
      </c>
      <c r="F13864" s="12">
        <f>IF($B13864="","",IF(ISNUMBER($B13864),HOUR($B13864)*2+MINUTE($B13864)/30,IFERROR(VALUE(LEFT($B13864,FIND(":",$B13864)-1))*2+VALUE(MID($B13864,FIND(":",$B13864)+1,2))/30,"")))</f>
        <v/>
      </c>
      <c r="G13864" s="12">
        <f>IF($E13864="","",IF(WEEKDAY($E13864,2)&lt;6,1,0))</f>
        <v/>
      </c>
      <c r="H13864" s="12">
        <f>IF(OR($E13864="",$F13864=""),"",IF(AND($G13864=1,$F13864&gt;='Working Hours'!$C$8,$F13864&lt;'Working Hours'!$C$9),1,0))</f>
        <v/>
      </c>
    </row>
    <row r="13865">
      <c r="A13865" s="11" t="n"/>
      <c r="B13865" s="11" t="n"/>
      <c r="C13865" s="11" t="n"/>
      <c r="E13865" s="12">
        <f>IF($A13865="","",IF(ISNUMBER($A13865),$A13865,IFERROR(DATEVALUE($A13865),"")))</f>
        <v/>
      </c>
      <c r="F13865" s="12">
        <f>IF($B13865="","",IF(ISNUMBER($B13865),HOUR($B13865)*2+MINUTE($B13865)/30,IFERROR(VALUE(LEFT($B13865,FIND(":",$B13865)-1))*2+VALUE(MID($B13865,FIND(":",$B13865)+1,2))/30,"")))</f>
        <v/>
      </c>
      <c r="G13865" s="12">
        <f>IF($E13865="","",IF(WEEKDAY($E13865,2)&lt;6,1,0))</f>
        <v/>
      </c>
      <c r="H13865" s="12">
        <f>IF(OR($E13865="",$F13865=""),"",IF(AND($G13865=1,$F13865&gt;='Working Hours'!$C$8,$F13865&lt;'Working Hours'!$C$9),1,0))</f>
        <v/>
      </c>
    </row>
    <row r="13866">
      <c r="A13866" s="11" t="n"/>
      <c r="B13866" s="11" t="n"/>
      <c r="C13866" s="11" t="n"/>
      <c r="E13866" s="12">
        <f>IF($A13866="","",IF(ISNUMBER($A13866),$A13866,IFERROR(DATEVALUE($A13866),"")))</f>
        <v/>
      </c>
      <c r="F13866" s="12">
        <f>IF($B13866="","",IF(ISNUMBER($B13866),HOUR($B13866)*2+MINUTE($B13866)/30,IFERROR(VALUE(LEFT($B13866,FIND(":",$B13866)-1))*2+VALUE(MID($B13866,FIND(":",$B13866)+1,2))/30,"")))</f>
        <v/>
      </c>
      <c r="G13866" s="12">
        <f>IF($E13866="","",IF(WEEKDAY($E13866,2)&lt;6,1,0))</f>
        <v/>
      </c>
      <c r="H13866" s="12">
        <f>IF(OR($E13866="",$F13866=""),"",IF(AND($G13866=1,$F13866&gt;='Working Hours'!$C$8,$F13866&lt;'Working Hours'!$C$9),1,0))</f>
        <v/>
      </c>
    </row>
    <row r="13867">
      <c r="A13867" s="11" t="n"/>
      <c r="B13867" s="11" t="n"/>
      <c r="C13867" s="11" t="n"/>
      <c r="E13867" s="12">
        <f>IF($A13867="","",IF(ISNUMBER($A13867),$A13867,IFERROR(DATEVALUE($A13867),"")))</f>
        <v/>
      </c>
      <c r="F13867" s="12">
        <f>IF($B13867="","",IF(ISNUMBER($B13867),HOUR($B13867)*2+MINUTE($B13867)/30,IFERROR(VALUE(LEFT($B13867,FIND(":",$B13867)-1))*2+VALUE(MID($B13867,FIND(":",$B13867)+1,2))/30,"")))</f>
        <v/>
      </c>
      <c r="G13867" s="12">
        <f>IF($E13867="","",IF(WEEKDAY($E13867,2)&lt;6,1,0))</f>
        <v/>
      </c>
      <c r="H13867" s="12">
        <f>IF(OR($E13867="",$F13867=""),"",IF(AND($G13867=1,$F13867&gt;='Working Hours'!$C$8,$F13867&lt;'Working Hours'!$C$9),1,0))</f>
        <v/>
      </c>
    </row>
    <row r="13868">
      <c r="A13868" s="11" t="n"/>
      <c r="B13868" s="11" t="n"/>
      <c r="C13868" s="11" t="n"/>
      <c r="E13868" s="12">
        <f>IF($A13868="","",IF(ISNUMBER($A13868),$A13868,IFERROR(DATEVALUE($A13868),"")))</f>
        <v/>
      </c>
      <c r="F13868" s="12">
        <f>IF($B13868="","",IF(ISNUMBER($B13868),HOUR($B13868)*2+MINUTE($B13868)/30,IFERROR(VALUE(LEFT($B13868,FIND(":",$B13868)-1))*2+VALUE(MID($B13868,FIND(":",$B13868)+1,2))/30,"")))</f>
        <v/>
      </c>
      <c r="G13868" s="12">
        <f>IF($E13868="","",IF(WEEKDAY($E13868,2)&lt;6,1,0))</f>
        <v/>
      </c>
      <c r="H13868" s="12">
        <f>IF(OR($E13868="",$F13868=""),"",IF(AND($G13868=1,$F13868&gt;='Working Hours'!$C$8,$F13868&lt;'Working Hours'!$C$9),1,0))</f>
        <v/>
      </c>
    </row>
    <row r="13869">
      <c r="A13869" s="11" t="n"/>
      <c r="B13869" s="11" t="n"/>
      <c r="C13869" s="11" t="n"/>
      <c r="E13869" s="12">
        <f>IF($A13869="","",IF(ISNUMBER($A13869),$A13869,IFERROR(DATEVALUE($A13869),"")))</f>
        <v/>
      </c>
      <c r="F13869" s="12">
        <f>IF($B13869="","",IF(ISNUMBER($B13869),HOUR($B13869)*2+MINUTE($B13869)/30,IFERROR(VALUE(LEFT($B13869,FIND(":",$B13869)-1))*2+VALUE(MID($B13869,FIND(":",$B13869)+1,2))/30,"")))</f>
        <v/>
      </c>
      <c r="G13869" s="12">
        <f>IF($E13869="","",IF(WEEKDAY($E13869,2)&lt;6,1,0))</f>
        <v/>
      </c>
      <c r="H13869" s="12">
        <f>IF(OR($E13869="",$F13869=""),"",IF(AND($G13869=1,$F13869&gt;='Working Hours'!$C$8,$F13869&lt;'Working Hours'!$C$9),1,0))</f>
        <v/>
      </c>
    </row>
    <row r="13870">
      <c r="A13870" s="11" t="n"/>
      <c r="B13870" s="11" t="n"/>
      <c r="C13870" s="11" t="n"/>
      <c r="E13870" s="12">
        <f>IF($A13870="","",IF(ISNUMBER($A13870),$A13870,IFERROR(DATEVALUE($A13870),"")))</f>
        <v/>
      </c>
      <c r="F13870" s="12">
        <f>IF($B13870="","",IF(ISNUMBER($B13870),HOUR($B13870)*2+MINUTE($B13870)/30,IFERROR(VALUE(LEFT($B13870,FIND(":",$B13870)-1))*2+VALUE(MID($B13870,FIND(":",$B13870)+1,2))/30,"")))</f>
        <v/>
      </c>
      <c r="G13870" s="12">
        <f>IF($E13870="","",IF(WEEKDAY($E13870,2)&lt;6,1,0))</f>
        <v/>
      </c>
      <c r="H13870" s="12">
        <f>IF(OR($E13870="",$F13870=""),"",IF(AND($G13870=1,$F13870&gt;='Working Hours'!$C$8,$F13870&lt;'Working Hours'!$C$9),1,0))</f>
        <v/>
      </c>
    </row>
    <row r="13871">
      <c r="A13871" s="11" t="n"/>
      <c r="B13871" s="11" t="n"/>
      <c r="C13871" s="11" t="n"/>
      <c r="E13871" s="12">
        <f>IF($A13871="","",IF(ISNUMBER($A13871),$A13871,IFERROR(DATEVALUE($A13871),"")))</f>
        <v/>
      </c>
      <c r="F13871" s="12">
        <f>IF($B13871="","",IF(ISNUMBER($B13871),HOUR($B13871)*2+MINUTE($B13871)/30,IFERROR(VALUE(LEFT($B13871,FIND(":",$B13871)-1))*2+VALUE(MID($B13871,FIND(":",$B13871)+1,2))/30,"")))</f>
        <v/>
      </c>
      <c r="G13871" s="12">
        <f>IF($E13871="","",IF(WEEKDAY($E13871,2)&lt;6,1,0))</f>
        <v/>
      </c>
      <c r="H13871" s="12">
        <f>IF(OR($E13871="",$F13871=""),"",IF(AND($G13871=1,$F13871&gt;='Working Hours'!$C$8,$F13871&lt;'Working Hours'!$C$9),1,0))</f>
        <v/>
      </c>
    </row>
    <row r="13872">
      <c r="A13872" s="11" t="n"/>
      <c r="B13872" s="11" t="n"/>
      <c r="C13872" s="11" t="n"/>
      <c r="E13872" s="12">
        <f>IF($A13872="","",IF(ISNUMBER($A13872),$A13872,IFERROR(DATEVALUE($A13872),"")))</f>
        <v/>
      </c>
      <c r="F13872" s="12">
        <f>IF($B13872="","",IF(ISNUMBER($B13872),HOUR($B13872)*2+MINUTE($B13872)/30,IFERROR(VALUE(LEFT($B13872,FIND(":",$B13872)-1))*2+VALUE(MID($B13872,FIND(":",$B13872)+1,2))/30,"")))</f>
        <v/>
      </c>
      <c r="G13872" s="12">
        <f>IF($E13872="","",IF(WEEKDAY($E13872,2)&lt;6,1,0))</f>
        <v/>
      </c>
      <c r="H13872" s="12">
        <f>IF(OR($E13872="",$F13872=""),"",IF(AND($G13872=1,$F13872&gt;='Working Hours'!$C$8,$F13872&lt;'Working Hours'!$C$9),1,0))</f>
        <v/>
      </c>
    </row>
    <row r="13873">
      <c r="A13873" s="11" t="n"/>
      <c r="B13873" s="11" t="n"/>
      <c r="C13873" s="11" t="n"/>
      <c r="E13873" s="12">
        <f>IF($A13873="","",IF(ISNUMBER($A13873),$A13873,IFERROR(DATEVALUE($A13873),"")))</f>
        <v/>
      </c>
      <c r="F13873" s="12">
        <f>IF($B13873="","",IF(ISNUMBER($B13873),HOUR($B13873)*2+MINUTE($B13873)/30,IFERROR(VALUE(LEFT($B13873,FIND(":",$B13873)-1))*2+VALUE(MID($B13873,FIND(":",$B13873)+1,2))/30,"")))</f>
        <v/>
      </c>
      <c r="G13873" s="12">
        <f>IF($E13873="","",IF(WEEKDAY($E13873,2)&lt;6,1,0))</f>
        <v/>
      </c>
      <c r="H13873" s="12">
        <f>IF(OR($E13873="",$F13873=""),"",IF(AND($G13873=1,$F13873&gt;='Working Hours'!$C$8,$F13873&lt;'Working Hours'!$C$9),1,0))</f>
        <v/>
      </c>
    </row>
    <row r="13874">
      <c r="A13874" s="11" t="n"/>
      <c r="B13874" s="11" t="n"/>
      <c r="C13874" s="11" t="n"/>
      <c r="E13874" s="12">
        <f>IF($A13874="","",IF(ISNUMBER($A13874),$A13874,IFERROR(DATEVALUE($A13874),"")))</f>
        <v/>
      </c>
      <c r="F13874" s="12">
        <f>IF($B13874="","",IF(ISNUMBER($B13874),HOUR($B13874)*2+MINUTE($B13874)/30,IFERROR(VALUE(LEFT($B13874,FIND(":",$B13874)-1))*2+VALUE(MID($B13874,FIND(":",$B13874)+1,2))/30,"")))</f>
        <v/>
      </c>
      <c r="G13874" s="12">
        <f>IF($E13874="","",IF(WEEKDAY($E13874,2)&lt;6,1,0))</f>
        <v/>
      </c>
      <c r="H13874" s="12">
        <f>IF(OR($E13874="",$F13874=""),"",IF(AND($G13874=1,$F13874&gt;='Working Hours'!$C$8,$F13874&lt;'Working Hours'!$C$9),1,0))</f>
        <v/>
      </c>
    </row>
    <row r="13875">
      <c r="A13875" s="11" t="n"/>
      <c r="B13875" s="11" t="n"/>
      <c r="C13875" s="11" t="n"/>
      <c r="E13875" s="12">
        <f>IF($A13875="","",IF(ISNUMBER($A13875),$A13875,IFERROR(DATEVALUE($A13875),"")))</f>
        <v/>
      </c>
      <c r="F13875" s="12">
        <f>IF($B13875="","",IF(ISNUMBER($B13875),HOUR($B13875)*2+MINUTE($B13875)/30,IFERROR(VALUE(LEFT($B13875,FIND(":",$B13875)-1))*2+VALUE(MID($B13875,FIND(":",$B13875)+1,2))/30,"")))</f>
        <v/>
      </c>
      <c r="G13875" s="12">
        <f>IF($E13875="","",IF(WEEKDAY($E13875,2)&lt;6,1,0))</f>
        <v/>
      </c>
      <c r="H13875" s="12">
        <f>IF(OR($E13875="",$F13875=""),"",IF(AND($G13875=1,$F13875&gt;='Working Hours'!$C$8,$F13875&lt;'Working Hours'!$C$9),1,0))</f>
        <v/>
      </c>
    </row>
    <row r="13876">
      <c r="A13876" s="11" t="n"/>
      <c r="B13876" s="11" t="n"/>
      <c r="C13876" s="11" t="n"/>
      <c r="E13876" s="12">
        <f>IF($A13876="","",IF(ISNUMBER($A13876),$A13876,IFERROR(DATEVALUE($A13876),"")))</f>
        <v/>
      </c>
      <c r="F13876" s="12">
        <f>IF($B13876="","",IF(ISNUMBER($B13876),HOUR($B13876)*2+MINUTE($B13876)/30,IFERROR(VALUE(LEFT($B13876,FIND(":",$B13876)-1))*2+VALUE(MID($B13876,FIND(":",$B13876)+1,2))/30,"")))</f>
        <v/>
      </c>
      <c r="G13876" s="12">
        <f>IF($E13876="","",IF(WEEKDAY($E13876,2)&lt;6,1,0))</f>
        <v/>
      </c>
      <c r="H13876" s="12">
        <f>IF(OR($E13876="",$F13876=""),"",IF(AND($G13876=1,$F13876&gt;='Working Hours'!$C$8,$F13876&lt;'Working Hours'!$C$9),1,0))</f>
        <v/>
      </c>
    </row>
    <row r="13877">
      <c r="A13877" s="11" t="n"/>
      <c r="B13877" s="11" t="n"/>
      <c r="C13877" s="11" t="n"/>
      <c r="E13877" s="12">
        <f>IF($A13877="","",IF(ISNUMBER($A13877),$A13877,IFERROR(DATEVALUE($A13877),"")))</f>
        <v/>
      </c>
      <c r="F13877" s="12">
        <f>IF($B13877="","",IF(ISNUMBER($B13877),HOUR($B13877)*2+MINUTE($B13877)/30,IFERROR(VALUE(LEFT($B13877,FIND(":",$B13877)-1))*2+VALUE(MID($B13877,FIND(":",$B13877)+1,2))/30,"")))</f>
        <v/>
      </c>
      <c r="G13877" s="12">
        <f>IF($E13877="","",IF(WEEKDAY($E13877,2)&lt;6,1,0))</f>
        <v/>
      </c>
      <c r="H13877" s="12">
        <f>IF(OR($E13877="",$F13877=""),"",IF(AND($G13877=1,$F13877&gt;='Working Hours'!$C$8,$F13877&lt;'Working Hours'!$C$9),1,0))</f>
        <v/>
      </c>
    </row>
    <row r="13878">
      <c r="A13878" s="11" t="n"/>
      <c r="B13878" s="11" t="n"/>
      <c r="C13878" s="11" t="n"/>
      <c r="E13878" s="12">
        <f>IF($A13878="","",IF(ISNUMBER($A13878),$A13878,IFERROR(DATEVALUE($A13878),"")))</f>
        <v/>
      </c>
      <c r="F13878" s="12">
        <f>IF($B13878="","",IF(ISNUMBER($B13878),HOUR($B13878)*2+MINUTE($B13878)/30,IFERROR(VALUE(LEFT($B13878,FIND(":",$B13878)-1))*2+VALUE(MID($B13878,FIND(":",$B13878)+1,2))/30,"")))</f>
        <v/>
      </c>
      <c r="G13878" s="12">
        <f>IF($E13878="","",IF(WEEKDAY($E13878,2)&lt;6,1,0))</f>
        <v/>
      </c>
      <c r="H13878" s="12">
        <f>IF(OR($E13878="",$F13878=""),"",IF(AND($G13878=1,$F13878&gt;='Working Hours'!$C$8,$F13878&lt;'Working Hours'!$C$9),1,0))</f>
        <v/>
      </c>
    </row>
    <row r="13879">
      <c r="A13879" s="11" t="n"/>
      <c r="B13879" s="11" t="n"/>
      <c r="C13879" s="11" t="n"/>
      <c r="E13879" s="12">
        <f>IF($A13879="","",IF(ISNUMBER($A13879),$A13879,IFERROR(DATEVALUE($A13879),"")))</f>
        <v/>
      </c>
      <c r="F13879" s="12">
        <f>IF($B13879="","",IF(ISNUMBER($B13879),HOUR($B13879)*2+MINUTE($B13879)/30,IFERROR(VALUE(LEFT($B13879,FIND(":",$B13879)-1))*2+VALUE(MID($B13879,FIND(":",$B13879)+1,2))/30,"")))</f>
        <v/>
      </c>
      <c r="G13879" s="12">
        <f>IF($E13879="","",IF(WEEKDAY($E13879,2)&lt;6,1,0))</f>
        <v/>
      </c>
      <c r="H13879" s="12">
        <f>IF(OR($E13879="",$F13879=""),"",IF(AND($G13879=1,$F13879&gt;='Working Hours'!$C$8,$F13879&lt;'Working Hours'!$C$9),1,0))</f>
        <v/>
      </c>
    </row>
    <row r="13880">
      <c r="A13880" s="11" t="n"/>
      <c r="B13880" s="11" t="n"/>
      <c r="C13880" s="11" t="n"/>
      <c r="E13880" s="12">
        <f>IF($A13880="","",IF(ISNUMBER($A13880),$A13880,IFERROR(DATEVALUE($A13880),"")))</f>
        <v/>
      </c>
      <c r="F13880" s="12">
        <f>IF($B13880="","",IF(ISNUMBER($B13880),HOUR($B13880)*2+MINUTE($B13880)/30,IFERROR(VALUE(LEFT($B13880,FIND(":",$B13880)-1))*2+VALUE(MID($B13880,FIND(":",$B13880)+1,2))/30,"")))</f>
        <v/>
      </c>
      <c r="G13880" s="12">
        <f>IF($E13880="","",IF(WEEKDAY($E13880,2)&lt;6,1,0))</f>
        <v/>
      </c>
      <c r="H13880" s="12">
        <f>IF(OR($E13880="",$F13880=""),"",IF(AND($G13880=1,$F13880&gt;='Working Hours'!$C$8,$F13880&lt;'Working Hours'!$C$9),1,0))</f>
        <v/>
      </c>
    </row>
    <row r="13881">
      <c r="A13881" s="11" t="n"/>
      <c r="B13881" s="11" t="n"/>
      <c r="C13881" s="11" t="n"/>
      <c r="E13881" s="12">
        <f>IF($A13881="","",IF(ISNUMBER($A13881),$A13881,IFERROR(DATEVALUE($A13881),"")))</f>
        <v/>
      </c>
      <c r="F13881" s="12">
        <f>IF($B13881="","",IF(ISNUMBER($B13881),HOUR($B13881)*2+MINUTE($B13881)/30,IFERROR(VALUE(LEFT($B13881,FIND(":",$B13881)-1))*2+VALUE(MID($B13881,FIND(":",$B13881)+1,2))/30,"")))</f>
        <v/>
      </c>
      <c r="G13881" s="12">
        <f>IF($E13881="","",IF(WEEKDAY($E13881,2)&lt;6,1,0))</f>
        <v/>
      </c>
      <c r="H13881" s="12">
        <f>IF(OR($E13881="",$F13881=""),"",IF(AND($G13881=1,$F13881&gt;='Working Hours'!$C$8,$F13881&lt;'Working Hours'!$C$9),1,0))</f>
        <v/>
      </c>
    </row>
    <row r="13882">
      <c r="A13882" s="11" t="n"/>
      <c r="B13882" s="11" t="n"/>
      <c r="C13882" s="11" t="n"/>
      <c r="E13882" s="12">
        <f>IF($A13882="","",IF(ISNUMBER($A13882),$A13882,IFERROR(DATEVALUE($A13882),"")))</f>
        <v/>
      </c>
      <c r="F13882" s="12">
        <f>IF($B13882="","",IF(ISNUMBER($B13882),HOUR($B13882)*2+MINUTE($B13882)/30,IFERROR(VALUE(LEFT($B13882,FIND(":",$B13882)-1))*2+VALUE(MID($B13882,FIND(":",$B13882)+1,2))/30,"")))</f>
        <v/>
      </c>
      <c r="G13882" s="12">
        <f>IF($E13882="","",IF(WEEKDAY($E13882,2)&lt;6,1,0))</f>
        <v/>
      </c>
      <c r="H13882" s="12">
        <f>IF(OR($E13882="",$F13882=""),"",IF(AND($G13882=1,$F13882&gt;='Working Hours'!$C$8,$F13882&lt;'Working Hours'!$C$9),1,0))</f>
        <v/>
      </c>
    </row>
    <row r="13883">
      <c r="A13883" s="11" t="n"/>
      <c r="B13883" s="11" t="n"/>
      <c r="C13883" s="11" t="n"/>
      <c r="E13883" s="12">
        <f>IF($A13883="","",IF(ISNUMBER($A13883),$A13883,IFERROR(DATEVALUE($A13883),"")))</f>
        <v/>
      </c>
      <c r="F13883" s="12">
        <f>IF($B13883="","",IF(ISNUMBER($B13883),HOUR($B13883)*2+MINUTE($B13883)/30,IFERROR(VALUE(LEFT($B13883,FIND(":",$B13883)-1))*2+VALUE(MID($B13883,FIND(":",$B13883)+1,2))/30,"")))</f>
        <v/>
      </c>
      <c r="G13883" s="12">
        <f>IF($E13883="","",IF(WEEKDAY($E13883,2)&lt;6,1,0))</f>
        <v/>
      </c>
      <c r="H13883" s="12">
        <f>IF(OR($E13883="",$F13883=""),"",IF(AND($G13883=1,$F13883&gt;='Working Hours'!$C$8,$F13883&lt;'Working Hours'!$C$9),1,0))</f>
        <v/>
      </c>
    </row>
    <row r="13884">
      <c r="A13884" s="11" t="n"/>
      <c r="B13884" s="11" t="n"/>
      <c r="C13884" s="11" t="n"/>
      <c r="E13884" s="12">
        <f>IF($A13884="","",IF(ISNUMBER($A13884),$A13884,IFERROR(DATEVALUE($A13884),"")))</f>
        <v/>
      </c>
      <c r="F13884" s="12">
        <f>IF($B13884="","",IF(ISNUMBER($B13884),HOUR($B13884)*2+MINUTE($B13884)/30,IFERROR(VALUE(LEFT($B13884,FIND(":",$B13884)-1))*2+VALUE(MID($B13884,FIND(":",$B13884)+1,2))/30,"")))</f>
        <v/>
      </c>
      <c r="G13884" s="12">
        <f>IF($E13884="","",IF(WEEKDAY($E13884,2)&lt;6,1,0))</f>
        <v/>
      </c>
      <c r="H13884" s="12">
        <f>IF(OR($E13884="",$F13884=""),"",IF(AND($G13884=1,$F13884&gt;='Working Hours'!$C$8,$F13884&lt;'Working Hours'!$C$9),1,0))</f>
        <v/>
      </c>
    </row>
    <row r="13885">
      <c r="A13885" s="11" t="n"/>
      <c r="B13885" s="11" t="n"/>
      <c r="C13885" s="11" t="n"/>
      <c r="E13885" s="12">
        <f>IF($A13885="","",IF(ISNUMBER($A13885),$A13885,IFERROR(DATEVALUE($A13885),"")))</f>
        <v/>
      </c>
      <c r="F13885" s="12">
        <f>IF($B13885="","",IF(ISNUMBER($B13885),HOUR($B13885)*2+MINUTE($B13885)/30,IFERROR(VALUE(LEFT($B13885,FIND(":",$B13885)-1))*2+VALUE(MID($B13885,FIND(":",$B13885)+1,2))/30,"")))</f>
        <v/>
      </c>
      <c r="G13885" s="12">
        <f>IF($E13885="","",IF(WEEKDAY($E13885,2)&lt;6,1,0))</f>
        <v/>
      </c>
      <c r="H13885" s="12">
        <f>IF(OR($E13885="",$F13885=""),"",IF(AND($G13885=1,$F13885&gt;='Working Hours'!$C$8,$F13885&lt;'Working Hours'!$C$9),1,0))</f>
        <v/>
      </c>
    </row>
    <row r="13886">
      <c r="A13886" s="11" t="n"/>
      <c r="B13886" s="11" t="n"/>
      <c r="C13886" s="11" t="n"/>
      <c r="E13886" s="12">
        <f>IF($A13886="","",IF(ISNUMBER($A13886),$A13886,IFERROR(DATEVALUE($A13886),"")))</f>
        <v/>
      </c>
      <c r="F13886" s="12">
        <f>IF($B13886="","",IF(ISNUMBER($B13886),HOUR($B13886)*2+MINUTE($B13886)/30,IFERROR(VALUE(LEFT($B13886,FIND(":",$B13886)-1))*2+VALUE(MID($B13886,FIND(":",$B13886)+1,2))/30,"")))</f>
        <v/>
      </c>
      <c r="G13886" s="12">
        <f>IF($E13886="","",IF(WEEKDAY($E13886,2)&lt;6,1,0))</f>
        <v/>
      </c>
      <c r="H13886" s="12">
        <f>IF(OR($E13886="",$F13886=""),"",IF(AND($G13886=1,$F13886&gt;='Working Hours'!$C$8,$F13886&lt;'Working Hours'!$C$9),1,0))</f>
        <v/>
      </c>
    </row>
    <row r="13887">
      <c r="A13887" s="11" t="n"/>
      <c r="B13887" s="11" t="n"/>
      <c r="C13887" s="11" t="n"/>
      <c r="E13887" s="12">
        <f>IF($A13887="","",IF(ISNUMBER($A13887),$A13887,IFERROR(DATEVALUE($A13887),"")))</f>
        <v/>
      </c>
      <c r="F13887" s="12">
        <f>IF($B13887="","",IF(ISNUMBER($B13887),HOUR($B13887)*2+MINUTE($B13887)/30,IFERROR(VALUE(LEFT($B13887,FIND(":",$B13887)-1))*2+VALUE(MID($B13887,FIND(":",$B13887)+1,2))/30,"")))</f>
        <v/>
      </c>
      <c r="G13887" s="12">
        <f>IF($E13887="","",IF(WEEKDAY($E13887,2)&lt;6,1,0))</f>
        <v/>
      </c>
      <c r="H13887" s="12">
        <f>IF(OR($E13887="",$F13887=""),"",IF(AND($G13887=1,$F13887&gt;='Working Hours'!$C$8,$F13887&lt;'Working Hours'!$C$9),1,0))</f>
        <v/>
      </c>
    </row>
    <row r="13888">
      <c r="A13888" s="11" t="n"/>
      <c r="B13888" s="11" t="n"/>
      <c r="C13888" s="11" t="n"/>
      <c r="E13888" s="12">
        <f>IF($A13888="","",IF(ISNUMBER($A13888),$A13888,IFERROR(DATEVALUE($A13888),"")))</f>
        <v/>
      </c>
      <c r="F13888" s="12">
        <f>IF($B13888="","",IF(ISNUMBER($B13888),HOUR($B13888)*2+MINUTE($B13888)/30,IFERROR(VALUE(LEFT($B13888,FIND(":",$B13888)-1))*2+VALUE(MID($B13888,FIND(":",$B13888)+1,2))/30,"")))</f>
        <v/>
      </c>
      <c r="G13888" s="12">
        <f>IF($E13888="","",IF(WEEKDAY($E13888,2)&lt;6,1,0))</f>
        <v/>
      </c>
      <c r="H13888" s="12">
        <f>IF(OR($E13888="",$F13888=""),"",IF(AND($G13888=1,$F13888&gt;='Working Hours'!$C$8,$F13888&lt;'Working Hours'!$C$9),1,0))</f>
        <v/>
      </c>
    </row>
    <row r="13889">
      <c r="A13889" s="11" t="n"/>
      <c r="B13889" s="11" t="n"/>
      <c r="C13889" s="11" t="n"/>
      <c r="E13889" s="12">
        <f>IF($A13889="","",IF(ISNUMBER($A13889),$A13889,IFERROR(DATEVALUE($A13889),"")))</f>
        <v/>
      </c>
      <c r="F13889" s="12">
        <f>IF($B13889="","",IF(ISNUMBER($B13889),HOUR($B13889)*2+MINUTE($B13889)/30,IFERROR(VALUE(LEFT($B13889,FIND(":",$B13889)-1))*2+VALUE(MID($B13889,FIND(":",$B13889)+1,2))/30,"")))</f>
        <v/>
      </c>
      <c r="G13889" s="12">
        <f>IF($E13889="","",IF(WEEKDAY($E13889,2)&lt;6,1,0))</f>
        <v/>
      </c>
      <c r="H13889" s="12">
        <f>IF(OR($E13889="",$F13889=""),"",IF(AND($G13889=1,$F13889&gt;='Working Hours'!$C$8,$F13889&lt;'Working Hours'!$C$9),1,0))</f>
        <v/>
      </c>
    </row>
    <row r="13890">
      <c r="A13890" s="11" t="n"/>
      <c r="B13890" s="11" t="n"/>
      <c r="C13890" s="11" t="n"/>
      <c r="E13890" s="12">
        <f>IF($A13890="","",IF(ISNUMBER($A13890),$A13890,IFERROR(DATEVALUE($A13890),"")))</f>
        <v/>
      </c>
      <c r="F13890" s="12">
        <f>IF($B13890="","",IF(ISNUMBER($B13890),HOUR($B13890)*2+MINUTE($B13890)/30,IFERROR(VALUE(LEFT($B13890,FIND(":",$B13890)-1))*2+VALUE(MID($B13890,FIND(":",$B13890)+1,2))/30,"")))</f>
        <v/>
      </c>
      <c r="G13890" s="12">
        <f>IF($E13890="","",IF(WEEKDAY($E13890,2)&lt;6,1,0))</f>
        <v/>
      </c>
      <c r="H13890" s="12">
        <f>IF(OR($E13890="",$F13890=""),"",IF(AND($G13890=1,$F13890&gt;='Working Hours'!$C$8,$F13890&lt;'Working Hours'!$C$9),1,0))</f>
        <v/>
      </c>
    </row>
    <row r="13891">
      <c r="A13891" s="11" t="n"/>
      <c r="B13891" s="11" t="n"/>
      <c r="C13891" s="11" t="n"/>
      <c r="E13891" s="12">
        <f>IF($A13891="","",IF(ISNUMBER($A13891),$A13891,IFERROR(DATEVALUE($A13891),"")))</f>
        <v/>
      </c>
      <c r="F13891" s="12">
        <f>IF($B13891="","",IF(ISNUMBER($B13891),HOUR($B13891)*2+MINUTE($B13891)/30,IFERROR(VALUE(LEFT($B13891,FIND(":",$B13891)-1))*2+VALUE(MID($B13891,FIND(":",$B13891)+1,2))/30,"")))</f>
        <v/>
      </c>
      <c r="G13891" s="12">
        <f>IF($E13891="","",IF(WEEKDAY($E13891,2)&lt;6,1,0))</f>
        <v/>
      </c>
      <c r="H13891" s="12">
        <f>IF(OR($E13891="",$F13891=""),"",IF(AND($G13891=1,$F13891&gt;='Working Hours'!$C$8,$F13891&lt;'Working Hours'!$C$9),1,0))</f>
        <v/>
      </c>
    </row>
    <row r="13892">
      <c r="A13892" s="11" t="n"/>
      <c r="B13892" s="11" t="n"/>
      <c r="C13892" s="11" t="n"/>
      <c r="E13892" s="12">
        <f>IF($A13892="","",IF(ISNUMBER($A13892),$A13892,IFERROR(DATEVALUE($A13892),"")))</f>
        <v/>
      </c>
      <c r="F13892" s="12">
        <f>IF($B13892="","",IF(ISNUMBER($B13892),HOUR($B13892)*2+MINUTE($B13892)/30,IFERROR(VALUE(LEFT($B13892,FIND(":",$B13892)-1))*2+VALUE(MID($B13892,FIND(":",$B13892)+1,2))/30,"")))</f>
        <v/>
      </c>
      <c r="G13892" s="12">
        <f>IF($E13892="","",IF(WEEKDAY($E13892,2)&lt;6,1,0))</f>
        <v/>
      </c>
      <c r="H13892" s="12">
        <f>IF(OR($E13892="",$F13892=""),"",IF(AND($G13892=1,$F13892&gt;='Working Hours'!$C$8,$F13892&lt;'Working Hours'!$C$9),1,0))</f>
        <v/>
      </c>
    </row>
    <row r="13893">
      <c r="A13893" s="11" t="n"/>
      <c r="B13893" s="11" t="n"/>
      <c r="C13893" s="11" t="n"/>
      <c r="E13893" s="12">
        <f>IF($A13893="","",IF(ISNUMBER($A13893),$A13893,IFERROR(DATEVALUE($A13893),"")))</f>
        <v/>
      </c>
      <c r="F13893" s="12">
        <f>IF($B13893="","",IF(ISNUMBER($B13893),HOUR($B13893)*2+MINUTE($B13893)/30,IFERROR(VALUE(LEFT($B13893,FIND(":",$B13893)-1))*2+VALUE(MID($B13893,FIND(":",$B13893)+1,2))/30,"")))</f>
        <v/>
      </c>
      <c r="G13893" s="12">
        <f>IF($E13893="","",IF(WEEKDAY($E13893,2)&lt;6,1,0))</f>
        <v/>
      </c>
      <c r="H13893" s="12">
        <f>IF(OR($E13893="",$F13893=""),"",IF(AND($G13893=1,$F13893&gt;='Working Hours'!$C$8,$F13893&lt;'Working Hours'!$C$9),1,0))</f>
        <v/>
      </c>
    </row>
    <row r="13894">
      <c r="A13894" s="11" t="n"/>
      <c r="B13894" s="11" t="n"/>
      <c r="C13894" s="11" t="n"/>
      <c r="E13894" s="12">
        <f>IF($A13894="","",IF(ISNUMBER($A13894),$A13894,IFERROR(DATEVALUE($A13894),"")))</f>
        <v/>
      </c>
      <c r="F13894" s="12">
        <f>IF($B13894="","",IF(ISNUMBER($B13894),HOUR($B13894)*2+MINUTE($B13894)/30,IFERROR(VALUE(LEFT($B13894,FIND(":",$B13894)-1))*2+VALUE(MID($B13894,FIND(":",$B13894)+1,2))/30,"")))</f>
        <v/>
      </c>
      <c r="G13894" s="12">
        <f>IF($E13894="","",IF(WEEKDAY($E13894,2)&lt;6,1,0))</f>
        <v/>
      </c>
      <c r="H13894" s="12">
        <f>IF(OR($E13894="",$F13894=""),"",IF(AND($G13894=1,$F13894&gt;='Working Hours'!$C$8,$F13894&lt;'Working Hours'!$C$9),1,0))</f>
        <v/>
      </c>
    </row>
    <row r="13895">
      <c r="A13895" s="11" t="n"/>
      <c r="B13895" s="11" t="n"/>
      <c r="C13895" s="11" t="n"/>
      <c r="E13895" s="12">
        <f>IF($A13895="","",IF(ISNUMBER($A13895),$A13895,IFERROR(DATEVALUE($A13895),"")))</f>
        <v/>
      </c>
      <c r="F13895" s="12">
        <f>IF($B13895="","",IF(ISNUMBER($B13895),HOUR($B13895)*2+MINUTE($B13895)/30,IFERROR(VALUE(LEFT($B13895,FIND(":",$B13895)-1))*2+VALUE(MID($B13895,FIND(":",$B13895)+1,2))/30,"")))</f>
        <v/>
      </c>
      <c r="G13895" s="12">
        <f>IF($E13895="","",IF(WEEKDAY($E13895,2)&lt;6,1,0))</f>
        <v/>
      </c>
      <c r="H13895" s="12">
        <f>IF(OR($E13895="",$F13895=""),"",IF(AND($G13895=1,$F13895&gt;='Working Hours'!$C$8,$F13895&lt;'Working Hours'!$C$9),1,0))</f>
        <v/>
      </c>
    </row>
    <row r="13896">
      <c r="A13896" s="11" t="n"/>
      <c r="B13896" s="11" t="n"/>
      <c r="C13896" s="11" t="n"/>
      <c r="E13896" s="12">
        <f>IF($A13896="","",IF(ISNUMBER($A13896),$A13896,IFERROR(DATEVALUE($A13896),"")))</f>
        <v/>
      </c>
      <c r="F13896" s="12">
        <f>IF($B13896="","",IF(ISNUMBER($B13896),HOUR($B13896)*2+MINUTE($B13896)/30,IFERROR(VALUE(LEFT($B13896,FIND(":",$B13896)-1))*2+VALUE(MID($B13896,FIND(":",$B13896)+1,2))/30,"")))</f>
        <v/>
      </c>
      <c r="G13896" s="12">
        <f>IF($E13896="","",IF(WEEKDAY($E13896,2)&lt;6,1,0))</f>
        <v/>
      </c>
      <c r="H13896" s="12">
        <f>IF(OR($E13896="",$F13896=""),"",IF(AND($G13896=1,$F13896&gt;='Working Hours'!$C$8,$F13896&lt;'Working Hours'!$C$9),1,0))</f>
        <v/>
      </c>
    </row>
    <row r="13897">
      <c r="A13897" s="11" t="n"/>
      <c r="B13897" s="11" t="n"/>
      <c r="C13897" s="11" t="n"/>
      <c r="E13897" s="12">
        <f>IF($A13897="","",IF(ISNUMBER($A13897),$A13897,IFERROR(DATEVALUE($A13897),"")))</f>
        <v/>
      </c>
      <c r="F13897" s="12">
        <f>IF($B13897="","",IF(ISNUMBER($B13897),HOUR($B13897)*2+MINUTE($B13897)/30,IFERROR(VALUE(LEFT($B13897,FIND(":",$B13897)-1))*2+VALUE(MID($B13897,FIND(":",$B13897)+1,2))/30,"")))</f>
        <v/>
      </c>
      <c r="G13897" s="12">
        <f>IF($E13897="","",IF(WEEKDAY($E13897,2)&lt;6,1,0))</f>
        <v/>
      </c>
      <c r="H13897" s="12">
        <f>IF(OR($E13897="",$F13897=""),"",IF(AND($G13897=1,$F13897&gt;='Working Hours'!$C$8,$F13897&lt;'Working Hours'!$C$9),1,0))</f>
        <v/>
      </c>
    </row>
    <row r="13898">
      <c r="A13898" s="11" t="n"/>
      <c r="B13898" s="11" t="n"/>
      <c r="C13898" s="11" t="n"/>
      <c r="E13898" s="12">
        <f>IF($A13898="","",IF(ISNUMBER($A13898),$A13898,IFERROR(DATEVALUE($A13898),"")))</f>
        <v/>
      </c>
      <c r="F13898" s="12">
        <f>IF($B13898="","",IF(ISNUMBER($B13898),HOUR($B13898)*2+MINUTE($B13898)/30,IFERROR(VALUE(LEFT($B13898,FIND(":",$B13898)-1))*2+VALUE(MID($B13898,FIND(":",$B13898)+1,2))/30,"")))</f>
        <v/>
      </c>
      <c r="G13898" s="12">
        <f>IF($E13898="","",IF(WEEKDAY($E13898,2)&lt;6,1,0))</f>
        <v/>
      </c>
      <c r="H13898" s="12">
        <f>IF(OR($E13898="",$F13898=""),"",IF(AND($G13898=1,$F13898&gt;='Working Hours'!$C$8,$F13898&lt;'Working Hours'!$C$9),1,0))</f>
        <v/>
      </c>
    </row>
    <row r="13899">
      <c r="A13899" s="11" t="n"/>
      <c r="B13899" s="11" t="n"/>
      <c r="C13899" s="11" t="n"/>
      <c r="E13899" s="12">
        <f>IF($A13899="","",IF(ISNUMBER($A13899),$A13899,IFERROR(DATEVALUE($A13899),"")))</f>
        <v/>
      </c>
      <c r="F13899" s="12">
        <f>IF($B13899="","",IF(ISNUMBER($B13899),HOUR($B13899)*2+MINUTE($B13899)/30,IFERROR(VALUE(LEFT($B13899,FIND(":",$B13899)-1))*2+VALUE(MID($B13899,FIND(":",$B13899)+1,2))/30,"")))</f>
        <v/>
      </c>
      <c r="G13899" s="12">
        <f>IF($E13899="","",IF(WEEKDAY($E13899,2)&lt;6,1,0))</f>
        <v/>
      </c>
      <c r="H13899" s="12">
        <f>IF(OR($E13899="",$F13899=""),"",IF(AND($G13899=1,$F13899&gt;='Working Hours'!$C$8,$F13899&lt;'Working Hours'!$C$9),1,0))</f>
        <v/>
      </c>
    </row>
    <row r="13900">
      <c r="A13900" s="11" t="n"/>
      <c r="B13900" s="11" t="n"/>
      <c r="C13900" s="11" t="n"/>
      <c r="E13900" s="12">
        <f>IF($A13900="","",IF(ISNUMBER($A13900),$A13900,IFERROR(DATEVALUE($A13900),"")))</f>
        <v/>
      </c>
      <c r="F13900" s="12">
        <f>IF($B13900="","",IF(ISNUMBER($B13900),HOUR($B13900)*2+MINUTE($B13900)/30,IFERROR(VALUE(LEFT($B13900,FIND(":",$B13900)-1))*2+VALUE(MID($B13900,FIND(":",$B13900)+1,2))/30,"")))</f>
        <v/>
      </c>
      <c r="G13900" s="12">
        <f>IF($E13900="","",IF(WEEKDAY($E13900,2)&lt;6,1,0))</f>
        <v/>
      </c>
      <c r="H13900" s="12">
        <f>IF(OR($E13900="",$F13900=""),"",IF(AND($G13900=1,$F13900&gt;='Working Hours'!$C$8,$F13900&lt;'Working Hours'!$C$9),1,0))</f>
        <v/>
      </c>
    </row>
    <row r="13901">
      <c r="A13901" s="11" t="n"/>
      <c r="B13901" s="11" t="n"/>
      <c r="C13901" s="11" t="n"/>
      <c r="E13901" s="12">
        <f>IF($A13901="","",IF(ISNUMBER($A13901),$A13901,IFERROR(DATEVALUE($A13901),"")))</f>
        <v/>
      </c>
      <c r="F13901" s="12">
        <f>IF($B13901="","",IF(ISNUMBER($B13901),HOUR($B13901)*2+MINUTE($B13901)/30,IFERROR(VALUE(LEFT($B13901,FIND(":",$B13901)-1))*2+VALUE(MID($B13901,FIND(":",$B13901)+1,2))/30,"")))</f>
        <v/>
      </c>
      <c r="G13901" s="12">
        <f>IF($E13901="","",IF(WEEKDAY($E13901,2)&lt;6,1,0))</f>
        <v/>
      </c>
      <c r="H13901" s="12">
        <f>IF(OR($E13901="",$F13901=""),"",IF(AND($G13901=1,$F13901&gt;='Working Hours'!$C$8,$F13901&lt;'Working Hours'!$C$9),1,0))</f>
        <v/>
      </c>
    </row>
    <row r="13902">
      <c r="A13902" s="11" t="n"/>
      <c r="B13902" s="11" t="n"/>
      <c r="C13902" s="11" t="n"/>
      <c r="E13902" s="12">
        <f>IF($A13902="","",IF(ISNUMBER($A13902),$A13902,IFERROR(DATEVALUE($A13902),"")))</f>
        <v/>
      </c>
      <c r="F13902" s="12">
        <f>IF($B13902="","",IF(ISNUMBER($B13902),HOUR($B13902)*2+MINUTE($B13902)/30,IFERROR(VALUE(LEFT($B13902,FIND(":",$B13902)-1))*2+VALUE(MID($B13902,FIND(":",$B13902)+1,2))/30,"")))</f>
        <v/>
      </c>
      <c r="G13902" s="12">
        <f>IF($E13902="","",IF(WEEKDAY($E13902,2)&lt;6,1,0))</f>
        <v/>
      </c>
      <c r="H13902" s="12">
        <f>IF(OR($E13902="",$F13902=""),"",IF(AND($G13902=1,$F13902&gt;='Working Hours'!$C$8,$F13902&lt;'Working Hours'!$C$9),1,0))</f>
        <v/>
      </c>
    </row>
    <row r="13903">
      <c r="A13903" s="11" t="n"/>
      <c r="B13903" s="11" t="n"/>
      <c r="C13903" s="11" t="n"/>
      <c r="E13903" s="12">
        <f>IF($A13903="","",IF(ISNUMBER($A13903),$A13903,IFERROR(DATEVALUE($A13903),"")))</f>
        <v/>
      </c>
      <c r="F13903" s="12">
        <f>IF($B13903="","",IF(ISNUMBER($B13903),HOUR($B13903)*2+MINUTE($B13903)/30,IFERROR(VALUE(LEFT($B13903,FIND(":",$B13903)-1))*2+VALUE(MID($B13903,FIND(":",$B13903)+1,2))/30,"")))</f>
        <v/>
      </c>
      <c r="G13903" s="12">
        <f>IF($E13903="","",IF(WEEKDAY($E13903,2)&lt;6,1,0))</f>
        <v/>
      </c>
      <c r="H13903" s="12">
        <f>IF(OR($E13903="",$F13903=""),"",IF(AND($G13903=1,$F13903&gt;='Working Hours'!$C$8,$F13903&lt;'Working Hours'!$C$9),1,0))</f>
        <v/>
      </c>
    </row>
    <row r="13904">
      <c r="A13904" s="11" t="n"/>
      <c r="B13904" s="11" t="n"/>
      <c r="C13904" s="11" t="n"/>
      <c r="E13904" s="12">
        <f>IF($A13904="","",IF(ISNUMBER($A13904),$A13904,IFERROR(DATEVALUE($A13904),"")))</f>
        <v/>
      </c>
      <c r="F13904" s="12">
        <f>IF($B13904="","",IF(ISNUMBER($B13904),HOUR($B13904)*2+MINUTE($B13904)/30,IFERROR(VALUE(LEFT($B13904,FIND(":",$B13904)-1))*2+VALUE(MID($B13904,FIND(":",$B13904)+1,2))/30,"")))</f>
        <v/>
      </c>
      <c r="G13904" s="12">
        <f>IF($E13904="","",IF(WEEKDAY($E13904,2)&lt;6,1,0))</f>
        <v/>
      </c>
      <c r="H13904" s="12">
        <f>IF(OR($E13904="",$F13904=""),"",IF(AND($G13904=1,$F13904&gt;='Working Hours'!$C$8,$F13904&lt;'Working Hours'!$C$9),1,0))</f>
        <v/>
      </c>
    </row>
    <row r="13905">
      <c r="A13905" s="11" t="n"/>
      <c r="B13905" s="11" t="n"/>
      <c r="C13905" s="11" t="n"/>
      <c r="E13905" s="12">
        <f>IF($A13905="","",IF(ISNUMBER($A13905),$A13905,IFERROR(DATEVALUE($A13905),"")))</f>
        <v/>
      </c>
      <c r="F13905" s="12">
        <f>IF($B13905="","",IF(ISNUMBER($B13905),HOUR($B13905)*2+MINUTE($B13905)/30,IFERROR(VALUE(LEFT($B13905,FIND(":",$B13905)-1))*2+VALUE(MID($B13905,FIND(":",$B13905)+1,2))/30,"")))</f>
        <v/>
      </c>
      <c r="G13905" s="12">
        <f>IF($E13905="","",IF(WEEKDAY($E13905,2)&lt;6,1,0))</f>
        <v/>
      </c>
      <c r="H13905" s="12">
        <f>IF(OR($E13905="",$F13905=""),"",IF(AND($G13905=1,$F13905&gt;='Working Hours'!$C$8,$F13905&lt;'Working Hours'!$C$9),1,0))</f>
        <v/>
      </c>
    </row>
    <row r="13906">
      <c r="A13906" s="11" t="n"/>
      <c r="B13906" s="11" t="n"/>
      <c r="C13906" s="11" t="n"/>
      <c r="E13906" s="12">
        <f>IF($A13906="","",IF(ISNUMBER($A13906),$A13906,IFERROR(DATEVALUE($A13906),"")))</f>
        <v/>
      </c>
      <c r="F13906" s="12">
        <f>IF($B13906="","",IF(ISNUMBER($B13906),HOUR($B13906)*2+MINUTE($B13906)/30,IFERROR(VALUE(LEFT($B13906,FIND(":",$B13906)-1))*2+VALUE(MID($B13906,FIND(":",$B13906)+1,2))/30,"")))</f>
        <v/>
      </c>
      <c r="G13906" s="12">
        <f>IF($E13906="","",IF(WEEKDAY($E13906,2)&lt;6,1,0))</f>
        <v/>
      </c>
      <c r="H13906" s="12">
        <f>IF(OR($E13906="",$F13906=""),"",IF(AND($G13906=1,$F13906&gt;='Working Hours'!$C$8,$F13906&lt;'Working Hours'!$C$9),1,0))</f>
        <v/>
      </c>
    </row>
    <row r="13907">
      <c r="A13907" s="11" t="n"/>
      <c r="B13907" s="11" t="n"/>
      <c r="C13907" s="11" t="n"/>
      <c r="E13907" s="12">
        <f>IF($A13907="","",IF(ISNUMBER($A13907),$A13907,IFERROR(DATEVALUE($A13907),"")))</f>
        <v/>
      </c>
      <c r="F13907" s="12">
        <f>IF($B13907="","",IF(ISNUMBER($B13907),HOUR($B13907)*2+MINUTE($B13907)/30,IFERROR(VALUE(LEFT($B13907,FIND(":",$B13907)-1))*2+VALUE(MID($B13907,FIND(":",$B13907)+1,2))/30,"")))</f>
        <v/>
      </c>
      <c r="G13907" s="12">
        <f>IF($E13907="","",IF(WEEKDAY($E13907,2)&lt;6,1,0))</f>
        <v/>
      </c>
      <c r="H13907" s="12">
        <f>IF(OR($E13907="",$F13907=""),"",IF(AND($G13907=1,$F13907&gt;='Working Hours'!$C$8,$F13907&lt;'Working Hours'!$C$9),1,0))</f>
        <v/>
      </c>
    </row>
    <row r="13908">
      <c r="A13908" s="11" t="n"/>
      <c r="B13908" s="11" t="n"/>
      <c r="C13908" s="11" t="n"/>
      <c r="E13908" s="12">
        <f>IF($A13908="","",IF(ISNUMBER($A13908),$A13908,IFERROR(DATEVALUE($A13908),"")))</f>
        <v/>
      </c>
      <c r="F13908" s="12">
        <f>IF($B13908="","",IF(ISNUMBER($B13908),HOUR($B13908)*2+MINUTE($B13908)/30,IFERROR(VALUE(LEFT($B13908,FIND(":",$B13908)-1))*2+VALUE(MID($B13908,FIND(":",$B13908)+1,2))/30,"")))</f>
        <v/>
      </c>
      <c r="G13908" s="12">
        <f>IF($E13908="","",IF(WEEKDAY($E13908,2)&lt;6,1,0))</f>
        <v/>
      </c>
      <c r="H13908" s="12">
        <f>IF(OR($E13908="",$F13908=""),"",IF(AND($G13908=1,$F13908&gt;='Working Hours'!$C$8,$F13908&lt;'Working Hours'!$C$9),1,0))</f>
        <v/>
      </c>
    </row>
    <row r="13909">
      <c r="A13909" s="11" t="n"/>
      <c r="B13909" s="11" t="n"/>
      <c r="C13909" s="11" t="n"/>
      <c r="E13909" s="12">
        <f>IF($A13909="","",IF(ISNUMBER($A13909),$A13909,IFERROR(DATEVALUE($A13909),"")))</f>
        <v/>
      </c>
      <c r="F13909" s="12">
        <f>IF($B13909="","",IF(ISNUMBER($B13909),HOUR($B13909)*2+MINUTE($B13909)/30,IFERROR(VALUE(LEFT($B13909,FIND(":",$B13909)-1))*2+VALUE(MID($B13909,FIND(":",$B13909)+1,2))/30,"")))</f>
        <v/>
      </c>
      <c r="G13909" s="12">
        <f>IF($E13909="","",IF(WEEKDAY($E13909,2)&lt;6,1,0))</f>
        <v/>
      </c>
      <c r="H13909" s="12">
        <f>IF(OR($E13909="",$F13909=""),"",IF(AND($G13909=1,$F13909&gt;='Working Hours'!$C$8,$F13909&lt;'Working Hours'!$C$9),1,0))</f>
        <v/>
      </c>
    </row>
    <row r="13910">
      <c r="A13910" s="11" t="n"/>
      <c r="B13910" s="11" t="n"/>
      <c r="C13910" s="11" t="n"/>
      <c r="E13910" s="12">
        <f>IF($A13910="","",IF(ISNUMBER($A13910),$A13910,IFERROR(DATEVALUE($A13910),"")))</f>
        <v/>
      </c>
      <c r="F13910" s="12">
        <f>IF($B13910="","",IF(ISNUMBER($B13910),HOUR($B13910)*2+MINUTE($B13910)/30,IFERROR(VALUE(LEFT($B13910,FIND(":",$B13910)-1))*2+VALUE(MID($B13910,FIND(":",$B13910)+1,2))/30,"")))</f>
        <v/>
      </c>
      <c r="G13910" s="12">
        <f>IF($E13910="","",IF(WEEKDAY($E13910,2)&lt;6,1,0))</f>
        <v/>
      </c>
      <c r="H13910" s="12">
        <f>IF(OR($E13910="",$F13910=""),"",IF(AND($G13910=1,$F13910&gt;='Working Hours'!$C$8,$F13910&lt;'Working Hours'!$C$9),1,0))</f>
        <v/>
      </c>
    </row>
    <row r="13911">
      <c r="A13911" s="11" t="n"/>
      <c r="B13911" s="11" t="n"/>
      <c r="C13911" s="11" t="n"/>
      <c r="E13911" s="12">
        <f>IF($A13911="","",IF(ISNUMBER($A13911),$A13911,IFERROR(DATEVALUE($A13911),"")))</f>
        <v/>
      </c>
      <c r="F13911" s="12">
        <f>IF($B13911="","",IF(ISNUMBER($B13911),HOUR($B13911)*2+MINUTE($B13911)/30,IFERROR(VALUE(LEFT($B13911,FIND(":",$B13911)-1))*2+VALUE(MID($B13911,FIND(":",$B13911)+1,2))/30,"")))</f>
        <v/>
      </c>
      <c r="G13911" s="12">
        <f>IF($E13911="","",IF(WEEKDAY($E13911,2)&lt;6,1,0))</f>
        <v/>
      </c>
      <c r="H13911" s="12">
        <f>IF(OR($E13911="",$F13911=""),"",IF(AND($G13911=1,$F13911&gt;='Working Hours'!$C$8,$F13911&lt;'Working Hours'!$C$9),1,0))</f>
        <v/>
      </c>
    </row>
    <row r="13912">
      <c r="A13912" s="11" t="n"/>
      <c r="B13912" s="11" t="n"/>
      <c r="C13912" s="11" t="n"/>
      <c r="E13912" s="12">
        <f>IF($A13912="","",IF(ISNUMBER($A13912),$A13912,IFERROR(DATEVALUE($A13912),"")))</f>
        <v/>
      </c>
      <c r="F13912" s="12">
        <f>IF($B13912="","",IF(ISNUMBER($B13912),HOUR($B13912)*2+MINUTE($B13912)/30,IFERROR(VALUE(LEFT($B13912,FIND(":",$B13912)-1))*2+VALUE(MID($B13912,FIND(":",$B13912)+1,2))/30,"")))</f>
        <v/>
      </c>
      <c r="G13912" s="12">
        <f>IF($E13912="","",IF(WEEKDAY($E13912,2)&lt;6,1,0))</f>
        <v/>
      </c>
      <c r="H13912" s="12">
        <f>IF(OR($E13912="",$F13912=""),"",IF(AND($G13912=1,$F13912&gt;='Working Hours'!$C$8,$F13912&lt;'Working Hours'!$C$9),1,0))</f>
        <v/>
      </c>
    </row>
    <row r="13913">
      <c r="A13913" s="11" t="n"/>
      <c r="B13913" s="11" t="n"/>
      <c r="C13913" s="11" t="n"/>
      <c r="E13913" s="12">
        <f>IF($A13913="","",IF(ISNUMBER($A13913),$A13913,IFERROR(DATEVALUE($A13913),"")))</f>
        <v/>
      </c>
      <c r="F13913" s="12">
        <f>IF($B13913="","",IF(ISNUMBER($B13913),HOUR($B13913)*2+MINUTE($B13913)/30,IFERROR(VALUE(LEFT($B13913,FIND(":",$B13913)-1))*2+VALUE(MID($B13913,FIND(":",$B13913)+1,2))/30,"")))</f>
        <v/>
      </c>
      <c r="G13913" s="12">
        <f>IF($E13913="","",IF(WEEKDAY($E13913,2)&lt;6,1,0))</f>
        <v/>
      </c>
      <c r="H13913" s="12">
        <f>IF(OR($E13913="",$F13913=""),"",IF(AND($G13913=1,$F13913&gt;='Working Hours'!$C$8,$F13913&lt;'Working Hours'!$C$9),1,0))</f>
        <v/>
      </c>
    </row>
    <row r="13914">
      <c r="A13914" s="11" t="n"/>
      <c r="B13914" s="11" t="n"/>
      <c r="C13914" s="11" t="n"/>
      <c r="E13914" s="12">
        <f>IF($A13914="","",IF(ISNUMBER($A13914),$A13914,IFERROR(DATEVALUE($A13914),"")))</f>
        <v/>
      </c>
      <c r="F13914" s="12">
        <f>IF($B13914="","",IF(ISNUMBER($B13914),HOUR($B13914)*2+MINUTE($B13914)/30,IFERROR(VALUE(LEFT($B13914,FIND(":",$B13914)-1))*2+VALUE(MID($B13914,FIND(":",$B13914)+1,2))/30,"")))</f>
        <v/>
      </c>
      <c r="G13914" s="12">
        <f>IF($E13914="","",IF(WEEKDAY($E13914,2)&lt;6,1,0))</f>
        <v/>
      </c>
      <c r="H13914" s="12">
        <f>IF(OR($E13914="",$F13914=""),"",IF(AND($G13914=1,$F13914&gt;='Working Hours'!$C$8,$F13914&lt;'Working Hours'!$C$9),1,0))</f>
        <v/>
      </c>
    </row>
    <row r="13915">
      <c r="A13915" s="11" t="n"/>
      <c r="B13915" s="11" t="n"/>
      <c r="C13915" s="11" t="n"/>
      <c r="E13915" s="12">
        <f>IF($A13915="","",IF(ISNUMBER($A13915),$A13915,IFERROR(DATEVALUE($A13915),"")))</f>
        <v/>
      </c>
      <c r="F13915" s="12">
        <f>IF($B13915="","",IF(ISNUMBER($B13915),HOUR($B13915)*2+MINUTE($B13915)/30,IFERROR(VALUE(LEFT($B13915,FIND(":",$B13915)-1))*2+VALUE(MID($B13915,FIND(":",$B13915)+1,2))/30,"")))</f>
        <v/>
      </c>
      <c r="G13915" s="12">
        <f>IF($E13915="","",IF(WEEKDAY($E13915,2)&lt;6,1,0))</f>
        <v/>
      </c>
      <c r="H13915" s="12">
        <f>IF(OR($E13915="",$F13915=""),"",IF(AND($G13915=1,$F13915&gt;='Working Hours'!$C$8,$F13915&lt;'Working Hours'!$C$9),1,0))</f>
        <v/>
      </c>
    </row>
    <row r="13916">
      <c r="A13916" s="11" t="n"/>
      <c r="B13916" s="11" t="n"/>
      <c r="C13916" s="11" t="n"/>
      <c r="E13916" s="12">
        <f>IF($A13916="","",IF(ISNUMBER($A13916),$A13916,IFERROR(DATEVALUE($A13916),"")))</f>
        <v/>
      </c>
      <c r="F13916" s="12">
        <f>IF($B13916="","",IF(ISNUMBER($B13916),HOUR($B13916)*2+MINUTE($B13916)/30,IFERROR(VALUE(LEFT($B13916,FIND(":",$B13916)-1))*2+VALUE(MID($B13916,FIND(":",$B13916)+1,2))/30,"")))</f>
        <v/>
      </c>
      <c r="G13916" s="12">
        <f>IF($E13916="","",IF(WEEKDAY($E13916,2)&lt;6,1,0))</f>
        <v/>
      </c>
      <c r="H13916" s="12">
        <f>IF(OR($E13916="",$F13916=""),"",IF(AND($G13916=1,$F13916&gt;='Working Hours'!$C$8,$F13916&lt;'Working Hours'!$C$9),1,0))</f>
        <v/>
      </c>
    </row>
    <row r="13917">
      <c r="A13917" s="11" t="n"/>
      <c r="B13917" s="11" t="n"/>
      <c r="C13917" s="11" t="n"/>
      <c r="E13917" s="12">
        <f>IF($A13917="","",IF(ISNUMBER($A13917),$A13917,IFERROR(DATEVALUE($A13917),"")))</f>
        <v/>
      </c>
      <c r="F13917" s="12">
        <f>IF($B13917="","",IF(ISNUMBER($B13917),HOUR($B13917)*2+MINUTE($B13917)/30,IFERROR(VALUE(LEFT($B13917,FIND(":",$B13917)-1))*2+VALUE(MID($B13917,FIND(":",$B13917)+1,2))/30,"")))</f>
        <v/>
      </c>
      <c r="G13917" s="12">
        <f>IF($E13917="","",IF(WEEKDAY($E13917,2)&lt;6,1,0))</f>
        <v/>
      </c>
      <c r="H13917" s="12">
        <f>IF(OR($E13917="",$F13917=""),"",IF(AND($G13917=1,$F13917&gt;='Working Hours'!$C$8,$F13917&lt;'Working Hours'!$C$9),1,0))</f>
        <v/>
      </c>
    </row>
    <row r="13918">
      <c r="A13918" s="11" t="n"/>
      <c r="B13918" s="11" t="n"/>
      <c r="C13918" s="11" t="n"/>
      <c r="E13918" s="12">
        <f>IF($A13918="","",IF(ISNUMBER($A13918),$A13918,IFERROR(DATEVALUE($A13918),"")))</f>
        <v/>
      </c>
      <c r="F13918" s="12">
        <f>IF($B13918="","",IF(ISNUMBER($B13918),HOUR($B13918)*2+MINUTE($B13918)/30,IFERROR(VALUE(LEFT($B13918,FIND(":",$B13918)-1))*2+VALUE(MID($B13918,FIND(":",$B13918)+1,2))/30,"")))</f>
        <v/>
      </c>
      <c r="G13918" s="12">
        <f>IF($E13918="","",IF(WEEKDAY($E13918,2)&lt;6,1,0))</f>
        <v/>
      </c>
      <c r="H13918" s="12">
        <f>IF(OR($E13918="",$F13918=""),"",IF(AND($G13918=1,$F13918&gt;='Working Hours'!$C$8,$F13918&lt;'Working Hours'!$C$9),1,0))</f>
        <v/>
      </c>
    </row>
    <row r="13919">
      <c r="A13919" s="11" t="n"/>
      <c r="B13919" s="11" t="n"/>
      <c r="C13919" s="11" t="n"/>
      <c r="E13919" s="12">
        <f>IF($A13919="","",IF(ISNUMBER($A13919),$A13919,IFERROR(DATEVALUE($A13919),"")))</f>
        <v/>
      </c>
      <c r="F13919" s="12">
        <f>IF($B13919="","",IF(ISNUMBER($B13919),HOUR($B13919)*2+MINUTE($B13919)/30,IFERROR(VALUE(LEFT($B13919,FIND(":",$B13919)-1))*2+VALUE(MID($B13919,FIND(":",$B13919)+1,2))/30,"")))</f>
        <v/>
      </c>
      <c r="G13919" s="12">
        <f>IF($E13919="","",IF(WEEKDAY($E13919,2)&lt;6,1,0))</f>
        <v/>
      </c>
      <c r="H13919" s="12">
        <f>IF(OR($E13919="",$F13919=""),"",IF(AND($G13919=1,$F13919&gt;='Working Hours'!$C$8,$F13919&lt;'Working Hours'!$C$9),1,0))</f>
        <v/>
      </c>
    </row>
    <row r="13920">
      <c r="A13920" s="11" t="n"/>
      <c r="B13920" s="11" t="n"/>
      <c r="C13920" s="11" t="n"/>
      <c r="E13920" s="12">
        <f>IF($A13920="","",IF(ISNUMBER($A13920),$A13920,IFERROR(DATEVALUE($A13920),"")))</f>
        <v/>
      </c>
      <c r="F13920" s="12">
        <f>IF($B13920="","",IF(ISNUMBER($B13920),HOUR($B13920)*2+MINUTE($B13920)/30,IFERROR(VALUE(LEFT($B13920,FIND(":",$B13920)-1))*2+VALUE(MID($B13920,FIND(":",$B13920)+1,2))/30,"")))</f>
        <v/>
      </c>
      <c r="G13920" s="12">
        <f>IF($E13920="","",IF(WEEKDAY($E13920,2)&lt;6,1,0))</f>
        <v/>
      </c>
      <c r="H13920" s="12">
        <f>IF(OR($E13920="",$F13920=""),"",IF(AND($G13920=1,$F13920&gt;='Working Hours'!$C$8,$F13920&lt;'Working Hours'!$C$9),1,0))</f>
        <v/>
      </c>
    </row>
    <row r="13921">
      <c r="A13921" s="11" t="n"/>
      <c r="B13921" s="11" t="n"/>
      <c r="C13921" s="11" t="n"/>
      <c r="E13921" s="12">
        <f>IF($A13921="","",IF(ISNUMBER($A13921),$A13921,IFERROR(DATEVALUE($A13921),"")))</f>
        <v/>
      </c>
      <c r="F13921" s="12">
        <f>IF($B13921="","",IF(ISNUMBER($B13921),HOUR($B13921)*2+MINUTE($B13921)/30,IFERROR(VALUE(LEFT($B13921,FIND(":",$B13921)-1))*2+VALUE(MID($B13921,FIND(":",$B13921)+1,2))/30,"")))</f>
        <v/>
      </c>
      <c r="G13921" s="12">
        <f>IF($E13921="","",IF(WEEKDAY($E13921,2)&lt;6,1,0))</f>
        <v/>
      </c>
      <c r="H13921" s="12">
        <f>IF(OR($E13921="",$F13921=""),"",IF(AND($G13921=1,$F13921&gt;='Working Hours'!$C$8,$F13921&lt;'Working Hours'!$C$9),1,0))</f>
        <v/>
      </c>
    </row>
    <row r="13922">
      <c r="A13922" s="11" t="n"/>
      <c r="B13922" s="11" t="n"/>
      <c r="C13922" s="11" t="n"/>
      <c r="E13922" s="12">
        <f>IF($A13922="","",IF(ISNUMBER($A13922),$A13922,IFERROR(DATEVALUE($A13922),"")))</f>
        <v/>
      </c>
      <c r="F13922" s="12">
        <f>IF($B13922="","",IF(ISNUMBER($B13922),HOUR($B13922)*2+MINUTE($B13922)/30,IFERROR(VALUE(LEFT($B13922,FIND(":",$B13922)-1))*2+VALUE(MID($B13922,FIND(":",$B13922)+1,2))/30,"")))</f>
        <v/>
      </c>
      <c r="G13922" s="12">
        <f>IF($E13922="","",IF(WEEKDAY($E13922,2)&lt;6,1,0))</f>
        <v/>
      </c>
      <c r="H13922" s="12">
        <f>IF(OR($E13922="",$F13922=""),"",IF(AND($G13922=1,$F13922&gt;='Working Hours'!$C$8,$F13922&lt;'Working Hours'!$C$9),1,0))</f>
        <v/>
      </c>
    </row>
    <row r="13923">
      <c r="A13923" s="11" t="n"/>
      <c r="B13923" s="11" t="n"/>
      <c r="C13923" s="11" t="n"/>
      <c r="E13923" s="12">
        <f>IF($A13923="","",IF(ISNUMBER($A13923),$A13923,IFERROR(DATEVALUE($A13923),"")))</f>
        <v/>
      </c>
      <c r="F13923" s="12">
        <f>IF($B13923="","",IF(ISNUMBER($B13923),HOUR($B13923)*2+MINUTE($B13923)/30,IFERROR(VALUE(LEFT($B13923,FIND(":",$B13923)-1))*2+VALUE(MID($B13923,FIND(":",$B13923)+1,2))/30,"")))</f>
        <v/>
      </c>
      <c r="G13923" s="12">
        <f>IF($E13923="","",IF(WEEKDAY($E13923,2)&lt;6,1,0))</f>
        <v/>
      </c>
      <c r="H13923" s="12">
        <f>IF(OR($E13923="",$F13923=""),"",IF(AND($G13923=1,$F13923&gt;='Working Hours'!$C$8,$F13923&lt;'Working Hours'!$C$9),1,0))</f>
        <v/>
      </c>
    </row>
    <row r="13924">
      <c r="A13924" s="11" t="n"/>
      <c r="B13924" s="11" t="n"/>
      <c r="C13924" s="11" t="n"/>
      <c r="E13924" s="12">
        <f>IF($A13924="","",IF(ISNUMBER($A13924),$A13924,IFERROR(DATEVALUE($A13924),"")))</f>
        <v/>
      </c>
      <c r="F13924" s="12">
        <f>IF($B13924="","",IF(ISNUMBER($B13924),HOUR($B13924)*2+MINUTE($B13924)/30,IFERROR(VALUE(LEFT($B13924,FIND(":",$B13924)-1))*2+VALUE(MID($B13924,FIND(":",$B13924)+1,2))/30,"")))</f>
        <v/>
      </c>
      <c r="G13924" s="12">
        <f>IF($E13924="","",IF(WEEKDAY($E13924,2)&lt;6,1,0))</f>
        <v/>
      </c>
      <c r="H13924" s="12">
        <f>IF(OR($E13924="",$F13924=""),"",IF(AND($G13924=1,$F13924&gt;='Working Hours'!$C$8,$F13924&lt;'Working Hours'!$C$9),1,0))</f>
        <v/>
      </c>
    </row>
    <row r="13925">
      <c r="A13925" s="11" t="n"/>
      <c r="B13925" s="11" t="n"/>
      <c r="C13925" s="11" t="n"/>
      <c r="E13925" s="12">
        <f>IF($A13925="","",IF(ISNUMBER($A13925),$A13925,IFERROR(DATEVALUE($A13925),"")))</f>
        <v/>
      </c>
      <c r="F13925" s="12">
        <f>IF($B13925="","",IF(ISNUMBER($B13925),HOUR($B13925)*2+MINUTE($B13925)/30,IFERROR(VALUE(LEFT($B13925,FIND(":",$B13925)-1))*2+VALUE(MID($B13925,FIND(":",$B13925)+1,2))/30,"")))</f>
        <v/>
      </c>
      <c r="G13925" s="12">
        <f>IF($E13925="","",IF(WEEKDAY($E13925,2)&lt;6,1,0))</f>
        <v/>
      </c>
      <c r="H13925" s="12">
        <f>IF(OR($E13925="",$F13925=""),"",IF(AND($G13925=1,$F13925&gt;='Working Hours'!$C$8,$F13925&lt;'Working Hours'!$C$9),1,0))</f>
        <v/>
      </c>
    </row>
    <row r="13926">
      <c r="A13926" s="11" t="n"/>
      <c r="B13926" s="11" t="n"/>
      <c r="C13926" s="11" t="n"/>
      <c r="E13926" s="12">
        <f>IF($A13926="","",IF(ISNUMBER($A13926),$A13926,IFERROR(DATEVALUE($A13926),"")))</f>
        <v/>
      </c>
      <c r="F13926" s="12">
        <f>IF($B13926="","",IF(ISNUMBER($B13926),HOUR($B13926)*2+MINUTE($B13926)/30,IFERROR(VALUE(LEFT($B13926,FIND(":",$B13926)-1))*2+VALUE(MID($B13926,FIND(":",$B13926)+1,2))/30,"")))</f>
        <v/>
      </c>
      <c r="G13926" s="12">
        <f>IF($E13926="","",IF(WEEKDAY($E13926,2)&lt;6,1,0))</f>
        <v/>
      </c>
      <c r="H13926" s="12">
        <f>IF(OR($E13926="",$F13926=""),"",IF(AND($G13926=1,$F13926&gt;='Working Hours'!$C$8,$F13926&lt;'Working Hours'!$C$9),1,0))</f>
        <v/>
      </c>
    </row>
    <row r="13927">
      <c r="A13927" s="11" t="n"/>
      <c r="B13927" s="11" t="n"/>
      <c r="C13927" s="11" t="n"/>
      <c r="E13927" s="12">
        <f>IF($A13927="","",IF(ISNUMBER($A13927),$A13927,IFERROR(DATEVALUE($A13927),"")))</f>
        <v/>
      </c>
      <c r="F13927" s="12">
        <f>IF($B13927="","",IF(ISNUMBER($B13927),HOUR($B13927)*2+MINUTE($B13927)/30,IFERROR(VALUE(LEFT($B13927,FIND(":",$B13927)-1))*2+VALUE(MID($B13927,FIND(":",$B13927)+1,2))/30,"")))</f>
        <v/>
      </c>
      <c r="G13927" s="12">
        <f>IF($E13927="","",IF(WEEKDAY($E13927,2)&lt;6,1,0))</f>
        <v/>
      </c>
      <c r="H13927" s="12">
        <f>IF(OR($E13927="",$F13927=""),"",IF(AND($G13927=1,$F13927&gt;='Working Hours'!$C$8,$F13927&lt;'Working Hours'!$C$9),1,0))</f>
        <v/>
      </c>
    </row>
    <row r="13928">
      <c r="A13928" s="11" t="n"/>
      <c r="B13928" s="11" t="n"/>
      <c r="C13928" s="11" t="n"/>
      <c r="E13928" s="12">
        <f>IF($A13928="","",IF(ISNUMBER($A13928),$A13928,IFERROR(DATEVALUE($A13928),"")))</f>
        <v/>
      </c>
      <c r="F13928" s="12">
        <f>IF($B13928="","",IF(ISNUMBER($B13928),HOUR($B13928)*2+MINUTE($B13928)/30,IFERROR(VALUE(LEFT($B13928,FIND(":",$B13928)-1))*2+VALUE(MID($B13928,FIND(":",$B13928)+1,2))/30,"")))</f>
        <v/>
      </c>
      <c r="G13928" s="12">
        <f>IF($E13928="","",IF(WEEKDAY($E13928,2)&lt;6,1,0))</f>
        <v/>
      </c>
      <c r="H13928" s="12">
        <f>IF(OR($E13928="",$F13928=""),"",IF(AND($G13928=1,$F13928&gt;='Working Hours'!$C$8,$F13928&lt;'Working Hours'!$C$9),1,0))</f>
        <v/>
      </c>
    </row>
    <row r="13929">
      <c r="A13929" s="11" t="n"/>
      <c r="B13929" s="11" t="n"/>
      <c r="C13929" s="11" t="n"/>
      <c r="E13929" s="12">
        <f>IF($A13929="","",IF(ISNUMBER($A13929),$A13929,IFERROR(DATEVALUE($A13929),"")))</f>
        <v/>
      </c>
      <c r="F13929" s="12">
        <f>IF($B13929="","",IF(ISNUMBER($B13929),HOUR($B13929)*2+MINUTE($B13929)/30,IFERROR(VALUE(LEFT($B13929,FIND(":",$B13929)-1))*2+VALUE(MID($B13929,FIND(":",$B13929)+1,2))/30,"")))</f>
        <v/>
      </c>
      <c r="G13929" s="12">
        <f>IF($E13929="","",IF(WEEKDAY($E13929,2)&lt;6,1,0))</f>
        <v/>
      </c>
      <c r="H13929" s="12">
        <f>IF(OR($E13929="",$F13929=""),"",IF(AND($G13929=1,$F13929&gt;='Working Hours'!$C$8,$F13929&lt;'Working Hours'!$C$9),1,0))</f>
        <v/>
      </c>
    </row>
    <row r="13930">
      <c r="A13930" s="11" t="n"/>
      <c r="B13930" s="11" t="n"/>
      <c r="C13930" s="11" t="n"/>
      <c r="E13930" s="12">
        <f>IF($A13930="","",IF(ISNUMBER($A13930),$A13930,IFERROR(DATEVALUE($A13930),"")))</f>
        <v/>
      </c>
      <c r="F13930" s="12">
        <f>IF($B13930="","",IF(ISNUMBER($B13930),HOUR($B13930)*2+MINUTE($B13930)/30,IFERROR(VALUE(LEFT($B13930,FIND(":",$B13930)-1))*2+VALUE(MID($B13930,FIND(":",$B13930)+1,2))/30,"")))</f>
        <v/>
      </c>
      <c r="G13930" s="12">
        <f>IF($E13930="","",IF(WEEKDAY($E13930,2)&lt;6,1,0))</f>
        <v/>
      </c>
      <c r="H13930" s="12">
        <f>IF(OR($E13930="",$F13930=""),"",IF(AND($G13930=1,$F13930&gt;='Working Hours'!$C$8,$F13930&lt;'Working Hours'!$C$9),1,0))</f>
        <v/>
      </c>
    </row>
    <row r="13931">
      <c r="A13931" s="11" t="n"/>
      <c r="B13931" s="11" t="n"/>
      <c r="C13931" s="11" t="n"/>
      <c r="E13931" s="12">
        <f>IF($A13931="","",IF(ISNUMBER($A13931),$A13931,IFERROR(DATEVALUE($A13931),"")))</f>
        <v/>
      </c>
      <c r="F13931" s="12">
        <f>IF($B13931="","",IF(ISNUMBER($B13931),HOUR($B13931)*2+MINUTE($B13931)/30,IFERROR(VALUE(LEFT($B13931,FIND(":",$B13931)-1))*2+VALUE(MID($B13931,FIND(":",$B13931)+1,2))/30,"")))</f>
        <v/>
      </c>
      <c r="G13931" s="12">
        <f>IF($E13931="","",IF(WEEKDAY($E13931,2)&lt;6,1,0))</f>
        <v/>
      </c>
      <c r="H13931" s="12">
        <f>IF(OR($E13931="",$F13931=""),"",IF(AND($G13931=1,$F13931&gt;='Working Hours'!$C$8,$F13931&lt;'Working Hours'!$C$9),1,0))</f>
        <v/>
      </c>
    </row>
    <row r="13932">
      <c r="A13932" s="11" t="n"/>
      <c r="B13932" s="11" t="n"/>
      <c r="C13932" s="11" t="n"/>
      <c r="E13932" s="12">
        <f>IF($A13932="","",IF(ISNUMBER($A13932),$A13932,IFERROR(DATEVALUE($A13932),"")))</f>
        <v/>
      </c>
      <c r="F13932" s="12">
        <f>IF($B13932="","",IF(ISNUMBER($B13932),HOUR($B13932)*2+MINUTE($B13932)/30,IFERROR(VALUE(LEFT($B13932,FIND(":",$B13932)-1))*2+VALUE(MID($B13932,FIND(":",$B13932)+1,2))/30,"")))</f>
        <v/>
      </c>
      <c r="G13932" s="12">
        <f>IF($E13932="","",IF(WEEKDAY($E13932,2)&lt;6,1,0))</f>
        <v/>
      </c>
      <c r="H13932" s="12">
        <f>IF(OR($E13932="",$F13932=""),"",IF(AND($G13932=1,$F13932&gt;='Working Hours'!$C$8,$F13932&lt;'Working Hours'!$C$9),1,0))</f>
        <v/>
      </c>
    </row>
    <row r="13933">
      <c r="A13933" s="11" t="n"/>
      <c r="B13933" s="11" t="n"/>
      <c r="C13933" s="11" t="n"/>
      <c r="E13933" s="12">
        <f>IF($A13933="","",IF(ISNUMBER($A13933),$A13933,IFERROR(DATEVALUE($A13933),"")))</f>
        <v/>
      </c>
      <c r="F13933" s="12">
        <f>IF($B13933="","",IF(ISNUMBER($B13933),HOUR($B13933)*2+MINUTE($B13933)/30,IFERROR(VALUE(LEFT($B13933,FIND(":",$B13933)-1))*2+VALUE(MID($B13933,FIND(":",$B13933)+1,2))/30,"")))</f>
        <v/>
      </c>
      <c r="G13933" s="12">
        <f>IF($E13933="","",IF(WEEKDAY($E13933,2)&lt;6,1,0))</f>
        <v/>
      </c>
      <c r="H13933" s="12">
        <f>IF(OR($E13933="",$F13933=""),"",IF(AND($G13933=1,$F13933&gt;='Working Hours'!$C$8,$F13933&lt;'Working Hours'!$C$9),1,0))</f>
        <v/>
      </c>
    </row>
    <row r="13934">
      <c r="A13934" s="11" t="n"/>
      <c r="B13934" s="11" t="n"/>
      <c r="C13934" s="11" t="n"/>
      <c r="E13934" s="12">
        <f>IF($A13934="","",IF(ISNUMBER($A13934),$A13934,IFERROR(DATEVALUE($A13934),"")))</f>
        <v/>
      </c>
      <c r="F13934" s="12">
        <f>IF($B13934="","",IF(ISNUMBER($B13934),HOUR($B13934)*2+MINUTE($B13934)/30,IFERROR(VALUE(LEFT($B13934,FIND(":",$B13934)-1))*2+VALUE(MID($B13934,FIND(":",$B13934)+1,2))/30,"")))</f>
        <v/>
      </c>
      <c r="G13934" s="12">
        <f>IF($E13934="","",IF(WEEKDAY($E13934,2)&lt;6,1,0))</f>
        <v/>
      </c>
      <c r="H13934" s="12">
        <f>IF(OR($E13934="",$F13934=""),"",IF(AND($G13934=1,$F13934&gt;='Working Hours'!$C$8,$F13934&lt;'Working Hours'!$C$9),1,0))</f>
        <v/>
      </c>
    </row>
    <row r="13935">
      <c r="A13935" s="11" t="n"/>
      <c r="B13935" s="11" t="n"/>
      <c r="C13935" s="11" t="n"/>
      <c r="E13935" s="12">
        <f>IF($A13935="","",IF(ISNUMBER($A13935),$A13935,IFERROR(DATEVALUE($A13935),"")))</f>
        <v/>
      </c>
      <c r="F13935" s="12">
        <f>IF($B13935="","",IF(ISNUMBER($B13935),HOUR($B13935)*2+MINUTE($B13935)/30,IFERROR(VALUE(LEFT($B13935,FIND(":",$B13935)-1))*2+VALUE(MID($B13935,FIND(":",$B13935)+1,2))/30,"")))</f>
        <v/>
      </c>
      <c r="G13935" s="12">
        <f>IF($E13935="","",IF(WEEKDAY($E13935,2)&lt;6,1,0))</f>
        <v/>
      </c>
      <c r="H13935" s="12">
        <f>IF(OR($E13935="",$F13935=""),"",IF(AND($G13935=1,$F13935&gt;='Working Hours'!$C$8,$F13935&lt;'Working Hours'!$C$9),1,0))</f>
        <v/>
      </c>
    </row>
    <row r="13936">
      <c r="A13936" s="11" t="n"/>
      <c r="B13936" s="11" t="n"/>
      <c r="C13936" s="11" t="n"/>
      <c r="E13936" s="12">
        <f>IF($A13936="","",IF(ISNUMBER($A13936),$A13936,IFERROR(DATEVALUE($A13936),"")))</f>
        <v/>
      </c>
      <c r="F13936" s="12">
        <f>IF($B13936="","",IF(ISNUMBER($B13936),HOUR($B13936)*2+MINUTE($B13936)/30,IFERROR(VALUE(LEFT($B13936,FIND(":",$B13936)-1))*2+VALUE(MID($B13936,FIND(":",$B13936)+1,2))/30,"")))</f>
        <v/>
      </c>
      <c r="G13936" s="12">
        <f>IF($E13936="","",IF(WEEKDAY($E13936,2)&lt;6,1,0))</f>
        <v/>
      </c>
      <c r="H13936" s="12">
        <f>IF(OR($E13936="",$F13936=""),"",IF(AND($G13936=1,$F13936&gt;='Working Hours'!$C$8,$F13936&lt;'Working Hours'!$C$9),1,0))</f>
        <v/>
      </c>
    </row>
    <row r="13937">
      <c r="A13937" s="11" t="n"/>
      <c r="B13937" s="11" t="n"/>
      <c r="C13937" s="11" t="n"/>
      <c r="E13937" s="12">
        <f>IF($A13937="","",IF(ISNUMBER($A13937),$A13937,IFERROR(DATEVALUE($A13937),"")))</f>
        <v/>
      </c>
      <c r="F13937" s="12">
        <f>IF($B13937="","",IF(ISNUMBER($B13937),HOUR($B13937)*2+MINUTE($B13937)/30,IFERROR(VALUE(LEFT($B13937,FIND(":",$B13937)-1))*2+VALUE(MID($B13937,FIND(":",$B13937)+1,2))/30,"")))</f>
        <v/>
      </c>
      <c r="G13937" s="12">
        <f>IF($E13937="","",IF(WEEKDAY($E13937,2)&lt;6,1,0))</f>
        <v/>
      </c>
      <c r="H13937" s="12">
        <f>IF(OR($E13937="",$F13937=""),"",IF(AND($G13937=1,$F13937&gt;='Working Hours'!$C$8,$F13937&lt;'Working Hours'!$C$9),1,0))</f>
        <v/>
      </c>
    </row>
    <row r="13938">
      <c r="A13938" s="11" t="n"/>
      <c r="B13938" s="11" t="n"/>
      <c r="C13938" s="11" t="n"/>
      <c r="E13938" s="12">
        <f>IF($A13938="","",IF(ISNUMBER($A13938),$A13938,IFERROR(DATEVALUE($A13938),"")))</f>
        <v/>
      </c>
      <c r="F13938" s="12">
        <f>IF($B13938="","",IF(ISNUMBER($B13938),HOUR($B13938)*2+MINUTE($B13938)/30,IFERROR(VALUE(LEFT($B13938,FIND(":",$B13938)-1))*2+VALUE(MID($B13938,FIND(":",$B13938)+1,2))/30,"")))</f>
        <v/>
      </c>
      <c r="G13938" s="12">
        <f>IF($E13938="","",IF(WEEKDAY($E13938,2)&lt;6,1,0))</f>
        <v/>
      </c>
      <c r="H13938" s="12">
        <f>IF(OR($E13938="",$F13938=""),"",IF(AND($G13938=1,$F13938&gt;='Working Hours'!$C$8,$F13938&lt;'Working Hours'!$C$9),1,0))</f>
        <v/>
      </c>
    </row>
    <row r="13939">
      <c r="A13939" s="11" t="n"/>
      <c r="B13939" s="11" t="n"/>
      <c r="C13939" s="11" t="n"/>
      <c r="E13939" s="12">
        <f>IF($A13939="","",IF(ISNUMBER($A13939),$A13939,IFERROR(DATEVALUE($A13939),"")))</f>
        <v/>
      </c>
      <c r="F13939" s="12">
        <f>IF($B13939="","",IF(ISNUMBER($B13939),HOUR($B13939)*2+MINUTE($B13939)/30,IFERROR(VALUE(LEFT($B13939,FIND(":",$B13939)-1))*2+VALUE(MID($B13939,FIND(":",$B13939)+1,2))/30,"")))</f>
        <v/>
      </c>
      <c r="G13939" s="12">
        <f>IF($E13939="","",IF(WEEKDAY($E13939,2)&lt;6,1,0))</f>
        <v/>
      </c>
      <c r="H13939" s="12">
        <f>IF(OR($E13939="",$F13939=""),"",IF(AND($G13939=1,$F13939&gt;='Working Hours'!$C$8,$F13939&lt;'Working Hours'!$C$9),1,0))</f>
        <v/>
      </c>
    </row>
    <row r="13940">
      <c r="A13940" s="11" t="n"/>
      <c r="B13940" s="11" t="n"/>
      <c r="C13940" s="11" t="n"/>
      <c r="E13940" s="12">
        <f>IF($A13940="","",IF(ISNUMBER($A13940),$A13940,IFERROR(DATEVALUE($A13940),"")))</f>
        <v/>
      </c>
      <c r="F13940" s="12">
        <f>IF($B13940="","",IF(ISNUMBER($B13940),HOUR($B13940)*2+MINUTE($B13940)/30,IFERROR(VALUE(LEFT($B13940,FIND(":",$B13940)-1))*2+VALUE(MID($B13940,FIND(":",$B13940)+1,2))/30,"")))</f>
        <v/>
      </c>
      <c r="G13940" s="12">
        <f>IF($E13940="","",IF(WEEKDAY($E13940,2)&lt;6,1,0))</f>
        <v/>
      </c>
      <c r="H13940" s="12">
        <f>IF(OR($E13940="",$F13940=""),"",IF(AND($G13940=1,$F13940&gt;='Working Hours'!$C$8,$F13940&lt;'Working Hours'!$C$9),1,0))</f>
        <v/>
      </c>
    </row>
    <row r="13941">
      <c r="A13941" s="11" t="n"/>
      <c r="B13941" s="11" t="n"/>
      <c r="C13941" s="11" t="n"/>
      <c r="E13941" s="12">
        <f>IF($A13941="","",IF(ISNUMBER($A13941),$A13941,IFERROR(DATEVALUE($A13941),"")))</f>
        <v/>
      </c>
      <c r="F13941" s="12">
        <f>IF($B13941="","",IF(ISNUMBER($B13941),HOUR($B13941)*2+MINUTE($B13941)/30,IFERROR(VALUE(LEFT($B13941,FIND(":",$B13941)-1))*2+VALUE(MID($B13941,FIND(":",$B13941)+1,2))/30,"")))</f>
        <v/>
      </c>
      <c r="G13941" s="12">
        <f>IF($E13941="","",IF(WEEKDAY($E13941,2)&lt;6,1,0))</f>
        <v/>
      </c>
      <c r="H13941" s="12">
        <f>IF(OR($E13941="",$F13941=""),"",IF(AND($G13941=1,$F13941&gt;='Working Hours'!$C$8,$F13941&lt;'Working Hours'!$C$9),1,0))</f>
        <v/>
      </c>
    </row>
    <row r="13942">
      <c r="A13942" s="11" t="n"/>
      <c r="B13942" s="11" t="n"/>
      <c r="C13942" s="11" t="n"/>
      <c r="E13942" s="12">
        <f>IF($A13942="","",IF(ISNUMBER($A13942),$A13942,IFERROR(DATEVALUE($A13942),"")))</f>
        <v/>
      </c>
      <c r="F13942" s="12">
        <f>IF($B13942="","",IF(ISNUMBER($B13942),HOUR($B13942)*2+MINUTE($B13942)/30,IFERROR(VALUE(LEFT($B13942,FIND(":",$B13942)-1))*2+VALUE(MID($B13942,FIND(":",$B13942)+1,2))/30,"")))</f>
        <v/>
      </c>
      <c r="G13942" s="12">
        <f>IF($E13942="","",IF(WEEKDAY($E13942,2)&lt;6,1,0))</f>
        <v/>
      </c>
      <c r="H13942" s="12">
        <f>IF(OR($E13942="",$F13942=""),"",IF(AND($G13942=1,$F13942&gt;='Working Hours'!$C$8,$F13942&lt;'Working Hours'!$C$9),1,0))</f>
        <v/>
      </c>
    </row>
    <row r="13943">
      <c r="A13943" s="11" t="n"/>
      <c r="B13943" s="11" t="n"/>
      <c r="C13943" s="11" t="n"/>
      <c r="E13943" s="12">
        <f>IF($A13943="","",IF(ISNUMBER($A13943),$A13943,IFERROR(DATEVALUE($A13943),"")))</f>
        <v/>
      </c>
      <c r="F13943" s="12">
        <f>IF($B13943="","",IF(ISNUMBER($B13943),HOUR($B13943)*2+MINUTE($B13943)/30,IFERROR(VALUE(LEFT($B13943,FIND(":",$B13943)-1))*2+VALUE(MID($B13943,FIND(":",$B13943)+1,2))/30,"")))</f>
        <v/>
      </c>
      <c r="G13943" s="12">
        <f>IF($E13943="","",IF(WEEKDAY($E13943,2)&lt;6,1,0))</f>
        <v/>
      </c>
      <c r="H13943" s="12">
        <f>IF(OR($E13943="",$F13943=""),"",IF(AND($G13943=1,$F13943&gt;='Working Hours'!$C$8,$F13943&lt;'Working Hours'!$C$9),1,0))</f>
        <v/>
      </c>
    </row>
    <row r="13944">
      <c r="A13944" s="11" t="n"/>
      <c r="B13944" s="11" t="n"/>
      <c r="C13944" s="11" t="n"/>
      <c r="E13944" s="12">
        <f>IF($A13944="","",IF(ISNUMBER($A13944),$A13944,IFERROR(DATEVALUE($A13944),"")))</f>
        <v/>
      </c>
      <c r="F13944" s="12">
        <f>IF($B13944="","",IF(ISNUMBER($B13944),HOUR($B13944)*2+MINUTE($B13944)/30,IFERROR(VALUE(LEFT($B13944,FIND(":",$B13944)-1))*2+VALUE(MID($B13944,FIND(":",$B13944)+1,2))/30,"")))</f>
        <v/>
      </c>
      <c r="G13944" s="12">
        <f>IF($E13944="","",IF(WEEKDAY($E13944,2)&lt;6,1,0))</f>
        <v/>
      </c>
      <c r="H13944" s="12">
        <f>IF(OR($E13944="",$F13944=""),"",IF(AND($G13944=1,$F13944&gt;='Working Hours'!$C$8,$F13944&lt;'Working Hours'!$C$9),1,0))</f>
        <v/>
      </c>
    </row>
    <row r="13945">
      <c r="A13945" s="11" t="n"/>
      <c r="B13945" s="11" t="n"/>
      <c r="C13945" s="11" t="n"/>
      <c r="E13945" s="12">
        <f>IF($A13945="","",IF(ISNUMBER($A13945),$A13945,IFERROR(DATEVALUE($A13945),"")))</f>
        <v/>
      </c>
      <c r="F13945" s="12">
        <f>IF($B13945="","",IF(ISNUMBER($B13945),HOUR($B13945)*2+MINUTE($B13945)/30,IFERROR(VALUE(LEFT($B13945,FIND(":",$B13945)-1))*2+VALUE(MID($B13945,FIND(":",$B13945)+1,2))/30,"")))</f>
        <v/>
      </c>
      <c r="G13945" s="12">
        <f>IF($E13945="","",IF(WEEKDAY($E13945,2)&lt;6,1,0))</f>
        <v/>
      </c>
      <c r="H13945" s="12">
        <f>IF(OR($E13945="",$F13945=""),"",IF(AND($G13945=1,$F13945&gt;='Working Hours'!$C$8,$F13945&lt;'Working Hours'!$C$9),1,0))</f>
        <v/>
      </c>
    </row>
    <row r="13946">
      <c r="A13946" s="11" t="n"/>
      <c r="B13946" s="11" t="n"/>
      <c r="C13946" s="11" t="n"/>
      <c r="E13946" s="12">
        <f>IF($A13946="","",IF(ISNUMBER($A13946),$A13946,IFERROR(DATEVALUE($A13946),"")))</f>
        <v/>
      </c>
      <c r="F13946" s="12">
        <f>IF($B13946="","",IF(ISNUMBER($B13946),HOUR($B13946)*2+MINUTE($B13946)/30,IFERROR(VALUE(LEFT($B13946,FIND(":",$B13946)-1))*2+VALUE(MID($B13946,FIND(":",$B13946)+1,2))/30,"")))</f>
        <v/>
      </c>
      <c r="G13946" s="12">
        <f>IF($E13946="","",IF(WEEKDAY($E13946,2)&lt;6,1,0))</f>
        <v/>
      </c>
      <c r="H13946" s="12">
        <f>IF(OR($E13946="",$F13946=""),"",IF(AND($G13946=1,$F13946&gt;='Working Hours'!$C$8,$F13946&lt;'Working Hours'!$C$9),1,0))</f>
        <v/>
      </c>
    </row>
    <row r="13947">
      <c r="A13947" s="11" t="n"/>
      <c r="B13947" s="11" t="n"/>
      <c r="C13947" s="11" t="n"/>
      <c r="E13947" s="12">
        <f>IF($A13947="","",IF(ISNUMBER($A13947),$A13947,IFERROR(DATEVALUE($A13947),"")))</f>
        <v/>
      </c>
      <c r="F13947" s="12">
        <f>IF($B13947="","",IF(ISNUMBER($B13947),HOUR($B13947)*2+MINUTE($B13947)/30,IFERROR(VALUE(LEFT($B13947,FIND(":",$B13947)-1))*2+VALUE(MID($B13947,FIND(":",$B13947)+1,2))/30,"")))</f>
        <v/>
      </c>
      <c r="G13947" s="12">
        <f>IF($E13947="","",IF(WEEKDAY($E13947,2)&lt;6,1,0))</f>
        <v/>
      </c>
      <c r="H13947" s="12">
        <f>IF(OR($E13947="",$F13947=""),"",IF(AND($G13947=1,$F13947&gt;='Working Hours'!$C$8,$F13947&lt;'Working Hours'!$C$9),1,0))</f>
        <v/>
      </c>
    </row>
    <row r="13948">
      <c r="A13948" s="11" t="n"/>
      <c r="B13948" s="11" t="n"/>
      <c r="C13948" s="11" t="n"/>
      <c r="E13948" s="12">
        <f>IF($A13948="","",IF(ISNUMBER($A13948),$A13948,IFERROR(DATEVALUE($A13948),"")))</f>
        <v/>
      </c>
      <c r="F13948" s="12">
        <f>IF($B13948="","",IF(ISNUMBER($B13948),HOUR($B13948)*2+MINUTE($B13948)/30,IFERROR(VALUE(LEFT($B13948,FIND(":",$B13948)-1))*2+VALUE(MID($B13948,FIND(":",$B13948)+1,2))/30,"")))</f>
        <v/>
      </c>
      <c r="G13948" s="12">
        <f>IF($E13948="","",IF(WEEKDAY($E13948,2)&lt;6,1,0))</f>
        <v/>
      </c>
      <c r="H13948" s="12">
        <f>IF(OR($E13948="",$F13948=""),"",IF(AND($G13948=1,$F13948&gt;='Working Hours'!$C$8,$F13948&lt;'Working Hours'!$C$9),1,0))</f>
        <v/>
      </c>
    </row>
    <row r="13949">
      <c r="A13949" s="11" t="n"/>
      <c r="B13949" s="11" t="n"/>
      <c r="C13949" s="11" t="n"/>
      <c r="E13949" s="12">
        <f>IF($A13949="","",IF(ISNUMBER($A13949),$A13949,IFERROR(DATEVALUE($A13949),"")))</f>
        <v/>
      </c>
      <c r="F13949" s="12">
        <f>IF($B13949="","",IF(ISNUMBER($B13949),HOUR($B13949)*2+MINUTE($B13949)/30,IFERROR(VALUE(LEFT($B13949,FIND(":",$B13949)-1))*2+VALUE(MID($B13949,FIND(":",$B13949)+1,2))/30,"")))</f>
        <v/>
      </c>
      <c r="G13949" s="12">
        <f>IF($E13949="","",IF(WEEKDAY($E13949,2)&lt;6,1,0))</f>
        <v/>
      </c>
      <c r="H13949" s="12">
        <f>IF(OR($E13949="",$F13949=""),"",IF(AND($G13949=1,$F13949&gt;='Working Hours'!$C$8,$F13949&lt;'Working Hours'!$C$9),1,0))</f>
        <v/>
      </c>
    </row>
    <row r="13950">
      <c r="A13950" s="11" t="n"/>
      <c r="B13950" s="11" t="n"/>
      <c r="C13950" s="11" t="n"/>
      <c r="E13950" s="12">
        <f>IF($A13950="","",IF(ISNUMBER($A13950),$A13950,IFERROR(DATEVALUE($A13950),"")))</f>
        <v/>
      </c>
      <c r="F13950" s="12">
        <f>IF($B13950="","",IF(ISNUMBER($B13950),HOUR($B13950)*2+MINUTE($B13950)/30,IFERROR(VALUE(LEFT($B13950,FIND(":",$B13950)-1))*2+VALUE(MID($B13950,FIND(":",$B13950)+1,2))/30,"")))</f>
        <v/>
      </c>
      <c r="G13950" s="12">
        <f>IF($E13950="","",IF(WEEKDAY($E13950,2)&lt;6,1,0))</f>
        <v/>
      </c>
      <c r="H13950" s="12">
        <f>IF(OR($E13950="",$F13950=""),"",IF(AND($G13950=1,$F13950&gt;='Working Hours'!$C$8,$F13950&lt;'Working Hours'!$C$9),1,0))</f>
        <v/>
      </c>
    </row>
    <row r="13951">
      <c r="A13951" s="11" t="n"/>
      <c r="B13951" s="11" t="n"/>
      <c r="C13951" s="11" t="n"/>
      <c r="E13951" s="12">
        <f>IF($A13951="","",IF(ISNUMBER($A13951),$A13951,IFERROR(DATEVALUE($A13951),"")))</f>
        <v/>
      </c>
      <c r="F13951" s="12">
        <f>IF($B13951="","",IF(ISNUMBER($B13951),HOUR($B13951)*2+MINUTE($B13951)/30,IFERROR(VALUE(LEFT($B13951,FIND(":",$B13951)-1))*2+VALUE(MID($B13951,FIND(":",$B13951)+1,2))/30,"")))</f>
        <v/>
      </c>
      <c r="G13951" s="12">
        <f>IF($E13951="","",IF(WEEKDAY($E13951,2)&lt;6,1,0))</f>
        <v/>
      </c>
      <c r="H13951" s="12">
        <f>IF(OR($E13951="",$F13951=""),"",IF(AND($G13951=1,$F13951&gt;='Working Hours'!$C$8,$F13951&lt;'Working Hours'!$C$9),1,0))</f>
        <v/>
      </c>
    </row>
    <row r="13952">
      <c r="A13952" s="11" t="n"/>
      <c r="B13952" s="11" t="n"/>
      <c r="C13952" s="11" t="n"/>
      <c r="E13952" s="12">
        <f>IF($A13952="","",IF(ISNUMBER($A13952),$A13952,IFERROR(DATEVALUE($A13952),"")))</f>
        <v/>
      </c>
      <c r="F13952" s="12">
        <f>IF($B13952="","",IF(ISNUMBER($B13952),HOUR($B13952)*2+MINUTE($B13952)/30,IFERROR(VALUE(LEFT($B13952,FIND(":",$B13952)-1))*2+VALUE(MID($B13952,FIND(":",$B13952)+1,2))/30,"")))</f>
        <v/>
      </c>
      <c r="G13952" s="12">
        <f>IF($E13952="","",IF(WEEKDAY($E13952,2)&lt;6,1,0))</f>
        <v/>
      </c>
      <c r="H13952" s="12">
        <f>IF(OR($E13952="",$F13952=""),"",IF(AND($G13952=1,$F13952&gt;='Working Hours'!$C$8,$F13952&lt;'Working Hours'!$C$9),1,0))</f>
        <v/>
      </c>
    </row>
    <row r="13953">
      <c r="A13953" s="11" t="n"/>
      <c r="B13953" s="11" t="n"/>
      <c r="C13953" s="11" t="n"/>
      <c r="E13953" s="12">
        <f>IF($A13953="","",IF(ISNUMBER($A13953),$A13953,IFERROR(DATEVALUE($A13953),"")))</f>
        <v/>
      </c>
      <c r="F13953" s="12">
        <f>IF($B13953="","",IF(ISNUMBER($B13953),HOUR($B13953)*2+MINUTE($B13953)/30,IFERROR(VALUE(LEFT($B13953,FIND(":",$B13953)-1))*2+VALUE(MID($B13953,FIND(":",$B13953)+1,2))/30,"")))</f>
        <v/>
      </c>
      <c r="G13953" s="12">
        <f>IF($E13953="","",IF(WEEKDAY($E13953,2)&lt;6,1,0))</f>
        <v/>
      </c>
      <c r="H13953" s="12">
        <f>IF(OR($E13953="",$F13953=""),"",IF(AND($G13953=1,$F13953&gt;='Working Hours'!$C$8,$F13953&lt;'Working Hours'!$C$9),1,0))</f>
        <v/>
      </c>
    </row>
    <row r="13954">
      <c r="A13954" s="11" t="n"/>
      <c r="B13954" s="11" t="n"/>
      <c r="C13954" s="11" t="n"/>
      <c r="E13954" s="12">
        <f>IF($A13954="","",IF(ISNUMBER($A13954),$A13954,IFERROR(DATEVALUE($A13954),"")))</f>
        <v/>
      </c>
      <c r="F13954" s="12">
        <f>IF($B13954="","",IF(ISNUMBER($B13954),HOUR($B13954)*2+MINUTE($B13954)/30,IFERROR(VALUE(LEFT($B13954,FIND(":",$B13954)-1))*2+VALUE(MID($B13954,FIND(":",$B13954)+1,2))/30,"")))</f>
        <v/>
      </c>
      <c r="G13954" s="12">
        <f>IF($E13954="","",IF(WEEKDAY($E13954,2)&lt;6,1,0))</f>
        <v/>
      </c>
      <c r="H13954" s="12">
        <f>IF(OR($E13954="",$F13954=""),"",IF(AND($G13954=1,$F13954&gt;='Working Hours'!$C$8,$F13954&lt;'Working Hours'!$C$9),1,0))</f>
        <v/>
      </c>
    </row>
    <row r="13955">
      <c r="A13955" s="11" t="n"/>
      <c r="B13955" s="11" t="n"/>
      <c r="C13955" s="11" t="n"/>
      <c r="E13955" s="12">
        <f>IF($A13955="","",IF(ISNUMBER($A13955),$A13955,IFERROR(DATEVALUE($A13955),"")))</f>
        <v/>
      </c>
      <c r="F13955" s="12">
        <f>IF($B13955="","",IF(ISNUMBER($B13955),HOUR($B13955)*2+MINUTE($B13955)/30,IFERROR(VALUE(LEFT($B13955,FIND(":",$B13955)-1))*2+VALUE(MID($B13955,FIND(":",$B13955)+1,2))/30,"")))</f>
        <v/>
      </c>
      <c r="G13955" s="12">
        <f>IF($E13955="","",IF(WEEKDAY($E13955,2)&lt;6,1,0))</f>
        <v/>
      </c>
      <c r="H13955" s="12">
        <f>IF(OR($E13955="",$F13955=""),"",IF(AND($G13955=1,$F13955&gt;='Working Hours'!$C$8,$F13955&lt;'Working Hours'!$C$9),1,0))</f>
        <v/>
      </c>
    </row>
    <row r="13956">
      <c r="A13956" s="11" t="n"/>
      <c r="B13956" s="11" t="n"/>
      <c r="C13956" s="11" t="n"/>
      <c r="E13956" s="12">
        <f>IF($A13956="","",IF(ISNUMBER($A13956),$A13956,IFERROR(DATEVALUE($A13956),"")))</f>
        <v/>
      </c>
      <c r="F13956" s="12">
        <f>IF($B13956="","",IF(ISNUMBER($B13956),HOUR($B13956)*2+MINUTE($B13956)/30,IFERROR(VALUE(LEFT($B13956,FIND(":",$B13956)-1))*2+VALUE(MID($B13956,FIND(":",$B13956)+1,2))/30,"")))</f>
        <v/>
      </c>
      <c r="G13956" s="12">
        <f>IF($E13956="","",IF(WEEKDAY($E13956,2)&lt;6,1,0))</f>
        <v/>
      </c>
      <c r="H13956" s="12">
        <f>IF(OR($E13956="",$F13956=""),"",IF(AND($G13956=1,$F13956&gt;='Working Hours'!$C$8,$F13956&lt;'Working Hours'!$C$9),1,0))</f>
        <v/>
      </c>
    </row>
    <row r="13957">
      <c r="A13957" s="11" t="n"/>
      <c r="B13957" s="11" t="n"/>
      <c r="C13957" s="11" t="n"/>
      <c r="E13957" s="12">
        <f>IF($A13957="","",IF(ISNUMBER($A13957),$A13957,IFERROR(DATEVALUE($A13957),"")))</f>
        <v/>
      </c>
      <c r="F13957" s="12">
        <f>IF($B13957="","",IF(ISNUMBER($B13957),HOUR($B13957)*2+MINUTE($B13957)/30,IFERROR(VALUE(LEFT($B13957,FIND(":",$B13957)-1))*2+VALUE(MID($B13957,FIND(":",$B13957)+1,2))/30,"")))</f>
        <v/>
      </c>
      <c r="G13957" s="12">
        <f>IF($E13957="","",IF(WEEKDAY($E13957,2)&lt;6,1,0))</f>
        <v/>
      </c>
      <c r="H13957" s="12">
        <f>IF(OR($E13957="",$F13957=""),"",IF(AND($G13957=1,$F13957&gt;='Working Hours'!$C$8,$F13957&lt;'Working Hours'!$C$9),1,0))</f>
        <v/>
      </c>
    </row>
    <row r="13958">
      <c r="A13958" s="11" t="n"/>
      <c r="B13958" s="11" t="n"/>
      <c r="C13958" s="11" t="n"/>
      <c r="E13958" s="12">
        <f>IF($A13958="","",IF(ISNUMBER($A13958),$A13958,IFERROR(DATEVALUE($A13958),"")))</f>
        <v/>
      </c>
      <c r="F13958" s="12">
        <f>IF($B13958="","",IF(ISNUMBER($B13958),HOUR($B13958)*2+MINUTE($B13958)/30,IFERROR(VALUE(LEFT($B13958,FIND(":",$B13958)-1))*2+VALUE(MID($B13958,FIND(":",$B13958)+1,2))/30,"")))</f>
        <v/>
      </c>
      <c r="G13958" s="12">
        <f>IF($E13958="","",IF(WEEKDAY($E13958,2)&lt;6,1,0))</f>
        <v/>
      </c>
      <c r="H13958" s="12">
        <f>IF(OR($E13958="",$F13958=""),"",IF(AND($G13958=1,$F13958&gt;='Working Hours'!$C$8,$F13958&lt;'Working Hours'!$C$9),1,0))</f>
        <v/>
      </c>
    </row>
    <row r="13959">
      <c r="A13959" s="11" t="n"/>
      <c r="B13959" s="11" t="n"/>
      <c r="C13959" s="11" t="n"/>
      <c r="E13959" s="12">
        <f>IF($A13959="","",IF(ISNUMBER($A13959),$A13959,IFERROR(DATEVALUE($A13959),"")))</f>
        <v/>
      </c>
      <c r="F13959" s="12">
        <f>IF($B13959="","",IF(ISNUMBER($B13959),HOUR($B13959)*2+MINUTE($B13959)/30,IFERROR(VALUE(LEFT($B13959,FIND(":",$B13959)-1))*2+VALUE(MID($B13959,FIND(":",$B13959)+1,2))/30,"")))</f>
        <v/>
      </c>
      <c r="G13959" s="12">
        <f>IF($E13959="","",IF(WEEKDAY($E13959,2)&lt;6,1,0))</f>
        <v/>
      </c>
      <c r="H13959" s="12">
        <f>IF(OR($E13959="",$F13959=""),"",IF(AND($G13959=1,$F13959&gt;='Working Hours'!$C$8,$F13959&lt;'Working Hours'!$C$9),1,0))</f>
        <v/>
      </c>
    </row>
    <row r="13960">
      <c r="A13960" s="11" t="n"/>
      <c r="B13960" s="11" t="n"/>
      <c r="C13960" s="11" t="n"/>
      <c r="E13960" s="12">
        <f>IF($A13960="","",IF(ISNUMBER($A13960),$A13960,IFERROR(DATEVALUE($A13960),"")))</f>
        <v/>
      </c>
      <c r="F13960" s="12">
        <f>IF($B13960="","",IF(ISNUMBER($B13960),HOUR($B13960)*2+MINUTE($B13960)/30,IFERROR(VALUE(LEFT($B13960,FIND(":",$B13960)-1))*2+VALUE(MID($B13960,FIND(":",$B13960)+1,2))/30,"")))</f>
        <v/>
      </c>
      <c r="G13960" s="12">
        <f>IF($E13960="","",IF(WEEKDAY($E13960,2)&lt;6,1,0))</f>
        <v/>
      </c>
      <c r="H13960" s="12">
        <f>IF(OR($E13960="",$F13960=""),"",IF(AND($G13960=1,$F13960&gt;='Working Hours'!$C$8,$F13960&lt;'Working Hours'!$C$9),1,0))</f>
        <v/>
      </c>
    </row>
    <row r="13961">
      <c r="A13961" s="11" t="n"/>
      <c r="B13961" s="11" t="n"/>
      <c r="C13961" s="11" t="n"/>
      <c r="E13961" s="12">
        <f>IF($A13961="","",IF(ISNUMBER($A13961),$A13961,IFERROR(DATEVALUE($A13961),"")))</f>
        <v/>
      </c>
      <c r="F13961" s="12">
        <f>IF($B13961="","",IF(ISNUMBER($B13961),HOUR($B13961)*2+MINUTE($B13961)/30,IFERROR(VALUE(LEFT($B13961,FIND(":",$B13961)-1))*2+VALUE(MID($B13961,FIND(":",$B13961)+1,2))/30,"")))</f>
        <v/>
      </c>
      <c r="G13961" s="12">
        <f>IF($E13961="","",IF(WEEKDAY($E13961,2)&lt;6,1,0))</f>
        <v/>
      </c>
      <c r="H13961" s="12">
        <f>IF(OR($E13961="",$F13961=""),"",IF(AND($G13961=1,$F13961&gt;='Working Hours'!$C$8,$F13961&lt;'Working Hours'!$C$9),1,0))</f>
        <v/>
      </c>
    </row>
    <row r="13962">
      <c r="A13962" s="11" t="n"/>
      <c r="B13962" s="11" t="n"/>
      <c r="C13962" s="11" t="n"/>
      <c r="E13962" s="12">
        <f>IF($A13962="","",IF(ISNUMBER($A13962),$A13962,IFERROR(DATEVALUE($A13962),"")))</f>
        <v/>
      </c>
      <c r="F13962" s="12">
        <f>IF($B13962="","",IF(ISNUMBER($B13962),HOUR($B13962)*2+MINUTE($B13962)/30,IFERROR(VALUE(LEFT($B13962,FIND(":",$B13962)-1))*2+VALUE(MID($B13962,FIND(":",$B13962)+1,2))/30,"")))</f>
        <v/>
      </c>
      <c r="G13962" s="12">
        <f>IF($E13962="","",IF(WEEKDAY($E13962,2)&lt;6,1,0))</f>
        <v/>
      </c>
      <c r="H13962" s="12">
        <f>IF(OR($E13962="",$F13962=""),"",IF(AND($G13962=1,$F13962&gt;='Working Hours'!$C$8,$F13962&lt;'Working Hours'!$C$9),1,0))</f>
        <v/>
      </c>
    </row>
    <row r="13963">
      <c r="A13963" s="11" t="n"/>
      <c r="B13963" s="11" t="n"/>
      <c r="C13963" s="11" t="n"/>
      <c r="E13963" s="12">
        <f>IF($A13963="","",IF(ISNUMBER($A13963),$A13963,IFERROR(DATEVALUE($A13963),"")))</f>
        <v/>
      </c>
      <c r="F13963" s="12">
        <f>IF($B13963="","",IF(ISNUMBER($B13963),HOUR($B13963)*2+MINUTE($B13963)/30,IFERROR(VALUE(LEFT($B13963,FIND(":",$B13963)-1))*2+VALUE(MID($B13963,FIND(":",$B13963)+1,2))/30,"")))</f>
        <v/>
      </c>
      <c r="G13963" s="12">
        <f>IF($E13963="","",IF(WEEKDAY($E13963,2)&lt;6,1,0))</f>
        <v/>
      </c>
      <c r="H13963" s="12">
        <f>IF(OR($E13963="",$F13963=""),"",IF(AND($G13963=1,$F13963&gt;='Working Hours'!$C$8,$F13963&lt;'Working Hours'!$C$9),1,0))</f>
        <v/>
      </c>
    </row>
    <row r="13964">
      <c r="A13964" s="11" t="n"/>
      <c r="B13964" s="11" t="n"/>
      <c r="C13964" s="11" t="n"/>
      <c r="E13964" s="12">
        <f>IF($A13964="","",IF(ISNUMBER($A13964),$A13964,IFERROR(DATEVALUE($A13964),"")))</f>
        <v/>
      </c>
      <c r="F13964" s="12">
        <f>IF($B13964="","",IF(ISNUMBER($B13964),HOUR($B13964)*2+MINUTE($B13964)/30,IFERROR(VALUE(LEFT($B13964,FIND(":",$B13964)-1))*2+VALUE(MID($B13964,FIND(":",$B13964)+1,2))/30,"")))</f>
        <v/>
      </c>
      <c r="G13964" s="12">
        <f>IF($E13964="","",IF(WEEKDAY($E13964,2)&lt;6,1,0))</f>
        <v/>
      </c>
      <c r="H13964" s="12">
        <f>IF(OR($E13964="",$F13964=""),"",IF(AND($G13964=1,$F13964&gt;='Working Hours'!$C$8,$F13964&lt;'Working Hours'!$C$9),1,0))</f>
        <v/>
      </c>
    </row>
    <row r="13965">
      <c r="A13965" s="11" t="n"/>
      <c r="B13965" s="11" t="n"/>
      <c r="C13965" s="11" t="n"/>
      <c r="E13965" s="12">
        <f>IF($A13965="","",IF(ISNUMBER($A13965),$A13965,IFERROR(DATEVALUE($A13965),"")))</f>
        <v/>
      </c>
      <c r="F13965" s="12">
        <f>IF($B13965="","",IF(ISNUMBER($B13965),HOUR($B13965)*2+MINUTE($B13965)/30,IFERROR(VALUE(LEFT($B13965,FIND(":",$B13965)-1))*2+VALUE(MID($B13965,FIND(":",$B13965)+1,2))/30,"")))</f>
        <v/>
      </c>
      <c r="G13965" s="12">
        <f>IF($E13965="","",IF(WEEKDAY($E13965,2)&lt;6,1,0))</f>
        <v/>
      </c>
      <c r="H13965" s="12">
        <f>IF(OR($E13965="",$F13965=""),"",IF(AND($G13965=1,$F13965&gt;='Working Hours'!$C$8,$F13965&lt;'Working Hours'!$C$9),1,0))</f>
        <v/>
      </c>
    </row>
    <row r="13966">
      <c r="A13966" s="11" t="n"/>
      <c r="B13966" s="11" t="n"/>
      <c r="C13966" s="11" t="n"/>
      <c r="E13966" s="12">
        <f>IF($A13966="","",IF(ISNUMBER($A13966),$A13966,IFERROR(DATEVALUE($A13966),"")))</f>
        <v/>
      </c>
      <c r="F13966" s="12">
        <f>IF($B13966="","",IF(ISNUMBER($B13966),HOUR($B13966)*2+MINUTE($B13966)/30,IFERROR(VALUE(LEFT($B13966,FIND(":",$B13966)-1))*2+VALUE(MID($B13966,FIND(":",$B13966)+1,2))/30,"")))</f>
        <v/>
      </c>
      <c r="G13966" s="12">
        <f>IF($E13966="","",IF(WEEKDAY($E13966,2)&lt;6,1,0))</f>
        <v/>
      </c>
      <c r="H13966" s="12">
        <f>IF(OR($E13966="",$F13966=""),"",IF(AND($G13966=1,$F13966&gt;='Working Hours'!$C$8,$F13966&lt;'Working Hours'!$C$9),1,0))</f>
        <v/>
      </c>
    </row>
    <row r="13967">
      <c r="A13967" s="11" t="n"/>
      <c r="B13967" s="11" t="n"/>
      <c r="C13967" s="11" t="n"/>
      <c r="E13967" s="12">
        <f>IF($A13967="","",IF(ISNUMBER($A13967),$A13967,IFERROR(DATEVALUE($A13967),"")))</f>
        <v/>
      </c>
      <c r="F13967" s="12">
        <f>IF($B13967="","",IF(ISNUMBER($B13967),HOUR($B13967)*2+MINUTE($B13967)/30,IFERROR(VALUE(LEFT($B13967,FIND(":",$B13967)-1))*2+VALUE(MID($B13967,FIND(":",$B13967)+1,2))/30,"")))</f>
        <v/>
      </c>
      <c r="G13967" s="12">
        <f>IF($E13967="","",IF(WEEKDAY($E13967,2)&lt;6,1,0))</f>
        <v/>
      </c>
      <c r="H13967" s="12">
        <f>IF(OR($E13967="",$F13967=""),"",IF(AND($G13967=1,$F13967&gt;='Working Hours'!$C$8,$F13967&lt;'Working Hours'!$C$9),1,0))</f>
        <v/>
      </c>
    </row>
    <row r="13968">
      <c r="A13968" s="11" t="n"/>
      <c r="B13968" s="11" t="n"/>
      <c r="C13968" s="11" t="n"/>
      <c r="E13968" s="12">
        <f>IF($A13968="","",IF(ISNUMBER($A13968),$A13968,IFERROR(DATEVALUE($A13968),"")))</f>
        <v/>
      </c>
      <c r="F13968" s="12">
        <f>IF($B13968="","",IF(ISNUMBER($B13968),HOUR($B13968)*2+MINUTE($B13968)/30,IFERROR(VALUE(LEFT($B13968,FIND(":",$B13968)-1))*2+VALUE(MID($B13968,FIND(":",$B13968)+1,2))/30,"")))</f>
        <v/>
      </c>
      <c r="G13968" s="12">
        <f>IF($E13968="","",IF(WEEKDAY($E13968,2)&lt;6,1,0))</f>
        <v/>
      </c>
      <c r="H13968" s="12">
        <f>IF(OR($E13968="",$F13968=""),"",IF(AND($G13968=1,$F13968&gt;='Working Hours'!$C$8,$F13968&lt;'Working Hours'!$C$9),1,0))</f>
        <v/>
      </c>
    </row>
    <row r="13969">
      <c r="A13969" s="11" t="n"/>
      <c r="B13969" s="11" t="n"/>
      <c r="C13969" s="11" t="n"/>
      <c r="E13969" s="12">
        <f>IF($A13969="","",IF(ISNUMBER($A13969),$A13969,IFERROR(DATEVALUE($A13969),"")))</f>
        <v/>
      </c>
      <c r="F13969" s="12">
        <f>IF($B13969="","",IF(ISNUMBER($B13969),HOUR($B13969)*2+MINUTE($B13969)/30,IFERROR(VALUE(LEFT($B13969,FIND(":",$B13969)-1))*2+VALUE(MID($B13969,FIND(":",$B13969)+1,2))/30,"")))</f>
        <v/>
      </c>
      <c r="G13969" s="12">
        <f>IF($E13969="","",IF(WEEKDAY($E13969,2)&lt;6,1,0))</f>
        <v/>
      </c>
      <c r="H13969" s="12">
        <f>IF(OR($E13969="",$F13969=""),"",IF(AND($G13969=1,$F13969&gt;='Working Hours'!$C$8,$F13969&lt;'Working Hours'!$C$9),1,0))</f>
        <v/>
      </c>
    </row>
    <row r="13970">
      <c r="A13970" s="11" t="n"/>
      <c r="B13970" s="11" t="n"/>
      <c r="C13970" s="11" t="n"/>
      <c r="E13970" s="12">
        <f>IF($A13970="","",IF(ISNUMBER($A13970),$A13970,IFERROR(DATEVALUE($A13970),"")))</f>
        <v/>
      </c>
      <c r="F13970" s="12">
        <f>IF($B13970="","",IF(ISNUMBER($B13970),HOUR($B13970)*2+MINUTE($B13970)/30,IFERROR(VALUE(LEFT($B13970,FIND(":",$B13970)-1))*2+VALUE(MID($B13970,FIND(":",$B13970)+1,2))/30,"")))</f>
        <v/>
      </c>
      <c r="G13970" s="12">
        <f>IF($E13970="","",IF(WEEKDAY($E13970,2)&lt;6,1,0))</f>
        <v/>
      </c>
      <c r="H13970" s="12">
        <f>IF(OR($E13970="",$F13970=""),"",IF(AND($G13970=1,$F13970&gt;='Working Hours'!$C$8,$F13970&lt;'Working Hours'!$C$9),1,0))</f>
        <v/>
      </c>
    </row>
    <row r="13971">
      <c r="A13971" s="11" t="n"/>
      <c r="B13971" s="11" t="n"/>
      <c r="C13971" s="11" t="n"/>
      <c r="E13971" s="12">
        <f>IF($A13971="","",IF(ISNUMBER($A13971),$A13971,IFERROR(DATEVALUE($A13971),"")))</f>
        <v/>
      </c>
      <c r="F13971" s="12">
        <f>IF($B13971="","",IF(ISNUMBER($B13971),HOUR($B13971)*2+MINUTE($B13971)/30,IFERROR(VALUE(LEFT($B13971,FIND(":",$B13971)-1))*2+VALUE(MID($B13971,FIND(":",$B13971)+1,2))/30,"")))</f>
        <v/>
      </c>
      <c r="G13971" s="12">
        <f>IF($E13971="","",IF(WEEKDAY($E13971,2)&lt;6,1,0))</f>
        <v/>
      </c>
      <c r="H13971" s="12">
        <f>IF(OR($E13971="",$F13971=""),"",IF(AND($G13971=1,$F13971&gt;='Working Hours'!$C$8,$F13971&lt;'Working Hours'!$C$9),1,0))</f>
        <v/>
      </c>
    </row>
    <row r="13972">
      <c r="A13972" s="11" t="n"/>
      <c r="B13972" s="11" t="n"/>
      <c r="C13972" s="11" t="n"/>
      <c r="E13972" s="12">
        <f>IF($A13972="","",IF(ISNUMBER($A13972),$A13972,IFERROR(DATEVALUE($A13972),"")))</f>
        <v/>
      </c>
      <c r="F13972" s="12">
        <f>IF($B13972="","",IF(ISNUMBER($B13972),HOUR($B13972)*2+MINUTE($B13972)/30,IFERROR(VALUE(LEFT($B13972,FIND(":",$B13972)-1))*2+VALUE(MID($B13972,FIND(":",$B13972)+1,2))/30,"")))</f>
        <v/>
      </c>
      <c r="G13972" s="12">
        <f>IF($E13972="","",IF(WEEKDAY($E13972,2)&lt;6,1,0))</f>
        <v/>
      </c>
      <c r="H13972" s="12">
        <f>IF(OR($E13972="",$F13972=""),"",IF(AND($G13972=1,$F13972&gt;='Working Hours'!$C$8,$F13972&lt;'Working Hours'!$C$9),1,0))</f>
        <v/>
      </c>
    </row>
    <row r="13973">
      <c r="A13973" s="11" t="n"/>
      <c r="B13973" s="11" t="n"/>
      <c r="C13973" s="11" t="n"/>
      <c r="E13973" s="12">
        <f>IF($A13973="","",IF(ISNUMBER($A13973),$A13973,IFERROR(DATEVALUE($A13973),"")))</f>
        <v/>
      </c>
      <c r="F13973" s="12">
        <f>IF($B13973="","",IF(ISNUMBER($B13973),HOUR($B13973)*2+MINUTE($B13973)/30,IFERROR(VALUE(LEFT($B13973,FIND(":",$B13973)-1))*2+VALUE(MID($B13973,FIND(":",$B13973)+1,2))/30,"")))</f>
        <v/>
      </c>
      <c r="G13973" s="12">
        <f>IF($E13973="","",IF(WEEKDAY($E13973,2)&lt;6,1,0))</f>
        <v/>
      </c>
      <c r="H13973" s="12">
        <f>IF(OR($E13973="",$F13973=""),"",IF(AND($G13973=1,$F13973&gt;='Working Hours'!$C$8,$F13973&lt;'Working Hours'!$C$9),1,0))</f>
        <v/>
      </c>
    </row>
    <row r="13974">
      <c r="A13974" s="11" t="n"/>
      <c r="B13974" s="11" t="n"/>
      <c r="C13974" s="11" t="n"/>
      <c r="E13974" s="12">
        <f>IF($A13974="","",IF(ISNUMBER($A13974),$A13974,IFERROR(DATEVALUE($A13974),"")))</f>
        <v/>
      </c>
      <c r="F13974" s="12">
        <f>IF($B13974="","",IF(ISNUMBER($B13974),HOUR($B13974)*2+MINUTE($B13974)/30,IFERROR(VALUE(LEFT($B13974,FIND(":",$B13974)-1))*2+VALUE(MID($B13974,FIND(":",$B13974)+1,2))/30,"")))</f>
        <v/>
      </c>
      <c r="G13974" s="12">
        <f>IF($E13974="","",IF(WEEKDAY($E13974,2)&lt;6,1,0))</f>
        <v/>
      </c>
      <c r="H13974" s="12">
        <f>IF(OR($E13974="",$F13974=""),"",IF(AND($G13974=1,$F13974&gt;='Working Hours'!$C$8,$F13974&lt;'Working Hours'!$C$9),1,0))</f>
        <v/>
      </c>
    </row>
    <row r="13975">
      <c r="A13975" s="11" t="n"/>
      <c r="B13975" s="11" t="n"/>
      <c r="C13975" s="11" t="n"/>
      <c r="E13975" s="12">
        <f>IF($A13975="","",IF(ISNUMBER($A13975),$A13975,IFERROR(DATEVALUE($A13975),"")))</f>
        <v/>
      </c>
      <c r="F13975" s="12">
        <f>IF($B13975="","",IF(ISNUMBER($B13975),HOUR($B13975)*2+MINUTE($B13975)/30,IFERROR(VALUE(LEFT($B13975,FIND(":",$B13975)-1))*2+VALUE(MID($B13975,FIND(":",$B13975)+1,2))/30,"")))</f>
        <v/>
      </c>
      <c r="G13975" s="12">
        <f>IF($E13975="","",IF(WEEKDAY($E13975,2)&lt;6,1,0))</f>
        <v/>
      </c>
      <c r="H13975" s="12">
        <f>IF(OR($E13975="",$F13975=""),"",IF(AND($G13975=1,$F13975&gt;='Working Hours'!$C$8,$F13975&lt;'Working Hours'!$C$9),1,0))</f>
        <v/>
      </c>
    </row>
    <row r="13976">
      <c r="A13976" s="11" t="n"/>
      <c r="B13976" s="11" t="n"/>
      <c r="C13976" s="11" t="n"/>
      <c r="E13976" s="12">
        <f>IF($A13976="","",IF(ISNUMBER($A13976),$A13976,IFERROR(DATEVALUE($A13976),"")))</f>
        <v/>
      </c>
      <c r="F13976" s="12">
        <f>IF($B13976="","",IF(ISNUMBER($B13976),HOUR($B13976)*2+MINUTE($B13976)/30,IFERROR(VALUE(LEFT($B13976,FIND(":",$B13976)-1))*2+VALUE(MID($B13976,FIND(":",$B13976)+1,2))/30,"")))</f>
        <v/>
      </c>
      <c r="G13976" s="12">
        <f>IF($E13976="","",IF(WEEKDAY($E13976,2)&lt;6,1,0))</f>
        <v/>
      </c>
      <c r="H13976" s="12">
        <f>IF(OR($E13976="",$F13976=""),"",IF(AND($G13976=1,$F13976&gt;='Working Hours'!$C$8,$F13976&lt;'Working Hours'!$C$9),1,0))</f>
        <v/>
      </c>
    </row>
    <row r="13977">
      <c r="A13977" s="11" t="n"/>
      <c r="B13977" s="11" t="n"/>
      <c r="C13977" s="11" t="n"/>
      <c r="E13977" s="12">
        <f>IF($A13977="","",IF(ISNUMBER($A13977),$A13977,IFERROR(DATEVALUE($A13977),"")))</f>
        <v/>
      </c>
      <c r="F13977" s="12">
        <f>IF($B13977="","",IF(ISNUMBER($B13977),HOUR($B13977)*2+MINUTE($B13977)/30,IFERROR(VALUE(LEFT($B13977,FIND(":",$B13977)-1))*2+VALUE(MID($B13977,FIND(":",$B13977)+1,2))/30,"")))</f>
        <v/>
      </c>
      <c r="G13977" s="12">
        <f>IF($E13977="","",IF(WEEKDAY($E13977,2)&lt;6,1,0))</f>
        <v/>
      </c>
      <c r="H13977" s="12">
        <f>IF(OR($E13977="",$F13977=""),"",IF(AND($G13977=1,$F13977&gt;='Working Hours'!$C$8,$F13977&lt;'Working Hours'!$C$9),1,0))</f>
        <v/>
      </c>
    </row>
    <row r="13978">
      <c r="A13978" s="11" t="n"/>
      <c r="B13978" s="11" t="n"/>
      <c r="C13978" s="11" t="n"/>
      <c r="E13978" s="12">
        <f>IF($A13978="","",IF(ISNUMBER($A13978),$A13978,IFERROR(DATEVALUE($A13978),"")))</f>
        <v/>
      </c>
      <c r="F13978" s="12">
        <f>IF($B13978="","",IF(ISNUMBER($B13978),HOUR($B13978)*2+MINUTE($B13978)/30,IFERROR(VALUE(LEFT($B13978,FIND(":",$B13978)-1))*2+VALUE(MID($B13978,FIND(":",$B13978)+1,2))/30,"")))</f>
        <v/>
      </c>
      <c r="G13978" s="12">
        <f>IF($E13978="","",IF(WEEKDAY($E13978,2)&lt;6,1,0))</f>
        <v/>
      </c>
      <c r="H13978" s="12">
        <f>IF(OR($E13978="",$F13978=""),"",IF(AND($G13978=1,$F13978&gt;='Working Hours'!$C$8,$F13978&lt;'Working Hours'!$C$9),1,0))</f>
        <v/>
      </c>
    </row>
    <row r="13979">
      <c r="A13979" s="11" t="n"/>
      <c r="B13979" s="11" t="n"/>
      <c r="C13979" s="11" t="n"/>
      <c r="E13979" s="12">
        <f>IF($A13979="","",IF(ISNUMBER($A13979),$A13979,IFERROR(DATEVALUE($A13979),"")))</f>
        <v/>
      </c>
      <c r="F13979" s="12">
        <f>IF($B13979="","",IF(ISNUMBER($B13979),HOUR($B13979)*2+MINUTE($B13979)/30,IFERROR(VALUE(LEFT($B13979,FIND(":",$B13979)-1))*2+VALUE(MID($B13979,FIND(":",$B13979)+1,2))/30,"")))</f>
        <v/>
      </c>
      <c r="G13979" s="12">
        <f>IF($E13979="","",IF(WEEKDAY($E13979,2)&lt;6,1,0))</f>
        <v/>
      </c>
      <c r="H13979" s="12">
        <f>IF(OR($E13979="",$F13979=""),"",IF(AND($G13979=1,$F13979&gt;='Working Hours'!$C$8,$F13979&lt;'Working Hours'!$C$9),1,0))</f>
        <v/>
      </c>
    </row>
    <row r="13980">
      <c r="A13980" s="11" t="n"/>
      <c r="B13980" s="11" t="n"/>
      <c r="C13980" s="11" t="n"/>
      <c r="E13980" s="12">
        <f>IF($A13980="","",IF(ISNUMBER($A13980),$A13980,IFERROR(DATEVALUE($A13980),"")))</f>
        <v/>
      </c>
      <c r="F13980" s="12">
        <f>IF($B13980="","",IF(ISNUMBER($B13980),HOUR($B13980)*2+MINUTE($B13980)/30,IFERROR(VALUE(LEFT($B13980,FIND(":",$B13980)-1))*2+VALUE(MID($B13980,FIND(":",$B13980)+1,2))/30,"")))</f>
        <v/>
      </c>
      <c r="G13980" s="12">
        <f>IF($E13980="","",IF(WEEKDAY($E13980,2)&lt;6,1,0))</f>
        <v/>
      </c>
      <c r="H13980" s="12">
        <f>IF(OR($E13980="",$F13980=""),"",IF(AND($G13980=1,$F13980&gt;='Working Hours'!$C$8,$F13980&lt;'Working Hours'!$C$9),1,0))</f>
        <v/>
      </c>
    </row>
    <row r="13981">
      <c r="A13981" s="11" t="n"/>
      <c r="B13981" s="11" t="n"/>
      <c r="C13981" s="11" t="n"/>
      <c r="E13981" s="12">
        <f>IF($A13981="","",IF(ISNUMBER($A13981),$A13981,IFERROR(DATEVALUE($A13981),"")))</f>
        <v/>
      </c>
      <c r="F13981" s="12">
        <f>IF($B13981="","",IF(ISNUMBER($B13981),HOUR($B13981)*2+MINUTE($B13981)/30,IFERROR(VALUE(LEFT($B13981,FIND(":",$B13981)-1))*2+VALUE(MID($B13981,FIND(":",$B13981)+1,2))/30,"")))</f>
        <v/>
      </c>
      <c r="G13981" s="12">
        <f>IF($E13981="","",IF(WEEKDAY($E13981,2)&lt;6,1,0))</f>
        <v/>
      </c>
      <c r="H13981" s="12">
        <f>IF(OR($E13981="",$F13981=""),"",IF(AND($G13981=1,$F13981&gt;='Working Hours'!$C$8,$F13981&lt;'Working Hours'!$C$9),1,0))</f>
        <v/>
      </c>
    </row>
    <row r="13982">
      <c r="A13982" s="11" t="n"/>
      <c r="B13982" s="11" t="n"/>
      <c r="C13982" s="11" t="n"/>
      <c r="E13982" s="12">
        <f>IF($A13982="","",IF(ISNUMBER($A13982),$A13982,IFERROR(DATEVALUE($A13982),"")))</f>
        <v/>
      </c>
      <c r="F13982" s="12">
        <f>IF($B13982="","",IF(ISNUMBER($B13982),HOUR($B13982)*2+MINUTE($B13982)/30,IFERROR(VALUE(LEFT($B13982,FIND(":",$B13982)-1))*2+VALUE(MID($B13982,FIND(":",$B13982)+1,2))/30,"")))</f>
        <v/>
      </c>
      <c r="G13982" s="12">
        <f>IF($E13982="","",IF(WEEKDAY($E13982,2)&lt;6,1,0))</f>
        <v/>
      </c>
      <c r="H13982" s="12">
        <f>IF(OR($E13982="",$F13982=""),"",IF(AND($G13982=1,$F13982&gt;='Working Hours'!$C$8,$F13982&lt;'Working Hours'!$C$9),1,0))</f>
        <v/>
      </c>
    </row>
    <row r="13983">
      <c r="A13983" s="11" t="n"/>
      <c r="B13983" s="11" t="n"/>
      <c r="C13983" s="11" t="n"/>
      <c r="E13983" s="12">
        <f>IF($A13983="","",IF(ISNUMBER($A13983),$A13983,IFERROR(DATEVALUE($A13983),"")))</f>
        <v/>
      </c>
      <c r="F13983" s="12">
        <f>IF($B13983="","",IF(ISNUMBER($B13983),HOUR($B13983)*2+MINUTE($B13983)/30,IFERROR(VALUE(LEFT($B13983,FIND(":",$B13983)-1))*2+VALUE(MID($B13983,FIND(":",$B13983)+1,2))/30,"")))</f>
        <v/>
      </c>
      <c r="G13983" s="12">
        <f>IF($E13983="","",IF(WEEKDAY($E13983,2)&lt;6,1,0))</f>
        <v/>
      </c>
      <c r="H13983" s="12">
        <f>IF(OR($E13983="",$F13983=""),"",IF(AND($G13983=1,$F13983&gt;='Working Hours'!$C$8,$F13983&lt;'Working Hours'!$C$9),1,0))</f>
        <v/>
      </c>
    </row>
    <row r="13984">
      <c r="A13984" s="11" t="n"/>
      <c r="B13984" s="11" t="n"/>
      <c r="C13984" s="11" t="n"/>
      <c r="E13984" s="12">
        <f>IF($A13984="","",IF(ISNUMBER($A13984),$A13984,IFERROR(DATEVALUE($A13984),"")))</f>
        <v/>
      </c>
      <c r="F13984" s="12">
        <f>IF($B13984="","",IF(ISNUMBER($B13984),HOUR($B13984)*2+MINUTE($B13984)/30,IFERROR(VALUE(LEFT($B13984,FIND(":",$B13984)-1))*2+VALUE(MID($B13984,FIND(":",$B13984)+1,2))/30,"")))</f>
        <v/>
      </c>
      <c r="G13984" s="12">
        <f>IF($E13984="","",IF(WEEKDAY($E13984,2)&lt;6,1,0))</f>
        <v/>
      </c>
      <c r="H13984" s="12">
        <f>IF(OR($E13984="",$F13984=""),"",IF(AND($G13984=1,$F13984&gt;='Working Hours'!$C$8,$F13984&lt;'Working Hours'!$C$9),1,0))</f>
        <v/>
      </c>
    </row>
    <row r="13985">
      <c r="A13985" s="11" t="n"/>
      <c r="B13985" s="11" t="n"/>
      <c r="C13985" s="11" t="n"/>
      <c r="E13985" s="12">
        <f>IF($A13985="","",IF(ISNUMBER($A13985),$A13985,IFERROR(DATEVALUE($A13985),"")))</f>
        <v/>
      </c>
      <c r="F13985" s="12">
        <f>IF($B13985="","",IF(ISNUMBER($B13985),HOUR($B13985)*2+MINUTE($B13985)/30,IFERROR(VALUE(LEFT($B13985,FIND(":",$B13985)-1))*2+VALUE(MID($B13985,FIND(":",$B13985)+1,2))/30,"")))</f>
        <v/>
      </c>
      <c r="G13985" s="12">
        <f>IF($E13985="","",IF(WEEKDAY($E13985,2)&lt;6,1,0))</f>
        <v/>
      </c>
      <c r="H13985" s="12">
        <f>IF(OR($E13985="",$F13985=""),"",IF(AND($G13985=1,$F13985&gt;='Working Hours'!$C$8,$F13985&lt;'Working Hours'!$C$9),1,0))</f>
        <v/>
      </c>
    </row>
    <row r="13986">
      <c r="A13986" s="11" t="n"/>
      <c r="B13986" s="11" t="n"/>
      <c r="C13986" s="11" t="n"/>
      <c r="E13986" s="12">
        <f>IF($A13986="","",IF(ISNUMBER($A13986),$A13986,IFERROR(DATEVALUE($A13986),"")))</f>
        <v/>
      </c>
      <c r="F13986" s="12">
        <f>IF($B13986="","",IF(ISNUMBER($B13986),HOUR($B13986)*2+MINUTE($B13986)/30,IFERROR(VALUE(LEFT($B13986,FIND(":",$B13986)-1))*2+VALUE(MID($B13986,FIND(":",$B13986)+1,2))/30,"")))</f>
        <v/>
      </c>
      <c r="G13986" s="12">
        <f>IF($E13986="","",IF(WEEKDAY($E13986,2)&lt;6,1,0))</f>
        <v/>
      </c>
      <c r="H13986" s="12">
        <f>IF(OR($E13986="",$F13986=""),"",IF(AND($G13986=1,$F13986&gt;='Working Hours'!$C$8,$F13986&lt;'Working Hours'!$C$9),1,0))</f>
        <v/>
      </c>
    </row>
    <row r="13987">
      <c r="A13987" s="11" t="n"/>
      <c r="B13987" s="11" t="n"/>
      <c r="C13987" s="11" t="n"/>
      <c r="E13987" s="12">
        <f>IF($A13987="","",IF(ISNUMBER($A13987),$A13987,IFERROR(DATEVALUE($A13987),"")))</f>
        <v/>
      </c>
      <c r="F13987" s="12">
        <f>IF($B13987="","",IF(ISNUMBER($B13987),HOUR($B13987)*2+MINUTE($B13987)/30,IFERROR(VALUE(LEFT($B13987,FIND(":",$B13987)-1))*2+VALUE(MID($B13987,FIND(":",$B13987)+1,2))/30,"")))</f>
        <v/>
      </c>
      <c r="G13987" s="12">
        <f>IF($E13987="","",IF(WEEKDAY($E13987,2)&lt;6,1,0))</f>
        <v/>
      </c>
      <c r="H13987" s="12">
        <f>IF(OR($E13987="",$F13987=""),"",IF(AND($G13987=1,$F13987&gt;='Working Hours'!$C$8,$F13987&lt;'Working Hours'!$C$9),1,0))</f>
        <v/>
      </c>
    </row>
    <row r="13988">
      <c r="A13988" s="11" t="n"/>
      <c r="B13988" s="11" t="n"/>
      <c r="C13988" s="11" t="n"/>
      <c r="E13988" s="12">
        <f>IF($A13988="","",IF(ISNUMBER($A13988),$A13988,IFERROR(DATEVALUE($A13988),"")))</f>
        <v/>
      </c>
      <c r="F13988" s="12">
        <f>IF($B13988="","",IF(ISNUMBER($B13988),HOUR($B13988)*2+MINUTE($B13988)/30,IFERROR(VALUE(LEFT($B13988,FIND(":",$B13988)-1))*2+VALUE(MID($B13988,FIND(":",$B13988)+1,2))/30,"")))</f>
        <v/>
      </c>
      <c r="G13988" s="12">
        <f>IF($E13988="","",IF(WEEKDAY($E13988,2)&lt;6,1,0))</f>
        <v/>
      </c>
      <c r="H13988" s="12">
        <f>IF(OR($E13988="",$F13988=""),"",IF(AND($G13988=1,$F13988&gt;='Working Hours'!$C$8,$F13988&lt;'Working Hours'!$C$9),1,0))</f>
        <v/>
      </c>
    </row>
    <row r="13989">
      <c r="A13989" s="11" t="n"/>
      <c r="B13989" s="11" t="n"/>
      <c r="C13989" s="11" t="n"/>
      <c r="E13989" s="12">
        <f>IF($A13989="","",IF(ISNUMBER($A13989),$A13989,IFERROR(DATEVALUE($A13989),"")))</f>
        <v/>
      </c>
      <c r="F13989" s="12">
        <f>IF($B13989="","",IF(ISNUMBER($B13989),HOUR($B13989)*2+MINUTE($B13989)/30,IFERROR(VALUE(LEFT($B13989,FIND(":",$B13989)-1))*2+VALUE(MID($B13989,FIND(":",$B13989)+1,2))/30,"")))</f>
        <v/>
      </c>
      <c r="G13989" s="12">
        <f>IF($E13989="","",IF(WEEKDAY($E13989,2)&lt;6,1,0))</f>
        <v/>
      </c>
      <c r="H13989" s="12">
        <f>IF(OR($E13989="",$F13989=""),"",IF(AND($G13989=1,$F13989&gt;='Working Hours'!$C$8,$F13989&lt;'Working Hours'!$C$9),1,0))</f>
        <v/>
      </c>
    </row>
    <row r="13990">
      <c r="A13990" s="11" t="n"/>
      <c r="B13990" s="11" t="n"/>
      <c r="C13990" s="11" t="n"/>
      <c r="E13990" s="12">
        <f>IF($A13990="","",IF(ISNUMBER($A13990),$A13990,IFERROR(DATEVALUE($A13990),"")))</f>
        <v/>
      </c>
      <c r="F13990" s="12">
        <f>IF($B13990="","",IF(ISNUMBER($B13990),HOUR($B13990)*2+MINUTE($B13990)/30,IFERROR(VALUE(LEFT($B13990,FIND(":",$B13990)-1))*2+VALUE(MID($B13990,FIND(":",$B13990)+1,2))/30,"")))</f>
        <v/>
      </c>
      <c r="G13990" s="12">
        <f>IF($E13990="","",IF(WEEKDAY($E13990,2)&lt;6,1,0))</f>
        <v/>
      </c>
      <c r="H13990" s="12">
        <f>IF(OR($E13990="",$F13990=""),"",IF(AND($G13990=1,$F13990&gt;='Working Hours'!$C$8,$F13990&lt;'Working Hours'!$C$9),1,0))</f>
        <v/>
      </c>
    </row>
    <row r="13991">
      <c r="A13991" s="11" t="n"/>
      <c r="B13991" s="11" t="n"/>
      <c r="C13991" s="11" t="n"/>
      <c r="E13991" s="12">
        <f>IF($A13991="","",IF(ISNUMBER($A13991),$A13991,IFERROR(DATEVALUE($A13991),"")))</f>
        <v/>
      </c>
      <c r="F13991" s="12">
        <f>IF($B13991="","",IF(ISNUMBER($B13991),HOUR($B13991)*2+MINUTE($B13991)/30,IFERROR(VALUE(LEFT($B13991,FIND(":",$B13991)-1))*2+VALUE(MID($B13991,FIND(":",$B13991)+1,2))/30,"")))</f>
        <v/>
      </c>
      <c r="G13991" s="12">
        <f>IF($E13991="","",IF(WEEKDAY($E13991,2)&lt;6,1,0))</f>
        <v/>
      </c>
      <c r="H13991" s="12">
        <f>IF(OR($E13991="",$F13991=""),"",IF(AND($G13991=1,$F13991&gt;='Working Hours'!$C$8,$F13991&lt;'Working Hours'!$C$9),1,0))</f>
        <v/>
      </c>
    </row>
    <row r="13992">
      <c r="A13992" s="11" t="n"/>
      <c r="B13992" s="11" t="n"/>
      <c r="C13992" s="11" t="n"/>
      <c r="E13992" s="12">
        <f>IF($A13992="","",IF(ISNUMBER($A13992),$A13992,IFERROR(DATEVALUE($A13992),"")))</f>
        <v/>
      </c>
      <c r="F13992" s="12">
        <f>IF($B13992="","",IF(ISNUMBER($B13992),HOUR($B13992)*2+MINUTE($B13992)/30,IFERROR(VALUE(LEFT($B13992,FIND(":",$B13992)-1))*2+VALUE(MID($B13992,FIND(":",$B13992)+1,2))/30,"")))</f>
        <v/>
      </c>
      <c r="G13992" s="12">
        <f>IF($E13992="","",IF(WEEKDAY($E13992,2)&lt;6,1,0))</f>
        <v/>
      </c>
      <c r="H13992" s="12">
        <f>IF(OR($E13992="",$F13992=""),"",IF(AND($G13992=1,$F13992&gt;='Working Hours'!$C$8,$F13992&lt;'Working Hours'!$C$9),1,0))</f>
        <v/>
      </c>
    </row>
    <row r="13993">
      <c r="A13993" s="11" t="n"/>
      <c r="B13993" s="11" t="n"/>
      <c r="C13993" s="11" t="n"/>
      <c r="E13993" s="12">
        <f>IF($A13993="","",IF(ISNUMBER($A13993),$A13993,IFERROR(DATEVALUE($A13993),"")))</f>
        <v/>
      </c>
      <c r="F13993" s="12">
        <f>IF($B13993="","",IF(ISNUMBER($B13993),HOUR($B13993)*2+MINUTE($B13993)/30,IFERROR(VALUE(LEFT($B13993,FIND(":",$B13993)-1))*2+VALUE(MID($B13993,FIND(":",$B13993)+1,2))/30,"")))</f>
        <v/>
      </c>
      <c r="G13993" s="12">
        <f>IF($E13993="","",IF(WEEKDAY($E13993,2)&lt;6,1,0))</f>
        <v/>
      </c>
      <c r="H13993" s="12">
        <f>IF(OR($E13993="",$F13993=""),"",IF(AND($G13993=1,$F13993&gt;='Working Hours'!$C$8,$F13993&lt;'Working Hours'!$C$9),1,0))</f>
        <v/>
      </c>
    </row>
    <row r="13994">
      <c r="A13994" s="11" t="n"/>
      <c r="B13994" s="11" t="n"/>
      <c r="C13994" s="11" t="n"/>
      <c r="E13994" s="12">
        <f>IF($A13994="","",IF(ISNUMBER($A13994),$A13994,IFERROR(DATEVALUE($A13994),"")))</f>
        <v/>
      </c>
      <c r="F13994" s="12">
        <f>IF($B13994="","",IF(ISNUMBER($B13994),HOUR($B13994)*2+MINUTE($B13994)/30,IFERROR(VALUE(LEFT($B13994,FIND(":",$B13994)-1))*2+VALUE(MID($B13994,FIND(":",$B13994)+1,2))/30,"")))</f>
        <v/>
      </c>
      <c r="G13994" s="12">
        <f>IF($E13994="","",IF(WEEKDAY($E13994,2)&lt;6,1,0))</f>
        <v/>
      </c>
      <c r="H13994" s="12">
        <f>IF(OR($E13994="",$F13994=""),"",IF(AND($G13994=1,$F13994&gt;='Working Hours'!$C$8,$F13994&lt;'Working Hours'!$C$9),1,0))</f>
        <v/>
      </c>
    </row>
    <row r="13995">
      <c r="A13995" s="11" t="n"/>
      <c r="B13995" s="11" t="n"/>
      <c r="C13995" s="11" t="n"/>
      <c r="E13995" s="12">
        <f>IF($A13995="","",IF(ISNUMBER($A13995),$A13995,IFERROR(DATEVALUE($A13995),"")))</f>
        <v/>
      </c>
      <c r="F13995" s="12">
        <f>IF($B13995="","",IF(ISNUMBER($B13995),HOUR($B13995)*2+MINUTE($B13995)/30,IFERROR(VALUE(LEFT($B13995,FIND(":",$B13995)-1))*2+VALUE(MID($B13995,FIND(":",$B13995)+1,2))/30,"")))</f>
        <v/>
      </c>
      <c r="G13995" s="12">
        <f>IF($E13995="","",IF(WEEKDAY($E13995,2)&lt;6,1,0))</f>
        <v/>
      </c>
      <c r="H13995" s="12">
        <f>IF(OR($E13995="",$F13995=""),"",IF(AND($G13995=1,$F13995&gt;='Working Hours'!$C$8,$F13995&lt;'Working Hours'!$C$9),1,0))</f>
        <v/>
      </c>
    </row>
    <row r="13996">
      <c r="A13996" s="11" t="n"/>
      <c r="B13996" s="11" t="n"/>
      <c r="C13996" s="11" t="n"/>
      <c r="E13996" s="12">
        <f>IF($A13996="","",IF(ISNUMBER($A13996),$A13996,IFERROR(DATEVALUE($A13996),"")))</f>
        <v/>
      </c>
      <c r="F13996" s="12">
        <f>IF($B13996="","",IF(ISNUMBER($B13996),HOUR($B13996)*2+MINUTE($B13996)/30,IFERROR(VALUE(LEFT($B13996,FIND(":",$B13996)-1))*2+VALUE(MID($B13996,FIND(":",$B13996)+1,2))/30,"")))</f>
        <v/>
      </c>
      <c r="G13996" s="12">
        <f>IF($E13996="","",IF(WEEKDAY($E13996,2)&lt;6,1,0))</f>
        <v/>
      </c>
      <c r="H13996" s="12">
        <f>IF(OR($E13996="",$F13996=""),"",IF(AND($G13996=1,$F13996&gt;='Working Hours'!$C$8,$F13996&lt;'Working Hours'!$C$9),1,0))</f>
        <v/>
      </c>
    </row>
    <row r="13997">
      <c r="A13997" s="11" t="n"/>
      <c r="B13997" s="11" t="n"/>
      <c r="C13997" s="11" t="n"/>
      <c r="E13997" s="12">
        <f>IF($A13997="","",IF(ISNUMBER($A13997),$A13997,IFERROR(DATEVALUE($A13997),"")))</f>
        <v/>
      </c>
      <c r="F13997" s="12">
        <f>IF($B13997="","",IF(ISNUMBER($B13997),HOUR($B13997)*2+MINUTE($B13997)/30,IFERROR(VALUE(LEFT($B13997,FIND(":",$B13997)-1))*2+VALUE(MID($B13997,FIND(":",$B13997)+1,2))/30,"")))</f>
        <v/>
      </c>
      <c r="G13997" s="12">
        <f>IF($E13997="","",IF(WEEKDAY($E13997,2)&lt;6,1,0))</f>
        <v/>
      </c>
      <c r="H13997" s="12">
        <f>IF(OR($E13997="",$F13997=""),"",IF(AND($G13997=1,$F13997&gt;='Working Hours'!$C$8,$F13997&lt;'Working Hours'!$C$9),1,0))</f>
        <v/>
      </c>
    </row>
    <row r="13998">
      <c r="A13998" s="11" t="n"/>
      <c r="B13998" s="11" t="n"/>
      <c r="C13998" s="11" t="n"/>
      <c r="E13998" s="12">
        <f>IF($A13998="","",IF(ISNUMBER($A13998),$A13998,IFERROR(DATEVALUE($A13998),"")))</f>
        <v/>
      </c>
      <c r="F13998" s="12">
        <f>IF($B13998="","",IF(ISNUMBER($B13998),HOUR($B13998)*2+MINUTE($B13998)/30,IFERROR(VALUE(LEFT($B13998,FIND(":",$B13998)-1))*2+VALUE(MID($B13998,FIND(":",$B13998)+1,2))/30,"")))</f>
        <v/>
      </c>
      <c r="G13998" s="12">
        <f>IF($E13998="","",IF(WEEKDAY($E13998,2)&lt;6,1,0))</f>
        <v/>
      </c>
      <c r="H13998" s="12">
        <f>IF(OR($E13998="",$F13998=""),"",IF(AND($G13998=1,$F13998&gt;='Working Hours'!$C$8,$F13998&lt;'Working Hours'!$C$9),1,0))</f>
        <v/>
      </c>
    </row>
    <row r="13999">
      <c r="A13999" s="11" t="n"/>
      <c r="B13999" s="11" t="n"/>
      <c r="C13999" s="11" t="n"/>
      <c r="E13999" s="12">
        <f>IF($A13999="","",IF(ISNUMBER($A13999),$A13999,IFERROR(DATEVALUE($A13999),"")))</f>
        <v/>
      </c>
      <c r="F13999" s="12">
        <f>IF($B13999="","",IF(ISNUMBER($B13999),HOUR($B13999)*2+MINUTE($B13999)/30,IFERROR(VALUE(LEFT($B13999,FIND(":",$B13999)-1))*2+VALUE(MID($B13999,FIND(":",$B13999)+1,2))/30,"")))</f>
        <v/>
      </c>
      <c r="G13999" s="12">
        <f>IF($E13999="","",IF(WEEKDAY($E13999,2)&lt;6,1,0))</f>
        <v/>
      </c>
      <c r="H13999" s="12">
        <f>IF(OR($E13999="",$F13999=""),"",IF(AND($G13999=1,$F13999&gt;='Working Hours'!$C$8,$F13999&lt;'Working Hours'!$C$9),1,0))</f>
        <v/>
      </c>
    </row>
    <row r="14000">
      <c r="A14000" s="11" t="n"/>
      <c r="B14000" s="11" t="n"/>
      <c r="C14000" s="11" t="n"/>
      <c r="E14000" s="12">
        <f>IF($A14000="","",IF(ISNUMBER($A14000),$A14000,IFERROR(DATEVALUE($A14000),"")))</f>
        <v/>
      </c>
      <c r="F14000" s="12">
        <f>IF($B14000="","",IF(ISNUMBER($B14000),HOUR($B14000)*2+MINUTE($B14000)/30,IFERROR(VALUE(LEFT($B14000,FIND(":",$B14000)-1))*2+VALUE(MID($B14000,FIND(":",$B14000)+1,2))/30,"")))</f>
        <v/>
      </c>
      <c r="G14000" s="12">
        <f>IF($E14000="","",IF(WEEKDAY($E14000,2)&lt;6,1,0))</f>
        <v/>
      </c>
      <c r="H14000" s="12">
        <f>IF(OR($E14000="",$F14000=""),"",IF(AND($G14000=1,$F14000&gt;='Working Hours'!$C$8,$F14000&lt;'Working Hours'!$C$9),1,0))</f>
        <v/>
      </c>
    </row>
    <row r="14001">
      <c r="A14001" s="11" t="n"/>
      <c r="B14001" s="11" t="n"/>
      <c r="C14001" s="11" t="n"/>
      <c r="E14001" s="12">
        <f>IF($A14001="","",IF(ISNUMBER($A14001),$A14001,IFERROR(DATEVALUE($A14001),"")))</f>
        <v/>
      </c>
      <c r="F14001" s="12">
        <f>IF($B14001="","",IF(ISNUMBER($B14001),HOUR($B14001)*2+MINUTE($B14001)/30,IFERROR(VALUE(LEFT($B14001,FIND(":",$B14001)-1))*2+VALUE(MID($B14001,FIND(":",$B14001)+1,2))/30,"")))</f>
        <v/>
      </c>
      <c r="G14001" s="12">
        <f>IF($E14001="","",IF(WEEKDAY($E14001,2)&lt;6,1,0))</f>
        <v/>
      </c>
      <c r="H14001" s="12">
        <f>IF(OR($E14001="",$F14001=""),"",IF(AND($G14001=1,$F14001&gt;='Working Hours'!$C$8,$F14001&lt;'Working Hours'!$C$9),1,0))</f>
        <v/>
      </c>
    </row>
    <row r="14002">
      <c r="A14002" s="11" t="n"/>
      <c r="B14002" s="11" t="n"/>
      <c r="C14002" s="11" t="n"/>
      <c r="E14002" s="12">
        <f>IF($A14002="","",IF(ISNUMBER($A14002),$A14002,IFERROR(DATEVALUE($A14002),"")))</f>
        <v/>
      </c>
      <c r="F14002" s="12">
        <f>IF($B14002="","",IF(ISNUMBER($B14002),HOUR($B14002)*2+MINUTE($B14002)/30,IFERROR(VALUE(LEFT($B14002,FIND(":",$B14002)-1))*2+VALUE(MID($B14002,FIND(":",$B14002)+1,2))/30,"")))</f>
        <v/>
      </c>
      <c r="G14002" s="12">
        <f>IF($E14002="","",IF(WEEKDAY($E14002,2)&lt;6,1,0))</f>
        <v/>
      </c>
      <c r="H14002" s="12">
        <f>IF(OR($E14002="",$F14002=""),"",IF(AND($G14002=1,$F14002&gt;='Working Hours'!$C$8,$F14002&lt;'Working Hours'!$C$9),1,0))</f>
        <v/>
      </c>
    </row>
    <row r="14003">
      <c r="A14003" s="11" t="n"/>
      <c r="B14003" s="11" t="n"/>
      <c r="C14003" s="11" t="n"/>
      <c r="E14003" s="12">
        <f>IF($A14003="","",IF(ISNUMBER($A14003),$A14003,IFERROR(DATEVALUE($A14003),"")))</f>
        <v/>
      </c>
      <c r="F14003" s="12">
        <f>IF($B14003="","",IF(ISNUMBER($B14003),HOUR($B14003)*2+MINUTE($B14003)/30,IFERROR(VALUE(LEFT($B14003,FIND(":",$B14003)-1))*2+VALUE(MID($B14003,FIND(":",$B14003)+1,2))/30,"")))</f>
        <v/>
      </c>
      <c r="G14003" s="12">
        <f>IF($E14003="","",IF(WEEKDAY($E14003,2)&lt;6,1,0))</f>
        <v/>
      </c>
      <c r="H14003" s="12">
        <f>IF(OR($E14003="",$F14003=""),"",IF(AND($G14003=1,$F14003&gt;='Working Hours'!$C$8,$F14003&lt;'Working Hours'!$C$9),1,0))</f>
        <v/>
      </c>
    </row>
    <row r="14004">
      <c r="A14004" s="11" t="n"/>
      <c r="B14004" s="11" t="n"/>
      <c r="C14004" s="11" t="n"/>
      <c r="E14004" s="12">
        <f>IF($A14004="","",IF(ISNUMBER($A14004),$A14004,IFERROR(DATEVALUE($A14004),"")))</f>
        <v/>
      </c>
      <c r="F14004" s="12">
        <f>IF($B14004="","",IF(ISNUMBER($B14004),HOUR($B14004)*2+MINUTE($B14004)/30,IFERROR(VALUE(LEFT($B14004,FIND(":",$B14004)-1))*2+VALUE(MID($B14004,FIND(":",$B14004)+1,2))/30,"")))</f>
        <v/>
      </c>
      <c r="G14004" s="12">
        <f>IF($E14004="","",IF(WEEKDAY($E14004,2)&lt;6,1,0))</f>
        <v/>
      </c>
      <c r="H14004" s="12">
        <f>IF(OR($E14004="",$F14004=""),"",IF(AND($G14004=1,$F14004&gt;='Working Hours'!$C$8,$F14004&lt;'Working Hours'!$C$9),1,0))</f>
        <v/>
      </c>
    </row>
    <row r="14005">
      <c r="A14005" s="11" t="n"/>
      <c r="B14005" s="11" t="n"/>
      <c r="C14005" s="11" t="n"/>
      <c r="E14005" s="12">
        <f>IF($A14005="","",IF(ISNUMBER($A14005),$A14005,IFERROR(DATEVALUE($A14005),"")))</f>
        <v/>
      </c>
      <c r="F14005" s="12">
        <f>IF($B14005="","",IF(ISNUMBER($B14005),HOUR($B14005)*2+MINUTE($B14005)/30,IFERROR(VALUE(LEFT($B14005,FIND(":",$B14005)-1))*2+VALUE(MID($B14005,FIND(":",$B14005)+1,2))/30,"")))</f>
        <v/>
      </c>
      <c r="G14005" s="12">
        <f>IF($E14005="","",IF(WEEKDAY($E14005,2)&lt;6,1,0))</f>
        <v/>
      </c>
      <c r="H14005" s="12">
        <f>IF(OR($E14005="",$F14005=""),"",IF(AND($G14005=1,$F14005&gt;='Working Hours'!$C$8,$F14005&lt;'Working Hours'!$C$9),1,0))</f>
        <v/>
      </c>
    </row>
    <row r="14006">
      <c r="A14006" s="11" t="n"/>
      <c r="B14006" s="11" t="n"/>
      <c r="C14006" s="11" t="n"/>
      <c r="E14006" s="12">
        <f>IF($A14006="","",IF(ISNUMBER($A14006),$A14006,IFERROR(DATEVALUE($A14006),"")))</f>
        <v/>
      </c>
      <c r="F14006" s="12">
        <f>IF($B14006="","",IF(ISNUMBER($B14006),HOUR($B14006)*2+MINUTE($B14006)/30,IFERROR(VALUE(LEFT($B14006,FIND(":",$B14006)-1))*2+VALUE(MID($B14006,FIND(":",$B14006)+1,2))/30,"")))</f>
        <v/>
      </c>
      <c r="G14006" s="12">
        <f>IF($E14006="","",IF(WEEKDAY($E14006,2)&lt;6,1,0))</f>
        <v/>
      </c>
      <c r="H14006" s="12">
        <f>IF(OR($E14006="",$F14006=""),"",IF(AND($G14006=1,$F14006&gt;='Working Hours'!$C$8,$F14006&lt;'Working Hours'!$C$9),1,0))</f>
        <v/>
      </c>
    </row>
    <row r="14007">
      <c r="A14007" s="11" t="n"/>
      <c r="B14007" s="11" t="n"/>
      <c r="C14007" s="11" t="n"/>
      <c r="E14007" s="12">
        <f>IF($A14007="","",IF(ISNUMBER($A14007),$A14007,IFERROR(DATEVALUE($A14007),"")))</f>
        <v/>
      </c>
      <c r="F14007" s="12">
        <f>IF($B14007="","",IF(ISNUMBER($B14007),HOUR($B14007)*2+MINUTE($B14007)/30,IFERROR(VALUE(LEFT($B14007,FIND(":",$B14007)-1))*2+VALUE(MID($B14007,FIND(":",$B14007)+1,2))/30,"")))</f>
        <v/>
      </c>
      <c r="G14007" s="12">
        <f>IF($E14007="","",IF(WEEKDAY($E14007,2)&lt;6,1,0))</f>
        <v/>
      </c>
      <c r="H14007" s="12">
        <f>IF(OR($E14007="",$F14007=""),"",IF(AND($G14007=1,$F14007&gt;='Working Hours'!$C$8,$F14007&lt;'Working Hours'!$C$9),1,0))</f>
        <v/>
      </c>
    </row>
    <row r="14008">
      <c r="A14008" s="11" t="n"/>
      <c r="B14008" s="11" t="n"/>
      <c r="C14008" s="11" t="n"/>
      <c r="E14008" s="12">
        <f>IF($A14008="","",IF(ISNUMBER($A14008),$A14008,IFERROR(DATEVALUE($A14008),"")))</f>
        <v/>
      </c>
      <c r="F14008" s="12">
        <f>IF($B14008="","",IF(ISNUMBER($B14008),HOUR($B14008)*2+MINUTE($B14008)/30,IFERROR(VALUE(LEFT($B14008,FIND(":",$B14008)-1))*2+VALUE(MID($B14008,FIND(":",$B14008)+1,2))/30,"")))</f>
        <v/>
      </c>
      <c r="G14008" s="12">
        <f>IF($E14008="","",IF(WEEKDAY($E14008,2)&lt;6,1,0))</f>
        <v/>
      </c>
      <c r="H14008" s="12">
        <f>IF(OR($E14008="",$F14008=""),"",IF(AND($G14008=1,$F14008&gt;='Working Hours'!$C$8,$F14008&lt;'Working Hours'!$C$9),1,0))</f>
        <v/>
      </c>
    </row>
    <row r="14009">
      <c r="A14009" s="11" t="n"/>
      <c r="B14009" s="11" t="n"/>
      <c r="C14009" s="11" t="n"/>
      <c r="E14009" s="12">
        <f>IF($A14009="","",IF(ISNUMBER($A14009),$A14009,IFERROR(DATEVALUE($A14009),"")))</f>
        <v/>
      </c>
      <c r="F14009" s="12">
        <f>IF($B14009="","",IF(ISNUMBER($B14009),HOUR($B14009)*2+MINUTE($B14009)/30,IFERROR(VALUE(LEFT($B14009,FIND(":",$B14009)-1))*2+VALUE(MID($B14009,FIND(":",$B14009)+1,2))/30,"")))</f>
        <v/>
      </c>
      <c r="G14009" s="12">
        <f>IF($E14009="","",IF(WEEKDAY($E14009,2)&lt;6,1,0))</f>
        <v/>
      </c>
      <c r="H14009" s="12">
        <f>IF(OR($E14009="",$F14009=""),"",IF(AND($G14009=1,$F14009&gt;='Working Hours'!$C$8,$F14009&lt;'Working Hours'!$C$9),1,0))</f>
        <v/>
      </c>
    </row>
    <row r="14010">
      <c r="A14010" s="11" t="n"/>
      <c r="B14010" s="11" t="n"/>
      <c r="C14010" s="11" t="n"/>
      <c r="E14010" s="12">
        <f>IF($A14010="","",IF(ISNUMBER($A14010),$A14010,IFERROR(DATEVALUE($A14010),"")))</f>
        <v/>
      </c>
      <c r="F14010" s="12">
        <f>IF($B14010="","",IF(ISNUMBER($B14010),HOUR($B14010)*2+MINUTE($B14010)/30,IFERROR(VALUE(LEFT($B14010,FIND(":",$B14010)-1))*2+VALUE(MID($B14010,FIND(":",$B14010)+1,2))/30,"")))</f>
        <v/>
      </c>
      <c r="G14010" s="12">
        <f>IF($E14010="","",IF(WEEKDAY($E14010,2)&lt;6,1,0))</f>
        <v/>
      </c>
      <c r="H14010" s="12">
        <f>IF(OR($E14010="",$F14010=""),"",IF(AND($G14010=1,$F14010&gt;='Working Hours'!$C$8,$F14010&lt;'Working Hours'!$C$9),1,0))</f>
        <v/>
      </c>
    </row>
    <row r="14011">
      <c r="A14011" s="11" t="n"/>
      <c r="B14011" s="11" t="n"/>
      <c r="C14011" s="11" t="n"/>
      <c r="E14011" s="12">
        <f>IF($A14011="","",IF(ISNUMBER($A14011),$A14011,IFERROR(DATEVALUE($A14011),"")))</f>
        <v/>
      </c>
      <c r="F14011" s="12">
        <f>IF($B14011="","",IF(ISNUMBER($B14011),HOUR($B14011)*2+MINUTE($B14011)/30,IFERROR(VALUE(LEFT($B14011,FIND(":",$B14011)-1))*2+VALUE(MID($B14011,FIND(":",$B14011)+1,2))/30,"")))</f>
        <v/>
      </c>
      <c r="G14011" s="12">
        <f>IF($E14011="","",IF(WEEKDAY($E14011,2)&lt;6,1,0))</f>
        <v/>
      </c>
      <c r="H14011" s="12">
        <f>IF(OR($E14011="",$F14011=""),"",IF(AND($G14011=1,$F14011&gt;='Working Hours'!$C$8,$F14011&lt;'Working Hours'!$C$9),1,0))</f>
        <v/>
      </c>
    </row>
    <row r="14012">
      <c r="A14012" s="11" t="n"/>
      <c r="B14012" s="11" t="n"/>
      <c r="C14012" s="11" t="n"/>
      <c r="E14012" s="12">
        <f>IF($A14012="","",IF(ISNUMBER($A14012),$A14012,IFERROR(DATEVALUE($A14012),"")))</f>
        <v/>
      </c>
      <c r="F14012" s="12">
        <f>IF($B14012="","",IF(ISNUMBER($B14012),HOUR($B14012)*2+MINUTE($B14012)/30,IFERROR(VALUE(LEFT($B14012,FIND(":",$B14012)-1))*2+VALUE(MID($B14012,FIND(":",$B14012)+1,2))/30,"")))</f>
        <v/>
      </c>
      <c r="G14012" s="12">
        <f>IF($E14012="","",IF(WEEKDAY($E14012,2)&lt;6,1,0))</f>
        <v/>
      </c>
      <c r="H14012" s="12">
        <f>IF(OR($E14012="",$F14012=""),"",IF(AND($G14012=1,$F14012&gt;='Working Hours'!$C$8,$F14012&lt;'Working Hours'!$C$9),1,0))</f>
        <v/>
      </c>
    </row>
    <row r="14013">
      <c r="A14013" s="11" t="n"/>
      <c r="B14013" s="11" t="n"/>
      <c r="C14013" s="11" t="n"/>
      <c r="E14013" s="12">
        <f>IF($A14013="","",IF(ISNUMBER($A14013),$A14013,IFERROR(DATEVALUE($A14013),"")))</f>
        <v/>
      </c>
      <c r="F14013" s="12">
        <f>IF($B14013="","",IF(ISNUMBER($B14013),HOUR($B14013)*2+MINUTE($B14013)/30,IFERROR(VALUE(LEFT($B14013,FIND(":",$B14013)-1))*2+VALUE(MID($B14013,FIND(":",$B14013)+1,2))/30,"")))</f>
        <v/>
      </c>
      <c r="G14013" s="12">
        <f>IF($E14013="","",IF(WEEKDAY($E14013,2)&lt;6,1,0))</f>
        <v/>
      </c>
      <c r="H14013" s="12">
        <f>IF(OR($E14013="",$F14013=""),"",IF(AND($G14013=1,$F14013&gt;='Working Hours'!$C$8,$F14013&lt;'Working Hours'!$C$9),1,0))</f>
        <v/>
      </c>
    </row>
    <row r="14014">
      <c r="A14014" s="11" t="n"/>
      <c r="B14014" s="11" t="n"/>
      <c r="C14014" s="11" t="n"/>
      <c r="E14014" s="12">
        <f>IF($A14014="","",IF(ISNUMBER($A14014),$A14014,IFERROR(DATEVALUE($A14014),"")))</f>
        <v/>
      </c>
      <c r="F14014" s="12">
        <f>IF($B14014="","",IF(ISNUMBER($B14014),HOUR($B14014)*2+MINUTE($B14014)/30,IFERROR(VALUE(LEFT($B14014,FIND(":",$B14014)-1))*2+VALUE(MID($B14014,FIND(":",$B14014)+1,2))/30,"")))</f>
        <v/>
      </c>
      <c r="G14014" s="12">
        <f>IF($E14014="","",IF(WEEKDAY($E14014,2)&lt;6,1,0))</f>
        <v/>
      </c>
      <c r="H14014" s="12">
        <f>IF(OR($E14014="",$F14014=""),"",IF(AND($G14014=1,$F14014&gt;='Working Hours'!$C$8,$F14014&lt;'Working Hours'!$C$9),1,0))</f>
        <v/>
      </c>
    </row>
    <row r="14015">
      <c r="A14015" s="11" t="n"/>
      <c r="B14015" s="11" t="n"/>
      <c r="C14015" s="11" t="n"/>
      <c r="E14015" s="12">
        <f>IF($A14015="","",IF(ISNUMBER($A14015),$A14015,IFERROR(DATEVALUE($A14015),"")))</f>
        <v/>
      </c>
      <c r="F14015" s="12">
        <f>IF($B14015="","",IF(ISNUMBER($B14015),HOUR($B14015)*2+MINUTE($B14015)/30,IFERROR(VALUE(LEFT($B14015,FIND(":",$B14015)-1))*2+VALUE(MID($B14015,FIND(":",$B14015)+1,2))/30,"")))</f>
        <v/>
      </c>
      <c r="G14015" s="12">
        <f>IF($E14015="","",IF(WEEKDAY($E14015,2)&lt;6,1,0))</f>
        <v/>
      </c>
      <c r="H14015" s="12">
        <f>IF(OR($E14015="",$F14015=""),"",IF(AND($G14015=1,$F14015&gt;='Working Hours'!$C$8,$F14015&lt;'Working Hours'!$C$9),1,0))</f>
        <v/>
      </c>
    </row>
    <row r="14016">
      <c r="A14016" s="11" t="n"/>
      <c r="B14016" s="11" t="n"/>
      <c r="C14016" s="11" t="n"/>
      <c r="E14016" s="12">
        <f>IF($A14016="","",IF(ISNUMBER($A14016),$A14016,IFERROR(DATEVALUE($A14016),"")))</f>
        <v/>
      </c>
      <c r="F14016" s="12">
        <f>IF($B14016="","",IF(ISNUMBER($B14016),HOUR($B14016)*2+MINUTE($B14016)/30,IFERROR(VALUE(LEFT($B14016,FIND(":",$B14016)-1))*2+VALUE(MID($B14016,FIND(":",$B14016)+1,2))/30,"")))</f>
        <v/>
      </c>
      <c r="G14016" s="12">
        <f>IF($E14016="","",IF(WEEKDAY($E14016,2)&lt;6,1,0))</f>
        <v/>
      </c>
      <c r="H14016" s="12">
        <f>IF(OR($E14016="",$F14016=""),"",IF(AND($G14016=1,$F14016&gt;='Working Hours'!$C$8,$F14016&lt;'Working Hours'!$C$9),1,0))</f>
        <v/>
      </c>
    </row>
    <row r="14017">
      <c r="A14017" s="11" t="n"/>
      <c r="B14017" s="11" t="n"/>
      <c r="C14017" s="11" t="n"/>
      <c r="E14017" s="12">
        <f>IF($A14017="","",IF(ISNUMBER($A14017),$A14017,IFERROR(DATEVALUE($A14017),"")))</f>
        <v/>
      </c>
      <c r="F14017" s="12">
        <f>IF($B14017="","",IF(ISNUMBER($B14017),HOUR($B14017)*2+MINUTE($B14017)/30,IFERROR(VALUE(LEFT($B14017,FIND(":",$B14017)-1))*2+VALUE(MID($B14017,FIND(":",$B14017)+1,2))/30,"")))</f>
        <v/>
      </c>
      <c r="G14017" s="12">
        <f>IF($E14017="","",IF(WEEKDAY($E14017,2)&lt;6,1,0))</f>
        <v/>
      </c>
      <c r="H14017" s="12">
        <f>IF(OR($E14017="",$F14017=""),"",IF(AND($G14017=1,$F14017&gt;='Working Hours'!$C$8,$F14017&lt;'Working Hours'!$C$9),1,0))</f>
        <v/>
      </c>
    </row>
    <row r="14018">
      <c r="A14018" s="11" t="n"/>
      <c r="B14018" s="11" t="n"/>
      <c r="C14018" s="11" t="n"/>
      <c r="E14018" s="12">
        <f>IF($A14018="","",IF(ISNUMBER($A14018),$A14018,IFERROR(DATEVALUE($A14018),"")))</f>
        <v/>
      </c>
      <c r="F14018" s="12">
        <f>IF($B14018="","",IF(ISNUMBER($B14018),HOUR($B14018)*2+MINUTE($B14018)/30,IFERROR(VALUE(LEFT($B14018,FIND(":",$B14018)-1))*2+VALUE(MID($B14018,FIND(":",$B14018)+1,2))/30,"")))</f>
        <v/>
      </c>
      <c r="G14018" s="12">
        <f>IF($E14018="","",IF(WEEKDAY($E14018,2)&lt;6,1,0))</f>
        <v/>
      </c>
      <c r="H14018" s="12">
        <f>IF(OR($E14018="",$F14018=""),"",IF(AND($G14018=1,$F14018&gt;='Working Hours'!$C$8,$F14018&lt;'Working Hours'!$C$9),1,0))</f>
        <v/>
      </c>
    </row>
    <row r="14019">
      <c r="A14019" s="11" t="n"/>
      <c r="B14019" s="11" t="n"/>
      <c r="C14019" s="11" t="n"/>
      <c r="E14019" s="12">
        <f>IF($A14019="","",IF(ISNUMBER($A14019),$A14019,IFERROR(DATEVALUE($A14019),"")))</f>
        <v/>
      </c>
      <c r="F14019" s="12">
        <f>IF($B14019="","",IF(ISNUMBER($B14019),HOUR($B14019)*2+MINUTE($B14019)/30,IFERROR(VALUE(LEFT($B14019,FIND(":",$B14019)-1))*2+VALUE(MID($B14019,FIND(":",$B14019)+1,2))/30,"")))</f>
        <v/>
      </c>
      <c r="G14019" s="12">
        <f>IF($E14019="","",IF(WEEKDAY($E14019,2)&lt;6,1,0))</f>
        <v/>
      </c>
      <c r="H14019" s="12">
        <f>IF(OR($E14019="",$F14019=""),"",IF(AND($G14019=1,$F14019&gt;='Working Hours'!$C$8,$F14019&lt;'Working Hours'!$C$9),1,0))</f>
        <v/>
      </c>
    </row>
    <row r="14020">
      <c r="A14020" s="11" t="n"/>
      <c r="B14020" s="11" t="n"/>
      <c r="C14020" s="11" t="n"/>
      <c r="E14020" s="12">
        <f>IF($A14020="","",IF(ISNUMBER($A14020),$A14020,IFERROR(DATEVALUE($A14020),"")))</f>
        <v/>
      </c>
      <c r="F14020" s="12">
        <f>IF($B14020="","",IF(ISNUMBER($B14020),HOUR($B14020)*2+MINUTE($B14020)/30,IFERROR(VALUE(LEFT($B14020,FIND(":",$B14020)-1))*2+VALUE(MID($B14020,FIND(":",$B14020)+1,2))/30,"")))</f>
        <v/>
      </c>
      <c r="G14020" s="12">
        <f>IF($E14020="","",IF(WEEKDAY($E14020,2)&lt;6,1,0))</f>
        <v/>
      </c>
      <c r="H14020" s="12">
        <f>IF(OR($E14020="",$F14020=""),"",IF(AND($G14020=1,$F14020&gt;='Working Hours'!$C$8,$F14020&lt;'Working Hours'!$C$9),1,0))</f>
        <v/>
      </c>
    </row>
    <row r="14021">
      <c r="A14021" s="11" t="n"/>
      <c r="B14021" s="11" t="n"/>
      <c r="C14021" s="11" t="n"/>
      <c r="E14021" s="12">
        <f>IF($A14021="","",IF(ISNUMBER($A14021),$A14021,IFERROR(DATEVALUE($A14021),"")))</f>
        <v/>
      </c>
      <c r="F14021" s="12">
        <f>IF($B14021="","",IF(ISNUMBER($B14021),HOUR($B14021)*2+MINUTE($B14021)/30,IFERROR(VALUE(LEFT($B14021,FIND(":",$B14021)-1))*2+VALUE(MID($B14021,FIND(":",$B14021)+1,2))/30,"")))</f>
        <v/>
      </c>
      <c r="G14021" s="12">
        <f>IF($E14021="","",IF(WEEKDAY($E14021,2)&lt;6,1,0))</f>
        <v/>
      </c>
      <c r="H14021" s="12">
        <f>IF(OR($E14021="",$F14021=""),"",IF(AND($G14021=1,$F14021&gt;='Working Hours'!$C$8,$F14021&lt;'Working Hours'!$C$9),1,0))</f>
        <v/>
      </c>
    </row>
    <row r="14022">
      <c r="A14022" s="11" t="n"/>
      <c r="B14022" s="11" t="n"/>
      <c r="C14022" s="11" t="n"/>
      <c r="E14022" s="12">
        <f>IF($A14022="","",IF(ISNUMBER($A14022),$A14022,IFERROR(DATEVALUE($A14022),"")))</f>
        <v/>
      </c>
      <c r="F14022" s="12">
        <f>IF($B14022="","",IF(ISNUMBER($B14022),HOUR($B14022)*2+MINUTE($B14022)/30,IFERROR(VALUE(LEFT($B14022,FIND(":",$B14022)-1))*2+VALUE(MID($B14022,FIND(":",$B14022)+1,2))/30,"")))</f>
        <v/>
      </c>
      <c r="G14022" s="12">
        <f>IF($E14022="","",IF(WEEKDAY($E14022,2)&lt;6,1,0))</f>
        <v/>
      </c>
      <c r="H14022" s="12">
        <f>IF(OR($E14022="",$F14022=""),"",IF(AND($G14022=1,$F14022&gt;='Working Hours'!$C$8,$F14022&lt;'Working Hours'!$C$9),1,0))</f>
        <v/>
      </c>
    </row>
    <row r="14023">
      <c r="A14023" s="11" t="n"/>
      <c r="B14023" s="11" t="n"/>
      <c r="C14023" s="11" t="n"/>
      <c r="E14023" s="12">
        <f>IF($A14023="","",IF(ISNUMBER($A14023),$A14023,IFERROR(DATEVALUE($A14023),"")))</f>
        <v/>
      </c>
      <c r="F14023" s="12">
        <f>IF($B14023="","",IF(ISNUMBER($B14023),HOUR($B14023)*2+MINUTE($B14023)/30,IFERROR(VALUE(LEFT($B14023,FIND(":",$B14023)-1))*2+VALUE(MID($B14023,FIND(":",$B14023)+1,2))/30,"")))</f>
        <v/>
      </c>
      <c r="G14023" s="12">
        <f>IF($E14023="","",IF(WEEKDAY($E14023,2)&lt;6,1,0))</f>
        <v/>
      </c>
      <c r="H14023" s="12">
        <f>IF(OR($E14023="",$F14023=""),"",IF(AND($G14023=1,$F14023&gt;='Working Hours'!$C$8,$F14023&lt;'Working Hours'!$C$9),1,0))</f>
        <v/>
      </c>
    </row>
    <row r="14024">
      <c r="A14024" s="11" t="n"/>
      <c r="B14024" s="11" t="n"/>
      <c r="C14024" s="11" t="n"/>
      <c r="E14024" s="12">
        <f>IF($A14024="","",IF(ISNUMBER($A14024),$A14024,IFERROR(DATEVALUE($A14024),"")))</f>
        <v/>
      </c>
      <c r="F14024" s="12">
        <f>IF($B14024="","",IF(ISNUMBER($B14024),HOUR($B14024)*2+MINUTE($B14024)/30,IFERROR(VALUE(LEFT($B14024,FIND(":",$B14024)-1))*2+VALUE(MID($B14024,FIND(":",$B14024)+1,2))/30,"")))</f>
        <v/>
      </c>
      <c r="G14024" s="12">
        <f>IF($E14024="","",IF(WEEKDAY($E14024,2)&lt;6,1,0))</f>
        <v/>
      </c>
      <c r="H14024" s="12">
        <f>IF(OR($E14024="",$F14024=""),"",IF(AND($G14024=1,$F14024&gt;='Working Hours'!$C$8,$F14024&lt;'Working Hours'!$C$9),1,0))</f>
        <v/>
      </c>
    </row>
    <row r="14025">
      <c r="A14025" s="11" t="n"/>
      <c r="B14025" s="11" t="n"/>
      <c r="C14025" s="11" t="n"/>
      <c r="E14025" s="12">
        <f>IF($A14025="","",IF(ISNUMBER($A14025),$A14025,IFERROR(DATEVALUE($A14025),"")))</f>
        <v/>
      </c>
      <c r="F14025" s="12">
        <f>IF($B14025="","",IF(ISNUMBER($B14025),HOUR($B14025)*2+MINUTE($B14025)/30,IFERROR(VALUE(LEFT($B14025,FIND(":",$B14025)-1))*2+VALUE(MID($B14025,FIND(":",$B14025)+1,2))/30,"")))</f>
        <v/>
      </c>
      <c r="G14025" s="12">
        <f>IF($E14025="","",IF(WEEKDAY($E14025,2)&lt;6,1,0))</f>
        <v/>
      </c>
      <c r="H14025" s="12">
        <f>IF(OR($E14025="",$F14025=""),"",IF(AND($G14025=1,$F14025&gt;='Working Hours'!$C$8,$F14025&lt;'Working Hours'!$C$9),1,0))</f>
        <v/>
      </c>
    </row>
    <row r="14026">
      <c r="A14026" s="11" t="n"/>
      <c r="B14026" s="11" t="n"/>
      <c r="C14026" s="11" t="n"/>
      <c r="E14026" s="12">
        <f>IF($A14026="","",IF(ISNUMBER($A14026),$A14026,IFERROR(DATEVALUE($A14026),"")))</f>
        <v/>
      </c>
      <c r="F14026" s="12">
        <f>IF($B14026="","",IF(ISNUMBER($B14026),HOUR($B14026)*2+MINUTE($B14026)/30,IFERROR(VALUE(LEFT($B14026,FIND(":",$B14026)-1))*2+VALUE(MID($B14026,FIND(":",$B14026)+1,2))/30,"")))</f>
        <v/>
      </c>
      <c r="G14026" s="12">
        <f>IF($E14026="","",IF(WEEKDAY($E14026,2)&lt;6,1,0))</f>
        <v/>
      </c>
      <c r="H14026" s="12">
        <f>IF(OR($E14026="",$F14026=""),"",IF(AND($G14026=1,$F14026&gt;='Working Hours'!$C$8,$F14026&lt;'Working Hours'!$C$9),1,0))</f>
        <v/>
      </c>
    </row>
    <row r="14027">
      <c r="A14027" s="11" t="n"/>
      <c r="B14027" s="11" t="n"/>
      <c r="C14027" s="11" t="n"/>
      <c r="E14027" s="12">
        <f>IF($A14027="","",IF(ISNUMBER($A14027),$A14027,IFERROR(DATEVALUE($A14027),"")))</f>
        <v/>
      </c>
      <c r="F14027" s="12">
        <f>IF($B14027="","",IF(ISNUMBER($B14027),HOUR($B14027)*2+MINUTE($B14027)/30,IFERROR(VALUE(LEFT($B14027,FIND(":",$B14027)-1))*2+VALUE(MID($B14027,FIND(":",$B14027)+1,2))/30,"")))</f>
        <v/>
      </c>
      <c r="G14027" s="12">
        <f>IF($E14027="","",IF(WEEKDAY($E14027,2)&lt;6,1,0))</f>
        <v/>
      </c>
      <c r="H14027" s="12">
        <f>IF(OR($E14027="",$F14027=""),"",IF(AND($G14027=1,$F14027&gt;='Working Hours'!$C$8,$F14027&lt;'Working Hours'!$C$9),1,0))</f>
        <v/>
      </c>
    </row>
    <row r="14028">
      <c r="A14028" s="11" t="n"/>
      <c r="B14028" s="11" t="n"/>
      <c r="C14028" s="11" t="n"/>
      <c r="E14028" s="12">
        <f>IF($A14028="","",IF(ISNUMBER($A14028),$A14028,IFERROR(DATEVALUE($A14028),"")))</f>
        <v/>
      </c>
      <c r="F14028" s="12">
        <f>IF($B14028="","",IF(ISNUMBER($B14028),HOUR($B14028)*2+MINUTE($B14028)/30,IFERROR(VALUE(LEFT($B14028,FIND(":",$B14028)-1))*2+VALUE(MID($B14028,FIND(":",$B14028)+1,2))/30,"")))</f>
        <v/>
      </c>
      <c r="G14028" s="12">
        <f>IF($E14028="","",IF(WEEKDAY($E14028,2)&lt;6,1,0))</f>
        <v/>
      </c>
      <c r="H14028" s="12">
        <f>IF(OR($E14028="",$F14028=""),"",IF(AND($G14028=1,$F14028&gt;='Working Hours'!$C$8,$F14028&lt;'Working Hours'!$C$9),1,0))</f>
        <v/>
      </c>
    </row>
    <row r="14029">
      <c r="A14029" s="11" t="n"/>
      <c r="B14029" s="11" t="n"/>
      <c r="C14029" s="11" t="n"/>
      <c r="E14029" s="12">
        <f>IF($A14029="","",IF(ISNUMBER($A14029),$A14029,IFERROR(DATEVALUE($A14029),"")))</f>
        <v/>
      </c>
      <c r="F14029" s="12">
        <f>IF($B14029="","",IF(ISNUMBER($B14029),HOUR($B14029)*2+MINUTE($B14029)/30,IFERROR(VALUE(LEFT($B14029,FIND(":",$B14029)-1))*2+VALUE(MID($B14029,FIND(":",$B14029)+1,2))/30,"")))</f>
        <v/>
      </c>
      <c r="G14029" s="12">
        <f>IF($E14029="","",IF(WEEKDAY($E14029,2)&lt;6,1,0))</f>
        <v/>
      </c>
      <c r="H14029" s="12">
        <f>IF(OR($E14029="",$F14029=""),"",IF(AND($G14029=1,$F14029&gt;='Working Hours'!$C$8,$F14029&lt;'Working Hours'!$C$9),1,0))</f>
        <v/>
      </c>
    </row>
    <row r="14030">
      <c r="A14030" s="11" t="n"/>
      <c r="B14030" s="11" t="n"/>
      <c r="C14030" s="11" t="n"/>
      <c r="E14030" s="12">
        <f>IF($A14030="","",IF(ISNUMBER($A14030),$A14030,IFERROR(DATEVALUE($A14030),"")))</f>
        <v/>
      </c>
      <c r="F14030" s="12">
        <f>IF($B14030="","",IF(ISNUMBER($B14030),HOUR($B14030)*2+MINUTE($B14030)/30,IFERROR(VALUE(LEFT($B14030,FIND(":",$B14030)-1))*2+VALUE(MID($B14030,FIND(":",$B14030)+1,2))/30,"")))</f>
        <v/>
      </c>
      <c r="G14030" s="12">
        <f>IF($E14030="","",IF(WEEKDAY($E14030,2)&lt;6,1,0))</f>
        <v/>
      </c>
      <c r="H14030" s="12">
        <f>IF(OR($E14030="",$F14030=""),"",IF(AND($G14030=1,$F14030&gt;='Working Hours'!$C$8,$F14030&lt;'Working Hours'!$C$9),1,0))</f>
        <v/>
      </c>
    </row>
    <row r="14031">
      <c r="A14031" s="11" t="n"/>
      <c r="B14031" s="11" t="n"/>
      <c r="C14031" s="11" t="n"/>
      <c r="E14031" s="12">
        <f>IF($A14031="","",IF(ISNUMBER($A14031),$A14031,IFERROR(DATEVALUE($A14031),"")))</f>
        <v/>
      </c>
      <c r="F14031" s="12">
        <f>IF($B14031="","",IF(ISNUMBER($B14031),HOUR($B14031)*2+MINUTE($B14031)/30,IFERROR(VALUE(LEFT($B14031,FIND(":",$B14031)-1))*2+VALUE(MID($B14031,FIND(":",$B14031)+1,2))/30,"")))</f>
        <v/>
      </c>
      <c r="G14031" s="12">
        <f>IF($E14031="","",IF(WEEKDAY($E14031,2)&lt;6,1,0))</f>
        <v/>
      </c>
      <c r="H14031" s="12">
        <f>IF(OR($E14031="",$F14031=""),"",IF(AND($G14031=1,$F14031&gt;='Working Hours'!$C$8,$F14031&lt;'Working Hours'!$C$9),1,0))</f>
        <v/>
      </c>
    </row>
    <row r="14032">
      <c r="A14032" s="11" t="n"/>
      <c r="B14032" s="11" t="n"/>
      <c r="C14032" s="11" t="n"/>
      <c r="E14032" s="12">
        <f>IF($A14032="","",IF(ISNUMBER($A14032),$A14032,IFERROR(DATEVALUE($A14032),"")))</f>
        <v/>
      </c>
      <c r="F14032" s="12">
        <f>IF($B14032="","",IF(ISNUMBER($B14032),HOUR($B14032)*2+MINUTE($B14032)/30,IFERROR(VALUE(LEFT($B14032,FIND(":",$B14032)-1))*2+VALUE(MID($B14032,FIND(":",$B14032)+1,2))/30,"")))</f>
        <v/>
      </c>
      <c r="G14032" s="12">
        <f>IF($E14032="","",IF(WEEKDAY($E14032,2)&lt;6,1,0))</f>
        <v/>
      </c>
      <c r="H14032" s="12">
        <f>IF(OR($E14032="",$F14032=""),"",IF(AND($G14032=1,$F14032&gt;='Working Hours'!$C$8,$F14032&lt;'Working Hours'!$C$9),1,0))</f>
        <v/>
      </c>
    </row>
    <row r="14033">
      <c r="A14033" s="11" t="n"/>
      <c r="B14033" s="11" t="n"/>
      <c r="C14033" s="11" t="n"/>
      <c r="E14033" s="12">
        <f>IF($A14033="","",IF(ISNUMBER($A14033),$A14033,IFERROR(DATEVALUE($A14033),"")))</f>
        <v/>
      </c>
      <c r="F14033" s="12">
        <f>IF($B14033="","",IF(ISNUMBER($B14033),HOUR($B14033)*2+MINUTE($B14033)/30,IFERROR(VALUE(LEFT($B14033,FIND(":",$B14033)-1))*2+VALUE(MID($B14033,FIND(":",$B14033)+1,2))/30,"")))</f>
        <v/>
      </c>
      <c r="G14033" s="12">
        <f>IF($E14033="","",IF(WEEKDAY($E14033,2)&lt;6,1,0))</f>
        <v/>
      </c>
      <c r="H14033" s="12">
        <f>IF(OR($E14033="",$F14033=""),"",IF(AND($G14033=1,$F14033&gt;='Working Hours'!$C$8,$F14033&lt;'Working Hours'!$C$9),1,0))</f>
        <v/>
      </c>
    </row>
    <row r="14034">
      <c r="A14034" s="11" t="n"/>
      <c r="B14034" s="11" t="n"/>
      <c r="C14034" s="11" t="n"/>
      <c r="E14034" s="12">
        <f>IF($A14034="","",IF(ISNUMBER($A14034),$A14034,IFERROR(DATEVALUE($A14034),"")))</f>
        <v/>
      </c>
      <c r="F14034" s="12">
        <f>IF($B14034="","",IF(ISNUMBER($B14034),HOUR($B14034)*2+MINUTE($B14034)/30,IFERROR(VALUE(LEFT($B14034,FIND(":",$B14034)-1))*2+VALUE(MID($B14034,FIND(":",$B14034)+1,2))/30,"")))</f>
        <v/>
      </c>
      <c r="G14034" s="12">
        <f>IF($E14034="","",IF(WEEKDAY($E14034,2)&lt;6,1,0))</f>
        <v/>
      </c>
      <c r="H14034" s="12">
        <f>IF(OR($E14034="",$F14034=""),"",IF(AND($G14034=1,$F14034&gt;='Working Hours'!$C$8,$F14034&lt;'Working Hours'!$C$9),1,0))</f>
        <v/>
      </c>
    </row>
    <row r="14035">
      <c r="A14035" s="11" t="n"/>
      <c r="B14035" s="11" t="n"/>
      <c r="C14035" s="11" t="n"/>
      <c r="E14035" s="12">
        <f>IF($A14035="","",IF(ISNUMBER($A14035),$A14035,IFERROR(DATEVALUE($A14035),"")))</f>
        <v/>
      </c>
      <c r="F14035" s="12">
        <f>IF($B14035="","",IF(ISNUMBER($B14035),HOUR($B14035)*2+MINUTE($B14035)/30,IFERROR(VALUE(LEFT($B14035,FIND(":",$B14035)-1))*2+VALUE(MID($B14035,FIND(":",$B14035)+1,2))/30,"")))</f>
        <v/>
      </c>
      <c r="G14035" s="12">
        <f>IF($E14035="","",IF(WEEKDAY($E14035,2)&lt;6,1,0))</f>
        <v/>
      </c>
      <c r="H14035" s="12">
        <f>IF(OR($E14035="",$F14035=""),"",IF(AND($G14035=1,$F14035&gt;='Working Hours'!$C$8,$F14035&lt;'Working Hours'!$C$9),1,0))</f>
        <v/>
      </c>
    </row>
    <row r="14036">
      <c r="A14036" s="11" t="n"/>
      <c r="B14036" s="11" t="n"/>
      <c r="C14036" s="11" t="n"/>
      <c r="E14036" s="12">
        <f>IF($A14036="","",IF(ISNUMBER($A14036),$A14036,IFERROR(DATEVALUE($A14036),"")))</f>
        <v/>
      </c>
      <c r="F14036" s="12">
        <f>IF($B14036="","",IF(ISNUMBER($B14036),HOUR($B14036)*2+MINUTE($B14036)/30,IFERROR(VALUE(LEFT($B14036,FIND(":",$B14036)-1))*2+VALUE(MID($B14036,FIND(":",$B14036)+1,2))/30,"")))</f>
        <v/>
      </c>
      <c r="G14036" s="12">
        <f>IF($E14036="","",IF(WEEKDAY($E14036,2)&lt;6,1,0))</f>
        <v/>
      </c>
      <c r="H14036" s="12">
        <f>IF(OR($E14036="",$F14036=""),"",IF(AND($G14036=1,$F14036&gt;='Working Hours'!$C$8,$F14036&lt;'Working Hours'!$C$9),1,0))</f>
        <v/>
      </c>
    </row>
    <row r="14037">
      <c r="A14037" s="11" t="n"/>
      <c r="B14037" s="11" t="n"/>
      <c r="C14037" s="11" t="n"/>
      <c r="E14037" s="12">
        <f>IF($A14037="","",IF(ISNUMBER($A14037),$A14037,IFERROR(DATEVALUE($A14037),"")))</f>
        <v/>
      </c>
      <c r="F14037" s="12">
        <f>IF($B14037="","",IF(ISNUMBER($B14037),HOUR($B14037)*2+MINUTE($B14037)/30,IFERROR(VALUE(LEFT($B14037,FIND(":",$B14037)-1))*2+VALUE(MID($B14037,FIND(":",$B14037)+1,2))/30,"")))</f>
        <v/>
      </c>
      <c r="G14037" s="12">
        <f>IF($E14037="","",IF(WEEKDAY($E14037,2)&lt;6,1,0))</f>
        <v/>
      </c>
      <c r="H14037" s="12">
        <f>IF(OR($E14037="",$F14037=""),"",IF(AND($G14037=1,$F14037&gt;='Working Hours'!$C$8,$F14037&lt;'Working Hours'!$C$9),1,0))</f>
        <v/>
      </c>
    </row>
    <row r="14038">
      <c r="A14038" s="11" t="n"/>
      <c r="B14038" s="11" t="n"/>
      <c r="C14038" s="11" t="n"/>
      <c r="E14038" s="12">
        <f>IF($A14038="","",IF(ISNUMBER($A14038),$A14038,IFERROR(DATEVALUE($A14038),"")))</f>
        <v/>
      </c>
      <c r="F14038" s="12">
        <f>IF($B14038="","",IF(ISNUMBER($B14038),HOUR($B14038)*2+MINUTE($B14038)/30,IFERROR(VALUE(LEFT($B14038,FIND(":",$B14038)-1))*2+VALUE(MID($B14038,FIND(":",$B14038)+1,2))/30,"")))</f>
        <v/>
      </c>
      <c r="G14038" s="12">
        <f>IF($E14038="","",IF(WEEKDAY($E14038,2)&lt;6,1,0))</f>
        <v/>
      </c>
      <c r="H14038" s="12">
        <f>IF(OR($E14038="",$F14038=""),"",IF(AND($G14038=1,$F14038&gt;='Working Hours'!$C$8,$F14038&lt;'Working Hours'!$C$9),1,0))</f>
        <v/>
      </c>
    </row>
    <row r="14039">
      <c r="A14039" s="11" t="n"/>
      <c r="B14039" s="11" t="n"/>
      <c r="C14039" s="11" t="n"/>
      <c r="E14039" s="12">
        <f>IF($A14039="","",IF(ISNUMBER($A14039),$A14039,IFERROR(DATEVALUE($A14039),"")))</f>
        <v/>
      </c>
      <c r="F14039" s="12">
        <f>IF($B14039="","",IF(ISNUMBER($B14039),HOUR($B14039)*2+MINUTE($B14039)/30,IFERROR(VALUE(LEFT($B14039,FIND(":",$B14039)-1))*2+VALUE(MID($B14039,FIND(":",$B14039)+1,2))/30,"")))</f>
        <v/>
      </c>
      <c r="G14039" s="12">
        <f>IF($E14039="","",IF(WEEKDAY($E14039,2)&lt;6,1,0))</f>
        <v/>
      </c>
      <c r="H14039" s="12">
        <f>IF(OR($E14039="",$F14039=""),"",IF(AND($G14039=1,$F14039&gt;='Working Hours'!$C$8,$F14039&lt;'Working Hours'!$C$9),1,0))</f>
        <v/>
      </c>
    </row>
    <row r="14040">
      <c r="A14040" s="11" t="n"/>
      <c r="B14040" s="11" t="n"/>
      <c r="C14040" s="11" t="n"/>
      <c r="E14040" s="12">
        <f>IF($A14040="","",IF(ISNUMBER($A14040),$A14040,IFERROR(DATEVALUE($A14040),"")))</f>
        <v/>
      </c>
      <c r="F14040" s="12">
        <f>IF($B14040="","",IF(ISNUMBER($B14040),HOUR($B14040)*2+MINUTE($B14040)/30,IFERROR(VALUE(LEFT($B14040,FIND(":",$B14040)-1))*2+VALUE(MID($B14040,FIND(":",$B14040)+1,2))/30,"")))</f>
        <v/>
      </c>
      <c r="G14040" s="12">
        <f>IF($E14040="","",IF(WEEKDAY($E14040,2)&lt;6,1,0))</f>
        <v/>
      </c>
      <c r="H14040" s="12">
        <f>IF(OR($E14040="",$F14040=""),"",IF(AND($G14040=1,$F14040&gt;='Working Hours'!$C$8,$F14040&lt;'Working Hours'!$C$9),1,0))</f>
        <v/>
      </c>
    </row>
    <row r="14041">
      <c r="A14041" s="11" t="n"/>
      <c r="B14041" s="11" t="n"/>
      <c r="C14041" s="11" t="n"/>
      <c r="E14041" s="12">
        <f>IF($A14041="","",IF(ISNUMBER($A14041),$A14041,IFERROR(DATEVALUE($A14041),"")))</f>
        <v/>
      </c>
      <c r="F14041" s="12">
        <f>IF($B14041="","",IF(ISNUMBER($B14041),HOUR($B14041)*2+MINUTE($B14041)/30,IFERROR(VALUE(LEFT($B14041,FIND(":",$B14041)-1))*2+VALUE(MID($B14041,FIND(":",$B14041)+1,2))/30,"")))</f>
        <v/>
      </c>
      <c r="G14041" s="12">
        <f>IF($E14041="","",IF(WEEKDAY($E14041,2)&lt;6,1,0))</f>
        <v/>
      </c>
      <c r="H14041" s="12">
        <f>IF(OR($E14041="",$F14041=""),"",IF(AND($G14041=1,$F14041&gt;='Working Hours'!$C$8,$F14041&lt;'Working Hours'!$C$9),1,0))</f>
        <v/>
      </c>
    </row>
    <row r="14042">
      <c r="A14042" s="11" t="n"/>
      <c r="B14042" s="11" t="n"/>
      <c r="C14042" s="11" t="n"/>
      <c r="E14042" s="12">
        <f>IF($A14042="","",IF(ISNUMBER($A14042),$A14042,IFERROR(DATEVALUE($A14042),"")))</f>
        <v/>
      </c>
      <c r="F14042" s="12">
        <f>IF($B14042="","",IF(ISNUMBER($B14042),HOUR($B14042)*2+MINUTE($B14042)/30,IFERROR(VALUE(LEFT($B14042,FIND(":",$B14042)-1))*2+VALUE(MID($B14042,FIND(":",$B14042)+1,2))/30,"")))</f>
        <v/>
      </c>
      <c r="G14042" s="12">
        <f>IF($E14042="","",IF(WEEKDAY($E14042,2)&lt;6,1,0))</f>
        <v/>
      </c>
      <c r="H14042" s="12">
        <f>IF(OR($E14042="",$F14042=""),"",IF(AND($G14042=1,$F14042&gt;='Working Hours'!$C$8,$F14042&lt;'Working Hours'!$C$9),1,0))</f>
        <v/>
      </c>
    </row>
    <row r="14043">
      <c r="A14043" s="11" t="n"/>
      <c r="B14043" s="11" t="n"/>
      <c r="C14043" s="11" t="n"/>
      <c r="E14043" s="12">
        <f>IF($A14043="","",IF(ISNUMBER($A14043),$A14043,IFERROR(DATEVALUE($A14043),"")))</f>
        <v/>
      </c>
      <c r="F14043" s="12">
        <f>IF($B14043="","",IF(ISNUMBER($B14043),HOUR($B14043)*2+MINUTE($B14043)/30,IFERROR(VALUE(LEFT($B14043,FIND(":",$B14043)-1))*2+VALUE(MID($B14043,FIND(":",$B14043)+1,2))/30,"")))</f>
        <v/>
      </c>
      <c r="G14043" s="12">
        <f>IF($E14043="","",IF(WEEKDAY($E14043,2)&lt;6,1,0))</f>
        <v/>
      </c>
      <c r="H14043" s="12">
        <f>IF(OR($E14043="",$F14043=""),"",IF(AND($G14043=1,$F14043&gt;='Working Hours'!$C$8,$F14043&lt;'Working Hours'!$C$9),1,0))</f>
        <v/>
      </c>
    </row>
    <row r="14044">
      <c r="A14044" s="11" t="n"/>
      <c r="B14044" s="11" t="n"/>
      <c r="C14044" s="11" t="n"/>
      <c r="E14044" s="12">
        <f>IF($A14044="","",IF(ISNUMBER($A14044),$A14044,IFERROR(DATEVALUE($A14044),"")))</f>
        <v/>
      </c>
      <c r="F14044" s="12">
        <f>IF($B14044="","",IF(ISNUMBER($B14044),HOUR($B14044)*2+MINUTE($B14044)/30,IFERROR(VALUE(LEFT($B14044,FIND(":",$B14044)-1))*2+VALUE(MID($B14044,FIND(":",$B14044)+1,2))/30,"")))</f>
        <v/>
      </c>
      <c r="G14044" s="12">
        <f>IF($E14044="","",IF(WEEKDAY($E14044,2)&lt;6,1,0))</f>
        <v/>
      </c>
      <c r="H14044" s="12">
        <f>IF(OR($E14044="",$F14044=""),"",IF(AND($G14044=1,$F14044&gt;='Working Hours'!$C$8,$F14044&lt;'Working Hours'!$C$9),1,0))</f>
        <v/>
      </c>
    </row>
    <row r="14045">
      <c r="A14045" s="11" t="n"/>
      <c r="B14045" s="11" t="n"/>
      <c r="C14045" s="11" t="n"/>
      <c r="E14045" s="12">
        <f>IF($A14045="","",IF(ISNUMBER($A14045),$A14045,IFERROR(DATEVALUE($A14045),"")))</f>
        <v/>
      </c>
      <c r="F14045" s="12">
        <f>IF($B14045="","",IF(ISNUMBER($B14045),HOUR($B14045)*2+MINUTE($B14045)/30,IFERROR(VALUE(LEFT($B14045,FIND(":",$B14045)-1))*2+VALUE(MID($B14045,FIND(":",$B14045)+1,2))/30,"")))</f>
        <v/>
      </c>
      <c r="G14045" s="12">
        <f>IF($E14045="","",IF(WEEKDAY($E14045,2)&lt;6,1,0))</f>
        <v/>
      </c>
      <c r="H14045" s="12">
        <f>IF(OR($E14045="",$F14045=""),"",IF(AND($G14045=1,$F14045&gt;='Working Hours'!$C$8,$F14045&lt;'Working Hours'!$C$9),1,0))</f>
        <v/>
      </c>
    </row>
    <row r="14046">
      <c r="A14046" s="11" t="n"/>
      <c r="B14046" s="11" t="n"/>
      <c r="C14046" s="11" t="n"/>
      <c r="E14046" s="12">
        <f>IF($A14046="","",IF(ISNUMBER($A14046),$A14046,IFERROR(DATEVALUE($A14046),"")))</f>
        <v/>
      </c>
      <c r="F14046" s="12">
        <f>IF($B14046="","",IF(ISNUMBER($B14046),HOUR($B14046)*2+MINUTE($B14046)/30,IFERROR(VALUE(LEFT($B14046,FIND(":",$B14046)-1))*2+VALUE(MID($B14046,FIND(":",$B14046)+1,2))/30,"")))</f>
        <v/>
      </c>
      <c r="G14046" s="12">
        <f>IF($E14046="","",IF(WEEKDAY($E14046,2)&lt;6,1,0))</f>
        <v/>
      </c>
      <c r="H14046" s="12">
        <f>IF(OR($E14046="",$F14046=""),"",IF(AND($G14046=1,$F14046&gt;='Working Hours'!$C$8,$F14046&lt;'Working Hours'!$C$9),1,0))</f>
        <v/>
      </c>
    </row>
    <row r="14047">
      <c r="A14047" s="11" t="n"/>
      <c r="B14047" s="11" t="n"/>
      <c r="C14047" s="11" t="n"/>
      <c r="E14047" s="12">
        <f>IF($A14047="","",IF(ISNUMBER($A14047),$A14047,IFERROR(DATEVALUE($A14047),"")))</f>
        <v/>
      </c>
      <c r="F14047" s="12">
        <f>IF($B14047="","",IF(ISNUMBER($B14047),HOUR($B14047)*2+MINUTE($B14047)/30,IFERROR(VALUE(LEFT($B14047,FIND(":",$B14047)-1))*2+VALUE(MID($B14047,FIND(":",$B14047)+1,2))/30,"")))</f>
        <v/>
      </c>
      <c r="G14047" s="12">
        <f>IF($E14047="","",IF(WEEKDAY($E14047,2)&lt;6,1,0))</f>
        <v/>
      </c>
      <c r="H14047" s="12">
        <f>IF(OR($E14047="",$F14047=""),"",IF(AND($G14047=1,$F14047&gt;='Working Hours'!$C$8,$F14047&lt;'Working Hours'!$C$9),1,0))</f>
        <v/>
      </c>
    </row>
    <row r="14048">
      <c r="A14048" s="11" t="n"/>
      <c r="B14048" s="11" t="n"/>
      <c r="C14048" s="11" t="n"/>
      <c r="E14048" s="12">
        <f>IF($A14048="","",IF(ISNUMBER($A14048),$A14048,IFERROR(DATEVALUE($A14048),"")))</f>
        <v/>
      </c>
      <c r="F14048" s="12">
        <f>IF($B14048="","",IF(ISNUMBER($B14048),HOUR($B14048)*2+MINUTE($B14048)/30,IFERROR(VALUE(LEFT($B14048,FIND(":",$B14048)-1))*2+VALUE(MID($B14048,FIND(":",$B14048)+1,2))/30,"")))</f>
        <v/>
      </c>
      <c r="G14048" s="12">
        <f>IF($E14048="","",IF(WEEKDAY($E14048,2)&lt;6,1,0))</f>
        <v/>
      </c>
      <c r="H14048" s="12">
        <f>IF(OR($E14048="",$F14048=""),"",IF(AND($G14048=1,$F14048&gt;='Working Hours'!$C$8,$F14048&lt;'Working Hours'!$C$9),1,0))</f>
        <v/>
      </c>
    </row>
    <row r="14049">
      <c r="A14049" s="11" t="n"/>
      <c r="B14049" s="11" t="n"/>
      <c r="C14049" s="11" t="n"/>
      <c r="E14049" s="12">
        <f>IF($A14049="","",IF(ISNUMBER($A14049),$A14049,IFERROR(DATEVALUE($A14049),"")))</f>
        <v/>
      </c>
      <c r="F14049" s="12">
        <f>IF($B14049="","",IF(ISNUMBER($B14049),HOUR($B14049)*2+MINUTE($B14049)/30,IFERROR(VALUE(LEFT($B14049,FIND(":",$B14049)-1))*2+VALUE(MID($B14049,FIND(":",$B14049)+1,2))/30,"")))</f>
        <v/>
      </c>
      <c r="G14049" s="12">
        <f>IF($E14049="","",IF(WEEKDAY($E14049,2)&lt;6,1,0))</f>
        <v/>
      </c>
      <c r="H14049" s="12">
        <f>IF(OR($E14049="",$F14049=""),"",IF(AND($G14049=1,$F14049&gt;='Working Hours'!$C$8,$F14049&lt;'Working Hours'!$C$9),1,0))</f>
        <v/>
      </c>
    </row>
    <row r="14050">
      <c r="A14050" s="11" t="n"/>
      <c r="B14050" s="11" t="n"/>
      <c r="C14050" s="11" t="n"/>
      <c r="E14050" s="12">
        <f>IF($A14050="","",IF(ISNUMBER($A14050),$A14050,IFERROR(DATEVALUE($A14050),"")))</f>
        <v/>
      </c>
      <c r="F14050" s="12">
        <f>IF($B14050="","",IF(ISNUMBER($B14050),HOUR($B14050)*2+MINUTE($B14050)/30,IFERROR(VALUE(LEFT($B14050,FIND(":",$B14050)-1))*2+VALUE(MID($B14050,FIND(":",$B14050)+1,2))/30,"")))</f>
        <v/>
      </c>
      <c r="G14050" s="12">
        <f>IF($E14050="","",IF(WEEKDAY($E14050,2)&lt;6,1,0))</f>
        <v/>
      </c>
      <c r="H14050" s="12">
        <f>IF(OR($E14050="",$F14050=""),"",IF(AND($G14050=1,$F14050&gt;='Working Hours'!$C$8,$F14050&lt;'Working Hours'!$C$9),1,0))</f>
        <v/>
      </c>
    </row>
    <row r="14051">
      <c r="A14051" s="11" t="n"/>
      <c r="B14051" s="11" t="n"/>
      <c r="C14051" s="11" t="n"/>
      <c r="E14051" s="12">
        <f>IF($A14051="","",IF(ISNUMBER($A14051),$A14051,IFERROR(DATEVALUE($A14051),"")))</f>
        <v/>
      </c>
      <c r="F14051" s="12">
        <f>IF($B14051="","",IF(ISNUMBER($B14051),HOUR($B14051)*2+MINUTE($B14051)/30,IFERROR(VALUE(LEFT($B14051,FIND(":",$B14051)-1))*2+VALUE(MID($B14051,FIND(":",$B14051)+1,2))/30,"")))</f>
        <v/>
      </c>
      <c r="G14051" s="12">
        <f>IF($E14051="","",IF(WEEKDAY($E14051,2)&lt;6,1,0))</f>
        <v/>
      </c>
      <c r="H14051" s="12">
        <f>IF(OR($E14051="",$F14051=""),"",IF(AND($G14051=1,$F14051&gt;='Working Hours'!$C$8,$F14051&lt;'Working Hours'!$C$9),1,0))</f>
        <v/>
      </c>
    </row>
    <row r="14052">
      <c r="A14052" s="11" t="n"/>
      <c r="B14052" s="11" t="n"/>
      <c r="C14052" s="11" t="n"/>
      <c r="E14052" s="12">
        <f>IF($A14052="","",IF(ISNUMBER($A14052),$A14052,IFERROR(DATEVALUE($A14052),"")))</f>
        <v/>
      </c>
      <c r="F14052" s="12">
        <f>IF($B14052="","",IF(ISNUMBER($B14052),HOUR($B14052)*2+MINUTE($B14052)/30,IFERROR(VALUE(LEFT($B14052,FIND(":",$B14052)-1))*2+VALUE(MID($B14052,FIND(":",$B14052)+1,2))/30,"")))</f>
        <v/>
      </c>
      <c r="G14052" s="12">
        <f>IF($E14052="","",IF(WEEKDAY($E14052,2)&lt;6,1,0))</f>
        <v/>
      </c>
      <c r="H14052" s="12">
        <f>IF(OR($E14052="",$F14052=""),"",IF(AND($G14052=1,$F14052&gt;='Working Hours'!$C$8,$F14052&lt;'Working Hours'!$C$9),1,0))</f>
        <v/>
      </c>
    </row>
    <row r="14053">
      <c r="A14053" s="11" t="n"/>
      <c r="B14053" s="11" t="n"/>
      <c r="C14053" s="11" t="n"/>
      <c r="E14053" s="12">
        <f>IF($A14053="","",IF(ISNUMBER($A14053),$A14053,IFERROR(DATEVALUE($A14053),"")))</f>
        <v/>
      </c>
      <c r="F14053" s="12">
        <f>IF($B14053="","",IF(ISNUMBER($B14053),HOUR($B14053)*2+MINUTE($B14053)/30,IFERROR(VALUE(LEFT($B14053,FIND(":",$B14053)-1))*2+VALUE(MID($B14053,FIND(":",$B14053)+1,2))/30,"")))</f>
        <v/>
      </c>
      <c r="G14053" s="12">
        <f>IF($E14053="","",IF(WEEKDAY($E14053,2)&lt;6,1,0))</f>
        <v/>
      </c>
      <c r="H14053" s="12">
        <f>IF(OR($E14053="",$F14053=""),"",IF(AND($G14053=1,$F14053&gt;='Working Hours'!$C$8,$F14053&lt;'Working Hours'!$C$9),1,0))</f>
        <v/>
      </c>
    </row>
    <row r="14054">
      <c r="A14054" s="11" t="n"/>
      <c r="B14054" s="11" t="n"/>
      <c r="C14054" s="11" t="n"/>
      <c r="E14054" s="12">
        <f>IF($A14054="","",IF(ISNUMBER($A14054),$A14054,IFERROR(DATEVALUE($A14054),"")))</f>
        <v/>
      </c>
      <c r="F14054" s="12">
        <f>IF($B14054="","",IF(ISNUMBER($B14054),HOUR($B14054)*2+MINUTE($B14054)/30,IFERROR(VALUE(LEFT($B14054,FIND(":",$B14054)-1))*2+VALUE(MID($B14054,FIND(":",$B14054)+1,2))/30,"")))</f>
        <v/>
      </c>
      <c r="G14054" s="12">
        <f>IF($E14054="","",IF(WEEKDAY($E14054,2)&lt;6,1,0))</f>
        <v/>
      </c>
      <c r="H14054" s="12">
        <f>IF(OR($E14054="",$F14054=""),"",IF(AND($G14054=1,$F14054&gt;='Working Hours'!$C$8,$F14054&lt;'Working Hours'!$C$9),1,0))</f>
        <v/>
      </c>
    </row>
    <row r="14055">
      <c r="A14055" s="11" t="n"/>
      <c r="B14055" s="11" t="n"/>
      <c r="C14055" s="11" t="n"/>
      <c r="E14055" s="12">
        <f>IF($A14055="","",IF(ISNUMBER($A14055),$A14055,IFERROR(DATEVALUE($A14055),"")))</f>
        <v/>
      </c>
      <c r="F14055" s="12">
        <f>IF($B14055="","",IF(ISNUMBER($B14055),HOUR($B14055)*2+MINUTE($B14055)/30,IFERROR(VALUE(LEFT($B14055,FIND(":",$B14055)-1))*2+VALUE(MID($B14055,FIND(":",$B14055)+1,2))/30,"")))</f>
        <v/>
      </c>
      <c r="G14055" s="12">
        <f>IF($E14055="","",IF(WEEKDAY($E14055,2)&lt;6,1,0))</f>
        <v/>
      </c>
      <c r="H14055" s="12">
        <f>IF(OR($E14055="",$F14055=""),"",IF(AND($G14055=1,$F14055&gt;='Working Hours'!$C$8,$F14055&lt;'Working Hours'!$C$9),1,0))</f>
        <v/>
      </c>
    </row>
    <row r="14056">
      <c r="A14056" s="11" t="n"/>
      <c r="B14056" s="11" t="n"/>
      <c r="C14056" s="11" t="n"/>
      <c r="E14056" s="12">
        <f>IF($A14056="","",IF(ISNUMBER($A14056),$A14056,IFERROR(DATEVALUE($A14056),"")))</f>
        <v/>
      </c>
      <c r="F14056" s="12">
        <f>IF($B14056="","",IF(ISNUMBER($B14056),HOUR($B14056)*2+MINUTE($B14056)/30,IFERROR(VALUE(LEFT($B14056,FIND(":",$B14056)-1))*2+VALUE(MID($B14056,FIND(":",$B14056)+1,2))/30,"")))</f>
        <v/>
      </c>
      <c r="G14056" s="12">
        <f>IF($E14056="","",IF(WEEKDAY($E14056,2)&lt;6,1,0))</f>
        <v/>
      </c>
      <c r="H14056" s="12">
        <f>IF(OR($E14056="",$F14056=""),"",IF(AND($G14056=1,$F14056&gt;='Working Hours'!$C$8,$F14056&lt;'Working Hours'!$C$9),1,0))</f>
        <v/>
      </c>
    </row>
    <row r="14057">
      <c r="A14057" s="11" t="n"/>
      <c r="B14057" s="11" t="n"/>
      <c r="C14057" s="11" t="n"/>
      <c r="E14057" s="12">
        <f>IF($A14057="","",IF(ISNUMBER($A14057),$A14057,IFERROR(DATEVALUE($A14057),"")))</f>
        <v/>
      </c>
      <c r="F14057" s="12">
        <f>IF($B14057="","",IF(ISNUMBER($B14057),HOUR($B14057)*2+MINUTE($B14057)/30,IFERROR(VALUE(LEFT($B14057,FIND(":",$B14057)-1))*2+VALUE(MID($B14057,FIND(":",$B14057)+1,2))/30,"")))</f>
        <v/>
      </c>
      <c r="G14057" s="12">
        <f>IF($E14057="","",IF(WEEKDAY($E14057,2)&lt;6,1,0))</f>
        <v/>
      </c>
      <c r="H14057" s="12">
        <f>IF(OR($E14057="",$F14057=""),"",IF(AND($G14057=1,$F14057&gt;='Working Hours'!$C$8,$F14057&lt;'Working Hours'!$C$9),1,0))</f>
        <v/>
      </c>
    </row>
    <row r="14058">
      <c r="A14058" s="11" t="n"/>
      <c r="B14058" s="11" t="n"/>
      <c r="C14058" s="11" t="n"/>
      <c r="E14058" s="12">
        <f>IF($A14058="","",IF(ISNUMBER($A14058),$A14058,IFERROR(DATEVALUE($A14058),"")))</f>
        <v/>
      </c>
      <c r="F14058" s="12">
        <f>IF($B14058="","",IF(ISNUMBER($B14058),HOUR($B14058)*2+MINUTE($B14058)/30,IFERROR(VALUE(LEFT($B14058,FIND(":",$B14058)-1))*2+VALUE(MID($B14058,FIND(":",$B14058)+1,2))/30,"")))</f>
        <v/>
      </c>
      <c r="G14058" s="12">
        <f>IF($E14058="","",IF(WEEKDAY($E14058,2)&lt;6,1,0))</f>
        <v/>
      </c>
      <c r="H14058" s="12">
        <f>IF(OR($E14058="",$F14058=""),"",IF(AND($G14058=1,$F14058&gt;='Working Hours'!$C$8,$F14058&lt;'Working Hours'!$C$9),1,0))</f>
        <v/>
      </c>
    </row>
    <row r="14059">
      <c r="A14059" s="11" t="n"/>
      <c r="B14059" s="11" t="n"/>
      <c r="C14059" s="11" t="n"/>
      <c r="E14059" s="12">
        <f>IF($A14059="","",IF(ISNUMBER($A14059),$A14059,IFERROR(DATEVALUE($A14059),"")))</f>
        <v/>
      </c>
      <c r="F14059" s="12">
        <f>IF($B14059="","",IF(ISNUMBER($B14059),HOUR($B14059)*2+MINUTE($B14059)/30,IFERROR(VALUE(LEFT($B14059,FIND(":",$B14059)-1))*2+VALUE(MID($B14059,FIND(":",$B14059)+1,2))/30,"")))</f>
        <v/>
      </c>
      <c r="G14059" s="12">
        <f>IF($E14059="","",IF(WEEKDAY($E14059,2)&lt;6,1,0))</f>
        <v/>
      </c>
      <c r="H14059" s="12">
        <f>IF(OR($E14059="",$F14059=""),"",IF(AND($G14059=1,$F14059&gt;='Working Hours'!$C$8,$F14059&lt;'Working Hours'!$C$9),1,0))</f>
        <v/>
      </c>
    </row>
    <row r="14060">
      <c r="A14060" s="11" t="n"/>
      <c r="B14060" s="11" t="n"/>
      <c r="C14060" s="11" t="n"/>
      <c r="E14060" s="12">
        <f>IF($A14060="","",IF(ISNUMBER($A14060),$A14060,IFERROR(DATEVALUE($A14060),"")))</f>
        <v/>
      </c>
      <c r="F14060" s="12">
        <f>IF($B14060="","",IF(ISNUMBER($B14060),HOUR($B14060)*2+MINUTE($B14060)/30,IFERROR(VALUE(LEFT($B14060,FIND(":",$B14060)-1))*2+VALUE(MID($B14060,FIND(":",$B14060)+1,2))/30,"")))</f>
        <v/>
      </c>
      <c r="G14060" s="12">
        <f>IF($E14060="","",IF(WEEKDAY($E14060,2)&lt;6,1,0))</f>
        <v/>
      </c>
      <c r="H14060" s="12">
        <f>IF(OR($E14060="",$F14060=""),"",IF(AND($G14060=1,$F14060&gt;='Working Hours'!$C$8,$F14060&lt;'Working Hours'!$C$9),1,0))</f>
        <v/>
      </c>
    </row>
    <row r="14061">
      <c r="A14061" s="11" t="n"/>
      <c r="B14061" s="11" t="n"/>
      <c r="C14061" s="11" t="n"/>
      <c r="E14061" s="12">
        <f>IF($A14061="","",IF(ISNUMBER($A14061),$A14061,IFERROR(DATEVALUE($A14061),"")))</f>
        <v/>
      </c>
      <c r="F14061" s="12">
        <f>IF($B14061="","",IF(ISNUMBER($B14061),HOUR($B14061)*2+MINUTE($B14061)/30,IFERROR(VALUE(LEFT($B14061,FIND(":",$B14061)-1))*2+VALUE(MID($B14061,FIND(":",$B14061)+1,2))/30,"")))</f>
        <v/>
      </c>
      <c r="G14061" s="12">
        <f>IF($E14061="","",IF(WEEKDAY($E14061,2)&lt;6,1,0))</f>
        <v/>
      </c>
      <c r="H14061" s="12">
        <f>IF(OR($E14061="",$F14061=""),"",IF(AND($G14061=1,$F14061&gt;='Working Hours'!$C$8,$F14061&lt;'Working Hours'!$C$9),1,0))</f>
        <v/>
      </c>
    </row>
    <row r="14062">
      <c r="A14062" s="11" t="n"/>
      <c r="B14062" s="11" t="n"/>
      <c r="C14062" s="11" t="n"/>
      <c r="E14062" s="12">
        <f>IF($A14062="","",IF(ISNUMBER($A14062),$A14062,IFERROR(DATEVALUE($A14062),"")))</f>
        <v/>
      </c>
      <c r="F14062" s="12">
        <f>IF($B14062="","",IF(ISNUMBER($B14062),HOUR($B14062)*2+MINUTE($B14062)/30,IFERROR(VALUE(LEFT($B14062,FIND(":",$B14062)-1))*2+VALUE(MID($B14062,FIND(":",$B14062)+1,2))/30,"")))</f>
        <v/>
      </c>
      <c r="G14062" s="12">
        <f>IF($E14062="","",IF(WEEKDAY($E14062,2)&lt;6,1,0))</f>
        <v/>
      </c>
      <c r="H14062" s="12">
        <f>IF(OR($E14062="",$F14062=""),"",IF(AND($G14062=1,$F14062&gt;='Working Hours'!$C$8,$F14062&lt;'Working Hours'!$C$9),1,0))</f>
        <v/>
      </c>
    </row>
    <row r="14063">
      <c r="A14063" s="11" t="n"/>
      <c r="B14063" s="11" t="n"/>
      <c r="C14063" s="11" t="n"/>
      <c r="E14063" s="12">
        <f>IF($A14063="","",IF(ISNUMBER($A14063),$A14063,IFERROR(DATEVALUE($A14063),"")))</f>
        <v/>
      </c>
      <c r="F14063" s="12">
        <f>IF($B14063="","",IF(ISNUMBER($B14063),HOUR($B14063)*2+MINUTE($B14063)/30,IFERROR(VALUE(LEFT($B14063,FIND(":",$B14063)-1))*2+VALUE(MID($B14063,FIND(":",$B14063)+1,2))/30,"")))</f>
        <v/>
      </c>
      <c r="G14063" s="12">
        <f>IF($E14063="","",IF(WEEKDAY($E14063,2)&lt;6,1,0))</f>
        <v/>
      </c>
      <c r="H14063" s="12">
        <f>IF(OR($E14063="",$F14063=""),"",IF(AND($G14063=1,$F14063&gt;='Working Hours'!$C$8,$F14063&lt;'Working Hours'!$C$9),1,0))</f>
        <v/>
      </c>
    </row>
    <row r="14064">
      <c r="A14064" s="11" t="n"/>
      <c r="B14064" s="11" t="n"/>
      <c r="C14064" s="11" t="n"/>
      <c r="E14064" s="12">
        <f>IF($A14064="","",IF(ISNUMBER($A14064),$A14064,IFERROR(DATEVALUE($A14064),"")))</f>
        <v/>
      </c>
      <c r="F14064" s="12">
        <f>IF($B14064="","",IF(ISNUMBER($B14064),HOUR($B14064)*2+MINUTE($B14064)/30,IFERROR(VALUE(LEFT($B14064,FIND(":",$B14064)-1))*2+VALUE(MID($B14064,FIND(":",$B14064)+1,2))/30,"")))</f>
        <v/>
      </c>
      <c r="G14064" s="12">
        <f>IF($E14064="","",IF(WEEKDAY($E14064,2)&lt;6,1,0))</f>
        <v/>
      </c>
      <c r="H14064" s="12">
        <f>IF(OR($E14064="",$F14064=""),"",IF(AND($G14064=1,$F14064&gt;='Working Hours'!$C$8,$F14064&lt;'Working Hours'!$C$9),1,0))</f>
        <v/>
      </c>
    </row>
    <row r="14065">
      <c r="A14065" s="11" t="n"/>
      <c r="B14065" s="11" t="n"/>
      <c r="C14065" s="11" t="n"/>
      <c r="E14065" s="12">
        <f>IF($A14065="","",IF(ISNUMBER($A14065),$A14065,IFERROR(DATEVALUE($A14065),"")))</f>
        <v/>
      </c>
      <c r="F14065" s="12">
        <f>IF($B14065="","",IF(ISNUMBER($B14065),HOUR($B14065)*2+MINUTE($B14065)/30,IFERROR(VALUE(LEFT($B14065,FIND(":",$B14065)-1))*2+VALUE(MID($B14065,FIND(":",$B14065)+1,2))/30,"")))</f>
        <v/>
      </c>
      <c r="G14065" s="12">
        <f>IF($E14065="","",IF(WEEKDAY($E14065,2)&lt;6,1,0))</f>
        <v/>
      </c>
      <c r="H14065" s="12">
        <f>IF(OR($E14065="",$F14065=""),"",IF(AND($G14065=1,$F14065&gt;='Working Hours'!$C$8,$F14065&lt;'Working Hours'!$C$9),1,0))</f>
        <v/>
      </c>
    </row>
    <row r="14066">
      <c r="A14066" s="11" t="n"/>
      <c r="B14066" s="11" t="n"/>
      <c r="C14066" s="11" t="n"/>
      <c r="E14066" s="12">
        <f>IF($A14066="","",IF(ISNUMBER($A14066),$A14066,IFERROR(DATEVALUE($A14066),"")))</f>
        <v/>
      </c>
      <c r="F14066" s="12">
        <f>IF($B14066="","",IF(ISNUMBER($B14066),HOUR($B14066)*2+MINUTE($B14066)/30,IFERROR(VALUE(LEFT($B14066,FIND(":",$B14066)-1))*2+VALUE(MID($B14066,FIND(":",$B14066)+1,2))/30,"")))</f>
        <v/>
      </c>
      <c r="G14066" s="12">
        <f>IF($E14066="","",IF(WEEKDAY($E14066,2)&lt;6,1,0))</f>
        <v/>
      </c>
      <c r="H14066" s="12">
        <f>IF(OR($E14066="",$F14066=""),"",IF(AND($G14066=1,$F14066&gt;='Working Hours'!$C$8,$F14066&lt;'Working Hours'!$C$9),1,0))</f>
        <v/>
      </c>
    </row>
    <row r="14067">
      <c r="A14067" s="11" t="n"/>
      <c r="B14067" s="11" t="n"/>
      <c r="C14067" s="11" t="n"/>
      <c r="E14067" s="12">
        <f>IF($A14067="","",IF(ISNUMBER($A14067),$A14067,IFERROR(DATEVALUE($A14067),"")))</f>
        <v/>
      </c>
      <c r="F14067" s="12">
        <f>IF($B14067="","",IF(ISNUMBER($B14067),HOUR($B14067)*2+MINUTE($B14067)/30,IFERROR(VALUE(LEFT($B14067,FIND(":",$B14067)-1))*2+VALUE(MID($B14067,FIND(":",$B14067)+1,2))/30,"")))</f>
        <v/>
      </c>
      <c r="G14067" s="12">
        <f>IF($E14067="","",IF(WEEKDAY($E14067,2)&lt;6,1,0))</f>
        <v/>
      </c>
      <c r="H14067" s="12">
        <f>IF(OR($E14067="",$F14067=""),"",IF(AND($G14067=1,$F14067&gt;='Working Hours'!$C$8,$F14067&lt;'Working Hours'!$C$9),1,0))</f>
        <v/>
      </c>
    </row>
    <row r="14068">
      <c r="A14068" s="11" t="n"/>
      <c r="B14068" s="11" t="n"/>
      <c r="C14068" s="11" t="n"/>
      <c r="E14068" s="12">
        <f>IF($A14068="","",IF(ISNUMBER($A14068),$A14068,IFERROR(DATEVALUE($A14068),"")))</f>
        <v/>
      </c>
      <c r="F14068" s="12">
        <f>IF($B14068="","",IF(ISNUMBER($B14068),HOUR($B14068)*2+MINUTE($B14068)/30,IFERROR(VALUE(LEFT($B14068,FIND(":",$B14068)-1))*2+VALUE(MID($B14068,FIND(":",$B14068)+1,2))/30,"")))</f>
        <v/>
      </c>
      <c r="G14068" s="12">
        <f>IF($E14068="","",IF(WEEKDAY($E14068,2)&lt;6,1,0))</f>
        <v/>
      </c>
      <c r="H14068" s="12">
        <f>IF(OR($E14068="",$F14068=""),"",IF(AND($G14068=1,$F14068&gt;='Working Hours'!$C$8,$F14068&lt;'Working Hours'!$C$9),1,0))</f>
        <v/>
      </c>
    </row>
    <row r="14069">
      <c r="A14069" s="11" t="n"/>
      <c r="B14069" s="11" t="n"/>
      <c r="C14069" s="11" t="n"/>
      <c r="E14069" s="12">
        <f>IF($A14069="","",IF(ISNUMBER($A14069),$A14069,IFERROR(DATEVALUE($A14069),"")))</f>
        <v/>
      </c>
      <c r="F14069" s="12">
        <f>IF($B14069="","",IF(ISNUMBER($B14069),HOUR($B14069)*2+MINUTE($B14069)/30,IFERROR(VALUE(LEFT($B14069,FIND(":",$B14069)-1))*2+VALUE(MID($B14069,FIND(":",$B14069)+1,2))/30,"")))</f>
        <v/>
      </c>
      <c r="G14069" s="12">
        <f>IF($E14069="","",IF(WEEKDAY($E14069,2)&lt;6,1,0))</f>
        <v/>
      </c>
      <c r="H14069" s="12">
        <f>IF(OR($E14069="",$F14069=""),"",IF(AND($G14069=1,$F14069&gt;='Working Hours'!$C$8,$F14069&lt;'Working Hours'!$C$9),1,0))</f>
        <v/>
      </c>
    </row>
    <row r="14070">
      <c r="A14070" s="11" t="n"/>
      <c r="B14070" s="11" t="n"/>
      <c r="C14070" s="11" t="n"/>
      <c r="E14070" s="12">
        <f>IF($A14070="","",IF(ISNUMBER($A14070),$A14070,IFERROR(DATEVALUE($A14070),"")))</f>
        <v/>
      </c>
      <c r="F14070" s="12">
        <f>IF($B14070="","",IF(ISNUMBER($B14070),HOUR($B14070)*2+MINUTE($B14070)/30,IFERROR(VALUE(LEFT($B14070,FIND(":",$B14070)-1))*2+VALUE(MID($B14070,FIND(":",$B14070)+1,2))/30,"")))</f>
        <v/>
      </c>
      <c r="G14070" s="12">
        <f>IF($E14070="","",IF(WEEKDAY($E14070,2)&lt;6,1,0))</f>
        <v/>
      </c>
      <c r="H14070" s="12">
        <f>IF(OR($E14070="",$F14070=""),"",IF(AND($G14070=1,$F14070&gt;='Working Hours'!$C$8,$F14070&lt;'Working Hours'!$C$9),1,0))</f>
        <v/>
      </c>
    </row>
    <row r="14071">
      <c r="A14071" s="11" t="n"/>
      <c r="B14071" s="11" t="n"/>
      <c r="C14071" s="11" t="n"/>
      <c r="E14071" s="12">
        <f>IF($A14071="","",IF(ISNUMBER($A14071),$A14071,IFERROR(DATEVALUE($A14071),"")))</f>
        <v/>
      </c>
      <c r="F14071" s="12">
        <f>IF($B14071="","",IF(ISNUMBER($B14071),HOUR($B14071)*2+MINUTE($B14071)/30,IFERROR(VALUE(LEFT($B14071,FIND(":",$B14071)-1))*2+VALUE(MID($B14071,FIND(":",$B14071)+1,2))/30,"")))</f>
        <v/>
      </c>
      <c r="G14071" s="12">
        <f>IF($E14071="","",IF(WEEKDAY($E14071,2)&lt;6,1,0))</f>
        <v/>
      </c>
      <c r="H14071" s="12">
        <f>IF(OR($E14071="",$F14071=""),"",IF(AND($G14071=1,$F14071&gt;='Working Hours'!$C$8,$F14071&lt;'Working Hours'!$C$9),1,0))</f>
        <v/>
      </c>
    </row>
    <row r="14072">
      <c r="A14072" s="11" t="n"/>
      <c r="B14072" s="11" t="n"/>
      <c r="C14072" s="11" t="n"/>
      <c r="E14072" s="12">
        <f>IF($A14072="","",IF(ISNUMBER($A14072),$A14072,IFERROR(DATEVALUE($A14072),"")))</f>
        <v/>
      </c>
      <c r="F14072" s="12">
        <f>IF($B14072="","",IF(ISNUMBER($B14072),HOUR($B14072)*2+MINUTE($B14072)/30,IFERROR(VALUE(LEFT($B14072,FIND(":",$B14072)-1))*2+VALUE(MID($B14072,FIND(":",$B14072)+1,2))/30,"")))</f>
        <v/>
      </c>
      <c r="G14072" s="12">
        <f>IF($E14072="","",IF(WEEKDAY($E14072,2)&lt;6,1,0))</f>
        <v/>
      </c>
      <c r="H14072" s="12">
        <f>IF(OR($E14072="",$F14072=""),"",IF(AND($G14072=1,$F14072&gt;='Working Hours'!$C$8,$F14072&lt;'Working Hours'!$C$9),1,0))</f>
        <v/>
      </c>
    </row>
    <row r="14073">
      <c r="A14073" s="11" t="n"/>
      <c r="B14073" s="11" t="n"/>
      <c r="C14073" s="11" t="n"/>
      <c r="E14073" s="12">
        <f>IF($A14073="","",IF(ISNUMBER($A14073),$A14073,IFERROR(DATEVALUE($A14073),"")))</f>
        <v/>
      </c>
      <c r="F14073" s="12">
        <f>IF($B14073="","",IF(ISNUMBER($B14073),HOUR($B14073)*2+MINUTE($B14073)/30,IFERROR(VALUE(LEFT($B14073,FIND(":",$B14073)-1))*2+VALUE(MID($B14073,FIND(":",$B14073)+1,2))/30,"")))</f>
        <v/>
      </c>
      <c r="G14073" s="12">
        <f>IF($E14073="","",IF(WEEKDAY($E14073,2)&lt;6,1,0))</f>
        <v/>
      </c>
      <c r="H14073" s="12">
        <f>IF(OR($E14073="",$F14073=""),"",IF(AND($G14073=1,$F14073&gt;='Working Hours'!$C$8,$F14073&lt;'Working Hours'!$C$9),1,0))</f>
        <v/>
      </c>
    </row>
    <row r="14074">
      <c r="A14074" s="11" t="n"/>
      <c r="B14074" s="11" t="n"/>
      <c r="C14074" s="11" t="n"/>
      <c r="E14074" s="12">
        <f>IF($A14074="","",IF(ISNUMBER($A14074),$A14074,IFERROR(DATEVALUE($A14074),"")))</f>
        <v/>
      </c>
      <c r="F14074" s="12">
        <f>IF($B14074="","",IF(ISNUMBER($B14074),HOUR($B14074)*2+MINUTE($B14074)/30,IFERROR(VALUE(LEFT($B14074,FIND(":",$B14074)-1))*2+VALUE(MID($B14074,FIND(":",$B14074)+1,2))/30,"")))</f>
        <v/>
      </c>
      <c r="G14074" s="12">
        <f>IF($E14074="","",IF(WEEKDAY($E14074,2)&lt;6,1,0))</f>
        <v/>
      </c>
      <c r="H14074" s="12">
        <f>IF(OR($E14074="",$F14074=""),"",IF(AND($G14074=1,$F14074&gt;='Working Hours'!$C$8,$F14074&lt;'Working Hours'!$C$9),1,0))</f>
        <v/>
      </c>
    </row>
    <row r="14075">
      <c r="A14075" s="11" t="n"/>
      <c r="B14075" s="11" t="n"/>
      <c r="C14075" s="11" t="n"/>
      <c r="E14075" s="12">
        <f>IF($A14075="","",IF(ISNUMBER($A14075),$A14075,IFERROR(DATEVALUE($A14075),"")))</f>
        <v/>
      </c>
      <c r="F14075" s="12">
        <f>IF($B14075="","",IF(ISNUMBER($B14075),HOUR($B14075)*2+MINUTE($B14075)/30,IFERROR(VALUE(LEFT($B14075,FIND(":",$B14075)-1))*2+VALUE(MID($B14075,FIND(":",$B14075)+1,2))/30,"")))</f>
        <v/>
      </c>
      <c r="G14075" s="12">
        <f>IF($E14075="","",IF(WEEKDAY($E14075,2)&lt;6,1,0))</f>
        <v/>
      </c>
      <c r="H14075" s="12">
        <f>IF(OR($E14075="",$F14075=""),"",IF(AND($G14075=1,$F14075&gt;='Working Hours'!$C$8,$F14075&lt;'Working Hours'!$C$9),1,0))</f>
        <v/>
      </c>
    </row>
    <row r="14076">
      <c r="A14076" s="11" t="n"/>
      <c r="B14076" s="11" t="n"/>
      <c r="C14076" s="11" t="n"/>
      <c r="E14076" s="12">
        <f>IF($A14076="","",IF(ISNUMBER($A14076),$A14076,IFERROR(DATEVALUE($A14076),"")))</f>
        <v/>
      </c>
      <c r="F14076" s="12">
        <f>IF($B14076="","",IF(ISNUMBER($B14076),HOUR($B14076)*2+MINUTE($B14076)/30,IFERROR(VALUE(LEFT($B14076,FIND(":",$B14076)-1))*2+VALUE(MID($B14076,FIND(":",$B14076)+1,2))/30,"")))</f>
        <v/>
      </c>
      <c r="G14076" s="12">
        <f>IF($E14076="","",IF(WEEKDAY($E14076,2)&lt;6,1,0))</f>
        <v/>
      </c>
      <c r="H14076" s="12">
        <f>IF(OR($E14076="",$F14076=""),"",IF(AND($G14076=1,$F14076&gt;='Working Hours'!$C$8,$F14076&lt;'Working Hours'!$C$9),1,0))</f>
        <v/>
      </c>
    </row>
    <row r="14077">
      <c r="A14077" s="11" t="n"/>
      <c r="B14077" s="11" t="n"/>
      <c r="C14077" s="11" t="n"/>
      <c r="E14077" s="12">
        <f>IF($A14077="","",IF(ISNUMBER($A14077),$A14077,IFERROR(DATEVALUE($A14077),"")))</f>
        <v/>
      </c>
      <c r="F14077" s="12">
        <f>IF($B14077="","",IF(ISNUMBER($B14077),HOUR($B14077)*2+MINUTE($B14077)/30,IFERROR(VALUE(LEFT($B14077,FIND(":",$B14077)-1))*2+VALUE(MID($B14077,FIND(":",$B14077)+1,2))/30,"")))</f>
        <v/>
      </c>
      <c r="G14077" s="12">
        <f>IF($E14077="","",IF(WEEKDAY($E14077,2)&lt;6,1,0))</f>
        <v/>
      </c>
      <c r="H14077" s="12">
        <f>IF(OR($E14077="",$F14077=""),"",IF(AND($G14077=1,$F14077&gt;='Working Hours'!$C$8,$F14077&lt;'Working Hours'!$C$9),1,0))</f>
        <v/>
      </c>
    </row>
    <row r="14078">
      <c r="A14078" s="11" t="n"/>
      <c r="B14078" s="11" t="n"/>
      <c r="C14078" s="11" t="n"/>
      <c r="E14078" s="12">
        <f>IF($A14078="","",IF(ISNUMBER($A14078),$A14078,IFERROR(DATEVALUE($A14078),"")))</f>
        <v/>
      </c>
      <c r="F14078" s="12">
        <f>IF($B14078="","",IF(ISNUMBER($B14078),HOUR($B14078)*2+MINUTE($B14078)/30,IFERROR(VALUE(LEFT($B14078,FIND(":",$B14078)-1))*2+VALUE(MID($B14078,FIND(":",$B14078)+1,2))/30,"")))</f>
        <v/>
      </c>
      <c r="G14078" s="12">
        <f>IF($E14078="","",IF(WEEKDAY($E14078,2)&lt;6,1,0))</f>
        <v/>
      </c>
      <c r="H14078" s="12">
        <f>IF(OR($E14078="",$F14078=""),"",IF(AND($G14078=1,$F14078&gt;='Working Hours'!$C$8,$F14078&lt;'Working Hours'!$C$9),1,0))</f>
        <v/>
      </c>
    </row>
    <row r="14079">
      <c r="A14079" s="11" t="n"/>
      <c r="B14079" s="11" t="n"/>
      <c r="C14079" s="11" t="n"/>
      <c r="E14079" s="12">
        <f>IF($A14079="","",IF(ISNUMBER($A14079),$A14079,IFERROR(DATEVALUE($A14079),"")))</f>
        <v/>
      </c>
      <c r="F14079" s="12">
        <f>IF($B14079="","",IF(ISNUMBER($B14079),HOUR($B14079)*2+MINUTE($B14079)/30,IFERROR(VALUE(LEFT($B14079,FIND(":",$B14079)-1))*2+VALUE(MID($B14079,FIND(":",$B14079)+1,2))/30,"")))</f>
        <v/>
      </c>
      <c r="G14079" s="12">
        <f>IF($E14079="","",IF(WEEKDAY($E14079,2)&lt;6,1,0))</f>
        <v/>
      </c>
      <c r="H14079" s="12">
        <f>IF(OR($E14079="",$F14079=""),"",IF(AND($G14079=1,$F14079&gt;='Working Hours'!$C$8,$F14079&lt;'Working Hours'!$C$9),1,0))</f>
        <v/>
      </c>
    </row>
    <row r="14080">
      <c r="A14080" s="11" t="n"/>
      <c r="B14080" s="11" t="n"/>
      <c r="C14080" s="11" t="n"/>
      <c r="E14080" s="12">
        <f>IF($A14080="","",IF(ISNUMBER($A14080),$A14080,IFERROR(DATEVALUE($A14080),"")))</f>
        <v/>
      </c>
      <c r="F14080" s="12">
        <f>IF($B14080="","",IF(ISNUMBER($B14080),HOUR($B14080)*2+MINUTE($B14080)/30,IFERROR(VALUE(LEFT($B14080,FIND(":",$B14080)-1))*2+VALUE(MID($B14080,FIND(":",$B14080)+1,2))/30,"")))</f>
        <v/>
      </c>
      <c r="G14080" s="12">
        <f>IF($E14080="","",IF(WEEKDAY($E14080,2)&lt;6,1,0))</f>
        <v/>
      </c>
      <c r="H14080" s="12">
        <f>IF(OR($E14080="",$F14080=""),"",IF(AND($G14080=1,$F14080&gt;='Working Hours'!$C$8,$F14080&lt;'Working Hours'!$C$9),1,0))</f>
        <v/>
      </c>
    </row>
    <row r="14081">
      <c r="A14081" s="11" t="n"/>
      <c r="B14081" s="11" t="n"/>
      <c r="C14081" s="11" t="n"/>
      <c r="E14081" s="12">
        <f>IF($A14081="","",IF(ISNUMBER($A14081),$A14081,IFERROR(DATEVALUE($A14081),"")))</f>
        <v/>
      </c>
      <c r="F14081" s="12">
        <f>IF($B14081="","",IF(ISNUMBER($B14081),HOUR($B14081)*2+MINUTE($B14081)/30,IFERROR(VALUE(LEFT($B14081,FIND(":",$B14081)-1))*2+VALUE(MID($B14081,FIND(":",$B14081)+1,2))/30,"")))</f>
        <v/>
      </c>
      <c r="G14081" s="12">
        <f>IF($E14081="","",IF(WEEKDAY($E14081,2)&lt;6,1,0))</f>
        <v/>
      </c>
      <c r="H14081" s="12">
        <f>IF(OR($E14081="",$F14081=""),"",IF(AND($G14081=1,$F14081&gt;='Working Hours'!$C$8,$F14081&lt;'Working Hours'!$C$9),1,0))</f>
        <v/>
      </c>
    </row>
    <row r="14082">
      <c r="A14082" s="11" t="n"/>
      <c r="B14082" s="11" t="n"/>
      <c r="C14082" s="11" t="n"/>
      <c r="E14082" s="12">
        <f>IF($A14082="","",IF(ISNUMBER($A14082),$A14082,IFERROR(DATEVALUE($A14082),"")))</f>
        <v/>
      </c>
      <c r="F14082" s="12">
        <f>IF($B14082="","",IF(ISNUMBER($B14082),HOUR($B14082)*2+MINUTE($B14082)/30,IFERROR(VALUE(LEFT($B14082,FIND(":",$B14082)-1))*2+VALUE(MID($B14082,FIND(":",$B14082)+1,2))/30,"")))</f>
        <v/>
      </c>
      <c r="G14082" s="12">
        <f>IF($E14082="","",IF(WEEKDAY($E14082,2)&lt;6,1,0))</f>
        <v/>
      </c>
      <c r="H14082" s="12">
        <f>IF(OR($E14082="",$F14082=""),"",IF(AND($G14082=1,$F14082&gt;='Working Hours'!$C$8,$F14082&lt;'Working Hours'!$C$9),1,0))</f>
        <v/>
      </c>
    </row>
    <row r="14083">
      <c r="A14083" s="11" t="n"/>
      <c r="B14083" s="11" t="n"/>
      <c r="C14083" s="11" t="n"/>
      <c r="E14083" s="12">
        <f>IF($A14083="","",IF(ISNUMBER($A14083),$A14083,IFERROR(DATEVALUE($A14083),"")))</f>
        <v/>
      </c>
      <c r="F14083" s="12">
        <f>IF($B14083="","",IF(ISNUMBER($B14083),HOUR($B14083)*2+MINUTE($B14083)/30,IFERROR(VALUE(LEFT($B14083,FIND(":",$B14083)-1))*2+VALUE(MID($B14083,FIND(":",$B14083)+1,2))/30,"")))</f>
        <v/>
      </c>
      <c r="G14083" s="12">
        <f>IF($E14083="","",IF(WEEKDAY($E14083,2)&lt;6,1,0))</f>
        <v/>
      </c>
      <c r="H14083" s="12">
        <f>IF(OR($E14083="",$F14083=""),"",IF(AND($G14083=1,$F14083&gt;='Working Hours'!$C$8,$F14083&lt;'Working Hours'!$C$9),1,0))</f>
        <v/>
      </c>
    </row>
    <row r="14084">
      <c r="A14084" s="11" t="n"/>
      <c r="B14084" s="11" t="n"/>
      <c r="C14084" s="11" t="n"/>
      <c r="E14084" s="12">
        <f>IF($A14084="","",IF(ISNUMBER($A14084),$A14084,IFERROR(DATEVALUE($A14084),"")))</f>
        <v/>
      </c>
      <c r="F14084" s="12">
        <f>IF($B14084="","",IF(ISNUMBER($B14084),HOUR($B14084)*2+MINUTE($B14084)/30,IFERROR(VALUE(LEFT($B14084,FIND(":",$B14084)-1))*2+VALUE(MID($B14084,FIND(":",$B14084)+1,2))/30,"")))</f>
        <v/>
      </c>
      <c r="G14084" s="12">
        <f>IF($E14084="","",IF(WEEKDAY($E14084,2)&lt;6,1,0))</f>
        <v/>
      </c>
      <c r="H14084" s="12">
        <f>IF(OR($E14084="",$F14084=""),"",IF(AND($G14084=1,$F14084&gt;='Working Hours'!$C$8,$F14084&lt;'Working Hours'!$C$9),1,0))</f>
        <v/>
      </c>
    </row>
    <row r="14085">
      <c r="A14085" s="11" t="n"/>
      <c r="B14085" s="11" t="n"/>
      <c r="C14085" s="11" t="n"/>
      <c r="E14085" s="12">
        <f>IF($A14085="","",IF(ISNUMBER($A14085),$A14085,IFERROR(DATEVALUE($A14085),"")))</f>
        <v/>
      </c>
      <c r="F14085" s="12">
        <f>IF($B14085="","",IF(ISNUMBER($B14085),HOUR($B14085)*2+MINUTE($B14085)/30,IFERROR(VALUE(LEFT($B14085,FIND(":",$B14085)-1))*2+VALUE(MID($B14085,FIND(":",$B14085)+1,2))/30,"")))</f>
        <v/>
      </c>
      <c r="G14085" s="12">
        <f>IF($E14085="","",IF(WEEKDAY($E14085,2)&lt;6,1,0))</f>
        <v/>
      </c>
      <c r="H14085" s="12">
        <f>IF(OR($E14085="",$F14085=""),"",IF(AND($G14085=1,$F14085&gt;='Working Hours'!$C$8,$F14085&lt;'Working Hours'!$C$9),1,0))</f>
        <v/>
      </c>
    </row>
    <row r="14086">
      <c r="A14086" s="11" t="n"/>
      <c r="B14086" s="11" t="n"/>
      <c r="C14086" s="11" t="n"/>
      <c r="E14086" s="12">
        <f>IF($A14086="","",IF(ISNUMBER($A14086),$A14086,IFERROR(DATEVALUE($A14086),"")))</f>
        <v/>
      </c>
      <c r="F14086" s="12">
        <f>IF($B14086="","",IF(ISNUMBER($B14086),HOUR($B14086)*2+MINUTE($B14086)/30,IFERROR(VALUE(LEFT($B14086,FIND(":",$B14086)-1))*2+VALUE(MID($B14086,FIND(":",$B14086)+1,2))/30,"")))</f>
        <v/>
      </c>
      <c r="G14086" s="12">
        <f>IF($E14086="","",IF(WEEKDAY($E14086,2)&lt;6,1,0))</f>
        <v/>
      </c>
      <c r="H14086" s="12">
        <f>IF(OR($E14086="",$F14086=""),"",IF(AND($G14086=1,$F14086&gt;='Working Hours'!$C$8,$F14086&lt;'Working Hours'!$C$9),1,0))</f>
        <v/>
      </c>
    </row>
    <row r="14087">
      <c r="A14087" s="11" t="n"/>
      <c r="B14087" s="11" t="n"/>
      <c r="C14087" s="11" t="n"/>
      <c r="E14087" s="12">
        <f>IF($A14087="","",IF(ISNUMBER($A14087),$A14087,IFERROR(DATEVALUE($A14087),"")))</f>
        <v/>
      </c>
      <c r="F14087" s="12">
        <f>IF($B14087="","",IF(ISNUMBER($B14087),HOUR($B14087)*2+MINUTE($B14087)/30,IFERROR(VALUE(LEFT($B14087,FIND(":",$B14087)-1))*2+VALUE(MID($B14087,FIND(":",$B14087)+1,2))/30,"")))</f>
        <v/>
      </c>
      <c r="G14087" s="12">
        <f>IF($E14087="","",IF(WEEKDAY($E14087,2)&lt;6,1,0))</f>
        <v/>
      </c>
      <c r="H14087" s="12">
        <f>IF(OR($E14087="",$F14087=""),"",IF(AND($G14087=1,$F14087&gt;='Working Hours'!$C$8,$F14087&lt;'Working Hours'!$C$9),1,0))</f>
        <v/>
      </c>
    </row>
    <row r="14088">
      <c r="A14088" s="11" t="n"/>
      <c r="B14088" s="11" t="n"/>
      <c r="C14088" s="11" t="n"/>
      <c r="E14088" s="12">
        <f>IF($A14088="","",IF(ISNUMBER($A14088),$A14088,IFERROR(DATEVALUE($A14088),"")))</f>
        <v/>
      </c>
      <c r="F14088" s="12">
        <f>IF($B14088="","",IF(ISNUMBER($B14088),HOUR($B14088)*2+MINUTE($B14088)/30,IFERROR(VALUE(LEFT($B14088,FIND(":",$B14088)-1))*2+VALUE(MID($B14088,FIND(":",$B14088)+1,2))/30,"")))</f>
        <v/>
      </c>
      <c r="G14088" s="12">
        <f>IF($E14088="","",IF(WEEKDAY($E14088,2)&lt;6,1,0))</f>
        <v/>
      </c>
      <c r="H14088" s="12">
        <f>IF(OR($E14088="",$F14088=""),"",IF(AND($G14088=1,$F14088&gt;='Working Hours'!$C$8,$F14088&lt;'Working Hours'!$C$9),1,0))</f>
        <v/>
      </c>
    </row>
    <row r="14089">
      <c r="A14089" s="11" t="n"/>
      <c r="B14089" s="11" t="n"/>
      <c r="C14089" s="11" t="n"/>
      <c r="E14089" s="12">
        <f>IF($A14089="","",IF(ISNUMBER($A14089),$A14089,IFERROR(DATEVALUE($A14089),"")))</f>
        <v/>
      </c>
      <c r="F14089" s="12">
        <f>IF($B14089="","",IF(ISNUMBER($B14089),HOUR($B14089)*2+MINUTE($B14089)/30,IFERROR(VALUE(LEFT($B14089,FIND(":",$B14089)-1))*2+VALUE(MID($B14089,FIND(":",$B14089)+1,2))/30,"")))</f>
        <v/>
      </c>
      <c r="G14089" s="12">
        <f>IF($E14089="","",IF(WEEKDAY($E14089,2)&lt;6,1,0))</f>
        <v/>
      </c>
      <c r="H14089" s="12">
        <f>IF(OR($E14089="",$F14089=""),"",IF(AND($G14089=1,$F14089&gt;='Working Hours'!$C$8,$F14089&lt;'Working Hours'!$C$9),1,0))</f>
        <v/>
      </c>
    </row>
    <row r="14090">
      <c r="A14090" s="11" t="n"/>
      <c r="B14090" s="11" t="n"/>
      <c r="C14090" s="11" t="n"/>
      <c r="E14090" s="12">
        <f>IF($A14090="","",IF(ISNUMBER($A14090),$A14090,IFERROR(DATEVALUE($A14090),"")))</f>
        <v/>
      </c>
      <c r="F14090" s="12">
        <f>IF($B14090="","",IF(ISNUMBER($B14090),HOUR($B14090)*2+MINUTE($B14090)/30,IFERROR(VALUE(LEFT($B14090,FIND(":",$B14090)-1))*2+VALUE(MID($B14090,FIND(":",$B14090)+1,2))/30,"")))</f>
        <v/>
      </c>
      <c r="G14090" s="12">
        <f>IF($E14090="","",IF(WEEKDAY($E14090,2)&lt;6,1,0))</f>
        <v/>
      </c>
      <c r="H14090" s="12">
        <f>IF(OR($E14090="",$F14090=""),"",IF(AND($G14090=1,$F14090&gt;='Working Hours'!$C$8,$F14090&lt;'Working Hours'!$C$9),1,0))</f>
        <v/>
      </c>
    </row>
    <row r="14091">
      <c r="A14091" s="11" t="n"/>
      <c r="B14091" s="11" t="n"/>
      <c r="C14091" s="11" t="n"/>
      <c r="E14091" s="12">
        <f>IF($A14091="","",IF(ISNUMBER($A14091),$A14091,IFERROR(DATEVALUE($A14091),"")))</f>
        <v/>
      </c>
      <c r="F14091" s="12">
        <f>IF($B14091="","",IF(ISNUMBER($B14091),HOUR($B14091)*2+MINUTE($B14091)/30,IFERROR(VALUE(LEFT($B14091,FIND(":",$B14091)-1))*2+VALUE(MID($B14091,FIND(":",$B14091)+1,2))/30,"")))</f>
        <v/>
      </c>
      <c r="G14091" s="12">
        <f>IF($E14091="","",IF(WEEKDAY($E14091,2)&lt;6,1,0))</f>
        <v/>
      </c>
      <c r="H14091" s="12">
        <f>IF(OR($E14091="",$F14091=""),"",IF(AND($G14091=1,$F14091&gt;='Working Hours'!$C$8,$F14091&lt;'Working Hours'!$C$9),1,0))</f>
        <v/>
      </c>
    </row>
    <row r="14092">
      <c r="A14092" s="11" t="n"/>
      <c r="B14092" s="11" t="n"/>
      <c r="C14092" s="11" t="n"/>
      <c r="E14092" s="12">
        <f>IF($A14092="","",IF(ISNUMBER($A14092),$A14092,IFERROR(DATEVALUE($A14092),"")))</f>
        <v/>
      </c>
      <c r="F14092" s="12">
        <f>IF($B14092="","",IF(ISNUMBER($B14092),HOUR($B14092)*2+MINUTE($B14092)/30,IFERROR(VALUE(LEFT($B14092,FIND(":",$B14092)-1))*2+VALUE(MID($B14092,FIND(":",$B14092)+1,2))/30,"")))</f>
        <v/>
      </c>
      <c r="G14092" s="12">
        <f>IF($E14092="","",IF(WEEKDAY($E14092,2)&lt;6,1,0))</f>
        <v/>
      </c>
      <c r="H14092" s="12">
        <f>IF(OR($E14092="",$F14092=""),"",IF(AND($G14092=1,$F14092&gt;='Working Hours'!$C$8,$F14092&lt;'Working Hours'!$C$9),1,0))</f>
        <v/>
      </c>
    </row>
    <row r="14093">
      <c r="A14093" s="11" t="n"/>
      <c r="B14093" s="11" t="n"/>
      <c r="C14093" s="11" t="n"/>
      <c r="E14093" s="12">
        <f>IF($A14093="","",IF(ISNUMBER($A14093),$A14093,IFERROR(DATEVALUE($A14093),"")))</f>
        <v/>
      </c>
      <c r="F14093" s="12">
        <f>IF($B14093="","",IF(ISNUMBER($B14093),HOUR($B14093)*2+MINUTE($B14093)/30,IFERROR(VALUE(LEFT($B14093,FIND(":",$B14093)-1))*2+VALUE(MID($B14093,FIND(":",$B14093)+1,2))/30,"")))</f>
        <v/>
      </c>
      <c r="G14093" s="12">
        <f>IF($E14093="","",IF(WEEKDAY($E14093,2)&lt;6,1,0))</f>
        <v/>
      </c>
      <c r="H14093" s="12">
        <f>IF(OR($E14093="",$F14093=""),"",IF(AND($G14093=1,$F14093&gt;='Working Hours'!$C$8,$F14093&lt;'Working Hours'!$C$9),1,0))</f>
        <v/>
      </c>
    </row>
    <row r="14094">
      <c r="A14094" s="11" t="n"/>
      <c r="B14094" s="11" t="n"/>
      <c r="C14094" s="11" t="n"/>
      <c r="E14094" s="12">
        <f>IF($A14094="","",IF(ISNUMBER($A14094),$A14094,IFERROR(DATEVALUE($A14094),"")))</f>
        <v/>
      </c>
      <c r="F14094" s="12">
        <f>IF($B14094="","",IF(ISNUMBER($B14094),HOUR($B14094)*2+MINUTE($B14094)/30,IFERROR(VALUE(LEFT($B14094,FIND(":",$B14094)-1))*2+VALUE(MID($B14094,FIND(":",$B14094)+1,2))/30,"")))</f>
        <v/>
      </c>
      <c r="G14094" s="12">
        <f>IF($E14094="","",IF(WEEKDAY($E14094,2)&lt;6,1,0))</f>
        <v/>
      </c>
      <c r="H14094" s="12">
        <f>IF(OR($E14094="",$F14094=""),"",IF(AND($G14094=1,$F14094&gt;='Working Hours'!$C$8,$F14094&lt;'Working Hours'!$C$9),1,0))</f>
        <v/>
      </c>
    </row>
    <row r="14095">
      <c r="A14095" s="11" t="n"/>
      <c r="B14095" s="11" t="n"/>
      <c r="C14095" s="11" t="n"/>
      <c r="E14095" s="12">
        <f>IF($A14095="","",IF(ISNUMBER($A14095),$A14095,IFERROR(DATEVALUE($A14095),"")))</f>
        <v/>
      </c>
      <c r="F14095" s="12">
        <f>IF($B14095="","",IF(ISNUMBER($B14095),HOUR($B14095)*2+MINUTE($B14095)/30,IFERROR(VALUE(LEFT($B14095,FIND(":",$B14095)-1))*2+VALUE(MID($B14095,FIND(":",$B14095)+1,2))/30,"")))</f>
        <v/>
      </c>
      <c r="G14095" s="12">
        <f>IF($E14095="","",IF(WEEKDAY($E14095,2)&lt;6,1,0))</f>
        <v/>
      </c>
      <c r="H14095" s="12">
        <f>IF(OR($E14095="",$F14095=""),"",IF(AND($G14095=1,$F14095&gt;='Working Hours'!$C$8,$F14095&lt;'Working Hours'!$C$9),1,0))</f>
        <v/>
      </c>
    </row>
    <row r="14096">
      <c r="A14096" s="11" t="n"/>
      <c r="B14096" s="11" t="n"/>
      <c r="C14096" s="11" t="n"/>
      <c r="E14096" s="12">
        <f>IF($A14096="","",IF(ISNUMBER($A14096),$A14096,IFERROR(DATEVALUE($A14096),"")))</f>
        <v/>
      </c>
      <c r="F14096" s="12">
        <f>IF($B14096="","",IF(ISNUMBER($B14096),HOUR($B14096)*2+MINUTE($B14096)/30,IFERROR(VALUE(LEFT($B14096,FIND(":",$B14096)-1))*2+VALUE(MID($B14096,FIND(":",$B14096)+1,2))/30,"")))</f>
        <v/>
      </c>
      <c r="G14096" s="12">
        <f>IF($E14096="","",IF(WEEKDAY($E14096,2)&lt;6,1,0))</f>
        <v/>
      </c>
      <c r="H14096" s="12">
        <f>IF(OR($E14096="",$F14096=""),"",IF(AND($G14096=1,$F14096&gt;='Working Hours'!$C$8,$F14096&lt;'Working Hours'!$C$9),1,0))</f>
        <v/>
      </c>
    </row>
    <row r="14097">
      <c r="A14097" s="11" t="n"/>
      <c r="B14097" s="11" t="n"/>
      <c r="C14097" s="11" t="n"/>
      <c r="E14097" s="12">
        <f>IF($A14097="","",IF(ISNUMBER($A14097),$A14097,IFERROR(DATEVALUE($A14097),"")))</f>
        <v/>
      </c>
      <c r="F14097" s="12">
        <f>IF($B14097="","",IF(ISNUMBER($B14097),HOUR($B14097)*2+MINUTE($B14097)/30,IFERROR(VALUE(LEFT($B14097,FIND(":",$B14097)-1))*2+VALUE(MID($B14097,FIND(":",$B14097)+1,2))/30,"")))</f>
        <v/>
      </c>
      <c r="G14097" s="12">
        <f>IF($E14097="","",IF(WEEKDAY($E14097,2)&lt;6,1,0))</f>
        <v/>
      </c>
      <c r="H14097" s="12">
        <f>IF(OR($E14097="",$F14097=""),"",IF(AND($G14097=1,$F14097&gt;='Working Hours'!$C$8,$F14097&lt;'Working Hours'!$C$9),1,0))</f>
        <v/>
      </c>
    </row>
    <row r="14098">
      <c r="A14098" s="11" t="n"/>
      <c r="B14098" s="11" t="n"/>
      <c r="C14098" s="11" t="n"/>
      <c r="E14098" s="12">
        <f>IF($A14098="","",IF(ISNUMBER($A14098),$A14098,IFERROR(DATEVALUE($A14098),"")))</f>
        <v/>
      </c>
      <c r="F14098" s="12">
        <f>IF($B14098="","",IF(ISNUMBER($B14098),HOUR($B14098)*2+MINUTE($B14098)/30,IFERROR(VALUE(LEFT($B14098,FIND(":",$B14098)-1))*2+VALUE(MID($B14098,FIND(":",$B14098)+1,2))/30,"")))</f>
        <v/>
      </c>
      <c r="G14098" s="12">
        <f>IF($E14098="","",IF(WEEKDAY($E14098,2)&lt;6,1,0))</f>
        <v/>
      </c>
      <c r="H14098" s="12">
        <f>IF(OR($E14098="",$F14098=""),"",IF(AND($G14098=1,$F14098&gt;='Working Hours'!$C$8,$F14098&lt;'Working Hours'!$C$9),1,0))</f>
        <v/>
      </c>
    </row>
    <row r="14099">
      <c r="A14099" s="11" t="n"/>
      <c r="B14099" s="11" t="n"/>
      <c r="C14099" s="11" t="n"/>
      <c r="E14099" s="12">
        <f>IF($A14099="","",IF(ISNUMBER($A14099),$A14099,IFERROR(DATEVALUE($A14099),"")))</f>
        <v/>
      </c>
      <c r="F14099" s="12">
        <f>IF($B14099="","",IF(ISNUMBER($B14099),HOUR($B14099)*2+MINUTE($B14099)/30,IFERROR(VALUE(LEFT($B14099,FIND(":",$B14099)-1))*2+VALUE(MID($B14099,FIND(":",$B14099)+1,2))/30,"")))</f>
        <v/>
      </c>
      <c r="G14099" s="12">
        <f>IF($E14099="","",IF(WEEKDAY($E14099,2)&lt;6,1,0))</f>
        <v/>
      </c>
      <c r="H14099" s="12">
        <f>IF(OR($E14099="",$F14099=""),"",IF(AND($G14099=1,$F14099&gt;='Working Hours'!$C$8,$F14099&lt;'Working Hours'!$C$9),1,0))</f>
        <v/>
      </c>
    </row>
    <row r="14100">
      <c r="A14100" s="11" t="n"/>
      <c r="B14100" s="11" t="n"/>
      <c r="C14100" s="11" t="n"/>
      <c r="E14100" s="12">
        <f>IF($A14100="","",IF(ISNUMBER($A14100),$A14100,IFERROR(DATEVALUE($A14100),"")))</f>
        <v/>
      </c>
      <c r="F14100" s="12">
        <f>IF($B14100="","",IF(ISNUMBER($B14100),HOUR($B14100)*2+MINUTE($B14100)/30,IFERROR(VALUE(LEFT($B14100,FIND(":",$B14100)-1))*2+VALUE(MID($B14100,FIND(":",$B14100)+1,2))/30,"")))</f>
        <v/>
      </c>
      <c r="G14100" s="12">
        <f>IF($E14100="","",IF(WEEKDAY($E14100,2)&lt;6,1,0))</f>
        <v/>
      </c>
      <c r="H14100" s="12">
        <f>IF(OR($E14100="",$F14100=""),"",IF(AND($G14100=1,$F14100&gt;='Working Hours'!$C$8,$F14100&lt;'Working Hours'!$C$9),1,0))</f>
        <v/>
      </c>
    </row>
    <row r="14101">
      <c r="A14101" s="11" t="n"/>
      <c r="B14101" s="11" t="n"/>
      <c r="C14101" s="11" t="n"/>
      <c r="E14101" s="12">
        <f>IF($A14101="","",IF(ISNUMBER($A14101),$A14101,IFERROR(DATEVALUE($A14101),"")))</f>
        <v/>
      </c>
      <c r="F14101" s="12">
        <f>IF($B14101="","",IF(ISNUMBER($B14101),HOUR($B14101)*2+MINUTE($B14101)/30,IFERROR(VALUE(LEFT($B14101,FIND(":",$B14101)-1))*2+VALUE(MID($B14101,FIND(":",$B14101)+1,2))/30,"")))</f>
        <v/>
      </c>
      <c r="G14101" s="12">
        <f>IF($E14101="","",IF(WEEKDAY($E14101,2)&lt;6,1,0))</f>
        <v/>
      </c>
      <c r="H14101" s="12">
        <f>IF(OR($E14101="",$F14101=""),"",IF(AND($G14101=1,$F14101&gt;='Working Hours'!$C$8,$F14101&lt;'Working Hours'!$C$9),1,0))</f>
        <v/>
      </c>
    </row>
    <row r="14102">
      <c r="A14102" s="11" t="n"/>
      <c r="B14102" s="11" t="n"/>
      <c r="C14102" s="11" t="n"/>
      <c r="E14102" s="12">
        <f>IF($A14102="","",IF(ISNUMBER($A14102),$A14102,IFERROR(DATEVALUE($A14102),"")))</f>
        <v/>
      </c>
      <c r="F14102" s="12">
        <f>IF($B14102="","",IF(ISNUMBER($B14102),HOUR($B14102)*2+MINUTE($B14102)/30,IFERROR(VALUE(LEFT($B14102,FIND(":",$B14102)-1))*2+VALUE(MID($B14102,FIND(":",$B14102)+1,2))/30,"")))</f>
        <v/>
      </c>
      <c r="G14102" s="12">
        <f>IF($E14102="","",IF(WEEKDAY($E14102,2)&lt;6,1,0))</f>
        <v/>
      </c>
      <c r="H14102" s="12">
        <f>IF(OR($E14102="",$F14102=""),"",IF(AND($G14102=1,$F14102&gt;='Working Hours'!$C$8,$F14102&lt;'Working Hours'!$C$9),1,0))</f>
        <v/>
      </c>
    </row>
    <row r="14103">
      <c r="A14103" s="11" t="n"/>
      <c r="B14103" s="11" t="n"/>
      <c r="C14103" s="11" t="n"/>
      <c r="E14103" s="12">
        <f>IF($A14103="","",IF(ISNUMBER($A14103),$A14103,IFERROR(DATEVALUE($A14103),"")))</f>
        <v/>
      </c>
      <c r="F14103" s="12">
        <f>IF($B14103="","",IF(ISNUMBER($B14103),HOUR($B14103)*2+MINUTE($B14103)/30,IFERROR(VALUE(LEFT($B14103,FIND(":",$B14103)-1))*2+VALUE(MID($B14103,FIND(":",$B14103)+1,2))/30,"")))</f>
        <v/>
      </c>
      <c r="G14103" s="12">
        <f>IF($E14103="","",IF(WEEKDAY($E14103,2)&lt;6,1,0))</f>
        <v/>
      </c>
      <c r="H14103" s="12">
        <f>IF(OR($E14103="",$F14103=""),"",IF(AND($G14103=1,$F14103&gt;='Working Hours'!$C$8,$F14103&lt;'Working Hours'!$C$9),1,0))</f>
        <v/>
      </c>
    </row>
    <row r="14104">
      <c r="A14104" s="11" t="n"/>
      <c r="B14104" s="11" t="n"/>
      <c r="C14104" s="11" t="n"/>
      <c r="E14104" s="12">
        <f>IF($A14104="","",IF(ISNUMBER($A14104),$A14104,IFERROR(DATEVALUE($A14104),"")))</f>
        <v/>
      </c>
      <c r="F14104" s="12">
        <f>IF($B14104="","",IF(ISNUMBER($B14104),HOUR($B14104)*2+MINUTE($B14104)/30,IFERROR(VALUE(LEFT($B14104,FIND(":",$B14104)-1))*2+VALUE(MID($B14104,FIND(":",$B14104)+1,2))/30,"")))</f>
        <v/>
      </c>
      <c r="G14104" s="12">
        <f>IF($E14104="","",IF(WEEKDAY($E14104,2)&lt;6,1,0))</f>
        <v/>
      </c>
      <c r="H14104" s="12">
        <f>IF(OR($E14104="",$F14104=""),"",IF(AND($G14104=1,$F14104&gt;='Working Hours'!$C$8,$F14104&lt;'Working Hours'!$C$9),1,0))</f>
        <v/>
      </c>
    </row>
    <row r="14105">
      <c r="A14105" s="11" t="n"/>
      <c r="B14105" s="11" t="n"/>
      <c r="C14105" s="11" t="n"/>
      <c r="E14105" s="12">
        <f>IF($A14105="","",IF(ISNUMBER($A14105),$A14105,IFERROR(DATEVALUE($A14105),"")))</f>
        <v/>
      </c>
      <c r="F14105" s="12">
        <f>IF($B14105="","",IF(ISNUMBER($B14105),HOUR($B14105)*2+MINUTE($B14105)/30,IFERROR(VALUE(LEFT($B14105,FIND(":",$B14105)-1))*2+VALUE(MID($B14105,FIND(":",$B14105)+1,2))/30,"")))</f>
        <v/>
      </c>
      <c r="G14105" s="12">
        <f>IF($E14105="","",IF(WEEKDAY($E14105,2)&lt;6,1,0))</f>
        <v/>
      </c>
      <c r="H14105" s="12">
        <f>IF(OR($E14105="",$F14105=""),"",IF(AND($G14105=1,$F14105&gt;='Working Hours'!$C$8,$F14105&lt;'Working Hours'!$C$9),1,0))</f>
        <v/>
      </c>
    </row>
    <row r="14106">
      <c r="A14106" s="11" t="n"/>
      <c r="B14106" s="11" t="n"/>
      <c r="C14106" s="11" t="n"/>
      <c r="E14106" s="12">
        <f>IF($A14106="","",IF(ISNUMBER($A14106),$A14106,IFERROR(DATEVALUE($A14106),"")))</f>
        <v/>
      </c>
      <c r="F14106" s="12">
        <f>IF($B14106="","",IF(ISNUMBER($B14106),HOUR($B14106)*2+MINUTE($B14106)/30,IFERROR(VALUE(LEFT($B14106,FIND(":",$B14106)-1))*2+VALUE(MID($B14106,FIND(":",$B14106)+1,2))/30,"")))</f>
        <v/>
      </c>
      <c r="G14106" s="12">
        <f>IF($E14106="","",IF(WEEKDAY($E14106,2)&lt;6,1,0))</f>
        <v/>
      </c>
      <c r="H14106" s="12">
        <f>IF(OR($E14106="",$F14106=""),"",IF(AND($G14106=1,$F14106&gt;='Working Hours'!$C$8,$F14106&lt;'Working Hours'!$C$9),1,0))</f>
        <v/>
      </c>
    </row>
    <row r="14107">
      <c r="A14107" s="11" t="n"/>
      <c r="B14107" s="11" t="n"/>
      <c r="C14107" s="11" t="n"/>
      <c r="E14107" s="12">
        <f>IF($A14107="","",IF(ISNUMBER($A14107),$A14107,IFERROR(DATEVALUE($A14107),"")))</f>
        <v/>
      </c>
      <c r="F14107" s="12">
        <f>IF($B14107="","",IF(ISNUMBER($B14107),HOUR($B14107)*2+MINUTE($B14107)/30,IFERROR(VALUE(LEFT($B14107,FIND(":",$B14107)-1))*2+VALUE(MID($B14107,FIND(":",$B14107)+1,2))/30,"")))</f>
        <v/>
      </c>
      <c r="G14107" s="12">
        <f>IF($E14107="","",IF(WEEKDAY($E14107,2)&lt;6,1,0))</f>
        <v/>
      </c>
      <c r="H14107" s="12">
        <f>IF(OR($E14107="",$F14107=""),"",IF(AND($G14107=1,$F14107&gt;='Working Hours'!$C$8,$F14107&lt;'Working Hours'!$C$9),1,0))</f>
        <v/>
      </c>
    </row>
    <row r="14108">
      <c r="A14108" s="11" t="n"/>
      <c r="B14108" s="11" t="n"/>
      <c r="C14108" s="11" t="n"/>
      <c r="E14108" s="12">
        <f>IF($A14108="","",IF(ISNUMBER($A14108),$A14108,IFERROR(DATEVALUE($A14108),"")))</f>
        <v/>
      </c>
      <c r="F14108" s="12">
        <f>IF($B14108="","",IF(ISNUMBER($B14108),HOUR($B14108)*2+MINUTE($B14108)/30,IFERROR(VALUE(LEFT($B14108,FIND(":",$B14108)-1))*2+VALUE(MID($B14108,FIND(":",$B14108)+1,2))/30,"")))</f>
        <v/>
      </c>
      <c r="G14108" s="12">
        <f>IF($E14108="","",IF(WEEKDAY($E14108,2)&lt;6,1,0))</f>
        <v/>
      </c>
      <c r="H14108" s="12">
        <f>IF(OR($E14108="",$F14108=""),"",IF(AND($G14108=1,$F14108&gt;='Working Hours'!$C$8,$F14108&lt;'Working Hours'!$C$9),1,0))</f>
        <v/>
      </c>
    </row>
    <row r="14109">
      <c r="A14109" s="11" t="n"/>
      <c r="B14109" s="11" t="n"/>
      <c r="C14109" s="11" t="n"/>
      <c r="E14109" s="12">
        <f>IF($A14109="","",IF(ISNUMBER($A14109),$A14109,IFERROR(DATEVALUE($A14109),"")))</f>
        <v/>
      </c>
      <c r="F14109" s="12">
        <f>IF($B14109="","",IF(ISNUMBER($B14109),HOUR($B14109)*2+MINUTE($B14109)/30,IFERROR(VALUE(LEFT($B14109,FIND(":",$B14109)-1))*2+VALUE(MID($B14109,FIND(":",$B14109)+1,2))/30,"")))</f>
        <v/>
      </c>
      <c r="G14109" s="12">
        <f>IF($E14109="","",IF(WEEKDAY($E14109,2)&lt;6,1,0))</f>
        <v/>
      </c>
      <c r="H14109" s="12">
        <f>IF(OR($E14109="",$F14109=""),"",IF(AND($G14109=1,$F14109&gt;='Working Hours'!$C$8,$F14109&lt;'Working Hours'!$C$9),1,0))</f>
        <v/>
      </c>
    </row>
    <row r="14110">
      <c r="A14110" s="11" t="n"/>
      <c r="B14110" s="11" t="n"/>
      <c r="C14110" s="11" t="n"/>
      <c r="E14110" s="12">
        <f>IF($A14110="","",IF(ISNUMBER($A14110),$A14110,IFERROR(DATEVALUE($A14110),"")))</f>
        <v/>
      </c>
      <c r="F14110" s="12">
        <f>IF($B14110="","",IF(ISNUMBER($B14110),HOUR($B14110)*2+MINUTE($B14110)/30,IFERROR(VALUE(LEFT($B14110,FIND(":",$B14110)-1))*2+VALUE(MID($B14110,FIND(":",$B14110)+1,2))/30,"")))</f>
        <v/>
      </c>
      <c r="G14110" s="12">
        <f>IF($E14110="","",IF(WEEKDAY($E14110,2)&lt;6,1,0))</f>
        <v/>
      </c>
      <c r="H14110" s="12">
        <f>IF(OR($E14110="",$F14110=""),"",IF(AND($G14110=1,$F14110&gt;='Working Hours'!$C$8,$F14110&lt;'Working Hours'!$C$9),1,0))</f>
        <v/>
      </c>
    </row>
    <row r="14111">
      <c r="A14111" s="11" t="n"/>
      <c r="B14111" s="11" t="n"/>
      <c r="C14111" s="11" t="n"/>
      <c r="E14111" s="12">
        <f>IF($A14111="","",IF(ISNUMBER($A14111),$A14111,IFERROR(DATEVALUE($A14111),"")))</f>
        <v/>
      </c>
      <c r="F14111" s="12">
        <f>IF($B14111="","",IF(ISNUMBER($B14111),HOUR($B14111)*2+MINUTE($B14111)/30,IFERROR(VALUE(LEFT($B14111,FIND(":",$B14111)-1))*2+VALUE(MID($B14111,FIND(":",$B14111)+1,2))/30,"")))</f>
        <v/>
      </c>
      <c r="G14111" s="12">
        <f>IF($E14111="","",IF(WEEKDAY($E14111,2)&lt;6,1,0))</f>
        <v/>
      </c>
      <c r="H14111" s="12">
        <f>IF(OR($E14111="",$F14111=""),"",IF(AND($G14111=1,$F14111&gt;='Working Hours'!$C$8,$F14111&lt;'Working Hours'!$C$9),1,0))</f>
        <v/>
      </c>
    </row>
    <row r="14112">
      <c r="A14112" s="11" t="n"/>
      <c r="B14112" s="11" t="n"/>
      <c r="C14112" s="11" t="n"/>
      <c r="E14112" s="12">
        <f>IF($A14112="","",IF(ISNUMBER($A14112),$A14112,IFERROR(DATEVALUE($A14112),"")))</f>
        <v/>
      </c>
      <c r="F14112" s="12">
        <f>IF($B14112="","",IF(ISNUMBER($B14112),HOUR($B14112)*2+MINUTE($B14112)/30,IFERROR(VALUE(LEFT($B14112,FIND(":",$B14112)-1))*2+VALUE(MID($B14112,FIND(":",$B14112)+1,2))/30,"")))</f>
        <v/>
      </c>
      <c r="G14112" s="12">
        <f>IF($E14112="","",IF(WEEKDAY($E14112,2)&lt;6,1,0))</f>
        <v/>
      </c>
      <c r="H14112" s="12">
        <f>IF(OR($E14112="",$F14112=""),"",IF(AND($G14112=1,$F14112&gt;='Working Hours'!$C$8,$F14112&lt;'Working Hours'!$C$9),1,0))</f>
        <v/>
      </c>
    </row>
    <row r="14113">
      <c r="A14113" s="11" t="n"/>
      <c r="B14113" s="11" t="n"/>
      <c r="C14113" s="11" t="n"/>
      <c r="E14113" s="12">
        <f>IF($A14113="","",IF(ISNUMBER($A14113),$A14113,IFERROR(DATEVALUE($A14113),"")))</f>
        <v/>
      </c>
      <c r="F14113" s="12">
        <f>IF($B14113="","",IF(ISNUMBER($B14113),HOUR($B14113)*2+MINUTE($B14113)/30,IFERROR(VALUE(LEFT($B14113,FIND(":",$B14113)-1))*2+VALUE(MID($B14113,FIND(":",$B14113)+1,2))/30,"")))</f>
        <v/>
      </c>
      <c r="G14113" s="12">
        <f>IF($E14113="","",IF(WEEKDAY($E14113,2)&lt;6,1,0))</f>
        <v/>
      </c>
      <c r="H14113" s="12">
        <f>IF(OR($E14113="",$F14113=""),"",IF(AND($G14113=1,$F14113&gt;='Working Hours'!$C$8,$F14113&lt;'Working Hours'!$C$9),1,0))</f>
        <v/>
      </c>
    </row>
    <row r="14114">
      <c r="A14114" s="11" t="n"/>
      <c r="B14114" s="11" t="n"/>
      <c r="C14114" s="11" t="n"/>
      <c r="E14114" s="12">
        <f>IF($A14114="","",IF(ISNUMBER($A14114),$A14114,IFERROR(DATEVALUE($A14114),"")))</f>
        <v/>
      </c>
      <c r="F14114" s="12">
        <f>IF($B14114="","",IF(ISNUMBER($B14114),HOUR($B14114)*2+MINUTE($B14114)/30,IFERROR(VALUE(LEFT($B14114,FIND(":",$B14114)-1))*2+VALUE(MID($B14114,FIND(":",$B14114)+1,2))/30,"")))</f>
        <v/>
      </c>
      <c r="G14114" s="12">
        <f>IF($E14114="","",IF(WEEKDAY($E14114,2)&lt;6,1,0))</f>
        <v/>
      </c>
      <c r="H14114" s="12">
        <f>IF(OR($E14114="",$F14114=""),"",IF(AND($G14114=1,$F14114&gt;='Working Hours'!$C$8,$F14114&lt;'Working Hours'!$C$9),1,0))</f>
        <v/>
      </c>
    </row>
    <row r="14115">
      <c r="A14115" s="11" t="n"/>
      <c r="B14115" s="11" t="n"/>
      <c r="C14115" s="11" t="n"/>
      <c r="E14115" s="12">
        <f>IF($A14115="","",IF(ISNUMBER($A14115),$A14115,IFERROR(DATEVALUE($A14115),"")))</f>
        <v/>
      </c>
      <c r="F14115" s="12">
        <f>IF($B14115="","",IF(ISNUMBER($B14115),HOUR($B14115)*2+MINUTE($B14115)/30,IFERROR(VALUE(LEFT($B14115,FIND(":",$B14115)-1))*2+VALUE(MID($B14115,FIND(":",$B14115)+1,2))/30,"")))</f>
        <v/>
      </c>
      <c r="G14115" s="12">
        <f>IF($E14115="","",IF(WEEKDAY($E14115,2)&lt;6,1,0))</f>
        <v/>
      </c>
      <c r="H14115" s="12">
        <f>IF(OR($E14115="",$F14115=""),"",IF(AND($G14115=1,$F14115&gt;='Working Hours'!$C$8,$F14115&lt;'Working Hours'!$C$9),1,0))</f>
        <v/>
      </c>
    </row>
    <row r="14116">
      <c r="A14116" s="11" t="n"/>
      <c r="B14116" s="11" t="n"/>
      <c r="C14116" s="11" t="n"/>
      <c r="E14116" s="12">
        <f>IF($A14116="","",IF(ISNUMBER($A14116),$A14116,IFERROR(DATEVALUE($A14116),"")))</f>
        <v/>
      </c>
      <c r="F14116" s="12">
        <f>IF($B14116="","",IF(ISNUMBER($B14116),HOUR($B14116)*2+MINUTE($B14116)/30,IFERROR(VALUE(LEFT($B14116,FIND(":",$B14116)-1))*2+VALUE(MID($B14116,FIND(":",$B14116)+1,2))/30,"")))</f>
        <v/>
      </c>
      <c r="G14116" s="12">
        <f>IF($E14116="","",IF(WEEKDAY($E14116,2)&lt;6,1,0))</f>
        <v/>
      </c>
      <c r="H14116" s="12">
        <f>IF(OR($E14116="",$F14116=""),"",IF(AND($G14116=1,$F14116&gt;='Working Hours'!$C$8,$F14116&lt;'Working Hours'!$C$9),1,0))</f>
        <v/>
      </c>
    </row>
    <row r="14117">
      <c r="A14117" s="11" t="n"/>
      <c r="B14117" s="11" t="n"/>
      <c r="C14117" s="11" t="n"/>
      <c r="E14117" s="12">
        <f>IF($A14117="","",IF(ISNUMBER($A14117),$A14117,IFERROR(DATEVALUE($A14117),"")))</f>
        <v/>
      </c>
      <c r="F14117" s="12">
        <f>IF($B14117="","",IF(ISNUMBER($B14117),HOUR($B14117)*2+MINUTE($B14117)/30,IFERROR(VALUE(LEFT($B14117,FIND(":",$B14117)-1))*2+VALUE(MID($B14117,FIND(":",$B14117)+1,2))/30,"")))</f>
        <v/>
      </c>
      <c r="G14117" s="12">
        <f>IF($E14117="","",IF(WEEKDAY($E14117,2)&lt;6,1,0))</f>
        <v/>
      </c>
      <c r="H14117" s="12">
        <f>IF(OR($E14117="",$F14117=""),"",IF(AND($G14117=1,$F14117&gt;='Working Hours'!$C$8,$F14117&lt;'Working Hours'!$C$9),1,0))</f>
        <v/>
      </c>
    </row>
    <row r="14118">
      <c r="A14118" s="11" t="n"/>
      <c r="B14118" s="11" t="n"/>
      <c r="C14118" s="11" t="n"/>
      <c r="E14118" s="12">
        <f>IF($A14118="","",IF(ISNUMBER($A14118),$A14118,IFERROR(DATEVALUE($A14118),"")))</f>
        <v/>
      </c>
      <c r="F14118" s="12">
        <f>IF($B14118="","",IF(ISNUMBER($B14118),HOUR($B14118)*2+MINUTE($B14118)/30,IFERROR(VALUE(LEFT($B14118,FIND(":",$B14118)-1))*2+VALUE(MID($B14118,FIND(":",$B14118)+1,2))/30,"")))</f>
        <v/>
      </c>
      <c r="G14118" s="12">
        <f>IF($E14118="","",IF(WEEKDAY($E14118,2)&lt;6,1,0))</f>
        <v/>
      </c>
      <c r="H14118" s="12">
        <f>IF(OR($E14118="",$F14118=""),"",IF(AND($G14118=1,$F14118&gt;='Working Hours'!$C$8,$F14118&lt;'Working Hours'!$C$9),1,0))</f>
        <v/>
      </c>
    </row>
    <row r="14119">
      <c r="A14119" s="11" t="n"/>
      <c r="B14119" s="11" t="n"/>
      <c r="C14119" s="11" t="n"/>
      <c r="E14119" s="12">
        <f>IF($A14119="","",IF(ISNUMBER($A14119),$A14119,IFERROR(DATEVALUE($A14119),"")))</f>
        <v/>
      </c>
      <c r="F14119" s="12">
        <f>IF($B14119="","",IF(ISNUMBER($B14119),HOUR($B14119)*2+MINUTE($B14119)/30,IFERROR(VALUE(LEFT($B14119,FIND(":",$B14119)-1))*2+VALUE(MID($B14119,FIND(":",$B14119)+1,2))/30,"")))</f>
        <v/>
      </c>
      <c r="G14119" s="12">
        <f>IF($E14119="","",IF(WEEKDAY($E14119,2)&lt;6,1,0))</f>
        <v/>
      </c>
      <c r="H14119" s="12">
        <f>IF(OR($E14119="",$F14119=""),"",IF(AND($G14119=1,$F14119&gt;='Working Hours'!$C$8,$F14119&lt;'Working Hours'!$C$9),1,0))</f>
        <v/>
      </c>
    </row>
    <row r="14120">
      <c r="A14120" s="11" t="n"/>
      <c r="B14120" s="11" t="n"/>
      <c r="C14120" s="11" t="n"/>
      <c r="E14120" s="12">
        <f>IF($A14120="","",IF(ISNUMBER($A14120),$A14120,IFERROR(DATEVALUE($A14120),"")))</f>
        <v/>
      </c>
      <c r="F14120" s="12">
        <f>IF($B14120="","",IF(ISNUMBER($B14120),HOUR($B14120)*2+MINUTE($B14120)/30,IFERROR(VALUE(LEFT($B14120,FIND(":",$B14120)-1))*2+VALUE(MID($B14120,FIND(":",$B14120)+1,2))/30,"")))</f>
        <v/>
      </c>
      <c r="G14120" s="12">
        <f>IF($E14120="","",IF(WEEKDAY($E14120,2)&lt;6,1,0))</f>
        <v/>
      </c>
      <c r="H14120" s="12">
        <f>IF(OR($E14120="",$F14120=""),"",IF(AND($G14120=1,$F14120&gt;='Working Hours'!$C$8,$F14120&lt;'Working Hours'!$C$9),1,0))</f>
        <v/>
      </c>
    </row>
    <row r="14121">
      <c r="A14121" s="11" t="n"/>
      <c r="B14121" s="11" t="n"/>
      <c r="C14121" s="11" t="n"/>
      <c r="E14121" s="12">
        <f>IF($A14121="","",IF(ISNUMBER($A14121),$A14121,IFERROR(DATEVALUE($A14121),"")))</f>
        <v/>
      </c>
      <c r="F14121" s="12">
        <f>IF($B14121="","",IF(ISNUMBER($B14121),HOUR($B14121)*2+MINUTE($B14121)/30,IFERROR(VALUE(LEFT($B14121,FIND(":",$B14121)-1))*2+VALUE(MID($B14121,FIND(":",$B14121)+1,2))/30,"")))</f>
        <v/>
      </c>
      <c r="G14121" s="12">
        <f>IF($E14121="","",IF(WEEKDAY($E14121,2)&lt;6,1,0))</f>
        <v/>
      </c>
      <c r="H14121" s="12">
        <f>IF(OR($E14121="",$F14121=""),"",IF(AND($G14121=1,$F14121&gt;='Working Hours'!$C$8,$F14121&lt;'Working Hours'!$C$9),1,0))</f>
        <v/>
      </c>
    </row>
    <row r="14122">
      <c r="A14122" s="11" t="n"/>
      <c r="B14122" s="11" t="n"/>
      <c r="C14122" s="11" t="n"/>
      <c r="E14122" s="12">
        <f>IF($A14122="","",IF(ISNUMBER($A14122),$A14122,IFERROR(DATEVALUE($A14122),"")))</f>
        <v/>
      </c>
      <c r="F14122" s="12">
        <f>IF($B14122="","",IF(ISNUMBER($B14122),HOUR($B14122)*2+MINUTE($B14122)/30,IFERROR(VALUE(LEFT($B14122,FIND(":",$B14122)-1))*2+VALUE(MID($B14122,FIND(":",$B14122)+1,2))/30,"")))</f>
        <v/>
      </c>
      <c r="G14122" s="12">
        <f>IF($E14122="","",IF(WEEKDAY($E14122,2)&lt;6,1,0))</f>
        <v/>
      </c>
      <c r="H14122" s="12">
        <f>IF(OR($E14122="",$F14122=""),"",IF(AND($G14122=1,$F14122&gt;='Working Hours'!$C$8,$F14122&lt;'Working Hours'!$C$9),1,0))</f>
        <v/>
      </c>
    </row>
    <row r="14123">
      <c r="A14123" s="11" t="n"/>
      <c r="B14123" s="11" t="n"/>
      <c r="C14123" s="11" t="n"/>
      <c r="E14123" s="12">
        <f>IF($A14123="","",IF(ISNUMBER($A14123),$A14123,IFERROR(DATEVALUE($A14123),"")))</f>
        <v/>
      </c>
      <c r="F14123" s="12">
        <f>IF($B14123="","",IF(ISNUMBER($B14123),HOUR($B14123)*2+MINUTE($B14123)/30,IFERROR(VALUE(LEFT($B14123,FIND(":",$B14123)-1))*2+VALUE(MID($B14123,FIND(":",$B14123)+1,2))/30,"")))</f>
        <v/>
      </c>
      <c r="G14123" s="12">
        <f>IF($E14123="","",IF(WEEKDAY($E14123,2)&lt;6,1,0))</f>
        <v/>
      </c>
      <c r="H14123" s="12">
        <f>IF(OR($E14123="",$F14123=""),"",IF(AND($G14123=1,$F14123&gt;='Working Hours'!$C$8,$F14123&lt;'Working Hours'!$C$9),1,0))</f>
        <v/>
      </c>
    </row>
    <row r="14124">
      <c r="A14124" s="11" t="n"/>
      <c r="B14124" s="11" t="n"/>
      <c r="C14124" s="11" t="n"/>
      <c r="E14124" s="12">
        <f>IF($A14124="","",IF(ISNUMBER($A14124),$A14124,IFERROR(DATEVALUE($A14124),"")))</f>
        <v/>
      </c>
      <c r="F14124" s="12">
        <f>IF($B14124="","",IF(ISNUMBER($B14124),HOUR($B14124)*2+MINUTE($B14124)/30,IFERROR(VALUE(LEFT($B14124,FIND(":",$B14124)-1))*2+VALUE(MID($B14124,FIND(":",$B14124)+1,2))/30,"")))</f>
        <v/>
      </c>
      <c r="G14124" s="12">
        <f>IF($E14124="","",IF(WEEKDAY($E14124,2)&lt;6,1,0))</f>
        <v/>
      </c>
      <c r="H14124" s="12">
        <f>IF(OR($E14124="",$F14124=""),"",IF(AND($G14124=1,$F14124&gt;='Working Hours'!$C$8,$F14124&lt;'Working Hours'!$C$9),1,0))</f>
        <v/>
      </c>
    </row>
    <row r="14125">
      <c r="A14125" s="11" t="n"/>
      <c r="B14125" s="11" t="n"/>
      <c r="C14125" s="11" t="n"/>
      <c r="E14125" s="12">
        <f>IF($A14125="","",IF(ISNUMBER($A14125),$A14125,IFERROR(DATEVALUE($A14125),"")))</f>
        <v/>
      </c>
      <c r="F14125" s="12">
        <f>IF($B14125="","",IF(ISNUMBER($B14125),HOUR($B14125)*2+MINUTE($B14125)/30,IFERROR(VALUE(LEFT($B14125,FIND(":",$B14125)-1))*2+VALUE(MID($B14125,FIND(":",$B14125)+1,2))/30,"")))</f>
        <v/>
      </c>
      <c r="G14125" s="12">
        <f>IF($E14125="","",IF(WEEKDAY($E14125,2)&lt;6,1,0))</f>
        <v/>
      </c>
      <c r="H14125" s="12">
        <f>IF(OR($E14125="",$F14125=""),"",IF(AND($G14125=1,$F14125&gt;='Working Hours'!$C$8,$F14125&lt;'Working Hours'!$C$9),1,0))</f>
        <v/>
      </c>
    </row>
    <row r="14126">
      <c r="A14126" s="11" t="n"/>
      <c r="B14126" s="11" t="n"/>
      <c r="C14126" s="11" t="n"/>
      <c r="E14126" s="12">
        <f>IF($A14126="","",IF(ISNUMBER($A14126),$A14126,IFERROR(DATEVALUE($A14126),"")))</f>
        <v/>
      </c>
      <c r="F14126" s="12">
        <f>IF($B14126="","",IF(ISNUMBER($B14126),HOUR($B14126)*2+MINUTE($B14126)/30,IFERROR(VALUE(LEFT($B14126,FIND(":",$B14126)-1))*2+VALUE(MID($B14126,FIND(":",$B14126)+1,2))/30,"")))</f>
        <v/>
      </c>
      <c r="G14126" s="12">
        <f>IF($E14126="","",IF(WEEKDAY($E14126,2)&lt;6,1,0))</f>
        <v/>
      </c>
      <c r="H14126" s="12">
        <f>IF(OR($E14126="",$F14126=""),"",IF(AND($G14126=1,$F14126&gt;='Working Hours'!$C$8,$F14126&lt;'Working Hours'!$C$9),1,0))</f>
        <v/>
      </c>
    </row>
    <row r="14127">
      <c r="A14127" s="11" t="n"/>
      <c r="B14127" s="11" t="n"/>
      <c r="C14127" s="11" t="n"/>
      <c r="E14127" s="12">
        <f>IF($A14127="","",IF(ISNUMBER($A14127),$A14127,IFERROR(DATEVALUE($A14127),"")))</f>
        <v/>
      </c>
      <c r="F14127" s="12">
        <f>IF($B14127="","",IF(ISNUMBER($B14127),HOUR($B14127)*2+MINUTE($B14127)/30,IFERROR(VALUE(LEFT($B14127,FIND(":",$B14127)-1))*2+VALUE(MID($B14127,FIND(":",$B14127)+1,2))/30,"")))</f>
        <v/>
      </c>
      <c r="G14127" s="12">
        <f>IF($E14127="","",IF(WEEKDAY($E14127,2)&lt;6,1,0))</f>
        <v/>
      </c>
      <c r="H14127" s="12">
        <f>IF(OR($E14127="",$F14127=""),"",IF(AND($G14127=1,$F14127&gt;='Working Hours'!$C$8,$F14127&lt;'Working Hours'!$C$9),1,0))</f>
        <v/>
      </c>
    </row>
    <row r="14128">
      <c r="A14128" s="11" t="n"/>
      <c r="B14128" s="11" t="n"/>
      <c r="C14128" s="11" t="n"/>
      <c r="E14128" s="12">
        <f>IF($A14128="","",IF(ISNUMBER($A14128),$A14128,IFERROR(DATEVALUE($A14128),"")))</f>
        <v/>
      </c>
      <c r="F14128" s="12">
        <f>IF($B14128="","",IF(ISNUMBER($B14128),HOUR($B14128)*2+MINUTE($B14128)/30,IFERROR(VALUE(LEFT($B14128,FIND(":",$B14128)-1))*2+VALUE(MID($B14128,FIND(":",$B14128)+1,2))/30,"")))</f>
        <v/>
      </c>
      <c r="G14128" s="12">
        <f>IF($E14128="","",IF(WEEKDAY($E14128,2)&lt;6,1,0))</f>
        <v/>
      </c>
      <c r="H14128" s="12">
        <f>IF(OR($E14128="",$F14128=""),"",IF(AND($G14128=1,$F14128&gt;='Working Hours'!$C$8,$F14128&lt;'Working Hours'!$C$9),1,0))</f>
        <v/>
      </c>
    </row>
    <row r="14129">
      <c r="A14129" s="11" t="n"/>
      <c r="B14129" s="11" t="n"/>
      <c r="C14129" s="11" t="n"/>
      <c r="E14129" s="12">
        <f>IF($A14129="","",IF(ISNUMBER($A14129),$A14129,IFERROR(DATEVALUE($A14129),"")))</f>
        <v/>
      </c>
      <c r="F14129" s="12">
        <f>IF($B14129="","",IF(ISNUMBER($B14129),HOUR($B14129)*2+MINUTE($B14129)/30,IFERROR(VALUE(LEFT($B14129,FIND(":",$B14129)-1))*2+VALUE(MID($B14129,FIND(":",$B14129)+1,2))/30,"")))</f>
        <v/>
      </c>
      <c r="G14129" s="12">
        <f>IF($E14129="","",IF(WEEKDAY($E14129,2)&lt;6,1,0))</f>
        <v/>
      </c>
      <c r="H14129" s="12">
        <f>IF(OR($E14129="",$F14129=""),"",IF(AND($G14129=1,$F14129&gt;='Working Hours'!$C$8,$F14129&lt;'Working Hours'!$C$9),1,0))</f>
        <v/>
      </c>
    </row>
    <row r="14130">
      <c r="A14130" s="11" t="n"/>
      <c r="B14130" s="11" t="n"/>
      <c r="C14130" s="11" t="n"/>
      <c r="E14130" s="12">
        <f>IF($A14130="","",IF(ISNUMBER($A14130),$A14130,IFERROR(DATEVALUE($A14130),"")))</f>
        <v/>
      </c>
      <c r="F14130" s="12">
        <f>IF($B14130="","",IF(ISNUMBER($B14130),HOUR($B14130)*2+MINUTE($B14130)/30,IFERROR(VALUE(LEFT($B14130,FIND(":",$B14130)-1))*2+VALUE(MID($B14130,FIND(":",$B14130)+1,2))/30,"")))</f>
        <v/>
      </c>
      <c r="G14130" s="12">
        <f>IF($E14130="","",IF(WEEKDAY($E14130,2)&lt;6,1,0))</f>
        <v/>
      </c>
      <c r="H14130" s="12">
        <f>IF(OR($E14130="",$F14130=""),"",IF(AND($G14130=1,$F14130&gt;='Working Hours'!$C$8,$F14130&lt;'Working Hours'!$C$9),1,0))</f>
        <v/>
      </c>
    </row>
    <row r="14131">
      <c r="A14131" s="11" t="n"/>
      <c r="B14131" s="11" t="n"/>
      <c r="C14131" s="11" t="n"/>
      <c r="E14131" s="12">
        <f>IF($A14131="","",IF(ISNUMBER($A14131),$A14131,IFERROR(DATEVALUE($A14131),"")))</f>
        <v/>
      </c>
      <c r="F14131" s="12">
        <f>IF($B14131="","",IF(ISNUMBER($B14131),HOUR($B14131)*2+MINUTE($B14131)/30,IFERROR(VALUE(LEFT($B14131,FIND(":",$B14131)-1))*2+VALUE(MID($B14131,FIND(":",$B14131)+1,2))/30,"")))</f>
        <v/>
      </c>
      <c r="G14131" s="12">
        <f>IF($E14131="","",IF(WEEKDAY($E14131,2)&lt;6,1,0))</f>
        <v/>
      </c>
      <c r="H14131" s="12">
        <f>IF(OR($E14131="",$F14131=""),"",IF(AND($G14131=1,$F14131&gt;='Working Hours'!$C$8,$F14131&lt;'Working Hours'!$C$9),1,0))</f>
        <v/>
      </c>
    </row>
    <row r="14132">
      <c r="A14132" s="11" t="n"/>
      <c r="B14132" s="11" t="n"/>
      <c r="C14132" s="11" t="n"/>
      <c r="E14132" s="12">
        <f>IF($A14132="","",IF(ISNUMBER($A14132),$A14132,IFERROR(DATEVALUE($A14132),"")))</f>
        <v/>
      </c>
      <c r="F14132" s="12">
        <f>IF($B14132="","",IF(ISNUMBER($B14132),HOUR($B14132)*2+MINUTE($B14132)/30,IFERROR(VALUE(LEFT($B14132,FIND(":",$B14132)-1))*2+VALUE(MID($B14132,FIND(":",$B14132)+1,2))/30,"")))</f>
        <v/>
      </c>
      <c r="G14132" s="12">
        <f>IF($E14132="","",IF(WEEKDAY($E14132,2)&lt;6,1,0))</f>
        <v/>
      </c>
      <c r="H14132" s="12">
        <f>IF(OR($E14132="",$F14132=""),"",IF(AND($G14132=1,$F14132&gt;='Working Hours'!$C$8,$F14132&lt;'Working Hours'!$C$9),1,0))</f>
        <v/>
      </c>
    </row>
    <row r="14133">
      <c r="A14133" s="11" t="n"/>
      <c r="B14133" s="11" t="n"/>
      <c r="C14133" s="11" t="n"/>
      <c r="E14133" s="12">
        <f>IF($A14133="","",IF(ISNUMBER($A14133),$A14133,IFERROR(DATEVALUE($A14133),"")))</f>
        <v/>
      </c>
      <c r="F14133" s="12">
        <f>IF($B14133="","",IF(ISNUMBER($B14133),HOUR($B14133)*2+MINUTE($B14133)/30,IFERROR(VALUE(LEFT($B14133,FIND(":",$B14133)-1))*2+VALUE(MID($B14133,FIND(":",$B14133)+1,2))/30,"")))</f>
        <v/>
      </c>
      <c r="G14133" s="12">
        <f>IF($E14133="","",IF(WEEKDAY($E14133,2)&lt;6,1,0))</f>
        <v/>
      </c>
      <c r="H14133" s="12">
        <f>IF(OR($E14133="",$F14133=""),"",IF(AND($G14133=1,$F14133&gt;='Working Hours'!$C$8,$F14133&lt;'Working Hours'!$C$9),1,0))</f>
        <v/>
      </c>
    </row>
    <row r="14134">
      <c r="A14134" s="11" t="n"/>
      <c r="B14134" s="11" t="n"/>
      <c r="C14134" s="11" t="n"/>
      <c r="E14134" s="12">
        <f>IF($A14134="","",IF(ISNUMBER($A14134),$A14134,IFERROR(DATEVALUE($A14134),"")))</f>
        <v/>
      </c>
      <c r="F14134" s="12">
        <f>IF($B14134="","",IF(ISNUMBER($B14134),HOUR($B14134)*2+MINUTE($B14134)/30,IFERROR(VALUE(LEFT($B14134,FIND(":",$B14134)-1))*2+VALUE(MID($B14134,FIND(":",$B14134)+1,2))/30,"")))</f>
        <v/>
      </c>
      <c r="G14134" s="12">
        <f>IF($E14134="","",IF(WEEKDAY($E14134,2)&lt;6,1,0))</f>
        <v/>
      </c>
      <c r="H14134" s="12">
        <f>IF(OR($E14134="",$F14134=""),"",IF(AND($G14134=1,$F14134&gt;='Working Hours'!$C$8,$F14134&lt;'Working Hours'!$C$9),1,0))</f>
        <v/>
      </c>
    </row>
    <row r="14135">
      <c r="A14135" s="11" t="n"/>
      <c r="B14135" s="11" t="n"/>
      <c r="C14135" s="11" t="n"/>
      <c r="E14135" s="12">
        <f>IF($A14135="","",IF(ISNUMBER($A14135),$A14135,IFERROR(DATEVALUE($A14135),"")))</f>
        <v/>
      </c>
      <c r="F14135" s="12">
        <f>IF($B14135="","",IF(ISNUMBER($B14135),HOUR($B14135)*2+MINUTE($B14135)/30,IFERROR(VALUE(LEFT($B14135,FIND(":",$B14135)-1))*2+VALUE(MID($B14135,FIND(":",$B14135)+1,2))/30,"")))</f>
        <v/>
      </c>
      <c r="G14135" s="12">
        <f>IF($E14135="","",IF(WEEKDAY($E14135,2)&lt;6,1,0))</f>
        <v/>
      </c>
      <c r="H14135" s="12">
        <f>IF(OR($E14135="",$F14135=""),"",IF(AND($G14135=1,$F14135&gt;='Working Hours'!$C$8,$F14135&lt;'Working Hours'!$C$9),1,0))</f>
        <v/>
      </c>
    </row>
    <row r="14136">
      <c r="A14136" s="11" t="n"/>
      <c r="B14136" s="11" t="n"/>
      <c r="C14136" s="11" t="n"/>
      <c r="E14136" s="12">
        <f>IF($A14136="","",IF(ISNUMBER($A14136),$A14136,IFERROR(DATEVALUE($A14136),"")))</f>
        <v/>
      </c>
      <c r="F14136" s="12">
        <f>IF($B14136="","",IF(ISNUMBER($B14136),HOUR($B14136)*2+MINUTE($B14136)/30,IFERROR(VALUE(LEFT($B14136,FIND(":",$B14136)-1))*2+VALUE(MID($B14136,FIND(":",$B14136)+1,2))/30,"")))</f>
        <v/>
      </c>
      <c r="G14136" s="12">
        <f>IF($E14136="","",IF(WEEKDAY($E14136,2)&lt;6,1,0))</f>
        <v/>
      </c>
      <c r="H14136" s="12">
        <f>IF(OR($E14136="",$F14136=""),"",IF(AND($G14136=1,$F14136&gt;='Working Hours'!$C$8,$F14136&lt;'Working Hours'!$C$9),1,0))</f>
        <v/>
      </c>
    </row>
    <row r="14137">
      <c r="A14137" s="11" t="n"/>
      <c r="B14137" s="11" t="n"/>
      <c r="C14137" s="11" t="n"/>
      <c r="E14137" s="12">
        <f>IF($A14137="","",IF(ISNUMBER($A14137),$A14137,IFERROR(DATEVALUE($A14137),"")))</f>
        <v/>
      </c>
      <c r="F14137" s="12">
        <f>IF($B14137="","",IF(ISNUMBER($B14137),HOUR($B14137)*2+MINUTE($B14137)/30,IFERROR(VALUE(LEFT($B14137,FIND(":",$B14137)-1))*2+VALUE(MID($B14137,FIND(":",$B14137)+1,2))/30,"")))</f>
        <v/>
      </c>
      <c r="G14137" s="12">
        <f>IF($E14137="","",IF(WEEKDAY($E14137,2)&lt;6,1,0))</f>
        <v/>
      </c>
      <c r="H14137" s="12">
        <f>IF(OR($E14137="",$F14137=""),"",IF(AND($G14137=1,$F14137&gt;='Working Hours'!$C$8,$F14137&lt;'Working Hours'!$C$9),1,0))</f>
        <v/>
      </c>
    </row>
    <row r="14138">
      <c r="A14138" s="11" t="n"/>
      <c r="B14138" s="11" t="n"/>
      <c r="C14138" s="11" t="n"/>
      <c r="E14138" s="12">
        <f>IF($A14138="","",IF(ISNUMBER($A14138),$A14138,IFERROR(DATEVALUE($A14138),"")))</f>
        <v/>
      </c>
      <c r="F14138" s="12">
        <f>IF($B14138="","",IF(ISNUMBER($B14138),HOUR($B14138)*2+MINUTE($B14138)/30,IFERROR(VALUE(LEFT($B14138,FIND(":",$B14138)-1))*2+VALUE(MID($B14138,FIND(":",$B14138)+1,2))/30,"")))</f>
        <v/>
      </c>
      <c r="G14138" s="12">
        <f>IF($E14138="","",IF(WEEKDAY($E14138,2)&lt;6,1,0))</f>
        <v/>
      </c>
      <c r="H14138" s="12">
        <f>IF(OR($E14138="",$F14138=""),"",IF(AND($G14138=1,$F14138&gt;='Working Hours'!$C$8,$F14138&lt;'Working Hours'!$C$9),1,0))</f>
        <v/>
      </c>
    </row>
    <row r="14139">
      <c r="A14139" s="11" t="n"/>
      <c r="B14139" s="11" t="n"/>
      <c r="C14139" s="11" t="n"/>
      <c r="E14139" s="12">
        <f>IF($A14139="","",IF(ISNUMBER($A14139),$A14139,IFERROR(DATEVALUE($A14139),"")))</f>
        <v/>
      </c>
      <c r="F14139" s="12">
        <f>IF($B14139="","",IF(ISNUMBER($B14139),HOUR($B14139)*2+MINUTE($B14139)/30,IFERROR(VALUE(LEFT($B14139,FIND(":",$B14139)-1))*2+VALUE(MID($B14139,FIND(":",$B14139)+1,2))/30,"")))</f>
        <v/>
      </c>
      <c r="G14139" s="12">
        <f>IF($E14139="","",IF(WEEKDAY($E14139,2)&lt;6,1,0))</f>
        <v/>
      </c>
      <c r="H14139" s="12">
        <f>IF(OR($E14139="",$F14139=""),"",IF(AND($G14139=1,$F14139&gt;='Working Hours'!$C$8,$F14139&lt;'Working Hours'!$C$9),1,0))</f>
        <v/>
      </c>
    </row>
    <row r="14140">
      <c r="A14140" s="11" t="n"/>
      <c r="B14140" s="11" t="n"/>
      <c r="C14140" s="11" t="n"/>
      <c r="E14140" s="12">
        <f>IF($A14140="","",IF(ISNUMBER($A14140),$A14140,IFERROR(DATEVALUE($A14140),"")))</f>
        <v/>
      </c>
      <c r="F14140" s="12">
        <f>IF($B14140="","",IF(ISNUMBER($B14140),HOUR($B14140)*2+MINUTE($B14140)/30,IFERROR(VALUE(LEFT($B14140,FIND(":",$B14140)-1))*2+VALUE(MID($B14140,FIND(":",$B14140)+1,2))/30,"")))</f>
        <v/>
      </c>
      <c r="G14140" s="12">
        <f>IF($E14140="","",IF(WEEKDAY($E14140,2)&lt;6,1,0))</f>
        <v/>
      </c>
      <c r="H14140" s="12">
        <f>IF(OR($E14140="",$F14140=""),"",IF(AND($G14140=1,$F14140&gt;='Working Hours'!$C$8,$F14140&lt;'Working Hours'!$C$9),1,0))</f>
        <v/>
      </c>
    </row>
    <row r="14141">
      <c r="A14141" s="11" t="n"/>
      <c r="B14141" s="11" t="n"/>
      <c r="C14141" s="11" t="n"/>
      <c r="E14141" s="12">
        <f>IF($A14141="","",IF(ISNUMBER($A14141),$A14141,IFERROR(DATEVALUE($A14141),"")))</f>
        <v/>
      </c>
      <c r="F14141" s="12">
        <f>IF($B14141="","",IF(ISNUMBER($B14141),HOUR($B14141)*2+MINUTE($B14141)/30,IFERROR(VALUE(LEFT($B14141,FIND(":",$B14141)-1))*2+VALUE(MID($B14141,FIND(":",$B14141)+1,2))/30,"")))</f>
        <v/>
      </c>
      <c r="G14141" s="12">
        <f>IF($E14141="","",IF(WEEKDAY($E14141,2)&lt;6,1,0))</f>
        <v/>
      </c>
      <c r="H14141" s="12">
        <f>IF(OR($E14141="",$F14141=""),"",IF(AND($G14141=1,$F14141&gt;='Working Hours'!$C$8,$F14141&lt;'Working Hours'!$C$9),1,0))</f>
        <v/>
      </c>
    </row>
    <row r="14142">
      <c r="A14142" s="11" t="n"/>
      <c r="B14142" s="11" t="n"/>
      <c r="C14142" s="11" t="n"/>
      <c r="E14142" s="12">
        <f>IF($A14142="","",IF(ISNUMBER($A14142),$A14142,IFERROR(DATEVALUE($A14142),"")))</f>
        <v/>
      </c>
      <c r="F14142" s="12">
        <f>IF($B14142="","",IF(ISNUMBER($B14142),HOUR($B14142)*2+MINUTE($B14142)/30,IFERROR(VALUE(LEFT($B14142,FIND(":",$B14142)-1))*2+VALUE(MID($B14142,FIND(":",$B14142)+1,2))/30,"")))</f>
        <v/>
      </c>
      <c r="G14142" s="12">
        <f>IF($E14142="","",IF(WEEKDAY($E14142,2)&lt;6,1,0))</f>
        <v/>
      </c>
      <c r="H14142" s="12">
        <f>IF(OR($E14142="",$F14142=""),"",IF(AND($G14142=1,$F14142&gt;='Working Hours'!$C$8,$F14142&lt;'Working Hours'!$C$9),1,0))</f>
        <v/>
      </c>
    </row>
    <row r="14143">
      <c r="A14143" s="11" t="n"/>
      <c r="B14143" s="11" t="n"/>
      <c r="C14143" s="11" t="n"/>
      <c r="E14143" s="12">
        <f>IF($A14143="","",IF(ISNUMBER($A14143),$A14143,IFERROR(DATEVALUE($A14143),"")))</f>
        <v/>
      </c>
      <c r="F14143" s="12">
        <f>IF($B14143="","",IF(ISNUMBER($B14143),HOUR($B14143)*2+MINUTE($B14143)/30,IFERROR(VALUE(LEFT($B14143,FIND(":",$B14143)-1))*2+VALUE(MID($B14143,FIND(":",$B14143)+1,2))/30,"")))</f>
        <v/>
      </c>
      <c r="G14143" s="12">
        <f>IF($E14143="","",IF(WEEKDAY($E14143,2)&lt;6,1,0))</f>
        <v/>
      </c>
      <c r="H14143" s="12">
        <f>IF(OR($E14143="",$F14143=""),"",IF(AND($G14143=1,$F14143&gt;='Working Hours'!$C$8,$F14143&lt;'Working Hours'!$C$9),1,0))</f>
        <v/>
      </c>
    </row>
    <row r="14144">
      <c r="A14144" s="11" t="n"/>
      <c r="B14144" s="11" t="n"/>
      <c r="C14144" s="11" t="n"/>
      <c r="E14144" s="12">
        <f>IF($A14144="","",IF(ISNUMBER($A14144),$A14144,IFERROR(DATEVALUE($A14144),"")))</f>
        <v/>
      </c>
      <c r="F14144" s="12">
        <f>IF($B14144="","",IF(ISNUMBER($B14144),HOUR($B14144)*2+MINUTE($B14144)/30,IFERROR(VALUE(LEFT($B14144,FIND(":",$B14144)-1))*2+VALUE(MID($B14144,FIND(":",$B14144)+1,2))/30,"")))</f>
        <v/>
      </c>
      <c r="G14144" s="12">
        <f>IF($E14144="","",IF(WEEKDAY($E14144,2)&lt;6,1,0))</f>
        <v/>
      </c>
      <c r="H14144" s="12">
        <f>IF(OR($E14144="",$F14144=""),"",IF(AND($G14144=1,$F14144&gt;='Working Hours'!$C$8,$F14144&lt;'Working Hours'!$C$9),1,0))</f>
        <v/>
      </c>
    </row>
    <row r="14145">
      <c r="A14145" s="11" t="n"/>
      <c r="B14145" s="11" t="n"/>
      <c r="C14145" s="11" t="n"/>
      <c r="E14145" s="12">
        <f>IF($A14145="","",IF(ISNUMBER($A14145),$A14145,IFERROR(DATEVALUE($A14145),"")))</f>
        <v/>
      </c>
      <c r="F14145" s="12">
        <f>IF($B14145="","",IF(ISNUMBER($B14145),HOUR($B14145)*2+MINUTE($B14145)/30,IFERROR(VALUE(LEFT($B14145,FIND(":",$B14145)-1))*2+VALUE(MID($B14145,FIND(":",$B14145)+1,2))/30,"")))</f>
        <v/>
      </c>
      <c r="G14145" s="12">
        <f>IF($E14145="","",IF(WEEKDAY($E14145,2)&lt;6,1,0))</f>
        <v/>
      </c>
      <c r="H14145" s="12">
        <f>IF(OR($E14145="",$F14145=""),"",IF(AND($G14145=1,$F14145&gt;='Working Hours'!$C$8,$F14145&lt;'Working Hours'!$C$9),1,0))</f>
        <v/>
      </c>
    </row>
    <row r="14146">
      <c r="A14146" s="11" t="n"/>
      <c r="B14146" s="11" t="n"/>
      <c r="C14146" s="11" t="n"/>
      <c r="E14146" s="12">
        <f>IF($A14146="","",IF(ISNUMBER($A14146),$A14146,IFERROR(DATEVALUE($A14146),"")))</f>
        <v/>
      </c>
      <c r="F14146" s="12">
        <f>IF($B14146="","",IF(ISNUMBER($B14146),HOUR($B14146)*2+MINUTE($B14146)/30,IFERROR(VALUE(LEFT($B14146,FIND(":",$B14146)-1))*2+VALUE(MID($B14146,FIND(":",$B14146)+1,2))/30,"")))</f>
        <v/>
      </c>
      <c r="G14146" s="12">
        <f>IF($E14146="","",IF(WEEKDAY($E14146,2)&lt;6,1,0))</f>
        <v/>
      </c>
      <c r="H14146" s="12">
        <f>IF(OR($E14146="",$F14146=""),"",IF(AND($G14146=1,$F14146&gt;='Working Hours'!$C$8,$F14146&lt;'Working Hours'!$C$9),1,0))</f>
        <v/>
      </c>
    </row>
    <row r="14147">
      <c r="A14147" s="11" t="n"/>
      <c r="B14147" s="11" t="n"/>
      <c r="C14147" s="11" t="n"/>
      <c r="E14147" s="12">
        <f>IF($A14147="","",IF(ISNUMBER($A14147),$A14147,IFERROR(DATEVALUE($A14147),"")))</f>
        <v/>
      </c>
      <c r="F14147" s="12">
        <f>IF($B14147="","",IF(ISNUMBER($B14147),HOUR($B14147)*2+MINUTE($B14147)/30,IFERROR(VALUE(LEFT($B14147,FIND(":",$B14147)-1))*2+VALUE(MID($B14147,FIND(":",$B14147)+1,2))/30,"")))</f>
        <v/>
      </c>
      <c r="G14147" s="12">
        <f>IF($E14147="","",IF(WEEKDAY($E14147,2)&lt;6,1,0))</f>
        <v/>
      </c>
      <c r="H14147" s="12">
        <f>IF(OR($E14147="",$F14147=""),"",IF(AND($G14147=1,$F14147&gt;='Working Hours'!$C$8,$F14147&lt;'Working Hours'!$C$9),1,0))</f>
        <v/>
      </c>
    </row>
    <row r="14148">
      <c r="A14148" s="11" t="n"/>
      <c r="B14148" s="11" t="n"/>
      <c r="C14148" s="11" t="n"/>
      <c r="E14148" s="12">
        <f>IF($A14148="","",IF(ISNUMBER($A14148),$A14148,IFERROR(DATEVALUE($A14148),"")))</f>
        <v/>
      </c>
      <c r="F14148" s="12">
        <f>IF($B14148="","",IF(ISNUMBER($B14148),HOUR($B14148)*2+MINUTE($B14148)/30,IFERROR(VALUE(LEFT($B14148,FIND(":",$B14148)-1))*2+VALUE(MID($B14148,FIND(":",$B14148)+1,2))/30,"")))</f>
        <v/>
      </c>
      <c r="G14148" s="12">
        <f>IF($E14148="","",IF(WEEKDAY($E14148,2)&lt;6,1,0))</f>
        <v/>
      </c>
      <c r="H14148" s="12">
        <f>IF(OR($E14148="",$F14148=""),"",IF(AND($G14148=1,$F14148&gt;='Working Hours'!$C$8,$F14148&lt;'Working Hours'!$C$9),1,0))</f>
        <v/>
      </c>
    </row>
    <row r="14149">
      <c r="A14149" s="11" t="n"/>
      <c r="B14149" s="11" t="n"/>
      <c r="C14149" s="11" t="n"/>
      <c r="E14149" s="12">
        <f>IF($A14149="","",IF(ISNUMBER($A14149),$A14149,IFERROR(DATEVALUE($A14149),"")))</f>
        <v/>
      </c>
      <c r="F14149" s="12">
        <f>IF($B14149="","",IF(ISNUMBER($B14149),HOUR($B14149)*2+MINUTE($B14149)/30,IFERROR(VALUE(LEFT($B14149,FIND(":",$B14149)-1))*2+VALUE(MID($B14149,FIND(":",$B14149)+1,2))/30,"")))</f>
        <v/>
      </c>
      <c r="G14149" s="12">
        <f>IF($E14149="","",IF(WEEKDAY($E14149,2)&lt;6,1,0))</f>
        <v/>
      </c>
      <c r="H14149" s="12">
        <f>IF(OR($E14149="",$F14149=""),"",IF(AND($G14149=1,$F14149&gt;='Working Hours'!$C$8,$F14149&lt;'Working Hours'!$C$9),1,0))</f>
        <v/>
      </c>
    </row>
    <row r="14150">
      <c r="A14150" s="11" t="n"/>
      <c r="B14150" s="11" t="n"/>
      <c r="C14150" s="11" t="n"/>
      <c r="E14150" s="12">
        <f>IF($A14150="","",IF(ISNUMBER($A14150),$A14150,IFERROR(DATEVALUE($A14150),"")))</f>
        <v/>
      </c>
      <c r="F14150" s="12">
        <f>IF($B14150="","",IF(ISNUMBER($B14150),HOUR($B14150)*2+MINUTE($B14150)/30,IFERROR(VALUE(LEFT($B14150,FIND(":",$B14150)-1))*2+VALUE(MID($B14150,FIND(":",$B14150)+1,2))/30,"")))</f>
        <v/>
      </c>
      <c r="G14150" s="12">
        <f>IF($E14150="","",IF(WEEKDAY($E14150,2)&lt;6,1,0))</f>
        <v/>
      </c>
      <c r="H14150" s="12">
        <f>IF(OR($E14150="",$F14150=""),"",IF(AND($G14150=1,$F14150&gt;='Working Hours'!$C$8,$F14150&lt;'Working Hours'!$C$9),1,0))</f>
        <v/>
      </c>
    </row>
    <row r="14151">
      <c r="A14151" s="11" t="n"/>
      <c r="B14151" s="11" t="n"/>
      <c r="C14151" s="11" t="n"/>
      <c r="E14151" s="12">
        <f>IF($A14151="","",IF(ISNUMBER($A14151),$A14151,IFERROR(DATEVALUE($A14151),"")))</f>
        <v/>
      </c>
      <c r="F14151" s="12">
        <f>IF($B14151="","",IF(ISNUMBER($B14151),HOUR($B14151)*2+MINUTE($B14151)/30,IFERROR(VALUE(LEFT($B14151,FIND(":",$B14151)-1))*2+VALUE(MID($B14151,FIND(":",$B14151)+1,2))/30,"")))</f>
        <v/>
      </c>
      <c r="G14151" s="12">
        <f>IF($E14151="","",IF(WEEKDAY($E14151,2)&lt;6,1,0))</f>
        <v/>
      </c>
      <c r="H14151" s="12">
        <f>IF(OR($E14151="",$F14151=""),"",IF(AND($G14151=1,$F14151&gt;='Working Hours'!$C$8,$F14151&lt;'Working Hours'!$C$9),1,0))</f>
        <v/>
      </c>
    </row>
    <row r="14152">
      <c r="A14152" s="11" t="n"/>
      <c r="B14152" s="11" t="n"/>
      <c r="C14152" s="11" t="n"/>
      <c r="E14152" s="12">
        <f>IF($A14152="","",IF(ISNUMBER($A14152),$A14152,IFERROR(DATEVALUE($A14152),"")))</f>
        <v/>
      </c>
      <c r="F14152" s="12">
        <f>IF($B14152="","",IF(ISNUMBER($B14152),HOUR($B14152)*2+MINUTE($B14152)/30,IFERROR(VALUE(LEFT($B14152,FIND(":",$B14152)-1))*2+VALUE(MID($B14152,FIND(":",$B14152)+1,2))/30,"")))</f>
        <v/>
      </c>
      <c r="G14152" s="12">
        <f>IF($E14152="","",IF(WEEKDAY($E14152,2)&lt;6,1,0))</f>
        <v/>
      </c>
      <c r="H14152" s="12">
        <f>IF(OR($E14152="",$F14152=""),"",IF(AND($G14152=1,$F14152&gt;='Working Hours'!$C$8,$F14152&lt;'Working Hours'!$C$9),1,0))</f>
        <v/>
      </c>
    </row>
    <row r="14153">
      <c r="A14153" s="11" t="n"/>
      <c r="B14153" s="11" t="n"/>
      <c r="C14153" s="11" t="n"/>
      <c r="E14153" s="12">
        <f>IF($A14153="","",IF(ISNUMBER($A14153),$A14153,IFERROR(DATEVALUE($A14153),"")))</f>
        <v/>
      </c>
      <c r="F14153" s="12">
        <f>IF($B14153="","",IF(ISNUMBER($B14153),HOUR($B14153)*2+MINUTE($B14153)/30,IFERROR(VALUE(LEFT($B14153,FIND(":",$B14153)-1))*2+VALUE(MID($B14153,FIND(":",$B14153)+1,2))/30,"")))</f>
        <v/>
      </c>
      <c r="G14153" s="12">
        <f>IF($E14153="","",IF(WEEKDAY($E14153,2)&lt;6,1,0))</f>
        <v/>
      </c>
      <c r="H14153" s="12">
        <f>IF(OR($E14153="",$F14153=""),"",IF(AND($G14153=1,$F14153&gt;='Working Hours'!$C$8,$F14153&lt;'Working Hours'!$C$9),1,0))</f>
        <v/>
      </c>
    </row>
    <row r="14154">
      <c r="A14154" s="11" t="n"/>
      <c r="B14154" s="11" t="n"/>
      <c r="C14154" s="11" t="n"/>
      <c r="E14154" s="12">
        <f>IF($A14154="","",IF(ISNUMBER($A14154),$A14154,IFERROR(DATEVALUE($A14154),"")))</f>
        <v/>
      </c>
      <c r="F14154" s="12">
        <f>IF($B14154="","",IF(ISNUMBER($B14154),HOUR($B14154)*2+MINUTE($B14154)/30,IFERROR(VALUE(LEFT($B14154,FIND(":",$B14154)-1))*2+VALUE(MID($B14154,FIND(":",$B14154)+1,2))/30,"")))</f>
        <v/>
      </c>
      <c r="G14154" s="12">
        <f>IF($E14154="","",IF(WEEKDAY($E14154,2)&lt;6,1,0))</f>
        <v/>
      </c>
      <c r="H14154" s="12">
        <f>IF(OR($E14154="",$F14154=""),"",IF(AND($G14154=1,$F14154&gt;='Working Hours'!$C$8,$F14154&lt;'Working Hours'!$C$9),1,0))</f>
        <v/>
      </c>
    </row>
    <row r="14155">
      <c r="A14155" s="11" t="n"/>
      <c r="B14155" s="11" t="n"/>
      <c r="C14155" s="11" t="n"/>
      <c r="E14155" s="12">
        <f>IF($A14155="","",IF(ISNUMBER($A14155),$A14155,IFERROR(DATEVALUE($A14155),"")))</f>
        <v/>
      </c>
      <c r="F14155" s="12">
        <f>IF($B14155="","",IF(ISNUMBER($B14155),HOUR($B14155)*2+MINUTE($B14155)/30,IFERROR(VALUE(LEFT($B14155,FIND(":",$B14155)-1))*2+VALUE(MID($B14155,FIND(":",$B14155)+1,2))/30,"")))</f>
        <v/>
      </c>
      <c r="G14155" s="12">
        <f>IF($E14155="","",IF(WEEKDAY($E14155,2)&lt;6,1,0))</f>
        <v/>
      </c>
      <c r="H14155" s="12">
        <f>IF(OR($E14155="",$F14155=""),"",IF(AND($G14155=1,$F14155&gt;='Working Hours'!$C$8,$F14155&lt;'Working Hours'!$C$9),1,0))</f>
        <v/>
      </c>
    </row>
    <row r="14156">
      <c r="A14156" s="11" t="n"/>
      <c r="B14156" s="11" t="n"/>
      <c r="C14156" s="11" t="n"/>
      <c r="E14156" s="12">
        <f>IF($A14156="","",IF(ISNUMBER($A14156),$A14156,IFERROR(DATEVALUE($A14156),"")))</f>
        <v/>
      </c>
      <c r="F14156" s="12">
        <f>IF($B14156="","",IF(ISNUMBER($B14156),HOUR($B14156)*2+MINUTE($B14156)/30,IFERROR(VALUE(LEFT($B14156,FIND(":",$B14156)-1))*2+VALUE(MID($B14156,FIND(":",$B14156)+1,2))/30,"")))</f>
        <v/>
      </c>
      <c r="G14156" s="12">
        <f>IF($E14156="","",IF(WEEKDAY($E14156,2)&lt;6,1,0))</f>
        <v/>
      </c>
      <c r="H14156" s="12">
        <f>IF(OR($E14156="",$F14156=""),"",IF(AND($G14156=1,$F14156&gt;='Working Hours'!$C$8,$F14156&lt;'Working Hours'!$C$9),1,0))</f>
        <v/>
      </c>
    </row>
    <row r="14157">
      <c r="A14157" s="11" t="n"/>
      <c r="B14157" s="11" t="n"/>
      <c r="C14157" s="11" t="n"/>
      <c r="E14157" s="12">
        <f>IF($A14157="","",IF(ISNUMBER($A14157),$A14157,IFERROR(DATEVALUE($A14157),"")))</f>
        <v/>
      </c>
      <c r="F14157" s="12">
        <f>IF($B14157="","",IF(ISNUMBER($B14157),HOUR($B14157)*2+MINUTE($B14157)/30,IFERROR(VALUE(LEFT($B14157,FIND(":",$B14157)-1))*2+VALUE(MID($B14157,FIND(":",$B14157)+1,2))/30,"")))</f>
        <v/>
      </c>
      <c r="G14157" s="12">
        <f>IF($E14157="","",IF(WEEKDAY($E14157,2)&lt;6,1,0))</f>
        <v/>
      </c>
      <c r="H14157" s="12">
        <f>IF(OR($E14157="",$F14157=""),"",IF(AND($G14157=1,$F14157&gt;='Working Hours'!$C$8,$F14157&lt;'Working Hours'!$C$9),1,0))</f>
        <v/>
      </c>
    </row>
    <row r="14158">
      <c r="A14158" s="11" t="n"/>
      <c r="B14158" s="11" t="n"/>
      <c r="C14158" s="11" t="n"/>
      <c r="E14158" s="12">
        <f>IF($A14158="","",IF(ISNUMBER($A14158),$A14158,IFERROR(DATEVALUE($A14158),"")))</f>
        <v/>
      </c>
      <c r="F14158" s="12">
        <f>IF($B14158="","",IF(ISNUMBER($B14158),HOUR($B14158)*2+MINUTE($B14158)/30,IFERROR(VALUE(LEFT($B14158,FIND(":",$B14158)-1))*2+VALUE(MID($B14158,FIND(":",$B14158)+1,2))/30,"")))</f>
        <v/>
      </c>
      <c r="G14158" s="12">
        <f>IF($E14158="","",IF(WEEKDAY($E14158,2)&lt;6,1,0))</f>
        <v/>
      </c>
      <c r="H14158" s="12">
        <f>IF(OR($E14158="",$F14158=""),"",IF(AND($G14158=1,$F14158&gt;='Working Hours'!$C$8,$F14158&lt;'Working Hours'!$C$9),1,0))</f>
        <v/>
      </c>
    </row>
    <row r="14159">
      <c r="A14159" s="11" t="n"/>
      <c r="B14159" s="11" t="n"/>
      <c r="C14159" s="11" t="n"/>
      <c r="E14159" s="12">
        <f>IF($A14159="","",IF(ISNUMBER($A14159),$A14159,IFERROR(DATEVALUE($A14159),"")))</f>
        <v/>
      </c>
      <c r="F14159" s="12">
        <f>IF($B14159="","",IF(ISNUMBER($B14159),HOUR($B14159)*2+MINUTE($B14159)/30,IFERROR(VALUE(LEFT($B14159,FIND(":",$B14159)-1))*2+VALUE(MID($B14159,FIND(":",$B14159)+1,2))/30,"")))</f>
        <v/>
      </c>
      <c r="G14159" s="12">
        <f>IF($E14159="","",IF(WEEKDAY($E14159,2)&lt;6,1,0))</f>
        <v/>
      </c>
      <c r="H14159" s="12">
        <f>IF(OR($E14159="",$F14159=""),"",IF(AND($G14159=1,$F14159&gt;='Working Hours'!$C$8,$F14159&lt;'Working Hours'!$C$9),1,0))</f>
        <v/>
      </c>
    </row>
    <row r="14160">
      <c r="A14160" s="11" t="n"/>
      <c r="B14160" s="11" t="n"/>
      <c r="C14160" s="11" t="n"/>
      <c r="E14160" s="12">
        <f>IF($A14160="","",IF(ISNUMBER($A14160),$A14160,IFERROR(DATEVALUE($A14160),"")))</f>
        <v/>
      </c>
      <c r="F14160" s="12">
        <f>IF($B14160="","",IF(ISNUMBER($B14160),HOUR($B14160)*2+MINUTE($B14160)/30,IFERROR(VALUE(LEFT($B14160,FIND(":",$B14160)-1))*2+VALUE(MID($B14160,FIND(":",$B14160)+1,2))/30,"")))</f>
        <v/>
      </c>
      <c r="G14160" s="12">
        <f>IF($E14160="","",IF(WEEKDAY($E14160,2)&lt;6,1,0))</f>
        <v/>
      </c>
      <c r="H14160" s="12">
        <f>IF(OR($E14160="",$F14160=""),"",IF(AND($G14160=1,$F14160&gt;='Working Hours'!$C$8,$F14160&lt;'Working Hours'!$C$9),1,0))</f>
        <v/>
      </c>
    </row>
    <row r="14161">
      <c r="A14161" s="11" t="n"/>
      <c r="B14161" s="11" t="n"/>
      <c r="C14161" s="11" t="n"/>
      <c r="E14161" s="12">
        <f>IF($A14161="","",IF(ISNUMBER($A14161),$A14161,IFERROR(DATEVALUE($A14161),"")))</f>
        <v/>
      </c>
      <c r="F14161" s="12">
        <f>IF($B14161="","",IF(ISNUMBER($B14161),HOUR($B14161)*2+MINUTE($B14161)/30,IFERROR(VALUE(LEFT($B14161,FIND(":",$B14161)-1))*2+VALUE(MID($B14161,FIND(":",$B14161)+1,2))/30,"")))</f>
        <v/>
      </c>
      <c r="G14161" s="12">
        <f>IF($E14161="","",IF(WEEKDAY($E14161,2)&lt;6,1,0))</f>
        <v/>
      </c>
      <c r="H14161" s="12">
        <f>IF(OR($E14161="",$F14161=""),"",IF(AND($G14161=1,$F14161&gt;='Working Hours'!$C$8,$F14161&lt;'Working Hours'!$C$9),1,0))</f>
        <v/>
      </c>
    </row>
    <row r="14162">
      <c r="A14162" s="11" t="n"/>
      <c r="B14162" s="11" t="n"/>
      <c r="C14162" s="11" t="n"/>
      <c r="E14162" s="12">
        <f>IF($A14162="","",IF(ISNUMBER($A14162),$A14162,IFERROR(DATEVALUE($A14162),"")))</f>
        <v/>
      </c>
      <c r="F14162" s="12">
        <f>IF($B14162="","",IF(ISNUMBER($B14162),HOUR($B14162)*2+MINUTE($B14162)/30,IFERROR(VALUE(LEFT($B14162,FIND(":",$B14162)-1))*2+VALUE(MID($B14162,FIND(":",$B14162)+1,2))/30,"")))</f>
        <v/>
      </c>
      <c r="G14162" s="12">
        <f>IF($E14162="","",IF(WEEKDAY($E14162,2)&lt;6,1,0))</f>
        <v/>
      </c>
      <c r="H14162" s="12">
        <f>IF(OR($E14162="",$F14162=""),"",IF(AND($G14162=1,$F14162&gt;='Working Hours'!$C$8,$F14162&lt;'Working Hours'!$C$9),1,0))</f>
        <v/>
      </c>
    </row>
    <row r="14163">
      <c r="A14163" s="11" t="n"/>
      <c r="B14163" s="11" t="n"/>
      <c r="C14163" s="11" t="n"/>
      <c r="E14163" s="12">
        <f>IF($A14163="","",IF(ISNUMBER($A14163),$A14163,IFERROR(DATEVALUE($A14163),"")))</f>
        <v/>
      </c>
      <c r="F14163" s="12">
        <f>IF($B14163="","",IF(ISNUMBER($B14163),HOUR($B14163)*2+MINUTE($B14163)/30,IFERROR(VALUE(LEFT($B14163,FIND(":",$B14163)-1))*2+VALUE(MID($B14163,FIND(":",$B14163)+1,2))/30,"")))</f>
        <v/>
      </c>
      <c r="G14163" s="12">
        <f>IF($E14163="","",IF(WEEKDAY($E14163,2)&lt;6,1,0))</f>
        <v/>
      </c>
      <c r="H14163" s="12">
        <f>IF(OR($E14163="",$F14163=""),"",IF(AND($G14163=1,$F14163&gt;='Working Hours'!$C$8,$F14163&lt;'Working Hours'!$C$9),1,0))</f>
        <v/>
      </c>
    </row>
    <row r="14164">
      <c r="A14164" s="11" t="n"/>
      <c r="B14164" s="11" t="n"/>
      <c r="C14164" s="11" t="n"/>
      <c r="E14164" s="12">
        <f>IF($A14164="","",IF(ISNUMBER($A14164),$A14164,IFERROR(DATEVALUE($A14164),"")))</f>
        <v/>
      </c>
      <c r="F14164" s="12">
        <f>IF($B14164="","",IF(ISNUMBER($B14164),HOUR($B14164)*2+MINUTE($B14164)/30,IFERROR(VALUE(LEFT($B14164,FIND(":",$B14164)-1))*2+VALUE(MID($B14164,FIND(":",$B14164)+1,2))/30,"")))</f>
        <v/>
      </c>
      <c r="G14164" s="12">
        <f>IF($E14164="","",IF(WEEKDAY($E14164,2)&lt;6,1,0))</f>
        <v/>
      </c>
      <c r="H14164" s="12">
        <f>IF(OR($E14164="",$F14164=""),"",IF(AND($G14164=1,$F14164&gt;='Working Hours'!$C$8,$F14164&lt;'Working Hours'!$C$9),1,0))</f>
        <v/>
      </c>
    </row>
    <row r="14165">
      <c r="A14165" s="11" t="n"/>
      <c r="B14165" s="11" t="n"/>
      <c r="C14165" s="11" t="n"/>
      <c r="E14165" s="12">
        <f>IF($A14165="","",IF(ISNUMBER($A14165),$A14165,IFERROR(DATEVALUE($A14165),"")))</f>
        <v/>
      </c>
      <c r="F14165" s="12">
        <f>IF($B14165="","",IF(ISNUMBER($B14165),HOUR($B14165)*2+MINUTE($B14165)/30,IFERROR(VALUE(LEFT($B14165,FIND(":",$B14165)-1))*2+VALUE(MID($B14165,FIND(":",$B14165)+1,2))/30,"")))</f>
        <v/>
      </c>
      <c r="G14165" s="12">
        <f>IF($E14165="","",IF(WEEKDAY($E14165,2)&lt;6,1,0))</f>
        <v/>
      </c>
      <c r="H14165" s="12">
        <f>IF(OR($E14165="",$F14165=""),"",IF(AND($G14165=1,$F14165&gt;='Working Hours'!$C$8,$F14165&lt;'Working Hours'!$C$9),1,0))</f>
        <v/>
      </c>
    </row>
    <row r="14166">
      <c r="A14166" s="11" t="n"/>
      <c r="B14166" s="11" t="n"/>
      <c r="C14166" s="11" t="n"/>
      <c r="E14166" s="12">
        <f>IF($A14166="","",IF(ISNUMBER($A14166),$A14166,IFERROR(DATEVALUE($A14166),"")))</f>
        <v/>
      </c>
      <c r="F14166" s="12">
        <f>IF($B14166="","",IF(ISNUMBER($B14166),HOUR($B14166)*2+MINUTE($B14166)/30,IFERROR(VALUE(LEFT($B14166,FIND(":",$B14166)-1))*2+VALUE(MID($B14166,FIND(":",$B14166)+1,2))/30,"")))</f>
        <v/>
      </c>
      <c r="G14166" s="12">
        <f>IF($E14166="","",IF(WEEKDAY($E14166,2)&lt;6,1,0))</f>
        <v/>
      </c>
      <c r="H14166" s="12">
        <f>IF(OR($E14166="",$F14166=""),"",IF(AND($G14166=1,$F14166&gt;='Working Hours'!$C$8,$F14166&lt;'Working Hours'!$C$9),1,0))</f>
        <v/>
      </c>
    </row>
    <row r="14167">
      <c r="A14167" s="11" t="n"/>
      <c r="B14167" s="11" t="n"/>
      <c r="C14167" s="11" t="n"/>
      <c r="E14167" s="12">
        <f>IF($A14167="","",IF(ISNUMBER($A14167),$A14167,IFERROR(DATEVALUE($A14167),"")))</f>
        <v/>
      </c>
      <c r="F14167" s="12">
        <f>IF($B14167="","",IF(ISNUMBER($B14167),HOUR($B14167)*2+MINUTE($B14167)/30,IFERROR(VALUE(LEFT($B14167,FIND(":",$B14167)-1))*2+VALUE(MID($B14167,FIND(":",$B14167)+1,2))/30,"")))</f>
        <v/>
      </c>
      <c r="G14167" s="12">
        <f>IF($E14167="","",IF(WEEKDAY($E14167,2)&lt;6,1,0))</f>
        <v/>
      </c>
      <c r="H14167" s="12">
        <f>IF(OR($E14167="",$F14167=""),"",IF(AND($G14167=1,$F14167&gt;='Working Hours'!$C$8,$F14167&lt;'Working Hours'!$C$9),1,0))</f>
        <v/>
      </c>
    </row>
    <row r="14168">
      <c r="A14168" s="11" t="n"/>
      <c r="B14168" s="11" t="n"/>
      <c r="C14168" s="11" t="n"/>
      <c r="E14168" s="12">
        <f>IF($A14168="","",IF(ISNUMBER($A14168),$A14168,IFERROR(DATEVALUE($A14168),"")))</f>
        <v/>
      </c>
      <c r="F14168" s="12">
        <f>IF($B14168="","",IF(ISNUMBER($B14168),HOUR($B14168)*2+MINUTE($B14168)/30,IFERROR(VALUE(LEFT($B14168,FIND(":",$B14168)-1))*2+VALUE(MID($B14168,FIND(":",$B14168)+1,2))/30,"")))</f>
        <v/>
      </c>
      <c r="G14168" s="12">
        <f>IF($E14168="","",IF(WEEKDAY($E14168,2)&lt;6,1,0))</f>
        <v/>
      </c>
      <c r="H14168" s="12">
        <f>IF(OR($E14168="",$F14168=""),"",IF(AND($G14168=1,$F14168&gt;='Working Hours'!$C$8,$F14168&lt;'Working Hours'!$C$9),1,0))</f>
        <v/>
      </c>
    </row>
    <row r="14169">
      <c r="A14169" s="11" t="n"/>
      <c r="B14169" s="11" t="n"/>
      <c r="C14169" s="11" t="n"/>
      <c r="E14169" s="12">
        <f>IF($A14169="","",IF(ISNUMBER($A14169),$A14169,IFERROR(DATEVALUE($A14169),"")))</f>
        <v/>
      </c>
      <c r="F14169" s="12">
        <f>IF($B14169="","",IF(ISNUMBER($B14169),HOUR($B14169)*2+MINUTE($B14169)/30,IFERROR(VALUE(LEFT($B14169,FIND(":",$B14169)-1))*2+VALUE(MID($B14169,FIND(":",$B14169)+1,2))/30,"")))</f>
        <v/>
      </c>
      <c r="G14169" s="12">
        <f>IF($E14169="","",IF(WEEKDAY($E14169,2)&lt;6,1,0))</f>
        <v/>
      </c>
      <c r="H14169" s="12">
        <f>IF(OR($E14169="",$F14169=""),"",IF(AND($G14169=1,$F14169&gt;='Working Hours'!$C$8,$F14169&lt;'Working Hours'!$C$9),1,0))</f>
        <v/>
      </c>
    </row>
    <row r="14170">
      <c r="A14170" s="11" t="n"/>
      <c r="B14170" s="11" t="n"/>
      <c r="C14170" s="11" t="n"/>
      <c r="E14170" s="12">
        <f>IF($A14170="","",IF(ISNUMBER($A14170),$A14170,IFERROR(DATEVALUE($A14170),"")))</f>
        <v/>
      </c>
      <c r="F14170" s="12">
        <f>IF($B14170="","",IF(ISNUMBER($B14170),HOUR($B14170)*2+MINUTE($B14170)/30,IFERROR(VALUE(LEFT($B14170,FIND(":",$B14170)-1))*2+VALUE(MID($B14170,FIND(":",$B14170)+1,2))/30,"")))</f>
        <v/>
      </c>
      <c r="G14170" s="12">
        <f>IF($E14170="","",IF(WEEKDAY($E14170,2)&lt;6,1,0))</f>
        <v/>
      </c>
      <c r="H14170" s="12">
        <f>IF(OR($E14170="",$F14170=""),"",IF(AND($G14170=1,$F14170&gt;='Working Hours'!$C$8,$F14170&lt;'Working Hours'!$C$9),1,0))</f>
        <v/>
      </c>
    </row>
    <row r="14171">
      <c r="A14171" s="11" t="n"/>
      <c r="B14171" s="11" t="n"/>
      <c r="C14171" s="11" t="n"/>
      <c r="E14171" s="12">
        <f>IF($A14171="","",IF(ISNUMBER($A14171),$A14171,IFERROR(DATEVALUE($A14171),"")))</f>
        <v/>
      </c>
      <c r="F14171" s="12">
        <f>IF($B14171="","",IF(ISNUMBER($B14171),HOUR($B14171)*2+MINUTE($B14171)/30,IFERROR(VALUE(LEFT($B14171,FIND(":",$B14171)-1))*2+VALUE(MID($B14171,FIND(":",$B14171)+1,2))/30,"")))</f>
        <v/>
      </c>
      <c r="G14171" s="12">
        <f>IF($E14171="","",IF(WEEKDAY($E14171,2)&lt;6,1,0))</f>
        <v/>
      </c>
      <c r="H14171" s="12">
        <f>IF(OR($E14171="",$F14171=""),"",IF(AND($G14171=1,$F14171&gt;='Working Hours'!$C$8,$F14171&lt;'Working Hours'!$C$9),1,0))</f>
        <v/>
      </c>
    </row>
    <row r="14172">
      <c r="A14172" s="11" t="n"/>
      <c r="B14172" s="11" t="n"/>
      <c r="C14172" s="11" t="n"/>
      <c r="E14172" s="12">
        <f>IF($A14172="","",IF(ISNUMBER($A14172),$A14172,IFERROR(DATEVALUE($A14172),"")))</f>
        <v/>
      </c>
      <c r="F14172" s="12">
        <f>IF($B14172="","",IF(ISNUMBER($B14172),HOUR($B14172)*2+MINUTE($B14172)/30,IFERROR(VALUE(LEFT($B14172,FIND(":",$B14172)-1))*2+VALUE(MID($B14172,FIND(":",$B14172)+1,2))/30,"")))</f>
        <v/>
      </c>
      <c r="G14172" s="12">
        <f>IF($E14172="","",IF(WEEKDAY($E14172,2)&lt;6,1,0))</f>
        <v/>
      </c>
      <c r="H14172" s="12">
        <f>IF(OR($E14172="",$F14172=""),"",IF(AND($G14172=1,$F14172&gt;='Working Hours'!$C$8,$F14172&lt;'Working Hours'!$C$9),1,0))</f>
        <v/>
      </c>
    </row>
    <row r="14173">
      <c r="A14173" s="11" t="n"/>
      <c r="B14173" s="11" t="n"/>
      <c r="C14173" s="11" t="n"/>
      <c r="E14173" s="12">
        <f>IF($A14173="","",IF(ISNUMBER($A14173),$A14173,IFERROR(DATEVALUE($A14173),"")))</f>
        <v/>
      </c>
      <c r="F14173" s="12">
        <f>IF($B14173="","",IF(ISNUMBER($B14173),HOUR($B14173)*2+MINUTE($B14173)/30,IFERROR(VALUE(LEFT($B14173,FIND(":",$B14173)-1))*2+VALUE(MID($B14173,FIND(":",$B14173)+1,2))/30,"")))</f>
        <v/>
      </c>
      <c r="G14173" s="12">
        <f>IF($E14173="","",IF(WEEKDAY($E14173,2)&lt;6,1,0))</f>
        <v/>
      </c>
      <c r="H14173" s="12">
        <f>IF(OR($E14173="",$F14173=""),"",IF(AND($G14173=1,$F14173&gt;='Working Hours'!$C$8,$F14173&lt;'Working Hours'!$C$9),1,0))</f>
        <v/>
      </c>
    </row>
    <row r="14174">
      <c r="A14174" s="11" t="n"/>
      <c r="B14174" s="11" t="n"/>
      <c r="C14174" s="11" t="n"/>
      <c r="E14174" s="12">
        <f>IF($A14174="","",IF(ISNUMBER($A14174),$A14174,IFERROR(DATEVALUE($A14174),"")))</f>
        <v/>
      </c>
      <c r="F14174" s="12">
        <f>IF($B14174="","",IF(ISNUMBER($B14174),HOUR($B14174)*2+MINUTE($B14174)/30,IFERROR(VALUE(LEFT($B14174,FIND(":",$B14174)-1))*2+VALUE(MID($B14174,FIND(":",$B14174)+1,2))/30,"")))</f>
        <v/>
      </c>
      <c r="G14174" s="12">
        <f>IF($E14174="","",IF(WEEKDAY($E14174,2)&lt;6,1,0))</f>
        <v/>
      </c>
      <c r="H14174" s="12">
        <f>IF(OR($E14174="",$F14174=""),"",IF(AND($G14174=1,$F14174&gt;='Working Hours'!$C$8,$F14174&lt;'Working Hours'!$C$9),1,0))</f>
        <v/>
      </c>
    </row>
    <row r="14175">
      <c r="A14175" s="11" t="n"/>
      <c r="B14175" s="11" t="n"/>
      <c r="C14175" s="11" t="n"/>
      <c r="E14175" s="12">
        <f>IF($A14175="","",IF(ISNUMBER($A14175),$A14175,IFERROR(DATEVALUE($A14175),"")))</f>
        <v/>
      </c>
      <c r="F14175" s="12">
        <f>IF($B14175="","",IF(ISNUMBER($B14175),HOUR($B14175)*2+MINUTE($B14175)/30,IFERROR(VALUE(LEFT($B14175,FIND(":",$B14175)-1))*2+VALUE(MID($B14175,FIND(":",$B14175)+1,2))/30,"")))</f>
        <v/>
      </c>
      <c r="G14175" s="12">
        <f>IF($E14175="","",IF(WEEKDAY($E14175,2)&lt;6,1,0))</f>
        <v/>
      </c>
      <c r="H14175" s="12">
        <f>IF(OR($E14175="",$F14175=""),"",IF(AND($G14175=1,$F14175&gt;='Working Hours'!$C$8,$F14175&lt;'Working Hours'!$C$9),1,0))</f>
        <v/>
      </c>
    </row>
    <row r="14176">
      <c r="A14176" s="11" t="n"/>
      <c r="B14176" s="11" t="n"/>
      <c r="C14176" s="11" t="n"/>
      <c r="E14176" s="12">
        <f>IF($A14176="","",IF(ISNUMBER($A14176),$A14176,IFERROR(DATEVALUE($A14176),"")))</f>
        <v/>
      </c>
      <c r="F14176" s="12">
        <f>IF($B14176="","",IF(ISNUMBER($B14176),HOUR($B14176)*2+MINUTE($B14176)/30,IFERROR(VALUE(LEFT($B14176,FIND(":",$B14176)-1))*2+VALUE(MID($B14176,FIND(":",$B14176)+1,2))/30,"")))</f>
        <v/>
      </c>
      <c r="G14176" s="12">
        <f>IF($E14176="","",IF(WEEKDAY($E14176,2)&lt;6,1,0))</f>
        <v/>
      </c>
      <c r="H14176" s="12">
        <f>IF(OR($E14176="",$F14176=""),"",IF(AND($G14176=1,$F14176&gt;='Working Hours'!$C$8,$F14176&lt;'Working Hours'!$C$9),1,0))</f>
        <v/>
      </c>
    </row>
    <row r="14177">
      <c r="A14177" s="11" t="n"/>
      <c r="B14177" s="11" t="n"/>
      <c r="C14177" s="11" t="n"/>
      <c r="E14177" s="12">
        <f>IF($A14177="","",IF(ISNUMBER($A14177),$A14177,IFERROR(DATEVALUE($A14177),"")))</f>
        <v/>
      </c>
      <c r="F14177" s="12">
        <f>IF($B14177="","",IF(ISNUMBER($B14177),HOUR($B14177)*2+MINUTE($B14177)/30,IFERROR(VALUE(LEFT($B14177,FIND(":",$B14177)-1))*2+VALUE(MID($B14177,FIND(":",$B14177)+1,2))/30,"")))</f>
        <v/>
      </c>
      <c r="G14177" s="12">
        <f>IF($E14177="","",IF(WEEKDAY($E14177,2)&lt;6,1,0))</f>
        <v/>
      </c>
      <c r="H14177" s="12">
        <f>IF(OR($E14177="",$F14177=""),"",IF(AND($G14177=1,$F14177&gt;='Working Hours'!$C$8,$F14177&lt;'Working Hours'!$C$9),1,0))</f>
        <v/>
      </c>
    </row>
    <row r="14178">
      <c r="A14178" s="11" t="n"/>
      <c r="B14178" s="11" t="n"/>
      <c r="C14178" s="11" t="n"/>
      <c r="E14178" s="12">
        <f>IF($A14178="","",IF(ISNUMBER($A14178),$A14178,IFERROR(DATEVALUE($A14178),"")))</f>
        <v/>
      </c>
      <c r="F14178" s="12">
        <f>IF($B14178="","",IF(ISNUMBER($B14178),HOUR($B14178)*2+MINUTE($B14178)/30,IFERROR(VALUE(LEFT($B14178,FIND(":",$B14178)-1))*2+VALUE(MID($B14178,FIND(":",$B14178)+1,2))/30,"")))</f>
        <v/>
      </c>
      <c r="G14178" s="12">
        <f>IF($E14178="","",IF(WEEKDAY($E14178,2)&lt;6,1,0))</f>
        <v/>
      </c>
      <c r="H14178" s="12">
        <f>IF(OR($E14178="",$F14178=""),"",IF(AND($G14178=1,$F14178&gt;='Working Hours'!$C$8,$F14178&lt;'Working Hours'!$C$9),1,0))</f>
        <v/>
      </c>
    </row>
    <row r="14179">
      <c r="A14179" s="11" t="n"/>
      <c r="B14179" s="11" t="n"/>
      <c r="C14179" s="11" t="n"/>
      <c r="E14179" s="12">
        <f>IF($A14179="","",IF(ISNUMBER($A14179),$A14179,IFERROR(DATEVALUE($A14179),"")))</f>
        <v/>
      </c>
      <c r="F14179" s="12">
        <f>IF($B14179="","",IF(ISNUMBER($B14179),HOUR($B14179)*2+MINUTE($B14179)/30,IFERROR(VALUE(LEFT($B14179,FIND(":",$B14179)-1))*2+VALUE(MID($B14179,FIND(":",$B14179)+1,2))/30,"")))</f>
        <v/>
      </c>
      <c r="G14179" s="12">
        <f>IF($E14179="","",IF(WEEKDAY($E14179,2)&lt;6,1,0))</f>
        <v/>
      </c>
      <c r="H14179" s="12">
        <f>IF(OR($E14179="",$F14179=""),"",IF(AND($G14179=1,$F14179&gt;='Working Hours'!$C$8,$F14179&lt;'Working Hours'!$C$9),1,0))</f>
        <v/>
      </c>
    </row>
    <row r="14180">
      <c r="A14180" s="11" t="n"/>
      <c r="B14180" s="11" t="n"/>
      <c r="C14180" s="11" t="n"/>
      <c r="E14180" s="12">
        <f>IF($A14180="","",IF(ISNUMBER($A14180),$A14180,IFERROR(DATEVALUE($A14180),"")))</f>
        <v/>
      </c>
      <c r="F14180" s="12">
        <f>IF($B14180="","",IF(ISNUMBER($B14180),HOUR($B14180)*2+MINUTE($B14180)/30,IFERROR(VALUE(LEFT($B14180,FIND(":",$B14180)-1))*2+VALUE(MID($B14180,FIND(":",$B14180)+1,2))/30,"")))</f>
        <v/>
      </c>
      <c r="G14180" s="12">
        <f>IF($E14180="","",IF(WEEKDAY($E14180,2)&lt;6,1,0))</f>
        <v/>
      </c>
      <c r="H14180" s="12">
        <f>IF(OR($E14180="",$F14180=""),"",IF(AND($G14180=1,$F14180&gt;='Working Hours'!$C$8,$F14180&lt;'Working Hours'!$C$9),1,0))</f>
        <v/>
      </c>
    </row>
    <row r="14181">
      <c r="A14181" s="11" t="n"/>
      <c r="B14181" s="11" t="n"/>
      <c r="C14181" s="11" t="n"/>
      <c r="E14181" s="12">
        <f>IF($A14181="","",IF(ISNUMBER($A14181),$A14181,IFERROR(DATEVALUE($A14181),"")))</f>
        <v/>
      </c>
      <c r="F14181" s="12">
        <f>IF($B14181="","",IF(ISNUMBER($B14181),HOUR($B14181)*2+MINUTE($B14181)/30,IFERROR(VALUE(LEFT($B14181,FIND(":",$B14181)-1))*2+VALUE(MID($B14181,FIND(":",$B14181)+1,2))/30,"")))</f>
        <v/>
      </c>
      <c r="G14181" s="12">
        <f>IF($E14181="","",IF(WEEKDAY($E14181,2)&lt;6,1,0))</f>
        <v/>
      </c>
      <c r="H14181" s="12">
        <f>IF(OR($E14181="",$F14181=""),"",IF(AND($G14181=1,$F14181&gt;='Working Hours'!$C$8,$F14181&lt;'Working Hours'!$C$9),1,0))</f>
        <v/>
      </c>
    </row>
    <row r="14182">
      <c r="A14182" s="11" t="n"/>
      <c r="B14182" s="11" t="n"/>
      <c r="C14182" s="11" t="n"/>
      <c r="E14182" s="12">
        <f>IF($A14182="","",IF(ISNUMBER($A14182),$A14182,IFERROR(DATEVALUE($A14182),"")))</f>
        <v/>
      </c>
      <c r="F14182" s="12">
        <f>IF($B14182="","",IF(ISNUMBER($B14182),HOUR($B14182)*2+MINUTE($B14182)/30,IFERROR(VALUE(LEFT($B14182,FIND(":",$B14182)-1))*2+VALUE(MID($B14182,FIND(":",$B14182)+1,2))/30,"")))</f>
        <v/>
      </c>
      <c r="G14182" s="12">
        <f>IF($E14182="","",IF(WEEKDAY($E14182,2)&lt;6,1,0))</f>
        <v/>
      </c>
      <c r="H14182" s="12">
        <f>IF(OR($E14182="",$F14182=""),"",IF(AND($G14182=1,$F14182&gt;='Working Hours'!$C$8,$F14182&lt;'Working Hours'!$C$9),1,0))</f>
        <v/>
      </c>
    </row>
    <row r="14183">
      <c r="A14183" s="11" t="n"/>
      <c r="B14183" s="11" t="n"/>
      <c r="C14183" s="11" t="n"/>
      <c r="E14183" s="12">
        <f>IF($A14183="","",IF(ISNUMBER($A14183),$A14183,IFERROR(DATEVALUE($A14183),"")))</f>
        <v/>
      </c>
      <c r="F14183" s="12">
        <f>IF($B14183="","",IF(ISNUMBER($B14183),HOUR($B14183)*2+MINUTE($B14183)/30,IFERROR(VALUE(LEFT($B14183,FIND(":",$B14183)-1))*2+VALUE(MID($B14183,FIND(":",$B14183)+1,2))/30,"")))</f>
        <v/>
      </c>
      <c r="G14183" s="12">
        <f>IF($E14183="","",IF(WEEKDAY($E14183,2)&lt;6,1,0))</f>
        <v/>
      </c>
      <c r="H14183" s="12">
        <f>IF(OR($E14183="",$F14183=""),"",IF(AND($G14183=1,$F14183&gt;='Working Hours'!$C$8,$F14183&lt;'Working Hours'!$C$9),1,0))</f>
        <v/>
      </c>
    </row>
    <row r="14184">
      <c r="A14184" s="11" t="n"/>
      <c r="B14184" s="11" t="n"/>
      <c r="C14184" s="11" t="n"/>
      <c r="E14184" s="12">
        <f>IF($A14184="","",IF(ISNUMBER($A14184),$A14184,IFERROR(DATEVALUE($A14184),"")))</f>
        <v/>
      </c>
      <c r="F14184" s="12">
        <f>IF($B14184="","",IF(ISNUMBER($B14184),HOUR($B14184)*2+MINUTE($B14184)/30,IFERROR(VALUE(LEFT($B14184,FIND(":",$B14184)-1))*2+VALUE(MID($B14184,FIND(":",$B14184)+1,2))/30,"")))</f>
        <v/>
      </c>
      <c r="G14184" s="12">
        <f>IF($E14184="","",IF(WEEKDAY($E14184,2)&lt;6,1,0))</f>
        <v/>
      </c>
      <c r="H14184" s="12">
        <f>IF(OR($E14184="",$F14184=""),"",IF(AND($G14184=1,$F14184&gt;='Working Hours'!$C$8,$F14184&lt;'Working Hours'!$C$9),1,0))</f>
        <v/>
      </c>
    </row>
    <row r="14185">
      <c r="A14185" s="11" t="n"/>
      <c r="B14185" s="11" t="n"/>
      <c r="C14185" s="11" t="n"/>
      <c r="E14185" s="12">
        <f>IF($A14185="","",IF(ISNUMBER($A14185),$A14185,IFERROR(DATEVALUE($A14185),"")))</f>
        <v/>
      </c>
      <c r="F14185" s="12">
        <f>IF($B14185="","",IF(ISNUMBER($B14185),HOUR($B14185)*2+MINUTE($B14185)/30,IFERROR(VALUE(LEFT($B14185,FIND(":",$B14185)-1))*2+VALUE(MID($B14185,FIND(":",$B14185)+1,2))/30,"")))</f>
        <v/>
      </c>
      <c r="G14185" s="12">
        <f>IF($E14185="","",IF(WEEKDAY($E14185,2)&lt;6,1,0))</f>
        <v/>
      </c>
      <c r="H14185" s="12">
        <f>IF(OR($E14185="",$F14185=""),"",IF(AND($G14185=1,$F14185&gt;='Working Hours'!$C$8,$F14185&lt;'Working Hours'!$C$9),1,0))</f>
        <v/>
      </c>
    </row>
    <row r="14186">
      <c r="A14186" s="11" t="n"/>
      <c r="B14186" s="11" t="n"/>
      <c r="C14186" s="11" t="n"/>
      <c r="E14186" s="12">
        <f>IF($A14186="","",IF(ISNUMBER($A14186),$A14186,IFERROR(DATEVALUE($A14186),"")))</f>
        <v/>
      </c>
      <c r="F14186" s="12">
        <f>IF($B14186="","",IF(ISNUMBER($B14186),HOUR($B14186)*2+MINUTE($B14186)/30,IFERROR(VALUE(LEFT($B14186,FIND(":",$B14186)-1))*2+VALUE(MID($B14186,FIND(":",$B14186)+1,2))/30,"")))</f>
        <v/>
      </c>
      <c r="G14186" s="12">
        <f>IF($E14186="","",IF(WEEKDAY($E14186,2)&lt;6,1,0))</f>
        <v/>
      </c>
      <c r="H14186" s="12">
        <f>IF(OR($E14186="",$F14186=""),"",IF(AND($G14186=1,$F14186&gt;='Working Hours'!$C$8,$F14186&lt;'Working Hours'!$C$9),1,0))</f>
        <v/>
      </c>
    </row>
    <row r="14187">
      <c r="A14187" s="11" t="n"/>
      <c r="B14187" s="11" t="n"/>
      <c r="C14187" s="11" t="n"/>
      <c r="E14187" s="12">
        <f>IF($A14187="","",IF(ISNUMBER($A14187),$A14187,IFERROR(DATEVALUE($A14187),"")))</f>
        <v/>
      </c>
      <c r="F14187" s="12">
        <f>IF($B14187="","",IF(ISNUMBER($B14187),HOUR($B14187)*2+MINUTE($B14187)/30,IFERROR(VALUE(LEFT($B14187,FIND(":",$B14187)-1))*2+VALUE(MID($B14187,FIND(":",$B14187)+1,2))/30,"")))</f>
        <v/>
      </c>
      <c r="G14187" s="12">
        <f>IF($E14187="","",IF(WEEKDAY($E14187,2)&lt;6,1,0))</f>
        <v/>
      </c>
      <c r="H14187" s="12">
        <f>IF(OR($E14187="",$F14187=""),"",IF(AND($G14187=1,$F14187&gt;='Working Hours'!$C$8,$F14187&lt;'Working Hours'!$C$9),1,0))</f>
        <v/>
      </c>
    </row>
    <row r="14188">
      <c r="A14188" s="11" t="n"/>
      <c r="B14188" s="11" t="n"/>
      <c r="C14188" s="11" t="n"/>
      <c r="E14188" s="12">
        <f>IF($A14188="","",IF(ISNUMBER($A14188),$A14188,IFERROR(DATEVALUE($A14188),"")))</f>
        <v/>
      </c>
      <c r="F14188" s="12">
        <f>IF($B14188="","",IF(ISNUMBER($B14188),HOUR($B14188)*2+MINUTE($B14188)/30,IFERROR(VALUE(LEFT($B14188,FIND(":",$B14188)-1))*2+VALUE(MID($B14188,FIND(":",$B14188)+1,2))/30,"")))</f>
        <v/>
      </c>
      <c r="G14188" s="12">
        <f>IF($E14188="","",IF(WEEKDAY($E14188,2)&lt;6,1,0))</f>
        <v/>
      </c>
      <c r="H14188" s="12">
        <f>IF(OR($E14188="",$F14188=""),"",IF(AND($G14188=1,$F14188&gt;='Working Hours'!$C$8,$F14188&lt;'Working Hours'!$C$9),1,0))</f>
        <v/>
      </c>
    </row>
    <row r="14189">
      <c r="A14189" s="11" t="n"/>
      <c r="B14189" s="11" t="n"/>
      <c r="C14189" s="11" t="n"/>
      <c r="E14189" s="12">
        <f>IF($A14189="","",IF(ISNUMBER($A14189),$A14189,IFERROR(DATEVALUE($A14189),"")))</f>
        <v/>
      </c>
      <c r="F14189" s="12">
        <f>IF($B14189="","",IF(ISNUMBER($B14189),HOUR($B14189)*2+MINUTE($B14189)/30,IFERROR(VALUE(LEFT($B14189,FIND(":",$B14189)-1))*2+VALUE(MID($B14189,FIND(":",$B14189)+1,2))/30,"")))</f>
        <v/>
      </c>
      <c r="G14189" s="12">
        <f>IF($E14189="","",IF(WEEKDAY($E14189,2)&lt;6,1,0))</f>
        <v/>
      </c>
      <c r="H14189" s="12">
        <f>IF(OR($E14189="",$F14189=""),"",IF(AND($G14189=1,$F14189&gt;='Working Hours'!$C$8,$F14189&lt;'Working Hours'!$C$9),1,0))</f>
        <v/>
      </c>
    </row>
    <row r="14190">
      <c r="A14190" s="11" t="n"/>
      <c r="B14190" s="11" t="n"/>
      <c r="C14190" s="11" t="n"/>
      <c r="E14190" s="12">
        <f>IF($A14190="","",IF(ISNUMBER($A14190),$A14190,IFERROR(DATEVALUE($A14190),"")))</f>
        <v/>
      </c>
      <c r="F14190" s="12">
        <f>IF($B14190="","",IF(ISNUMBER($B14190),HOUR($B14190)*2+MINUTE($B14190)/30,IFERROR(VALUE(LEFT($B14190,FIND(":",$B14190)-1))*2+VALUE(MID($B14190,FIND(":",$B14190)+1,2))/30,"")))</f>
        <v/>
      </c>
      <c r="G14190" s="12">
        <f>IF($E14190="","",IF(WEEKDAY($E14190,2)&lt;6,1,0))</f>
        <v/>
      </c>
      <c r="H14190" s="12">
        <f>IF(OR($E14190="",$F14190=""),"",IF(AND($G14190=1,$F14190&gt;='Working Hours'!$C$8,$F14190&lt;'Working Hours'!$C$9),1,0))</f>
        <v/>
      </c>
    </row>
    <row r="14191">
      <c r="A14191" s="11" t="n"/>
      <c r="B14191" s="11" t="n"/>
      <c r="C14191" s="11" t="n"/>
      <c r="E14191" s="12">
        <f>IF($A14191="","",IF(ISNUMBER($A14191),$A14191,IFERROR(DATEVALUE($A14191),"")))</f>
        <v/>
      </c>
      <c r="F14191" s="12">
        <f>IF($B14191="","",IF(ISNUMBER($B14191),HOUR($B14191)*2+MINUTE($B14191)/30,IFERROR(VALUE(LEFT($B14191,FIND(":",$B14191)-1))*2+VALUE(MID($B14191,FIND(":",$B14191)+1,2))/30,"")))</f>
        <v/>
      </c>
      <c r="G14191" s="12">
        <f>IF($E14191="","",IF(WEEKDAY($E14191,2)&lt;6,1,0))</f>
        <v/>
      </c>
      <c r="H14191" s="12">
        <f>IF(OR($E14191="",$F14191=""),"",IF(AND($G14191=1,$F14191&gt;='Working Hours'!$C$8,$F14191&lt;'Working Hours'!$C$9),1,0))</f>
        <v/>
      </c>
    </row>
    <row r="14192">
      <c r="A14192" s="11" t="n"/>
      <c r="B14192" s="11" t="n"/>
      <c r="C14192" s="11" t="n"/>
      <c r="E14192" s="12">
        <f>IF($A14192="","",IF(ISNUMBER($A14192),$A14192,IFERROR(DATEVALUE($A14192),"")))</f>
        <v/>
      </c>
      <c r="F14192" s="12">
        <f>IF($B14192="","",IF(ISNUMBER($B14192),HOUR($B14192)*2+MINUTE($B14192)/30,IFERROR(VALUE(LEFT($B14192,FIND(":",$B14192)-1))*2+VALUE(MID($B14192,FIND(":",$B14192)+1,2))/30,"")))</f>
        <v/>
      </c>
      <c r="G14192" s="12">
        <f>IF($E14192="","",IF(WEEKDAY($E14192,2)&lt;6,1,0))</f>
        <v/>
      </c>
      <c r="H14192" s="12">
        <f>IF(OR($E14192="",$F14192=""),"",IF(AND($G14192=1,$F14192&gt;='Working Hours'!$C$8,$F14192&lt;'Working Hours'!$C$9),1,0))</f>
        <v/>
      </c>
    </row>
    <row r="14193">
      <c r="A14193" s="11" t="n"/>
      <c r="B14193" s="11" t="n"/>
      <c r="C14193" s="11" t="n"/>
      <c r="E14193" s="12">
        <f>IF($A14193="","",IF(ISNUMBER($A14193),$A14193,IFERROR(DATEVALUE($A14193),"")))</f>
        <v/>
      </c>
      <c r="F14193" s="12">
        <f>IF($B14193="","",IF(ISNUMBER($B14193),HOUR($B14193)*2+MINUTE($B14193)/30,IFERROR(VALUE(LEFT($B14193,FIND(":",$B14193)-1))*2+VALUE(MID($B14193,FIND(":",$B14193)+1,2))/30,"")))</f>
        <v/>
      </c>
      <c r="G14193" s="12">
        <f>IF($E14193="","",IF(WEEKDAY($E14193,2)&lt;6,1,0))</f>
        <v/>
      </c>
      <c r="H14193" s="12">
        <f>IF(OR($E14193="",$F14193=""),"",IF(AND($G14193=1,$F14193&gt;='Working Hours'!$C$8,$F14193&lt;'Working Hours'!$C$9),1,0))</f>
        <v/>
      </c>
    </row>
    <row r="14194">
      <c r="A14194" s="11" t="n"/>
      <c r="B14194" s="11" t="n"/>
      <c r="C14194" s="11" t="n"/>
      <c r="E14194" s="12">
        <f>IF($A14194="","",IF(ISNUMBER($A14194),$A14194,IFERROR(DATEVALUE($A14194),"")))</f>
        <v/>
      </c>
      <c r="F14194" s="12">
        <f>IF($B14194="","",IF(ISNUMBER($B14194),HOUR($B14194)*2+MINUTE($B14194)/30,IFERROR(VALUE(LEFT($B14194,FIND(":",$B14194)-1))*2+VALUE(MID($B14194,FIND(":",$B14194)+1,2))/30,"")))</f>
        <v/>
      </c>
      <c r="G14194" s="12">
        <f>IF($E14194="","",IF(WEEKDAY($E14194,2)&lt;6,1,0))</f>
        <v/>
      </c>
      <c r="H14194" s="12">
        <f>IF(OR($E14194="",$F14194=""),"",IF(AND($G14194=1,$F14194&gt;='Working Hours'!$C$8,$F14194&lt;'Working Hours'!$C$9),1,0))</f>
        <v/>
      </c>
    </row>
    <row r="14195">
      <c r="A14195" s="11" t="n"/>
      <c r="B14195" s="11" t="n"/>
      <c r="C14195" s="11" t="n"/>
      <c r="E14195" s="12">
        <f>IF($A14195="","",IF(ISNUMBER($A14195),$A14195,IFERROR(DATEVALUE($A14195),"")))</f>
        <v/>
      </c>
      <c r="F14195" s="12">
        <f>IF($B14195="","",IF(ISNUMBER($B14195),HOUR($B14195)*2+MINUTE($B14195)/30,IFERROR(VALUE(LEFT($B14195,FIND(":",$B14195)-1))*2+VALUE(MID($B14195,FIND(":",$B14195)+1,2))/30,"")))</f>
        <v/>
      </c>
      <c r="G14195" s="12">
        <f>IF($E14195="","",IF(WEEKDAY($E14195,2)&lt;6,1,0))</f>
        <v/>
      </c>
      <c r="H14195" s="12">
        <f>IF(OR($E14195="",$F14195=""),"",IF(AND($G14195=1,$F14195&gt;='Working Hours'!$C$8,$F14195&lt;'Working Hours'!$C$9),1,0))</f>
        <v/>
      </c>
    </row>
    <row r="14196">
      <c r="A14196" s="11" t="n"/>
      <c r="B14196" s="11" t="n"/>
      <c r="C14196" s="11" t="n"/>
      <c r="E14196" s="12">
        <f>IF($A14196="","",IF(ISNUMBER($A14196),$A14196,IFERROR(DATEVALUE($A14196),"")))</f>
        <v/>
      </c>
      <c r="F14196" s="12">
        <f>IF($B14196="","",IF(ISNUMBER($B14196),HOUR($B14196)*2+MINUTE($B14196)/30,IFERROR(VALUE(LEFT($B14196,FIND(":",$B14196)-1))*2+VALUE(MID($B14196,FIND(":",$B14196)+1,2))/30,"")))</f>
        <v/>
      </c>
      <c r="G14196" s="12">
        <f>IF($E14196="","",IF(WEEKDAY($E14196,2)&lt;6,1,0))</f>
        <v/>
      </c>
      <c r="H14196" s="12">
        <f>IF(OR($E14196="",$F14196=""),"",IF(AND($G14196=1,$F14196&gt;='Working Hours'!$C$8,$F14196&lt;'Working Hours'!$C$9),1,0))</f>
        <v/>
      </c>
    </row>
    <row r="14197">
      <c r="A14197" s="11" t="n"/>
      <c r="B14197" s="11" t="n"/>
      <c r="C14197" s="11" t="n"/>
      <c r="E14197" s="12">
        <f>IF($A14197="","",IF(ISNUMBER($A14197),$A14197,IFERROR(DATEVALUE($A14197),"")))</f>
        <v/>
      </c>
      <c r="F14197" s="12">
        <f>IF($B14197="","",IF(ISNUMBER($B14197),HOUR($B14197)*2+MINUTE($B14197)/30,IFERROR(VALUE(LEFT($B14197,FIND(":",$B14197)-1))*2+VALUE(MID($B14197,FIND(":",$B14197)+1,2))/30,"")))</f>
        <v/>
      </c>
      <c r="G14197" s="12">
        <f>IF($E14197="","",IF(WEEKDAY($E14197,2)&lt;6,1,0))</f>
        <v/>
      </c>
      <c r="H14197" s="12">
        <f>IF(OR($E14197="",$F14197=""),"",IF(AND($G14197=1,$F14197&gt;='Working Hours'!$C$8,$F14197&lt;'Working Hours'!$C$9),1,0))</f>
        <v/>
      </c>
    </row>
    <row r="14198">
      <c r="A14198" s="11" t="n"/>
      <c r="B14198" s="11" t="n"/>
      <c r="C14198" s="11" t="n"/>
      <c r="E14198" s="12">
        <f>IF($A14198="","",IF(ISNUMBER($A14198),$A14198,IFERROR(DATEVALUE($A14198),"")))</f>
        <v/>
      </c>
      <c r="F14198" s="12">
        <f>IF($B14198="","",IF(ISNUMBER($B14198),HOUR($B14198)*2+MINUTE($B14198)/30,IFERROR(VALUE(LEFT($B14198,FIND(":",$B14198)-1))*2+VALUE(MID($B14198,FIND(":",$B14198)+1,2))/30,"")))</f>
        <v/>
      </c>
      <c r="G14198" s="12">
        <f>IF($E14198="","",IF(WEEKDAY($E14198,2)&lt;6,1,0))</f>
        <v/>
      </c>
      <c r="H14198" s="12">
        <f>IF(OR($E14198="",$F14198=""),"",IF(AND($G14198=1,$F14198&gt;='Working Hours'!$C$8,$F14198&lt;'Working Hours'!$C$9),1,0))</f>
        <v/>
      </c>
    </row>
    <row r="14199">
      <c r="A14199" s="11" t="n"/>
      <c r="B14199" s="11" t="n"/>
      <c r="C14199" s="11" t="n"/>
      <c r="E14199" s="12">
        <f>IF($A14199="","",IF(ISNUMBER($A14199),$A14199,IFERROR(DATEVALUE($A14199),"")))</f>
        <v/>
      </c>
      <c r="F14199" s="12">
        <f>IF($B14199="","",IF(ISNUMBER($B14199),HOUR($B14199)*2+MINUTE($B14199)/30,IFERROR(VALUE(LEFT($B14199,FIND(":",$B14199)-1))*2+VALUE(MID($B14199,FIND(":",$B14199)+1,2))/30,"")))</f>
        <v/>
      </c>
      <c r="G14199" s="12">
        <f>IF($E14199="","",IF(WEEKDAY($E14199,2)&lt;6,1,0))</f>
        <v/>
      </c>
      <c r="H14199" s="12">
        <f>IF(OR($E14199="",$F14199=""),"",IF(AND($G14199=1,$F14199&gt;='Working Hours'!$C$8,$F14199&lt;'Working Hours'!$C$9),1,0))</f>
        <v/>
      </c>
    </row>
    <row r="14200">
      <c r="A14200" s="11" t="n"/>
      <c r="B14200" s="11" t="n"/>
      <c r="C14200" s="11" t="n"/>
      <c r="E14200" s="12">
        <f>IF($A14200="","",IF(ISNUMBER($A14200),$A14200,IFERROR(DATEVALUE($A14200),"")))</f>
        <v/>
      </c>
      <c r="F14200" s="12">
        <f>IF($B14200="","",IF(ISNUMBER($B14200),HOUR($B14200)*2+MINUTE($B14200)/30,IFERROR(VALUE(LEFT($B14200,FIND(":",$B14200)-1))*2+VALUE(MID($B14200,FIND(":",$B14200)+1,2))/30,"")))</f>
        <v/>
      </c>
      <c r="G14200" s="12">
        <f>IF($E14200="","",IF(WEEKDAY($E14200,2)&lt;6,1,0))</f>
        <v/>
      </c>
      <c r="H14200" s="12">
        <f>IF(OR($E14200="",$F14200=""),"",IF(AND($G14200=1,$F14200&gt;='Working Hours'!$C$8,$F14200&lt;'Working Hours'!$C$9),1,0))</f>
        <v/>
      </c>
    </row>
    <row r="14201">
      <c r="A14201" s="11" t="n"/>
      <c r="B14201" s="11" t="n"/>
      <c r="C14201" s="11" t="n"/>
      <c r="E14201" s="12">
        <f>IF($A14201="","",IF(ISNUMBER($A14201),$A14201,IFERROR(DATEVALUE($A14201),"")))</f>
        <v/>
      </c>
      <c r="F14201" s="12">
        <f>IF($B14201="","",IF(ISNUMBER($B14201),HOUR($B14201)*2+MINUTE($B14201)/30,IFERROR(VALUE(LEFT($B14201,FIND(":",$B14201)-1))*2+VALUE(MID($B14201,FIND(":",$B14201)+1,2))/30,"")))</f>
        <v/>
      </c>
      <c r="G14201" s="12">
        <f>IF($E14201="","",IF(WEEKDAY($E14201,2)&lt;6,1,0))</f>
        <v/>
      </c>
      <c r="H14201" s="12">
        <f>IF(OR($E14201="",$F14201=""),"",IF(AND($G14201=1,$F14201&gt;='Working Hours'!$C$8,$F14201&lt;'Working Hours'!$C$9),1,0))</f>
        <v/>
      </c>
    </row>
    <row r="14202">
      <c r="A14202" s="11" t="n"/>
      <c r="B14202" s="11" t="n"/>
      <c r="C14202" s="11" t="n"/>
      <c r="E14202" s="12">
        <f>IF($A14202="","",IF(ISNUMBER($A14202),$A14202,IFERROR(DATEVALUE($A14202),"")))</f>
        <v/>
      </c>
      <c r="F14202" s="12">
        <f>IF($B14202="","",IF(ISNUMBER($B14202),HOUR($B14202)*2+MINUTE($B14202)/30,IFERROR(VALUE(LEFT($B14202,FIND(":",$B14202)-1))*2+VALUE(MID($B14202,FIND(":",$B14202)+1,2))/30,"")))</f>
        <v/>
      </c>
      <c r="G14202" s="12">
        <f>IF($E14202="","",IF(WEEKDAY($E14202,2)&lt;6,1,0))</f>
        <v/>
      </c>
      <c r="H14202" s="12">
        <f>IF(OR($E14202="",$F14202=""),"",IF(AND($G14202=1,$F14202&gt;='Working Hours'!$C$8,$F14202&lt;'Working Hours'!$C$9),1,0))</f>
        <v/>
      </c>
    </row>
    <row r="14203">
      <c r="A14203" s="11" t="n"/>
      <c r="B14203" s="11" t="n"/>
      <c r="C14203" s="11" t="n"/>
      <c r="E14203" s="12">
        <f>IF($A14203="","",IF(ISNUMBER($A14203),$A14203,IFERROR(DATEVALUE($A14203),"")))</f>
        <v/>
      </c>
      <c r="F14203" s="12">
        <f>IF($B14203="","",IF(ISNUMBER($B14203),HOUR($B14203)*2+MINUTE($B14203)/30,IFERROR(VALUE(LEFT($B14203,FIND(":",$B14203)-1))*2+VALUE(MID($B14203,FIND(":",$B14203)+1,2))/30,"")))</f>
        <v/>
      </c>
      <c r="G14203" s="12">
        <f>IF($E14203="","",IF(WEEKDAY($E14203,2)&lt;6,1,0))</f>
        <v/>
      </c>
      <c r="H14203" s="12">
        <f>IF(OR($E14203="",$F14203=""),"",IF(AND($G14203=1,$F14203&gt;='Working Hours'!$C$8,$F14203&lt;'Working Hours'!$C$9),1,0))</f>
        <v/>
      </c>
    </row>
    <row r="14204">
      <c r="A14204" s="11" t="n"/>
      <c r="B14204" s="11" t="n"/>
      <c r="C14204" s="11" t="n"/>
      <c r="E14204" s="12">
        <f>IF($A14204="","",IF(ISNUMBER($A14204),$A14204,IFERROR(DATEVALUE($A14204),"")))</f>
        <v/>
      </c>
      <c r="F14204" s="12">
        <f>IF($B14204="","",IF(ISNUMBER($B14204),HOUR($B14204)*2+MINUTE($B14204)/30,IFERROR(VALUE(LEFT($B14204,FIND(":",$B14204)-1))*2+VALUE(MID($B14204,FIND(":",$B14204)+1,2))/30,"")))</f>
        <v/>
      </c>
      <c r="G14204" s="12">
        <f>IF($E14204="","",IF(WEEKDAY($E14204,2)&lt;6,1,0))</f>
        <v/>
      </c>
      <c r="H14204" s="12">
        <f>IF(OR($E14204="",$F14204=""),"",IF(AND($G14204=1,$F14204&gt;='Working Hours'!$C$8,$F14204&lt;'Working Hours'!$C$9),1,0))</f>
        <v/>
      </c>
    </row>
    <row r="14205">
      <c r="A14205" s="11" t="n"/>
      <c r="B14205" s="11" t="n"/>
      <c r="C14205" s="11" t="n"/>
      <c r="E14205" s="12">
        <f>IF($A14205="","",IF(ISNUMBER($A14205),$A14205,IFERROR(DATEVALUE($A14205),"")))</f>
        <v/>
      </c>
      <c r="F14205" s="12">
        <f>IF($B14205="","",IF(ISNUMBER($B14205),HOUR($B14205)*2+MINUTE($B14205)/30,IFERROR(VALUE(LEFT($B14205,FIND(":",$B14205)-1))*2+VALUE(MID($B14205,FIND(":",$B14205)+1,2))/30,"")))</f>
        <v/>
      </c>
      <c r="G14205" s="12">
        <f>IF($E14205="","",IF(WEEKDAY($E14205,2)&lt;6,1,0))</f>
        <v/>
      </c>
      <c r="H14205" s="12">
        <f>IF(OR($E14205="",$F14205=""),"",IF(AND($G14205=1,$F14205&gt;='Working Hours'!$C$8,$F14205&lt;'Working Hours'!$C$9),1,0))</f>
        <v/>
      </c>
    </row>
    <row r="14206">
      <c r="A14206" s="11" t="n"/>
      <c r="B14206" s="11" t="n"/>
      <c r="C14206" s="11" t="n"/>
      <c r="E14206" s="12">
        <f>IF($A14206="","",IF(ISNUMBER($A14206),$A14206,IFERROR(DATEVALUE($A14206),"")))</f>
        <v/>
      </c>
      <c r="F14206" s="12">
        <f>IF($B14206="","",IF(ISNUMBER($B14206),HOUR($B14206)*2+MINUTE($B14206)/30,IFERROR(VALUE(LEFT($B14206,FIND(":",$B14206)-1))*2+VALUE(MID($B14206,FIND(":",$B14206)+1,2))/30,"")))</f>
        <v/>
      </c>
      <c r="G14206" s="12">
        <f>IF($E14206="","",IF(WEEKDAY($E14206,2)&lt;6,1,0))</f>
        <v/>
      </c>
      <c r="H14206" s="12">
        <f>IF(OR($E14206="",$F14206=""),"",IF(AND($G14206=1,$F14206&gt;='Working Hours'!$C$8,$F14206&lt;'Working Hours'!$C$9),1,0))</f>
        <v/>
      </c>
    </row>
    <row r="14207">
      <c r="A14207" s="11" t="n"/>
      <c r="B14207" s="11" t="n"/>
      <c r="C14207" s="11" t="n"/>
      <c r="E14207" s="12">
        <f>IF($A14207="","",IF(ISNUMBER($A14207),$A14207,IFERROR(DATEVALUE($A14207),"")))</f>
        <v/>
      </c>
      <c r="F14207" s="12">
        <f>IF($B14207="","",IF(ISNUMBER($B14207),HOUR($B14207)*2+MINUTE($B14207)/30,IFERROR(VALUE(LEFT($B14207,FIND(":",$B14207)-1))*2+VALUE(MID($B14207,FIND(":",$B14207)+1,2))/30,"")))</f>
        <v/>
      </c>
      <c r="G14207" s="12">
        <f>IF($E14207="","",IF(WEEKDAY($E14207,2)&lt;6,1,0))</f>
        <v/>
      </c>
      <c r="H14207" s="12">
        <f>IF(OR($E14207="",$F14207=""),"",IF(AND($G14207=1,$F14207&gt;='Working Hours'!$C$8,$F14207&lt;'Working Hours'!$C$9),1,0))</f>
        <v/>
      </c>
    </row>
    <row r="14208">
      <c r="A14208" s="11" t="n"/>
      <c r="B14208" s="11" t="n"/>
      <c r="C14208" s="11" t="n"/>
      <c r="E14208" s="12">
        <f>IF($A14208="","",IF(ISNUMBER($A14208),$A14208,IFERROR(DATEVALUE($A14208),"")))</f>
        <v/>
      </c>
      <c r="F14208" s="12">
        <f>IF($B14208="","",IF(ISNUMBER($B14208),HOUR($B14208)*2+MINUTE($B14208)/30,IFERROR(VALUE(LEFT($B14208,FIND(":",$B14208)-1))*2+VALUE(MID($B14208,FIND(":",$B14208)+1,2))/30,"")))</f>
        <v/>
      </c>
      <c r="G14208" s="12">
        <f>IF($E14208="","",IF(WEEKDAY($E14208,2)&lt;6,1,0))</f>
        <v/>
      </c>
      <c r="H14208" s="12">
        <f>IF(OR($E14208="",$F14208=""),"",IF(AND($G14208=1,$F14208&gt;='Working Hours'!$C$8,$F14208&lt;'Working Hours'!$C$9),1,0))</f>
        <v/>
      </c>
    </row>
    <row r="14209">
      <c r="A14209" s="11" t="n"/>
      <c r="B14209" s="11" t="n"/>
      <c r="C14209" s="11" t="n"/>
      <c r="E14209" s="12">
        <f>IF($A14209="","",IF(ISNUMBER($A14209),$A14209,IFERROR(DATEVALUE($A14209),"")))</f>
        <v/>
      </c>
      <c r="F14209" s="12">
        <f>IF($B14209="","",IF(ISNUMBER($B14209),HOUR($B14209)*2+MINUTE($B14209)/30,IFERROR(VALUE(LEFT($B14209,FIND(":",$B14209)-1))*2+VALUE(MID($B14209,FIND(":",$B14209)+1,2))/30,"")))</f>
        <v/>
      </c>
      <c r="G14209" s="12">
        <f>IF($E14209="","",IF(WEEKDAY($E14209,2)&lt;6,1,0))</f>
        <v/>
      </c>
      <c r="H14209" s="12">
        <f>IF(OR($E14209="",$F14209=""),"",IF(AND($G14209=1,$F14209&gt;='Working Hours'!$C$8,$F14209&lt;'Working Hours'!$C$9),1,0))</f>
        <v/>
      </c>
    </row>
    <row r="14210">
      <c r="A14210" s="11" t="n"/>
      <c r="B14210" s="11" t="n"/>
      <c r="C14210" s="11" t="n"/>
      <c r="E14210" s="12">
        <f>IF($A14210="","",IF(ISNUMBER($A14210),$A14210,IFERROR(DATEVALUE($A14210),"")))</f>
        <v/>
      </c>
      <c r="F14210" s="12">
        <f>IF($B14210="","",IF(ISNUMBER($B14210),HOUR($B14210)*2+MINUTE($B14210)/30,IFERROR(VALUE(LEFT($B14210,FIND(":",$B14210)-1))*2+VALUE(MID($B14210,FIND(":",$B14210)+1,2))/30,"")))</f>
        <v/>
      </c>
      <c r="G14210" s="12">
        <f>IF($E14210="","",IF(WEEKDAY($E14210,2)&lt;6,1,0))</f>
        <v/>
      </c>
      <c r="H14210" s="12">
        <f>IF(OR($E14210="",$F14210=""),"",IF(AND($G14210=1,$F14210&gt;='Working Hours'!$C$8,$F14210&lt;'Working Hours'!$C$9),1,0))</f>
        <v/>
      </c>
    </row>
    <row r="14211">
      <c r="A14211" s="11" t="n"/>
      <c r="B14211" s="11" t="n"/>
      <c r="C14211" s="11" t="n"/>
      <c r="E14211" s="12">
        <f>IF($A14211="","",IF(ISNUMBER($A14211),$A14211,IFERROR(DATEVALUE($A14211),"")))</f>
        <v/>
      </c>
      <c r="F14211" s="12">
        <f>IF($B14211="","",IF(ISNUMBER($B14211),HOUR($B14211)*2+MINUTE($B14211)/30,IFERROR(VALUE(LEFT($B14211,FIND(":",$B14211)-1))*2+VALUE(MID($B14211,FIND(":",$B14211)+1,2))/30,"")))</f>
        <v/>
      </c>
      <c r="G14211" s="12">
        <f>IF($E14211="","",IF(WEEKDAY($E14211,2)&lt;6,1,0))</f>
        <v/>
      </c>
      <c r="H14211" s="12">
        <f>IF(OR($E14211="",$F14211=""),"",IF(AND($G14211=1,$F14211&gt;='Working Hours'!$C$8,$F14211&lt;'Working Hours'!$C$9),1,0))</f>
        <v/>
      </c>
    </row>
    <row r="14212">
      <c r="A14212" s="11" t="n"/>
      <c r="B14212" s="11" t="n"/>
      <c r="C14212" s="11" t="n"/>
      <c r="E14212" s="12">
        <f>IF($A14212="","",IF(ISNUMBER($A14212),$A14212,IFERROR(DATEVALUE($A14212),"")))</f>
        <v/>
      </c>
      <c r="F14212" s="12">
        <f>IF($B14212="","",IF(ISNUMBER($B14212),HOUR($B14212)*2+MINUTE($B14212)/30,IFERROR(VALUE(LEFT($B14212,FIND(":",$B14212)-1))*2+VALUE(MID($B14212,FIND(":",$B14212)+1,2))/30,"")))</f>
        <v/>
      </c>
      <c r="G14212" s="12">
        <f>IF($E14212="","",IF(WEEKDAY($E14212,2)&lt;6,1,0))</f>
        <v/>
      </c>
      <c r="H14212" s="12">
        <f>IF(OR($E14212="",$F14212=""),"",IF(AND($G14212=1,$F14212&gt;='Working Hours'!$C$8,$F14212&lt;'Working Hours'!$C$9),1,0))</f>
        <v/>
      </c>
    </row>
    <row r="14213">
      <c r="A14213" s="11" t="n"/>
      <c r="B14213" s="11" t="n"/>
      <c r="C14213" s="11" t="n"/>
      <c r="E14213" s="12">
        <f>IF($A14213="","",IF(ISNUMBER($A14213),$A14213,IFERROR(DATEVALUE($A14213),"")))</f>
        <v/>
      </c>
      <c r="F14213" s="12">
        <f>IF($B14213="","",IF(ISNUMBER($B14213),HOUR($B14213)*2+MINUTE($B14213)/30,IFERROR(VALUE(LEFT($B14213,FIND(":",$B14213)-1))*2+VALUE(MID($B14213,FIND(":",$B14213)+1,2))/30,"")))</f>
        <v/>
      </c>
      <c r="G14213" s="12">
        <f>IF($E14213="","",IF(WEEKDAY($E14213,2)&lt;6,1,0))</f>
        <v/>
      </c>
      <c r="H14213" s="12">
        <f>IF(OR($E14213="",$F14213=""),"",IF(AND($G14213=1,$F14213&gt;='Working Hours'!$C$8,$F14213&lt;'Working Hours'!$C$9),1,0))</f>
        <v/>
      </c>
    </row>
    <row r="14214">
      <c r="A14214" s="11" t="n"/>
      <c r="B14214" s="11" t="n"/>
      <c r="C14214" s="11" t="n"/>
      <c r="E14214" s="12">
        <f>IF($A14214="","",IF(ISNUMBER($A14214),$A14214,IFERROR(DATEVALUE($A14214),"")))</f>
        <v/>
      </c>
      <c r="F14214" s="12">
        <f>IF($B14214="","",IF(ISNUMBER($B14214),HOUR($B14214)*2+MINUTE($B14214)/30,IFERROR(VALUE(LEFT($B14214,FIND(":",$B14214)-1))*2+VALUE(MID($B14214,FIND(":",$B14214)+1,2))/30,"")))</f>
        <v/>
      </c>
      <c r="G14214" s="12">
        <f>IF($E14214="","",IF(WEEKDAY($E14214,2)&lt;6,1,0))</f>
        <v/>
      </c>
      <c r="H14214" s="12">
        <f>IF(OR($E14214="",$F14214=""),"",IF(AND($G14214=1,$F14214&gt;='Working Hours'!$C$8,$F14214&lt;'Working Hours'!$C$9),1,0))</f>
        <v/>
      </c>
    </row>
    <row r="14215">
      <c r="A14215" s="11" t="n"/>
      <c r="B14215" s="11" t="n"/>
      <c r="C14215" s="11" t="n"/>
      <c r="E14215" s="12">
        <f>IF($A14215="","",IF(ISNUMBER($A14215),$A14215,IFERROR(DATEVALUE($A14215),"")))</f>
        <v/>
      </c>
      <c r="F14215" s="12">
        <f>IF($B14215="","",IF(ISNUMBER($B14215),HOUR($B14215)*2+MINUTE($B14215)/30,IFERROR(VALUE(LEFT($B14215,FIND(":",$B14215)-1))*2+VALUE(MID($B14215,FIND(":",$B14215)+1,2))/30,"")))</f>
        <v/>
      </c>
      <c r="G14215" s="12">
        <f>IF($E14215="","",IF(WEEKDAY($E14215,2)&lt;6,1,0))</f>
        <v/>
      </c>
      <c r="H14215" s="12">
        <f>IF(OR($E14215="",$F14215=""),"",IF(AND($G14215=1,$F14215&gt;='Working Hours'!$C$8,$F14215&lt;'Working Hours'!$C$9),1,0))</f>
        <v/>
      </c>
    </row>
    <row r="14216">
      <c r="A14216" s="11" t="n"/>
      <c r="B14216" s="11" t="n"/>
      <c r="C14216" s="11" t="n"/>
      <c r="E14216" s="12">
        <f>IF($A14216="","",IF(ISNUMBER($A14216),$A14216,IFERROR(DATEVALUE($A14216),"")))</f>
        <v/>
      </c>
      <c r="F14216" s="12">
        <f>IF($B14216="","",IF(ISNUMBER($B14216),HOUR($B14216)*2+MINUTE($B14216)/30,IFERROR(VALUE(LEFT($B14216,FIND(":",$B14216)-1))*2+VALUE(MID($B14216,FIND(":",$B14216)+1,2))/30,"")))</f>
        <v/>
      </c>
      <c r="G14216" s="12">
        <f>IF($E14216="","",IF(WEEKDAY($E14216,2)&lt;6,1,0))</f>
        <v/>
      </c>
      <c r="H14216" s="12">
        <f>IF(OR($E14216="",$F14216=""),"",IF(AND($G14216=1,$F14216&gt;='Working Hours'!$C$8,$F14216&lt;'Working Hours'!$C$9),1,0))</f>
        <v/>
      </c>
    </row>
    <row r="14217">
      <c r="A14217" s="11" t="n"/>
      <c r="B14217" s="11" t="n"/>
      <c r="C14217" s="11" t="n"/>
      <c r="E14217" s="12">
        <f>IF($A14217="","",IF(ISNUMBER($A14217),$A14217,IFERROR(DATEVALUE($A14217),"")))</f>
        <v/>
      </c>
      <c r="F14217" s="12">
        <f>IF($B14217="","",IF(ISNUMBER($B14217),HOUR($B14217)*2+MINUTE($B14217)/30,IFERROR(VALUE(LEFT($B14217,FIND(":",$B14217)-1))*2+VALUE(MID($B14217,FIND(":",$B14217)+1,2))/30,"")))</f>
        <v/>
      </c>
      <c r="G14217" s="12">
        <f>IF($E14217="","",IF(WEEKDAY($E14217,2)&lt;6,1,0))</f>
        <v/>
      </c>
      <c r="H14217" s="12">
        <f>IF(OR($E14217="",$F14217=""),"",IF(AND($G14217=1,$F14217&gt;='Working Hours'!$C$8,$F14217&lt;'Working Hours'!$C$9),1,0))</f>
        <v/>
      </c>
    </row>
    <row r="14218">
      <c r="A14218" s="11" t="n"/>
      <c r="B14218" s="11" t="n"/>
      <c r="C14218" s="11" t="n"/>
      <c r="E14218" s="12">
        <f>IF($A14218="","",IF(ISNUMBER($A14218),$A14218,IFERROR(DATEVALUE($A14218),"")))</f>
        <v/>
      </c>
      <c r="F14218" s="12">
        <f>IF($B14218="","",IF(ISNUMBER($B14218),HOUR($B14218)*2+MINUTE($B14218)/30,IFERROR(VALUE(LEFT($B14218,FIND(":",$B14218)-1))*2+VALUE(MID($B14218,FIND(":",$B14218)+1,2))/30,"")))</f>
        <v/>
      </c>
      <c r="G14218" s="12">
        <f>IF($E14218="","",IF(WEEKDAY($E14218,2)&lt;6,1,0))</f>
        <v/>
      </c>
      <c r="H14218" s="12">
        <f>IF(OR($E14218="",$F14218=""),"",IF(AND($G14218=1,$F14218&gt;='Working Hours'!$C$8,$F14218&lt;'Working Hours'!$C$9),1,0))</f>
        <v/>
      </c>
    </row>
    <row r="14219">
      <c r="A14219" s="11" t="n"/>
      <c r="B14219" s="11" t="n"/>
      <c r="C14219" s="11" t="n"/>
      <c r="E14219" s="12">
        <f>IF($A14219="","",IF(ISNUMBER($A14219),$A14219,IFERROR(DATEVALUE($A14219),"")))</f>
        <v/>
      </c>
      <c r="F14219" s="12">
        <f>IF($B14219="","",IF(ISNUMBER($B14219),HOUR($B14219)*2+MINUTE($B14219)/30,IFERROR(VALUE(LEFT($B14219,FIND(":",$B14219)-1))*2+VALUE(MID($B14219,FIND(":",$B14219)+1,2))/30,"")))</f>
        <v/>
      </c>
      <c r="G14219" s="12">
        <f>IF($E14219="","",IF(WEEKDAY($E14219,2)&lt;6,1,0))</f>
        <v/>
      </c>
      <c r="H14219" s="12">
        <f>IF(OR($E14219="",$F14219=""),"",IF(AND($G14219=1,$F14219&gt;='Working Hours'!$C$8,$F14219&lt;'Working Hours'!$C$9),1,0))</f>
        <v/>
      </c>
    </row>
    <row r="14220">
      <c r="A14220" s="11" t="n"/>
      <c r="B14220" s="11" t="n"/>
      <c r="C14220" s="11" t="n"/>
      <c r="E14220" s="12">
        <f>IF($A14220="","",IF(ISNUMBER($A14220),$A14220,IFERROR(DATEVALUE($A14220),"")))</f>
        <v/>
      </c>
      <c r="F14220" s="12">
        <f>IF($B14220="","",IF(ISNUMBER($B14220),HOUR($B14220)*2+MINUTE($B14220)/30,IFERROR(VALUE(LEFT($B14220,FIND(":",$B14220)-1))*2+VALUE(MID($B14220,FIND(":",$B14220)+1,2))/30,"")))</f>
        <v/>
      </c>
      <c r="G14220" s="12">
        <f>IF($E14220="","",IF(WEEKDAY($E14220,2)&lt;6,1,0))</f>
        <v/>
      </c>
      <c r="H14220" s="12">
        <f>IF(OR($E14220="",$F14220=""),"",IF(AND($G14220=1,$F14220&gt;='Working Hours'!$C$8,$F14220&lt;'Working Hours'!$C$9),1,0))</f>
        <v/>
      </c>
    </row>
    <row r="14221">
      <c r="A14221" s="11" t="n"/>
      <c r="B14221" s="11" t="n"/>
      <c r="C14221" s="11" t="n"/>
      <c r="E14221" s="12">
        <f>IF($A14221="","",IF(ISNUMBER($A14221),$A14221,IFERROR(DATEVALUE($A14221),"")))</f>
        <v/>
      </c>
      <c r="F14221" s="12">
        <f>IF($B14221="","",IF(ISNUMBER($B14221),HOUR($B14221)*2+MINUTE($B14221)/30,IFERROR(VALUE(LEFT($B14221,FIND(":",$B14221)-1))*2+VALUE(MID($B14221,FIND(":",$B14221)+1,2))/30,"")))</f>
        <v/>
      </c>
      <c r="G14221" s="12">
        <f>IF($E14221="","",IF(WEEKDAY($E14221,2)&lt;6,1,0))</f>
        <v/>
      </c>
      <c r="H14221" s="12">
        <f>IF(OR($E14221="",$F14221=""),"",IF(AND($G14221=1,$F14221&gt;='Working Hours'!$C$8,$F14221&lt;'Working Hours'!$C$9),1,0))</f>
        <v/>
      </c>
    </row>
    <row r="14222">
      <c r="A14222" s="11" t="n"/>
      <c r="B14222" s="11" t="n"/>
      <c r="C14222" s="11" t="n"/>
      <c r="E14222" s="12">
        <f>IF($A14222="","",IF(ISNUMBER($A14222),$A14222,IFERROR(DATEVALUE($A14222),"")))</f>
        <v/>
      </c>
      <c r="F14222" s="12">
        <f>IF($B14222="","",IF(ISNUMBER($B14222),HOUR($B14222)*2+MINUTE($B14222)/30,IFERROR(VALUE(LEFT($B14222,FIND(":",$B14222)-1))*2+VALUE(MID($B14222,FIND(":",$B14222)+1,2))/30,"")))</f>
        <v/>
      </c>
      <c r="G14222" s="12">
        <f>IF($E14222="","",IF(WEEKDAY($E14222,2)&lt;6,1,0))</f>
        <v/>
      </c>
      <c r="H14222" s="12">
        <f>IF(OR($E14222="",$F14222=""),"",IF(AND($G14222=1,$F14222&gt;='Working Hours'!$C$8,$F14222&lt;'Working Hours'!$C$9),1,0))</f>
        <v/>
      </c>
    </row>
    <row r="14223">
      <c r="A14223" s="11" t="n"/>
      <c r="B14223" s="11" t="n"/>
      <c r="C14223" s="11" t="n"/>
      <c r="E14223" s="12">
        <f>IF($A14223="","",IF(ISNUMBER($A14223),$A14223,IFERROR(DATEVALUE($A14223),"")))</f>
        <v/>
      </c>
      <c r="F14223" s="12">
        <f>IF($B14223="","",IF(ISNUMBER($B14223),HOUR($B14223)*2+MINUTE($B14223)/30,IFERROR(VALUE(LEFT($B14223,FIND(":",$B14223)-1))*2+VALUE(MID($B14223,FIND(":",$B14223)+1,2))/30,"")))</f>
        <v/>
      </c>
      <c r="G14223" s="12">
        <f>IF($E14223="","",IF(WEEKDAY($E14223,2)&lt;6,1,0))</f>
        <v/>
      </c>
      <c r="H14223" s="12">
        <f>IF(OR($E14223="",$F14223=""),"",IF(AND($G14223=1,$F14223&gt;='Working Hours'!$C$8,$F14223&lt;'Working Hours'!$C$9),1,0))</f>
        <v/>
      </c>
    </row>
    <row r="14224">
      <c r="A14224" s="11" t="n"/>
      <c r="B14224" s="11" t="n"/>
      <c r="C14224" s="11" t="n"/>
      <c r="E14224" s="12">
        <f>IF($A14224="","",IF(ISNUMBER($A14224),$A14224,IFERROR(DATEVALUE($A14224),"")))</f>
        <v/>
      </c>
      <c r="F14224" s="12">
        <f>IF($B14224="","",IF(ISNUMBER($B14224),HOUR($B14224)*2+MINUTE($B14224)/30,IFERROR(VALUE(LEFT($B14224,FIND(":",$B14224)-1))*2+VALUE(MID($B14224,FIND(":",$B14224)+1,2))/30,"")))</f>
        <v/>
      </c>
      <c r="G14224" s="12">
        <f>IF($E14224="","",IF(WEEKDAY($E14224,2)&lt;6,1,0))</f>
        <v/>
      </c>
      <c r="H14224" s="12">
        <f>IF(OR($E14224="",$F14224=""),"",IF(AND($G14224=1,$F14224&gt;='Working Hours'!$C$8,$F14224&lt;'Working Hours'!$C$9),1,0))</f>
        <v/>
      </c>
    </row>
    <row r="14225">
      <c r="A14225" s="11" t="n"/>
      <c r="B14225" s="11" t="n"/>
      <c r="C14225" s="11" t="n"/>
      <c r="E14225" s="12">
        <f>IF($A14225="","",IF(ISNUMBER($A14225),$A14225,IFERROR(DATEVALUE($A14225),"")))</f>
        <v/>
      </c>
      <c r="F14225" s="12">
        <f>IF($B14225="","",IF(ISNUMBER($B14225),HOUR($B14225)*2+MINUTE($B14225)/30,IFERROR(VALUE(LEFT($B14225,FIND(":",$B14225)-1))*2+VALUE(MID($B14225,FIND(":",$B14225)+1,2))/30,"")))</f>
        <v/>
      </c>
      <c r="G14225" s="12">
        <f>IF($E14225="","",IF(WEEKDAY($E14225,2)&lt;6,1,0))</f>
        <v/>
      </c>
      <c r="H14225" s="12">
        <f>IF(OR($E14225="",$F14225=""),"",IF(AND($G14225=1,$F14225&gt;='Working Hours'!$C$8,$F14225&lt;'Working Hours'!$C$9),1,0))</f>
        <v/>
      </c>
    </row>
    <row r="14226">
      <c r="A14226" s="11" t="n"/>
      <c r="B14226" s="11" t="n"/>
      <c r="C14226" s="11" t="n"/>
      <c r="E14226" s="12">
        <f>IF($A14226="","",IF(ISNUMBER($A14226),$A14226,IFERROR(DATEVALUE($A14226),"")))</f>
        <v/>
      </c>
      <c r="F14226" s="12">
        <f>IF($B14226="","",IF(ISNUMBER($B14226),HOUR($B14226)*2+MINUTE($B14226)/30,IFERROR(VALUE(LEFT($B14226,FIND(":",$B14226)-1))*2+VALUE(MID($B14226,FIND(":",$B14226)+1,2))/30,"")))</f>
        <v/>
      </c>
      <c r="G14226" s="12">
        <f>IF($E14226="","",IF(WEEKDAY($E14226,2)&lt;6,1,0))</f>
        <v/>
      </c>
      <c r="H14226" s="12">
        <f>IF(OR($E14226="",$F14226=""),"",IF(AND($G14226=1,$F14226&gt;='Working Hours'!$C$8,$F14226&lt;'Working Hours'!$C$9),1,0))</f>
        <v/>
      </c>
    </row>
    <row r="14227">
      <c r="A14227" s="11" t="n"/>
      <c r="B14227" s="11" t="n"/>
      <c r="C14227" s="11" t="n"/>
      <c r="E14227" s="12">
        <f>IF($A14227="","",IF(ISNUMBER($A14227),$A14227,IFERROR(DATEVALUE($A14227),"")))</f>
        <v/>
      </c>
      <c r="F14227" s="12">
        <f>IF($B14227="","",IF(ISNUMBER($B14227),HOUR($B14227)*2+MINUTE($B14227)/30,IFERROR(VALUE(LEFT($B14227,FIND(":",$B14227)-1))*2+VALUE(MID($B14227,FIND(":",$B14227)+1,2))/30,"")))</f>
        <v/>
      </c>
      <c r="G14227" s="12">
        <f>IF($E14227="","",IF(WEEKDAY($E14227,2)&lt;6,1,0))</f>
        <v/>
      </c>
      <c r="H14227" s="12">
        <f>IF(OR($E14227="",$F14227=""),"",IF(AND($G14227=1,$F14227&gt;='Working Hours'!$C$8,$F14227&lt;'Working Hours'!$C$9),1,0))</f>
        <v/>
      </c>
    </row>
    <row r="14228">
      <c r="A14228" s="11" t="n"/>
      <c r="B14228" s="11" t="n"/>
      <c r="C14228" s="11" t="n"/>
      <c r="E14228" s="12">
        <f>IF($A14228="","",IF(ISNUMBER($A14228),$A14228,IFERROR(DATEVALUE($A14228),"")))</f>
        <v/>
      </c>
      <c r="F14228" s="12">
        <f>IF($B14228="","",IF(ISNUMBER($B14228),HOUR($B14228)*2+MINUTE($B14228)/30,IFERROR(VALUE(LEFT($B14228,FIND(":",$B14228)-1))*2+VALUE(MID($B14228,FIND(":",$B14228)+1,2))/30,"")))</f>
        <v/>
      </c>
      <c r="G14228" s="12">
        <f>IF($E14228="","",IF(WEEKDAY($E14228,2)&lt;6,1,0))</f>
        <v/>
      </c>
      <c r="H14228" s="12">
        <f>IF(OR($E14228="",$F14228=""),"",IF(AND($G14228=1,$F14228&gt;='Working Hours'!$C$8,$F14228&lt;'Working Hours'!$C$9),1,0))</f>
        <v/>
      </c>
    </row>
    <row r="14229">
      <c r="A14229" s="11" t="n"/>
      <c r="B14229" s="11" t="n"/>
      <c r="C14229" s="11" t="n"/>
      <c r="E14229" s="12">
        <f>IF($A14229="","",IF(ISNUMBER($A14229),$A14229,IFERROR(DATEVALUE($A14229),"")))</f>
        <v/>
      </c>
      <c r="F14229" s="12">
        <f>IF($B14229="","",IF(ISNUMBER($B14229),HOUR($B14229)*2+MINUTE($B14229)/30,IFERROR(VALUE(LEFT($B14229,FIND(":",$B14229)-1))*2+VALUE(MID($B14229,FIND(":",$B14229)+1,2))/30,"")))</f>
        <v/>
      </c>
      <c r="G14229" s="12">
        <f>IF($E14229="","",IF(WEEKDAY($E14229,2)&lt;6,1,0))</f>
        <v/>
      </c>
      <c r="H14229" s="12">
        <f>IF(OR($E14229="",$F14229=""),"",IF(AND($G14229=1,$F14229&gt;='Working Hours'!$C$8,$F14229&lt;'Working Hours'!$C$9),1,0))</f>
        <v/>
      </c>
    </row>
    <row r="14230">
      <c r="A14230" s="11" t="n"/>
      <c r="B14230" s="11" t="n"/>
      <c r="C14230" s="11" t="n"/>
      <c r="E14230" s="12">
        <f>IF($A14230="","",IF(ISNUMBER($A14230),$A14230,IFERROR(DATEVALUE($A14230),"")))</f>
        <v/>
      </c>
      <c r="F14230" s="12">
        <f>IF($B14230="","",IF(ISNUMBER($B14230),HOUR($B14230)*2+MINUTE($B14230)/30,IFERROR(VALUE(LEFT($B14230,FIND(":",$B14230)-1))*2+VALUE(MID($B14230,FIND(":",$B14230)+1,2))/30,"")))</f>
        <v/>
      </c>
      <c r="G14230" s="12">
        <f>IF($E14230="","",IF(WEEKDAY($E14230,2)&lt;6,1,0))</f>
        <v/>
      </c>
      <c r="H14230" s="12">
        <f>IF(OR($E14230="",$F14230=""),"",IF(AND($G14230=1,$F14230&gt;='Working Hours'!$C$8,$F14230&lt;'Working Hours'!$C$9),1,0))</f>
        <v/>
      </c>
    </row>
    <row r="14231">
      <c r="A14231" s="11" t="n"/>
      <c r="B14231" s="11" t="n"/>
      <c r="C14231" s="11" t="n"/>
      <c r="E14231" s="12">
        <f>IF($A14231="","",IF(ISNUMBER($A14231),$A14231,IFERROR(DATEVALUE($A14231),"")))</f>
        <v/>
      </c>
      <c r="F14231" s="12">
        <f>IF($B14231="","",IF(ISNUMBER($B14231),HOUR($B14231)*2+MINUTE($B14231)/30,IFERROR(VALUE(LEFT($B14231,FIND(":",$B14231)-1))*2+VALUE(MID($B14231,FIND(":",$B14231)+1,2))/30,"")))</f>
        <v/>
      </c>
      <c r="G14231" s="12">
        <f>IF($E14231="","",IF(WEEKDAY($E14231,2)&lt;6,1,0))</f>
        <v/>
      </c>
      <c r="H14231" s="12">
        <f>IF(OR($E14231="",$F14231=""),"",IF(AND($G14231=1,$F14231&gt;='Working Hours'!$C$8,$F14231&lt;'Working Hours'!$C$9),1,0))</f>
        <v/>
      </c>
    </row>
    <row r="14232">
      <c r="A14232" s="11" t="n"/>
      <c r="B14232" s="11" t="n"/>
      <c r="C14232" s="11" t="n"/>
      <c r="E14232" s="12">
        <f>IF($A14232="","",IF(ISNUMBER($A14232),$A14232,IFERROR(DATEVALUE($A14232),"")))</f>
        <v/>
      </c>
      <c r="F14232" s="12">
        <f>IF($B14232="","",IF(ISNUMBER($B14232),HOUR($B14232)*2+MINUTE($B14232)/30,IFERROR(VALUE(LEFT($B14232,FIND(":",$B14232)-1))*2+VALUE(MID($B14232,FIND(":",$B14232)+1,2))/30,"")))</f>
        <v/>
      </c>
      <c r="G14232" s="12">
        <f>IF($E14232="","",IF(WEEKDAY($E14232,2)&lt;6,1,0))</f>
        <v/>
      </c>
      <c r="H14232" s="12">
        <f>IF(OR($E14232="",$F14232=""),"",IF(AND($G14232=1,$F14232&gt;='Working Hours'!$C$8,$F14232&lt;'Working Hours'!$C$9),1,0))</f>
        <v/>
      </c>
    </row>
    <row r="14233">
      <c r="A14233" s="11" t="n"/>
      <c r="B14233" s="11" t="n"/>
      <c r="C14233" s="11" t="n"/>
      <c r="E14233" s="12">
        <f>IF($A14233="","",IF(ISNUMBER($A14233),$A14233,IFERROR(DATEVALUE($A14233),"")))</f>
        <v/>
      </c>
      <c r="F14233" s="12">
        <f>IF($B14233="","",IF(ISNUMBER($B14233),HOUR($B14233)*2+MINUTE($B14233)/30,IFERROR(VALUE(LEFT($B14233,FIND(":",$B14233)-1))*2+VALUE(MID($B14233,FIND(":",$B14233)+1,2))/30,"")))</f>
        <v/>
      </c>
      <c r="G14233" s="12">
        <f>IF($E14233="","",IF(WEEKDAY($E14233,2)&lt;6,1,0))</f>
        <v/>
      </c>
      <c r="H14233" s="12">
        <f>IF(OR($E14233="",$F14233=""),"",IF(AND($G14233=1,$F14233&gt;='Working Hours'!$C$8,$F14233&lt;'Working Hours'!$C$9),1,0))</f>
        <v/>
      </c>
    </row>
    <row r="14234">
      <c r="A14234" s="11" t="n"/>
      <c r="B14234" s="11" t="n"/>
      <c r="C14234" s="11" t="n"/>
      <c r="E14234" s="12">
        <f>IF($A14234="","",IF(ISNUMBER($A14234),$A14234,IFERROR(DATEVALUE($A14234),"")))</f>
        <v/>
      </c>
      <c r="F14234" s="12">
        <f>IF($B14234="","",IF(ISNUMBER($B14234),HOUR($B14234)*2+MINUTE($B14234)/30,IFERROR(VALUE(LEFT($B14234,FIND(":",$B14234)-1))*2+VALUE(MID($B14234,FIND(":",$B14234)+1,2))/30,"")))</f>
        <v/>
      </c>
      <c r="G14234" s="12">
        <f>IF($E14234="","",IF(WEEKDAY($E14234,2)&lt;6,1,0))</f>
        <v/>
      </c>
      <c r="H14234" s="12">
        <f>IF(OR($E14234="",$F14234=""),"",IF(AND($G14234=1,$F14234&gt;='Working Hours'!$C$8,$F14234&lt;'Working Hours'!$C$9),1,0))</f>
        <v/>
      </c>
    </row>
    <row r="14235">
      <c r="A14235" s="11" t="n"/>
      <c r="B14235" s="11" t="n"/>
      <c r="C14235" s="11" t="n"/>
      <c r="E14235" s="12">
        <f>IF($A14235="","",IF(ISNUMBER($A14235),$A14235,IFERROR(DATEVALUE($A14235),"")))</f>
        <v/>
      </c>
      <c r="F14235" s="12">
        <f>IF($B14235="","",IF(ISNUMBER($B14235),HOUR($B14235)*2+MINUTE($B14235)/30,IFERROR(VALUE(LEFT($B14235,FIND(":",$B14235)-1))*2+VALUE(MID($B14235,FIND(":",$B14235)+1,2))/30,"")))</f>
        <v/>
      </c>
      <c r="G14235" s="12">
        <f>IF($E14235="","",IF(WEEKDAY($E14235,2)&lt;6,1,0))</f>
        <v/>
      </c>
      <c r="H14235" s="12">
        <f>IF(OR($E14235="",$F14235=""),"",IF(AND($G14235=1,$F14235&gt;='Working Hours'!$C$8,$F14235&lt;'Working Hours'!$C$9),1,0))</f>
        <v/>
      </c>
    </row>
    <row r="14236">
      <c r="A14236" s="11" t="n"/>
      <c r="B14236" s="11" t="n"/>
      <c r="C14236" s="11" t="n"/>
      <c r="E14236" s="12">
        <f>IF($A14236="","",IF(ISNUMBER($A14236),$A14236,IFERROR(DATEVALUE($A14236),"")))</f>
        <v/>
      </c>
      <c r="F14236" s="12">
        <f>IF($B14236="","",IF(ISNUMBER($B14236),HOUR($B14236)*2+MINUTE($B14236)/30,IFERROR(VALUE(LEFT($B14236,FIND(":",$B14236)-1))*2+VALUE(MID($B14236,FIND(":",$B14236)+1,2))/30,"")))</f>
        <v/>
      </c>
      <c r="G14236" s="12">
        <f>IF($E14236="","",IF(WEEKDAY($E14236,2)&lt;6,1,0))</f>
        <v/>
      </c>
      <c r="H14236" s="12">
        <f>IF(OR($E14236="",$F14236=""),"",IF(AND($G14236=1,$F14236&gt;='Working Hours'!$C$8,$F14236&lt;'Working Hours'!$C$9),1,0))</f>
        <v/>
      </c>
    </row>
    <row r="14237">
      <c r="A14237" s="11" t="n"/>
      <c r="B14237" s="11" t="n"/>
      <c r="C14237" s="11" t="n"/>
      <c r="E14237" s="12">
        <f>IF($A14237="","",IF(ISNUMBER($A14237),$A14237,IFERROR(DATEVALUE($A14237),"")))</f>
        <v/>
      </c>
      <c r="F14237" s="12">
        <f>IF($B14237="","",IF(ISNUMBER($B14237),HOUR($B14237)*2+MINUTE($B14237)/30,IFERROR(VALUE(LEFT($B14237,FIND(":",$B14237)-1))*2+VALUE(MID($B14237,FIND(":",$B14237)+1,2))/30,"")))</f>
        <v/>
      </c>
      <c r="G14237" s="12">
        <f>IF($E14237="","",IF(WEEKDAY($E14237,2)&lt;6,1,0))</f>
        <v/>
      </c>
      <c r="H14237" s="12">
        <f>IF(OR($E14237="",$F14237=""),"",IF(AND($G14237=1,$F14237&gt;='Working Hours'!$C$8,$F14237&lt;'Working Hours'!$C$9),1,0))</f>
        <v/>
      </c>
    </row>
    <row r="14238">
      <c r="A14238" s="11" t="n"/>
      <c r="B14238" s="11" t="n"/>
      <c r="C14238" s="11" t="n"/>
      <c r="E14238" s="12">
        <f>IF($A14238="","",IF(ISNUMBER($A14238),$A14238,IFERROR(DATEVALUE($A14238),"")))</f>
        <v/>
      </c>
      <c r="F14238" s="12">
        <f>IF($B14238="","",IF(ISNUMBER($B14238),HOUR($B14238)*2+MINUTE($B14238)/30,IFERROR(VALUE(LEFT($B14238,FIND(":",$B14238)-1))*2+VALUE(MID($B14238,FIND(":",$B14238)+1,2))/30,"")))</f>
        <v/>
      </c>
      <c r="G14238" s="12">
        <f>IF($E14238="","",IF(WEEKDAY($E14238,2)&lt;6,1,0))</f>
        <v/>
      </c>
      <c r="H14238" s="12">
        <f>IF(OR($E14238="",$F14238=""),"",IF(AND($G14238=1,$F14238&gt;='Working Hours'!$C$8,$F14238&lt;'Working Hours'!$C$9),1,0))</f>
        <v/>
      </c>
    </row>
    <row r="14239">
      <c r="A14239" s="11" t="n"/>
      <c r="B14239" s="11" t="n"/>
      <c r="C14239" s="11" t="n"/>
      <c r="E14239" s="12">
        <f>IF($A14239="","",IF(ISNUMBER($A14239),$A14239,IFERROR(DATEVALUE($A14239),"")))</f>
        <v/>
      </c>
      <c r="F14239" s="12">
        <f>IF($B14239="","",IF(ISNUMBER($B14239),HOUR($B14239)*2+MINUTE($B14239)/30,IFERROR(VALUE(LEFT($B14239,FIND(":",$B14239)-1))*2+VALUE(MID($B14239,FIND(":",$B14239)+1,2))/30,"")))</f>
        <v/>
      </c>
      <c r="G14239" s="12">
        <f>IF($E14239="","",IF(WEEKDAY($E14239,2)&lt;6,1,0))</f>
        <v/>
      </c>
      <c r="H14239" s="12">
        <f>IF(OR($E14239="",$F14239=""),"",IF(AND($G14239=1,$F14239&gt;='Working Hours'!$C$8,$F14239&lt;'Working Hours'!$C$9),1,0))</f>
        <v/>
      </c>
    </row>
    <row r="14240">
      <c r="A14240" s="11" t="n"/>
      <c r="B14240" s="11" t="n"/>
      <c r="C14240" s="11" t="n"/>
      <c r="E14240" s="12">
        <f>IF($A14240="","",IF(ISNUMBER($A14240),$A14240,IFERROR(DATEVALUE($A14240),"")))</f>
        <v/>
      </c>
      <c r="F14240" s="12">
        <f>IF($B14240="","",IF(ISNUMBER($B14240),HOUR($B14240)*2+MINUTE($B14240)/30,IFERROR(VALUE(LEFT($B14240,FIND(":",$B14240)-1))*2+VALUE(MID($B14240,FIND(":",$B14240)+1,2))/30,"")))</f>
        <v/>
      </c>
      <c r="G14240" s="12">
        <f>IF($E14240="","",IF(WEEKDAY($E14240,2)&lt;6,1,0))</f>
        <v/>
      </c>
      <c r="H14240" s="12">
        <f>IF(OR($E14240="",$F14240=""),"",IF(AND($G14240=1,$F14240&gt;='Working Hours'!$C$8,$F14240&lt;'Working Hours'!$C$9),1,0))</f>
        <v/>
      </c>
    </row>
    <row r="14241">
      <c r="A14241" s="11" t="n"/>
      <c r="B14241" s="11" t="n"/>
      <c r="C14241" s="11" t="n"/>
      <c r="E14241" s="12">
        <f>IF($A14241="","",IF(ISNUMBER($A14241),$A14241,IFERROR(DATEVALUE($A14241),"")))</f>
        <v/>
      </c>
      <c r="F14241" s="12">
        <f>IF($B14241="","",IF(ISNUMBER($B14241),HOUR($B14241)*2+MINUTE($B14241)/30,IFERROR(VALUE(LEFT($B14241,FIND(":",$B14241)-1))*2+VALUE(MID($B14241,FIND(":",$B14241)+1,2))/30,"")))</f>
        <v/>
      </c>
      <c r="G14241" s="12">
        <f>IF($E14241="","",IF(WEEKDAY($E14241,2)&lt;6,1,0))</f>
        <v/>
      </c>
      <c r="H14241" s="12">
        <f>IF(OR($E14241="",$F14241=""),"",IF(AND($G14241=1,$F14241&gt;='Working Hours'!$C$8,$F14241&lt;'Working Hours'!$C$9),1,0))</f>
        <v/>
      </c>
    </row>
    <row r="14242">
      <c r="A14242" s="11" t="n"/>
      <c r="B14242" s="11" t="n"/>
      <c r="C14242" s="11" t="n"/>
      <c r="E14242" s="12">
        <f>IF($A14242="","",IF(ISNUMBER($A14242),$A14242,IFERROR(DATEVALUE($A14242),"")))</f>
        <v/>
      </c>
      <c r="F14242" s="12">
        <f>IF($B14242="","",IF(ISNUMBER($B14242),HOUR($B14242)*2+MINUTE($B14242)/30,IFERROR(VALUE(LEFT($B14242,FIND(":",$B14242)-1))*2+VALUE(MID($B14242,FIND(":",$B14242)+1,2))/30,"")))</f>
        <v/>
      </c>
      <c r="G14242" s="12">
        <f>IF($E14242="","",IF(WEEKDAY($E14242,2)&lt;6,1,0))</f>
        <v/>
      </c>
      <c r="H14242" s="12">
        <f>IF(OR($E14242="",$F14242=""),"",IF(AND($G14242=1,$F14242&gt;='Working Hours'!$C$8,$F14242&lt;'Working Hours'!$C$9),1,0))</f>
        <v/>
      </c>
    </row>
    <row r="14243">
      <c r="A14243" s="11" t="n"/>
      <c r="B14243" s="11" t="n"/>
      <c r="C14243" s="11" t="n"/>
      <c r="E14243" s="12">
        <f>IF($A14243="","",IF(ISNUMBER($A14243),$A14243,IFERROR(DATEVALUE($A14243),"")))</f>
        <v/>
      </c>
      <c r="F14243" s="12">
        <f>IF($B14243="","",IF(ISNUMBER($B14243),HOUR($B14243)*2+MINUTE($B14243)/30,IFERROR(VALUE(LEFT($B14243,FIND(":",$B14243)-1))*2+VALUE(MID($B14243,FIND(":",$B14243)+1,2))/30,"")))</f>
        <v/>
      </c>
      <c r="G14243" s="12">
        <f>IF($E14243="","",IF(WEEKDAY($E14243,2)&lt;6,1,0))</f>
        <v/>
      </c>
      <c r="H14243" s="12">
        <f>IF(OR($E14243="",$F14243=""),"",IF(AND($G14243=1,$F14243&gt;='Working Hours'!$C$8,$F14243&lt;'Working Hours'!$C$9),1,0))</f>
        <v/>
      </c>
    </row>
    <row r="14244">
      <c r="A14244" s="11" t="n"/>
      <c r="B14244" s="11" t="n"/>
      <c r="C14244" s="11" t="n"/>
      <c r="E14244" s="12">
        <f>IF($A14244="","",IF(ISNUMBER($A14244),$A14244,IFERROR(DATEVALUE($A14244),"")))</f>
        <v/>
      </c>
      <c r="F14244" s="12">
        <f>IF($B14244="","",IF(ISNUMBER($B14244),HOUR($B14244)*2+MINUTE($B14244)/30,IFERROR(VALUE(LEFT($B14244,FIND(":",$B14244)-1))*2+VALUE(MID($B14244,FIND(":",$B14244)+1,2))/30,"")))</f>
        <v/>
      </c>
      <c r="G14244" s="12">
        <f>IF($E14244="","",IF(WEEKDAY($E14244,2)&lt;6,1,0))</f>
        <v/>
      </c>
      <c r="H14244" s="12">
        <f>IF(OR($E14244="",$F14244=""),"",IF(AND($G14244=1,$F14244&gt;='Working Hours'!$C$8,$F14244&lt;'Working Hours'!$C$9),1,0))</f>
        <v/>
      </c>
    </row>
    <row r="14245">
      <c r="A14245" s="11" t="n"/>
      <c r="B14245" s="11" t="n"/>
      <c r="C14245" s="11" t="n"/>
      <c r="E14245" s="12">
        <f>IF($A14245="","",IF(ISNUMBER($A14245),$A14245,IFERROR(DATEVALUE($A14245),"")))</f>
        <v/>
      </c>
      <c r="F14245" s="12">
        <f>IF($B14245="","",IF(ISNUMBER($B14245),HOUR($B14245)*2+MINUTE($B14245)/30,IFERROR(VALUE(LEFT($B14245,FIND(":",$B14245)-1))*2+VALUE(MID($B14245,FIND(":",$B14245)+1,2))/30,"")))</f>
        <v/>
      </c>
      <c r="G14245" s="12">
        <f>IF($E14245="","",IF(WEEKDAY($E14245,2)&lt;6,1,0))</f>
        <v/>
      </c>
      <c r="H14245" s="12">
        <f>IF(OR($E14245="",$F14245=""),"",IF(AND($G14245=1,$F14245&gt;='Working Hours'!$C$8,$F14245&lt;'Working Hours'!$C$9),1,0))</f>
        <v/>
      </c>
    </row>
    <row r="14246">
      <c r="A14246" s="11" t="n"/>
      <c r="B14246" s="11" t="n"/>
      <c r="C14246" s="11" t="n"/>
      <c r="E14246" s="12">
        <f>IF($A14246="","",IF(ISNUMBER($A14246),$A14246,IFERROR(DATEVALUE($A14246),"")))</f>
        <v/>
      </c>
      <c r="F14246" s="12">
        <f>IF($B14246="","",IF(ISNUMBER($B14246),HOUR($B14246)*2+MINUTE($B14246)/30,IFERROR(VALUE(LEFT($B14246,FIND(":",$B14246)-1))*2+VALUE(MID($B14246,FIND(":",$B14246)+1,2))/30,"")))</f>
        <v/>
      </c>
      <c r="G14246" s="12">
        <f>IF($E14246="","",IF(WEEKDAY($E14246,2)&lt;6,1,0))</f>
        <v/>
      </c>
      <c r="H14246" s="12">
        <f>IF(OR($E14246="",$F14246=""),"",IF(AND($G14246=1,$F14246&gt;='Working Hours'!$C$8,$F14246&lt;'Working Hours'!$C$9),1,0))</f>
        <v/>
      </c>
    </row>
    <row r="14247">
      <c r="A14247" s="11" t="n"/>
      <c r="B14247" s="11" t="n"/>
      <c r="C14247" s="11" t="n"/>
      <c r="E14247" s="12">
        <f>IF($A14247="","",IF(ISNUMBER($A14247),$A14247,IFERROR(DATEVALUE($A14247),"")))</f>
        <v/>
      </c>
      <c r="F14247" s="12">
        <f>IF($B14247="","",IF(ISNUMBER($B14247),HOUR($B14247)*2+MINUTE($B14247)/30,IFERROR(VALUE(LEFT($B14247,FIND(":",$B14247)-1))*2+VALUE(MID($B14247,FIND(":",$B14247)+1,2))/30,"")))</f>
        <v/>
      </c>
      <c r="G14247" s="12">
        <f>IF($E14247="","",IF(WEEKDAY($E14247,2)&lt;6,1,0))</f>
        <v/>
      </c>
      <c r="H14247" s="12">
        <f>IF(OR($E14247="",$F14247=""),"",IF(AND($G14247=1,$F14247&gt;='Working Hours'!$C$8,$F14247&lt;'Working Hours'!$C$9),1,0))</f>
        <v/>
      </c>
    </row>
    <row r="14248">
      <c r="A14248" s="11" t="n"/>
      <c r="B14248" s="11" t="n"/>
      <c r="C14248" s="11" t="n"/>
      <c r="E14248" s="12">
        <f>IF($A14248="","",IF(ISNUMBER($A14248),$A14248,IFERROR(DATEVALUE($A14248),"")))</f>
        <v/>
      </c>
      <c r="F14248" s="12">
        <f>IF($B14248="","",IF(ISNUMBER($B14248),HOUR($B14248)*2+MINUTE($B14248)/30,IFERROR(VALUE(LEFT($B14248,FIND(":",$B14248)-1))*2+VALUE(MID($B14248,FIND(":",$B14248)+1,2))/30,"")))</f>
        <v/>
      </c>
      <c r="G14248" s="12">
        <f>IF($E14248="","",IF(WEEKDAY($E14248,2)&lt;6,1,0))</f>
        <v/>
      </c>
      <c r="H14248" s="12">
        <f>IF(OR($E14248="",$F14248=""),"",IF(AND($G14248=1,$F14248&gt;='Working Hours'!$C$8,$F14248&lt;'Working Hours'!$C$9),1,0))</f>
        <v/>
      </c>
    </row>
    <row r="14249">
      <c r="A14249" s="11" t="n"/>
      <c r="B14249" s="11" t="n"/>
      <c r="C14249" s="11" t="n"/>
      <c r="E14249" s="12">
        <f>IF($A14249="","",IF(ISNUMBER($A14249),$A14249,IFERROR(DATEVALUE($A14249),"")))</f>
        <v/>
      </c>
      <c r="F14249" s="12">
        <f>IF($B14249="","",IF(ISNUMBER($B14249),HOUR($B14249)*2+MINUTE($B14249)/30,IFERROR(VALUE(LEFT($B14249,FIND(":",$B14249)-1))*2+VALUE(MID($B14249,FIND(":",$B14249)+1,2))/30,"")))</f>
        <v/>
      </c>
      <c r="G14249" s="12">
        <f>IF($E14249="","",IF(WEEKDAY($E14249,2)&lt;6,1,0))</f>
        <v/>
      </c>
      <c r="H14249" s="12">
        <f>IF(OR($E14249="",$F14249=""),"",IF(AND($G14249=1,$F14249&gt;='Working Hours'!$C$8,$F14249&lt;'Working Hours'!$C$9),1,0))</f>
        <v/>
      </c>
    </row>
    <row r="14250">
      <c r="A14250" s="11" t="n"/>
      <c r="B14250" s="11" t="n"/>
      <c r="C14250" s="11" t="n"/>
      <c r="E14250" s="12">
        <f>IF($A14250="","",IF(ISNUMBER($A14250),$A14250,IFERROR(DATEVALUE($A14250),"")))</f>
        <v/>
      </c>
      <c r="F14250" s="12">
        <f>IF($B14250="","",IF(ISNUMBER($B14250),HOUR($B14250)*2+MINUTE($B14250)/30,IFERROR(VALUE(LEFT($B14250,FIND(":",$B14250)-1))*2+VALUE(MID($B14250,FIND(":",$B14250)+1,2))/30,"")))</f>
        <v/>
      </c>
      <c r="G14250" s="12">
        <f>IF($E14250="","",IF(WEEKDAY($E14250,2)&lt;6,1,0))</f>
        <v/>
      </c>
      <c r="H14250" s="12">
        <f>IF(OR($E14250="",$F14250=""),"",IF(AND($G14250=1,$F14250&gt;='Working Hours'!$C$8,$F14250&lt;'Working Hours'!$C$9),1,0))</f>
        <v/>
      </c>
    </row>
    <row r="14251">
      <c r="A14251" s="11" t="n"/>
      <c r="B14251" s="11" t="n"/>
      <c r="C14251" s="11" t="n"/>
      <c r="E14251" s="12">
        <f>IF($A14251="","",IF(ISNUMBER($A14251),$A14251,IFERROR(DATEVALUE($A14251),"")))</f>
        <v/>
      </c>
      <c r="F14251" s="12">
        <f>IF($B14251="","",IF(ISNUMBER($B14251),HOUR($B14251)*2+MINUTE($B14251)/30,IFERROR(VALUE(LEFT($B14251,FIND(":",$B14251)-1))*2+VALUE(MID($B14251,FIND(":",$B14251)+1,2))/30,"")))</f>
        <v/>
      </c>
      <c r="G14251" s="12">
        <f>IF($E14251="","",IF(WEEKDAY($E14251,2)&lt;6,1,0))</f>
        <v/>
      </c>
      <c r="H14251" s="12">
        <f>IF(OR($E14251="",$F14251=""),"",IF(AND($G14251=1,$F14251&gt;='Working Hours'!$C$8,$F14251&lt;'Working Hours'!$C$9),1,0))</f>
        <v/>
      </c>
    </row>
    <row r="14252">
      <c r="A14252" s="11" t="n"/>
      <c r="B14252" s="11" t="n"/>
      <c r="C14252" s="11" t="n"/>
      <c r="E14252" s="12">
        <f>IF($A14252="","",IF(ISNUMBER($A14252),$A14252,IFERROR(DATEVALUE($A14252),"")))</f>
        <v/>
      </c>
      <c r="F14252" s="12">
        <f>IF($B14252="","",IF(ISNUMBER($B14252),HOUR($B14252)*2+MINUTE($B14252)/30,IFERROR(VALUE(LEFT($B14252,FIND(":",$B14252)-1))*2+VALUE(MID($B14252,FIND(":",$B14252)+1,2))/30,"")))</f>
        <v/>
      </c>
      <c r="G14252" s="12">
        <f>IF($E14252="","",IF(WEEKDAY($E14252,2)&lt;6,1,0))</f>
        <v/>
      </c>
      <c r="H14252" s="12">
        <f>IF(OR($E14252="",$F14252=""),"",IF(AND($G14252=1,$F14252&gt;='Working Hours'!$C$8,$F14252&lt;'Working Hours'!$C$9),1,0))</f>
        <v/>
      </c>
    </row>
    <row r="14253">
      <c r="A14253" s="11" t="n"/>
      <c r="B14253" s="11" t="n"/>
      <c r="C14253" s="11" t="n"/>
      <c r="E14253" s="12">
        <f>IF($A14253="","",IF(ISNUMBER($A14253),$A14253,IFERROR(DATEVALUE($A14253),"")))</f>
        <v/>
      </c>
      <c r="F14253" s="12">
        <f>IF($B14253="","",IF(ISNUMBER($B14253),HOUR($B14253)*2+MINUTE($B14253)/30,IFERROR(VALUE(LEFT($B14253,FIND(":",$B14253)-1))*2+VALUE(MID($B14253,FIND(":",$B14253)+1,2))/30,"")))</f>
        <v/>
      </c>
      <c r="G14253" s="12">
        <f>IF($E14253="","",IF(WEEKDAY($E14253,2)&lt;6,1,0))</f>
        <v/>
      </c>
      <c r="H14253" s="12">
        <f>IF(OR($E14253="",$F14253=""),"",IF(AND($G14253=1,$F14253&gt;='Working Hours'!$C$8,$F14253&lt;'Working Hours'!$C$9),1,0))</f>
        <v/>
      </c>
    </row>
    <row r="14254">
      <c r="A14254" s="11" t="n"/>
      <c r="B14254" s="11" t="n"/>
      <c r="C14254" s="11" t="n"/>
      <c r="E14254" s="12">
        <f>IF($A14254="","",IF(ISNUMBER($A14254),$A14254,IFERROR(DATEVALUE($A14254),"")))</f>
        <v/>
      </c>
      <c r="F14254" s="12">
        <f>IF($B14254="","",IF(ISNUMBER($B14254),HOUR($B14254)*2+MINUTE($B14254)/30,IFERROR(VALUE(LEFT($B14254,FIND(":",$B14254)-1))*2+VALUE(MID($B14254,FIND(":",$B14254)+1,2))/30,"")))</f>
        <v/>
      </c>
      <c r="G14254" s="12">
        <f>IF($E14254="","",IF(WEEKDAY($E14254,2)&lt;6,1,0))</f>
        <v/>
      </c>
      <c r="H14254" s="12">
        <f>IF(OR($E14254="",$F14254=""),"",IF(AND($G14254=1,$F14254&gt;='Working Hours'!$C$8,$F14254&lt;'Working Hours'!$C$9),1,0))</f>
        <v/>
      </c>
    </row>
    <row r="14255">
      <c r="A14255" s="11" t="n"/>
      <c r="B14255" s="11" t="n"/>
      <c r="C14255" s="11" t="n"/>
      <c r="E14255" s="12">
        <f>IF($A14255="","",IF(ISNUMBER($A14255),$A14255,IFERROR(DATEVALUE($A14255),"")))</f>
        <v/>
      </c>
      <c r="F14255" s="12">
        <f>IF($B14255="","",IF(ISNUMBER($B14255),HOUR($B14255)*2+MINUTE($B14255)/30,IFERROR(VALUE(LEFT($B14255,FIND(":",$B14255)-1))*2+VALUE(MID($B14255,FIND(":",$B14255)+1,2))/30,"")))</f>
        <v/>
      </c>
      <c r="G14255" s="12">
        <f>IF($E14255="","",IF(WEEKDAY($E14255,2)&lt;6,1,0))</f>
        <v/>
      </c>
      <c r="H14255" s="12">
        <f>IF(OR($E14255="",$F14255=""),"",IF(AND($G14255=1,$F14255&gt;='Working Hours'!$C$8,$F14255&lt;'Working Hours'!$C$9),1,0))</f>
        <v/>
      </c>
    </row>
    <row r="14256">
      <c r="A14256" s="11" t="n"/>
      <c r="B14256" s="11" t="n"/>
      <c r="C14256" s="11" t="n"/>
      <c r="E14256" s="12">
        <f>IF($A14256="","",IF(ISNUMBER($A14256),$A14256,IFERROR(DATEVALUE($A14256),"")))</f>
        <v/>
      </c>
      <c r="F14256" s="12">
        <f>IF($B14256="","",IF(ISNUMBER($B14256),HOUR($B14256)*2+MINUTE($B14256)/30,IFERROR(VALUE(LEFT($B14256,FIND(":",$B14256)-1))*2+VALUE(MID($B14256,FIND(":",$B14256)+1,2))/30,"")))</f>
        <v/>
      </c>
      <c r="G14256" s="12">
        <f>IF($E14256="","",IF(WEEKDAY($E14256,2)&lt;6,1,0))</f>
        <v/>
      </c>
      <c r="H14256" s="12">
        <f>IF(OR($E14256="",$F14256=""),"",IF(AND($G14256=1,$F14256&gt;='Working Hours'!$C$8,$F14256&lt;'Working Hours'!$C$9),1,0))</f>
        <v/>
      </c>
    </row>
    <row r="14257">
      <c r="A14257" s="11" t="n"/>
      <c r="B14257" s="11" t="n"/>
      <c r="C14257" s="11" t="n"/>
      <c r="E14257" s="12">
        <f>IF($A14257="","",IF(ISNUMBER($A14257),$A14257,IFERROR(DATEVALUE($A14257),"")))</f>
        <v/>
      </c>
      <c r="F14257" s="12">
        <f>IF($B14257="","",IF(ISNUMBER($B14257),HOUR($B14257)*2+MINUTE($B14257)/30,IFERROR(VALUE(LEFT($B14257,FIND(":",$B14257)-1))*2+VALUE(MID($B14257,FIND(":",$B14257)+1,2))/30,"")))</f>
        <v/>
      </c>
      <c r="G14257" s="12">
        <f>IF($E14257="","",IF(WEEKDAY($E14257,2)&lt;6,1,0))</f>
        <v/>
      </c>
      <c r="H14257" s="12">
        <f>IF(OR($E14257="",$F14257=""),"",IF(AND($G14257=1,$F14257&gt;='Working Hours'!$C$8,$F14257&lt;'Working Hours'!$C$9),1,0))</f>
        <v/>
      </c>
    </row>
    <row r="14258">
      <c r="A14258" s="11" t="n"/>
      <c r="B14258" s="11" t="n"/>
      <c r="C14258" s="11" t="n"/>
      <c r="E14258" s="12">
        <f>IF($A14258="","",IF(ISNUMBER($A14258),$A14258,IFERROR(DATEVALUE($A14258),"")))</f>
        <v/>
      </c>
      <c r="F14258" s="12">
        <f>IF($B14258="","",IF(ISNUMBER($B14258),HOUR($B14258)*2+MINUTE($B14258)/30,IFERROR(VALUE(LEFT($B14258,FIND(":",$B14258)-1))*2+VALUE(MID($B14258,FIND(":",$B14258)+1,2))/30,"")))</f>
        <v/>
      </c>
      <c r="G14258" s="12">
        <f>IF($E14258="","",IF(WEEKDAY($E14258,2)&lt;6,1,0))</f>
        <v/>
      </c>
      <c r="H14258" s="12">
        <f>IF(OR($E14258="",$F14258=""),"",IF(AND($G14258=1,$F14258&gt;='Working Hours'!$C$8,$F14258&lt;'Working Hours'!$C$9),1,0))</f>
        <v/>
      </c>
    </row>
    <row r="14259">
      <c r="A14259" s="11" t="n"/>
      <c r="B14259" s="11" t="n"/>
      <c r="C14259" s="11" t="n"/>
      <c r="E14259" s="12">
        <f>IF($A14259="","",IF(ISNUMBER($A14259),$A14259,IFERROR(DATEVALUE($A14259),"")))</f>
        <v/>
      </c>
      <c r="F14259" s="12">
        <f>IF($B14259="","",IF(ISNUMBER($B14259),HOUR($B14259)*2+MINUTE($B14259)/30,IFERROR(VALUE(LEFT($B14259,FIND(":",$B14259)-1))*2+VALUE(MID($B14259,FIND(":",$B14259)+1,2))/30,"")))</f>
        <v/>
      </c>
      <c r="G14259" s="12">
        <f>IF($E14259="","",IF(WEEKDAY($E14259,2)&lt;6,1,0))</f>
        <v/>
      </c>
      <c r="H14259" s="12">
        <f>IF(OR($E14259="",$F14259=""),"",IF(AND($G14259=1,$F14259&gt;='Working Hours'!$C$8,$F14259&lt;'Working Hours'!$C$9),1,0))</f>
        <v/>
      </c>
    </row>
    <row r="14260">
      <c r="A14260" s="11" t="n"/>
      <c r="B14260" s="11" t="n"/>
      <c r="C14260" s="11" t="n"/>
      <c r="E14260" s="12">
        <f>IF($A14260="","",IF(ISNUMBER($A14260),$A14260,IFERROR(DATEVALUE($A14260),"")))</f>
        <v/>
      </c>
      <c r="F14260" s="12">
        <f>IF($B14260="","",IF(ISNUMBER($B14260),HOUR($B14260)*2+MINUTE($B14260)/30,IFERROR(VALUE(LEFT($B14260,FIND(":",$B14260)-1))*2+VALUE(MID($B14260,FIND(":",$B14260)+1,2))/30,"")))</f>
        <v/>
      </c>
      <c r="G14260" s="12">
        <f>IF($E14260="","",IF(WEEKDAY($E14260,2)&lt;6,1,0))</f>
        <v/>
      </c>
      <c r="H14260" s="12">
        <f>IF(OR($E14260="",$F14260=""),"",IF(AND($G14260=1,$F14260&gt;='Working Hours'!$C$8,$F14260&lt;'Working Hours'!$C$9),1,0))</f>
        <v/>
      </c>
    </row>
    <row r="14261">
      <c r="A14261" s="11" t="n"/>
      <c r="B14261" s="11" t="n"/>
      <c r="C14261" s="11" t="n"/>
      <c r="E14261" s="12">
        <f>IF($A14261="","",IF(ISNUMBER($A14261),$A14261,IFERROR(DATEVALUE($A14261),"")))</f>
        <v/>
      </c>
      <c r="F14261" s="12">
        <f>IF($B14261="","",IF(ISNUMBER($B14261),HOUR($B14261)*2+MINUTE($B14261)/30,IFERROR(VALUE(LEFT($B14261,FIND(":",$B14261)-1))*2+VALUE(MID($B14261,FIND(":",$B14261)+1,2))/30,"")))</f>
        <v/>
      </c>
      <c r="G14261" s="12">
        <f>IF($E14261="","",IF(WEEKDAY($E14261,2)&lt;6,1,0))</f>
        <v/>
      </c>
      <c r="H14261" s="12">
        <f>IF(OR($E14261="",$F14261=""),"",IF(AND($G14261=1,$F14261&gt;='Working Hours'!$C$8,$F14261&lt;'Working Hours'!$C$9),1,0))</f>
        <v/>
      </c>
    </row>
    <row r="14262">
      <c r="A14262" s="11" t="n"/>
      <c r="B14262" s="11" t="n"/>
      <c r="C14262" s="11" t="n"/>
      <c r="E14262" s="12">
        <f>IF($A14262="","",IF(ISNUMBER($A14262),$A14262,IFERROR(DATEVALUE($A14262),"")))</f>
        <v/>
      </c>
      <c r="F14262" s="12">
        <f>IF($B14262="","",IF(ISNUMBER($B14262),HOUR($B14262)*2+MINUTE($B14262)/30,IFERROR(VALUE(LEFT($B14262,FIND(":",$B14262)-1))*2+VALUE(MID($B14262,FIND(":",$B14262)+1,2))/30,"")))</f>
        <v/>
      </c>
      <c r="G14262" s="12">
        <f>IF($E14262="","",IF(WEEKDAY($E14262,2)&lt;6,1,0))</f>
        <v/>
      </c>
      <c r="H14262" s="12">
        <f>IF(OR($E14262="",$F14262=""),"",IF(AND($G14262=1,$F14262&gt;='Working Hours'!$C$8,$F14262&lt;'Working Hours'!$C$9),1,0))</f>
        <v/>
      </c>
    </row>
    <row r="14263">
      <c r="A14263" s="11" t="n"/>
      <c r="B14263" s="11" t="n"/>
      <c r="C14263" s="11" t="n"/>
      <c r="E14263" s="12">
        <f>IF($A14263="","",IF(ISNUMBER($A14263),$A14263,IFERROR(DATEVALUE($A14263),"")))</f>
        <v/>
      </c>
      <c r="F14263" s="12">
        <f>IF($B14263="","",IF(ISNUMBER($B14263),HOUR($B14263)*2+MINUTE($B14263)/30,IFERROR(VALUE(LEFT($B14263,FIND(":",$B14263)-1))*2+VALUE(MID($B14263,FIND(":",$B14263)+1,2))/30,"")))</f>
        <v/>
      </c>
      <c r="G14263" s="12">
        <f>IF($E14263="","",IF(WEEKDAY($E14263,2)&lt;6,1,0))</f>
        <v/>
      </c>
      <c r="H14263" s="12">
        <f>IF(OR($E14263="",$F14263=""),"",IF(AND($G14263=1,$F14263&gt;='Working Hours'!$C$8,$F14263&lt;'Working Hours'!$C$9),1,0))</f>
        <v/>
      </c>
    </row>
    <row r="14264">
      <c r="A14264" s="11" t="n"/>
      <c r="B14264" s="11" t="n"/>
      <c r="C14264" s="11" t="n"/>
      <c r="E14264" s="12">
        <f>IF($A14264="","",IF(ISNUMBER($A14264),$A14264,IFERROR(DATEVALUE($A14264),"")))</f>
        <v/>
      </c>
      <c r="F14264" s="12">
        <f>IF($B14264="","",IF(ISNUMBER($B14264),HOUR($B14264)*2+MINUTE($B14264)/30,IFERROR(VALUE(LEFT($B14264,FIND(":",$B14264)-1))*2+VALUE(MID($B14264,FIND(":",$B14264)+1,2))/30,"")))</f>
        <v/>
      </c>
      <c r="G14264" s="12">
        <f>IF($E14264="","",IF(WEEKDAY($E14264,2)&lt;6,1,0))</f>
        <v/>
      </c>
      <c r="H14264" s="12">
        <f>IF(OR($E14264="",$F14264=""),"",IF(AND($G14264=1,$F14264&gt;='Working Hours'!$C$8,$F14264&lt;'Working Hours'!$C$9),1,0))</f>
        <v/>
      </c>
    </row>
    <row r="14265">
      <c r="A14265" s="11" t="n"/>
      <c r="B14265" s="11" t="n"/>
      <c r="C14265" s="11" t="n"/>
      <c r="E14265" s="12">
        <f>IF($A14265="","",IF(ISNUMBER($A14265),$A14265,IFERROR(DATEVALUE($A14265),"")))</f>
        <v/>
      </c>
      <c r="F14265" s="12">
        <f>IF($B14265="","",IF(ISNUMBER($B14265),HOUR($B14265)*2+MINUTE($B14265)/30,IFERROR(VALUE(LEFT($B14265,FIND(":",$B14265)-1))*2+VALUE(MID($B14265,FIND(":",$B14265)+1,2))/30,"")))</f>
        <v/>
      </c>
      <c r="G14265" s="12">
        <f>IF($E14265="","",IF(WEEKDAY($E14265,2)&lt;6,1,0))</f>
        <v/>
      </c>
      <c r="H14265" s="12">
        <f>IF(OR($E14265="",$F14265=""),"",IF(AND($G14265=1,$F14265&gt;='Working Hours'!$C$8,$F14265&lt;'Working Hours'!$C$9),1,0))</f>
        <v/>
      </c>
    </row>
    <row r="14266">
      <c r="A14266" s="11" t="n"/>
      <c r="B14266" s="11" t="n"/>
      <c r="C14266" s="11" t="n"/>
      <c r="E14266" s="12">
        <f>IF($A14266="","",IF(ISNUMBER($A14266),$A14266,IFERROR(DATEVALUE($A14266),"")))</f>
        <v/>
      </c>
      <c r="F14266" s="12">
        <f>IF($B14266="","",IF(ISNUMBER($B14266),HOUR($B14266)*2+MINUTE($B14266)/30,IFERROR(VALUE(LEFT($B14266,FIND(":",$B14266)-1))*2+VALUE(MID($B14266,FIND(":",$B14266)+1,2))/30,"")))</f>
        <v/>
      </c>
      <c r="G14266" s="12">
        <f>IF($E14266="","",IF(WEEKDAY($E14266,2)&lt;6,1,0))</f>
        <v/>
      </c>
      <c r="H14266" s="12">
        <f>IF(OR($E14266="",$F14266=""),"",IF(AND($G14266=1,$F14266&gt;='Working Hours'!$C$8,$F14266&lt;'Working Hours'!$C$9),1,0))</f>
        <v/>
      </c>
    </row>
    <row r="14267">
      <c r="A14267" s="11" t="n"/>
      <c r="B14267" s="11" t="n"/>
      <c r="C14267" s="11" t="n"/>
      <c r="E14267" s="12">
        <f>IF($A14267="","",IF(ISNUMBER($A14267),$A14267,IFERROR(DATEVALUE($A14267),"")))</f>
        <v/>
      </c>
      <c r="F14267" s="12">
        <f>IF($B14267="","",IF(ISNUMBER($B14267),HOUR($B14267)*2+MINUTE($B14267)/30,IFERROR(VALUE(LEFT($B14267,FIND(":",$B14267)-1))*2+VALUE(MID($B14267,FIND(":",$B14267)+1,2))/30,"")))</f>
        <v/>
      </c>
      <c r="G14267" s="12">
        <f>IF($E14267="","",IF(WEEKDAY($E14267,2)&lt;6,1,0))</f>
        <v/>
      </c>
      <c r="H14267" s="12">
        <f>IF(OR($E14267="",$F14267=""),"",IF(AND($G14267=1,$F14267&gt;='Working Hours'!$C$8,$F14267&lt;'Working Hours'!$C$9),1,0))</f>
        <v/>
      </c>
    </row>
    <row r="14268">
      <c r="A14268" s="11" t="n"/>
      <c r="B14268" s="11" t="n"/>
      <c r="C14268" s="11" t="n"/>
      <c r="E14268" s="12">
        <f>IF($A14268="","",IF(ISNUMBER($A14268),$A14268,IFERROR(DATEVALUE($A14268),"")))</f>
        <v/>
      </c>
      <c r="F14268" s="12">
        <f>IF($B14268="","",IF(ISNUMBER($B14268),HOUR($B14268)*2+MINUTE($B14268)/30,IFERROR(VALUE(LEFT($B14268,FIND(":",$B14268)-1))*2+VALUE(MID($B14268,FIND(":",$B14268)+1,2))/30,"")))</f>
        <v/>
      </c>
      <c r="G14268" s="12">
        <f>IF($E14268="","",IF(WEEKDAY($E14268,2)&lt;6,1,0))</f>
        <v/>
      </c>
      <c r="H14268" s="12">
        <f>IF(OR($E14268="",$F14268=""),"",IF(AND($G14268=1,$F14268&gt;='Working Hours'!$C$8,$F14268&lt;'Working Hours'!$C$9),1,0))</f>
        <v/>
      </c>
    </row>
    <row r="14269">
      <c r="A14269" s="11" t="n"/>
      <c r="B14269" s="11" t="n"/>
      <c r="C14269" s="11" t="n"/>
      <c r="E14269" s="12">
        <f>IF($A14269="","",IF(ISNUMBER($A14269),$A14269,IFERROR(DATEVALUE($A14269),"")))</f>
        <v/>
      </c>
      <c r="F14269" s="12">
        <f>IF($B14269="","",IF(ISNUMBER($B14269),HOUR($B14269)*2+MINUTE($B14269)/30,IFERROR(VALUE(LEFT($B14269,FIND(":",$B14269)-1))*2+VALUE(MID($B14269,FIND(":",$B14269)+1,2))/30,"")))</f>
        <v/>
      </c>
      <c r="G14269" s="12">
        <f>IF($E14269="","",IF(WEEKDAY($E14269,2)&lt;6,1,0))</f>
        <v/>
      </c>
      <c r="H14269" s="12">
        <f>IF(OR($E14269="",$F14269=""),"",IF(AND($G14269=1,$F14269&gt;='Working Hours'!$C$8,$F14269&lt;'Working Hours'!$C$9),1,0))</f>
        <v/>
      </c>
    </row>
    <row r="14270">
      <c r="A14270" s="11" t="n"/>
      <c r="B14270" s="11" t="n"/>
      <c r="C14270" s="11" t="n"/>
      <c r="E14270" s="12">
        <f>IF($A14270="","",IF(ISNUMBER($A14270),$A14270,IFERROR(DATEVALUE($A14270),"")))</f>
        <v/>
      </c>
      <c r="F14270" s="12">
        <f>IF($B14270="","",IF(ISNUMBER($B14270),HOUR($B14270)*2+MINUTE($B14270)/30,IFERROR(VALUE(LEFT($B14270,FIND(":",$B14270)-1))*2+VALUE(MID($B14270,FIND(":",$B14270)+1,2))/30,"")))</f>
        <v/>
      </c>
      <c r="G14270" s="12">
        <f>IF($E14270="","",IF(WEEKDAY($E14270,2)&lt;6,1,0))</f>
        <v/>
      </c>
      <c r="H14270" s="12">
        <f>IF(OR($E14270="",$F14270=""),"",IF(AND($G14270=1,$F14270&gt;='Working Hours'!$C$8,$F14270&lt;'Working Hours'!$C$9),1,0))</f>
        <v/>
      </c>
    </row>
    <row r="14271">
      <c r="A14271" s="11" t="n"/>
      <c r="B14271" s="11" t="n"/>
      <c r="C14271" s="11" t="n"/>
      <c r="E14271" s="12">
        <f>IF($A14271="","",IF(ISNUMBER($A14271),$A14271,IFERROR(DATEVALUE($A14271),"")))</f>
        <v/>
      </c>
      <c r="F14271" s="12">
        <f>IF($B14271="","",IF(ISNUMBER($B14271),HOUR($B14271)*2+MINUTE($B14271)/30,IFERROR(VALUE(LEFT($B14271,FIND(":",$B14271)-1))*2+VALUE(MID($B14271,FIND(":",$B14271)+1,2))/30,"")))</f>
        <v/>
      </c>
      <c r="G14271" s="12">
        <f>IF($E14271="","",IF(WEEKDAY($E14271,2)&lt;6,1,0))</f>
        <v/>
      </c>
      <c r="H14271" s="12">
        <f>IF(OR($E14271="",$F14271=""),"",IF(AND($G14271=1,$F14271&gt;='Working Hours'!$C$8,$F14271&lt;'Working Hours'!$C$9),1,0))</f>
        <v/>
      </c>
    </row>
    <row r="14272">
      <c r="A14272" s="11" t="n"/>
      <c r="B14272" s="11" t="n"/>
      <c r="C14272" s="11" t="n"/>
      <c r="E14272" s="12">
        <f>IF($A14272="","",IF(ISNUMBER($A14272),$A14272,IFERROR(DATEVALUE($A14272),"")))</f>
        <v/>
      </c>
      <c r="F14272" s="12">
        <f>IF($B14272="","",IF(ISNUMBER($B14272),HOUR($B14272)*2+MINUTE($B14272)/30,IFERROR(VALUE(LEFT($B14272,FIND(":",$B14272)-1))*2+VALUE(MID($B14272,FIND(":",$B14272)+1,2))/30,"")))</f>
        <v/>
      </c>
      <c r="G14272" s="12">
        <f>IF($E14272="","",IF(WEEKDAY($E14272,2)&lt;6,1,0))</f>
        <v/>
      </c>
      <c r="H14272" s="12">
        <f>IF(OR($E14272="",$F14272=""),"",IF(AND($G14272=1,$F14272&gt;='Working Hours'!$C$8,$F14272&lt;'Working Hours'!$C$9),1,0))</f>
        <v/>
      </c>
    </row>
    <row r="14273">
      <c r="A14273" s="11" t="n"/>
      <c r="B14273" s="11" t="n"/>
      <c r="C14273" s="11" t="n"/>
      <c r="E14273" s="12">
        <f>IF($A14273="","",IF(ISNUMBER($A14273),$A14273,IFERROR(DATEVALUE($A14273),"")))</f>
        <v/>
      </c>
      <c r="F14273" s="12">
        <f>IF($B14273="","",IF(ISNUMBER($B14273),HOUR($B14273)*2+MINUTE($B14273)/30,IFERROR(VALUE(LEFT($B14273,FIND(":",$B14273)-1))*2+VALUE(MID($B14273,FIND(":",$B14273)+1,2))/30,"")))</f>
        <v/>
      </c>
      <c r="G14273" s="12">
        <f>IF($E14273="","",IF(WEEKDAY($E14273,2)&lt;6,1,0))</f>
        <v/>
      </c>
      <c r="H14273" s="12">
        <f>IF(OR($E14273="",$F14273=""),"",IF(AND($G14273=1,$F14273&gt;='Working Hours'!$C$8,$F14273&lt;'Working Hours'!$C$9),1,0))</f>
        <v/>
      </c>
    </row>
    <row r="14274">
      <c r="A14274" s="11" t="n"/>
      <c r="B14274" s="11" t="n"/>
      <c r="C14274" s="11" t="n"/>
      <c r="E14274" s="12">
        <f>IF($A14274="","",IF(ISNUMBER($A14274),$A14274,IFERROR(DATEVALUE($A14274),"")))</f>
        <v/>
      </c>
      <c r="F14274" s="12">
        <f>IF($B14274="","",IF(ISNUMBER($B14274),HOUR($B14274)*2+MINUTE($B14274)/30,IFERROR(VALUE(LEFT($B14274,FIND(":",$B14274)-1))*2+VALUE(MID($B14274,FIND(":",$B14274)+1,2))/30,"")))</f>
        <v/>
      </c>
      <c r="G14274" s="12">
        <f>IF($E14274="","",IF(WEEKDAY($E14274,2)&lt;6,1,0))</f>
        <v/>
      </c>
      <c r="H14274" s="12">
        <f>IF(OR($E14274="",$F14274=""),"",IF(AND($G14274=1,$F14274&gt;='Working Hours'!$C$8,$F14274&lt;'Working Hours'!$C$9),1,0))</f>
        <v/>
      </c>
    </row>
    <row r="14275">
      <c r="A14275" s="11" t="n"/>
      <c r="B14275" s="11" t="n"/>
      <c r="C14275" s="11" t="n"/>
      <c r="E14275" s="12">
        <f>IF($A14275="","",IF(ISNUMBER($A14275),$A14275,IFERROR(DATEVALUE($A14275),"")))</f>
        <v/>
      </c>
      <c r="F14275" s="12">
        <f>IF($B14275="","",IF(ISNUMBER($B14275),HOUR($B14275)*2+MINUTE($B14275)/30,IFERROR(VALUE(LEFT($B14275,FIND(":",$B14275)-1))*2+VALUE(MID($B14275,FIND(":",$B14275)+1,2))/30,"")))</f>
        <v/>
      </c>
      <c r="G14275" s="12">
        <f>IF($E14275="","",IF(WEEKDAY($E14275,2)&lt;6,1,0))</f>
        <v/>
      </c>
      <c r="H14275" s="12">
        <f>IF(OR($E14275="",$F14275=""),"",IF(AND($G14275=1,$F14275&gt;='Working Hours'!$C$8,$F14275&lt;'Working Hours'!$C$9),1,0))</f>
        <v/>
      </c>
    </row>
    <row r="14276">
      <c r="A14276" s="11" t="n"/>
      <c r="B14276" s="11" t="n"/>
      <c r="C14276" s="11" t="n"/>
      <c r="E14276" s="12">
        <f>IF($A14276="","",IF(ISNUMBER($A14276),$A14276,IFERROR(DATEVALUE($A14276),"")))</f>
        <v/>
      </c>
      <c r="F14276" s="12">
        <f>IF($B14276="","",IF(ISNUMBER($B14276),HOUR($B14276)*2+MINUTE($B14276)/30,IFERROR(VALUE(LEFT($B14276,FIND(":",$B14276)-1))*2+VALUE(MID($B14276,FIND(":",$B14276)+1,2))/30,"")))</f>
        <v/>
      </c>
      <c r="G14276" s="12">
        <f>IF($E14276="","",IF(WEEKDAY($E14276,2)&lt;6,1,0))</f>
        <v/>
      </c>
      <c r="H14276" s="12">
        <f>IF(OR($E14276="",$F14276=""),"",IF(AND($G14276=1,$F14276&gt;='Working Hours'!$C$8,$F14276&lt;'Working Hours'!$C$9),1,0))</f>
        <v/>
      </c>
    </row>
    <row r="14277">
      <c r="A14277" s="11" t="n"/>
      <c r="B14277" s="11" t="n"/>
      <c r="C14277" s="11" t="n"/>
      <c r="E14277" s="12">
        <f>IF($A14277="","",IF(ISNUMBER($A14277),$A14277,IFERROR(DATEVALUE($A14277),"")))</f>
        <v/>
      </c>
      <c r="F14277" s="12">
        <f>IF($B14277="","",IF(ISNUMBER($B14277),HOUR($B14277)*2+MINUTE($B14277)/30,IFERROR(VALUE(LEFT($B14277,FIND(":",$B14277)-1))*2+VALUE(MID($B14277,FIND(":",$B14277)+1,2))/30,"")))</f>
        <v/>
      </c>
      <c r="G14277" s="12">
        <f>IF($E14277="","",IF(WEEKDAY($E14277,2)&lt;6,1,0))</f>
        <v/>
      </c>
      <c r="H14277" s="12">
        <f>IF(OR($E14277="",$F14277=""),"",IF(AND($G14277=1,$F14277&gt;='Working Hours'!$C$8,$F14277&lt;'Working Hours'!$C$9),1,0))</f>
        <v/>
      </c>
    </row>
    <row r="14278">
      <c r="A14278" s="11" t="n"/>
      <c r="B14278" s="11" t="n"/>
      <c r="C14278" s="11" t="n"/>
      <c r="E14278" s="12">
        <f>IF($A14278="","",IF(ISNUMBER($A14278),$A14278,IFERROR(DATEVALUE($A14278),"")))</f>
        <v/>
      </c>
      <c r="F14278" s="12">
        <f>IF($B14278="","",IF(ISNUMBER($B14278),HOUR($B14278)*2+MINUTE($B14278)/30,IFERROR(VALUE(LEFT($B14278,FIND(":",$B14278)-1))*2+VALUE(MID($B14278,FIND(":",$B14278)+1,2))/30,"")))</f>
        <v/>
      </c>
      <c r="G14278" s="12">
        <f>IF($E14278="","",IF(WEEKDAY($E14278,2)&lt;6,1,0))</f>
        <v/>
      </c>
      <c r="H14278" s="12">
        <f>IF(OR($E14278="",$F14278=""),"",IF(AND($G14278=1,$F14278&gt;='Working Hours'!$C$8,$F14278&lt;'Working Hours'!$C$9),1,0))</f>
        <v/>
      </c>
    </row>
    <row r="14279">
      <c r="A14279" s="11" t="n"/>
      <c r="B14279" s="11" t="n"/>
      <c r="C14279" s="11" t="n"/>
      <c r="E14279" s="12">
        <f>IF($A14279="","",IF(ISNUMBER($A14279),$A14279,IFERROR(DATEVALUE($A14279),"")))</f>
        <v/>
      </c>
      <c r="F14279" s="12">
        <f>IF($B14279="","",IF(ISNUMBER($B14279),HOUR($B14279)*2+MINUTE($B14279)/30,IFERROR(VALUE(LEFT($B14279,FIND(":",$B14279)-1))*2+VALUE(MID($B14279,FIND(":",$B14279)+1,2))/30,"")))</f>
        <v/>
      </c>
      <c r="G14279" s="12">
        <f>IF($E14279="","",IF(WEEKDAY($E14279,2)&lt;6,1,0))</f>
        <v/>
      </c>
      <c r="H14279" s="12">
        <f>IF(OR($E14279="",$F14279=""),"",IF(AND($G14279=1,$F14279&gt;='Working Hours'!$C$8,$F14279&lt;'Working Hours'!$C$9),1,0))</f>
        <v/>
      </c>
    </row>
    <row r="14280">
      <c r="A14280" s="11" t="n"/>
      <c r="B14280" s="11" t="n"/>
      <c r="C14280" s="11" t="n"/>
      <c r="E14280" s="12">
        <f>IF($A14280="","",IF(ISNUMBER($A14280),$A14280,IFERROR(DATEVALUE($A14280),"")))</f>
        <v/>
      </c>
      <c r="F14280" s="12">
        <f>IF($B14280="","",IF(ISNUMBER($B14280),HOUR($B14280)*2+MINUTE($B14280)/30,IFERROR(VALUE(LEFT($B14280,FIND(":",$B14280)-1))*2+VALUE(MID($B14280,FIND(":",$B14280)+1,2))/30,"")))</f>
        <v/>
      </c>
      <c r="G14280" s="12">
        <f>IF($E14280="","",IF(WEEKDAY($E14280,2)&lt;6,1,0))</f>
        <v/>
      </c>
      <c r="H14280" s="12">
        <f>IF(OR($E14280="",$F14280=""),"",IF(AND($G14280=1,$F14280&gt;='Working Hours'!$C$8,$F14280&lt;'Working Hours'!$C$9),1,0))</f>
        <v/>
      </c>
    </row>
    <row r="14281">
      <c r="A14281" s="11" t="n"/>
      <c r="B14281" s="11" t="n"/>
      <c r="C14281" s="11" t="n"/>
      <c r="E14281" s="12">
        <f>IF($A14281="","",IF(ISNUMBER($A14281),$A14281,IFERROR(DATEVALUE($A14281),"")))</f>
        <v/>
      </c>
      <c r="F14281" s="12">
        <f>IF($B14281="","",IF(ISNUMBER($B14281),HOUR($B14281)*2+MINUTE($B14281)/30,IFERROR(VALUE(LEFT($B14281,FIND(":",$B14281)-1))*2+VALUE(MID($B14281,FIND(":",$B14281)+1,2))/30,"")))</f>
        <v/>
      </c>
      <c r="G14281" s="12">
        <f>IF($E14281="","",IF(WEEKDAY($E14281,2)&lt;6,1,0))</f>
        <v/>
      </c>
      <c r="H14281" s="12">
        <f>IF(OR($E14281="",$F14281=""),"",IF(AND($G14281=1,$F14281&gt;='Working Hours'!$C$8,$F14281&lt;'Working Hours'!$C$9),1,0))</f>
        <v/>
      </c>
    </row>
    <row r="14282">
      <c r="A14282" s="11" t="n"/>
      <c r="B14282" s="11" t="n"/>
      <c r="C14282" s="11" t="n"/>
      <c r="E14282" s="12">
        <f>IF($A14282="","",IF(ISNUMBER($A14282),$A14282,IFERROR(DATEVALUE($A14282),"")))</f>
        <v/>
      </c>
      <c r="F14282" s="12">
        <f>IF($B14282="","",IF(ISNUMBER($B14282),HOUR($B14282)*2+MINUTE($B14282)/30,IFERROR(VALUE(LEFT($B14282,FIND(":",$B14282)-1))*2+VALUE(MID($B14282,FIND(":",$B14282)+1,2))/30,"")))</f>
        <v/>
      </c>
      <c r="G14282" s="12">
        <f>IF($E14282="","",IF(WEEKDAY($E14282,2)&lt;6,1,0))</f>
        <v/>
      </c>
      <c r="H14282" s="12">
        <f>IF(OR($E14282="",$F14282=""),"",IF(AND($G14282=1,$F14282&gt;='Working Hours'!$C$8,$F14282&lt;'Working Hours'!$C$9),1,0))</f>
        <v/>
      </c>
    </row>
    <row r="14283">
      <c r="A14283" s="11" t="n"/>
      <c r="B14283" s="11" t="n"/>
      <c r="C14283" s="11" t="n"/>
      <c r="E14283" s="12">
        <f>IF($A14283="","",IF(ISNUMBER($A14283),$A14283,IFERROR(DATEVALUE($A14283),"")))</f>
        <v/>
      </c>
      <c r="F14283" s="12">
        <f>IF($B14283="","",IF(ISNUMBER($B14283),HOUR($B14283)*2+MINUTE($B14283)/30,IFERROR(VALUE(LEFT($B14283,FIND(":",$B14283)-1))*2+VALUE(MID($B14283,FIND(":",$B14283)+1,2))/30,"")))</f>
        <v/>
      </c>
      <c r="G14283" s="12">
        <f>IF($E14283="","",IF(WEEKDAY($E14283,2)&lt;6,1,0))</f>
        <v/>
      </c>
      <c r="H14283" s="12">
        <f>IF(OR($E14283="",$F14283=""),"",IF(AND($G14283=1,$F14283&gt;='Working Hours'!$C$8,$F14283&lt;'Working Hours'!$C$9),1,0))</f>
        <v/>
      </c>
    </row>
    <row r="14284">
      <c r="A14284" s="11" t="n"/>
      <c r="B14284" s="11" t="n"/>
      <c r="C14284" s="11" t="n"/>
      <c r="E14284" s="12">
        <f>IF($A14284="","",IF(ISNUMBER($A14284),$A14284,IFERROR(DATEVALUE($A14284),"")))</f>
        <v/>
      </c>
      <c r="F14284" s="12">
        <f>IF($B14284="","",IF(ISNUMBER($B14284),HOUR($B14284)*2+MINUTE($B14284)/30,IFERROR(VALUE(LEFT($B14284,FIND(":",$B14284)-1))*2+VALUE(MID($B14284,FIND(":",$B14284)+1,2))/30,"")))</f>
        <v/>
      </c>
      <c r="G14284" s="12">
        <f>IF($E14284="","",IF(WEEKDAY($E14284,2)&lt;6,1,0))</f>
        <v/>
      </c>
      <c r="H14284" s="12">
        <f>IF(OR($E14284="",$F14284=""),"",IF(AND($G14284=1,$F14284&gt;='Working Hours'!$C$8,$F14284&lt;'Working Hours'!$C$9),1,0))</f>
        <v/>
      </c>
    </row>
    <row r="14285">
      <c r="A14285" s="11" t="n"/>
      <c r="B14285" s="11" t="n"/>
      <c r="C14285" s="11" t="n"/>
      <c r="E14285" s="12">
        <f>IF($A14285="","",IF(ISNUMBER($A14285),$A14285,IFERROR(DATEVALUE($A14285),"")))</f>
        <v/>
      </c>
      <c r="F14285" s="12">
        <f>IF($B14285="","",IF(ISNUMBER($B14285),HOUR($B14285)*2+MINUTE($B14285)/30,IFERROR(VALUE(LEFT($B14285,FIND(":",$B14285)-1))*2+VALUE(MID($B14285,FIND(":",$B14285)+1,2))/30,"")))</f>
        <v/>
      </c>
      <c r="G14285" s="12">
        <f>IF($E14285="","",IF(WEEKDAY($E14285,2)&lt;6,1,0))</f>
        <v/>
      </c>
      <c r="H14285" s="12">
        <f>IF(OR($E14285="",$F14285=""),"",IF(AND($G14285=1,$F14285&gt;='Working Hours'!$C$8,$F14285&lt;'Working Hours'!$C$9),1,0))</f>
        <v/>
      </c>
    </row>
    <row r="14286">
      <c r="A14286" s="11" t="n"/>
      <c r="B14286" s="11" t="n"/>
      <c r="C14286" s="11" t="n"/>
      <c r="E14286" s="12">
        <f>IF($A14286="","",IF(ISNUMBER($A14286),$A14286,IFERROR(DATEVALUE($A14286),"")))</f>
        <v/>
      </c>
      <c r="F14286" s="12">
        <f>IF($B14286="","",IF(ISNUMBER($B14286),HOUR($B14286)*2+MINUTE($B14286)/30,IFERROR(VALUE(LEFT($B14286,FIND(":",$B14286)-1))*2+VALUE(MID($B14286,FIND(":",$B14286)+1,2))/30,"")))</f>
        <v/>
      </c>
      <c r="G14286" s="12">
        <f>IF($E14286="","",IF(WEEKDAY($E14286,2)&lt;6,1,0))</f>
        <v/>
      </c>
      <c r="H14286" s="12">
        <f>IF(OR($E14286="",$F14286=""),"",IF(AND($G14286=1,$F14286&gt;='Working Hours'!$C$8,$F14286&lt;'Working Hours'!$C$9),1,0))</f>
        <v/>
      </c>
    </row>
    <row r="14287">
      <c r="A14287" s="11" t="n"/>
      <c r="B14287" s="11" t="n"/>
      <c r="C14287" s="11" t="n"/>
      <c r="E14287" s="12">
        <f>IF($A14287="","",IF(ISNUMBER($A14287),$A14287,IFERROR(DATEVALUE($A14287),"")))</f>
        <v/>
      </c>
      <c r="F14287" s="12">
        <f>IF($B14287="","",IF(ISNUMBER($B14287),HOUR($B14287)*2+MINUTE($B14287)/30,IFERROR(VALUE(LEFT($B14287,FIND(":",$B14287)-1))*2+VALUE(MID($B14287,FIND(":",$B14287)+1,2))/30,"")))</f>
        <v/>
      </c>
      <c r="G14287" s="12">
        <f>IF($E14287="","",IF(WEEKDAY($E14287,2)&lt;6,1,0))</f>
        <v/>
      </c>
      <c r="H14287" s="12">
        <f>IF(OR($E14287="",$F14287=""),"",IF(AND($G14287=1,$F14287&gt;='Working Hours'!$C$8,$F14287&lt;'Working Hours'!$C$9),1,0))</f>
        <v/>
      </c>
    </row>
    <row r="14288">
      <c r="A14288" s="11" t="n"/>
      <c r="B14288" s="11" t="n"/>
      <c r="C14288" s="11" t="n"/>
      <c r="E14288" s="12">
        <f>IF($A14288="","",IF(ISNUMBER($A14288),$A14288,IFERROR(DATEVALUE($A14288),"")))</f>
        <v/>
      </c>
      <c r="F14288" s="12">
        <f>IF($B14288="","",IF(ISNUMBER($B14288),HOUR($B14288)*2+MINUTE($B14288)/30,IFERROR(VALUE(LEFT($B14288,FIND(":",$B14288)-1))*2+VALUE(MID($B14288,FIND(":",$B14288)+1,2))/30,"")))</f>
        <v/>
      </c>
      <c r="G14288" s="12">
        <f>IF($E14288="","",IF(WEEKDAY($E14288,2)&lt;6,1,0))</f>
        <v/>
      </c>
      <c r="H14288" s="12">
        <f>IF(OR($E14288="",$F14288=""),"",IF(AND($G14288=1,$F14288&gt;='Working Hours'!$C$8,$F14288&lt;'Working Hours'!$C$9),1,0))</f>
        <v/>
      </c>
    </row>
    <row r="14289">
      <c r="A14289" s="11" t="n"/>
      <c r="B14289" s="11" t="n"/>
      <c r="C14289" s="11" t="n"/>
      <c r="E14289" s="12">
        <f>IF($A14289="","",IF(ISNUMBER($A14289),$A14289,IFERROR(DATEVALUE($A14289),"")))</f>
        <v/>
      </c>
      <c r="F14289" s="12">
        <f>IF($B14289="","",IF(ISNUMBER($B14289),HOUR($B14289)*2+MINUTE($B14289)/30,IFERROR(VALUE(LEFT($B14289,FIND(":",$B14289)-1))*2+VALUE(MID($B14289,FIND(":",$B14289)+1,2))/30,"")))</f>
        <v/>
      </c>
      <c r="G14289" s="12">
        <f>IF($E14289="","",IF(WEEKDAY($E14289,2)&lt;6,1,0))</f>
        <v/>
      </c>
      <c r="H14289" s="12">
        <f>IF(OR($E14289="",$F14289=""),"",IF(AND($G14289=1,$F14289&gt;='Working Hours'!$C$8,$F14289&lt;'Working Hours'!$C$9),1,0))</f>
        <v/>
      </c>
    </row>
    <row r="14290">
      <c r="A14290" s="11" t="n"/>
      <c r="B14290" s="11" t="n"/>
      <c r="C14290" s="11" t="n"/>
      <c r="E14290" s="12">
        <f>IF($A14290="","",IF(ISNUMBER($A14290),$A14290,IFERROR(DATEVALUE($A14290),"")))</f>
        <v/>
      </c>
      <c r="F14290" s="12">
        <f>IF($B14290="","",IF(ISNUMBER($B14290),HOUR($B14290)*2+MINUTE($B14290)/30,IFERROR(VALUE(LEFT($B14290,FIND(":",$B14290)-1))*2+VALUE(MID($B14290,FIND(":",$B14290)+1,2))/30,"")))</f>
        <v/>
      </c>
      <c r="G14290" s="12">
        <f>IF($E14290="","",IF(WEEKDAY($E14290,2)&lt;6,1,0))</f>
        <v/>
      </c>
      <c r="H14290" s="12">
        <f>IF(OR($E14290="",$F14290=""),"",IF(AND($G14290=1,$F14290&gt;='Working Hours'!$C$8,$F14290&lt;'Working Hours'!$C$9),1,0))</f>
        <v/>
      </c>
    </row>
    <row r="14291">
      <c r="A14291" s="11" t="n"/>
      <c r="B14291" s="11" t="n"/>
      <c r="C14291" s="11" t="n"/>
      <c r="E14291" s="12">
        <f>IF($A14291="","",IF(ISNUMBER($A14291),$A14291,IFERROR(DATEVALUE($A14291),"")))</f>
        <v/>
      </c>
      <c r="F14291" s="12">
        <f>IF($B14291="","",IF(ISNUMBER($B14291),HOUR($B14291)*2+MINUTE($B14291)/30,IFERROR(VALUE(LEFT($B14291,FIND(":",$B14291)-1))*2+VALUE(MID($B14291,FIND(":",$B14291)+1,2))/30,"")))</f>
        <v/>
      </c>
      <c r="G14291" s="12">
        <f>IF($E14291="","",IF(WEEKDAY($E14291,2)&lt;6,1,0))</f>
        <v/>
      </c>
      <c r="H14291" s="12">
        <f>IF(OR($E14291="",$F14291=""),"",IF(AND($G14291=1,$F14291&gt;='Working Hours'!$C$8,$F14291&lt;'Working Hours'!$C$9),1,0))</f>
        <v/>
      </c>
    </row>
    <row r="14292">
      <c r="A14292" s="11" t="n"/>
      <c r="B14292" s="11" t="n"/>
      <c r="C14292" s="11" t="n"/>
      <c r="E14292" s="12">
        <f>IF($A14292="","",IF(ISNUMBER($A14292),$A14292,IFERROR(DATEVALUE($A14292),"")))</f>
        <v/>
      </c>
      <c r="F14292" s="12">
        <f>IF($B14292="","",IF(ISNUMBER($B14292),HOUR($B14292)*2+MINUTE($B14292)/30,IFERROR(VALUE(LEFT($B14292,FIND(":",$B14292)-1))*2+VALUE(MID($B14292,FIND(":",$B14292)+1,2))/30,"")))</f>
        <v/>
      </c>
      <c r="G14292" s="12">
        <f>IF($E14292="","",IF(WEEKDAY($E14292,2)&lt;6,1,0))</f>
        <v/>
      </c>
      <c r="H14292" s="12">
        <f>IF(OR($E14292="",$F14292=""),"",IF(AND($G14292=1,$F14292&gt;='Working Hours'!$C$8,$F14292&lt;'Working Hours'!$C$9),1,0))</f>
        <v/>
      </c>
    </row>
    <row r="14293">
      <c r="A14293" s="11" t="n"/>
      <c r="B14293" s="11" t="n"/>
      <c r="C14293" s="11" t="n"/>
      <c r="E14293" s="12">
        <f>IF($A14293="","",IF(ISNUMBER($A14293),$A14293,IFERROR(DATEVALUE($A14293),"")))</f>
        <v/>
      </c>
      <c r="F14293" s="12">
        <f>IF($B14293="","",IF(ISNUMBER($B14293),HOUR($B14293)*2+MINUTE($B14293)/30,IFERROR(VALUE(LEFT($B14293,FIND(":",$B14293)-1))*2+VALUE(MID($B14293,FIND(":",$B14293)+1,2))/30,"")))</f>
        <v/>
      </c>
      <c r="G14293" s="12">
        <f>IF($E14293="","",IF(WEEKDAY($E14293,2)&lt;6,1,0))</f>
        <v/>
      </c>
      <c r="H14293" s="12">
        <f>IF(OR($E14293="",$F14293=""),"",IF(AND($G14293=1,$F14293&gt;='Working Hours'!$C$8,$F14293&lt;'Working Hours'!$C$9),1,0))</f>
        <v/>
      </c>
    </row>
    <row r="14294">
      <c r="A14294" s="11" t="n"/>
      <c r="B14294" s="11" t="n"/>
      <c r="C14294" s="11" t="n"/>
      <c r="E14294" s="12">
        <f>IF($A14294="","",IF(ISNUMBER($A14294),$A14294,IFERROR(DATEVALUE($A14294),"")))</f>
        <v/>
      </c>
      <c r="F14294" s="12">
        <f>IF($B14294="","",IF(ISNUMBER($B14294),HOUR($B14294)*2+MINUTE($B14294)/30,IFERROR(VALUE(LEFT($B14294,FIND(":",$B14294)-1))*2+VALUE(MID($B14294,FIND(":",$B14294)+1,2))/30,"")))</f>
        <v/>
      </c>
      <c r="G14294" s="12">
        <f>IF($E14294="","",IF(WEEKDAY($E14294,2)&lt;6,1,0))</f>
        <v/>
      </c>
      <c r="H14294" s="12">
        <f>IF(OR($E14294="",$F14294=""),"",IF(AND($G14294=1,$F14294&gt;='Working Hours'!$C$8,$F14294&lt;'Working Hours'!$C$9),1,0))</f>
        <v/>
      </c>
    </row>
    <row r="14295">
      <c r="A14295" s="11" t="n"/>
      <c r="B14295" s="11" t="n"/>
      <c r="C14295" s="11" t="n"/>
      <c r="E14295" s="12">
        <f>IF($A14295="","",IF(ISNUMBER($A14295),$A14295,IFERROR(DATEVALUE($A14295),"")))</f>
        <v/>
      </c>
      <c r="F14295" s="12">
        <f>IF($B14295="","",IF(ISNUMBER($B14295),HOUR($B14295)*2+MINUTE($B14295)/30,IFERROR(VALUE(LEFT($B14295,FIND(":",$B14295)-1))*2+VALUE(MID($B14295,FIND(":",$B14295)+1,2))/30,"")))</f>
        <v/>
      </c>
      <c r="G14295" s="12">
        <f>IF($E14295="","",IF(WEEKDAY($E14295,2)&lt;6,1,0))</f>
        <v/>
      </c>
      <c r="H14295" s="12">
        <f>IF(OR($E14295="",$F14295=""),"",IF(AND($G14295=1,$F14295&gt;='Working Hours'!$C$8,$F14295&lt;'Working Hours'!$C$9),1,0))</f>
        <v/>
      </c>
    </row>
    <row r="14296">
      <c r="A14296" s="11" t="n"/>
      <c r="B14296" s="11" t="n"/>
      <c r="C14296" s="11" t="n"/>
      <c r="E14296" s="12">
        <f>IF($A14296="","",IF(ISNUMBER($A14296),$A14296,IFERROR(DATEVALUE($A14296),"")))</f>
        <v/>
      </c>
      <c r="F14296" s="12">
        <f>IF($B14296="","",IF(ISNUMBER($B14296),HOUR($B14296)*2+MINUTE($B14296)/30,IFERROR(VALUE(LEFT($B14296,FIND(":",$B14296)-1))*2+VALUE(MID($B14296,FIND(":",$B14296)+1,2))/30,"")))</f>
        <v/>
      </c>
      <c r="G14296" s="12">
        <f>IF($E14296="","",IF(WEEKDAY($E14296,2)&lt;6,1,0))</f>
        <v/>
      </c>
      <c r="H14296" s="12">
        <f>IF(OR($E14296="",$F14296=""),"",IF(AND($G14296=1,$F14296&gt;='Working Hours'!$C$8,$F14296&lt;'Working Hours'!$C$9),1,0))</f>
        <v/>
      </c>
    </row>
    <row r="14297">
      <c r="A14297" s="11" t="n"/>
      <c r="B14297" s="11" t="n"/>
      <c r="C14297" s="11" t="n"/>
      <c r="E14297" s="12">
        <f>IF($A14297="","",IF(ISNUMBER($A14297),$A14297,IFERROR(DATEVALUE($A14297),"")))</f>
        <v/>
      </c>
      <c r="F14297" s="12">
        <f>IF($B14297="","",IF(ISNUMBER($B14297),HOUR($B14297)*2+MINUTE($B14297)/30,IFERROR(VALUE(LEFT($B14297,FIND(":",$B14297)-1))*2+VALUE(MID($B14297,FIND(":",$B14297)+1,2))/30,"")))</f>
        <v/>
      </c>
      <c r="G14297" s="12">
        <f>IF($E14297="","",IF(WEEKDAY($E14297,2)&lt;6,1,0))</f>
        <v/>
      </c>
      <c r="H14297" s="12">
        <f>IF(OR($E14297="",$F14297=""),"",IF(AND($G14297=1,$F14297&gt;='Working Hours'!$C$8,$F14297&lt;'Working Hours'!$C$9),1,0))</f>
        <v/>
      </c>
    </row>
    <row r="14298">
      <c r="A14298" s="11" t="n"/>
      <c r="B14298" s="11" t="n"/>
      <c r="C14298" s="11" t="n"/>
      <c r="E14298" s="12">
        <f>IF($A14298="","",IF(ISNUMBER($A14298),$A14298,IFERROR(DATEVALUE($A14298),"")))</f>
        <v/>
      </c>
      <c r="F14298" s="12">
        <f>IF($B14298="","",IF(ISNUMBER($B14298),HOUR($B14298)*2+MINUTE($B14298)/30,IFERROR(VALUE(LEFT($B14298,FIND(":",$B14298)-1))*2+VALUE(MID($B14298,FIND(":",$B14298)+1,2))/30,"")))</f>
        <v/>
      </c>
      <c r="G14298" s="12">
        <f>IF($E14298="","",IF(WEEKDAY($E14298,2)&lt;6,1,0))</f>
        <v/>
      </c>
      <c r="H14298" s="12">
        <f>IF(OR($E14298="",$F14298=""),"",IF(AND($G14298=1,$F14298&gt;='Working Hours'!$C$8,$F14298&lt;'Working Hours'!$C$9),1,0))</f>
        <v/>
      </c>
    </row>
    <row r="14299">
      <c r="A14299" s="11" t="n"/>
      <c r="B14299" s="11" t="n"/>
      <c r="C14299" s="11" t="n"/>
      <c r="E14299" s="12">
        <f>IF($A14299="","",IF(ISNUMBER($A14299),$A14299,IFERROR(DATEVALUE($A14299),"")))</f>
        <v/>
      </c>
      <c r="F14299" s="12">
        <f>IF($B14299="","",IF(ISNUMBER($B14299),HOUR($B14299)*2+MINUTE($B14299)/30,IFERROR(VALUE(LEFT($B14299,FIND(":",$B14299)-1))*2+VALUE(MID($B14299,FIND(":",$B14299)+1,2))/30,"")))</f>
        <v/>
      </c>
      <c r="G14299" s="12">
        <f>IF($E14299="","",IF(WEEKDAY($E14299,2)&lt;6,1,0))</f>
        <v/>
      </c>
      <c r="H14299" s="12">
        <f>IF(OR($E14299="",$F14299=""),"",IF(AND($G14299=1,$F14299&gt;='Working Hours'!$C$8,$F14299&lt;'Working Hours'!$C$9),1,0))</f>
        <v/>
      </c>
    </row>
    <row r="14300">
      <c r="A14300" s="11" t="n"/>
      <c r="B14300" s="11" t="n"/>
      <c r="C14300" s="11" t="n"/>
      <c r="E14300" s="12">
        <f>IF($A14300="","",IF(ISNUMBER($A14300),$A14300,IFERROR(DATEVALUE($A14300),"")))</f>
        <v/>
      </c>
      <c r="F14300" s="12">
        <f>IF($B14300="","",IF(ISNUMBER($B14300),HOUR($B14300)*2+MINUTE($B14300)/30,IFERROR(VALUE(LEFT($B14300,FIND(":",$B14300)-1))*2+VALUE(MID($B14300,FIND(":",$B14300)+1,2))/30,"")))</f>
        <v/>
      </c>
      <c r="G14300" s="12">
        <f>IF($E14300="","",IF(WEEKDAY($E14300,2)&lt;6,1,0))</f>
        <v/>
      </c>
      <c r="H14300" s="12">
        <f>IF(OR($E14300="",$F14300=""),"",IF(AND($G14300=1,$F14300&gt;='Working Hours'!$C$8,$F14300&lt;'Working Hours'!$C$9),1,0))</f>
        <v/>
      </c>
    </row>
    <row r="14301">
      <c r="A14301" s="11" t="n"/>
      <c r="B14301" s="11" t="n"/>
      <c r="C14301" s="11" t="n"/>
      <c r="E14301" s="12">
        <f>IF($A14301="","",IF(ISNUMBER($A14301),$A14301,IFERROR(DATEVALUE($A14301),"")))</f>
        <v/>
      </c>
      <c r="F14301" s="12">
        <f>IF($B14301="","",IF(ISNUMBER($B14301),HOUR($B14301)*2+MINUTE($B14301)/30,IFERROR(VALUE(LEFT($B14301,FIND(":",$B14301)-1))*2+VALUE(MID($B14301,FIND(":",$B14301)+1,2))/30,"")))</f>
        <v/>
      </c>
      <c r="G14301" s="12">
        <f>IF($E14301="","",IF(WEEKDAY($E14301,2)&lt;6,1,0))</f>
        <v/>
      </c>
      <c r="H14301" s="12">
        <f>IF(OR($E14301="",$F14301=""),"",IF(AND($G14301=1,$F14301&gt;='Working Hours'!$C$8,$F14301&lt;'Working Hours'!$C$9),1,0))</f>
        <v/>
      </c>
    </row>
    <row r="14302">
      <c r="A14302" s="11" t="n"/>
      <c r="B14302" s="11" t="n"/>
      <c r="C14302" s="11" t="n"/>
      <c r="E14302" s="12">
        <f>IF($A14302="","",IF(ISNUMBER($A14302),$A14302,IFERROR(DATEVALUE($A14302),"")))</f>
        <v/>
      </c>
      <c r="F14302" s="12">
        <f>IF($B14302="","",IF(ISNUMBER($B14302),HOUR($B14302)*2+MINUTE($B14302)/30,IFERROR(VALUE(LEFT($B14302,FIND(":",$B14302)-1))*2+VALUE(MID($B14302,FIND(":",$B14302)+1,2))/30,"")))</f>
        <v/>
      </c>
      <c r="G14302" s="12">
        <f>IF($E14302="","",IF(WEEKDAY($E14302,2)&lt;6,1,0))</f>
        <v/>
      </c>
      <c r="H14302" s="12">
        <f>IF(OR($E14302="",$F14302=""),"",IF(AND($G14302=1,$F14302&gt;='Working Hours'!$C$8,$F14302&lt;'Working Hours'!$C$9),1,0))</f>
        <v/>
      </c>
    </row>
    <row r="14303">
      <c r="A14303" s="11" t="n"/>
      <c r="B14303" s="11" t="n"/>
      <c r="C14303" s="11" t="n"/>
      <c r="E14303" s="12">
        <f>IF($A14303="","",IF(ISNUMBER($A14303),$A14303,IFERROR(DATEVALUE($A14303),"")))</f>
        <v/>
      </c>
      <c r="F14303" s="12">
        <f>IF($B14303="","",IF(ISNUMBER($B14303),HOUR($B14303)*2+MINUTE($B14303)/30,IFERROR(VALUE(LEFT($B14303,FIND(":",$B14303)-1))*2+VALUE(MID($B14303,FIND(":",$B14303)+1,2))/30,"")))</f>
        <v/>
      </c>
      <c r="G14303" s="12">
        <f>IF($E14303="","",IF(WEEKDAY($E14303,2)&lt;6,1,0))</f>
        <v/>
      </c>
      <c r="H14303" s="12">
        <f>IF(OR($E14303="",$F14303=""),"",IF(AND($G14303=1,$F14303&gt;='Working Hours'!$C$8,$F14303&lt;'Working Hours'!$C$9),1,0))</f>
        <v/>
      </c>
    </row>
    <row r="14304">
      <c r="A14304" s="11" t="n"/>
      <c r="B14304" s="11" t="n"/>
      <c r="C14304" s="11" t="n"/>
      <c r="E14304" s="12">
        <f>IF($A14304="","",IF(ISNUMBER($A14304),$A14304,IFERROR(DATEVALUE($A14304),"")))</f>
        <v/>
      </c>
      <c r="F14304" s="12">
        <f>IF($B14304="","",IF(ISNUMBER($B14304),HOUR($B14304)*2+MINUTE($B14304)/30,IFERROR(VALUE(LEFT($B14304,FIND(":",$B14304)-1))*2+VALUE(MID($B14304,FIND(":",$B14304)+1,2))/30,"")))</f>
        <v/>
      </c>
      <c r="G14304" s="12">
        <f>IF($E14304="","",IF(WEEKDAY($E14304,2)&lt;6,1,0))</f>
        <v/>
      </c>
      <c r="H14304" s="12">
        <f>IF(OR($E14304="",$F14304=""),"",IF(AND($G14304=1,$F14304&gt;='Working Hours'!$C$8,$F14304&lt;'Working Hours'!$C$9),1,0))</f>
        <v/>
      </c>
    </row>
    <row r="14305">
      <c r="A14305" s="11" t="n"/>
      <c r="B14305" s="11" t="n"/>
      <c r="C14305" s="11" t="n"/>
      <c r="E14305" s="12">
        <f>IF($A14305="","",IF(ISNUMBER($A14305),$A14305,IFERROR(DATEVALUE($A14305),"")))</f>
        <v/>
      </c>
      <c r="F14305" s="12">
        <f>IF($B14305="","",IF(ISNUMBER($B14305),HOUR($B14305)*2+MINUTE($B14305)/30,IFERROR(VALUE(LEFT($B14305,FIND(":",$B14305)-1))*2+VALUE(MID($B14305,FIND(":",$B14305)+1,2))/30,"")))</f>
        <v/>
      </c>
      <c r="G14305" s="12">
        <f>IF($E14305="","",IF(WEEKDAY($E14305,2)&lt;6,1,0))</f>
        <v/>
      </c>
      <c r="H14305" s="12">
        <f>IF(OR($E14305="",$F14305=""),"",IF(AND($G14305=1,$F14305&gt;='Working Hours'!$C$8,$F14305&lt;'Working Hours'!$C$9),1,0))</f>
        <v/>
      </c>
    </row>
    <row r="14306">
      <c r="A14306" s="11" t="n"/>
      <c r="B14306" s="11" t="n"/>
      <c r="C14306" s="11" t="n"/>
      <c r="E14306" s="12">
        <f>IF($A14306="","",IF(ISNUMBER($A14306),$A14306,IFERROR(DATEVALUE($A14306),"")))</f>
        <v/>
      </c>
      <c r="F14306" s="12">
        <f>IF($B14306="","",IF(ISNUMBER($B14306),HOUR($B14306)*2+MINUTE($B14306)/30,IFERROR(VALUE(LEFT($B14306,FIND(":",$B14306)-1))*2+VALUE(MID($B14306,FIND(":",$B14306)+1,2))/30,"")))</f>
        <v/>
      </c>
      <c r="G14306" s="12">
        <f>IF($E14306="","",IF(WEEKDAY($E14306,2)&lt;6,1,0))</f>
        <v/>
      </c>
      <c r="H14306" s="12">
        <f>IF(OR($E14306="",$F14306=""),"",IF(AND($G14306=1,$F14306&gt;='Working Hours'!$C$8,$F14306&lt;'Working Hours'!$C$9),1,0))</f>
        <v/>
      </c>
    </row>
    <row r="14307">
      <c r="A14307" s="11" t="n"/>
      <c r="B14307" s="11" t="n"/>
      <c r="C14307" s="11" t="n"/>
      <c r="E14307" s="12">
        <f>IF($A14307="","",IF(ISNUMBER($A14307),$A14307,IFERROR(DATEVALUE($A14307),"")))</f>
        <v/>
      </c>
      <c r="F14307" s="12">
        <f>IF($B14307="","",IF(ISNUMBER($B14307),HOUR($B14307)*2+MINUTE($B14307)/30,IFERROR(VALUE(LEFT($B14307,FIND(":",$B14307)-1))*2+VALUE(MID($B14307,FIND(":",$B14307)+1,2))/30,"")))</f>
        <v/>
      </c>
      <c r="G14307" s="12">
        <f>IF($E14307="","",IF(WEEKDAY($E14307,2)&lt;6,1,0))</f>
        <v/>
      </c>
      <c r="H14307" s="12">
        <f>IF(OR($E14307="",$F14307=""),"",IF(AND($G14307=1,$F14307&gt;='Working Hours'!$C$8,$F14307&lt;'Working Hours'!$C$9),1,0))</f>
        <v/>
      </c>
    </row>
    <row r="14308">
      <c r="A14308" s="11" t="n"/>
      <c r="B14308" s="11" t="n"/>
      <c r="C14308" s="11" t="n"/>
      <c r="E14308" s="12">
        <f>IF($A14308="","",IF(ISNUMBER($A14308),$A14308,IFERROR(DATEVALUE($A14308),"")))</f>
        <v/>
      </c>
      <c r="F14308" s="12">
        <f>IF($B14308="","",IF(ISNUMBER($B14308),HOUR($B14308)*2+MINUTE($B14308)/30,IFERROR(VALUE(LEFT($B14308,FIND(":",$B14308)-1))*2+VALUE(MID($B14308,FIND(":",$B14308)+1,2))/30,"")))</f>
        <v/>
      </c>
      <c r="G14308" s="12">
        <f>IF($E14308="","",IF(WEEKDAY($E14308,2)&lt;6,1,0))</f>
        <v/>
      </c>
      <c r="H14308" s="12">
        <f>IF(OR($E14308="",$F14308=""),"",IF(AND($G14308=1,$F14308&gt;='Working Hours'!$C$8,$F14308&lt;'Working Hours'!$C$9),1,0))</f>
        <v/>
      </c>
    </row>
    <row r="14309">
      <c r="A14309" s="11" t="n"/>
      <c r="B14309" s="11" t="n"/>
      <c r="C14309" s="11" t="n"/>
      <c r="E14309" s="12">
        <f>IF($A14309="","",IF(ISNUMBER($A14309),$A14309,IFERROR(DATEVALUE($A14309),"")))</f>
        <v/>
      </c>
      <c r="F14309" s="12">
        <f>IF($B14309="","",IF(ISNUMBER($B14309),HOUR($B14309)*2+MINUTE($B14309)/30,IFERROR(VALUE(LEFT($B14309,FIND(":",$B14309)-1))*2+VALUE(MID($B14309,FIND(":",$B14309)+1,2))/30,"")))</f>
        <v/>
      </c>
      <c r="G14309" s="12">
        <f>IF($E14309="","",IF(WEEKDAY($E14309,2)&lt;6,1,0))</f>
        <v/>
      </c>
      <c r="H14309" s="12">
        <f>IF(OR($E14309="",$F14309=""),"",IF(AND($G14309=1,$F14309&gt;='Working Hours'!$C$8,$F14309&lt;'Working Hours'!$C$9),1,0))</f>
        <v/>
      </c>
    </row>
    <row r="14310">
      <c r="A14310" s="11" t="n"/>
      <c r="B14310" s="11" t="n"/>
      <c r="C14310" s="11" t="n"/>
      <c r="E14310" s="12">
        <f>IF($A14310="","",IF(ISNUMBER($A14310),$A14310,IFERROR(DATEVALUE($A14310),"")))</f>
        <v/>
      </c>
      <c r="F14310" s="12">
        <f>IF($B14310="","",IF(ISNUMBER($B14310),HOUR($B14310)*2+MINUTE($B14310)/30,IFERROR(VALUE(LEFT($B14310,FIND(":",$B14310)-1))*2+VALUE(MID($B14310,FIND(":",$B14310)+1,2))/30,"")))</f>
        <v/>
      </c>
      <c r="G14310" s="12">
        <f>IF($E14310="","",IF(WEEKDAY($E14310,2)&lt;6,1,0))</f>
        <v/>
      </c>
      <c r="H14310" s="12">
        <f>IF(OR($E14310="",$F14310=""),"",IF(AND($G14310=1,$F14310&gt;='Working Hours'!$C$8,$F14310&lt;'Working Hours'!$C$9),1,0))</f>
        <v/>
      </c>
    </row>
    <row r="14311">
      <c r="A14311" s="11" t="n"/>
      <c r="B14311" s="11" t="n"/>
      <c r="C14311" s="11" t="n"/>
      <c r="E14311" s="12">
        <f>IF($A14311="","",IF(ISNUMBER($A14311),$A14311,IFERROR(DATEVALUE($A14311),"")))</f>
        <v/>
      </c>
      <c r="F14311" s="12">
        <f>IF($B14311="","",IF(ISNUMBER($B14311),HOUR($B14311)*2+MINUTE($B14311)/30,IFERROR(VALUE(LEFT($B14311,FIND(":",$B14311)-1))*2+VALUE(MID($B14311,FIND(":",$B14311)+1,2))/30,"")))</f>
        <v/>
      </c>
      <c r="G14311" s="12">
        <f>IF($E14311="","",IF(WEEKDAY($E14311,2)&lt;6,1,0))</f>
        <v/>
      </c>
      <c r="H14311" s="12">
        <f>IF(OR($E14311="",$F14311=""),"",IF(AND($G14311=1,$F14311&gt;='Working Hours'!$C$8,$F14311&lt;'Working Hours'!$C$9),1,0))</f>
        <v/>
      </c>
    </row>
    <row r="14312">
      <c r="A14312" s="11" t="n"/>
      <c r="B14312" s="11" t="n"/>
      <c r="C14312" s="11" t="n"/>
      <c r="E14312" s="12">
        <f>IF($A14312="","",IF(ISNUMBER($A14312),$A14312,IFERROR(DATEVALUE($A14312),"")))</f>
        <v/>
      </c>
      <c r="F14312" s="12">
        <f>IF($B14312="","",IF(ISNUMBER($B14312),HOUR($B14312)*2+MINUTE($B14312)/30,IFERROR(VALUE(LEFT($B14312,FIND(":",$B14312)-1))*2+VALUE(MID($B14312,FIND(":",$B14312)+1,2))/30,"")))</f>
        <v/>
      </c>
      <c r="G14312" s="12">
        <f>IF($E14312="","",IF(WEEKDAY($E14312,2)&lt;6,1,0))</f>
        <v/>
      </c>
      <c r="H14312" s="12">
        <f>IF(OR($E14312="",$F14312=""),"",IF(AND($G14312=1,$F14312&gt;='Working Hours'!$C$8,$F14312&lt;'Working Hours'!$C$9),1,0))</f>
        <v/>
      </c>
    </row>
    <row r="14313">
      <c r="A14313" s="11" t="n"/>
      <c r="B14313" s="11" t="n"/>
      <c r="C14313" s="11" t="n"/>
      <c r="E14313" s="12">
        <f>IF($A14313="","",IF(ISNUMBER($A14313),$A14313,IFERROR(DATEVALUE($A14313),"")))</f>
        <v/>
      </c>
      <c r="F14313" s="12">
        <f>IF($B14313="","",IF(ISNUMBER($B14313),HOUR($B14313)*2+MINUTE($B14313)/30,IFERROR(VALUE(LEFT($B14313,FIND(":",$B14313)-1))*2+VALUE(MID($B14313,FIND(":",$B14313)+1,2))/30,"")))</f>
        <v/>
      </c>
      <c r="G14313" s="12">
        <f>IF($E14313="","",IF(WEEKDAY($E14313,2)&lt;6,1,0))</f>
        <v/>
      </c>
      <c r="H14313" s="12">
        <f>IF(OR($E14313="",$F14313=""),"",IF(AND($G14313=1,$F14313&gt;='Working Hours'!$C$8,$F14313&lt;'Working Hours'!$C$9),1,0))</f>
        <v/>
      </c>
    </row>
    <row r="14314">
      <c r="A14314" s="11" t="n"/>
      <c r="B14314" s="11" t="n"/>
      <c r="C14314" s="11" t="n"/>
      <c r="E14314" s="12">
        <f>IF($A14314="","",IF(ISNUMBER($A14314),$A14314,IFERROR(DATEVALUE($A14314),"")))</f>
        <v/>
      </c>
      <c r="F14314" s="12">
        <f>IF($B14314="","",IF(ISNUMBER($B14314),HOUR($B14314)*2+MINUTE($B14314)/30,IFERROR(VALUE(LEFT($B14314,FIND(":",$B14314)-1))*2+VALUE(MID($B14314,FIND(":",$B14314)+1,2))/30,"")))</f>
        <v/>
      </c>
      <c r="G14314" s="12">
        <f>IF($E14314="","",IF(WEEKDAY($E14314,2)&lt;6,1,0))</f>
        <v/>
      </c>
      <c r="H14314" s="12">
        <f>IF(OR($E14314="",$F14314=""),"",IF(AND($G14314=1,$F14314&gt;='Working Hours'!$C$8,$F14314&lt;'Working Hours'!$C$9),1,0))</f>
        <v/>
      </c>
    </row>
    <row r="14315">
      <c r="A14315" s="11" t="n"/>
      <c r="B14315" s="11" t="n"/>
      <c r="C14315" s="11" t="n"/>
      <c r="E14315" s="12">
        <f>IF($A14315="","",IF(ISNUMBER($A14315),$A14315,IFERROR(DATEVALUE($A14315),"")))</f>
        <v/>
      </c>
      <c r="F14315" s="12">
        <f>IF($B14315="","",IF(ISNUMBER($B14315),HOUR($B14315)*2+MINUTE($B14315)/30,IFERROR(VALUE(LEFT($B14315,FIND(":",$B14315)-1))*2+VALUE(MID($B14315,FIND(":",$B14315)+1,2))/30,"")))</f>
        <v/>
      </c>
      <c r="G14315" s="12">
        <f>IF($E14315="","",IF(WEEKDAY($E14315,2)&lt;6,1,0))</f>
        <v/>
      </c>
      <c r="H14315" s="12">
        <f>IF(OR($E14315="",$F14315=""),"",IF(AND($G14315=1,$F14315&gt;='Working Hours'!$C$8,$F14315&lt;'Working Hours'!$C$9),1,0))</f>
        <v/>
      </c>
    </row>
    <row r="14316">
      <c r="A14316" s="11" t="n"/>
      <c r="B14316" s="11" t="n"/>
      <c r="C14316" s="11" t="n"/>
      <c r="E14316" s="12">
        <f>IF($A14316="","",IF(ISNUMBER($A14316),$A14316,IFERROR(DATEVALUE($A14316),"")))</f>
        <v/>
      </c>
      <c r="F14316" s="12">
        <f>IF($B14316="","",IF(ISNUMBER($B14316),HOUR($B14316)*2+MINUTE($B14316)/30,IFERROR(VALUE(LEFT($B14316,FIND(":",$B14316)-1))*2+VALUE(MID($B14316,FIND(":",$B14316)+1,2))/30,"")))</f>
        <v/>
      </c>
      <c r="G14316" s="12">
        <f>IF($E14316="","",IF(WEEKDAY($E14316,2)&lt;6,1,0))</f>
        <v/>
      </c>
      <c r="H14316" s="12">
        <f>IF(OR($E14316="",$F14316=""),"",IF(AND($G14316=1,$F14316&gt;='Working Hours'!$C$8,$F14316&lt;'Working Hours'!$C$9),1,0))</f>
        <v/>
      </c>
    </row>
    <row r="14317">
      <c r="A14317" s="11" t="n"/>
      <c r="B14317" s="11" t="n"/>
      <c r="C14317" s="11" t="n"/>
      <c r="E14317" s="12">
        <f>IF($A14317="","",IF(ISNUMBER($A14317),$A14317,IFERROR(DATEVALUE($A14317),"")))</f>
        <v/>
      </c>
      <c r="F14317" s="12">
        <f>IF($B14317="","",IF(ISNUMBER($B14317),HOUR($B14317)*2+MINUTE($B14317)/30,IFERROR(VALUE(LEFT($B14317,FIND(":",$B14317)-1))*2+VALUE(MID($B14317,FIND(":",$B14317)+1,2))/30,"")))</f>
        <v/>
      </c>
      <c r="G14317" s="12">
        <f>IF($E14317="","",IF(WEEKDAY($E14317,2)&lt;6,1,0))</f>
        <v/>
      </c>
      <c r="H14317" s="12">
        <f>IF(OR($E14317="",$F14317=""),"",IF(AND($G14317=1,$F14317&gt;='Working Hours'!$C$8,$F14317&lt;'Working Hours'!$C$9),1,0))</f>
        <v/>
      </c>
    </row>
    <row r="14318">
      <c r="A14318" s="11" t="n"/>
      <c r="B14318" s="11" t="n"/>
      <c r="C14318" s="11" t="n"/>
      <c r="E14318" s="12">
        <f>IF($A14318="","",IF(ISNUMBER($A14318),$A14318,IFERROR(DATEVALUE($A14318),"")))</f>
        <v/>
      </c>
      <c r="F14318" s="12">
        <f>IF($B14318="","",IF(ISNUMBER($B14318),HOUR($B14318)*2+MINUTE($B14318)/30,IFERROR(VALUE(LEFT($B14318,FIND(":",$B14318)-1))*2+VALUE(MID($B14318,FIND(":",$B14318)+1,2))/30,"")))</f>
        <v/>
      </c>
      <c r="G14318" s="12">
        <f>IF($E14318="","",IF(WEEKDAY($E14318,2)&lt;6,1,0))</f>
        <v/>
      </c>
      <c r="H14318" s="12">
        <f>IF(OR($E14318="",$F14318=""),"",IF(AND($G14318=1,$F14318&gt;='Working Hours'!$C$8,$F14318&lt;'Working Hours'!$C$9),1,0))</f>
        <v/>
      </c>
    </row>
    <row r="14319">
      <c r="A14319" s="11" t="n"/>
      <c r="B14319" s="11" t="n"/>
      <c r="C14319" s="11" t="n"/>
      <c r="E14319" s="12">
        <f>IF($A14319="","",IF(ISNUMBER($A14319),$A14319,IFERROR(DATEVALUE($A14319),"")))</f>
        <v/>
      </c>
      <c r="F14319" s="12">
        <f>IF($B14319="","",IF(ISNUMBER($B14319),HOUR($B14319)*2+MINUTE($B14319)/30,IFERROR(VALUE(LEFT($B14319,FIND(":",$B14319)-1))*2+VALUE(MID($B14319,FIND(":",$B14319)+1,2))/30,"")))</f>
        <v/>
      </c>
      <c r="G14319" s="12">
        <f>IF($E14319="","",IF(WEEKDAY($E14319,2)&lt;6,1,0))</f>
        <v/>
      </c>
      <c r="H14319" s="12">
        <f>IF(OR($E14319="",$F14319=""),"",IF(AND($G14319=1,$F14319&gt;='Working Hours'!$C$8,$F14319&lt;'Working Hours'!$C$9),1,0))</f>
        <v/>
      </c>
    </row>
    <row r="14320">
      <c r="A14320" s="11" t="n"/>
      <c r="B14320" s="11" t="n"/>
      <c r="C14320" s="11" t="n"/>
      <c r="E14320" s="12">
        <f>IF($A14320="","",IF(ISNUMBER($A14320),$A14320,IFERROR(DATEVALUE($A14320),"")))</f>
        <v/>
      </c>
      <c r="F14320" s="12">
        <f>IF($B14320="","",IF(ISNUMBER($B14320),HOUR($B14320)*2+MINUTE($B14320)/30,IFERROR(VALUE(LEFT($B14320,FIND(":",$B14320)-1))*2+VALUE(MID($B14320,FIND(":",$B14320)+1,2))/30,"")))</f>
        <v/>
      </c>
      <c r="G14320" s="12">
        <f>IF($E14320="","",IF(WEEKDAY($E14320,2)&lt;6,1,0))</f>
        <v/>
      </c>
      <c r="H14320" s="12">
        <f>IF(OR($E14320="",$F14320=""),"",IF(AND($G14320=1,$F14320&gt;='Working Hours'!$C$8,$F14320&lt;'Working Hours'!$C$9),1,0))</f>
        <v/>
      </c>
    </row>
    <row r="14321">
      <c r="A14321" s="11" t="n"/>
      <c r="B14321" s="11" t="n"/>
      <c r="C14321" s="11" t="n"/>
      <c r="E14321" s="12">
        <f>IF($A14321="","",IF(ISNUMBER($A14321),$A14321,IFERROR(DATEVALUE($A14321),"")))</f>
        <v/>
      </c>
      <c r="F14321" s="12">
        <f>IF($B14321="","",IF(ISNUMBER($B14321),HOUR($B14321)*2+MINUTE($B14321)/30,IFERROR(VALUE(LEFT($B14321,FIND(":",$B14321)-1))*2+VALUE(MID($B14321,FIND(":",$B14321)+1,2))/30,"")))</f>
        <v/>
      </c>
      <c r="G14321" s="12">
        <f>IF($E14321="","",IF(WEEKDAY($E14321,2)&lt;6,1,0))</f>
        <v/>
      </c>
      <c r="H14321" s="12">
        <f>IF(OR($E14321="",$F14321=""),"",IF(AND($G14321=1,$F14321&gt;='Working Hours'!$C$8,$F14321&lt;'Working Hours'!$C$9),1,0))</f>
        <v/>
      </c>
    </row>
    <row r="14322">
      <c r="A14322" s="11" t="n"/>
      <c r="B14322" s="11" t="n"/>
      <c r="C14322" s="11" t="n"/>
      <c r="E14322" s="12">
        <f>IF($A14322="","",IF(ISNUMBER($A14322),$A14322,IFERROR(DATEVALUE($A14322),"")))</f>
        <v/>
      </c>
      <c r="F14322" s="12">
        <f>IF($B14322="","",IF(ISNUMBER($B14322),HOUR($B14322)*2+MINUTE($B14322)/30,IFERROR(VALUE(LEFT($B14322,FIND(":",$B14322)-1))*2+VALUE(MID($B14322,FIND(":",$B14322)+1,2))/30,"")))</f>
        <v/>
      </c>
      <c r="G14322" s="12">
        <f>IF($E14322="","",IF(WEEKDAY($E14322,2)&lt;6,1,0))</f>
        <v/>
      </c>
      <c r="H14322" s="12">
        <f>IF(OR($E14322="",$F14322=""),"",IF(AND($G14322=1,$F14322&gt;='Working Hours'!$C$8,$F14322&lt;'Working Hours'!$C$9),1,0))</f>
        <v/>
      </c>
    </row>
    <row r="14323">
      <c r="A14323" s="11" t="n"/>
      <c r="B14323" s="11" t="n"/>
      <c r="C14323" s="11" t="n"/>
      <c r="E14323" s="12">
        <f>IF($A14323="","",IF(ISNUMBER($A14323),$A14323,IFERROR(DATEVALUE($A14323),"")))</f>
        <v/>
      </c>
      <c r="F14323" s="12">
        <f>IF($B14323="","",IF(ISNUMBER($B14323),HOUR($B14323)*2+MINUTE($B14323)/30,IFERROR(VALUE(LEFT($B14323,FIND(":",$B14323)-1))*2+VALUE(MID($B14323,FIND(":",$B14323)+1,2))/30,"")))</f>
        <v/>
      </c>
      <c r="G14323" s="12">
        <f>IF($E14323="","",IF(WEEKDAY($E14323,2)&lt;6,1,0))</f>
        <v/>
      </c>
      <c r="H14323" s="12">
        <f>IF(OR($E14323="",$F14323=""),"",IF(AND($G14323=1,$F14323&gt;='Working Hours'!$C$8,$F14323&lt;'Working Hours'!$C$9),1,0))</f>
        <v/>
      </c>
    </row>
    <row r="14324">
      <c r="A14324" s="11" t="n"/>
      <c r="B14324" s="11" t="n"/>
      <c r="C14324" s="11" t="n"/>
      <c r="E14324" s="12">
        <f>IF($A14324="","",IF(ISNUMBER($A14324),$A14324,IFERROR(DATEVALUE($A14324),"")))</f>
        <v/>
      </c>
      <c r="F14324" s="12">
        <f>IF($B14324="","",IF(ISNUMBER($B14324),HOUR($B14324)*2+MINUTE($B14324)/30,IFERROR(VALUE(LEFT($B14324,FIND(":",$B14324)-1))*2+VALUE(MID($B14324,FIND(":",$B14324)+1,2))/30,"")))</f>
        <v/>
      </c>
      <c r="G14324" s="12">
        <f>IF($E14324="","",IF(WEEKDAY($E14324,2)&lt;6,1,0))</f>
        <v/>
      </c>
      <c r="H14324" s="12">
        <f>IF(OR($E14324="",$F14324=""),"",IF(AND($G14324=1,$F14324&gt;='Working Hours'!$C$8,$F14324&lt;'Working Hours'!$C$9),1,0))</f>
        <v/>
      </c>
    </row>
    <row r="14325">
      <c r="A14325" s="11" t="n"/>
      <c r="B14325" s="11" t="n"/>
      <c r="C14325" s="11" t="n"/>
      <c r="E14325" s="12">
        <f>IF($A14325="","",IF(ISNUMBER($A14325),$A14325,IFERROR(DATEVALUE($A14325),"")))</f>
        <v/>
      </c>
      <c r="F14325" s="12">
        <f>IF($B14325="","",IF(ISNUMBER($B14325),HOUR($B14325)*2+MINUTE($B14325)/30,IFERROR(VALUE(LEFT($B14325,FIND(":",$B14325)-1))*2+VALUE(MID($B14325,FIND(":",$B14325)+1,2))/30,"")))</f>
        <v/>
      </c>
      <c r="G14325" s="12">
        <f>IF($E14325="","",IF(WEEKDAY($E14325,2)&lt;6,1,0))</f>
        <v/>
      </c>
      <c r="H14325" s="12">
        <f>IF(OR($E14325="",$F14325=""),"",IF(AND($G14325=1,$F14325&gt;='Working Hours'!$C$8,$F14325&lt;'Working Hours'!$C$9),1,0))</f>
        <v/>
      </c>
    </row>
    <row r="14326">
      <c r="A14326" s="11" t="n"/>
      <c r="B14326" s="11" t="n"/>
      <c r="C14326" s="11" t="n"/>
      <c r="E14326" s="12">
        <f>IF($A14326="","",IF(ISNUMBER($A14326),$A14326,IFERROR(DATEVALUE($A14326),"")))</f>
        <v/>
      </c>
      <c r="F14326" s="12">
        <f>IF($B14326="","",IF(ISNUMBER($B14326),HOUR($B14326)*2+MINUTE($B14326)/30,IFERROR(VALUE(LEFT($B14326,FIND(":",$B14326)-1))*2+VALUE(MID($B14326,FIND(":",$B14326)+1,2))/30,"")))</f>
        <v/>
      </c>
      <c r="G14326" s="12">
        <f>IF($E14326="","",IF(WEEKDAY($E14326,2)&lt;6,1,0))</f>
        <v/>
      </c>
      <c r="H14326" s="12">
        <f>IF(OR($E14326="",$F14326=""),"",IF(AND($G14326=1,$F14326&gt;='Working Hours'!$C$8,$F14326&lt;'Working Hours'!$C$9),1,0))</f>
        <v/>
      </c>
    </row>
    <row r="14327">
      <c r="A14327" s="11" t="n"/>
      <c r="B14327" s="11" t="n"/>
      <c r="C14327" s="11" t="n"/>
      <c r="E14327" s="12">
        <f>IF($A14327="","",IF(ISNUMBER($A14327),$A14327,IFERROR(DATEVALUE($A14327),"")))</f>
        <v/>
      </c>
      <c r="F14327" s="12">
        <f>IF($B14327="","",IF(ISNUMBER($B14327),HOUR($B14327)*2+MINUTE($B14327)/30,IFERROR(VALUE(LEFT($B14327,FIND(":",$B14327)-1))*2+VALUE(MID($B14327,FIND(":",$B14327)+1,2))/30,"")))</f>
        <v/>
      </c>
      <c r="G14327" s="12">
        <f>IF($E14327="","",IF(WEEKDAY($E14327,2)&lt;6,1,0))</f>
        <v/>
      </c>
      <c r="H14327" s="12">
        <f>IF(OR($E14327="",$F14327=""),"",IF(AND($G14327=1,$F14327&gt;='Working Hours'!$C$8,$F14327&lt;'Working Hours'!$C$9),1,0))</f>
        <v/>
      </c>
    </row>
    <row r="14328">
      <c r="A14328" s="11" t="n"/>
      <c r="B14328" s="11" t="n"/>
      <c r="C14328" s="11" t="n"/>
      <c r="E14328" s="12">
        <f>IF($A14328="","",IF(ISNUMBER($A14328),$A14328,IFERROR(DATEVALUE($A14328),"")))</f>
        <v/>
      </c>
      <c r="F14328" s="12">
        <f>IF($B14328="","",IF(ISNUMBER($B14328),HOUR($B14328)*2+MINUTE($B14328)/30,IFERROR(VALUE(LEFT($B14328,FIND(":",$B14328)-1))*2+VALUE(MID($B14328,FIND(":",$B14328)+1,2))/30,"")))</f>
        <v/>
      </c>
      <c r="G14328" s="12">
        <f>IF($E14328="","",IF(WEEKDAY($E14328,2)&lt;6,1,0))</f>
        <v/>
      </c>
      <c r="H14328" s="12">
        <f>IF(OR($E14328="",$F14328=""),"",IF(AND($G14328=1,$F14328&gt;='Working Hours'!$C$8,$F14328&lt;'Working Hours'!$C$9),1,0))</f>
        <v/>
      </c>
    </row>
    <row r="14329">
      <c r="A14329" s="11" t="n"/>
      <c r="B14329" s="11" t="n"/>
      <c r="C14329" s="11" t="n"/>
      <c r="E14329" s="12">
        <f>IF($A14329="","",IF(ISNUMBER($A14329),$A14329,IFERROR(DATEVALUE($A14329),"")))</f>
        <v/>
      </c>
      <c r="F14329" s="12">
        <f>IF($B14329="","",IF(ISNUMBER($B14329),HOUR($B14329)*2+MINUTE($B14329)/30,IFERROR(VALUE(LEFT($B14329,FIND(":",$B14329)-1))*2+VALUE(MID($B14329,FIND(":",$B14329)+1,2))/30,"")))</f>
        <v/>
      </c>
      <c r="G14329" s="12">
        <f>IF($E14329="","",IF(WEEKDAY($E14329,2)&lt;6,1,0))</f>
        <v/>
      </c>
      <c r="H14329" s="12">
        <f>IF(OR($E14329="",$F14329=""),"",IF(AND($G14329=1,$F14329&gt;='Working Hours'!$C$8,$F14329&lt;'Working Hours'!$C$9),1,0))</f>
        <v/>
      </c>
    </row>
    <row r="14330">
      <c r="A14330" s="11" t="n"/>
      <c r="B14330" s="11" t="n"/>
      <c r="C14330" s="11" t="n"/>
      <c r="E14330" s="12">
        <f>IF($A14330="","",IF(ISNUMBER($A14330),$A14330,IFERROR(DATEVALUE($A14330),"")))</f>
        <v/>
      </c>
      <c r="F14330" s="12">
        <f>IF($B14330="","",IF(ISNUMBER($B14330),HOUR($B14330)*2+MINUTE($B14330)/30,IFERROR(VALUE(LEFT($B14330,FIND(":",$B14330)-1))*2+VALUE(MID($B14330,FIND(":",$B14330)+1,2))/30,"")))</f>
        <v/>
      </c>
      <c r="G14330" s="12">
        <f>IF($E14330="","",IF(WEEKDAY($E14330,2)&lt;6,1,0))</f>
        <v/>
      </c>
      <c r="H14330" s="12">
        <f>IF(OR($E14330="",$F14330=""),"",IF(AND($G14330=1,$F14330&gt;='Working Hours'!$C$8,$F14330&lt;'Working Hours'!$C$9),1,0))</f>
        <v/>
      </c>
    </row>
    <row r="14331">
      <c r="A14331" s="11" t="n"/>
      <c r="B14331" s="11" t="n"/>
      <c r="C14331" s="11" t="n"/>
      <c r="E14331" s="12">
        <f>IF($A14331="","",IF(ISNUMBER($A14331),$A14331,IFERROR(DATEVALUE($A14331),"")))</f>
        <v/>
      </c>
      <c r="F14331" s="12">
        <f>IF($B14331="","",IF(ISNUMBER($B14331),HOUR($B14331)*2+MINUTE($B14331)/30,IFERROR(VALUE(LEFT($B14331,FIND(":",$B14331)-1))*2+VALUE(MID($B14331,FIND(":",$B14331)+1,2))/30,"")))</f>
        <v/>
      </c>
      <c r="G14331" s="12">
        <f>IF($E14331="","",IF(WEEKDAY($E14331,2)&lt;6,1,0))</f>
        <v/>
      </c>
      <c r="H14331" s="12">
        <f>IF(OR($E14331="",$F14331=""),"",IF(AND($G14331=1,$F14331&gt;='Working Hours'!$C$8,$F14331&lt;'Working Hours'!$C$9),1,0))</f>
        <v/>
      </c>
    </row>
    <row r="14332">
      <c r="A14332" s="11" t="n"/>
      <c r="B14332" s="11" t="n"/>
      <c r="C14332" s="11" t="n"/>
      <c r="E14332" s="12">
        <f>IF($A14332="","",IF(ISNUMBER($A14332),$A14332,IFERROR(DATEVALUE($A14332),"")))</f>
        <v/>
      </c>
      <c r="F14332" s="12">
        <f>IF($B14332="","",IF(ISNUMBER($B14332),HOUR($B14332)*2+MINUTE($B14332)/30,IFERROR(VALUE(LEFT($B14332,FIND(":",$B14332)-1))*2+VALUE(MID($B14332,FIND(":",$B14332)+1,2))/30,"")))</f>
        <v/>
      </c>
      <c r="G14332" s="12">
        <f>IF($E14332="","",IF(WEEKDAY($E14332,2)&lt;6,1,0))</f>
        <v/>
      </c>
      <c r="H14332" s="12">
        <f>IF(OR($E14332="",$F14332=""),"",IF(AND($G14332=1,$F14332&gt;='Working Hours'!$C$8,$F14332&lt;'Working Hours'!$C$9),1,0))</f>
        <v/>
      </c>
    </row>
    <row r="14333">
      <c r="A14333" s="11" t="n"/>
      <c r="B14333" s="11" t="n"/>
      <c r="C14333" s="11" t="n"/>
      <c r="E14333" s="12">
        <f>IF($A14333="","",IF(ISNUMBER($A14333),$A14333,IFERROR(DATEVALUE($A14333),"")))</f>
        <v/>
      </c>
      <c r="F14333" s="12">
        <f>IF($B14333="","",IF(ISNUMBER($B14333),HOUR($B14333)*2+MINUTE($B14333)/30,IFERROR(VALUE(LEFT($B14333,FIND(":",$B14333)-1))*2+VALUE(MID($B14333,FIND(":",$B14333)+1,2))/30,"")))</f>
        <v/>
      </c>
      <c r="G14333" s="12">
        <f>IF($E14333="","",IF(WEEKDAY($E14333,2)&lt;6,1,0))</f>
        <v/>
      </c>
      <c r="H14333" s="12">
        <f>IF(OR($E14333="",$F14333=""),"",IF(AND($G14333=1,$F14333&gt;='Working Hours'!$C$8,$F14333&lt;'Working Hours'!$C$9),1,0))</f>
        <v/>
      </c>
    </row>
    <row r="14334">
      <c r="A14334" s="11" t="n"/>
      <c r="B14334" s="11" t="n"/>
      <c r="C14334" s="11" t="n"/>
      <c r="E14334" s="12">
        <f>IF($A14334="","",IF(ISNUMBER($A14334),$A14334,IFERROR(DATEVALUE($A14334),"")))</f>
        <v/>
      </c>
      <c r="F14334" s="12">
        <f>IF($B14334="","",IF(ISNUMBER($B14334),HOUR($B14334)*2+MINUTE($B14334)/30,IFERROR(VALUE(LEFT($B14334,FIND(":",$B14334)-1))*2+VALUE(MID($B14334,FIND(":",$B14334)+1,2))/30,"")))</f>
        <v/>
      </c>
      <c r="G14334" s="12">
        <f>IF($E14334="","",IF(WEEKDAY($E14334,2)&lt;6,1,0))</f>
        <v/>
      </c>
      <c r="H14334" s="12">
        <f>IF(OR($E14334="",$F14334=""),"",IF(AND($G14334=1,$F14334&gt;='Working Hours'!$C$8,$F14334&lt;'Working Hours'!$C$9),1,0))</f>
        <v/>
      </c>
    </row>
    <row r="14335">
      <c r="A14335" s="11" t="n"/>
      <c r="B14335" s="11" t="n"/>
      <c r="C14335" s="11" t="n"/>
      <c r="E14335" s="12">
        <f>IF($A14335="","",IF(ISNUMBER($A14335),$A14335,IFERROR(DATEVALUE($A14335),"")))</f>
        <v/>
      </c>
      <c r="F14335" s="12">
        <f>IF($B14335="","",IF(ISNUMBER($B14335),HOUR($B14335)*2+MINUTE($B14335)/30,IFERROR(VALUE(LEFT($B14335,FIND(":",$B14335)-1))*2+VALUE(MID($B14335,FIND(":",$B14335)+1,2))/30,"")))</f>
        <v/>
      </c>
      <c r="G14335" s="12">
        <f>IF($E14335="","",IF(WEEKDAY($E14335,2)&lt;6,1,0))</f>
        <v/>
      </c>
      <c r="H14335" s="12">
        <f>IF(OR($E14335="",$F14335=""),"",IF(AND($G14335=1,$F14335&gt;='Working Hours'!$C$8,$F14335&lt;'Working Hours'!$C$9),1,0))</f>
        <v/>
      </c>
    </row>
    <row r="14336">
      <c r="A14336" s="11" t="n"/>
      <c r="B14336" s="11" t="n"/>
      <c r="C14336" s="11" t="n"/>
      <c r="E14336" s="12">
        <f>IF($A14336="","",IF(ISNUMBER($A14336),$A14336,IFERROR(DATEVALUE($A14336),"")))</f>
        <v/>
      </c>
      <c r="F14336" s="12">
        <f>IF($B14336="","",IF(ISNUMBER($B14336),HOUR($B14336)*2+MINUTE($B14336)/30,IFERROR(VALUE(LEFT($B14336,FIND(":",$B14336)-1))*2+VALUE(MID($B14336,FIND(":",$B14336)+1,2))/30,"")))</f>
        <v/>
      </c>
      <c r="G14336" s="12">
        <f>IF($E14336="","",IF(WEEKDAY($E14336,2)&lt;6,1,0))</f>
        <v/>
      </c>
      <c r="H14336" s="12">
        <f>IF(OR($E14336="",$F14336=""),"",IF(AND($G14336=1,$F14336&gt;='Working Hours'!$C$8,$F14336&lt;'Working Hours'!$C$9),1,0))</f>
        <v/>
      </c>
    </row>
    <row r="14337">
      <c r="A14337" s="11" t="n"/>
      <c r="B14337" s="11" t="n"/>
      <c r="C14337" s="11" t="n"/>
      <c r="E14337" s="12">
        <f>IF($A14337="","",IF(ISNUMBER($A14337),$A14337,IFERROR(DATEVALUE($A14337),"")))</f>
        <v/>
      </c>
      <c r="F14337" s="12">
        <f>IF($B14337="","",IF(ISNUMBER($B14337),HOUR($B14337)*2+MINUTE($B14337)/30,IFERROR(VALUE(LEFT($B14337,FIND(":",$B14337)-1))*2+VALUE(MID($B14337,FIND(":",$B14337)+1,2))/30,"")))</f>
        <v/>
      </c>
      <c r="G14337" s="12">
        <f>IF($E14337="","",IF(WEEKDAY($E14337,2)&lt;6,1,0))</f>
        <v/>
      </c>
      <c r="H14337" s="12">
        <f>IF(OR($E14337="",$F14337=""),"",IF(AND($G14337=1,$F14337&gt;='Working Hours'!$C$8,$F14337&lt;'Working Hours'!$C$9),1,0))</f>
        <v/>
      </c>
    </row>
    <row r="14338">
      <c r="A14338" s="11" t="n"/>
      <c r="B14338" s="11" t="n"/>
      <c r="C14338" s="11" t="n"/>
      <c r="E14338" s="12">
        <f>IF($A14338="","",IF(ISNUMBER($A14338),$A14338,IFERROR(DATEVALUE($A14338),"")))</f>
        <v/>
      </c>
      <c r="F14338" s="12">
        <f>IF($B14338="","",IF(ISNUMBER($B14338),HOUR($B14338)*2+MINUTE($B14338)/30,IFERROR(VALUE(LEFT($B14338,FIND(":",$B14338)-1))*2+VALUE(MID($B14338,FIND(":",$B14338)+1,2))/30,"")))</f>
        <v/>
      </c>
      <c r="G14338" s="12">
        <f>IF($E14338="","",IF(WEEKDAY($E14338,2)&lt;6,1,0))</f>
        <v/>
      </c>
      <c r="H14338" s="12">
        <f>IF(OR($E14338="",$F14338=""),"",IF(AND($G14338=1,$F14338&gt;='Working Hours'!$C$8,$F14338&lt;'Working Hours'!$C$9),1,0))</f>
        <v/>
      </c>
    </row>
    <row r="14339">
      <c r="A14339" s="11" t="n"/>
      <c r="B14339" s="11" t="n"/>
      <c r="C14339" s="11" t="n"/>
      <c r="E14339" s="12">
        <f>IF($A14339="","",IF(ISNUMBER($A14339),$A14339,IFERROR(DATEVALUE($A14339),"")))</f>
        <v/>
      </c>
      <c r="F14339" s="12">
        <f>IF($B14339="","",IF(ISNUMBER($B14339),HOUR($B14339)*2+MINUTE($B14339)/30,IFERROR(VALUE(LEFT($B14339,FIND(":",$B14339)-1))*2+VALUE(MID($B14339,FIND(":",$B14339)+1,2))/30,"")))</f>
        <v/>
      </c>
      <c r="G14339" s="12">
        <f>IF($E14339="","",IF(WEEKDAY($E14339,2)&lt;6,1,0))</f>
        <v/>
      </c>
      <c r="H14339" s="12">
        <f>IF(OR($E14339="",$F14339=""),"",IF(AND($G14339=1,$F14339&gt;='Working Hours'!$C$8,$F14339&lt;'Working Hours'!$C$9),1,0))</f>
        <v/>
      </c>
    </row>
    <row r="14340">
      <c r="A14340" s="11" t="n"/>
      <c r="B14340" s="11" t="n"/>
      <c r="C14340" s="11" t="n"/>
      <c r="E14340" s="12">
        <f>IF($A14340="","",IF(ISNUMBER($A14340),$A14340,IFERROR(DATEVALUE($A14340),"")))</f>
        <v/>
      </c>
      <c r="F14340" s="12">
        <f>IF($B14340="","",IF(ISNUMBER($B14340),HOUR($B14340)*2+MINUTE($B14340)/30,IFERROR(VALUE(LEFT($B14340,FIND(":",$B14340)-1))*2+VALUE(MID($B14340,FIND(":",$B14340)+1,2))/30,"")))</f>
        <v/>
      </c>
      <c r="G14340" s="12">
        <f>IF($E14340="","",IF(WEEKDAY($E14340,2)&lt;6,1,0))</f>
        <v/>
      </c>
      <c r="H14340" s="12">
        <f>IF(OR($E14340="",$F14340=""),"",IF(AND($G14340=1,$F14340&gt;='Working Hours'!$C$8,$F14340&lt;'Working Hours'!$C$9),1,0))</f>
        <v/>
      </c>
    </row>
    <row r="14341">
      <c r="A14341" s="11" t="n"/>
      <c r="B14341" s="11" t="n"/>
      <c r="C14341" s="11" t="n"/>
      <c r="E14341" s="12">
        <f>IF($A14341="","",IF(ISNUMBER($A14341),$A14341,IFERROR(DATEVALUE($A14341),"")))</f>
        <v/>
      </c>
      <c r="F14341" s="12">
        <f>IF($B14341="","",IF(ISNUMBER($B14341),HOUR($B14341)*2+MINUTE($B14341)/30,IFERROR(VALUE(LEFT($B14341,FIND(":",$B14341)-1))*2+VALUE(MID($B14341,FIND(":",$B14341)+1,2))/30,"")))</f>
        <v/>
      </c>
      <c r="G14341" s="12">
        <f>IF($E14341="","",IF(WEEKDAY($E14341,2)&lt;6,1,0))</f>
        <v/>
      </c>
      <c r="H14341" s="12">
        <f>IF(OR($E14341="",$F14341=""),"",IF(AND($G14341=1,$F14341&gt;='Working Hours'!$C$8,$F14341&lt;'Working Hours'!$C$9),1,0))</f>
        <v/>
      </c>
    </row>
    <row r="14342">
      <c r="A14342" s="11" t="n"/>
      <c r="B14342" s="11" t="n"/>
      <c r="C14342" s="11" t="n"/>
      <c r="E14342" s="12">
        <f>IF($A14342="","",IF(ISNUMBER($A14342),$A14342,IFERROR(DATEVALUE($A14342),"")))</f>
        <v/>
      </c>
      <c r="F14342" s="12">
        <f>IF($B14342="","",IF(ISNUMBER($B14342),HOUR($B14342)*2+MINUTE($B14342)/30,IFERROR(VALUE(LEFT($B14342,FIND(":",$B14342)-1))*2+VALUE(MID($B14342,FIND(":",$B14342)+1,2))/30,"")))</f>
        <v/>
      </c>
      <c r="G14342" s="12">
        <f>IF($E14342="","",IF(WEEKDAY($E14342,2)&lt;6,1,0))</f>
        <v/>
      </c>
      <c r="H14342" s="12">
        <f>IF(OR($E14342="",$F14342=""),"",IF(AND($G14342=1,$F14342&gt;='Working Hours'!$C$8,$F14342&lt;'Working Hours'!$C$9),1,0))</f>
        <v/>
      </c>
    </row>
    <row r="14343">
      <c r="A14343" s="11" t="n"/>
      <c r="B14343" s="11" t="n"/>
      <c r="C14343" s="11" t="n"/>
      <c r="E14343" s="12">
        <f>IF($A14343="","",IF(ISNUMBER($A14343),$A14343,IFERROR(DATEVALUE($A14343),"")))</f>
        <v/>
      </c>
      <c r="F14343" s="12">
        <f>IF($B14343="","",IF(ISNUMBER($B14343),HOUR($B14343)*2+MINUTE($B14343)/30,IFERROR(VALUE(LEFT($B14343,FIND(":",$B14343)-1))*2+VALUE(MID($B14343,FIND(":",$B14343)+1,2))/30,"")))</f>
        <v/>
      </c>
      <c r="G14343" s="12">
        <f>IF($E14343="","",IF(WEEKDAY($E14343,2)&lt;6,1,0))</f>
        <v/>
      </c>
      <c r="H14343" s="12">
        <f>IF(OR($E14343="",$F14343=""),"",IF(AND($G14343=1,$F14343&gt;='Working Hours'!$C$8,$F14343&lt;'Working Hours'!$C$9),1,0))</f>
        <v/>
      </c>
    </row>
    <row r="14344">
      <c r="A14344" s="11" t="n"/>
      <c r="B14344" s="11" t="n"/>
      <c r="C14344" s="11" t="n"/>
      <c r="E14344" s="12">
        <f>IF($A14344="","",IF(ISNUMBER($A14344),$A14344,IFERROR(DATEVALUE($A14344),"")))</f>
        <v/>
      </c>
      <c r="F14344" s="12">
        <f>IF($B14344="","",IF(ISNUMBER($B14344),HOUR($B14344)*2+MINUTE($B14344)/30,IFERROR(VALUE(LEFT($B14344,FIND(":",$B14344)-1))*2+VALUE(MID($B14344,FIND(":",$B14344)+1,2))/30,"")))</f>
        <v/>
      </c>
      <c r="G14344" s="12">
        <f>IF($E14344="","",IF(WEEKDAY($E14344,2)&lt;6,1,0))</f>
        <v/>
      </c>
      <c r="H14344" s="12">
        <f>IF(OR($E14344="",$F14344=""),"",IF(AND($G14344=1,$F14344&gt;='Working Hours'!$C$8,$F14344&lt;'Working Hours'!$C$9),1,0))</f>
        <v/>
      </c>
    </row>
    <row r="14345">
      <c r="A14345" s="11" t="n"/>
      <c r="B14345" s="11" t="n"/>
      <c r="C14345" s="11" t="n"/>
      <c r="E14345" s="12">
        <f>IF($A14345="","",IF(ISNUMBER($A14345),$A14345,IFERROR(DATEVALUE($A14345),"")))</f>
        <v/>
      </c>
      <c r="F14345" s="12">
        <f>IF($B14345="","",IF(ISNUMBER($B14345),HOUR($B14345)*2+MINUTE($B14345)/30,IFERROR(VALUE(LEFT($B14345,FIND(":",$B14345)-1))*2+VALUE(MID($B14345,FIND(":",$B14345)+1,2))/30,"")))</f>
        <v/>
      </c>
      <c r="G14345" s="12">
        <f>IF($E14345="","",IF(WEEKDAY($E14345,2)&lt;6,1,0))</f>
        <v/>
      </c>
      <c r="H14345" s="12">
        <f>IF(OR($E14345="",$F14345=""),"",IF(AND($G14345=1,$F14345&gt;='Working Hours'!$C$8,$F14345&lt;'Working Hours'!$C$9),1,0))</f>
        <v/>
      </c>
    </row>
    <row r="14346">
      <c r="A14346" s="11" t="n"/>
      <c r="B14346" s="11" t="n"/>
      <c r="C14346" s="11" t="n"/>
      <c r="E14346" s="12">
        <f>IF($A14346="","",IF(ISNUMBER($A14346),$A14346,IFERROR(DATEVALUE($A14346),"")))</f>
        <v/>
      </c>
      <c r="F14346" s="12">
        <f>IF($B14346="","",IF(ISNUMBER($B14346),HOUR($B14346)*2+MINUTE($B14346)/30,IFERROR(VALUE(LEFT($B14346,FIND(":",$B14346)-1))*2+VALUE(MID($B14346,FIND(":",$B14346)+1,2))/30,"")))</f>
        <v/>
      </c>
      <c r="G14346" s="12">
        <f>IF($E14346="","",IF(WEEKDAY($E14346,2)&lt;6,1,0))</f>
        <v/>
      </c>
      <c r="H14346" s="12">
        <f>IF(OR($E14346="",$F14346=""),"",IF(AND($G14346=1,$F14346&gt;='Working Hours'!$C$8,$F14346&lt;'Working Hours'!$C$9),1,0))</f>
        <v/>
      </c>
    </row>
    <row r="14347">
      <c r="A14347" s="11" t="n"/>
      <c r="B14347" s="11" t="n"/>
      <c r="C14347" s="11" t="n"/>
      <c r="E14347" s="12">
        <f>IF($A14347="","",IF(ISNUMBER($A14347),$A14347,IFERROR(DATEVALUE($A14347),"")))</f>
        <v/>
      </c>
      <c r="F14347" s="12">
        <f>IF($B14347="","",IF(ISNUMBER($B14347),HOUR($B14347)*2+MINUTE($B14347)/30,IFERROR(VALUE(LEFT($B14347,FIND(":",$B14347)-1))*2+VALUE(MID($B14347,FIND(":",$B14347)+1,2))/30,"")))</f>
        <v/>
      </c>
      <c r="G14347" s="12">
        <f>IF($E14347="","",IF(WEEKDAY($E14347,2)&lt;6,1,0))</f>
        <v/>
      </c>
      <c r="H14347" s="12">
        <f>IF(OR($E14347="",$F14347=""),"",IF(AND($G14347=1,$F14347&gt;='Working Hours'!$C$8,$F14347&lt;'Working Hours'!$C$9),1,0))</f>
        <v/>
      </c>
    </row>
    <row r="14348">
      <c r="A14348" s="11" t="n"/>
      <c r="B14348" s="11" t="n"/>
      <c r="C14348" s="11" t="n"/>
      <c r="E14348" s="12">
        <f>IF($A14348="","",IF(ISNUMBER($A14348),$A14348,IFERROR(DATEVALUE($A14348),"")))</f>
        <v/>
      </c>
      <c r="F14348" s="12">
        <f>IF($B14348="","",IF(ISNUMBER($B14348),HOUR($B14348)*2+MINUTE($B14348)/30,IFERROR(VALUE(LEFT($B14348,FIND(":",$B14348)-1))*2+VALUE(MID($B14348,FIND(":",$B14348)+1,2))/30,"")))</f>
        <v/>
      </c>
      <c r="G14348" s="12">
        <f>IF($E14348="","",IF(WEEKDAY($E14348,2)&lt;6,1,0))</f>
        <v/>
      </c>
      <c r="H14348" s="12">
        <f>IF(OR($E14348="",$F14348=""),"",IF(AND($G14348=1,$F14348&gt;='Working Hours'!$C$8,$F14348&lt;'Working Hours'!$C$9),1,0))</f>
        <v/>
      </c>
    </row>
    <row r="14349">
      <c r="A14349" s="11" t="n"/>
      <c r="B14349" s="11" t="n"/>
      <c r="C14349" s="11" t="n"/>
      <c r="E14349" s="12">
        <f>IF($A14349="","",IF(ISNUMBER($A14349),$A14349,IFERROR(DATEVALUE($A14349),"")))</f>
        <v/>
      </c>
      <c r="F14349" s="12">
        <f>IF($B14349="","",IF(ISNUMBER($B14349),HOUR($B14349)*2+MINUTE($B14349)/30,IFERROR(VALUE(LEFT($B14349,FIND(":",$B14349)-1))*2+VALUE(MID($B14349,FIND(":",$B14349)+1,2))/30,"")))</f>
        <v/>
      </c>
      <c r="G14349" s="12">
        <f>IF($E14349="","",IF(WEEKDAY($E14349,2)&lt;6,1,0))</f>
        <v/>
      </c>
      <c r="H14349" s="12">
        <f>IF(OR($E14349="",$F14349=""),"",IF(AND($G14349=1,$F14349&gt;='Working Hours'!$C$8,$F14349&lt;'Working Hours'!$C$9),1,0))</f>
        <v/>
      </c>
    </row>
    <row r="14350">
      <c r="A14350" s="11" t="n"/>
      <c r="B14350" s="11" t="n"/>
      <c r="C14350" s="11" t="n"/>
      <c r="E14350" s="12">
        <f>IF($A14350="","",IF(ISNUMBER($A14350),$A14350,IFERROR(DATEVALUE($A14350),"")))</f>
        <v/>
      </c>
      <c r="F14350" s="12">
        <f>IF($B14350="","",IF(ISNUMBER($B14350),HOUR($B14350)*2+MINUTE($B14350)/30,IFERROR(VALUE(LEFT($B14350,FIND(":",$B14350)-1))*2+VALUE(MID($B14350,FIND(":",$B14350)+1,2))/30,"")))</f>
        <v/>
      </c>
      <c r="G14350" s="12">
        <f>IF($E14350="","",IF(WEEKDAY($E14350,2)&lt;6,1,0))</f>
        <v/>
      </c>
      <c r="H14350" s="12">
        <f>IF(OR($E14350="",$F14350=""),"",IF(AND($G14350=1,$F14350&gt;='Working Hours'!$C$8,$F14350&lt;'Working Hours'!$C$9),1,0))</f>
        <v/>
      </c>
    </row>
    <row r="14351">
      <c r="A14351" s="11" t="n"/>
      <c r="B14351" s="11" t="n"/>
      <c r="C14351" s="11" t="n"/>
      <c r="E14351" s="12">
        <f>IF($A14351="","",IF(ISNUMBER($A14351),$A14351,IFERROR(DATEVALUE($A14351),"")))</f>
        <v/>
      </c>
      <c r="F14351" s="12">
        <f>IF($B14351="","",IF(ISNUMBER($B14351),HOUR($B14351)*2+MINUTE($B14351)/30,IFERROR(VALUE(LEFT($B14351,FIND(":",$B14351)-1))*2+VALUE(MID($B14351,FIND(":",$B14351)+1,2))/30,"")))</f>
        <v/>
      </c>
      <c r="G14351" s="12">
        <f>IF($E14351="","",IF(WEEKDAY($E14351,2)&lt;6,1,0))</f>
        <v/>
      </c>
      <c r="H14351" s="12">
        <f>IF(OR($E14351="",$F14351=""),"",IF(AND($G14351=1,$F14351&gt;='Working Hours'!$C$8,$F14351&lt;'Working Hours'!$C$9),1,0))</f>
        <v/>
      </c>
    </row>
    <row r="14352">
      <c r="A14352" s="11" t="n"/>
      <c r="B14352" s="11" t="n"/>
      <c r="C14352" s="11" t="n"/>
      <c r="E14352" s="12">
        <f>IF($A14352="","",IF(ISNUMBER($A14352),$A14352,IFERROR(DATEVALUE($A14352),"")))</f>
        <v/>
      </c>
      <c r="F14352" s="12">
        <f>IF($B14352="","",IF(ISNUMBER($B14352),HOUR($B14352)*2+MINUTE($B14352)/30,IFERROR(VALUE(LEFT($B14352,FIND(":",$B14352)-1))*2+VALUE(MID($B14352,FIND(":",$B14352)+1,2))/30,"")))</f>
        <v/>
      </c>
      <c r="G14352" s="12">
        <f>IF($E14352="","",IF(WEEKDAY($E14352,2)&lt;6,1,0))</f>
        <v/>
      </c>
      <c r="H14352" s="12">
        <f>IF(OR($E14352="",$F14352=""),"",IF(AND($G14352=1,$F14352&gt;='Working Hours'!$C$8,$F14352&lt;'Working Hours'!$C$9),1,0))</f>
        <v/>
      </c>
    </row>
    <row r="14353">
      <c r="A14353" s="11" t="n"/>
      <c r="B14353" s="11" t="n"/>
      <c r="C14353" s="11" t="n"/>
      <c r="E14353" s="12">
        <f>IF($A14353="","",IF(ISNUMBER($A14353),$A14353,IFERROR(DATEVALUE($A14353),"")))</f>
        <v/>
      </c>
      <c r="F14353" s="12">
        <f>IF($B14353="","",IF(ISNUMBER($B14353),HOUR($B14353)*2+MINUTE($B14353)/30,IFERROR(VALUE(LEFT($B14353,FIND(":",$B14353)-1))*2+VALUE(MID($B14353,FIND(":",$B14353)+1,2))/30,"")))</f>
        <v/>
      </c>
      <c r="G14353" s="12">
        <f>IF($E14353="","",IF(WEEKDAY($E14353,2)&lt;6,1,0))</f>
        <v/>
      </c>
      <c r="H14353" s="12">
        <f>IF(OR($E14353="",$F14353=""),"",IF(AND($G14353=1,$F14353&gt;='Working Hours'!$C$8,$F14353&lt;'Working Hours'!$C$9),1,0))</f>
        <v/>
      </c>
    </row>
    <row r="14354">
      <c r="A14354" s="11" t="n"/>
      <c r="B14354" s="11" t="n"/>
      <c r="C14354" s="11" t="n"/>
      <c r="E14354" s="12">
        <f>IF($A14354="","",IF(ISNUMBER($A14354),$A14354,IFERROR(DATEVALUE($A14354),"")))</f>
        <v/>
      </c>
      <c r="F14354" s="12">
        <f>IF($B14354="","",IF(ISNUMBER($B14354),HOUR($B14354)*2+MINUTE($B14354)/30,IFERROR(VALUE(LEFT($B14354,FIND(":",$B14354)-1))*2+VALUE(MID($B14354,FIND(":",$B14354)+1,2))/30,"")))</f>
        <v/>
      </c>
      <c r="G14354" s="12">
        <f>IF($E14354="","",IF(WEEKDAY($E14354,2)&lt;6,1,0))</f>
        <v/>
      </c>
      <c r="H14354" s="12">
        <f>IF(OR($E14354="",$F14354=""),"",IF(AND($G14354=1,$F14354&gt;='Working Hours'!$C$8,$F14354&lt;'Working Hours'!$C$9),1,0))</f>
        <v/>
      </c>
    </row>
    <row r="14355">
      <c r="A14355" s="11" t="n"/>
      <c r="B14355" s="11" t="n"/>
      <c r="C14355" s="11" t="n"/>
      <c r="E14355" s="12">
        <f>IF($A14355="","",IF(ISNUMBER($A14355),$A14355,IFERROR(DATEVALUE($A14355),"")))</f>
        <v/>
      </c>
      <c r="F14355" s="12">
        <f>IF($B14355="","",IF(ISNUMBER($B14355),HOUR($B14355)*2+MINUTE($B14355)/30,IFERROR(VALUE(LEFT($B14355,FIND(":",$B14355)-1))*2+VALUE(MID($B14355,FIND(":",$B14355)+1,2))/30,"")))</f>
        <v/>
      </c>
      <c r="G14355" s="12">
        <f>IF($E14355="","",IF(WEEKDAY($E14355,2)&lt;6,1,0))</f>
        <v/>
      </c>
      <c r="H14355" s="12">
        <f>IF(OR($E14355="",$F14355=""),"",IF(AND($G14355=1,$F14355&gt;='Working Hours'!$C$8,$F14355&lt;'Working Hours'!$C$9),1,0))</f>
        <v/>
      </c>
    </row>
    <row r="14356">
      <c r="A14356" s="11" t="n"/>
      <c r="B14356" s="11" t="n"/>
      <c r="C14356" s="11" t="n"/>
      <c r="E14356" s="12">
        <f>IF($A14356="","",IF(ISNUMBER($A14356),$A14356,IFERROR(DATEVALUE($A14356),"")))</f>
        <v/>
      </c>
      <c r="F14356" s="12">
        <f>IF($B14356="","",IF(ISNUMBER($B14356),HOUR($B14356)*2+MINUTE($B14356)/30,IFERROR(VALUE(LEFT($B14356,FIND(":",$B14356)-1))*2+VALUE(MID($B14356,FIND(":",$B14356)+1,2))/30,"")))</f>
        <v/>
      </c>
      <c r="G14356" s="12">
        <f>IF($E14356="","",IF(WEEKDAY($E14356,2)&lt;6,1,0))</f>
        <v/>
      </c>
      <c r="H14356" s="12">
        <f>IF(OR($E14356="",$F14356=""),"",IF(AND($G14356=1,$F14356&gt;='Working Hours'!$C$8,$F14356&lt;'Working Hours'!$C$9),1,0))</f>
        <v/>
      </c>
    </row>
    <row r="14357">
      <c r="A14357" s="11" t="n"/>
      <c r="B14357" s="11" t="n"/>
      <c r="C14357" s="11" t="n"/>
      <c r="E14357" s="12">
        <f>IF($A14357="","",IF(ISNUMBER($A14357),$A14357,IFERROR(DATEVALUE($A14357),"")))</f>
        <v/>
      </c>
      <c r="F14357" s="12">
        <f>IF($B14357="","",IF(ISNUMBER($B14357),HOUR($B14357)*2+MINUTE($B14357)/30,IFERROR(VALUE(LEFT($B14357,FIND(":",$B14357)-1))*2+VALUE(MID($B14357,FIND(":",$B14357)+1,2))/30,"")))</f>
        <v/>
      </c>
      <c r="G14357" s="12">
        <f>IF($E14357="","",IF(WEEKDAY($E14357,2)&lt;6,1,0))</f>
        <v/>
      </c>
      <c r="H14357" s="12">
        <f>IF(OR($E14357="",$F14357=""),"",IF(AND($G14357=1,$F14357&gt;='Working Hours'!$C$8,$F14357&lt;'Working Hours'!$C$9),1,0))</f>
        <v/>
      </c>
    </row>
    <row r="14358">
      <c r="A14358" s="11" t="n"/>
      <c r="B14358" s="11" t="n"/>
      <c r="C14358" s="11" t="n"/>
      <c r="E14358" s="12">
        <f>IF($A14358="","",IF(ISNUMBER($A14358),$A14358,IFERROR(DATEVALUE($A14358),"")))</f>
        <v/>
      </c>
      <c r="F14358" s="12">
        <f>IF($B14358="","",IF(ISNUMBER($B14358),HOUR($B14358)*2+MINUTE($B14358)/30,IFERROR(VALUE(LEFT($B14358,FIND(":",$B14358)-1))*2+VALUE(MID($B14358,FIND(":",$B14358)+1,2))/30,"")))</f>
        <v/>
      </c>
      <c r="G14358" s="12">
        <f>IF($E14358="","",IF(WEEKDAY($E14358,2)&lt;6,1,0))</f>
        <v/>
      </c>
      <c r="H14358" s="12">
        <f>IF(OR($E14358="",$F14358=""),"",IF(AND($G14358=1,$F14358&gt;='Working Hours'!$C$8,$F14358&lt;'Working Hours'!$C$9),1,0))</f>
        <v/>
      </c>
    </row>
    <row r="14359">
      <c r="A14359" s="11" t="n"/>
      <c r="B14359" s="11" t="n"/>
      <c r="C14359" s="11" t="n"/>
      <c r="E14359" s="12">
        <f>IF($A14359="","",IF(ISNUMBER($A14359),$A14359,IFERROR(DATEVALUE($A14359),"")))</f>
        <v/>
      </c>
      <c r="F14359" s="12">
        <f>IF($B14359="","",IF(ISNUMBER($B14359),HOUR($B14359)*2+MINUTE($B14359)/30,IFERROR(VALUE(LEFT($B14359,FIND(":",$B14359)-1))*2+VALUE(MID($B14359,FIND(":",$B14359)+1,2))/30,"")))</f>
        <v/>
      </c>
      <c r="G14359" s="12">
        <f>IF($E14359="","",IF(WEEKDAY($E14359,2)&lt;6,1,0))</f>
        <v/>
      </c>
      <c r="H14359" s="12">
        <f>IF(OR($E14359="",$F14359=""),"",IF(AND($G14359=1,$F14359&gt;='Working Hours'!$C$8,$F14359&lt;'Working Hours'!$C$9),1,0))</f>
        <v/>
      </c>
    </row>
    <row r="14360">
      <c r="A14360" s="11" t="n"/>
      <c r="B14360" s="11" t="n"/>
      <c r="C14360" s="11" t="n"/>
      <c r="E14360" s="12">
        <f>IF($A14360="","",IF(ISNUMBER($A14360),$A14360,IFERROR(DATEVALUE($A14360),"")))</f>
        <v/>
      </c>
      <c r="F14360" s="12">
        <f>IF($B14360="","",IF(ISNUMBER($B14360),HOUR($B14360)*2+MINUTE($B14360)/30,IFERROR(VALUE(LEFT($B14360,FIND(":",$B14360)-1))*2+VALUE(MID($B14360,FIND(":",$B14360)+1,2))/30,"")))</f>
        <v/>
      </c>
      <c r="G14360" s="12">
        <f>IF($E14360="","",IF(WEEKDAY($E14360,2)&lt;6,1,0))</f>
        <v/>
      </c>
      <c r="H14360" s="12">
        <f>IF(OR($E14360="",$F14360=""),"",IF(AND($G14360=1,$F14360&gt;='Working Hours'!$C$8,$F14360&lt;'Working Hours'!$C$9),1,0))</f>
        <v/>
      </c>
    </row>
    <row r="14361">
      <c r="A14361" s="11" t="n"/>
      <c r="B14361" s="11" t="n"/>
      <c r="C14361" s="11" t="n"/>
      <c r="E14361" s="12">
        <f>IF($A14361="","",IF(ISNUMBER($A14361),$A14361,IFERROR(DATEVALUE($A14361),"")))</f>
        <v/>
      </c>
      <c r="F14361" s="12">
        <f>IF($B14361="","",IF(ISNUMBER($B14361),HOUR($B14361)*2+MINUTE($B14361)/30,IFERROR(VALUE(LEFT($B14361,FIND(":",$B14361)-1))*2+VALUE(MID($B14361,FIND(":",$B14361)+1,2))/30,"")))</f>
        <v/>
      </c>
      <c r="G14361" s="12">
        <f>IF($E14361="","",IF(WEEKDAY($E14361,2)&lt;6,1,0))</f>
        <v/>
      </c>
      <c r="H14361" s="12">
        <f>IF(OR($E14361="",$F14361=""),"",IF(AND($G14361=1,$F14361&gt;='Working Hours'!$C$8,$F14361&lt;'Working Hours'!$C$9),1,0))</f>
        <v/>
      </c>
    </row>
    <row r="14362">
      <c r="A14362" s="11" t="n"/>
      <c r="B14362" s="11" t="n"/>
      <c r="C14362" s="11" t="n"/>
      <c r="E14362" s="12">
        <f>IF($A14362="","",IF(ISNUMBER($A14362),$A14362,IFERROR(DATEVALUE($A14362),"")))</f>
        <v/>
      </c>
      <c r="F14362" s="12">
        <f>IF($B14362="","",IF(ISNUMBER($B14362),HOUR($B14362)*2+MINUTE($B14362)/30,IFERROR(VALUE(LEFT($B14362,FIND(":",$B14362)-1))*2+VALUE(MID($B14362,FIND(":",$B14362)+1,2))/30,"")))</f>
        <v/>
      </c>
      <c r="G14362" s="12">
        <f>IF($E14362="","",IF(WEEKDAY($E14362,2)&lt;6,1,0))</f>
        <v/>
      </c>
      <c r="H14362" s="12">
        <f>IF(OR($E14362="",$F14362=""),"",IF(AND($G14362=1,$F14362&gt;='Working Hours'!$C$8,$F14362&lt;'Working Hours'!$C$9),1,0))</f>
        <v/>
      </c>
    </row>
    <row r="14363">
      <c r="A14363" s="11" t="n"/>
      <c r="B14363" s="11" t="n"/>
      <c r="C14363" s="11" t="n"/>
      <c r="E14363" s="12">
        <f>IF($A14363="","",IF(ISNUMBER($A14363),$A14363,IFERROR(DATEVALUE($A14363),"")))</f>
        <v/>
      </c>
      <c r="F14363" s="12">
        <f>IF($B14363="","",IF(ISNUMBER($B14363),HOUR($B14363)*2+MINUTE($B14363)/30,IFERROR(VALUE(LEFT($B14363,FIND(":",$B14363)-1))*2+VALUE(MID($B14363,FIND(":",$B14363)+1,2))/30,"")))</f>
        <v/>
      </c>
      <c r="G14363" s="12">
        <f>IF($E14363="","",IF(WEEKDAY($E14363,2)&lt;6,1,0))</f>
        <v/>
      </c>
      <c r="H14363" s="12">
        <f>IF(OR($E14363="",$F14363=""),"",IF(AND($G14363=1,$F14363&gt;='Working Hours'!$C$8,$F14363&lt;'Working Hours'!$C$9),1,0))</f>
        <v/>
      </c>
    </row>
    <row r="14364">
      <c r="A14364" s="11" t="n"/>
      <c r="B14364" s="11" t="n"/>
      <c r="C14364" s="11" t="n"/>
      <c r="E14364" s="12">
        <f>IF($A14364="","",IF(ISNUMBER($A14364),$A14364,IFERROR(DATEVALUE($A14364),"")))</f>
        <v/>
      </c>
      <c r="F14364" s="12">
        <f>IF($B14364="","",IF(ISNUMBER($B14364),HOUR($B14364)*2+MINUTE($B14364)/30,IFERROR(VALUE(LEFT($B14364,FIND(":",$B14364)-1))*2+VALUE(MID($B14364,FIND(":",$B14364)+1,2))/30,"")))</f>
        <v/>
      </c>
      <c r="G14364" s="12">
        <f>IF($E14364="","",IF(WEEKDAY($E14364,2)&lt;6,1,0))</f>
        <v/>
      </c>
      <c r="H14364" s="12">
        <f>IF(OR($E14364="",$F14364=""),"",IF(AND($G14364=1,$F14364&gt;='Working Hours'!$C$8,$F14364&lt;'Working Hours'!$C$9),1,0))</f>
        <v/>
      </c>
    </row>
    <row r="14365">
      <c r="A14365" s="11" t="n"/>
      <c r="B14365" s="11" t="n"/>
      <c r="C14365" s="11" t="n"/>
      <c r="E14365" s="12">
        <f>IF($A14365="","",IF(ISNUMBER($A14365),$A14365,IFERROR(DATEVALUE($A14365),"")))</f>
        <v/>
      </c>
      <c r="F14365" s="12">
        <f>IF($B14365="","",IF(ISNUMBER($B14365),HOUR($B14365)*2+MINUTE($B14365)/30,IFERROR(VALUE(LEFT($B14365,FIND(":",$B14365)-1))*2+VALUE(MID($B14365,FIND(":",$B14365)+1,2))/30,"")))</f>
        <v/>
      </c>
      <c r="G14365" s="12">
        <f>IF($E14365="","",IF(WEEKDAY($E14365,2)&lt;6,1,0))</f>
        <v/>
      </c>
      <c r="H14365" s="12">
        <f>IF(OR($E14365="",$F14365=""),"",IF(AND($G14365=1,$F14365&gt;='Working Hours'!$C$8,$F14365&lt;'Working Hours'!$C$9),1,0))</f>
        <v/>
      </c>
    </row>
    <row r="14366">
      <c r="A14366" s="11" t="n"/>
      <c r="B14366" s="11" t="n"/>
      <c r="C14366" s="11" t="n"/>
      <c r="E14366" s="12">
        <f>IF($A14366="","",IF(ISNUMBER($A14366),$A14366,IFERROR(DATEVALUE($A14366),"")))</f>
        <v/>
      </c>
      <c r="F14366" s="12">
        <f>IF($B14366="","",IF(ISNUMBER($B14366),HOUR($B14366)*2+MINUTE($B14366)/30,IFERROR(VALUE(LEFT($B14366,FIND(":",$B14366)-1))*2+VALUE(MID($B14366,FIND(":",$B14366)+1,2))/30,"")))</f>
        <v/>
      </c>
      <c r="G14366" s="12">
        <f>IF($E14366="","",IF(WEEKDAY($E14366,2)&lt;6,1,0))</f>
        <v/>
      </c>
      <c r="H14366" s="12">
        <f>IF(OR($E14366="",$F14366=""),"",IF(AND($G14366=1,$F14366&gt;='Working Hours'!$C$8,$F14366&lt;'Working Hours'!$C$9),1,0))</f>
        <v/>
      </c>
    </row>
    <row r="14367">
      <c r="A14367" s="11" t="n"/>
      <c r="B14367" s="11" t="n"/>
      <c r="C14367" s="11" t="n"/>
      <c r="E14367" s="12">
        <f>IF($A14367="","",IF(ISNUMBER($A14367),$A14367,IFERROR(DATEVALUE($A14367),"")))</f>
        <v/>
      </c>
      <c r="F14367" s="12">
        <f>IF($B14367="","",IF(ISNUMBER($B14367),HOUR($B14367)*2+MINUTE($B14367)/30,IFERROR(VALUE(LEFT($B14367,FIND(":",$B14367)-1))*2+VALUE(MID($B14367,FIND(":",$B14367)+1,2))/30,"")))</f>
        <v/>
      </c>
      <c r="G14367" s="12">
        <f>IF($E14367="","",IF(WEEKDAY($E14367,2)&lt;6,1,0))</f>
        <v/>
      </c>
      <c r="H14367" s="12">
        <f>IF(OR($E14367="",$F14367=""),"",IF(AND($G14367=1,$F14367&gt;='Working Hours'!$C$8,$F14367&lt;'Working Hours'!$C$9),1,0))</f>
        <v/>
      </c>
    </row>
    <row r="14368">
      <c r="A14368" s="11" t="n"/>
      <c r="B14368" s="11" t="n"/>
      <c r="C14368" s="11" t="n"/>
      <c r="E14368" s="12">
        <f>IF($A14368="","",IF(ISNUMBER($A14368),$A14368,IFERROR(DATEVALUE($A14368),"")))</f>
        <v/>
      </c>
      <c r="F14368" s="12">
        <f>IF($B14368="","",IF(ISNUMBER($B14368),HOUR($B14368)*2+MINUTE($B14368)/30,IFERROR(VALUE(LEFT($B14368,FIND(":",$B14368)-1))*2+VALUE(MID($B14368,FIND(":",$B14368)+1,2))/30,"")))</f>
        <v/>
      </c>
      <c r="G14368" s="12">
        <f>IF($E14368="","",IF(WEEKDAY($E14368,2)&lt;6,1,0))</f>
        <v/>
      </c>
      <c r="H14368" s="12">
        <f>IF(OR($E14368="",$F14368=""),"",IF(AND($G14368=1,$F14368&gt;='Working Hours'!$C$8,$F14368&lt;'Working Hours'!$C$9),1,0))</f>
        <v/>
      </c>
    </row>
    <row r="14369">
      <c r="A14369" s="11" t="n"/>
      <c r="B14369" s="11" t="n"/>
      <c r="C14369" s="11" t="n"/>
      <c r="E14369" s="12">
        <f>IF($A14369="","",IF(ISNUMBER($A14369),$A14369,IFERROR(DATEVALUE($A14369),"")))</f>
        <v/>
      </c>
      <c r="F14369" s="12">
        <f>IF($B14369="","",IF(ISNUMBER($B14369),HOUR($B14369)*2+MINUTE($B14369)/30,IFERROR(VALUE(LEFT($B14369,FIND(":",$B14369)-1))*2+VALUE(MID($B14369,FIND(":",$B14369)+1,2))/30,"")))</f>
        <v/>
      </c>
      <c r="G14369" s="12">
        <f>IF($E14369="","",IF(WEEKDAY($E14369,2)&lt;6,1,0))</f>
        <v/>
      </c>
      <c r="H14369" s="12">
        <f>IF(OR($E14369="",$F14369=""),"",IF(AND($G14369=1,$F14369&gt;='Working Hours'!$C$8,$F14369&lt;'Working Hours'!$C$9),1,0))</f>
        <v/>
      </c>
    </row>
    <row r="14370">
      <c r="A14370" s="11" t="n"/>
      <c r="B14370" s="11" t="n"/>
      <c r="C14370" s="11" t="n"/>
      <c r="E14370" s="12">
        <f>IF($A14370="","",IF(ISNUMBER($A14370),$A14370,IFERROR(DATEVALUE($A14370),"")))</f>
        <v/>
      </c>
      <c r="F14370" s="12">
        <f>IF($B14370="","",IF(ISNUMBER($B14370),HOUR($B14370)*2+MINUTE($B14370)/30,IFERROR(VALUE(LEFT($B14370,FIND(":",$B14370)-1))*2+VALUE(MID($B14370,FIND(":",$B14370)+1,2))/30,"")))</f>
        <v/>
      </c>
      <c r="G14370" s="12">
        <f>IF($E14370="","",IF(WEEKDAY($E14370,2)&lt;6,1,0))</f>
        <v/>
      </c>
      <c r="H14370" s="12">
        <f>IF(OR($E14370="",$F14370=""),"",IF(AND($G14370=1,$F14370&gt;='Working Hours'!$C$8,$F14370&lt;'Working Hours'!$C$9),1,0))</f>
        <v/>
      </c>
    </row>
    <row r="14371">
      <c r="A14371" s="11" t="n"/>
      <c r="B14371" s="11" t="n"/>
      <c r="C14371" s="11" t="n"/>
      <c r="E14371" s="12">
        <f>IF($A14371="","",IF(ISNUMBER($A14371),$A14371,IFERROR(DATEVALUE($A14371),"")))</f>
        <v/>
      </c>
      <c r="F14371" s="12">
        <f>IF($B14371="","",IF(ISNUMBER($B14371),HOUR($B14371)*2+MINUTE($B14371)/30,IFERROR(VALUE(LEFT($B14371,FIND(":",$B14371)-1))*2+VALUE(MID($B14371,FIND(":",$B14371)+1,2))/30,"")))</f>
        <v/>
      </c>
      <c r="G14371" s="12">
        <f>IF($E14371="","",IF(WEEKDAY($E14371,2)&lt;6,1,0))</f>
        <v/>
      </c>
      <c r="H14371" s="12">
        <f>IF(OR($E14371="",$F14371=""),"",IF(AND($G14371=1,$F14371&gt;='Working Hours'!$C$8,$F14371&lt;'Working Hours'!$C$9),1,0))</f>
        <v/>
      </c>
    </row>
    <row r="14372">
      <c r="A14372" s="11" t="n"/>
      <c r="B14372" s="11" t="n"/>
      <c r="C14372" s="11" t="n"/>
      <c r="E14372" s="12">
        <f>IF($A14372="","",IF(ISNUMBER($A14372),$A14372,IFERROR(DATEVALUE($A14372),"")))</f>
        <v/>
      </c>
      <c r="F14372" s="12">
        <f>IF($B14372="","",IF(ISNUMBER($B14372),HOUR($B14372)*2+MINUTE($B14372)/30,IFERROR(VALUE(LEFT($B14372,FIND(":",$B14372)-1))*2+VALUE(MID($B14372,FIND(":",$B14372)+1,2))/30,"")))</f>
        <v/>
      </c>
      <c r="G14372" s="12">
        <f>IF($E14372="","",IF(WEEKDAY($E14372,2)&lt;6,1,0))</f>
        <v/>
      </c>
      <c r="H14372" s="12">
        <f>IF(OR($E14372="",$F14372=""),"",IF(AND($G14372=1,$F14372&gt;='Working Hours'!$C$8,$F14372&lt;'Working Hours'!$C$9),1,0))</f>
        <v/>
      </c>
    </row>
    <row r="14373">
      <c r="A14373" s="11" t="n"/>
      <c r="B14373" s="11" t="n"/>
      <c r="C14373" s="11" t="n"/>
      <c r="E14373" s="12">
        <f>IF($A14373="","",IF(ISNUMBER($A14373),$A14373,IFERROR(DATEVALUE($A14373),"")))</f>
        <v/>
      </c>
      <c r="F14373" s="12">
        <f>IF($B14373="","",IF(ISNUMBER($B14373),HOUR($B14373)*2+MINUTE($B14373)/30,IFERROR(VALUE(LEFT($B14373,FIND(":",$B14373)-1))*2+VALUE(MID($B14373,FIND(":",$B14373)+1,2))/30,"")))</f>
        <v/>
      </c>
      <c r="G14373" s="12">
        <f>IF($E14373="","",IF(WEEKDAY($E14373,2)&lt;6,1,0))</f>
        <v/>
      </c>
      <c r="H14373" s="12">
        <f>IF(OR($E14373="",$F14373=""),"",IF(AND($G14373=1,$F14373&gt;='Working Hours'!$C$8,$F14373&lt;'Working Hours'!$C$9),1,0))</f>
        <v/>
      </c>
    </row>
    <row r="14374">
      <c r="A14374" s="11" t="n"/>
      <c r="B14374" s="11" t="n"/>
      <c r="C14374" s="11" t="n"/>
      <c r="E14374" s="12">
        <f>IF($A14374="","",IF(ISNUMBER($A14374),$A14374,IFERROR(DATEVALUE($A14374),"")))</f>
        <v/>
      </c>
      <c r="F14374" s="12">
        <f>IF($B14374="","",IF(ISNUMBER($B14374),HOUR($B14374)*2+MINUTE($B14374)/30,IFERROR(VALUE(LEFT($B14374,FIND(":",$B14374)-1))*2+VALUE(MID($B14374,FIND(":",$B14374)+1,2))/30,"")))</f>
        <v/>
      </c>
      <c r="G14374" s="12">
        <f>IF($E14374="","",IF(WEEKDAY($E14374,2)&lt;6,1,0))</f>
        <v/>
      </c>
      <c r="H14374" s="12">
        <f>IF(OR($E14374="",$F14374=""),"",IF(AND($G14374=1,$F14374&gt;='Working Hours'!$C$8,$F14374&lt;'Working Hours'!$C$9),1,0))</f>
        <v/>
      </c>
    </row>
    <row r="14375">
      <c r="A14375" s="11" t="n"/>
      <c r="B14375" s="11" t="n"/>
      <c r="C14375" s="11" t="n"/>
      <c r="E14375" s="12">
        <f>IF($A14375="","",IF(ISNUMBER($A14375),$A14375,IFERROR(DATEVALUE($A14375),"")))</f>
        <v/>
      </c>
      <c r="F14375" s="12">
        <f>IF($B14375="","",IF(ISNUMBER($B14375),HOUR($B14375)*2+MINUTE($B14375)/30,IFERROR(VALUE(LEFT($B14375,FIND(":",$B14375)-1))*2+VALUE(MID($B14375,FIND(":",$B14375)+1,2))/30,"")))</f>
        <v/>
      </c>
      <c r="G14375" s="12">
        <f>IF($E14375="","",IF(WEEKDAY($E14375,2)&lt;6,1,0))</f>
        <v/>
      </c>
      <c r="H14375" s="12">
        <f>IF(OR($E14375="",$F14375=""),"",IF(AND($G14375=1,$F14375&gt;='Working Hours'!$C$8,$F14375&lt;'Working Hours'!$C$9),1,0))</f>
        <v/>
      </c>
    </row>
    <row r="14376">
      <c r="A14376" s="11" t="n"/>
      <c r="B14376" s="11" t="n"/>
      <c r="C14376" s="11" t="n"/>
      <c r="E14376" s="12">
        <f>IF($A14376="","",IF(ISNUMBER($A14376),$A14376,IFERROR(DATEVALUE($A14376),"")))</f>
        <v/>
      </c>
      <c r="F14376" s="12">
        <f>IF($B14376="","",IF(ISNUMBER($B14376),HOUR($B14376)*2+MINUTE($B14376)/30,IFERROR(VALUE(LEFT($B14376,FIND(":",$B14376)-1))*2+VALUE(MID($B14376,FIND(":",$B14376)+1,2))/30,"")))</f>
        <v/>
      </c>
      <c r="G14376" s="12">
        <f>IF($E14376="","",IF(WEEKDAY($E14376,2)&lt;6,1,0))</f>
        <v/>
      </c>
      <c r="H14376" s="12">
        <f>IF(OR($E14376="",$F14376=""),"",IF(AND($G14376=1,$F14376&gt;='Working Hours'!$C$8,$F14376&lt;'Working Hours'!$C$9),1,0))</f>
        <v/>
      </c>
    </row>
    <row r="14377">
      <c r="A14377" s="11" t="n"/>
      <c r="B14377" s="11" t="n"/>
      <c r="C14377" s="11" t="n"/>
      <c r="E14377" s="12">
        <f>IF($A14377="","",IF(ISNUMBER($A14377),$A14377,IFERROR(DATEVALUE($A14377),"")))</f>
        <v/>
      </c>
      <c r="F14377" s="12">
        <f>IF($B14377="","",IF(ISNUMBER($B14377),HOUR($B14377)*2+MINUTE($B14377)/30,IFERROR(VALUE(LEFT($B14377,FIND(":",$B14377)-1))*2+VALUE(MID($B14377,FIND(":",$B14377)+1,2))/30,"")))</f>
        <v/>
      </c>
      <c r="G14377" s="12">
        <f>IF($E14377="","",IF(WEEKDAY($E14377,2)&lt;6,1,0))</f>
        <v/>
      </c>
      <c r="H14377" s="12">
        <f>IF(OR($E14377="",$F14377=""),"",IF(AND($G14377=1,$F14377&gt;='Working Hours'!$C$8,$F14377&lt;'Working Hours'!$C$9),1,0))</f>
        <v/>
      </c>
    </row>
    <row r="14378">
      <c r="A14378" s="11" t="n"/>
      <c r="B14378" s="11" t="n"/>
      <c r="C14378" s="11" t="n"/>
      <c r="E14378" s="12">
        <f>IF($A14378="","",IF(ISNUMBER($A14378),$A14378,IFERROR(DATEVALUE($A14378),"")))</f>
        <v/>
      </c>
      <c r="F14378" s="12">
        <f>IF($B14378="","",IF(ISNUMBER($B14378),HOUR($B14378)*2+MINUTE($B14378)/30,IFERROR(VALUE(LEFT($B14378,FIND(":",$B14378)-1))*2+VALUE(MID($B14378,FIND(":",$B14378)+1,2))/30,"")))</f>
        <v/>
      </c>
      <c r="G14378" s="12">
        <f>IF($E14378="","",IF(WEEKDAY($E14378,2)&lt;6,1,0))</f>
        <v/>
      </c>
      <c r="H14378" s="12">
        <f>IF(OR($E14378="",$F14378=""),"",IF(AND($G14378=1,$F14378&gt;='Working Hours'!$C$8,$F14378&lt;'Working Hours'!$C$9),1,0))</f>
        <v/>
      </c>
    </row>
    <row r="14379">
      <c r="A14379" s="11" t="n"/>
      <c r="B14379" s="11" t="n"/>
      <c r="C14379" s="11" t="n"/>
      <c r="E14379" s="12">
        <f>IF($A14379="","",IF(ISNUMBER($A14379),$A14379,IFERROR(DATEVALUE($A14379),"")))</f>
        <v/>
      </c>
      <c r="F14379" s="12">
        <f>IF($B14379="","",IF(ISNUMBER($B14379),HOUR($B14379)*2+MINUTE($B14379)/30,IFERROR(VALUE(LEFT($B14379,FIND(":",$B14379)-1))*2+VALUE(MID($B14379,FIND(":",$B14379)+1,2))/30,"")))</f>
        <v/>
      </c>
      <c r="G14379" s="12">
        <f>IF($E14379="","",IF(WEEKDAY($E14379,2)&lt;6,1,0))</f>
        <v/>
      </c>
      <c r="H14379" s="12">
        <f>IF(OR($E14379="",$F14379=""),"",IF(AND($G14379=1,$F14379&gt;='Working Hours'!$C$8,$F14379&lt;'Working Hours'!$C$9),1,0))</f>
        <v/>
      </c>
    </row>
    <row r="14380">
      <c r="A14380" s="11" t="n"/>
      <c r="B14380" s="11" t="n"/>
      <c r="C14380" s="11" t="n"/>
      <c r="E14380" s="12">
        <f>IF($A14380="","",IF(ISNUMBER($A14380),$A14380,IFERROR(DATEVALUE($A14380),"")))</f>
        <v/>
      </c>
      <c r="F14380" s="12">
        <f>IF($B14380="","",IF(ISNUMBER($B14380),HOUR($B14380)*2+MINUTE($B14380)/30,IFERROR(VALUE(LEFT($B14380,FIND(":",$B14380)-1))*2+VALUE(MID($B14380,FIND(":",$B14380)+1,2))/30,"")))</f>
        <v/>
      </c>
      <c r="G14380" s="12">
        <f>IF($E14380="","",IF(WEEKDAY($E14380,2)&lt;6,1,0))</f>
        <v/>
      </c>
      <c r="H14380" s="12">
        <f>IF(OR($E14380="",$F14380=""),"",IF(AND($G14380=1,$F14380&gt;='Working Hours'!$C$8,$F14380&lt;'Working Hours'!$C$9),1,0))</f>
        <v/>
      </c>
    </row>
    <row r="14381">
      <c r="A14381" s="11" t="n"/>
      <c r="B14381" s="11" t="n"/>
      <c r="C14381" s="11" t="n"/>
      <c r="E14381" s="12">
        <f>IF($A14381="","",IF(ISNUMBER($A14381),$A14381,IFERROR(DATEVALUE($A14381),"")))</f>
        <v/>
      </c>
      <c r="F14381" s="12">
        <f>IF($B14381="","",IF(ISNUMBER($B14381),HOUR($B14381)*2+MINUTE($B14381)/30,IFERROR(VALUE(LEFT($B14381,FIND(":",$B14381)-1))*2+VALUE(MID($B14381,FIND(":",$B14381)+1,2))/30,"")))</f>
        <v/>
      </c>
      <c r="G14381" s="12">
        <f>IF($E14381="","",IF(WEEKDAY($E14381,2)&lt;6,1,0))</f>
        <v/>
      </c>
      <c r="H14381" s="12">
        <f>IF(OR($E14381="",$F14381=""),"",IF(AND($G14381=1,$F14381&gt;='Working Hours'!$C$8,$F14381&lt;'Working Hours'!$C$9),1,0))</f>
        <v/>
      </c>
    </row>
    <row r="14382">
      <c r="A14382" s="11" t="n"/>
      <c r="B14382" s="11" t="n"/>
      <c r="C14382" s="11" t="n"/>
      <c r="E14382" s="12">
        <f>IF($A14382="","",IF(ISNUMBER($A14382),$A14382,IFERROR(DATEVALUE($A14382),"")))</f>
        <v/>
      </c>
      <c r="F14382" s="12">
        <f>IF($B14382="","",IF(ISNUMBER($B14382),HOUR($B14382)*2+MINUTE($B14382)/30,IFERROR(VALUE(LEFT($B14382,FIND(":",$B14382)-1))*2+VALUE(MID($B14382,FIND(":",$B14382)+1,2))/30,"")))</f>
        <v/>
      </c>
      <c r="G14382" s="12">
        <f>IF($E14382="","",IF(WEEKDAY($E14382,2)&lt;6,1,0))</f>
        <v/>
      </c>
      <c r="H14382" s="12">
        <f>IF(OR($E14382="",$F14382=""),"",IF(AND($G14382=1,$F14382&gt;='Working Hours'!$C$8,$F14382&lt;'Working Hours'!$C$9),1,0))</f>
        <v/>
      </c>
    </row>
    <row r="14383">
      <c r="A14383" s="11" t="n"/>
      <c r="B14383" s="11" t="n"/>
      <c r="C14383" s="11" t="n"/>
      <c r="E14383" s="12">
        <f>IF($A14383="","",IF(ISNUMBER($A14383),$A14383,IFERROR(DATEVALUE($A14383),"")))</f>
        <v/>
      </c>
      <c r="F14383" s="12">
        <f>IF($B14383="","",IF(ISNUMBER($B14383),HOUR($B14383)*2+MINUTE($B14383)/30,IFERROR(VALUE(LEFT($B14383,FIND(":",$B14383)-1))*2+VALUE(MID($B14383,FIND(":",$B14383)+1,2))/30,"")))</f>
        <v/>
      </c>
      <c r="G14383" s="12">
        <f>IF($E14383="","",IF(WEEKDAY($E14383,2)&lt;6,1,0))</f>
        <v/>
      </c>
      <c r="H14383" s="12">
        <f>IF(OR($E14383="",$F14383=""),"",IF(AND($G14383=1,$F14383&gt;='Working Hours'!$C$8,$F14383&lt;'Working Hours'!$C$9),1,0))</f>
        <v/>
      </c>
    </row>
    <row r="14384">
      <c r="A14384" s="11" t="n"/>
      <c r="B14384" s="11" t="n"/>
      <c r="C14384" s="11" t="n"/>
      <c r="E14384" s="12">
        <f>IF($A14384="","",IF(ISNUMBER($A14384),$A14384,IFERROR(DATEVALUE($A14384),"")))</f>
        <v/>
      </c>
      <c r="F14384" s="12">
        <f>IF($B14384="","",IF(ISNUMBER($B14384),HOUR($B14384)*2+MINUTE($B14384)/30,IFERROR(VALUE(LEFT($B14384,FIND(":",$B14384)-1))*2+VALUE(MID($B14384,FIND(":",$B14384)+1,2))/30,"")))</f>
        <v/>
      </c>
      <c r="G14384" s="12">
        <f>IF($E14384="","",IF(WEEKDAY($E14384,2)&lt;6,1,0))</f>
        <v/>
      </c>
      <c r="H14384" s="12">
        <f>IF(OR($E14384="",$F14384=""),"",IF(AND($G14384=1,$F14384&gt;='Working Hours'!$C$8,$F14384&lt;'Working Hours'!$C$9),1,0))</f>
        <v/>
      </c>
    </row>
    <row r="14385">
      <c r="A14385" s="11" t="n"/>
      <c r="B14385" s="11" t="n"/>
      <c r="C14385" s="11" t="n"/>
      <c r="E14385" s="12">
        <f>IF($A14385="","",IF(ISNUMBER($A14385),$A14385,IFERROR(DATEVALUE($A14385),"")))</f>
        <v/>
      </c>
      <c r="F14385" s="12">
        <f>IF($B14385="","",IF(ISNUMBER($B14385),HOUR($B14385)*2+MINUTE($B14385)/30,IFERROR(VALUE(LEFT($B14385,FIND(":",$B14385)-1))*2+VALUE(MID($B14385,FIND(":",$B14385)+1,2))/30,"")))</f>
        <v/>
      </c>
      <c r="G14385" s="12">
        <f>IF($E14385="","",IF(WEEKDAY($E14385,2)&lt;6,1,0))</f>
        <v/>
      </c>
      <c r="H14385" s="12">
        <f>IF(OR($E14385="",$F14385=""),"",IF(AND($G14385=1,$F14385&gt;='Working Hours'!$C$8,$F14385&lt;'Working Hours'!$C$9),1,0))</f>
        <v/>
      </c>
    </row>
    <row r="14386">
      <c r="A14386" s="11" t="n"/>
      <c r="B14386" s="11" t="n"/>
      <c r="C14386" s="11" t="n"/>
      <c r="E14386" s="12">
        <f>IF($A14386="","",IF(ISNUMBER($A14386),$A14386,IFERROR(DATEVALUE($A14386),"")))</f>
        <v/>
      </c>
      <c r="F14386" s="12">
        <f>IF($B14386="","",IF(ISNUMBER($B14386),HOUR($B14386)*2+MINUTE($B14386)/30,IFERROR(VALUE(LEFT($B14386,FIND(":",$B14386)-1))*2+VALUE(MID($B14386,FIND(":",$B14386)+1,2))/30,"")))</f>
        <v/>
      </c>
      <c r="G14386" s="12">
        <f>IF($E14386="","",IF(WEEKDAY($E14386,2)&lt;6,1,0))</f>
        <v/>
      </c>
      <c r="H14386" s="12">
        <f>IF(OR($E14386="",$F14386=""),"",IF(AND($G14386=1,$F14386&gt;='Working Hours'!$C$8,$F14386&lt;'Working Hours'!$C$9),1,0))</f>
        <v/>
      </c>
    </row>
    <row r="14387">
      <c r="A14387" s="11" t="n"/>
      <c r="B14387" s="11" t="n"/>
      <c r="C14387" s="11" t="n"/>
      <c r="E14387" s="12">
        <f>IF($A14387="","",IF(ISNUMBER($A14387),$A14387,IFERROR(DATEVALUE($A14387),"")))</f>
        <v/>
      </c>
      <c r="F14387" s="12">
        <f>IF($B14387="","",IF(ISNUMBER($B14387),HOUR($B14387)*2+MINUTE($B14387)/30,IFERROR(VALUE(LEFT($B14387,FIND(":",$B14387)-1))*2+VALUE(MID($B14387,FIND(":",$B14387)+1,2))/30,"")))</f>
        <v/>
      </c>
      <c r="G14387" s="12">
        <f>IF($E14387="","",IF(WEEKDAY($E14387,2)&lt;6,1,0))</f>
        <v/>
      </c>
      <c r="H14387" s="12">
        <f>IF(OR($E14387="",$F14387=""),"",IF(AND($G14387=1,$F14387&gt;='Working Hours'!$C$8,$F14387&lt;'Working Hours'!$C$9),1,0))</f>
        <v/>
      </c>
    </row>
    <row r="14388">
      <c r="A14388" s="11" t="n"/>
      <c r="B14388" s="11" t="n"/>
      <c r="C14388" s="11" t="n"/>
      <c r="E14388" s="12">
        <f>IF($A14388="","",IF(ISNUMBER($A14388),$A14388,IFERROR(DATEVALUE($A14388),"")))</f>
        <v/>
      </c>
      <c r="F14388" s="12">
        <f>IF($B14388="","",IF(ISNUMBER($B14388),HOUR($B14388)*2+MINUTE($B14388)/30,IFERROR(VALUE(LEFT($B14388,FIND(":",$B14388)-1))*2+VALUE(MID($B14388,FIND(":",$B14388)+1,2))/30,"")))</f>
        <v/>
      </c>
      <c r="G14388" s="12">
        <f>IF($E14388="","",IF(WEEKDAY($E14388,2)&lt;6,1,0))</f>
        <v/>
      </c>
      <c r="H14388" s="12">
        <f>IF(OR($E14388="",$F14388=""),"",IF(AND($G14388=1,$F14388&gt;='Working Hours'!$C$8,$F14388&lt;'Working Hours'!$C$9),1,0))</f>
        <v/>
      </c>
    </row>
    <row r="14389">
      <c r="A14389" s="11" t="n"/>
      <c r="B14389" s="11" t="n"/>
      <c r="C14389" s="11" t="n"/>
      <c r="E14389" s="12">
        <f>IF($A14389="","",IF(ISNUMBER($A14389),$A14389,IFERROR(DATEVALUE($A14389),"")))</f>
        <v/>
      </c>
      <c r="F14389" s="12">
        <f>IF($B14389="","",IF(ISNUMBER($B14389),HOUR($B14389)*2+MINUTE($B14389)/30,IFERROR(VALUE(LEFT($B14389,FIND(":",$B14389)-1))*2+VALUE(MID($B14389,FIND(":",$B14389)+1,2))/30,"")))</f>
        <v/>
      </c>
      <c r="G14389" s="12">
        <f>IF($E14389="","",IF(WEEKDAY($E14389,2)&lt;6,1,0))</f>
        <v/>
      </c>
      <c r="H14389" s="12">
        <f>IF(OR($E14389="",$F14389=""),"",IF(AND($G14389=1,$F14389&gt;='Working Hours'!$C$8,$F14389&lt;'Working Hours'!$C$9),1,0))</f>
        <v/>
      </c>
    </row>
    <row r="14390">
      <c r="A14390" s="11" t="n"/>
      <c r="B14390" s="11" t="n"/>
      <c r="C14390" s="11" t="n"/>
      <c r="E14390" s="12">
        <f>IF($A14390="","",IF(ISNUMBER($A14390),$A14390,IFERROR(DATEVALUE($A14390),"")))</f>
        <v/>
      </c>
      <c r="F14390" s="12">
        <f>IF($B14390="","",IF(ISNUMBER($B14390),HOUR($B14390)*2+MINUTE($B14390)/30,IFERROR(VALUE(LEFT($B14390,FIND(":",$B14390)-1))*2+VALUE(MID($B14390,FIND(":",$B14390)+1,2))/30,"")))</f>
        <v/>
      </c>
      <c r="G14390" s="12">
        <f>IF($E14390="","",IF(WEEKDAY($E14390,2)&lt;6,1,0))</f>
        <v/>
      </c>
      <c r="H14390" s="12">
        <f>IF(OR($E14390="",$F14390=""),"",IF(AND($G14390=1,$F14390&gt;='Working Hours'!$C$8,$F14390&lt;'Working Hours'!$C$9),1,0))</f>
        <v/>
      </c>
    </row>
    <row r="14391">
      <c r="A14391" s="11" t="n"/>
      <c r="B14391" s="11" t="n"/>
      <c r="C14391" s="11" t="n"/>
      <c r="E14391" s="12">
        <f>IF($A14391="","",IF(ISNUMBER($A14391),$A14391,IFERROR(DATEVALUE($A14391),"")))</f>
        <v/>
      </c>
      <c r="F14391" s="12">
        <f>IF($B14391="","",IF(ISNUMBER($B14391),HOUR($B14391)*2+MINUTE($B14391)/30,IFERROR(VALUE(LEFT($B14391,FIND(":",$B14391)-1))*2+VALUE(MID($B14391,FIND(":",$B14391)+1,2))/30,"")))</f>
        <v/>
      </c>
      <c r="G14391" s="12">
        <f>IF($E14391="","",IF(WEEKDAY($E14391,2)&lt;6,1,0))</f>
        <v/>
      </c>
      <c r="H14391" s="12">
        <f>IF(OR($E14391="",$F14391=""),"",IF(AND($G14391=1,$F14391&gt;='Working Hours'!$C$8,$F14391&lt;'Working Hours'!$C$9),1,0))</f>
        <v/>
      </c>
    </row>
    <row r="14392">
      <c r="A14392" s="11" t="n"/>
      <c r="B14392" s="11" t="n"/>
      <c r="C14392" s="11" t="n"/>
      <c r="E14392" s="12">
        <f>IF($A14392="","",IF(ISNUMBER($A14392),$A14392,IFERROR(DATEVALUE($A14392),"")))</f>
        <v/>
      </c>
      <c r="F14392" s="12">
        <f>IF($B14392="","",IF(ISNUMBER($B14392),HOUR($B14392)*2+MINUTE($B14392)/30,IFERROR(VALUE(LEFT($B14392,FIND(":",$B14392)-1))*2+VALUE(MID($B14392,FIND(":",$B14392)+1,2))/30,"")))</f>
        <v/>
      </c>
      <c r="G14392" s="12">
        <f>IF($E14392="","",IF(WEEKDAY($E14392,2)&lt;6,1,0))</f>
        <v/>
      </c>
      <c r="H14392" s="12">
        <f>IF(OR($E14392="",$F14392=""),"",IF(AND($G14392=1,$F14392&gt;='Working Hours'!$C$8,$F14392&lt;'Working Hours'!$C$9),1,0))</f>
        <v/>
      </c>
    </row>
    <row r="14393">
      <c r="A14393" s="11" t="n"/>
      <c r="B14393" s="11" t="n"/>
      <c r="C14393" s="11" t="n"/>
      <c r="E14393" s="12">
        <f>IF($A14393="","",IF(ISNUMBER($A14393),$A14393,IFERROR(DATEVALUE($A14393),"")))</f>
        <v/>
      </c>
      <c r="F14393" s="12">
        <f>IF($B14393="","",IF(ISNUMBER($B14393),HOUR($B14393)*2+MINUTE($B14393)/30,IFERROR(VALUE(LEFT($B14393,FIND(":",$B14393)-1))*2+VALUE(MID($B14393,FIND(":",$B14393)+1,2))/30,"")))</f>
        <v/>
      </c>
      <c r="G14393" s="12">
        <f>IF($E14393="","",IF(WEEKDAY($E14393,2)&lt;6,1,0))</f>
        <v/>
      </c>
      <c r="H14393" s="12">
        <f>IF(OR($E14393="",$F14393=""),"",IF(AND($G14393=1,$F14393&gt;='Working Hours'!$C$8,$F14393&lt;'Working Hours'!$C$9),1,0))</f>
        <v/>
      </c>
    </row>
    <row r="14394">
      <c r="A14394" s="11" t="n"/>
      <c r="B14394" s="11" t="n"/>
      <c r="C14394" s="11" t="n"/>
      <c r="E14394" s="12">
        <f>IF($A14394="","",IF(ISNUMBER($A14394),$A14394,IFERROR(DATEVALUE($A14394),"")))</f>
        <v/>
      </c>
      <c r="F14394" s="12">
        <f>IF($B14394="","",IF(ISNUMBER($B14394),HOUR($B14394)*2+MINUTE($B14394)/30,IFERROR(VALUE(LEFT($B14394,FIND(":",$B14394)-1))*2+VALUE(MID($B14394,FIND(":",$B14394)+1,2))/30,"")))</f>
        <v/>
      </c>
      <c r="G14394" s="12">
        <f>IF($E14394="","",IF(WEEKDAY($E14394,2)&lt;6,1,0))</f>
        <v/>
      </c>
      <c r="H14394" s="12">
        <f>IF(OR($E14394="",$F14394=""),"",IF(AND($G14394=1,$F14394&gt;='Working Hours'!$C$8,$F14394&lt;'Working Hours'!$C$9),1,0))</f>
        <v/>
      </c>
    </row>
    <row r="14395">
      <c r="A14395" s="11" t="n"/>
      <c r="B14395" s="11" t="n"/>
      <c r="C14395" s="11" t="n"/>
      <c r="E14395" s="12">
        <f>IF($A14395="","",IF(ISNUMBER($A14395),$A14395,IFERROR(DATEVALUE($A14395),"")))</f>
        <v/>
      </c>
      <c r="F14395" s="12">
        <f>IF($B14395="","",IF(ISNUMBER($B14395),HOUR($B14395)*2+MINUTE($B14395)/30,IFERROR(VALUE(LEFT($B14395,FIND(":",$B14395)-1))*2+VALUE(MID($B14395,FIND(":",$B14395)+1,2))/30,"")))</f>
        <v/>
      </c>
      <c r="G14395" s="12">
        <f>IF($E14395="","",IF(WEEKDAY($E14395,2)&lt;6,1,0))</f>
        <v/>
      </c>
      <c r="H14395" s="12">
        <f>IF(OR($E14395="",$F14395=""),"",IF(AND($G14395=1,$F14395&gt;='Working Hours'!$C$8,$F14395&lt;'Working Hours'!$C$9),1,0))</f>
        <v/>
      </c>
    </row>
    <row r="14396">
      <c r="A14396" s="11" t="n"/>
      <c r="B14396" s="11" t="n"/>
      <c r="C14396" s="11" t="n"/>
      <c r="E14396" s="12">
        <f>IF($A14396="","",IF(ISNUMBER($A14396),$A14396,IFERROR(DATEVALUE($A14396),"")))</f>
        <v/>
      </c>
      <c r="F14396" s="12">
        <f>IF($B14396="","",IF(ISNUMBER($B14396),HOUR($B14396)*2+MINUTE($B14396)/30,IFERROR(VALUE(LEFT($B14396,FIND(":",$B14396)-1))*2+VALUE(MID($B14396,FIND(":",$B14396)+1,2))/30,"")))</f>
        <v/>
      </c>
      <c r="G14396" s="12">
        <f>IF($E14396="","",IF(WEEKDAY($E14396,2)&lt;6,1,0))</f>
        <v/>
      </c>
      <c r="H14396" s="12">
        <f>IF(OR($E14396="",$F14396=""),"",IF(AND($G14396=1,$F14396&gt;='Working Hours'!$C$8,$F14396&lt;'Working Hours'!$C$9),1,0))</f>
        <v/>
      </c>
    </row>
    <row r="14397">
      <c r="A14397" s="11" t="n"/>
      <c r="B14397" s="11" t="n"/>
      <c r="C14397" s="11" t="n"/>
      <c r="E14397" s="12">
        <f>IF($A14397="","",IF(ISNUMBER($A14397),$A14397,IFERROR(DATEVALUE($A14397),"")))</f>
        <v/>
      </c>
      <c r="F14397" s="12">
        <f>IF($B14397="","",IF(ISNUMBER($B14397),HOUR($B14397)*2+MINUTE($B14397)/30,IFERROR(VALUE(LEFT($B14397,FIND(":",$B14397)-1))*2+VALUE(MID($B14397,FIND(":",$B14397)+1,2))/30,"")))</f>
        <v/>
      </c>
      <c r="G14397" s="12">
        <f>IF($E14397="","",IF(WEEKDAY($E14397,2)&lt;6,1,0))</f>
        <v/>
      </c>
      <c r="H14397" s="12">
        <f>IF(OR($E14397="",$F14397=""),"",IF(AND($G14397=1,$F14397&gt;='Working Hours'!$C$8,$F14397&lt;'Working Hours'!$C$9),1,0))</f>
        <v/>
      </c>
    </row>
    <row r="14398">
      <c r="A14398" s="11" t="n"/>
      <c r="B14398" s="11" t="n"/>
      <c r="C14398" s="11" t="n"/>
      <c r="E14398" s="12">
        <f>IF($A14398="","",IF(ISNUMBER($A14398),$A14398,IFERROR(DATEVALUE($A14398),"")))</f>
        <v/>
      </c>
      <c r="F14398" s="12">
        <f>IF($B14398="","",IF(ISNUMBER($B14398),HOUR($B14398)*2+MINUTE($B14398)/30,IFERROR(VALUE(LEFT($B14398,FIND(":",$B14398)-1))*2+VALUE(MID($B14398,FIND(":",$B14398)+1,2))/30,"")))</f>
        <v/>
      </c>
      <c r="G14398" s="12">
        <f>IF($E14398="","",IF(WEEKDAY($E14398,2)&lt;6,1,0))</f>
        <v/>
      </c>
      <c r="H14398" s="12">
        <f>IF(OR($E14398="",$F14398=""),"",IF(AND($G14398=1,$F14398&gt;='Working Hours'!$C$8,$F14398&lt;'Working Hours'!$C$9),1,0))</f>
        <v/>
      </c>
    </row>
    <row r="14399">
      <c r="A14399" s="11" t="n"/>
      <c r="B14399" s="11" t="n"/>
      <c r="C14399" s="11" t="n"/>
      <c r="E14399" s="12">
        <f>IF($A14399="","",IF(ISNUMBER($A14399),$A14399,IFERROR(DATEVALUE($A14399),"")))</f>
        <v/>
      </c>
      <c r="F14399" s="12">
        <f>IF($B14399="","",IF(ISNUMBER($B14399),HOUR($B14399)*2+MINUTE($B14399)/30,IFERROR(VALUE(LEFT($B14399,FIND(":",$B14399)-1))*2+VALUE(MID($B14399,FIND(":",$B14399)+1,2))/30,"")))</f>
        <v/>
      </c>
      <c r="G14399" s="12">
        <f>IF($E14399="","",IF(WEEKDAY($E14399,2)&lt;6,1,0))</f>
        <v/>
      </c>
      <c r="H14399" s="12">
        <f>IF(OR($E14399="",$F14399=""),"",IF(AND($G14399=1,$F14399&gt;='Working Hours'!$C$8,$F14399&lt;'Working Hours'!$C$9),1,0))</f>
        <v/>
      </c>
    </row>
    <row r="14400">
      <c r="A14400" s="11" t="n"/>
      <c r="B14400" s="11" t="n"/>
      <c r="C14400" s="11" t="n"/>
      <c r="E14400" s="12">
        <f>IF($A14400="","",IF(ISNUMBER($A14400),$A14400,IFERROR(DATEVALUE($A14400),"")))</f>
        <v/>
      </c>
      <c r="F14400" s="12">
        <f>IF($B14400="","",IF(ISNUMBER($B14400),HOUR($B14400)*2+MINUTE($B14400)/30,IFERROR(VALUE(LEFT($B14400,FIND(":",$B14400)-1))*2+VALUE(MID($B14400,FIND(":",$B14400)+1,2))/30,"")))</f>
        <v/>
      </c>
      <c r="G14400" s="12">
        <f>IF($E14400="","",IF(WEEKDAY($E14400,2)&lt;6,1,0))</f>
        <v/>
      </c>
      <c r="H14400" s="12">
        <f>IF(OR($E14400="",$F14400=""),"",IF(AND($G14400=1,$F14400&gt;='Working Hours'!$C$8,$F14400&lt;'Working Hours'!$C$9),1,0))</f>
        <v/>
      </c>
    </row>
    <row r="14401">
      <c r="A14401" s="11" t="n"/>
      <c r="B14401" s="11" t="n"/>
      <c r="C14401" s="11" t="n"/>
      <c r="E14401" s="12">
        <f>IF($A14401="","",IF(ISNUMBER($A14401),$A14401,IFERROR(DATEVALUE($A14401),"")))</f>
        <v/>
      </c>
      <c r="F14401" s="12">
        <f>IF($B14401="","",IF(ISNUMBER($B14401),HOUR($B14401)*2+MINUTE($B14401)/30,IFERROR(VALUE(LEFT($B14401,FIND(":",$B14401)-1))*2+VALUE(MID($B14401,FIND(":",$B14401)+1,2))/30,"")))</f>
        <v/>
      </c>
      <c r="G14401" s="12">
        <f>IF($E14401="","",IF(WEEKDAY($E14401,2)&lt;6,1,0))</f>
        <v/>
      </c>
      <c r="H14401" s="12">
        <f>IF(OR($E14401="",$F14401=""),"",IF(AND($G14401=1,$F14401&gt;='Working Hours'!$C$8,$F14401&lt;'Working Hours'!$C$9),1,0))</f>
        <v/>
      </c>
    </row>
    <row r="14402">
      <c r="A14402" s="11" t="n"/>
      <c r="B14402" s="11" t="n"/>
      <c r="C14402" s="11" t="n"/>
      <c r="E14402" s="12">
        <f>IF($A14402="","",IF(ISNUMBER($A14402),$A14402,IFERROR(DATEVALUE($A14402),"")))</f>
        <v/>
      </c>
      <c r="F14402" s="12">
        <f>IF($B14402="","",IF(ISNUMBER($B14402),HOUR($B14402)*2+MINUTE($B14402)/30,IFERROR(VALUE(LEFT($B14402,FIND(":",$B14402)-1))*2+VALUE(MID($B14402,FIND(":",$B14402)+1,2))/30,"")))</f>
        <v/>
      </c>
      <c r="G14402" s="12">
        <f>IF($E14402="","",IF(WEEKDAY($E14402,2)&lt;6,1,0))</f>
        <v/>
      </c>
      <c r="H14402" s="12">
        <f>IF(OR($E14402="",$F14402=""),"",IF(AND($G14402=1,$F14402&gt;='Working Hours'!$C$8,$F14402&lt;'Working Hours'!$C$9),1,0))</f>
        <v/>
      </c>
    </row>
    <row r="14403">
      <c r="A14403" s="11" t="n"/>
      <c r="B14403" s="11" t="n"/>
      <c r="C14403" s="11" t="n"/>
      <c r="E14403" s="12">
        <f>IF($A14403="","",IF(ISNUMBER($A14403),$A14403,IFERROR(DATEVALUE($A14403),"")))</f>
        <v/>
      </c>
      <c r="F14403" s="12">
        <f>IF($B14403="","",IF(ISNUMBER($B14403),HOUR($B14403)*2+MINUTE($B14403)/30,IFERROR(VALUE(LEFT($B14403,FIND(":",$B14403)-1))*2+VALUE(MID($B14403,FIND(":",$B14403)+1,2))/30,"")))</f>
        <v/>
      </c>
      <c r="G14403" s="12">
        <f>IF($E14403="","",IF(WEEKDAY($E14403,2)&lt;6,1,0))</f>
        <v/>
      </c>
      <c r="H14403" s="12">
        <f>IF(OR($E14403="",$F14403=""),"",IF(AND($G14403=1,$F14403&gt;='Working Hours'!$C$8,$F14403&lt;'Working Hours'!$C$9),1,0))</f>
        <v/>
      </c>
    </row>
    <row r="14404">
      <c r="A14404" s="11" t="n"/>
      <c r="B14404" s="11" t="n"/>
      <c r="C14404" s="11" t="n"/>
      <c r="E14404" s="12">
        <f>IF($A14404="","",IF(ISNUMBER($A14404),$A14404,IFERROR(DATEVALUE($A14404),"")))</f>
        <v/>
      </c>
      <c r="F14404" s="12">
        <f>IF($B14404="","",IF(ISNUMBER($B14404),HOUR($B14404)*2+MINUTE($B14404)/30,IFERROR(VALUE(LEFT($B14404,FIND(":",$B14404)-1))*2+VALUE(MID($B14404,FIND(":",$B14404)+1,2))/30,"")))</f>
        <v/>
      </c>
      <c r="G14404" s="12">
        <f>IF($E14404="","",IF(WEEKDAY($E14404,2)&lt;6,1,0))</f>
        <v/>
      </c>
      <c r="H14404" s="12">
        <f>IF(OR($E14404="",$F14404=""),"",IF(AND($G14404=1,$F14404&gt;='Working Hours'!$C$8,$F14404&lt;'Working Hours'!$C$9),1,0))</f>
        <v/>
      </c>
    </row>
    <row r="14405">
      <c r="A14405" s="11" t="n"/>
      <c r="B14405" s="11" t="n"/>
      <c r="C14405" s="11" t="n"/>
      <c r="E14405" s="12">
        <f>IF($A14405="","",IF(ISNUMBER($A14405),$A14405,IFERROR(DATEVALUE($A14405),"")))</f>
        <v/>
      </c>
      <c r="F14405" s="12">
        <f>IF($B14405="","",IF(ISNUMBER($B14405),HOUR($B14405)*2+MINUTE($B14405)/30,IFERROR(VALUE(LEFT($B14405,FIND(":",$B14405)-1))*2+VALUE(MID($B14405,FIND(":",$B14405)+1,2))/30,"")))</f>
        <v/>
      </c>
      <c r="G14405" s="12">
        <f>IF($E14405="","",IF(WEEKDAY($E14405,2)&lt;6,1,0))</f>
        <v/>
      </c>
      <c r="H14405" s="12">
        <f>IF(OR($E14405="",$F14405=""),"",IF(AND($G14405=1,$F14405&gt;='Working Hours'!$C$8,$F14405&lt;'Working Hours'!$C$9),1,0))</f>
        <v/>
      </c>
    </row>
    <row r="14406">
      <c r="A14406" s="11" t="n"/>
      <c r="B14406" s="11" t="n"/>
      <c r="C14406" s="11" t="n"/>
      <c r="E14406" s="12">
        <f>IF($A14406="","",IF(ISNUMBER($A14406),$A14406,IFERROR(DATEVALUE($A14406),"")))</f>
        <v/>
      </c>
      <c r="F14406" s="12">
        <f>IF($B14406="","",IF(ISNUMBER($B14406),HOUR($B14406)*2+MINUTE($B14406)/30,IFERROR(VALUE(LEFT($B14406,FIND(":",$B14406)-1))*2+VALUE(MID($B14406,FIND(":",$B14406)+1,2))/30,"")))</f>
        <v/>
      </c>
      <c r="G14406" s="12">
        <f>IF($E14406="","",IF(WEEKDAY($E14406,2)&lt;6,1,0))</f>
        <v/>
      </c>
      <c r="H14406" s="12">
        <f>IF(OR($E14406="",$F14406=""),"",IF(AND($G14406=1,$F14406&gt;='Working Hours'!$C$8,$F14406&lt;'Working Hours'!$C$9),1,0))</f>
        <v/>
      </c>
    </row>
    <row r="14407">
      <c r="A14407" s="11" t="n"/>
      <c r="B14407" s="11" t="n"/>
      <c r="C14407" s="11" t="n"/>
      <c r="E14407" s="12">
        <f>IF($A14407="","",IF(ISNUMBER($A14407),$A14407,IFERROR(DATEVALUE($A14407),"")))</f>
        <v/>
      </c>
      <c r="F14407" s="12">
        <f>IF($B14407="","",IF(ISNUMBER($B14407),HOUR($B14407)*2+MINUTE($B14407)/30,IFERROR(VALUE(LEFT($B14407,FIND(":",$B14407)-1))*2+VALUE(MID($B14407,FIND(":",$B14407)+1,2))/30,"")))</f>
        <v/>
      </c>
      <c r="G14407" s="12">
        <f>IF($E14407="","",IF(WEEKDAY($E14407,2)&lt;6,1,0))</f>
        <v/>
      </c>
      <c r="H14407" s="12">
        <f>IF(OR($E14407="",$F14407=""),"",IF(AND($G14407=1,$F14407&gt;='Working Hours'!$C$8,$F14407&lt;'Working Hours'!$C$9),1,0))</f>
        <v/>
      </c>
    </row>
    <row r="14408">
      <c r="A14408" s="11" t="n"/>
      <c r="B14408" s="11" t="n"/>
      <c r="C14408" s="11" t="n"/>
      <c r="E14408" s="12">
        <f>IF($A14408="","",IF(ISNUMBER($A14408),$A14408,IFERROR(DATEVALUE($A14408),"")))</f>
        <v/>
      </c>
      <c r="F14408" s="12">
        <f>IF($B14408="","",IF(ISNUMBER($B14408),HOUR($B14408)*2+MINUTE($B14408)/30,IFERROR(VALUE(LEFT($B14408,FIND(":",$B14408)-1))*2+VALUE(MID($B14408,FIND(":",$B14408)+1,2))/30,"")))</f>
        <v/>
      </c>
      <c r="G14408" s="12">
        <f>IF($E14408="","",IF(WEEKDAY($E14408,2)&lt;6,1,0))</f>
        <v/>
      </c>
      <c r="H14408" s="12">
        <f>IF(OR($E14408="",$F14408=""),"",IF(AND($G14408=1,$F14408&gt;='Working Hours'!$C$8,$F14408&lt;'Working Hours'!$C$9),1,0))</f>
        <v/>
      </c>
    </row>
    <row r="14409">
      <c r="A14409" s="11" t="n"/>
      <c r="B14409" s="11" t="n"/>
      <c r="C14409" s="11" t="n"/>
      <c r="E14409" s="12">
        <f>IF($A14409="","",IF(ISNUMBER($A14409),$A14409,IFERROR(DATEVALUE($A14409),"")))</f>
        <v/>
      </c>
      <c r="F14409" s="12">
        <f>IF($B14409="","",IF(ISNUMBER($B14409),HOUR($B14409)*2+MINUTE($B14409)/30,IFERROR(VALUE(LEFT($B14409,FIND(":",$B14409)-1))*2+VALUE(MID($B14409,FIND(":",$B14409)+1,2))/30,"")))</f>
        <v/>
      </c>
      <c r="G14409" s="12">
        <f>IF($E14409="","",IF(WEEKDAY($E14409,2)&lt;6,1,0))</f>
        <v/>
      </c>
      <c r="H14409" s="12">
        <f>IF(OR($E14409="",$F14409=""),"",IF(AND($G14409=1,$F14409&gt;='Working Hours'!$C$8,$F14409&lt;'Working Hours'!$C$9),1,0))</f>
        <v/>
      </c>
    </row>
    <row r="14410">
      <c r="A14410" s="11" t="n"/>
      <c r="B14410" s="11" t="n"/>
      <c r="C14410" s="11" t="n"/>
      <c r="E14410" s="12">
        <f>IF($A14410="","",IF(ISNUMBER($A14410),$A14410,IFERROR(DATEVALUE($A14410),"")))</f>
        <v/>
      </c>
      <c r="F14410" s="12">
        <f>IF($B14410="","",IF(ISNUMBER($B14410),HOUR($B14410)*2+MINUTE($B14410)/30,IFERROR(VALUE(LEFT($B14410,FIND(":",$B14410)-1))*2+VALUE(MID($B14410,FIND(":",$B14410)+1,2))/30,"")))</f>
        <v/>
      </c>
      <c r="G14410" s="12">
        <f>IF($E14410="","",IF(WEEKDAY($E14410,2)&lt;6,1,0))</f>
        <v/>
      </c>
      <c r="H14410" s="12">
        <f>IF(OR($E14410="",$F14410=""),"",IF(AND($G14410=1,$F14410&gt;='Working Hours'!$C$8,$F14410&lt;'Working Hours'!$C$9),1,0))</f>
        <v/>
      </c>
    </row>
    <row r="14411">
      <c r="A14411" s="11" t="n"/>
      <c r="B14411" s="11" t="n"/>
      <c r="C14411" s="11" t="n"/>
      <c r="E14411" s="12">
        <f>IF($A14411="","",IF(ISNUMBER($A14411),$A14411,IFERROR(DATEVALUE($A14411),"")))</f>
        <v/>
      </c>
      <c r="F14411" s="12">
        <f>IF($B14411="","",IF(ISNUMBER($B14411),HOUR($B14411)*2+MINUTE($B14411)/30,IFERROR(VALUE(LEFT($B14411,FIND(":",$B14411)-1))*2+VALUE(MID($B14411,FIND(":",$B14411)+1,2))/30,"")))</f>
        <v/>
      </c>
      <c r="G14411" s="12">
        <f>IF($E14411="","",IF(WEEKDAY($E14411,2)&lt;6,1,0))</f>
        <v/>
      </c>
      <c r="H14411" s="12">
        <f>IF(OR($E14411="",$F14411=""),"",IF(AND($G14411=1,$F14411&gt;='Working Hours'!$C$8,$F14411&lt;'Working Hours'!$C$9),1,0))</f>
        <v/>
      </c>
    </row>
    <row r="14412">
      <c r="A14412" s="11" t="n"/>
      <c r="B14412" s="11" t="n"/>
      <c r="C14412" s="11" t="n"/>
      <c r="E14412" s="12">
        <f>IF($A14412="","",IF(ISNUMBER($A14412),$A14412,IFERROR(DATEVALUE($A14412),"")))</f>
        <v/>
      </c>
      <c r="F14412" s="12">
        <f>IF($B14412="","",IF(ISNUMBER($B14412),HOUR($B14412)*2+MINUTE($B14412)/30,IFERROR(VALUE(LEFT($B14412,FIND(":",$B14412)-1))*2+VALUE(MID($B14412,FIND(":",$B14412)+1,2))/30,"")))</f>
        <v/>
      </c>
      <c r="G14412" s="12">
        <f>IF($E14412="","",IF(WEEKDAY($E14412,2)&lt;6,1,0))</f>
        <v/>
      </c>
      <c r="H14412" s="12">
        <f>IF(OR($E14412="",$F14412=""),"",IF(AND($G14412=1,$F14412&gt;='Working Hours'!$C$8,$F14412&lt;'Working Hours'!$C$9),1,0))</f>
        <v/>
      </c>
    </row>
    <row r="14413">
      <c r="A14413" s="11" t="n"/>
      <c r="B14413" s="11" t="n"/>
      <c r="C14413" s="11" t="n"/>
      <c r="E14413" s="12">
        <f>IF($A14413="","",IF(ISNUMBER($A14413),$A14413,IFERROR(DATEVALUE($A14413),"")))</f>
        <v/>
      </c>
      <c r="F14413" s="12">
        <f>IF($B14413="","",IF(ISNUMBER($B14413),HOUR($B14413)*2+MINUTE($B14413)/30,IFERROR(VALUE(LEFT($B14413,FIND(":",$B14413)-1))*2+VALUE(MID($B14413,FIND(":",$B14413)+1,2))/30,"")))</f>
        <v/>
      </c>
      <c r="G14413" s="12">
        <f>IF($E14413="","",IF(WEEKDAY($E14413,2)&lt;6,1,0))</f>
        <v/>
      </c>
      <c r="H14413" s="12">
        <f>IF(OR($E14413="",$F14413=""),"",IF(AND($G14413=1,$F14413&gt;='Working Hours'!$C$8,$F14413&lt;'Working Hours'!$C$9),1,0))</f>
        <v/>
      </c>
    </row>
    <row r="14414">
      <c r="A14414" s="11" t="n"/>
      <c r="B14414" s="11" t="n"/>
      <c r="C14414" s="11" t="n"/>
      <c r="E14414" s="12">
        <f>IF($A14414="","",IF(ISNUMBER($A14414),$A14414,IFERROR(DATEVALUE($A14414),"")))</f>
        <v/>
      </c>
      <c r="F14414" s="12">
        <f>IF($B14414="","",IF(ISNUMBER($B14414),HOUR($B14414)*2+MINUTE($B14414)/30,IFERROR(VALUE(LEFT($B14414,FIND(":",$B14414)-1))*2+VALUE(MID($B14414,FIND(":",$B14414)+1,2))/30,"")))</f>
        <v/>
      </c>
      <c r="G14414" s="12">
        <f>IF($E14414="","",IF(WEEKDAY($E14414,2)&lt;6,1,0))</f>
        <v/>
      </c>
      <c r="H14414" s="12">
        <f>IF(OR($E14414="",$F14414=""),"",IF(AND($G14414=1,$F14414&gt;='Working Hours'!$C$8,$F14414&lt;'Working Hours'!$C$9),1,0))</f>
        <v/>
      </c>
    </row>
    <row r="14415">
      <c r="A14415" s="11" t="n"/>
      <c r="B14415" s="11" t="n"/>
      <c r="C14415" s="11" t="n"/>
      <c r="E14415" s="12">
        <f>IF($A14415="","",IF(ISNUMBER($A14415),$A14415,IFERROR(DATEVALUE($A14415),"")))</f>
        <v/>
      </c>
      <c r="F14415" s="12">
        <f>IF($B14415="","",IF(ISNUMBER($B14415),HOUR($B14415)*2+MINUTE($B14415)/30,IFERROR(VALUE(LEFT($B14415,FIND(":",$B14415)-1))*2+VALUE(MID($B14415,FIND(":",$B14415)+1,2))/30,"")))</f>
        <v/>
      </c>
      <c r="G14415" s="12">
        <f>IF($E14415="","",IF(WEEKDAY($E14415,2)&lt;6,1,0))</f>
        <v/>
      </c>
      <c r="H14415" s="12">
        <f>IF(OR($E14415="",$F14415=""),"",IF(AND($G14415=1,$F14415&gt;='Working Hours'!$C$8,$F14415&lt;'Working Hours'!$C$9),1,0))</f>
        <v/>
      </c>
    </row>
    <row r="14416">
      <c r="A14416" s="11" t="n"/>
      <c r="B14416" s="11" t="n"/>
      <c r="C14416" s="11" t="n"/>
      <c r="E14416" s="12">
        <f>IF($A14416="","",IF(ISNUMBER($A14416),$A14416,IFERROR(DATEVALUE($A14416),"")))</f>
        <v/>
      </c>
      <c r="F14416" s="12">
        <f>IF($B14416="","",IF(ISNUMBER($B14416),HOUR($B14416)*2+MINUTE($B14416)/30,IFERROR(VALUE(LEFT($B14416,FIND(":",$B14416)-1))*2+VALUE(MID($B14416,FIND(":",$B14416)+1,2))/30,"")))</f>
        <v/>
      </c>
      <c r="G14416" s="12">
        <f>IF($E14416="","",IF(WEEKDAY($E14416,2)&lt;6,1,0))</f>
        <v/>
      </c>
      <c r="H14416" s="12">
        <f>IF(OR($E14416="",$F14416=""),"",IF(AND($G14416=1,$F14416&gt;='Working Hours'!$C$8,$F14416&lt;'Working Hours'!$C$9),1,0))</f>
        <v/>
      </c>
    </row>
    <row r="14417">
      <c r="A14417" s="11" t="n"/>
      <c r="B14417" s="11" t="n"/>
      <c r="C14417" s="11" t="n"/>
      <c r="E14417" s="12">
        <f>IF($A14417="","",IF(ISNUMBER($A14417),$A14417,IFERROR(DATEVALUE($A14417),"")))</f>
        <v/>
      </c>
      <c r="F14417" s="12">
        <f>IF($B14417="","",IF(ISNUMBER($B14417),HOUR($B14417)*2+MINUTE($B14417)/30,IFERROR(VALUE(LEFT($B14417,FIND(":",$B14417)-1))*2+VALUE(MID($B14417,FIND(":",$B14417)+1,2))/30,"")))</f>
        <v/>
      </c>
      <c r="G14417" s="12">
        <f>IF($E14417="","",IF(WEEKDAY($E14417,2)&lt;6,1,0))</f>
        <v/>
      </c>
      <c r="H14417" s="12">
        <f>IF(OR($E14417="",$F14417=""),"",IF(AND($G14417=1,$F14417&gt;='Working Hours'!$C$8,$F14417&lt;'Working Hours'!$C$9),1,0))</f>
        <v/>
      </c>
    </row>
    <row r="14418">
      <c r="A14418" s="11" t="n"/>
      <c r="B14418" s="11" t="n"/>
      <c r="C14418" s="11" t="n"/>
      <c r="E14418" s="12">
        <f>IF($A14418="","",IF(ISNUMBER($A14418),$A14418,IFERROR(DATEVALUE($A14418),"")))</f>
        <v/>
      </c>
      <c r="F14418" s="12">
        <f>IF($B14418="","",IF(ISNUMBER($B14418),HOUR($B14418)*2+MINUTE($B14418)/30,IFERROR(VALUE(LEFT($B14418,FIND(":",$B14418)-1))*2+VALUE(MID($B14418,FIND(":",$B14418)+1,2))/30,"")))</f>
        <v/>
      </c>
      <c r="G14418" s="12">
        <f>IF($E14418="","",IF(WEEKDAY($E14418,2)&lt;6,1,0))</f>
        <v/>
      </c>
      <c r="H14418" s="12">
        <f>IF(OR($E14418="",$F14418=""),"",IF(AND($G14418=1,$F14418&gt;='Working Hours'!$C$8,$F14418&lt;'Working Hours'!$C$9),1,0))</f>
        <v/>
      </c>
    </row>
    <row r="14419">
      <c r="A14419" s="11" t="n"/>
      <c r="B14419" s="11" t="n"/>
      <c r="C14419" s="11" t="n"/>
      <c r="E14419" s="12">
        <f>IF($A14419="","",IF(ISNUMBER($A14419),$A14419,IFERROR(DATEVALUE($A14419),"")))</f>
        <v/>
      </c>
      <c r="F14419" s="12">
        <f>IF($B14419="","",IF(ISNUMBER($B14419),HOUR($B14419)*2+MINUTE($B14419)/30,IFERROR(VALUE(LEFT($B14419,FIND(":",$B14419)-1))*2+VALUE(MID($B14419,FIND(":",$B14419)+1,2))/30,"")))</f>
        <v/>
      </c>
      <c r="G14419" s="12">
        <f>IF($E14419="","",IF(WEEKDAY($E14419,2)&lt;6,1,0))</f>
        <v/>
      </c>
      <c r="H14419" s="12">
        <f>IF(OR($E14419="",$F14419=""),"",IF(AND($G14419=1,$F14419&gt;='Working Hours'!$C$8,$F14419&lt;'Working Hours'!$C$9),1,0))</f>
        <v/>
      </c>
    </row>
    <row r="14420">
      <c r="A14420" s="11" t="n"/>
      <c r="B14420" s="11" t="n"/>
      <c r="C14420" s="11" t="n"/>
      <c r="E14420" s="12">
        <f>IF($A14420="","",IF(ISNUMBER($A14420),$A14420,IFERROR(DATEVALUE($A14420),"")))</f>
        <v/>
      </c>
      <c r="F14420" s="12">
        <f>IF($B14420="","",IF(ISNUMBER($B14420),HOUR($B14420)*2+MINUTE($B14420)/30,IFERROR(VALUE(LEFT($B14420,FIND(":",$B14420)-1))*2+VALUE(MID($B14420,FIND(":",$B14420)+1,2))/30,"")))</f>
        <v/>
      </c>
      <c r="G14420" s="12">
        <f>IF($E14420="","",IF(WEEKDAY($E14420,2)&lt;6,1,0))</f>
        <v/>
      </c>
      <c r="H14420" s="12">
        <f>IF(OR($E14420="",$F14420=""),"",IF(AND($G14420=1,$F14420&gt;='Working Hours'!$C$8,$F14420&lt;'Working Hours'!$C$9),1,0))</f>
        <v/>
      </c>
    </row>
    <row r="14421">
      <c r="A14421" s="11" t="n"/>
      <c r="B14421" s="11" t="n"/>
      <c r="C14421" s="11" t="n"/>
      <c r="E14421" s="12">
        <f>IF($A14421="","",IF(ISNUMBER($A14421),$A14421,IFERROR(DATEVALUE($A14421),"")))</f>
        <v/>
      </c>
      <c r="F14421" s="12">
        <f>IF($B14421="","",IF(ISNUMBER($B14421),HOUR($B14421)*2+MINUTE($B14421)/30,IFERROR(VALUE(LEFT($B14421,FIND(":",$B14421)-1))*2+VALUE(MID($B14421,FIND(":",$B14421)+1,2))/30,"")))</f>
        <v/>
      </c>
      <c r="G14421" s="12">
        <f>IF($E14421="","",IF(WEEKDAY($E14421,2)&lt;6,1,0))</f>
        <v/>
      </c>
      <c r="H14421" s="12">
        <f>IF(OR($E14421="",$F14421=""),"",IF(AND($G14421=1,$F14421&gt;='Working Hours'!$C$8,$F14421&lt;'Working Hours'!$C$9),1,0))</f>
        <v/>
      </c>
    </row>
    <row r="14422">
      <c r="A14422" s="11" t="n"/>
      <c r="B14422" s="11" t="n"/>
      <c r="C14422" s="11" t="n"/>
      <c r="E14422" s="12">
        <f>IF($A14422="","",IF(ISNUMBER($A14422),$A14422,IFERROR(DATEVALUE($A14422),"")))</f>
        <v/>
      </c>
      <c r="F14422" s="12">
        <f>IF($B14422="","",IF(ISNUMBER($B14422),HOUR($B14422)*2+MINUTE($B14422)/30,IFERROR(VALUE(LEFT($B14422,FIND(":",$B14422)-1))*2+VALUE(MID($B14422,FIND(":",$B14422)+1,2))/30,"")))</f>
        <v/>
      </c>
      <c r="G14422" s="12">
        <f>IF($E14422="","",IF(WEEKDAY($E14422,2)&lt;6,1,0))</f>
        <v/>
      </c>
      <c r="H14422" s="12">
        <f>IF(OR($E14422="",$F14422=""),"",IF(AND($G14422=1,$F14422&gt;='Working Hours'!$C$8,$F14422&lt;'Working Hours'!$C$9),1,0))</f>
        <v/>
      </c>
    </row>
    <row r="14423">
      <c r="A14423" s="11" t="n"/>
      <c r="B14423" s="11" t="n"/>
      <c r="C14423" s="11" t="n"/>
      <c r="E14423" s="12">
        <f>IF($A14423="","",IF(ISNUMBER($A14423),$A14423,IFERROR(DATEVALUE($A14423),"")))</f>
        <v/>
      </c>
      <c r="F14423" s="12">
        <f>IF($B14423="","",IF(ISNUMBER($B14423),HOUR($B14423)*2+MINUTE($B14423)/30,IFERROR(VALUE(LEFT($B14423,FIND(":",$B14423)-1))*2+VALUE(MID($B14423,FIND(":",$B14423)+1,2))/30,"")))</f>
        <v/>
      </c>
      <c r="G14423" s="12">
        <f>IF($E14423="","",IF(WEEKDAY($E14423,2)&lt;6,1,0))</f>
        <v/>
      </c>
      <c r="H14423" s="12">
        <f>IF(OR($E14423="",$F14423=""),"",IF(AND($G14423=1,$F14423&gt;='Working Hours'!$C$8,$F14423&lt;'Working Hours'!$C$9),1,0))</f>
        <v/>
      </c>
    </row>
    <row r="14424">
      <c r="A14424" s="11" t="n"/>
      <c r="B14424" s="11" t="n"/>
      <c r="C14424" s="11" t="n"/>
      <c r="E14424" s="12">
        <f>IF($A14424="","",IF(ISNUMBER($A14424),$A14424,IFERROR(DATEVALUE($A14424),"")))</f>
        <v/>
      </c>
      <c r="F14424" s="12">
        <f>IF($B14424="","",IF(ISNUMBER($B14424),HOUR($B14424)*2+MINUTE($B14424)/30,IFERROR(VALUE(LEFT($B14424,FIND(":",$B14424)-1))*2+VALUE(MID($B14424,FIND(":",$B14424)+1,2))/30,"")))</f>
        <v/>
      </c>
      <c r="G14424" s="12">
        <f>IF($E14424="","",IF(WEEKDAY($E14424,2)&lt;6,1,0))</f>
        <v/>
      </c>
      <c r="H14424" s="12">
        <f>IF(OR($E14424="",$F14424=""),"",IF(AND($G14424=1,$F14424&gt;='Working Hours'!$C$8,$F14424&lt;'Working Hours'!$C$9),1,0))</f>
        <v/>
      </c>
    </row>
    <row r="14425">
      <c r="A14425" s="11" t="n"/>
      <c r="B14425" s="11" t="n"/>
      <c r="C14425" s="11" t="n"/>
      <c r="E14425" s="12">
        <f>IF($A14425="","",IF(ISNUMBER($A14425),$A14425,IFERROR(DATEVALUE($A14425),"")))</f>
        <v/>
      </c>
      <c r="F14425" s="12">
        <f>IF($B14425="","",IF(ISNUMBER($B14425),HOUR($B14425)*2+MINUTE($B14425)/30,IFERROR(VALUE(LEFT($B14425,FIND(":",$B14425)-1))*2+VALUE(MID($B14425,FIND(":",$B14425)+1,2))/30,"")))</f>
        <v/>
      </c>
      <c r="G14425" s="12">
        <f>IF($E14425="","",IF(WEEKDAY($E14425,2)&lt;6,1,0))</f>
        <v/>
      </c>
      <c r="H14425" s="12">
        <f>IF(OR($E14425="",$F14425=""),"",IF(AND($G14425=1,$F14425&gt;='Working Hours'!$C$8,$F14425&lt;'Working Hours'!$C$9),1,0))</f>
        <v/>
      </c>
    </row>
    <row r="14426">
      <c r="A14426" s="11" t="n"/>
      <c r="B14426" s="11" t="n"/>
      <c r="C14426" s="11" t="n"/>
      <c r="E14426" s="12">
        <f>IF($A14426="","",IF(ISNUMBER($A14426),$A14426,IFERROR(DATEVALUE($A14426),"")))</f>
        <v/>
      </c>
      <c r="F14426" s="12">
        <f>IF($B14426="","",IF(ISNUMBER($B14426),HOUR($B14426)*2+MINUTE($B14426)/30,IFERROR(VALUE(LEFT($B14426,FIND(":",$B14426)-1))*2+VALUE(MID($B14426,FIND(":",$B14426)+1,2))/30,"")))</f>
        <v/>
      </c>
      <c r="G14426" s="12">
        <f>IF($E14426="","",IF(WEEKDAY($E14426,2)&lt;6,1,0))</f>
        <v/>
      </c>
      <c r="H14426" s="12">
        <f>IF(OR($E14426="",$F14426=""),"",IF(AND($G14426=1,$F14426&gt;='Working Hours'!$C$8,$F14426&lt;'Working Hours'!$C$9),1,0))</f>
        <v/>
      </c>
    </row>
    <row r="14427">
      <c r="A14427" s="11" t="n"/>
      <c r="B14427" s="11" t="n"/>
      <c r="C14427" s="11" t="n"/>
      <c r="E14427" s="12">
        <f>IF($A14427="","",IF(ISNUMBER($A14427),$A14427,IFERROR(DATEVALUE($A14427),"")))</f>
        <v/>
      </c>
      <c r="F14427" s="12">
        <f>IF($B14427="","",IF(ISNUMBER($B14427),HOUR($B14427)*2+MINUTE($B14427)/30,IFERROR(VALUE(LEFT($B14427,FIND(":",$B14427)-1))*2+VALUE(MID($B14427,FIND(":",$B14427)+1,2))/30,"")))</f>
        <v/>
      </c>
      <c r="G14427" s="12">
        <f>IF($E14427="","",IF(WEEKDAY($E14427,2)&lt;6,1,0))</f>
        <v/>
      </c>
      <c r="H14427" s="12">
        <f>IF(OR($E14427="",$F14427=""),"",IF(AND($G14427=1,$F14427&gt;='Working Hours'!$C$8,$F14427&lt;'Working Hours'!$C$9),1,0))</f>
        <v/>
      </c>
    </row>
    <row r="14428">
      <c r="A14428" s="11" t="n"/>
      <c r="B14428" s="11" t="n"/>
      <c r="C14428" s="11" t="n"/>
      <c r="E14428" s="12">
        <f>IF($A14428="","",IF(ISNUMBER($A14428),$A14428,IFERROR(DATEVALUE($A14428),"")))</f>
        <v/>
      </c>
      <c r="F14428" s="12">
        <f>IF($B14428="","",IF(ISNUMBER($B14428),HOUR($B14428)*2+MINUTE($B14428)/30,IFERROR(VALUE(LEFT($B14428,FIND(":",$B14428)-1))*2+VALUE(MID($B14428,FIND(":",$B14428)+1,2))/30,"")))</f>
        <v/>
      </c>
      <c r="G14428" s="12">
        <f>IF($E14428="","",IF(WEEKDAY($E14428,2)&lt;6,1,0))</f>
        <v/>
      </c>
      <c r="H14428" s="12">
        <f>IF(OR($E14428="",$F14428=""),"",IF(AND($G14428=1,$F14428&gt;='Working Hours'!$C$8,$F14428&lt;'Working Hours'!$C$9),1,0))</f>
        <v/>
      </c>
    </row>
    <row r="14429">
      <c r="A14429" s="11" t="n"/>
      <c r="B14429" s="11" t="n"/>
      <c r="C14429" s="11" t="n"/>
      <c r="E14429" s="12">
        <f>IF($A14429="","",IF(ISNUMBER($A14429),$A14429,IFERROR(DATEVALUE($A14429),"")))</f>
        <v/>
      </c>
      <c r="F14429" s="12">
        <f>IF($B14429="","",IF(ISNUMBER($B14429),HOUR($B14429)*2+MINUTE($B14429)/30,IFERROR(VALUE(LEFT($B14429,FIND(":",$B14429)-1))*2+VALUE(MID($B14429,FIND(":",$B14429)+1,2))/30,"")))</f>
        <v/>
      </c>
      <c r="G14429" s="12">
        <f>IF($E14429="","",IF(WEEKDAY($E14429,2)&lt;6,1,0))</f>
        <v/>
      </c>
      <c r="H14429" s="12">
        <f>IF(OR($E14429="",$F14429=""),"",IF(AND($G14429=1,$F14429&gt;='Working Hours'!$C$8,$F14429&lt;'Working Hours'!$C$9),1,0))</f>
        <v/>
      </c>
    </row>
    <row r="14430">
      <c r="A14430" s="11" t="n"/>
      <c r="B14430" s="11" t="n"/>
      <c r="C14430" s="11" t="n"/>
      <c r="E14430" s="12">
        <f>IF($A14430="","",IF(ISNUMBER($A14430),$A14430,IFERROR(DATEVALUE($A14430),"")))</f>
        <v/>
      </c>
      <c r="F14430" s="12">
        <f>IF($B14430="","",IF(ISNUMBER($B14430),HOUR($B14430)*2+MINUTE($B14430)/30,IFERROR(VALUE(LEFT($B14430,FIND(":",$B14430)-1))*2+VALUE(MID($B14430,FIND(":",$B14430)+1,2))/30,"")))</f>
        <v/>
      </c>
      <c r="G14430" s="12">
        <f>IF($E14430="","",IF(WEEKDAY($E14430,2)&lt;6,1,0))</f>
        <v/>
      </c>
      <c r="H14430" s="12">
        <f>IF(OR($E14430="",$F14430=""),"",IF(AND($G14430=1,$F14430&gt;='Working Hours'!$C$8,$F14430&lt;'Working Hours'!$C$9),1,0))</f>
        <v/>
      </c>
    </row>
    <row r="14431">
      <c r="A14431" s="11" t="n"/>
      <c r="B14431" s="11" t="n"/>
      <c r="C14431" s="11" t="n"/>
      <c r="E14431" s="12">
        <f>IF($A14431="","",IF(ISNUMBER($A14431),$A14431,IFERROR(DATEVALUE($A14431),"")))</f>
        <v/>
      </c>
      <c r="F14431" s="12">
        <f>IF($B14431="","",IF(ISNUMBER($B14431),HOUR($B14431)*2+MINUTE($B14431)/30,IFERROR(VALUE(LEFT($B14431,FIND(":",$B14431)-1))*2+VALUE(MID($B14431,FIND(":",$B14431)+1,2))/30,"")))</f>
        <v/>
      </c>
      <c r="G14431" s="12">
        <f>IF($E14431="","",IF(WEEKDAY($E14431,2)&lt;6,1,0))</f>
        <v/>
      </c>
      <c r="H14431" s="12">
        <f>IF(OR($E14431="",$F14431=""),"",IF(AND($G14431=1,$F14431&gt;='Working Hours'!$C$8,$F14431&lt;'Working Hours'!$C$9),1,0))</f>
        <v/>
      </c>
    </row>
    <row r="14432">
      <c r="A14432" s="11" t="n"/>
      <c r="B14432" s="11" t="n"/>
      <c r="C14432" s="11" t="n"/>
      <c r="E14432" s="12">
        <f>IF($A14432="","",IF(ISNUMBER($A14432),$A14432,IFERROR(DATEVALUE($A14432),"")))</f>
        <v/>
      </c>
      <c r="F14432" s="12">
        <f>IF($B14432="","",IF(ISNUMBER($B14432),HOUR($B14432)*2+MINUTE($B14432)/30,IFERROR(VALUE(LEFT($B14432,FIND(":",$B14432)-1))*2+VALUE(MID($B14432,FIND(":",$B14432)+1,2))/30,"")))</f>
        <v/>
      </c>
      <c r="G14432" s="12">
        <f>IF($E14432="","",IF(WEEKDAY($E14432,2)&lt;6,1,0))</f>
        <v/>
      </c>
      <c r="H14432" s="12">
        <f>IF(OR($E14432="",$F14432=""),"",IF(AND($G14432=1,$F14432&gt;='Working Hours'!$C$8,$F14432&lt;'Working Hours'!$C$9),1,0))</f>
        <v/>
      </c>
    </row>
    <row r="14433">
      <c r="A14433" s="11" t="n"/>
      <c r="B14433" s="11" t="n"/>
      <c r="C14433" s="11" t="n"/>
      <c r="E14433" s="12">
        <f>IF($A14433="","",IF(ISNUMBER($A14433),$A14433,IFERROR(DATEVALUE($A14433),"")))</f>
        <v/>
      </c>
      <c r="F14433" s="12">
        <f>IF($B14433="","",IF(ISNUMBER($B14433),HOUR($B14433)*2+MINUTE($B14433)/30,IFERROR(VALUE(LEFT($B14433,FIND(":",$B14433)-1))*2+VALUE(MID($B14433,FIND(":",$B14433)+1,2))/30,"")))</f>
        <v/>
      </c>
      <c r="G14433" s="12">
        <f>IF($E14433="","",IF(WEEKDAY($E14433,2)&lt;6,1,0))</f>
        <v/>
      </c>
      <c r="H14433" s="12">
        <f>IF(OR($E14433="",$F14433=""),"",IF(AND($G14433=1,$F14433&gt;='Working Hours'!$C$8,$F14433&lt;'Working Hours'!$C$9),1,0))</f>
        <v/>
      </c>
    </row>
    <row r="14434">
      <c r="A14434" s="11" t="n"/>
      <c r="B14434" s="11" t="n"/>
      <c r="C14434" s="11" t="n"/>
      <c r="E14434" s="12">
        <f>IF($A14434="","",IF(ISNUMBER($A14434),$A14434,IFERROR(DATEVALUE($A14434),"")))</f>
        <v/>
      </c>
      <c r="F14434" s="12">
        <f>IF($B14434="","",IF(ISNUMBER($B14434),HOUR($B14434)*2+MINUTE($B14434)/30,IFERROR(VALUE(LEFT($B14434,FIND(":",$B14434)-1))*2+VALUE(MID($B14434,FIND(":",$B14434)+1,2))/30,"")))</f>
        <v/>
      </c>
      <c r="G14434" s="12">
        <f>IF($E14434="","",IF(WEEKDAY($E14434,2)&lt;6,1,0))</f>
        <v/>
      </c>
      <c r="H14434" s="12">
        <f>IF(OR($E14434="",$F14434=""),"",IF(AND($G14434=1,$F14434&gt;='Working Hours'!$C$8,$F14434&lt;'Working Hours'!$C$9),1,0))</f>
        <v/>
      </c>
    </row>
    <row r="14435">
      <c r="A14435" s="11" t="n"/>
      <c r="B14435" s="11" t="n"/>
      <c r="C14435" s="11" t="n"/>
      <c r="E14435" s="12">
        <f>IF($A14435="","",IF(ISNUMBER($A14435),$A14435,IFERROR(DATEVALUE($A14435),"")))</f>
        <v/>
      </c>
      <c r="F14435" s="12">
        <f>IF($B14435="","",IF(ISNUMBER($B14435),HOUR($B14435)*2+MINUTE($B14435)/30,IFERROR(VALUE(LEFT($B14435,FIND(":",$B14435)-1))*2+VALUE(MID($B14435,FIND(":",$B14435)+1,2))/30,"")))</f>
        <v/>
      </c>
      <c r="G14435" s="12">
        <f>IF($E14435="","",IF(WEEKDAY($E14435,2)&lt;6,1,0))</f>
        <v/>
      </c>
      <c r="H14435" s="12">
        <f>IF(OR($E14435="",$F14435=""),"",IF(AND($G14435=1,$F14435&gt;='Working Hours'!$C$8,$F14435&lt;'Working Hours'!$C$9),1,0))</f>
        <v/>
      </c>
    </row>
    <row r="14436">
      <c r="A14436" s="11" t="n"/>
      <c r="B14436" s="11" t="n"/>
      <c r="C14436" s="11" t="n"/>
      <c r="E14436" s="12">
        <f>IF($A14436="","",IF(ISNUMBER($A14436),$A14436,IFERROR(DATEVALUE($A14436),"")))</f>
        <v/>
      </c>
      <c r="F14436" s="12">
        <f>IF($B14436="","",IF(ISNUMBER($B14436),HOUR($B14436)*2+MINUTE($B14436)/30,IFERROR(VALUE(LEFT($B14436,FIND(":",$B14436)-1))*2+VALUE(MID($B14436,FIND(":",$B14436)+1,2))/30,"")))</f>
        <v/>
      </c>
      <c r="G14436" s="12">
        <f>IF($E14436="","",IF(WEEKDAY($E14436,2)&lt;6,1,0))</f>
        <v/>
      </c>
      <c r="H14436" s="12">
        <f>IF(OR($E14436="",$F14436=""),"",IF(AND($G14436=1,$F14436&gt;='Working Hours'!$C$8,$F14436&lt;'Working Hours'!$C$9),1,0))</f>
        <v/>
      </c>
    </row>
    <row r="14437">
      <c r="A14437" s="11" t="n"/>
      <c r="B14437" s="11" t="n"/>
      <c r="C14437" s="11" t="n"/>
      <c r="E14437" s="12">
        <f>IF($A14437="","",IF(ISNUMBER($A14437),$A14437,IFERROR(DATEVALUE($A14437),"")))</f>
        <v/>
      </c>
      <c r="F14437" s="12">
        <f>IF($B14437="","",IF(ISNUMBER($B14437),HOUR($B14437)*2+MINUTE($B14437)/30,IFERROR(VALUE(LEFT($B14437,FIND(":",$B14437)-1))*2+VALUE(MID($B14437,FIND(":",$B14437)+1,2))/30,"")))</f>
        <v/>
      </c>
      <c r="G14437" s="12">
        <f>IF($E14437="","",IF(WEEKDAY($E14437,2)&lt;6,1,0))</f>
        <v/>
      </c>
      <c r="H14437" s="12">
        <f>IF(OR($E14437="",$F14437=""),"",IF(AND($G14437=1,$F14437&gt;='Working Hours'!$C$8,$F14437&lt;'Working Hours'!$C$9),1,0))</f>
        <v/>
      </c>
    </row>
    <row r="14438">
      <c r="A14438" s="11" t="n"/>
      <c r="B14438" s="11" t="n"/>
      <c r="C14438" s="11" t="n"/>
      <c r="E14438" s="12">
        <f>IF($A14438="","",IF(ISNUMBER($A14438),$A14438,IFERROR(DATEVALUE($A14438),"")))</f>
        <v/>
      </c>
      <c r="F14438" s="12">
        <f>IF($B14438="","",IF(ISNUMBER($B14438),HOUR($B14438)*2+MINUTE($B14438)/30,IFERROR(VALUE(LEFT($B14438,FIND(":",$B14438)-1))*2+VALUE(MID($B14438,FIND(":",$B14438)+1,2))/30,"")))</f>
        <v/>
      </c>
      <c r="G14438" s="12">
        <f>IF($E14438="","",IF(WEEKDAY($E14438,2)&lt;6,1,0))</f>
        <v/>
      </c>
      <c r="H14438" s="12">
        <f>IF(OR($E14438="",$F14438=""),"",IF(AND($G14438=1,$F14438&gt;='Working Hours'!$C$8,$F14438&lt;'Working Hours'!$C$9),1,0))</f>
        <v/>
      </c>
    </row>
    <row r="14439">
      <c r="A14439" s="11" t="n"/>
      <c r="B14439" s="11" t="n"/>
      <c r="C14439" s="11" t="n"/>
      <c r="E14439" s="12">
        <f>IF($A14439="","",IF(ISNUMBER($A14439),$A14439,IFERROR(DATEVALUE($A14439),"")))</f>
        <v/>
      </c>
      <c r="F14439" s="12">
        <f>IF($B14439="","",IF(ISNUMBER($B14439),HOUR($B14439)*2+MINUTE($B14439)/30,IFERROR(VALUE(LEFT($B14439,FIND(":",$B14439)-1))*2+VALUE(MID($B14439,FIND(":",$B14439)+1,2))/30,"")))</f>
        <v/>
      </c>
      <c r="G14439" s="12">
        <f>IF($E14439="","",IF(WEEKDAY($E14439,2)&lt;6,1,0))</f>
        <v/>
      </c>
      <c r="H14439" s="12">
        <f>IF(OR($E14439="",$F14439=""),"",IF(AND($G14439=1,$F14439&gt;='Working Hours'!$C$8,$F14439&lt;'Working Hours'!$C$9),1,0))</f>
        <v/>
      </c>
    </row>
    <row r="14440">
      <c r="A14440" s="11" t="n"/>
      <c r="B14440" s="11" t="n"/>
      <c r="C14440" s="11" t="n"/>
      <c r="E14440" s="12">
        <f>IF($A14440="","",IF(ISNUMBER($A14440),$A14440,IFERROR(DATEVALUE($A14440),"")))</f>
        <v/>
      </c>
      <c r="F14440" s="12">
        <f>IF($B14440="","",IF(ISNUMBER($B14440),HOUR($B14440)*2+MINUTE($B14440)/30,IFERROR(VALUE(LEFT($B14440,FIND(":",$B14440)-1))*2+VALUE(MID($B14440,FIND(":",$B14440)+1,2))/30,"")))</f>
        <v/>
      </c>
      <c r="G14440" s="12">
        <f>IF($E14440="","",IF(WEEKDAY($E14440,2)&lt;6,1,0))</f>
        <v/>
      </c>
      <c r="H14440" s="12">
        <f>IF(OR($E14440="",$F14440=""),"",IF(AND($G14440=1,$F14440&gt;='Working Hours'!$C$8,$F14440&lt;'Working Hours'!$C$9),1,0))</f>
        <v/>
      </c>
    </row>
    <row r="14441">
      <c r="A14441" s="11" t="n"/>
      <c r="B14441" s="11" t="n"/>
      <c r="C14441" s="11" t="n"/>
      <c r="E14441" s="12">
        <f>IF($A14441="","",IF(ISNUMBER($A14441),$A14441,IFERROR(DATEVALUE($A14441),"")))</f>
        <v/>
      </c>
      <c r="F14441" s="12">
        <f>IF($B14441="","",IF(ISNUMBER($B14441),HOUR($B14441)*2+MINUTE($B14441)/30,IFERROR(VALUE(LEFT($B14441,FIND(":",$B14441)-1))*2+VALUE(MID($B14441,FIND(":",$B14441)+1,2))/30,"")))</f>
        <v/>
      </c>
      <c r="G14441" s="12">
        <f>IF($E14441="","",IF(WEEKDAY($E14441,2)&lt;6,1,0))</f>
        <v/>
      </c>
      <c r="H14441" s="12">
        <f>IF(OR($E14441="",$F14441=""),"",IF(AND($G14441=1,$F14441&gt;='Working Hours'!$C$8,$F14441&lt;'Working Hours'!$C$9),1,0))</f>
        <v/>
      </c>
    </row>
    <row r="14442">
      <c r="A14442" s="11" t="n"/>
      <c r="B14442" s="11" t="n"/>
      <c r="C14442" s="11" t="n"/>
      <c r="E14442" s="12">
        <f>IF($A14442="","",IF(ISNUMBER($A14442),$A14442,IFERROR(DATEVALUE($A14442),"")))</f>
        <v/>
      </c>
      <c r="F14442" s="12">
        <f>IF($B14442="","",IF(ISNUMBER($B14442),HOUR($B14442)*2+MINUTE($B14442)/30,IFERROR(VALUE(LEFT($B14442,FIND(":",$B14442)-1))*2+VALUE(MID($B14442,FIND(":",$B14442)+1,2))/30,"")))</f>
        <v/>
      </c>
      <c r="G14442" s="12">
        <f>IF($E14442="","",IF(WEEKDAY($E14442,2)&lt;6,1,0))</f>
        <v/>
      </c>
      <c r="H14442" s="12">
        <f>IF(OR($E14442="",$F14442=""),"",IF(AND($G14442=1,$F14442&gt;='Working Hours'!$C$8,$F14442&lt;'Working Hours'!$C$9),1,0))</f>
        <v/>
      </c>
    </row>
    <row r="14443">
      <c r="A14443" s="11" t="n"/>
      <c r="B14443" s="11" t="n"/>
      <c r="C14443" s="11" t="n"/>
      <c r="E14443" s="12">
        <f>IF($A14443="","",IF(ISNUMBER($A14443),$A14443,IFERROR(DATEVALUE($A14443),"")))</f>
        <v/>
      </c>
      <c r="F14443" s="12">
        <f>IF($B14443="","",IF(ISNUMBER($B14443),HOUR($B14443)*2+MINUTE($B14443)/30,IFERROR(VALUE(LEFT($B14443,FIND(":",$B14443)-1))*2+VALUE(MID($B14443,FIND(":",$B14443)+1,2))/30,"")))</f>
        <v/>
      </c>
      <c r="G14443" s="12">
        <f>IF($E14443="","",IF(WEEKDAY($E14443,2)&lt;6,1,0))</f>
        <v/>
      </c>
      <c r="H14443" s="12">
        <f>IF(OR($E14443="",$F14443=""),"",IF(AND($G14443=1,$F14443&gt;='Working Hours'!$C$8,$F14443&lt;'Working Hours'!$C$9),1,0))</f>
        <v/>
      </c>
    </row>
    <row r="14444">
      <c r="A14444" s="11" t="n"/>
      <c r="B14444" s="11" t="n"/>
      <c r="C14444" s="11" t="n"/>
      <c r="E14444" s="12">
        <f>IF($A14444="","",IF(ISNUMBER($A14444),$A14444,IFERROR(DATEVALUE($A14444),"")))</f>
        <v/>
      </c>
      <c r="F14444" s="12">
        <f>IF($B14444="","",IF(ISNUMBER($B14444),HOUR($B14444)*2+MINUTE($B14444)/30,IFERROR(VALUE(LEFT($B14444,FIND(":",$B14444)-1))*2+VALUE(MID($B14444,FIND(":",$B14444)+1,2))/30,"")))</f>
        <v/>
      </c>
      <c r="G14444" s="12">
        <f>IF($E14444="","",IF(WEEKDAY($E14444,2)&lt;6,1,0))</f>
        <v/>
      </c>
      <c r="H14444" s="12">
        <f>IF(OR($E14444="",$F14444=""),"",IF(AND($G14444=1,$F14444&gt;='Working Hours'!$C$8,$F14444&lt;'Working Hours'!$C$9),1,0))</f>
        <v/>
      </c>
    </row>
    <row r="14445">
      <c r="A14445" s="11" t="n"/>
      <c r="B14445" s="11" t="n"/>
      <c r="C14445" s="11" t="n"/>
      <c r="E14445" s="12">
        <f>IF($A14445="","",IF(ISNUMBER($A14445),$A14445,IFERROR(DATEVALUE($A14445),"")))</f>
        <v/>
      </c>
      <c r="F14445" s="12">
        <f>IF($B14445="","",IF(ISNUMBER($B14445),HOUR($B14445)*2+MINUTE($B14445)/30,IFERROR(VALUE(LEFT($B14445,FIND(":",$B14445)-1))*2+VALUE(MID($B14445,FIND(":",$B14445)+1,2))/30,"")))</f>
        <v/>
      </c>
      <c r="G14445" s="12">
        <f>IF($E14445="","",IF(WEEKDAY($E14445,2)&lt;6,1,0))</f>
        <v/>
      </c>
      <c r="H14445" s="12">
        <f>IF(OR($E14445="",$F14445=""),"",IF(AND($G14445=1,$F14445&gt;='Working Hours'!$C$8,$F14445&lt;'Working Hours'!$C$9),1,0))</f>
        <v/>
      </c>
    </row>
    <row r="14446">
      <c r="A14446" s="11" t="n"/>
      <c r="B14446" s="11" t="n"/>
      <c r="C14446" s="11" t="n"/>
      <c r="E14446" s="12">
        <f>IF($A14446="","",IF(ISNUMBER($A14446),$A14446,IFERROR(DATEVALUE($A14446),"")))</f>
        <v/>
      </c>
      <c r="F14446" s="12">
        <f>IF($B14446="","",IF(ISNUMBER($B14446),HOUR($B14446)*2+MINUTE($B14446)/30,IFERROR(VALUE(LEFT($B14446,FIND(":",$B14446)-1))*2+VALUE(MID($B14446,FIND(":",$B14446)+1,2))/30,"")))</f>
        <v/>
      </c>
      <c r="G14446" s="12">
        <f>IF($E14446="","",IF(WEEKDAY($E14446,2)&lt;6,1,0))</f>
        <v/>
      </c>
      <c r="H14446" s="12">
        <f>IF(OR($E14446="",$F14446=""),"",IF(AND($G14446=1,$F14446&gt;='Working Hours'!$C$8,$F14446&lt;'Working Hours'!$C$9),1,0))</f>
        <v/>
      </c>
    </row>
    <row r="14447">
      <c r="A14447" s="11" t="n"/>
      <c r="B14447" s="11" t="n"/>
      <c r="C14447" s="11" t="n"/>
      <c r="E14447" s="12">
        <f>IF($A14447="","",IF(ISNUMBER($A14447),$A14447,IFERROR(DATEVALUE($A14447),"")))</f>
        <v/>
      </c>
      <c r="F14447" s="12">
        <f>IF($B14447="","",IF(ISNUMBER($B14447),HOUR($B14447)*2+MINUTE($B14447)/30,IFERROR(VALUE(LEFT($B14447,FIND(":",$B14447)-1))*2+VALUE(MID($B14447,FIND(":",$B14447)+1,2))/30,"")))</f>
        <v/>
      </c>
      <c r="G14447" s="12">
        <f>IF($E14447="","",IF(WEEKDAY($E14447,2)&lt;6,1,0))</f>
        <v/>
      </c>
      <c r="H14447" s="12">
        <f>IF(OR($E14447="",$F14447=""),"",IF(AND($G14447=1,$F14447&gt;='Working Hours'!$C$8,$F14447&lt;'Working Hours'!$C$9),1,0))</f>
        <v/>
      </c>
    </row>
    <row r="14448">
      <c r="A14448" s="11" t="n"/>
      <c r="B14448" s="11" t="n"/>
      <c r="C14448" s="11" t="n"/>
      <c r="E14448" s="12">
        <f>IF($A14448="","",IF(ISNUMBER($A14448),$A14448,IFERROR(DATEVALUE($A14448),"")))</f>
        <v/>
      </c>
      <c r="F14448" s="12">
        <f>IF($B14448="","",IF(ISNUMBER($B14448),HOUR($B14448)*2+MINUTE($B14448)/30,IFERROR(VALUE(LEFT($B14448,FIND(":",$B14448)-1))*2+VALUE(MID($B14448,FIND(":",$B14448)+1,2))/30,"")))</f>
        <v/>
      </c>
      <c r="G14448" s="12">
        <f>IF($E14448="","",IF(WEEKDAY($E14448,2)&lt;6,1,0))</f>
        <v/>
      </c>
      <c r="H14448" s="12">
        <f>IF(OR($E14448="",$F14448=""),"",IF(AND($G14448=1,$F14448&gt;='Working Hours'!$C$8,$F14448&lt;'Working Hours'!$C$9),1,0))</f>
        <v/>
      </c>
    </row>
    <row r="14449">
      <c r="A14449" s="11" t="n"/>
      <c r="B14449" s="11" t="n"/>
      <c r="C14449" s="11" t="n"/>
      <c r="E14449" s="12">
        <f>IF($A14449="","",IF(ISNUMBER($A14449),$A14449,IFERROR(DATEVALUE($A14449),"")))</f>
        <v/>
      </c>
      <c r="F14449" s="12">
        <f>IF($B14449="","",IF(ISNUMBER($B14449),HOUR($B14449)*2+MINUTE($B14449)/30,IFERROR(VALUE(LEFT($B14449,FIND(":",$B14449)-1))*2+VALUE(MID($B14449,FIND(":",$B14449)+1,2))/30,"")))</f>
        <v/>
      </c>
      <c r="G14449" s="12">
        <f>IF($E14449="","",IF(WEEKDAY($E14449,2)&lt;6,1,0))</f>
        <v/>
      </c>
      <c r="H14449" s="12">
        <f>IF(OR($E14449="",$F14449=""),"",IF(AND($G14449=1,$F14449&gt;='Working Hours'!$C$8,$F14449&lt;'Working Hours'!$C$9),1,0))</f>
        <v/>
      </c>
    </row>
    <row r="14450">
      <c r="A14450" s="11" t="n"/>
      <c r="B14450" s="11" t="n"/>
      <c r="C14450" s="11" t="n"/>
      <c r="E14450" s="12">
        <f>IF($A14450="","",IF(ISNUMBER($A14450),$A14450,IFERROR(DATEVALUE($A14450),"")))</f>
        <v/>
      </c>
      <c r="F14450" s="12">
        <f>IF($B14450="","",IF(ISNUMBER($B14450),HOUR($B14450)*2+MINUTE($B14450)/30,IFERROR(VALUE(LEFT($B14450,FIND(":",$B14450)-1))*2+VALUE(MID($B14450,FIND(":",$B14450)+1,2))/30,"")))</f>
        <v/>
      </c>
      <c r="G14450" s="12">
        <f>IF($E14450="","",IF(WEEKDAY($E14450,2)&lt;6,1,0))</f>
        <v/>
      </c>
      <c r="H14450" s="12">
        <f>IF(OR($E14450="",$F14450=""),"",IF(AND($G14450=1,$F14450&gt;='Working Hours'!$C$8,$F14450&lt;'Working Hours'!$C$9),1,0))</f>
        <v/>
      </c>
    </row>
    <row r="14451">
      <c r="A14451" s="11" t="n"/>
      <c r="B14451" s="11" t="n"/>
      <c r="C14451" s="11" t="n"/>
      <c r="E14451" s="12">
        <f>IF($A14451="","",IF(ISNUMBER($A14451),$A14451,IFERROR(DATEVALUE($A14451),"")))</f>
        <v/>
      </c>
      <c r="F14451" s="12">
        <f>IF($B14451="","",IF(ISNUMBER($B14451),HOUR($B14451)*2+MINUTE($B14451)/30,IFERROR(VALUE(LEFT($B14451,FIND(":",$B14451)-1))*2+VALUE(MID($B14451,FIND(":",$B14451)+1,2))/30,"")))</f>
        <v/>
      </c>
      <c r="G14451" s="12">
        <f>IF($E14451="","",IF(WEEKDAY($E14451,2)&lt;6,1,0))</f>
        <v/>
      </c>
      <c r="H14451" s="12">
        <f>IF(OR($E14451="",$F14451=""),"",IF(AND($G14451=1,$F14451&gt;='Working Hours'!$C$8,$F14451&lt;'Working Hours'!$C$9),1,0))</f>
        <v/>
      </c>
    </row>
    <row r="14452">
      <c r="A14452" s="11" t="n"/>
      <c r="B14452" s="11" t="n"/>
      <c r="C14452" s="11" t="n"/>
      <c r="E14452" s="12">
        <f>IF($A14452="","",IF(ISNUMBER($A14452),$A14452,IFERROR(DATEVALUE($A14452),"")))</f>
        <v/>
      </c>
      <c r="F14452" s="12">
        <f>IF($B14452="","",IF(ISNUMBER($B14452),HOUR($B14452)*2+MINUTE($B14452)/30,IFERROR(VALUE(LEFT($B14452,FIND(":",$B14452)-1))*2+VALUE(MID($B14452,FIND(":",$B14452)+1,2))/30,"")))</f>
        <v/>
      </c>
      <c r="G14452" s="12">
        <f>IF($E14452="","",IF(WEEKDAY($E14452,2)&lt;6,1,0))</f>
        <v/>
      </c>
      <c r="H14452" s="12">
        <f>IF(OR($E14452="",$F14452=""),"",IF(AND($G14452=1,$F14452&gt;='Working Hours'!$C$8,$F14452&lt;'Working Hours'!$C$9),1,0))</f>
        <v/>
      </c>
    </row>
    <row r="14453">
      <c r="A14453" s="11" t="n"/>
      <c r="B14453" s="11" t="n"/>
      <c r="C14453" s="11" t="n"/>
      <c r="E14453" s="12">
        <f>IF($A14453="","",IF(ISNUMBER($A14453),$A14453,IFERROR(DATEVALUE($A14453),"")))</f>
        <v/>
      </c>
      <c r="F14453" s="12">
        <f>IF($B14453="","",IF(ISNUMBER($B14453),HOUR($B14453)*2+MINUTE($B14453)/30,IFERROR(VALUE(LEFT($B14453,FIND(":",$B14453)-1))*2+VALUE(MID($B14453,FIND(":",$B14453)+1,2))/30,"")))</f>
        <v/>
      </c>
      <c r="G14453" s="12">
        <f>IF($E14453="","",IF(WEEKDAY($E14453,2)&lt;6,1,0))</f>
        <v/>
      </c>
      <c r="H14453" s="12">
        <f>IF(OR($E14453="",$F14453=""),"",IF(AND($G14453=1,$F14453&gt;='Working Hours'!$C$8,$F14453&lt;'Working Hours'!$C$9),1,0))</f>
        <v/>
      </c>
    </row>
    <row r="14454">
      <c r="A14454" s="11" t="n"/>
      <c r="B14454" s="11" t="n"/>
      <c r="C14454" s="11" t="n"/>
      <c r="E14454" s="12">
        <f>IF($A14454="","",IF(ISNUMBER($A14454),$A14454,IFERROR(DATEVALUE($A14454),"")))</f>
        <v/>
      </c>
      <c r="F14454" s="12">
        <f>IF($B14454="","",IF(ISNUMBER($B14454),HOUR($B14454)*2+MINUTE($B14454)/30,IFERROR(VALUE(LEFT($B14454,FIND(":",$B14454)-1))*2+VALUE(MID($B14454,FIND(":",$B14454)+1,2))/30,"")))</f>
        <v/>
      </c>
      <c r="G14454" s="12">
        <f>IF($E14454="","",IF(WEEKDAY($E14454,2)&lt;6,1,0))</f>
        <v/>
      </c>
      <c r="H14454" s="12">
        <f>IF(OR($E14454="",$F14454=""),"",IF(AND($G14454=1,$F14454&gt;='Working Hours'!$C$8,$F14454&lt;'Working Hours'!$C$9),1,0))</f>
        <v/>
      </c>
    </row>
    <row r="14455">
      <c r="A14455" s="11" t="n"/>
      <c r="B14455" s="11" t="n"/>
      <c r="C14455" s="11" t="n"/>
      <c r="E14455" s="12">
        <f>IF($A14455="","",IF(ISNUMBER($A14455),$A14455,IFERROR(DATEVALUE($A14455),"")))</f>
        <v/>
      </c>
      <c r="F14455" s="12">
        <f>IF($B14455="","",IF(ISNUMBER($B14455),HOUR($B14455)*2+MINUTE($B14455)/30,IFERROR(VALUE(LEFT($B14455,FIND(":",$B14455)-1))*2+VALUE(MID($B14455,FIND(":",$B14455)+1,2))/30,"")))</f>
        <v/>
      </c>
      <c r="G14455" s="12">
        <f>IF($E14455="","",IF(WEEKDAY($E14455,2)&lt;6,1,0))</f>
        <v/>
      </c>
      <c r="H14455" s="12">
        <f>IF(OR($E14455="",$F14455=""),"",IF(AND($G14455=1,$F14455&gt;='Working Hours'!$C$8,$F14455&lt;'Working Hours'!$C$9),1,0))</f>
        <v/>
      </c>
    </row>
    <row r="14456">
      <c r="A14456" s="11" t="n"/>
      <c r="B14456" s="11" t="n"/>
      <c r="C14456" s="11" t="n"/>
      <c r="E14456" s="12">
        <f>IF($A14456="","",IF(ISNUMBER($A14456),$A14456,IFERROR(DATEVALUE($A14456),"")))</f>
        <v/>
      </c>
      <c r="F14456" s="12">
        <f>IF($B14456="","",IF(ISNUMBER($B14456),HOUR($B14456)*2+MINUTE($B14456)/30,IFERROR(VALUE(LEFT($B14456,FIND(":",$B14456)-1))*2+VALUE(MID($B14456,FIND(":",$B14456)+1,2))/30,"")))</f>
        <v/>
      </c>
      <c r="G14456" s="12">
        <f>IF($E14456="","",IF(WEEKDAY($E14456,2)&lt;6,1,0))</f>
        <v/>
      </c>
      <c r="H14456" s="12">
        <f>IF(OR($E14456="",$F14456=""),"",IF(AND($G14456=1,$F14456&gt;='Working Hours'!$C$8,$F14456&lt;'Working Hours'!$C$9),1,0))</f>
        <v/>
      </c>
    </row>
    <row r="14457">
      <c r="A14457" s="11" t="n"/>
      <c r="B14457" s="11" t="n"/>
      <c r="C14457" s="11" t="n"/>
      <c r="E14457" s="12">
        <f>IF($A14457="","",IF(ISNUMBER($A14457),$A14457,IFERROR(DATEVALUE($A14457),"")))</f>
        <v/>
      </c>
      <c r="F14457" s="12">
        <f>IF($B14457="","",IF(ISNUMBER($B14457),HOUR($B14457)*2+MINUTE($B14457)/30,IFERROR(VALUE(LEFT($B14457,FIND(":",$B14457)-1))*2+VALUE(MID($B14457,FIND(":",$B14457)+1,2))/30,"")))</f>
        <v/>
      </c>
      <c r="G14457" s="12">
        <f>IF($E14457="","",IF(WEEKDAY($E14457,2)&lt;6,1,0))</f>
        <v/>
      </c>
      <c r="H14457" s="12">
        <f>IF(OR($E14457="",$F14457=""),"",IF(AND($G14457=1,$F14457&gt;='Working Hours'!$C$8,$F14457&lt;'Working Hours'!$C$9),1,0))</f>
        <v/>
      </c>
    </row>
    <row r="14458">
      <c r="A14458" s="11" t="n"/>
      <c r="B14458" s="11" t="n"/>
      <c r="C14458" s="11" t="n"/>
      <c r="E14458" s="12">
        <f>IF($A14458="","",IF(ISNUMBER($A14458),$A14458,IFERROR(DATEVALUE($A14458),"")))</f>
        <v/>
      </c>
      <c r="F14458" s="12">
        <f>IF($B14458="","",IF(ISNUMBER($B14458),HOUR($B14458)*2+MINUTE($B14458)/30,IFERROR(VALUE(LEFT($B14458,FIND(":",$B14458)-1))*2+VALUE(MID($B14458,FIND(":",$B14458)+1,2))/30,"")))</f>
        <v/>
      </c>
      <c r="G14458" s="12">
        <f>IF($E14458="","",IF(WEEKDAY($E14458,2)&lt;6,1,0))</f>
        <v/>
      </c>
      <c r="H14458" s="12">
        <f>IF(OR($E14458="",$F14458=""),"",IF(AND($G14458=1,$F14458&gt;='Working Hours'!$C$8,$F14458&lt;'Working Hours'!$C$9),1,0))</f>
        <v/>
      </c>
    </row>
    <row r="14459">
      <c r="A14459" s="11" t="n"/>
      <c r="B14459" s="11" t="n"/>
      <c r="C14459" s="11" t="n"/>
      <c r="E14459" s="12">
        <f>IF($A14459="","",IF(ISNUMBER($A14459),$A14459,IFERROR(DATEVALUE($A14459),"")))</f>
        <v/>
      </c>
      <c r="F14459" s="12">
        <f>IF($B14459="","",IF(ISNUMBER($B14459),HOUR($B14459)*2+MINUTE($B14459)/30,IFERROR(VALUE(LEFT($B14459,FIND(":",$B14459)-1))*2+VALUE(MID($B14459,FIND(":",$B14459)+1,2))/30,"")))</f>
        <v/>
      </c>
      <c r="G14459" s="12">
        <f>IF($E14459="","",IF(WEEKDAY($E14459,2)&lt;6,1,0))</f>
        <v/>
      </c>
      <c r="H14459" s="12">
        <f>IF(OR($E14459="",$F14459=""),"",IF(AND($G14459=1,$F14459&gt;='Working Hours'!$C$8,$F14459&lt;'Working Hours'!$C$9),1,0))</f>
        <v/>
      </c>
    </row>
    <row r="14460">
      <c r="A14460" s="11" t="n"/>
      <c r="B14460" s="11" t="n"/>
      <c r="C14460" s="11" t="n"/>
      <c r="E14460" s="12">
        <f>IF($A14460="","",IF(ISNUMBER($A14460),$A14460,IFERROR(DATEVALUE($A14460),"")))</f>
        <v/>
      </c>
      <c r="F14460" s="12">
        <f>IF($B14460="","",IF(ISNUMBER($B14460),HOUR($B14460)*2+MINUTE($B14460)/30,IFERROR(VALUE(LEFT($B14460,FIND(":",$B14460)-1))*2+VALUE(MID($B14460,FIND(":",$B14460)+1,2))/30,"")))</f>
        <v/>
      </c>
      <c r="G14460" s="12">
        <f>IF($E14460="","",IF(WEEKDAY($E14460,2)&lt;6,1,0))</f>
        <v/>
      </c>
      <c r="H14460" s="12">
        <f>IF(OR($E14460="",$F14460=""),"",IF(AND($G14460=1,$F14460&gt;='Working Hours'!$C$8,$F14460&lt;'Working Hours'!$C$9),1,0))</f>
        <v/>
      </c>
    </row>
    <row r="14461">
      <c r="A14461" s="11" t="n"/>
      <c r="B14461" s="11" t="n"/>
      <c r="C14461" s="11" t="n"/>
      <c r="E14461" s="12">
        <f>IF($A14461="","",IF(ISNUMBER($A14461),$A14461,IFERROR(DATEVALUE($A14461),"")))</f>
        <v/>
      </c>
      <c r="F14461" s="12">
        <f>IF($B14461="","",IF(ISNUMBER($B14461),HOUR($B14461)*2+MINUTE($B14461)/30,IFERROR(VALUE(LEFT($B14461,FIND(":",$B14461)-1))*2+VALUE(MID($B14461,FIND(":",$B14461)+1,2))/30,"")))</f>
        <v/>
      </c>
      <c r="G14461" s="12">
        <f>IF($E14461="","",IF(WEEKDAY($E14461,2)&lt;6,1,0))</f>
        <v/>
      </c>
      <c r="H14461" s="12">
        <f>IF(OR($E14461="",$F14461=""),"",IF(AND($G14461=1,$F14461&gt;='Working Hours'!$C$8,$F14461&lt;'Working Hours'!$C$9),1,0))</f>
        <v/>
      </c>
    </row>
    <row r="14462">
      <c r="A14462" s="11" t="n"/>
      <c r="B14462" s="11" t="n"/>
      <c r="C14462" s="11" t="n"/>
      <c r="E14462" s="12">
        <f>IF($A14462="","",IF(ISNUMBER($A14462),$A14462,IFERROR(DATEVALUE($A14462),"")))</f>
        <v/>
      </c>
      <c r="F14462" s="12">
        <f>IF($B14462="","",IF(ISNUMBER($B14462),HOUR($B14462)*2+MINUTE($B14462)/30,IFERROR(VALUE(LEFT($B14462,FIND(":",$B14462)-1))*2+VALUE(MID($B14462,FIND(":",$B14462)+1,2))/30,"")))</f>
        <v/>
      </c>
      <c r="G14462" s="12">
        <f>IF($E14462="","",IF(WEEKDAY($E14462,2)&lt;6,1,0))</f>
        <v/>
      </c>
      <c r="H14462" s="12">
        <f>IF(OR($E14462="",$F14462=""),"",IF(AND($G14462=1,$F14462&gt;='Working Hours'!$C$8,$F14462&lt;'Working Hours'!$C$9),1,0))</f>
        <v/>
      </c>
    </row>
    <row r="14463">
      <c r="A14463" s="11" t="n"/>
      <c r="B14463" s="11" t="n"/>
      <c r="C14463" s="11" t="n"/>
      <c r="E14463" s="12">
        <f>IF($A14463="","",IF(ISNUMBER($A14463),$A14463,IFERROR(DATEVALUE($A14463),"")))</f>
        <v/>
      </c>
      <c r="F14463" s="12">
        <f>IF($B14463="","",IF(ISNUMBER($B14463),HOUR($B14463)*2+MINUTE($B14463)/30,IFERROR(VALUE(LEFT($B14463,FIND(":",$B14463)-1))*2+VALUE(MID($B14463,FIND(":",$B14463)+1,2))/30,"")))</f>
        <v/>
      </c>
      <c r="G14463" s="12">
        <f>IF($E14463="","",IF(WEEKDAY($E14463,2)&lt;6,1,0))</f>
        <v/>
      </c>
      <c r="H14463" s="12">
        <f>IF(OR($E14463="",$F14463=""),"",IF(AND($G14463=1,$F14463&gt;='Working Hours'!$C$8,$F14463&lt;'Working Hours'!$C$9),1,0))</f>
        <v/>
      </c>
    </row>
    <row r="14464">
      <c r="A14464" s="11" t="n"/>
      <c r="B14464" s="11" t="n"/>
      <c r="C14464" s="11" t="n"/>
      <c r="E14464" s="12">
        <f>IF($A14464="","",IF(ISNUMBER($A14464),$A14464,IFERROR(DATEVALUE($A14464),"")))</f>
        <v/>
      </c>
      <c r="F14464" s="12">
        <f>IF($B14464="","",IF(ISNUMBER($B14464),HOUR($B14464)*2+MINUTE($B14464)/30,IFERROR(VALUE(LEFT($B14464,FIND(":",$B14464)-1))*2+VALUE(MID($B14464,FIND(":",$B14464)+1,2))/30,"")))</f>
        <v/>
      </c>
      <c r="G14464" s="12">
        <f>IF($E14464="","",IF(WEEKDAY($E14464,2)&lt;6,1,0))</f>
        <v/>
      </c>
      <c r="H14464" s="12">
        <f>IF(OR($E14464="",$F14464=""),"",IF(AND($G14464=1,$F14464&gt;='Working Hours'!$C$8,$F14464&lt;'Working Hours'!$C$9),1,0))</f>
        <v/>
      </c>
    </row>
    <row r="14465">
      <c r="A14465" s="11" t="n"/>
      <c r="B14465" s="11" t="n"/>
      <c r="C14465" s="11" t="n"/>
      <c r="E14465" s="12">
        <f>IF($A14465="","",IF(ISNUMBER($A14465),$A14465,IFERROR(DATEVALUE($A14465),"")))</f>
        <v/>
      </c>
      <c r="F14465" s="12">
        <f>IF($B14465="","",IF(ISNUMBER($B14465),HOUR($B14465)*2+MINUTE($B14465)/30,IFERROR(VALUE(LEFT($B14465,FIND(":",$B14465)-1))*2+VALUE(MID($B14465,FIND(":",$B14465)+1,2))/30,"")))</f>
        <v/>
      </c>
      <c r="G14465" s="12">
        <f>IF($E14465="","",IF(WEEKDAY($E14465,2)&lt;6,1,0))</f>
        <v/>
      </c>
      <c r="H14465" s="12">
        <f>IF(OR($E14465="",$F14465=""),"",IF(AND($G14465=1,$F14465&gt;='Working Hours'!$C$8,$F14465&lt;'Working Hours'!$C$9),1,0))</f>
        <v/>
      </c>
    </row>
    <row r="14466">
      <c r="A14466" s="11" t="n"/>
      <c r="B14466" s="11" t="n"/>
      <c r="C14466" s="11" t="n"/>
      <c r="E14466" s="12">
        <f>IF($A14466="","",IF(ISNUMBER($A14466),$A14466,IFERROR(DATEVALUE($A14466),"")))</f>
        <v/>
      </c>
      <c r="F14466" s="12">
        <f>IF($B14466="","",IF(ISNUMBER($B14466),HOUR($B14466)*2+MINUTE($B14466)/30,IFERROR(VALUE(LEFT($B14466,FIND(":",$B14466)-1))*2+VALUE(MID($B14466,FIND(":",$B14466)+1,2))/30,"")))</f>
        <v/>
      </c>
      <c r="G14466" s="12">
        <f>IF($E14466="","",IF(WEEKDAY($E14466,2)&lt;6,1,0))</f>
        <v/>
      </c>
      <c r="H14466" s="12">
        <f>IF(OR($E14466="",$F14466=""),"",IF(AND($G14466=1,$F14466&gt;='Working Hours'!$C$8,$F14466&lt;'Working Hours'!$C$9),1,0))</f>
        <v/>
      </c>
    </row>
    <row r="14467">
      <c r="A14467" s="11" t="n"/>
      <c r="B14467" s="11" t="n"/>
      <c r="C14467" s="11" t="n"/>
      <c r="E14467" s="12">
        <f>IF($A14467="","",IF(ISNUMBER($A14467),$A14467,IFERROR(DATEVALUE($A14467),"")))</f>
        <v/>
      </c>
      <c r="F14467" s="12">
        <f>IF($B14467="","",IF(ISNUMBER($B14467),HOUR($B14467)*2+MINUTE($B14467)/30,IFERROR(VALUE(LEFT($B14467,FIND(":",$B14467)-1))*2+VALUE(MID($B14467,FIND(":",$B14467)+1,2))/30,"")))</f>
        <v/>
      </c>
      <c r="G14467" s="12">
        <f>IF($E14467="","",IF(WEEKDAY($E14467,2)&lt;6,1,0))</f>
        <v/>
      </c>
      <c r="H14467" s="12">
        <f>IF(OR($E14467="",$F14467=""),"",IF(AND($G14467=1,$F14467&gt;='Working Hours'!$C$8,$F14467&lt;'Working Hours'!$C$9),1,0))</f>
        <v/>
      </c>
    </row>
    <row r="14468">
      <c r="A14468" s="11" t="n"/>
      <c r="B14468" s="11" t="n"/>
      <c r="C14468" s="11" t="n"/>
      <c r="E14468" s="12">
        <f>IF($A14468="","",IF(ISNUMBER($A14468),$A14468,IFERROR(DATEVALUE($A14468),"")))</f>
        <v/>
      </c>
      <c r="F14468" s="12">
        <f>IF($B14468="","",IF(ISNUMBER($B14468),HOUR($B14468)*2+MINUTE($B14468)/30,IFERROR(VALUE(LEFT($B14468,FIND(":",$B14468)-1))*2+VALUE(MID($B14468,FIND(":",$B14468)+1,2))/30,"")))</f>
        <v/>
      </c>
      <c r="G14468" s="12">
        <f>IF($E14468="","",IF(WEEKDAY($E14468,2)&lt;6,1,0))</f>
        <v/>
      </c>
      <c r="H14468" s="12">
        <f>IF(OR($E14468="",$F14468=""),"",IF(AND($G14468=1,$F14468&gt;='Working Hours'!$C$8,$F14468&lt;'Working Hours'!$C$9),1,0))</f>
        <v/>
      </c>
    </row>
    <row r="14469">
      <c r="A14469" s="11" t="n"/>
      <c r="B14469" s="11" t="n"/>
      <c r="C14469" s="11" t="n"/>
      <c r="E14469" s="12">
        <f>IF($A14469="","",IF(ISNUMBER($A14469),$A14469,IFERROR(DATEVALUE($A14469),"")))</f>
        <v/>
      </c>
      <c r="F14469" s="12">
        <f>IF($B14469="","",IF(ISNUMBER($B14469),HOUR($B14469)*2+MINUTE($B14469)/30,IFERROR(VALUE(LEFT($B14469,FIND(":",$B14469)-1))*2+VALUE(MID($B14469,FIND(":",$B14469)+1,2))/30,"")))</f>
        <v/>
      </c>
      <c r="G14469" s="12">
        <f>IF($E14469="","",IF(WEEKDAY($E14469,2)&lt;6,1,0))</f>
        <v/>
      </c>
      <c r="H14469" s="12">
        <f>IF(OR($E14469="",$F14469=""),"",IF(AND($G14469=1,$F14469&gt;='Working Hours'!$C$8,$F14469&lt;'Working Hours'!$C$9),1,0))</f>
        <v/>
      </c>
    </row>
    <row r="14470">
      <c r="A14470" s="11" t="n"/>
      <c r="B14470" s="11" t="n"/>
      <c r="C14470" s="11" t="n"/>
      <c r="E14470" s="12">
        <f>IF($A14470="","",IF(ISNUMBER($A14470),$A14470,IFERROR(DATEVALUE($A14470),"")))</f>
        <v/>
      </c>
      <c r="F14470" s="12">
        <f>IF($B14470="","",IF(ISNUMBER($B14470),HOUR($B14470)*2+MINUTE($B14470)/30,IFERROR(VALUE(LEFT($B14470,FIND(":",$B14470)-1))*2+VALUE(MID($B14470,FIND(":",$B14470)+1,2))/30,"")))</f>
        <v/>
      </c>
      <c r="G14470" s="12">
        <f>IF($E14470="","",IF(WEEKDAY($E14470,2)&lt;6,1,0))</f>
        <v/>
      </c>
      <c r="H14470" s="12">
        <f>IF(OR($E14470="",$F14470=""),"",IF(AND($G14470=1,$F14470&gt;='Working Hours'!$C$8,$F14470&lt;'Working Hours'!$C$9),1,0))</f>
        <v/>
      </c>
    </row>
    <row r="14471">
      <c r="A14471" s="11" t="n"/>
      <c r="B14471" s="11" t="n"/>
      <c r="C14471" s="11" t="n"/>
      <c r="E14471" s="12">
        <f>IF($A14471="","",IF(ISNUMBER($A14471),$A14471,IFERROR(DATEVALUE($A14471),"")))</f>
        <v/>
      </c>
      <c r="F14471" s="12">
        <f>IF($B14471="","",IF(ISNUMBER($B14471),HOUR($B14471)*2+MINUTE($B14471)/30,IFERROR(VALUE(LEFT($B14471,FIND(":",$B14471)-1))*2+VALUE(MID($B14471,FIND(":",$B14471)+1,2))/30,"")))</f>
        <v/>
      </c>
      <c r="G14471" s="12">
        <f>IF($E14471="","",IF(WEEKDAY($E14471,2)&lt;6,1,0))</f>
        <v/>
      </c>
      <c r="H14471" s="12">
        <f>IF(OR($E14471="",$F14471=""),"",IF(AND($G14471=1,$F14471&gt;='Working Hours'!$C$8,$F14471&lt;'Working Hours'!$C$9),1,0))</f>
        <v/>
      </c>
    </row>
    <row r="14472">
      <c r="A14472" s="11" t="n"/>
      <c r="B14472" s="11" t="n"/>
      <c r="C14472" s="11" t="n"/>
      <c r="E14472" s="12">
        <f>IF($A14472="","",IF(ISNUMBER($A14472),$A14472,IFERROR(DATEVALUE($A14472),"")))</f>
        <v/>
      </c>
      <c r="F14472" s="12">
        <f>IF($B14472="","",IF(ISNUMBER($B14472),HOUR($B14472)*2+MINUTE($B14472)/30,IFERROR(VALUE(LEFT($B14472,FIND(":",$B14472)-1))*2+VALUE(MID($B14472,FIND(":",$B14472)+1,2))/30,"")))</f>
        <v/>
      </c>
      <c r="G14472" s="12">
        <f>IF($E14472="","",IF(WEEKDAY($E14472,2)&lt;6,1,0))</f>
        <v/>
      </c>
      <c r="H14472" s="12">
        <f>IF(OR($E14472="",$F14472=""),"",IF(AND($G14472=1,$F14472&gt;='Working Hours'!$C$8,$F14472&lt;'Working Hours'!$C$9),1,0))</f>
        <v/>
      </c>
    </row>
    <row r="14473">
      <c r="A14473" s="11" t="n"/>
      <c r="B14473" s="11" t="n"/>
      <c r="C14473" s="11" t="n"/>
      <c r="E14473" s="12">
        <f>IF($A14473="","",IF(ISNUMBER($A14473),$A14473,IFERROR(DATEVALUE($A14473),"")))</f>
        <v/>
      </c>
      <c r="F14473" s="12">
        <f>IF($B14473="","",IF(ISNUMBER($B14473),HOUR($B14473)*2+MINUTE($B14473)/30,IFERROR(VALUE(LEFT($B14473,FIND(":",$B14473)-1))*2+VALUE(MID($B14473,FIND(":",$B14473)+1,2))/30,"")))</f>
        <v/>
      </c>
      <c r="G14473" s="12">
        <f>IF($E14473="","",IF(WEEKDAY($E14473,2)&lt;6,1,0))</f>
        <v/>
      </c>
      <c r="H14473" s="12">
        <f>IF(OR($E14473="",$F14473=""),"",IF(AND($G14473=1,$F14473&gt;='Working Hours'!$C$8,$F14473&lt;'Working Hours'!$C$9),1,0))</f>
        <v/>
      </c>
    </row>
    <row r="14474">
      <c r="A14474" s="11" t="n"/>
      <c r="B14474" s="11" t="n"/>
      <c r="C14474" s="11" t="n"/>
      <c r="E14474" s="12">
        <f>IF($A14474="","",IF(ISNUMBER($A14474),$A14474,IFERROR(DATEVALUE($A14474),"")))</f>
        <v/>
      </c>
      <c r="F14474" s="12">
        <f>IF($B14474="","",IF(ISNUMBER($B14474),HOUR($B14474)*2+MINUTE($B14474)/30,IFERROR(VALUE(LEFT($B14474,FIND(":",$B14474)-1))*2+VALUE(MID($B14474,FIND(":",$B14474)+1,2))/30,"")))</f>
        <v/>
      </c>
      <c r="G14474" s="12">
        <f>IF($E14474="","",IF(WEEKDAY($E14474,2)&lt;6,1,0))</f>
        <v/>
      </c>
      <c r="H14474" s="12">
        <f>IF(OR($E14474="",$F14474=""),"",IF(AND($G14474=1,$F14474&gt;='Working Hours'!$C$8,$F14474&lt;'Working Hours'!$C$9),1,0))</f>
        <v/>
      </c>
    </row>
    <row r="14475">
      <c r="A14475" s="11" t="n"/>
      <c r="B14475" s="11" t="n"/>
      <c r="C14475" s="11" t="n"/>
      <c r="E14475" s="12">
        <f>IF($A14475="","",IF(ISNUMBER($A14475),$A14475,IFERROR(DATEVALUE($A14475),"")))</f>
        <v/>
      </c>
      <c r="F14475" s="12">
        <f>IF($B14475="","",IF(ISNUMBER($B14475),HOUR($B14475)*2+MINUTE($B14475)/30,IFERROR(VALUE(LEFT($B14475,FIND(":",$B14475)-1))*2+VALUE(MID($B14475,FIND(":",$B14475)+1,2))/30,"")))</f>
        <v/>
      </c>
      <c r="G14475" s="12">
        <f>IF($E14475="","",IF(WEEKDAY($E14475,2)&lt;6,1,0))</f>
        <v/>
      </c>
      <c r="H14475" s="12">
        <f>IF(OR($E14475="",$F14475=""),"",IF(AND($G14475=1,$F14475&gt;='Working Hours'!$C$8,$F14475&lt;'Working Hours'!$C$9),1,0))</f>
        <v/>
      </c>
    </row>
    <row r="14476">
      <c r="A14476" s="11" t="n"/>
      <c r="B14476" s="11" t="n"/>
      <c r="C14476" s="11" t="n"/>
      <c r="E14476" s="12">
        <f>IF($A14476="","",IF(ISNUMBER($A14476),$A14476,IFERROR(DATEVALUE($A14476),"")))</f>
        <v/>
      </c>
      <c r="F14476" s="12">
        <f>IF($B14476="","",IF(ISNUMBER($B14476),HOUR($B14476)*2+MINUTE($B14476)/30,IFERROR(VALUE(LEFT($B14476,FIND(":",$B14476)-1))*2+VALUE(MID($B14476,FIND(":",$B14476)+1,2))/30,"")))</f>
        <v/>
      </c>
      <c r="G14476" s="12">
        <f>IF($E14476="","",IF(WEEKDAY($E14476,2)&lt;6,1,0))</f>
        <v/>
      </c>
      <c r="H14476" s="12">
        <f>IF(OR($E14476="",$F14476=""),"",IF(AND($G14476=1,$F14476&gt;='Working Hours'!$C$8,$F14476&lt;'Working Hours'!$C$9),1,0))</f>
        <v/>
      </c>
    </row>
    <row r="14477">
      <c r="A14477" s="11" t="n"/>
      <c r="B14477" s="11" t="n"/>
      <c r="C14477" s="11" t="n"/>
      <c r="E14477" s="12">
        <f>IF($A14477="","",IF(ISNUMBER($A14477),$A14477,IFERROR(DATEVALUE($A14477),"")))</f>
        <v/>
      </c>
      <c r="F14477" s="12">
        <f>IF($B14477="","",IF(ISNUMBER($B14477),HOUR($B14477)*2+MINUTE($B14477)/30,IFERROR(VALUE(LEFT($B14477,FIND(":",$B14477)-1))*2+VALUE(MID($B14477,FIND(":",$B14477)+1,2))/30,"")))</f>
        <v/>
      </c>
      <c r="G14477" s="12">
        <f>IF($E14477="","",IF(WEEKDAY($E14477,2)&lt;6,1,0))</f>
        <v/>
      </c>
      <c r="H14477" s="12">
        <f>IF(OR($E14477="",$F14477=""),"",IF(AND($G14477=1,$F14477&gt;='Working Hours'!$C$8,$F14477&lt;'Working Hours'!$C$9),1,0))</f>
        <v/>
      </c>
    </row>
    <row r="14478">
      <c r="A14478" s="11" t="n"/>
      <c r="B14478" s="11" t="n"/>
      <c r="C14478" s="11" t="n"/>
      <c r="E14478" s="12">
        <f>IF($A14478="","",IF(ISNUMBER($A14478),$A14478,IFERROR(DATEVALUE($A14478),"")))</f>
        <v/>
      </c>
      <c r="F14478" s="12">
        <f>IF($B14478="","",IF(ISNUMBER($B14478),HOUR($B14478)*2+MINUTE($B14478)/30,IFERROR(VALUE(LEFT($B14478,FIND(":",$B14478)-1))*2+VALUE(MID($B14478,FIND(":",$B14478)+1,2))/30,"")))</f>
        <v/>
      </c>
      <c r="G14478" s="12">
        <f>IF($E14478="","",IF(WEEKDAY($E14478,2)&lt;6,1,0))</f>
        <v/>
      </c>
      <c r="H14478" s="12">
        <f>IF(OR($E14478="",$F14478=""),"",IF(AND($G14478=1,$F14478&gt;='Working Hours'!$C$8,$F14478&lt;'Working Hours'!$C$9),1,0))</f>
        <v/>
      </c>
    </row>
    <row r="14479">
      <c r="A14479" s="11" t="n"/>
      <c r="B14479" s="11" t="n"/>
      <c r="C14479" s="11" t="n"/>
      <c r="E14479" s="12">
        <f>IF($A14479="","",IF(ISNUMBER($A14479),$A14479,IFERROR(DATEVALUE($A14479),"")))</f>
        <v/>
      </c>
      <c r="F14479" s="12">
        <f>IF($B14479="","",IF(ISNUMBER($B14479),HOUR($B14479)*2+MINUTE($B14479)/30,IFERROR(VALUE(LEFT($B14479,FIND(":",$B14479)-1))*2+VALUE(MID($B14479,FIND(":",$B14479)+1,2))/30,"")))</f>
        <v/>
      </c>
      <c r="G14479" s="12">
        <f>IF($E14479="","",IF(WEEKDAY($E14479,2)&lt;6,1,0))</f>
        <v/>
      </c>
      <c r="H14479" s="12">
        <f>IF(OR($E14479="",$F14479=""),"",IF(AND($G14479=1,$F14479&gt;='Working Hours'!$C$8,$F14479&lt;'Working Hours'!$C$9),1,0))</f>
        <v/>
      </c>
    </row>
    <row r="14480">
      <c r="A14480" s="11" t="n"/>
      <c r="B14480" s="11" t="n"/>
      <c r="C14480" s="11" t="n"/>
      <c r="E14480" s="12">
        <f>IF($A14480="","",IF(ISNUMBER($A14480),$A14480,IFERROR(DATEVALUE($A14480),"")))</f>
        <v/>
      </c>
      <c r="F14480" s="12">
        <f>IF($B14480="","",IF(ISNUMBER($B14480),HOUR($B14480)*2+MINUTE($B14480)/30,IFERROR(VALUE(LEFT($B14480,FIND(":",$B14480)-1))*2+VALUE(MID($B14480,FIND(":",$B14480)+1,2))/30,"")))</f>
        <v/>
      </c>
      <c r="G14480" s="12">
        <f>IF($E14480="","",IF(WEEKDAY($E14480,2)&lt;6,1,0))</f>
        <v/>
      </c>
      <c r="H14480" s="12">
        <f>IF(OR($E14480="",$F14480=""),"",IF(AND($G14480=1,$F14480&gt;='Working Hours'!$C$8,$F14480&lt;'Working Hours'!$C$9),1,0))</f>
        <v/>
      </c>
    </row>
    <row r="14481">
      <c r="A14481" s="11" t="n"/>
      <c r="B14481" s="11" t="n"/>
      <c r="C14481" s="11" t="n"/>
      <c r="E14481" s="12">
        <f>IF($A14481="","",IF(ISNUMBER($A14481),$A14481,IFERROR(DATEVALUE($A14481),"")))</f>
        <v/>
      </c>
      <c r="F14481" s="12">
        <f>IF($B14481="","",IF(ISNUMBER($B14481),HOUR($B14481)*2+MINUTE($B14481)/30,IFERROR(VALUE(LEFT($B14481,FIND(":",$B14481)-1))*2+VALUE(MID($B14481,FIND(":",$B14481)+1,2))/30,"")))</f>
        <v/>
      </c>
      <c r="G14481" s="12">
        <f>IF($E14481="","",IF(WEEKDAY($E14481,2)&lt;6,1,0))</f>
        <v/>
      </c>
      <c r="H14481" s="12">
        <f>IF(OR($E14481="",$F14481=""),"",IF(AND($G14481=1,$F14481&gt;='Working Hours'!$C$8,$F14481&lt;'Working Hours'!$C$9),1,0))</f>
        <v/>
      </c>
    </row>
    <row r="14482">
      <c r="A14482" s="11" t="n"/>
      <c r="B14482" s="11" t="n"/>
      <c r="C14482" s="11" t="n"/>
      <c r="E14482" s="12">
        <f>IF($A14482="","",IF(ISNUMBER($A14482),$A14482,IFERROR(DATEVALUE($A14482),"")))</f>
        <v/>
      </c>
      <c r="F14482" s="12">
        <f>IF($B14482="","",IF(ISNUMBER($B14482),HOUR($B14482)*2+MINUTE($B14482)/30,IFERROR(VALUE(LEFT($B14482,FIND(":",$B14482)-1))*2+VALUE(MID($B14482,FIND(":",$B14482)+1,2))/30,"")))</f>
        <v/>
      </c>
      <c r="G14482" s="12">
        <f>IF($E14482="","",IF(WEEKDAY($E14482,2)&lt;6,1,0))</f>
        <v/>
      </c>
      <c r="H14482" s="12">
        <f>IF(OR($E14482="",$F14482=""),"",IF(AND($G14482=1,$F14482&gt;='Working Hours'!$C$8,$F14482&lt;'Working Hours'!$C$9),1,0))</f>
        <v/>
      </c>
    </row>
    <row r="14483">
      <c r="A14483" s="11" t="n"/>
      <c r="B14483" s="11" t="n"/>
      <c r="C14483" s="11" t="n"/>
      <c r="E14483" s="12">
        <f>IF($A14483="","",IF(ISNUMBER($A14483),$A14483,IFERROR(DATEVALUE($A14483),"")))</f>
        <v/>
      </c>
      <c r="F14483" s="12">
        <f>IF($B14483="","",IF(ISNUMBER($B14483),HOUR($B14483)*2+MINUTE($B14483)/30,IFERROR(VALUE(LEFT($B14483,FIND(":",$B14483)-1))*2+VALUE(MID($B14483,FIND(":",$B14483)+1,2))/30,"")))</f>
        <v/>
      </c>
      <c r="G14483" s="12">
        <f>IF($E14483="","",IF(WEEKDAY($E14483,2)&lt;6,1,0))</f>
        <v/>
      </c>
      <c r="H14483" s="12">
        <f>IF(OR($E14483="",$F14483=""),"",IF(AND($G14483=1,$F14483&gt;='Working Hours'!$C$8,$F14483&lt;'Working Hours'!$C$9),1,0))</f>
        <v/>
      </c>
    </row>
    <row r="14484">
      <c r="A14484" s="11" t="n"/>
      <c r="B14484" s="11" t="n"/>
      <c r="C14484" s="11" t="n"/>
      <c r="E14484" s="12">
        <f>IF($A14484="","",IF(ISNUMBER($A14484),$A14484,IFERROR(DATEVALUE($A14484),"")))</f>
        <v/>
      </c>
      <c r="F14484" s="12">
        <f>IF($B14484="","",IF(ISNUMBER($B14484),HOUR($B14484)*2+MINUTE($B14484)/30,IFERROR(VALUE(LEFT($B14484,FIND(":",$B14484)-1))*2+VALUE(MID($B14484,FIND(":",$B14484)+1,2))/30,"")))</f>
        <v/>
      </c>
      <c r="G14484" s="12">
        <f>IF($E14484="","",IF(WEEKDAY($E14484,2)&lt;6,1,0))</f>
        <v/>
      </c>
      <c r="H14484" s="12">
        <f>IF(OR($E14484="",$F14484=""),"",IF(AND($G14484=1,$F14484&gt;='Working Hours'!$C$8,$F14484&lt;'Working Hours'!$C$9),1,0))</f>
        <v/>
      </c>
    </row>
    <row r="14485">
      <c r="A14485" s="11" t="n"/>
      <c r="B14485" s="11" t="n"/>
      <c r="C14485" s="11" t="n"/>
      <c r="E14485" s="12">
        <f>IF($A14485="","",IF(ISNUMBER($A14485),$A14485,IFERROR(DATEVALUE($A14485),"")))</f>
        <v/>
      </c>
      <c r="F14485" s="12">
        <f>IF($B14485="","",IF(ISNUMBER($B14485),HOUR($B14485)*2+MINUTE($B14485)/30,IFERROR(VALUE(LEFT($B14485,FIND(":",$B14485)-1))*2+VALUE(MID($B14485,FIND(":",$B14485)+1,2))/30,"")))</f>
        <v/>
      </c>
      <c r="G14485" s="12">
        <f>IF($E14485="","",IF(WEEKDAY($E14485,2)&lt;6,1,0))</f>
        <v/>
      </c>
      <c r="H14485" s="12">
        <f>IF(OR($E14485="",$F14485=""),"",IF(AND($G14485=1,$F14485&gt;='Working Hours'!$C$8,$F14485&lt;'Working Hours'!$C$9),1,0))</f>
        <v/>
      </c>
    </row>
    <row r="14486">
      <c r="A14486" s="11" t="n"/>
      <c r="B14486" s="11" t="n"/>
      <c r="C14486" s="11" t="n"/>
      <c r="E14486" s="12">
        <f>IF($A14486="","",IF(ISNUMBER($A14486),$A14486,IFERROR(DATEVALUE($A14486),"")))</f>
        <v/>
      </c>
      <c r="F14486" s="12">
        <f>IF($B14486="","",IF(ISNUMBER($B14486),HOUR($B14486)*2+MINUTE($B14486)/30,IFERROR(VALUE(LEFT($B14486,FIND(":",$B14486)-1))*2+VALUE(MID($B14486,FIND(":",$B14486)+1,2))/30,"")))</f>
        <v/>
      </c>
      <c r="G14486" s="12">
        <f>IF($E14486="","",IF(WEEKDAY($E14486,2)&lt;6,1,0))</f>
        <v/>
      </c>
      <c r="H14486" s="12">
        <f>IF(OR($E14486="",$F14486=""),"",IF(AND($G14486=1,$F14486&gt;='Working Hours'!$C$8,$F14486&lt;'Working Hours'!$C$9),1,0))</f>
        <v/>
      </c>
    </row>
    <row r="14487">
      <c r="A14487" s="11" t="n"/>
      <c r="B14487" s="11" t="n"/>
      <c r="C14487" s="11" t="n"/>
      <c r="E14487" s="12">
        <f>IF($A14487="","",IF(ISNUMBER($A14487),$A14487,IFERROR(DATEVALUE($A14487),"")))</f>
        <v/>
      </c>
      <c r="F14487" s="12">
        <f>IF($B14487="","",IF(ISNUMBER($B14487),HOUR($B14487)*2+MINUTE($B14487)/30,IFERROR(VALUE(LEFT($B14487,FIND(":",$B14487)-1))*2+VALUE(MID($B14487,FIND(":",$B14487)+1,2))/30,"")))</f>
        <v/>
      </c>
      <c r="G14487" s="12">
        <f>IF($E14487="","",IF(WEEKDAY($E14487,2)&lt;6,1,0))</f>
        <v/>
      </c>
      <c r="H14487" s="12">
        <f>IF(OR($E14487="",$F14487=""),"",IF(AND($G14487=1,$F14487&gt;='Working Hours'!$C$8,$F14487&lt;'Working Hours'!$C$9),1,0))</f>
        <v/>
      </c>
    </row>
    <row r="14488">
      <c r="A14488" s="11" t="n"/>
      <c r="B14488" s="11" t="n"/>
      <c r="C14488" s="11" t="n"/>
      <c r="E14488" s="12">
        <f>IF($A14488="","",IF(ISNUMBER($A14488),$A14488,IFERROR(DATEVALUE($A14488),"")))</f>
        <v/>
      </c>
      <c r="F14488" s="12">
        <f>IF($B14488="","",IF(ISNUMBER($B14488),HOUR($B14488)*2+MINUTE($B14488)/30,IFERROR(VALUE(LEFT($B14488,FIND(":",$B14488)-1))*2+VALUE(MID($B14488,FIND(":",$B14488)+1,2))/30,"")))</f>
        <v/>
      </c>
      <c r="G14488" s="12">
        <f>IF($E14488="","",IF(WEEKDAY($E14488,2)&lt;6,1,0))</f>
        <v/>
      </c>
      <c r="H14488" s="12">
        <f>IF(OR($E14488="",$F14488=""),"",IF(AND($G14488=1,$F14488&gt;='Working Hours'!$C$8,$F14488&lt;'Working Hours'!$C$9),1,0))</f>
        <v/>
      </c>
    </row>
    <row r="14489">
      <c r="A14489" s="11" t="n"/>
      <c r="B14489" s="11" t="n"/>
      <c r="C14489" s="11" t="n"/>
      <c r="E14489" s="12">
        <f>IF($A14489="","",IF(ISNUMBER($A14489),$A14489,IFERROR(DATEVALUE($A14489),"")))</f>
        <v/>
      </c>
      <c r="F14489" s="12">
        <f>IF($B14489="","",IF(ISNUMBER($B14489),HOUR($B14489)*2+MINUTE($B14489)/30,IFERROR(VALUE(LEFT($B14489,FIND(":",$B14489)-1))*2+VALUE(MID($B14489,FIND(":",$B14489)+1,2))/30,"")))</f>
        <v/>
      </c>
      <c r="G14489" s="12">
        <f>IF($E14489="","",IF(WEEKDAY($E14489,2)&lt;6,1,0))</f>
        <v/>
      </c>
      <c r="H14489" s="12">
        <f>IF(OR($E14489="",$F14489=""),"",IF(AND($G14489=1,$F14489&gt;='Working Hours'!$C$8,$F14489&lt;'Working Hours'!$C$9),1,0))</f>
        <v/>
      </c>
    </row>
    <row r="14490">
      <c r="A14490" s="11" t="n"/>
      <c r="B14490" s="11" t="n"/>
      <c r="C14490" s="11" t="n"/>
      <c r="E14490" s="12">
        <f>IF($A14490="","",IF(ISNUMBER($A14490),$A14490,IFERROR(DATEVALUE($A14490),"")))</f>
        <v/>
      </c>
      <c r="F14490" s="12">
        <f>IF($B14490="","",IF(ISNUMBER($B14490),HOUR($B14490)*2+MINUTE($B14490)/30,IFERROR(VALUE(LEFT($B14490,FIND(":",$B14490)-1))*2+VALUE(MID($B14490,FIND(":",$B14490)+1,2))/30,"")))</f>
        <v/>
      </c>
      <c r="G14490" s="12">
        <f>IF($E14490="","",IF(WEEKDAY($E14490,2)&lt;6,1,0))</f>
        <v/>
      </c>
      <c r="H14490" s="12">
        <f>IF(OR($E14490="",$F14490=""),"",IF(AND($G14490=1,$F14490&gt;='Working Hours'!$C$8,$F14490&lt;'Working Hours'!$C$9),1,0))</f>
        <v/>
      </c>
    </row>
    <row r="14491">
      <c r="A14491" s="11" t="n"/>
      <c r="B14491" s="11" t="n"/>
      <c r="C14491" s="11" t="n"/>
      <c r="E14491" s="12">
        <f>IF($A14491="","",IF(ISNUMBER($A14491),$A14491,IFERROR(DATEVALUE($A14491),"")))</f>
        <v/>
      </c>
      <c r="F14491" s="12">
        <f>IF($B14491="","",IF(ISNUMBER($B14491),HOUR($B14491)*2+MINUTE($B14491)/30,IFERROR(VALUE(LEFT($B14491,FIND(":",$B14491)-1))*2+VALUE(MID($B14491,FIND(":",$B14491)+1,2))/30,"")))</f>
        <v/>
      </c>
      <c r="G14491" s="12">
        <f>IF($E14491="","",IF(WEEKDAY($E14491,2)&lt;6,1,0))</f>
        <v/>
      </c>
      <c r="H14491" s="12">
        <f>IF(OR($E14491="",$F14491=""),"",IF(AND($G14491=1,$F14491&gt;='Working Hours'!$C$8,$F14491&lt;'Working Hours'!$C$9),1,0))</f>
        <v/>
      </c>
    </row>
    <row r="14492">
      <c r="A14492" s="11" t="n"/>
      <c r="B14492" s="11" t="n"/>
      <c r="C14492" s="11" t="n"/>
      <c r="E14492" s="12">
        <f>IF($A14492="","",IF(ISNUMBER($A14492),$A14492,IFERROR(DATEVALUE($A14492),"")))</f>
        <v/>
      </c>
      <c r="F14492" s="12">
        <f>IF($B14492="","",IF(ISNUMBER($B14492),HOUR($B14492)*2+MINUTE($B14492)/30,IFERROR(VALUE(LEFT($B14492,FIND(":",$B14492)-1))*2+VALUE(MID($B14492,FIND(":",$B14492)+1,2))/30,"")))</f>
        <v/>
      </c>
      <c r="G14492" s="12">
        <f>IF($E14492="","",IF(WEEKDAY($E14492,2)&lt;6,1,0))</f>
        <v/>
      </c>
      <c r="H14492" s="12">
        <f>IF(OR($E14492="",$F14492=""),"",IF(AND($G14492=1,$F14492&gt;='Working Hours'!$C$8,$F14492&lt;'Working Hours'!$C$9),1,0))</f>
        <v/>
      </c>
    </row>
    <row r="14493">
      <c r="A14493" s="11" t="n"/>
      <c r="B14493" s="11" t="n"/>
      <c r="C14493" s="11" t="n"/>
      <c r="E14493" s="12">
        <f>IF($A14493="","",IF(ISNUMBER($A14493),$A14493,IFERROR(DATEVALUE($A14493),"")))</f>
        <v/>
      </c>
      <c r="F14493" s="12">
        <f>IF($B14493="","",IF(ISNUMBER($B14493),HOUR($B14493)*2+MINUTE($B14493)/30,IFERROR(VALUE(LEFT($B14493,FIND(":",$B14493)-1))*2+VALUE(MID($B14493,FIND(":",$B14493)+1,2))/30,"")))</f>
        <v/>
      </c>
      <c r="G14493" s="12">
        <f>IF($E14493="","",IF(WEEKDAY($E14493,2)&lt;6,1,0))</f>
        <v/>
      </c>
      <c r="H14493" s="12">
        <f>IF(OR($E14493="",$F14493=""),"",IF(AND($G14493=1,$F14493&gt;='Working Hours'!$C$8,$F14493&lt;'Working Hours'!$C$9),1,0))</f>
        <v/>
      </c>
    </row>
    <row r="14494">
      <c r="A14494" s="11" t="n"/>
      <c r="B14494" s="11" t="n"/>
      <c r="C14494" s="11" t="n"/>
      <c r="E14494" s="12">
        <f>IF($A14494="","",IF(ISNUMBER($A14494),$A14494,IFERROR(DATEVALUE($A14494),"")))</f>
        <v/>
      </c>
      <c r="F14494" s="12">
        <f>IF($B14494="","",IF(ISNUMBER($B14494),HOUR($B14494)*2+MINUTE($B14494)/30,IFERROR(VALUE(LEFT($B14494,FIND(":",$B14494)-1))*2+VALUE(MID($B14494,FIND(":",$B14494)+1,2))/30,"")))</f>
        <v/>
      </c>
      <c r="G14494" s="12">
        <f>IF($E14494="","",IF(WEEKDAY($E14494,2)&lt;6,1,0))</f>
        <v/>
      </c>
      <c r="H14494" s="12">
        <f>IF(OR($E14494="",$F14494=""),"",IF(AND($G14494=1,$F14494&gt;='Working Hours'!$C$8,$F14494&lt;'Working Hours'!$C$9),1,0))</f>
        <v/>
      </c>
    </row>
    <row r="14495">
      <c r="A14495" s="11" t="n"/>
      <c r="B14495" s="11" t="n"/>
      <c r="C14495" s="11" t="n"/>
      <c r="E14495" s="12">
        <f>IF($A14495="","",IF(ISNUMBER($A14495),$A14495,IFERROR(DATEVALUE($A14495),"")))</f>
        <v/>
      </c>
      <c r="F14495" s="12">
        <f>IF($B14495="","",IF(ISNUMBER($B14495),HOUR($B14495)*2+MINUTE($B14495)/30,IFERROR(VALUE(LEFT($B14495,FIND(":",$B14495)-1))*2+VALUE(MID($B14495,FIND(":",$B14495)+1,2))/30,"")))</f>
        <v/>
      </c>
      <c r="G14495" s="12">
        <f>IF($E14495="","",IF(WEEKDAY($E14495,2)&lt;6,1,0))</f>
        <v/>
      </c>
      <c r="H14495" s="12">
        <f>IF(OR($E14495="",$F14495=""),"",IF(AND($G14495=1,$F14495&gt;='Working Hours'!$C$8,$F14495&lt;'Working Hours'!$C$9),1,0))</f>
        <v/>
      </c>
    </row>
    <row r="14496">
      <c r="A14496" s="11" t="n"/>
      <c r="B14496" s="11" t="n"/>
      <c r="C14496" s="11" t="n"/>
      <c r="E14496" s="12">
        <f>IF($A14496="","",IF(ISNUMBER($A14496),$A14496,IFERROR(DATEVALUE($A14496),"")))</f>
        <v/>
      </c>
      <c r="F14496" s="12">
        <f>IF($B14496="","",IF(ISNUMBER($B14496),HOUR($B14496)*2+MINUTE($B14496)/30,IFERROR(VALUE(LEFT($B14496,FIND(":",$B14496)-1))*2+VALUE(MID($B14496,FIND(":",$B14496)+1,2))/30,"")))</f>
        <v/>
      </c>
      <c r="G14496" s="12">
        <f>IF($E14496="","",IF(WEEKDAY($E14496,2)&lt;6,1,0))</f>
        <v/>
      </c>
      <c r="H14496" s="12">
        <f>IF(OR($E14496="",$F14496=""),"",IF(AND($G14496=1,$F14496&gt;='Working Hours'!$C$8,$F14496&lt;'Working Hours'!$C$9),1,0))</f>
        <v/>
      </c>
    </row>
    <row r="14497">
      <c r="A14497" s="11" t="n"/>
      <c r="B14497" s="11" t="n"/>
      <c r="C14497" s="11" t="n"/>
      <c r="E14497" s="12">
        <f>IF($A14497="","",IF(ISNUMBER($A14497),$A14497,IFERROR(DATEVALUE($A14497),"")))</f>
        <v/>
      </c>
      <c r="F14497" s="12">
        <f>IF($B14497="","",IF(ISNUMBER($B14497),HOUR($B14497)*2+MINUTE($B14497)/30,IFERROR(VALUE(LEFT($B14497,FIND(":",$B14497)-1))*2+VALUE(MID($B14497,FIND(":",$B14497)+1,2))/30,"")))</f>
        <v/>
      </c>
      <c r="G14497" s="12">
        <f>IF($E14497="","",IF(WEEKDAY($E14497,2)&lt;6,1,0))</f>
        <v/>
      </c>
      <c r="H14497" s="12">
        <f>IF(OR($E14497="",$F14497=""),"",IF(AND($G14497=1,$F14497&gt;='Working Hours'!$C$8,$F14497&lt;'Working Hours'!$C$9),1,0))</f>
        <v/>
      </c>
    </row>
    <row r="14498">
      <c r="A14498" s="11" t="n"/>
      <c r="B14498" s="11" t="n"/>
      <c r="C14498" s="11" t="n"/>
      <c r="E14498" s="12">
        <f>IF($A14498="","",IF(ISNUMBER($A14498),$A14498,IFERROR(DATEVALUE($A14498),"")))</f>
        <v/>
      </c>
      <c r="F14498" s="12">
        <f>IF($B14498="","",IF(ISNUMBER($B14498),HOUR($B14498)*2+MINUTE($B14498)/30,IFERROR(VALUE(LEFT($B14498,FIND(":",$B14498)-1))*2+VALUE(MID($B14498,FIND(":",$B14498)+1,2))/30,"")))</f>
        <v/>
      </c>
      <c r="G14498" s="12">
        <f>IF($E14498="","",IF(WEEKDAY($E14498,2)&lt;6,1,0))</f>
        <v/>
      </c>
      <c r="H14498" s="12">
        <f>IF(OR($E14498="",$F14498=""),"",IF(AND($G14498=1,$F14498&gt;='Working Hours'!$C$8,$F14498&lt;'Working Hours'!$C$9),1,0))</f>
        <v/>
      </c>
    </row>
    <row r="14499">
      <c r="A14499" s="11" t="n"/>
      <c r="B14499" s="11" t="n"/>
      <c r="C14499" s="11" t="n"/>
      <c r="E14499" s="12">
        <f>IF($A14499="","",IF(ISNUMBER($A14499),$A14499,IFERROR(DATEVALUE($A14499),"")))</f>
        <v/>
      </c>
      <c r="F14499" s="12">
        <f>IF($B14499="","",IF(ISNUMBER($B14499),HOUR($B14499)*2+MINUTE($B14499)/30,IFERROR(VALUE(LEFT($B14499,FIND(":",$B14499)-1))*2+VALUE(MID($B14499,FIND(":",$B14499)+1,2))/30,"")))</f>
        <v/>
      </c>
      <c r="G14499" s="12">
        <f>IF($E14499="","",IF(WEEKDAY($E14499,2)&lt;6,1,0))</f>
        <v/>
      </c>
      <c r="H14499" s="12">
        <f>IF(OR($E14499="",$F14499=""),"",IF(AND($G14499=1,$F14499&gt;='Working Hours'!$C$8,$F14499&lt;'Working Hours'!$C$9),1,0))</f>
        <v/>
      </c>
    </row>
    <row r="14500">
      <c r="A14500" s="11" t="n"/>
      <c r="B14500" s="11" t="n"/>
      <c r="C14500" s="11" t="n"/>
      <c r="E14500" s="12">
        <f>IF($A14500="","",IF(ISNUMBER($A14500),$A14500,IFERROR(DATEVALUE($A14500),"")))</f>
        <v/>
      </c>
      <c r="F14500" s="12">
        <f>IF($B14500="","",IF(ISNUMBER($B14500),HOUR($B14500)*2+MINUTE($B14500)/30,IFERROR(VALUE(LEFT($B14500,FIND(":",$B14500)-1))*2+VALUE(MID($B14500,FIND(":",$B14500)+1,2))/30,"")))</f>
        <v/>
      </c>
      <c r="G14500" s="12">
        <f>IF($E14500="","",IF(WEEKDAY($E14500,2)&lt;6,1,0))</f>
        <v/>
      </c>
      <c r="H14500" s="12">
        <f>IF(OR($E14500="",$F14500=""),"",IF(AND($G14500=1,$F14500&gt;='Working Hours'!$C$8,$F14500&lt;'Working Hours'!$C$9),1,0))</f>
        <v/>
      </c>
    </row>
    <row r="14501">
      <c r="A14501" s="11" t="n"/>
      <c r="B14501" s="11" t="n"/>
      <c r="C14501" s="11" t="n"/>
      <c r="E14501" s="12">
        <f>IF($A14501="","",IF(ISNUMBER($A14501),$A14501,IFERROR(DATEVALUE($A14501),"")))</f>
        <v/>
      </c>
      <c r="F14501" s="12">
        <f>IF($B14501="","",IF(ISNUMBER($B14501),HOUR($B14501)*2+MINUTE($B14501)/30,IFERROR(VALUE(LEFT($B14501,FIND(":",$B14501)-1))*2+VALUE(MID($B14501,FIND(":",$B14501)+1,2))/30,"")))</f>
        <v/>
      </c>
      <c r="G14501" s="12">
        <f>IF($E14501="","",IF(WEEKDAY($E14501,2)&lt;6,1,0))</f>
        <v/>
      </c>
      <c r="H14501" s="12">
        <f>IF(OR($E14501="",$F14501=""),"",IF(AND($G14501=1,$F14501&gt;='Working Hours'!$C$8,$F14501&lt;'Working Hours'!$C$9),1,0))</f>
        <v/>
      </c>
    </row>
    <row r="14502">
      <c r="A14502" s="11" t="n"/>
      <c r="B14502" s="11" t="n"/>
      <c r="C14502" s="11" t="n"/>
      <c r="E14502" s="12">
        <f>IF($A14502="","",IF(ISNUMBER($A14502),$A14502,IFERROR(DATEVALUE($A14502),"")))</f>
        <v/>
      </c>
      <c r="F14502" s="12">
        <f>IF($B14502="","",IF(ISNUMBER($B14502),HOUR($B14502)*2+MINUTE($B14502)/30,IFERROR(VALUE(LEFT($B14502,FIND(":",$B14502)-1))*2+VALUE(MID($B14502,FIND(":",$B14502)+1,2))/30,"")))</f>
        <v/>
      </c>
      <c r="G14502" s="12">
        <f>IF($E14502="","",IF(WEEKDAY($E14502,2)&lt;6,1,0))</f>
        <v/>
      </c>
      <c r="H14502" s="12">
        <f>IF(OR($E14502="",$F14502=""),"",IF(AND($G14502=1,$F14502&gt;='Working Hours'!$C$8,$F14502&lt;'Working Hours'!$C$9),1,0))</f>
        <v/>
      </c>
    </row>
    <row r="14503">
      <c r="A14503" s="11" t="n"/>
      <c r="B14503" s="11" t="n"/>
      <c r="C14503" s="11" t="n"/>
      <c r="E14503" s="12">
        <f>IF($A14503="","",IF(ISNUMBER($A14503),$A14503,IFERROR(DATEVALUE($A14503),"")))</f>
        <v/>
      </c>
      <c r="F14503" s="12">
        <f>IF($B14503="","",IF(ISNUMBER($B14503),HOUR($B14503)*2+MINUTE($B14503)/30,IFERROR(VALUE(LEFT($B14503,FIND(":",$B14503)-1))*2+VALUE(MID($B14503,FIND(":",$B14503)+1,2))/30,"")))</f>
        <v/>
      </c>
      <c r="G14503" s="12">
        <f>IF($E14503="","",IF(WEEKDAY($E14503,2)&lt;6,1,0))</f>
        <v/>
      </c>
      <c r="H14503" s="12">
        <f>IF(OR($E14503="",$F14503=""),"",IF(AND($G14503=1,$F14503&gt;='Working Hours'!$C$8,$F14503&lt;'Working Hours'!$C$9),1,0))</f>
        <v/>
      </c>
    </row>
    <row r="14504">
      <c r="A14504" s="11" t="n"/>
      <c r="B14504" s="11" t="n"/>
      <c r="C14504" s="11" t="n"/>
      <c r="E14504" s="12">
        <f>IF($A14504="","",IF(ISNUMBER($A14504),$A14504,IFERROR(DATEVALUE($A14504),"")))</f>
        <v/>
      </c>
      <c r="F14504" s="12">
        <f>IF($B14504="","",IF(ISNUMBER($B14504),HOUR($B14504)*2+MINUTE($B14504)/30,IFERROR(VALUE(LEFT($B14504,FIND(":",$B14504)-1))*2+VALUE(MID($B14504,FIND(":",$B14504)+1,2))/30,"")))</f>
        <v/>
      </c>
      <c r="G14504" s="12">
        <f>IF($E14504="","",IF(WEEKDAY($E14504,2)&lt;6,1,0))</f>
        <v/>
      </c>
      <c r="H14504" s="12">
        <f>IF(OR($E14504="",$F14504=""),"",IF(AND($G14504=1,$F14504&gt;='Working Hours'!$C$8,$F14504&lt;'Working Hours'!$C$9),1,0))</f>
        <v/>
      </c>
    </row>
    <row r="14505">
      <c r="A14505" s="11" t="n"/>
      <c r="B14505" s="11" t="n"/>
      <c r="C14505" s="11" t="n"/>
      <c r="E14505" s="12">
        <f>IF($A14505="","",IF(ISNUMBER($A14505),$A14505,IFERROR(DATEVALUE($A14505),"")))</f>
        <v/>
      </c>
      <c r="F14505" s="12">
        <f>IF($B14505="","",IF(ISNUMBER($B14505),HOUR($B14505)*2+MINUTE($B14505)/30,IFERROR(VALUE(LEFT($B14505,FIND(":",$B14505)-1))*2+VALUE(MID($B14505,FIND(":",$B14505)+1,2))/30,"")))</f>
        <v/>
      </c>
      <c r="G14505" s="12">
        <f>IF($E14505="","",IF(WEEKDAY($E14505,2)&lt;6,1,0))</f>
        <v/>
      </c>
      <c r="H14505" s="12">
        <f>IF(OR($E14505="",$F14505=""),"",IF(AND($G14505=1,$F14505&gt;='Working Hours'!$C$8,$F14505&lt;'Working Hours'!$C$9),1,0))</f>
        <v/>
      </c>
    </row>
    <row r="14506">
      <c r="A14506" s="11" t="n"/>
      <c r="B14506" s="11" t="n"/>
      <c r="C14506" s="11" t="n"/>
      <c r="E14506" s="12">
        <f>IF($A14506="","",IF(ISNUMBER($A14506),$A14506,IFERROR(DATEVALUE($A14506),"")))</f>
        <v/>
      </c>
      <c r="F14506" s="12">
        <f>IF($B14506="","",IF(ISNUMBER($B14506),HOUR($B14506)*2+MINUTE($B14506)/30,IFERROR(VALUE(LEFT($B14506,FIND(":",$B14506)-1))*2+VALUE(MID($B14506,FIND(":",$B14506)+1,2))/30,"")))</f>
        <v/>
      </c>
      <c r="G14506" s="12">
        <f>IF($E14506="","",IF(WEEKDAY($E14506,2)&lt;6,1,0))</f>
        <v/>
      </c>
      <c r="H14506" s="12">
        <f>IF(OR($E14506="",$F14506=""),"",IF(AND($G14506=1,$F14506&gt;='Working Hours'!$C$8,$F14506&lt;'Working Hours'!$C$9),1,0))</f>
        <v/>
      </c>
    </row>
    <row r="14507">
      <c r="A14507" s="11" t="n"/>
      <c r="B14507" s="11" t="n"/>
      <c r="C14507" s="11" t="n"/>
      <c r="E14507" s="12">
        <f>IF($A14507="","",IF(ISNUMBER($A14507),$A14507,IFERROR(DATEVALUE($A14507),"")))</f>
        <v/>
      </c>
      <c r="F14507" s="12">
        <f>IF($B14507="","",IF(ISNUMBER($B14507),HOUR($B14507)*2+MINUTE($B14507)/30,IFERROR(VALUE(LEFT($B14507,FIND(":",$B14507)-1))*2+VALUE(MID($B14507,FIND(":",$B14507)+1,2))/30,"")))</f>
        <v/>
      </c>
      <c r="G14507" s="12">
        <f>IF($E14507="","",IF(WEEKDAY($E14507,2)&lt;6,1,0))</f>
        <v/>
      </c>
      <c r="H14507" s="12">
        <f>IF(OR($E14507="",$F14507=""),"",IF(AND($G14507=1,$F14507&gt;='Working Hours'!$C$8,$F14507&lt;'Working Hours'!$C$9),1,0))</f>
        <v/>
      </c>
    </row>
    <row r="14508">
      <c r="A14508" s="11" t="n"/>
      <c r="B14508" s="11" t="n"/>
      <c r="C14508" s="11" t="n"/>
      <c r="E14508" s="12">
        <f>IF($A14508="","",IF(ISNUMBER($A14508),$A14508,IFERROR(DATEVALUE($A14508),"")))</f>
        <v/>
      </c>
      <c r="F14508" s="12">
        <f>IF($B14508="","",IF(ISNUMBER($B14508),HOUR($B14508)*2+MINUTE($B14508)/30,IFERROR(VALUE(LEFT($B14508,FIND(":",$B14508)-1))*2+VALUE(MID($B14508,FIND(":",$B14508)+1,2))/30,"")))</f>
        <v/>
      </c>
      <c r="G14508" s="12">
        <f>IF($E14508="","",IF(WEEKDAY($E14508,2)&lt;6,1,0))</f>
        <v/>
      </c>
      <c r="H14508" s="12">
        <f>IF(OR($E14508="",$F14508=""),"",IF(AND($G14508=1,$F14508&gt;='Working Hours'!$C$8,$F14508&lt;'Working Hours'!$C$9),1,0))</f>
        <v/>
      </c>
    </row>
    <row r="14509">
      <c r="A14509" s="11" t="n"/>
      <c r="B14509" s="11" t="n"/>
      <c r="C14509" s="11" t="n"/>
      <c r="E14509" s="12">
        <f>IF($A14509="","",IF(ISNUMBER($A14509),$A14509,IFERROR(DATEVALUE($A14509),"")))</f>
        <v/>
      </c>
      <c r="F14509" s="12">
        <f>IF($B14509="","",IF(ISNUMBER($B14509),HOUR($B14509)*2+MINUTE($B14509)/30,IFERROR(VALUE(LEFT($B14509,FIND(":",$B14509)-1))*2+VALUE(MID($B14509,FIND(":",$B14509)+1,2))/30,"")))</f>
        <v/>
      </c>
      <c r="G14509" s="12">
        <f>IF($E14509="","",IF(WEEKDAY($E14509,2)&lt;6,1,0))</f>
        <v/>
      </c>
      <c r="H14509" s="12">
        <f>IF(OR($E14509="",$F14509=""),"",IF(AND($G14509=1,$F14509&gt;='Working Hours'!$C$8,$F14509&lt;'Working Hours'!$C$9),1,0))</f>
        <v/>
      </c>
    </row>
    <row r="14510">
      <c r="A14510" s="11" t="n"/>
      <c r="B14510" s="11" t="n"/>
      <c r="C14510" s="11" t="n"/>
      <c r="E14510" s="12">
        <f>IF($A14510="","",IF(ISNUMBER($A14510),$A14510,IFERROR(DATEVALUE($A14510),"")))</f>
        <v/>
      </c>
      <c r="F14510" s="12">
        <f>IF($B14510="","",IF(ISNUMBER($B14510),HOUR($B14510)*2+MINUTE($B14510)/30,IFERROR(VALUE(LEFT($B14510,FIND(":",$B14510)-1))*2+VALUE(MID($B14510,FIND(":",$B14510)+1,2))/30,"")))</f>
        <v/>
      </c>
      <c r="G14510" s="12">
        <f>IF($E14510="","",IF(WEEKDAY($E14510,2)&lt;6,1,0))</f>
        <v/>
      </c>
      <c r="H14510" s="12">
        <f>IF(OR($E14510="",$F14510=""),"",IF(AND($G14510=1,$F14510&gt;='Working Hours'!$C$8,$F14510&lt;'Working Hours'!$C$9),1,0))</f>
        <v/>
      </c>
    </row>
    <row r="14511">
      <c r="A14511" s="11" t="n"/>
      <c r="B14511" s="11" t="n"/>
      <c r="C14511" s="11" t="n"/>
      <c r="E14511" s="12">
        <f>IF($A14511="","",IF(ISNUMBER($A14511),$A14511,IFERROR(DATEVALUE($A14511),"")))</f>
        <v/>
      </c>
      <c r="F14511" s="12">
        <f>IF($B14511="","",IF(ISNUMBER($B14511),HOUR($B14511)*2+MINUTE($B14511)/30,IFERROR(VALUE(LEFT($B14511,FIND(":",$B14511)-1))*2+VALUE(MID($B14511,FIND(":",$B14511)+1,2))/30,"")))</f>
        <v/>
      </c>
      <c r="G14511" s="12">
        <f>IF($E14511="","",IF(WEEKDAY($E14511,2)&lt;6,1,0))</f>
        <v/>
      </c>
      <c r="H14511" s="12">
        <f>IF(OR($E14511="",$F14511=""),"",IF(AND($G14511=1,$F14511&gt;='Working Hours'!$C$8,$F14511&lt;'Working Hours'!$C$9),1,0))</f>
        <v/>
      </c>
    </row>
    <row r="14512">
      <c r="A14512" s="11" t="n"/>
      <c r="B14512" s="11" t="n"/>
      <c r="C14512" s="11" t="n"/>
      <c r="E14512" s="12">
        <f>IF($A14512="","",IF(ISNUMBER($A14512),$A14512,IFERROR(DATEVALUE($A14512),"")))</f>
        <v/>
      </c>
      <c r="F14512" s="12">
        <f>IF($B14512="","",IF(ISNUMBER($B14512),HOUR($B14512)*2+MINUTE($B14512)/30,IFERROR(VALUE(LEFT($B14512,FIND(":",$B14512)-1))*2+VALUE(MID($B14512,FIND(":",$B14512)+1,2))/30,"")))</f>
        <v/>
      </c>
      <c r="G14512" s="12">
        <f>IF($E14512="","",IF(WEEKDAY($E14512,2)&lt;6,1,0))</f>
        <v/>
      </c>
      <c r="H14512" s="12">
        <f>IF(OR($E14512="",$F14512=""),"",IF(AND($G14512=1,$F14512&gt;='Working Hours'!$C$8,$F14512&lt;'Working Hours'!$C$9),1,0))</f>
        <v/>
      </c>
    </row>
    <row r="14513">
      <c r="A14513" s="11" t="n"/>
      <c r="B14513" s="11" t="n"/>
      <c r="C14513" s="11" t="n"/>
      <c r="E14513" s="12">
        <f>IF($A14513="","",IF(ISNUMBER($A14513),$A14513,IFERROR(DATEVALUE($A14513),"")))</f>
        <v/>
      </c>
      <c r="F14513" s="12">
        <f>IF($B14513="","",IF(ISNUMBER($B14513),HOUR($B14513)*2+MINUTE($B14513)/30,IFERROR(VALUE(LEFT($B14513,FIND(":",$B14513)-1))*2+VALUE(MID($B14513,FIND(":",$B14513)+1,2))/30,"")))</f>
        <v/>
      </c>
      <c r="G14513" s="12">
        <f>IF($E14513="","",IF(WEEKDAY($E14513,2)&lt;6,1,0))</f>
        <v/>
      </c>
      <c r="H14513" s="12">
        <f>IF(OR($E14513="",$F14513=""),"",IF(AND($G14513=1,$F14513&gt;='Working Hours'!$C$8,$F14513&lt;'Working Hours'!$C$9),1,0))</f>
        <v/>
      </c>
    </row>
    <row r="14514">
      <c r="A14514" s="11" t="n"/>
      <c r="B14514" s="11" t="n"/>
      <c r="C14514" s="11" t="n"/>
      <c r="E14514" s="12">
        <f>IF($A14514="","",IF(ISNUMBER($A14514),$A14514,IFERROR(DATEVALUE($A14514),"")))</f>
        <v/>
      </c>
      <c r="F14514" s="12">
        <f>IF($B14514="","",IF(ISNUMBER($B14514),HOUR($B14514)*2+MINUTE($B14514)/30,IFERROR(VALUE(LEFT($B14514,FIND(":",$B14514)-1))*2+VALUE(MID($B14514,FIND(":",$B14514)+1,2))/30,"")))</f>
        <v/>
      </c>
      <c r="G14514" s="12">
        <f>IF($E14514="","",IF(WEEKDAY($E14514,2)&lt;6,1,0))</f>
        <v/>
      </c>
      <c r="H14514" s="12">
        <f>IF(OR($E14514="",$F14514=""),"",IF(AND($G14514=1,$F14514&gt;='Working Hours'!$C$8,$F14514&lt;'Working Hours'!$C$9),1,0))</f>
        <v/>
      </c>
    </row>
    <row r="14515">
      <c r="A14515" s="11" t="n"/>
      <c r="B14515" s="11" t="n"/>
      <c r="C14515" s="11" t="n"/>
      <c r="E14515" s="12">
        <f>IF($A14515="","",IF(ISNUMBER($A14515),$A14515,IFERROR(DATEVALUE($A14515),"")))</f>
        <v/>
      </c>
      <c r="F14515" s="12">
        <f>IF($B14515="","",IF(ISNUMBER($B14515),HOUR($B14515)*2+MINUTE($B14515)/30,IFERROR(VALUE(LEFT($B14515,FIND(":",$B14515)-1))*2+VALUE(MID($B14515,FIND(":",$B14515)+1,2))/30,"")))</f>
        <v/>
      </c>
      <c r="G14515" s="12">
        <f>IF($E14515="","",IF(WEEKDAY($E14515,2)&lt;6,1,0))</f>
        <v/>
      </c>
      <c r="H14515" s="12">
        <f>IF(OR($E14515="",$F14515=""),"",IF(AND($G14515=1,$F14515&gt;='Working Hours'!$C$8,$F14515&lt;'Working Hours'!$C$9),1,0))</f>
        <v/>
      </c>
    </row>
    <row r="14516">
      <c r="A14516" s="11" t="n"/>
      <c r="B14516" s="11" t="n"/>
      <c r="C14516" s="11" t="n"/>
      <c r="E14516" s="12">
        <f>IF($A14516="","",IF(ISNUMBER($A14516),$A14516,IFERROR(DATEVALUE($A14516),"")))</f>
        <v/>
      </c>
      <c r="F14516" s="12">
        <f>IF($B14516="","",IF(ISNUMBER($B14516),HOUR($B14516)*2+MINUTE($B14516)/30,IFERROR(VALUE(LEFT($B14516,FIND(":",$B14516)-1))*2+VALUE(MID($B14516,FIND(":",$B14516)+1,2))/30,"")))</f>
        <v/>
      </c>
      <c r="G14516" s="12">
        <f>IF($E14516="","",IF(WEEKDAY($E14516,2)&lt;6,1,0))</f>
        <v/>
      </c>
      <c r="H14516" s="12">
        <f>IF(OR($E14516="",$F14516=""),"",IF(AND($G14516=1,$F14516&gt;='Working Hours'!$C$8,$F14516&lt;'Working Hours'!$C$9),1,0))</f>
        <v/>
      </c>
    </row>
    <row r="14517">
      <c r="A14517" s="11" t="n"/>
      <c r="B14517" s="11" t="n"/>
      <c r="C14517" s="11" t="n"/>
      <c r="E14517" s="12">
        <f>IF($A14517="","",IF(ISNUMBER($A14517),$A14517,IFERROR(DATEVALUE($A14517),"")))</f>
        <v/>
      </c>
      <c r="F14517" s="12">
        <f>IF($B14517="","",IF(ISNUMBER($B14517),HOUR($B14517)*2+MINUTE($B14517)/30,IFERROR(VALUE(LEFT($B14517,FIND(":",$B14517)-1))*2+VALUE(MID($B14517,FIND(":",$B14517)+1,2))/30,"")))</f>
        <v/>
      </c>
      <c r="G14517" s="12">
        <f>IF($E14517="","",IF(WEEKDAY($E14517,2)&lt;6,1,0))</f>
        <v/>
      </c>
      <c r="H14517" s="12">
        <f>IF(OR($E14517="",$F14517=""),"",IF(AND($G14517=1,$F14517&gt;='Working Hours'!$C$8,$F14517&lt;'Working Hours'!$C$9),1,0))</f>
        <v/>
      </c>
    </row>
    <row r="14518">
      <c r="A14518" s="11" t="n"/>
      <c r="B14518" s="11" t="n"/>
      <c r="C14518" s="11" t="n"/>
      <c r="E14518" s="12">
        <f>IF($A14518="","",IF(ISNUMBER($A14518),$A14518,IFERROR(DATEVALUE($A14518),"")))</f>
        <v/>
      </c>
      <c r="F14518" s="12">
        <f>IF($B14518="","",IF(ISNUMBER($B14518),HOUR($B14518)*2+MINUTE($B14518)/30,IFERROR(VALUE(LEFT($B14518,FIND(":",$B14518)-1))*2+VALUE(MID($B14518,FIND(":",$B14518)+1,2))/30,"")))</f>
        <v/>
      </c>
      <c r="G14518" s="12">
        <f>IF($E14518="","",IF(WEEKDAY($E14518,2)&lt;6,1,0))</f>
        <v/>
      </c>
      <c r="H14518" s="12">
        <f>IF(OR($E14518="",$F14518=""),"",IF(AND($G14518=1,$F14518&gt;='Working Hours'!$C$8,$F14518&lt;'Working Hours'!$C$9),1,0))</f>
        <v/>
      </c>
    </row>
    <row r="14519">
      <c r="A14519" s="11" t="n"/>
      <c r="B14519" s="11" t="n"/>
      <c r="C14519" s="11" t="n"/>
      <c r="E14519" s="12">
        <f>IF($A14519="","",IF(ISNUMBER($A14519),$A14519,IFERROR(DATEVALUE($A14519),"")))</f>
        <v/>
      </c>
      <c r="F14519" s="12">
        <f>IF($B14519="","",IF(ISNUMBER($B14519),HOUR($B14519)*2+MINUTE($B14519)/30,IFERROR(VALUE(LEFT($B14519,FIND(":",$B14519)-1))*2+VALUE(MID($B14519,FIND(":",$B14519)+1,2))/30,"")))</f>
        <v/>
      </c>
      <c r="G14519" s="12">
        <f>IF($E14519="","",IF(WEEKDAY($E14519,2)&lt;6,1,0))</f>
        <v/>
      </c>
      <c r="H14519" s="12">
        <f>IF(OR($E14519="",$F14519=""),"",IF(AND($G14519=1,$F14519&gt;='Working Hours'!$C$8,$F14519&lt;'Working Hours'!$C$9),1,0))</f>
        <v/>
      </c>
    </row>
    <row r="14520">
      <c r="A14520" s="11" t="n"/>
      <c r="B14520" s="11" t="n"/>
      <c r="C14520" s="11" t="n"/>
      <c r="E14520" s="12">
        <f>IF($A14520="","",IF(ISNUMBER($A14520),$A14520,IFERROR(DATEVALUE($A14520),"")))</f>
        <v/>
      </c>
      <c r="F14520" s="12">
        <f>IF($B14520="","",IF(ISNUMBER($B14520),HOUR($B14520)*2+MINUTE($B14520)/30,IFERROR(VALUE(LEFT($B14520,FIND(":",$B14520)-1))*2+VALUE(MID($B14520,FIND(":",$B14520)+1,2))/30,"")))</f>
        <v/>
      </c>
      <c r="G14520" s="12">
        <f>IF($E14520="","",IF(WEEKDAY($E14520,2)&lt;6,1,0))</f>
        <v/>
      </c>
      <c r="H14520" s="12">
        <f>IF(OR($E14520="",$F14520=""),"",IF(AND($G14520=1,$F14520&gt;='Working Hours'!$C$8,$F14520&lt;'Working Hours'!$C$9),1,0))</f>
        <v/>
      </c>
    </row>
    <row r="14521">
      <c r="A14521" s="11" t="n"/>
      <c r="B14521" s="11" t="n"/>
      <c r="C14521" s="11" t="n"/>
      <c r="E14521" s="12">
        <f>IF($A14521="","",IF(ISNUMBER($A14521),$A14521,IFERROR(DATEVALUE($A14521),"")))</f>
        <v/>
      </c>
      <c r="F14521" s="12">
        <f>IF($B14521="","",IF(ISNUMBER($B14521),HOUR($B14521)*2+MINUTE($B14521)/30,IFERROR(VALUE(LEFT($B14521,FIND(":",$B14521)-1))*2+VALUE(MID($B14521,FIND(":",$B14521)+1,2))/30,"")))</f>
        <v/>
      </c>
      <c r="G14521" s="12">
        <f>IF($E14521="","",IF(WEEKDAY($E14521,2)&lt;6,1,0))</f>
        <v/>
      </c>
      <c r="H14521" s="12">
        <f>IF(OR($E14521="",$F14521=""),"",IF(AND($G14521=1,$F14521&gt;='Working Hours'!$C$8,$F14521&lt;'Working Hours'!$C$9),1,0))</f>
        <v/>
      </c>
    </row>
    <row r="14522">
      <c r="A14522" s="11" t="n"/>
      <c r="B14522" s="11" t="n"/>
      <c r="C14522" s="11" t="n"/>
      <c r="E14522" s="12">
        <f>IF($A14522="","",IF(ISNUMBER($A14522),$A14522,IFERROR(DATEVALUE($A14522),"")))</f>
        <v/>
      </c>
      <c r="F14522" s="12">
        <f>IF($B14522="","",IF(ISNUMBER($B14522),HOUR($B14522)*2+MINUTE($B14522)/30,IFERROR(VALUE(LEFT($B14522,FIND(":",$B14522)-1))*2+VALUE(MID($B14522,FIND(":",$B14522)+1,2))/30,"")))</f>
        <v/>
      </c>
      <c r="G14522" s="12">
        <f>IF($E14522="","",IF(WEEKDAY($E14522,2)&lt;6,1,0))</f>
        <v/>
      </c>
      <c r="H14522" s="12">
        <f>IF(OR($E14522="",$F14522=""),"",IF(AND($G14522=1,$F14522&gt;='Working Hours'!$C$8,$F14522&lt;'Working Hours'!$C$9),1,0))</f>
        <v/>
      </c>
    </row>
    <row r="14523">
      <c r="A14523" s="11" t="n"/>
      <c r="B14523" s="11" t="n"/>
      <c r="C14523" s="11" t="n"/>
      <c r="E14523" s="12">
        <f>IF($A14523="","",IF(ISNUMBER($A14523),$A14523,IFERROR(DATEVALUE($A14523),"")))</f>
        <v/>
      </c>
      <c r="F14523" s="12">
        <f>IF($B14523="","",IF(ISNUMBER($B14523),HOUR($B14523)*2+MINUTE($B14523)/30,IFERROR(VALUE(LEFT($B14523,FIND(":",$B14523)-1))*2+VALUE(MID($B14523,FIND(":",$B14523)+1,2))/30,"")))</f>
        <v/>
      </c>
      <c r="G14523" s="12">
        <f>IF($E14523="","",IF(WEEKDAY($E14523,2)&lt;6,1,0))</f>
        <v/>
      </c>
      <c r="H14523" s="12">
        <f>IF(OR($E14523="",$F14523=""),"",IF(AND($G14523=1,$F14523&gt;='Working Hours'!$C$8,$F14523&lt;'Working Hours'!$C$9),1,0))</f>
        <v/>
      </c>
    </row>
    <row r="14524">
      <c r="A14524" s="11" t="n"/>
      <c r="B14524" s="11" t="n"/>
      <c r="C14524" s="11" t="n"/>
      <c r="E14524" s="12">
        <f>IF($A14524="","",IF(ISNUMBER($A14524),$A14524,IFERROR(DATEVALUE($A14524),"")))</f>
        <v/>
      </c>
      <c r="F14524" s="12">
        <f>IF($B14524="","",IF(ISNUMBER($B14524),HOUR($B14524)*2+MINUTE($B14524)/30,IFERROR(VALUE(LEFT($B14524,FIND(":",$B14524)-1))*2+VALUE(MID($B14524,FIND(":",$B14524)+1,2))/30,"")))</f>
        <v/>
      </c>
      <c r="G14524" s="12">
        <f>IF($E14524="","",IF(WEEKDAY($E14524,2)&lt;6,1,0))</f>
        <v/>
      </c>
      <c r="H14524" s="12">
        <f>IF(OR($E14524="",$F14524=""),"",IF(AND($G14524=1,$F14524&gt;='Working Hours'!$C$8,$F14524&lt;'Working Hours'!$C$9),1,0))</f>
        <v/>
      </c>
    </row>
    <row r="14525">
      <c r="A14525" s="11" t="n"/>
      <c r="B14525" s="11" t="n"/>
      <c r="C14525" s="11" t="n"/>
      <c r="E14525" s="12">
        <f>IF($A14525="","",IF(ISNUMBER($A14525),$A14525,IFERROR(DATEVALUE($A14525),"")))</f>
        <v/>
      </c>
      <c r="F14525" s="12">
        <f>IF($B14525="","",IF(ISNUMBER($B14525),HOUR($B14525)*2+MINUTE($B14525)/30,IFERROR(VALUE(LEFT($B14525,FIND(":",$B14525)-1))*2+VALUE(MID($B14525,FIND(":",$B14525)+1,2))/30,"")))</f>
        <v/>
      </c>
      <c r="G14525" s="12">
        <f>IF($E14525="","",IF(WEEKDAY($E14525,2)&lt;6,1,0))</f>
        <v/>
      </c>
      <c r="H14525" s="12">
        <f>IF(OR($E14525="",$F14525=""),"",IF(AND($G14525=1,$F14525&gt;='Working Hours'!$C$8,$F14525&lt;'Working Hours'!$C$9),1,0))</f>
        <v/>
      </c>
    </row>
    <row r="14526">
      <c r="A14526" s="11" t="n"/>
      <c r="B14526" s="11" t="n"/>
      <c r="C14526" s="11" t="n"/>
      <c r="E14526" s="12">
        <f>IF($A14526="","",IF(ISNUMBER($A14526),$A14526,IFERROR(DATEVALUE($A14526),"")))</f>
        <v/>
      </c>
      <c r="F14526" s="12">
        <f>IF($B14526="","",IF(ISNUMBER($B14526),HOUR($B14526)*2+MINUTE($B14526)/30,IFERROR(VALUE(LEFT($B14526,FIND(":",$B14526)-1))*2+VALUE(MID($B14526,FIND(":",$B14526)+1,2))/30,"")))</f>
        <v/>
      </c>
      <c r="G14526" s="12">
        <f>IF($E14526="","",IF(WEEKDAY($E14526,2)&lt;6,1,0))</f>
        <v/>
      </c>
      <c r="H14526" s="12">
        <f>IF(OR($E14526="",$F14526=""),"",IF(AND($G14526=1,$F14526&gt;='Working Hours'!$C$8,$F14526&lt;'Working Hours'!$C$9),1,0))</f>
        <v/>
      </c>
    </row>
    <row r="14527">
      <c r="A14527" s="11" t="n"/>
      <c r="B14527" s="11" t="n"/>
      <c r="C14527" s="11" t="n"/>
      <c r="E14527" s="12">
        <f>IF($A14527="","",IF(ISNUMBER($A14527),$A14527,IFERROR(DATEVALUE($A14527),"")))</f>
        <v/>
      </c>
      <c r="F14527" s="12">
        <f>IF($B14527="","",IF(ISNUMBER($B14527),HOUR($B14527)*2+MINUTE($B14527)/30,IFERROR(VALUE(LEFT($B14527,FIND(":",$B14527)-1))*2+VALUE(MID($B14527,FIND(":",$B14527)+1,2))/30,"")))</f>
        <v/>
      </c>
      <c r="G14527" s="12">
        <f>IF($E14527="","",IF(WEEKDAY($E14527,2)&lt;6,1,0))</f>
        <v/>
      </c>
      <c r="H14527" s="12">
        <f>IF(OR($E14527="",$F14527=""),"",IF(AND($G14527=1,$F14527&gt;='Working Hours'!$C$8,$F14527&lt;'Working Hours'!$C$9),1,0))</f>
        <v/>
      </c>
    </row>
    <row r="14528">
      <c r="A14528" s="11" t="n"/>
      <c r="B14528" s="11" t="n"/>
      <c r="C14528" s="11" t="n"/>
      <c r="E14528" s="12">
        <f>IF($A14528="","",IF(ISNUMBER($A14528),$A14528,IFERROR(DATEVALUE($A14528),"")))</f>
        <v/>
      </c>
      <c r="F14528" s="12">
        <f>IF($B14528="","",IF(ISNUMBER($B14528),HOUR($B14528)*2+MINUTE($B14528)/30,IFERROR(VALUE(LEFT($B14528,FIND(":",$B14528)-1))*2+VALUE(MID($B14528,FIND(":",$B14528)+1,2))/30,"")))</f>
        <v/>
      </c>
      <c r="G14528" s="12">
        <f>IF($E14528="","",IF(WEEKDAY($E14528,2)&lt;6,1,0))</f>
        <v/>
      </c>
      <c r="H14528" s="12">
        <f>IF(OR($E14528="",$F14528=""),"",IF(AND($G14528=1,$F14528&gt;='Working Hours'!$C$8,$F14528&lt;'Working Hours'!$C$9),1,0))</f>
        <v/>
      </c>
    </row>
    <row r="14529">
      <c r="A14529" s="11" t="n"/>
      <c r="B14529" s="11" t="n"/>
      <c r="C14529" s="11" t="n"/>
      <c r="E14529" s="12">
        <f>IF($A14529="","",IF(ISNUMBER($A14529),$A14529,IFERROR(DATEVALUE($A14529),"")))</f>
        <v/>
      </c>
      <c r="F14529" s="12">
        <f>IF($B14529="","",IF(ISNUMBER($B14529),HOUR($B14529)*2+MINUTE($B14529)/30,IFERROR(VALUE(LEFT($B14529,FIND(":",$B14529)-1))*2+VALUE(MID($B14529,FIND(":",$B14529)+1,2))/30,"")))</f>
        <v/>
      </c>
      <c r="G14529" s="12">
        <f>IF($E14529="","",IF(WEEKDAY($E14529,2)&lt;6,1,0))</f>
        <v/>
      </c>
      <c r="H14529" s="12">
        <f>IF(OR($E14529="",$F14529=""),"",IF(AND($G14529=1,$F14529&gt;='Working Hours'!$C$8,$F14529&lt;'Working Hours'!$C$9),1,0))</f>
        <v/>
      </c>
    </row>
    <row r="14530">
      <c r="A14530" s="11" t="n"/>
      <c r="B14530" s="11" t="n"/>
      <c r="C14530" s="11" t="n"/>
      <c r="E14530" s="12">
        <f>IF($A14530="","",IF(ISNUMBER($A14530),$A14530,IFERROR(DATEVALUE($A14530),"")))</f>
        <v/>
      </c>
      <c r="F14530" s="12">
        <f>IF($B14530="","",IF(ISNUMBER($B14530),HOUR($B14530)*2+MINUTE($B14530)/30,IFERROR(VALUE(LEFT($B14530,FIND(":",$B14530)-1))*2+VALUE(MID($B14530,FIND(":",$B14530)+1,2))/30,"")))</f>
        <v/>
      </c>
      <c r="G14530" s="12">
        <f>IF($E14530="","",IF(WEEKDAY($E14530,2)&lt;6,1,0))</f>
        <v/>
      </c>
      <c r="H14530" s="12">
        <f>IF(OR($E14530="",$F14530=""),"",IF(AND($G14530=1,$F14530&gt;='Working Hours'!$C$8,$F14530&lt;'Working Hours'!$C$9),1,0))</f>
        <v/>
      </c>
    </row>
    <row r="14531">
      <c r="A14531" s="11" t="n"/>
      <c r="B14531" s="11" t="n"/>
      <c r="C14531" s="11" t="n"/>
      <c r="E14531" s="12">
        <f>IF($A14531="","",IF(ISNUMBER($A14531),$A14531,IFERROR(DATEVALUE($A14531),"")))</f>
        <v/>
      </c>
      <c r="F14531" s="12">
        <f>IF($B14531="","",IF(ISNUMBER($B14531),HOUR($B14531)*2+MINUTE($B14531)/30,IFERROR(VALUE(LEFT($B14531,FIND(":",$B14531)-1))*2+VALUE(MID($B14531,FIND(":",$B14531)+1,2))/30,"")))</f>
        <v/>
      </c>
      <c r="G14531" s="12">
        <f>IF($E14531="","",IF(WEEKDAY($E14531,2)&lt;6,1,0))</f>
        <v/>
      </c>
      <c r="H14531" s="12">
        <f>IF(OR($E14531="",$F14531=""),"",IF(AND($G14531=1,$F14531&gt;='Working Hours'!$C$8,$F14531&lt;'Working Hours'!$C$9),1,0))</f>
        <v/>
      </c>
    </row>
    <row r="14532">
      <c r="A14532" s="11" t="n"/>
      <c r="B14532" s="11" t="n"/>
      <c r="C14532" s="11" t="n"/>
      <c r="E14532" s="12">
        <f>IF($A14532="","",IF(ISNUMBER($A14532),$A14532,IFERROR(DATEVALUE($A14532),"")))</f>
        <v/>
      </c>
      <c r="F14532" s="12">
        <f>IF($B14532="","",IF(ISNUMBER($B14532),HOUR($B14532)*2+MINUTE($B14532)/30,IFERROR(VALUE(LEFT($B14532,FIND(":",$B14532)-1))*2+VALUE(MID($B14532,FIND(":",$B14532)+1,2))/30,"")))</f>
        <v/>
      </c>
      <c r="G14532" s="12">
        <f>IF($E14532="","",IF(WEEKDAY($E14532,2)&lt;6,1,0))</f>
        <v/>
      </c>
      <c r="H14532" s="12">
        <f>IF(OR($E14532="",$F14532=""),"",IF(AND($G14532=1,$F14532&gt;='Working Hours'!$C$8,$F14532&lt;'Working Hours'!$C$9),1,0))</f>
        <v/>
      </c>
    </row>
    <row r="14533">
      <c r="A14533" s="11" t="n"/>
      <c r="B14533" s="11" t="n"/>
      <c r="C14533" s="11" t="n"/>
      <c r="E14533" s="12">
        <f>IF($A14533="","",IF(ISNUMBER($A14533),$A14533,IFERROR(DATEVALUE($A14533),"")))</f>
        <v/>
      </c>
      <c r="F14533" s="12">
        <f>IF($B14533="","",IF(ISNUMBER($B14533),HOUR($B14533)*2+MINUTE($B14533)/30,IFERROR(VALUE(LEFT($B14533,FIND(":",$B14533)-1))*2+VALUE(MID($B14533,FIND(":",$B14533)+1,2))/30,"")))</f>
        <v/>
      </c>
      <c r="G14533" s="12">
        <f>IF($E14533="","",IF(WEEKDAY($E14533,2)&lt;6,1,0))</f>
        <v/>
      </c>
      <c r="H14533" s="12">
        <f>IF(OR($E14533="",$F14533=""),"",IF(AND($G14533=1,$F14533&gt;='Working Hours'!$C$8,$F14533&lt;'Working Hours'!$C$9),1,0))</f>
        <v/>
      </c>
    </row>
    <row r="14534">
      <c r="A14534" s="11" t="n"/>
      <c r="B14534" s="11" t="n"/>
      <c r="C14534" s="11" t="n"/>
      <c r="E14534" s="12">
        <f>IF($A14534="","",IF(ISNUMBER($A14534),$A14534,IFERROR(DATEVALUE($A14534),"")))</f>
        <v/>
      </c>
      <c r="F14534" s="12">
        <f>IF($B14534="","",IF(ISNUMBER($B14534),HOUR($B14534)*2+MINUTE($B14534)/30,IFERROR(VALUE(LEFT($B14534,FIND(":",$B14534)-1))*2+VALUE(MID($B14534,FIND(":",$B14534)+1,2))/30,"")))</f>
        <v/>
      </c>
      <c r="G14534" s="12">
        <f>IF($E14534="","",IF(WEEKDAY($E14534,2)&lt;6,1,0))</f>
        <v/>
      </c>
      <c r="H14534" s="12">
        <f>IF(OR($E14534="",$F14534=""),"",IF(AND($G14534=1,$F14534&gt;='Working Hours'!$C$8,$F14534&lt;'Working Hours'!$C$9),1,0))</f>
        <v/>
      </c>
    </row>
    <row r="14535">
      <c r="A14535" s="11" t="n"/>
      <c r="B14535" s="11" t="n"/>
      <c r="C14535" s="11" t="n"/>
      <c r="E14535" s="12">
        <f>IF($A14535="","",IF(ISNUMBER($A14535),$A14535,IFERROR(DATEVALUE($A14535),"")))</f>
        <v/>
      </c>
      <c r="F14535" s="12">
        <f>IF($B14535="","",IF(ISNUMBER($B14535),HOUR($B14535)*2+MINUTE($B14535)/30,IFERROR(VALUE(LEFT($B14535,FIND(":",$B14535)-1))*2+VALUE(MID($B14535,FIND(":",$B14535)+1,2))/30,"")))</f>
        <v/>
      </c>
      <c r="G14535" s="12">
        <f>IF($E14535="","",IF(WEEKDAY($E14535,2)&lt;6,1,0))</f>
        <v/>
      </c>
      <c r="H14535" s="12">
        <f>IF(OR($E14535="",$F14535=""),"",IF(AND($G14535=1,$F14535&gt;='Working Hours'!$C$8,$F14535&lt;'Working Hours'!$C$9),1,0))</f>
        <v/>
      </c>
    </row>
    <row r="14536">
      <c r="A14536" s="11" t="n"/>
      <c r="B14536" s="11" t="n"/>
      <c r="C14536" s="11" t="n"/>
      <c r="E14536" s="12">
        <f>IF($A14536="","",IF(ISNUMBER($A14536),$A14536,IFERROR(DATEVALUE($A14536),"")))</f>
        <v/>
      </c>
      <c r="F14536" s="12">
        <f>IF($B14536="","",IF(ISNUMBER($B14536),HOUR($B14536)*2+MINUTE($B14536)/30,IFERROR(VALUE(LEFT($B14536,FIND(":",$B14536)-1))*2+VALUE(MID($B14536,FIND(":",$B14536)+1,2))/30,"")))</f>
        <v/>
      </c>
      <c r="G14536" s="12">
        <f>IF($E14536="","",IF(WEEKDAY($E14536,2)&lt;6,1,0))</f>
        <v/>
      </c>
      <c r="H14536" s="12">
        <f>IF(OR($E14536="",$F14536=""),"",IF(AND($G14536=1,$F14536&gt;='Working Hours'!$C$8,$F14536&lt;'Working Hours'!$C$9),1,0))</f>
        <v/>
      </c>
    </row>
    <row r="14537">
      <c r="A14537" s="11" t="n"/>
      <c r="B14537" s="11" t="n"/>
      <c r="C14537" s="11" t="n"/>
      <c r="E14537" s="12">
        <f>IF($A14537="","",IF(ISNUMBER($A14537),$A14537,IFERROR(DATEVALUE($A14537),"")))</f>
        <v/>
      </c>
      <c r="F14537" s="12">
        <f>IF($B14537="","",IF(ISNUMBER($B14537),HOUR($B14537)*2+MINUTE($B14537)/30,IFERROR(VALUE(LEFT($B14537,FIND(":",$B14537)-1))*2+VALUE(MID($B14537,FIND(":",$B14537)+1,2))/30,"")))</f>
        <v/>
      </c>
      <c r="G14537" s="12">
        <f>IF($E14537="","",IF(WEEKDAY($E14537,2)&lt;6,1,0))</f>
        <v/>
      </c>
      <c r="H14537" s="12">
        <f>IF(OR($E14537="",$F14537=""),"",IF(AND($G14537=1,$F14537&gt;='Working Hours'!$C$8,$F14537&lt;'Working Hours'!$C$9),1,0))</f>
        <v/>
      </c>
    </row>
    <row r="14538">
      <c r="A14538" s="11" t="n"/>
      <c r="B14538" s="11" t="n"/>
      <c r="C14538" s="11" t="n"/>
      <c r="E14538" s="12">
        <f>IF($A14538="","",IF(ISNUMBER($A14538),$A14538,IFERROR(DATEVALUE($A14538),"")))</f>
        <v/>
      </c>
      <c r="F14538" s="12">
        <f>IF($B14538="","",IF(ISNUMBER($B14538),HOUR($B14538)*2+MINUTE($B14538)/30,IFERROR(VALUE(LEFT($B14538,FIND(":",$B14538)-1))*2+VALUE(MID($B14538,FIND(":",$B14538)+1,2))/30,"")))</f>
        <v/>
      </c>
      <c r="G14538" s="12">
        <f>IF($E14538="","",IF(WEEKDAY($E14538,2)&lt;6,1,0))</f>
        <v/>
      </c>
      <c r="H14538" s="12">
        <f>IF(OR($E14538="",$F14538=""),"",IF(AND($G14538=1,$F14538&gt;='Working Hours'!$C$8,$F14538&lt;'Working Hours'!$C$9),1,0))</f>
        <v/>
      </c>
    </row>
    <row r="14539">
      <c r="A14539" s="11" t="n"/>
      <c r="B14539" s="11" t="n"/>
      <c r="C14539" s="11" t="n"/>
      <c r="E14539" s="12">
        <f>IF($A14539="","",IF(ISNUMBER($A14539),$A14539,IFERROR(DATEVALUE($A14539),"")))</f>
        <v/>
      </c>
      <c r="F14539" s="12">
        <f>IF($B14539="","",IF(ISNUMBER($B14539),HOUR($B14539)*2+MINUTE($B14539)/30,IFERROR(VALUE(LEFT($B14539,FIND(":",$B14539)-1))*2+VALUE(MID($B14539,FIND(":",$B14539)+1,2))/30,"")))</f>
        <v/>
      </c>
      <c r="G14539" s="12">
        <f>IF($E14539="","",IF(WEEKDAY($E14539,2)&lt;6,1,0))</f>
        <v/>
      </c>
      <c r="H14539" s="12">
        <f>IF(OR($E14539="",$F14539=""),"",IF(AND($G14539=1,$F14539&gt;='Working Hours'!$C$8,$F14539&lt;'Working Hours'!$C$9),1,0))</f>
        <v/>
      </c>
    </row>
    <row r="14540">
      <c r="A14540" s="11" t="n"/>
      <c r="B14540" s="11" t="n"/>
      <c r="C14540" s="11" t="n"/>
      <c r="E14540" s="12">
        <f>IF($A14540="","",IF(ISNUMBER($A14540),$A14540,IFERROR(DATEVALUE($A14540),"")))</f>
        <v/>
      </c>
      <c r="F14540" s="12">
        <f>IF($B14540="","",IF(ISNUMBER($B14540),HOUR($B14540)*2+MINUTE($B14540)/30,IFERROR(VALUE(LEFT($B14540,FIND(":",$B14540)-1))*2+VALUE(MID($B14540,FIND(":",$B14540)+1,2))/30,"")))</f>
        <v/>
      </c>
      <c r="G14540" s="12">
        <f>IF($E14540="","",IF(WEEKDAY($E14540,2)&lt;6,1,0))</f>
        <v/>
      </c>
      <c r="H14540" s="12">
        <f>IF(OR($E14540="",$F14540=""),"",IF(AND($G14540=1,$F14540&gt;='Working Hours'!$C$8,$F14540&lt;'Working Hours'!$C$9),1,0))</f>
        <v/>
      </c>
    </row>
    <row r="14541">
      <c r="A14541" s="11" t="n"/>
      <c r="B14541" s="11" t="n"/>
      <c r="C14541" s="11" t="n"/>
      <c r="E14541" s="12">
        <f>IF($A14541="","",IF(ISNUMBER($A14541),$A14541,IFERROR(DATEVALUE($A14541),"")))</f>
        <v/>
      </c>
      <c r="F14541" s="12">
        <f>IF($B14541="","",IF(ISNUMBER($B14541),HOUR($B14541)*2+MINUTE($B14541)/30,IFERROR(VALUE(LEFT($B14541,FIND(":",$B14541)-1))*2+VALUE(MID($B14541,FIND(":",$B14541)+1,2))/30,"")))</f>
        <v/>
      </c>
      <c r="G14541" s="12">
        <f>IF($E14541="","",IF(WEEKDAY($E14541,2)&lt;6,1,0))</f>
        <v/>
      </c>
      <c r="H14541" s="12">
        <f>IF(OR($E14541="",$F14541=""),"",IF(AND($G14541=1,$F14541&gt;='Working Hours'!$C$8,$F14541&lt;'Working Hours'!$C$9),1,0))</f>
        <v/>
      </c>
    </row>
    <row r="14542">
      <c r="A14542" s="11" t="n"/>
      <c r="B14542" s="11" t="n"/>
      <c r="C14542" s="11" t="n"/>
      <c r="E14542" s="12">
        <f>IF($A14542="","",IF(ISNUMBER($A14542),$A14542,IFERROR(DATEVALUE($A14542),"")))</f>
        <v/>
      </c>
      <c r="F14542" s="12">
        <f>IF($B14542="","",IF(ISNUMBER($B14542),HOUR($B14542)*2+MINUTE($B14542)/30,IFERROR(VALUE(LEFT($B14542,FIND(":",$B14542)-1))*2+VALUE(MID($B14542,FIND(":",$B14542)+1,2))/30,"")))</f>
        <v/>
      </c>
      <c r="G14542" s="12">
        <f>IF($E14542="","",IF(WEEKDAY($E14542,2)&lt;6,1,0))</f>
        <v/>
      </c>
      <c r="H14542" s="12">
        <f>IF(OR($E14542="",$F14542=""),"",IF(AND($G14542=1,$F14542&gt;='Working Hours'!$C$8,$F14542&lt;'Working Hours'!$C$9),1,0))</f>
        <v/>
      </c>
    </row>
    <row r="14543">
      <c r="A14543" s="11" t="n"/>
      <c r="B14543" s="11" t="n"/>
      <c r="C14543" s="11" t="n"/>
      <c r="E14543" s="12">
        <f>IF($A14543="","",IF(ISNUMBER($A14543),$A14543,IFERROR(DATEVALUE($A14543),"")))</f>
        <v/>
      </c>
      <c r="F14543" s="12">
        <f>IF($B14543="","",IF(ISNUMBER($B14543),HOUR($B14543)*2+MINUTE($B14543)/30,IFERROR(VALUE(LEFT($B14543,FIND(":",$B14543)-1))*2+VALUE(MID($B14543,FIND(":",$B14543)+1,2))/30,"")))</f>
        <v/>
      </c>
      <c r="G14543" s="12">
        <f>IF($E14543="","",IF(WEEKDAY($E14543,2)&lt;6,1,0))</f>
        <v/>
      </c>
      <c r="H14543" s="12">
        <f>IF(OR($E14543="",$F14543=""),"",IF(AND($G14543=1,$F14543&gt;='Working Hours'!$C$8,$F14543&lt;'Working Hours'!$C$9),1,0))</f>
        <v/>
      </c>
    </row>
    <row r="14544">
      <c r="A14544" s="11" t="n"/>
      <c r="B14544" s="11" t="n"/>
      <c r="C14544" s="11" t="n"/>
      <c r="E14544" s="12">
        <f>IF($A14544="","",IF(ISNUMBER($A14544),$A14544,IFERROR(DATEVALUE($A14544),"")))</f>
        <v/>
      </c>
      <c r="F14544" s="12">
        <f>IF($B14544="","",IF(ISNUMBER($B14544),HOUR($B14544)*2+MINUTE($B14544)/30,IFERROR(VALUE(LEFT($B14544,FIND(":",$B14544)-1))*2+VALUE(MID($B14544,FIND(":",$B14544)+1,2))/30,"")))</f>
        <v/>
      </c>
      <c r="G14544" s="12">
        <f>IF($E14544="","",IF(WEEKDAY($E14544,2)&lt;6,1,0))</f>
        <v/>
      </c>
      <c r="H14544" s="12">
        <f>IF(OR($E14544="",$F14544=""),"",IF(AND($G14544=1,$F14544&gt;='Working Hours'!$C$8,$F14544&lt;'Working Hours'!$C$9),1,0))</f>
        <v/>
      </c>
    </row>
    <row r="14545">
      <c r="A14545" s="11" t="n"/>
      <c r="B14545" s="11" t="n"/>
      <c r="C14545" s="11" t="n"/>
      <c r="E14545" s="12">
        <f>IF($A14545="","",IF(ISNUMBER($A14545),$A14545,IFERROR(DATEVALUE($A14545),"")))</f>
        <v/>
      </c>
      <c r="F14545" s="12">
        <f>IF($B14545="","",IF(ISNUMBER($B14545),HOUR($B14545)*2+MINUTE($B14545)/30,IFERROR(VALUE(LEFT($B14545,FIND(":",$B14545)-1))*2+VALUE(MID($B14545,FIND(":",$B14545)+1,2))/30,"")))</f>
        <v/>
      </c>
      <c r="G14545" s="12">
        <f>IF($E14545="","",IF(WEEKDAY($E14545,2)&lt;6,1,0))</f>
        <v/>
      </c>
      <c r="H14545" s="12">
        <f>IF(OR($E14545="",$F14545=""),"",IF(AND($G14545=1,$F14545&gt;='Working Hours'!$C$8,$F14545&lt;'Working Hours'!$C$9),1,0))</f>
        <v/>
      </c>
    </row>
    <row r="14546">
      <c r="A14546" s="11" t="n"/>
      <c r="B14546" s="11" t="n"/>
      <c r="C14546" s="11" t="n"/>
      <c r="E14546" s="12">
        <f>IF($A14546="","",IF(ISNUMBER($A14546),$A14546,IFERROR(DATEVALUE($A14546),"")))</f>
        <v/>
      </c>
      <c r="F14546" s="12">
        <f>IF($B14546="","",IF(ISNUMBER($B14546),HOUR($B14546)*2+MINUTE($B14546)/30,IFERROR(VALUE(LEFT($B14546,FIND(":",$B14546)-1))*2+VALUE(MID($B14546,FIND(":",$B14546)+1,2))/30,"")))</f>
        <v/>
      </c>
      <c r="G14546" s="12">
        <f>IF($E14546="","",IF(WEEKDAY($E14546,2)&lt;6,1,0))</f>
        <v/>
      </c>
      <c r="H14546" s="12">
        <f>IF(OR($E14546="",$F14546=""),"",IF(AND($G14546=1,$F14546&gt;='Working Hours'!$C$8,$F14546&lt;'Working Hours'!$C$9),1,0))</f>
        <v/>
      </c>
    </row>
    <row r="14547">
      <c r="A14547" s="11" t="n"/>
      <c r="B14547" s="11" t="n"/>
      <c r="C14547" s="11" t="n"/>
      <c r="E14547" s="12">
        <f>IF($A14547="","",IF(ISNUMBER($A14547),$A14547,IFERROR(DATEVALUE($A14547),"")))</f>
        <v/>
      </c>
      <c r="F14547" s="12">
        <f>IF($B14547="","",IF(ISNUMBER($B14547),HOUR($B14547)*2+MINUTE($B14547)/30,IFERROR(VALUE(LEFT($B14547,FIND(":",$B14547)-1))*2+VALUE(MID($B14547,FIND(":",$B14547)+1,2))/30,"")))</f>
        <v/>
      </c>
      <c r="G14547" s="12">
        <f>IF($E14547="","",IF(WEEKDAY($E14547,2)&lt;6,1,0))</f>
        <v/>
      </c>
      <c r="H14547" s="12">
        <f>IF(OR($E14547="",$F14547=""),"",IF(AND($G14547=1,$F14547&gt;='Working Hours'!$C$8,$F14547&lt;'Working Hours'!$C$9),1,0))</f>
        <v/>
      </c>
    </row>
    <row r="14548">
      <c r="A14548" s="11" t="n"/>
      <c r="B14548" s="11" t="n"/>
      <c r="C14548" s="11" t="n"/>
      <c r="E14548" s="12">
        <f>IF($A14548="","",IF(ISNUMBER($A14548),$A14548,IFERROR(DATEVALUE($A14548),"")))</f>
        <v/>
      </c>
      <c r="F14548" s="12">
        <f>IF($B14548="","",IF(ISNUMBER($B14548),HOUR($B14548)*2+MINUTE($B14548)/30,IFERROR(VALUE(LEFT($B14548,FIND(":",$B14548)-1))*2+VALUE(MID($B14548,FIND(":",$B14548)+1,2))/30,"")))</f>
        <v/>
      </c>
      <c r="G14548" s="12">
        <f>IF($E14548="","",IF(WEEKDAY($E14548,2)&lt;6,1,0))</f>
        <v/>
      </c>
      <c r="H14548" s="12">
        <f>IF(OR($E14548="",$F14548=""),"",IF(AND($G14548=1,$F14548&gt;='Working Hours'!$C$8,$F14548&lt;'Working Hours'!$C$9),1,0))</f>
        <v/>
      </c>
    </row>
    <row r="14549">
      <c r="A14549" s="11" t="n"/>
      <c r="B14549" s="11" t="n"/>
      <c r="C14549" s="11" t="n"/>
      <c r="E14549" s="12">
        <f>IF($A14549="","",IF(ISNUMBER($A14549),$A14549,IFERROR(DATEVALUE($A14549),"")))</f>
        <v/>
      </c>
      <c r="F14549" s="12">
        <f>IF($B14549="","",IF(ISNUMBER($B14549),HOUR($B14549)*2+MINUTE($B14549)/30,IFERROR(VALUE(LEFT($B14549,FIND(":",$B14549)-1))*2+VALUE(MID($B14549,FIND(":",$B14549)+1,2))/30,"")))</f>
        <v/>
      </c>
      <c r="G14549" s="12">
        <f>IF($E14549="","",IF(WEEKDAY($E14549,2)&lt;6,1,0))</f>
        <v/>
      </c>
      <c r="H14549" s="12">
        <f>IF(OR($E14549="",$F14549=""),"",IF(AND($G14549=1,$F14549&gt;='Working Hours'!$C$8,$F14549&lt;'Working Hours'!$C$9),1,0))</f>
        <v/>
      </c>
    </row>
    <row r="14550">
      <c r="A14550" s="11" t="n"/>
      <c r="B14550" s="11" t="n"/>
      <c r="C14550" s="11" t="n"/>
      <c r="E14550" s="12">
        <f>IF($A14550="","",IF(ISNUMBER($A14550),$A14550,IFERROR(DATEVALUE($A14550),"")))</f>
        <v/>
      </c>
      <c r="F14550" s="12">
        <f>IF($B14550="","",IF(ISNUMBER($B14550),HOUR($B14550)*2+MINUTE($B14550)/30,IFERROR(VALUE(LEFT($B14550,FIND(":",$B14550)-1))*2+VALUE(MID($B14550,FIND(":",$B14550)+1,2))/30,"")))</f>
        <v/>
      </c>
      <c r="G14550" s="12">
        <f>IF($E14550="","",IF(WEEKDAY($E14550,2)&lt;6,1,0))</f>
        <v/>
      </c>
      <c r="H14550" s="12">
        <f>IF(OR($E14550="",$F14550=""),"",IF(AND($G14550=1,$F14550&gt;='Working Hours'!$C$8,$F14550&lt;'Working Hours'!$C$9),1,0))</f>
        <v/>
      </c>
    </row>
    <row r="14551">
      <c r="A14551" s="11" t="n"/>
      <c r="B14551" s="11" t="n"/>
      <c r="C14551" s="11" t="n"/>
      <c r="E14551" s="12">
        <f>IF($A14551="","",IF(ISNUMBER($A14551),$A14551,IFERROR(DATEVALUE($A14551),"")))</f>
        <v/>
      </c>
      <c r="F14551" s="12">
        <f>IF($B14551="","",IF(ISNUMBER($B14551),HOUR($B14551)*2+MINUTE($B14551)/30,IFERROR(VALUE(LEFT($B14551,FIND(":",$B14551)-1))*2+VALUE(MID($B14551,FIND(":",$B14551)+1,2))/30,"")))</f>
        <v/>
      </c>
      <c r="G14551" s="12">
        <f>IF($E14551="","",IF(WEEKDAY($E14551,2)&lt;6,1,0))</f>
        <v/>
      </c>
      <c r="H14551" s="12">
        <f>IF(OR($E14551="",$F14551=""),"",IF(AND($G14551=1,$F14551&gt;='Working Hours'!$C$8,$F14551&lt;'Working Hours'!$C$9),1,0))</f>
        <v/>
      </c>
    </row>
    <row r="14552">
      <c r="A14552" s="11" t="n"/>
      <c r="B14552" s="11" t="n"/>
      <c r="C14552" s="11" t="n"/>
      <c r="E14552" s="12">
        <f>IF($A14552="","",IF(ISNUMBER($A14552),$A14552,IFERROR(DATEVALUE($A14552),"")))</f>
        <v/>
      </c>
      <c r="F14552" s="12">
        <f>IF($B14552="","",IF(ISNUMBER($B14552),HOUR($B14552)*2+MINUTE($B14552)/30,IFERROR(VALUE(LEFT($B14552,FIND(":",$B14552)-1))*2+VALUE(MID($B14552,FIND(":",$B14552)+1,2))/30,"")))</f>
        <v/>
      </c>
      <c r="G14552" s="12">
        <f>IF($E14552="","",IF(WEEKDAY($E14552,2)&lt;6,1,0))</f>
        <v/>
      </c>
      <c r="H14552" s="12">
        <f>IF(OR($E14552="",$F14552=""),"",IF(AND($G14552=1,$F14552&gt;='Working Hours'!$C$8,$F14552&lt;'Working Hours'!$C$9),1,0))</f>
        <v/>
      </c>
    </row>
    <row r="14553">
      <c r="A14553" s="11" t="n"/>
      <c r="B14553" s="11" t="n"/>
      <c r="C14553" s="11" t="n"/>
      <c r="E14553" s="12">
        <f>IF($A14553="","",IF(ISNUMBER($A14553),$A14553,IFERROR(DATEVALUE($A14553),"")))</f>
        <v/>
      </c>
      <c r="F14553" s="12">
        <f>IF($B14553="","",IF(ISNUMBER($B14553),HOUR($B14553)*2+MINUTE($B14553)/30,IFERROR(VALUE(LEFT($B14553,FIND(":",$B14553)-1))*2+VALUE(MID($B14553,FIND(":",$B14553)+1,2))/30,"")))</f>
        <v/>
      </c>
      <c r="G14553" s="12">
        <f>IF($E14553="","",IF(WEEKDAY($E14553,2)&lt;6,1,0))</f>
        <v/>
      </c>
      <c r="H14553" s="12">
        <f>IF(OR($E14553="",$F14553=""),"",IF(AND($G14553=1,$F14553&gt;='Working Hours'!$C$8,$F14553&lt;'Working Hours'!$C$9),1,0))</f>
        <v/>
      </c>
    </row>
    <row r="14554">
      <c r="A14554" s="11" t="n"/>
      <c r="B14554" s="11" t="n"/>
      <c r="C14554" s="11" t="n"/>
      <c r="E14554" s="12">
        <f>IF($A14554="","",IF(ISNUMBER($A14554),$A14554,IFERROR(DATEVALUE($A14554),"")))</f>
        <v/>
      </c>
      <c r="F14554" s="12">
        <f>IF($B14554="","",IF(ISNUMBER($B14554),HOUR($B14554)*2+MINUTE($B14554)/30,IFERROR(VALUE(LEFT($B14554,FIND(":",$B14554)-1))*2+VALUE(MID($B14554,FIND(":",$B14554)+1,2))/30,"")))</f>
        <v/>
      </c>
      <c r="G14554" s="12">
        <f>IF($E14554="","",IF(WEEKDAY($E14554,2)&lt;6,1,0))</f>
        <v/>
      </c>
      <c r="H14554" s="12">
        <f>IF(OR($E14554="",$F14554=""),"",IF(AND($G14554=1,$F14554&gt;='Working Hours'!$C$8,$F14554&lt;'Working Hours'!$C$9),1,0))</f>
        <v/>
      </c>
    </row>
    <row r="14555">
      <c r="A14555" s="11" t="n"/>
      <c r="B14555" s="11" t="n"/>
      <c r="C14555" s="11" t="n"/>
      <c r="E14555" s="12">
        <f>IF($A14555="","",IF(ISNUMBER($A14555),$A14555,IFERROR(DATEVALUE($A14555),"")))</f>
        <v/>
      </c>
      <c r="F14555" s="12">
        <f>IF($B14555="","",IF(ISNUMBER($B14555),HOUR($B14555)*2+MINUTE($B14555)/30,IFERROR(VALUE(LEFT($B14555,FIND(":",$B14555)-1))*2+VALUE(MID($B14555,FIND(":",$B14555)+1,2))/30,"")))</f>
        <v/>
      </c>
      <c r="G14555" s="12">
        <f>IF($E14555="","",IF(WEEKDAY($E14555,2)&lt;6,1,0))</f>
        <v/>
      </c>
      <c r="H14555" s="12">
        <f>IF(OR($E14555="",$F14555=""),"",IF(AND($G14555=1,$F14555&gt;='Working Hours'!$C$8,$F14555&lt;'Working Hours'!$C$9),1,0))</f>
        <v/>
      </c>
    </row>
    <row r="14556">
      <c r="A14556" s="11" t="n"/>
      <c r="B14556" s="11" t="n"/>
      <c r="C14556" s="11" t="n"/>
      <c r="E14556" s="12">
        <f>IF($A14556="","",IF(ISNUMBER($A14556),$A14556,IFERROR(DATEVALUE($A14556),"")))</f>
        <v/>
      </c>
      <c r="F14556" s="12">
        <f>IF($B14556="","",IF(ISNUMBER($B14556),HOUR($B14556)*2+MINUTE($B14556)/30,IFERROR(VALUE(LEFT($B14556,FIND(":",$B14556)-1))*2+VALUE(MID($B14556,FIND(":",$B14556)+1,2))/30,"")))</f>
        <v/>
      </c>
      <c r="G14556" s="12">
        <f>IF($E14556="","",IF(WEEKDAY($E14556,2)&lt;6,1,0))</f>
        <v/>
      </c>
      <c r="H14556" s="12">
        <f>IF(OR($E14556="",$F14556=""),"",IF(AND($G14556=1,$F14556&gt;='Working Hours'!$C$8,$F14556&lt;'Working Hours'!$C$9),1,0))</f>
        <v/>
      </c>
    </row>
    <row r="14557">
      <c r="A14557" s="11" t="n"/>
      <c r="B14557" s="11" t="n"/>
      <c r="C14557" s="11" t="n"/>
      <c r="E14557" s="12">
        <f>IF($A14557="","",IF(ISNUMBER($A14557),$A14557,IFERROR(DATEVALUE($A14557),"")))</f>
        <v/>
      </c>
      <c r="F14557" s="12">
        <f>IF($B14557="","",IF(ISNUMBER($B14557),HOUR($B14557)*2+MINUTE($B14557)/30,IFERROR(VALUE(LEFT($B14557,FIND(":",$B14557)-1))*2+VALUE(MID($B14557,FIND(":",$B14557)+1,2))/30,"")))</f>
        <v/>
      </c>
      <c r="G14557" s="12">
        <f>IF($E14557="","",IF(WEEKDAY($E14557,2)&lt;6,1,0))</f>
        <v/>
      </c>
      <c r="H14557" s="12">
        <f>IF(OR($E14557="",$F14557=""),"",IF(AND($G14557=1,$F14557&gt;='Working Hours'!$C$8,$F14557&lt;'Working Hours'!$C$9),1,0))</f>
        <v/>
      </c>
    </row>
    <row r="14558">
      <c r="A14558" s="11" t="n"/>
      <c r="B14558" s="11" t="n"/>
      <c r="C14558" s="11" t="n"/>
      <c r="E14558" s="12">
        <f>IF($A14558="","",IF(ISNUMBER($A14558),$A14558,IFERROR(DATEVALUE($A14558),"")))</f>
        <v/>
      </c>
      <c r="F14558" s="12">
        <f>IF($B14558="","",IF(ISNUMBER($B14558),HOUR($B14558)*2+MINUTE($B14558)/30,IFERROR(VALUE(LEFT($B14558,FIND(":",$B14558)-1))*2+VALUE(MID($B14558,FIND(":",$B14558)+1,2))/30,"")))</f>
        <v/>
      </c>
      <c r="G14558" s="12">
        <f>IF($E14558="","",IF(WEEKDAY($E14558,2)&lt;6,1,0))</f>
        <v/>
      </c>
      <c r="H14558" s="12">
        <f>IF(OR($E14558="",$F14558=""),"",IF(AND($G14558=1,$F14558&gt;='Working Hours'!$C$8,$F14558&lt;'Working Hours'!$C$9),1,0))</f>
        <v/>
      </c>
    </row>
    <row r="14559">
      <c r="A14559" s="11" t="n"/>
      <c r="B14559" s="11" t="n"/>
      <c r="C14559" s="11" t="n"/>
      <c r="E14559" s="12">
        <f>IF($A14559="","",IF(ISNUMBER($A14559),$A14559,IFERROR(DATEVALUE($A14559),"")))</f>
        <v/>
      </c>
      <c r="F14559" s="12">
        <f>IF($B14559="","",IF(ISNUMBER($B14559),HOUR($B14559)*2+MINUTE($B14559)/30,IFERROR(VALUE(LEFT($B14559,FIND(":",$B14559)-1))*2+VALUE(MID($B14559,FIND(":",$B14559)+1,2))/30,"")))</f>
        <v/>
      </c>
      <c r="G14559" s="12">
        <f>IF($E14559="","",IF(WEEKDAY($E14559,2)&lt;6,1,0))</f>
        <v/>
      </c>
      <c r="H14559" s="12">
        <f>IF(OR($E14559="",$F14559=""),"",IF(AND($G14559=1,$F14559&gt;='Working Hours'!$C$8,$F14559&lt;'Working Hours'!$C$9),1,0))</f>
        <v/>
      </c>
    </row>
    <row r="14560">
      <c r="A14560" s="11" t="n"/>
      <c r="B14560" s="11" t="n"/>
      <c r="C14560" s="11" t="n"/>
      <c r="E14560" s="12">
        <f>IF($A14560="","",IF(ISNUMBER($A14560),$A14560,IFERROR(DATEVALUE($A14560),"")))</f>
        <v/>
      </c>
      <c r="F14560" s="12">
        <f>IF($B14560="","",IF(ISNUMBER($B14560),HOUR($B14560)*2+MINUTE($B14560)/30,IFERROR(VALUE(LEFT($B14560,FIND(":",$B14560)-1))*2+VALUE(MID($B14560,FIND(":",$B14560)+1,2))/30,"")))</f>
        <v/>
      </c>
      <c r="G14560" s="12">
        <f>IF($E14560="","",IF(WEEKDAY($E14560,2)&lt;6,1,0))</f>
        <v/>
      </c>
      <c r="H14560" s="12">
        <f>IF(OR($E14560="",$F14560=""),"",IF(AND($G14560=1,$F14560&gt;='Working Hours'!$C$8,$F14560&lt;'Working Hours'!$C$9),1,0))</f>
        <v/>
      </c>
    </row>
    <row r="14561">
      <c r="A14561" s="11" t="n"/>
      <c r="B14561" s="11" t="n"/>
      <c r="C14561" s="11" t="n"/>
      <c r="E14561" s="12">
        <f>IF($A14561="","",IF(ISNUMBER($A14561),$A14561,IFERROR(DATEVALUE($A14561),"")))</f>
        <v/>
      </c>
      <c r="F14561" s="12">
        <f>IF($B14561="","",IF(ISNUMBER($B14561),HOUR($B14561)*2+MINUTE($B14561)/30,IFERROR(VALUE(LEFT($B14561,FIND(":",$B14561)-1))*2+VALUE(MID($B14561,FIND(":",$B14561)+1,2))/30,"")))</f>
        <v/>
      </c>
      <c r="G14561" s="12">
        <f>IF($E14561="","",IF(WEEKDAY($E14561,2)&lt;6,1,0))</f>
        <v/>
      </c>
      <c r="H14561" s="12">
        <f>IF(OR($E14561="",$F14561=""),"",IF(AND($G14561=1,$F14561&gt;='Working Hours'!$C$8,$F14561&lt;'Working Hours'!$C$9),1,0))</f>
        <v/>
      </c>
    </row>
    <row r="14562">
      <c r="A14562" s="11" t="n"/>
      <c r="B14562" s="11" t="n"/>
      <c r="C14562" s="11" t="n"/>
      <c r="E14562" s="12">
        <f>IF($A14562="","",IF(ISNUMBER($A14562),$A14562,IFERROR(DATEVALUE($A14562),"")))</f>
        <v/>
      </c>
      <c r="F14562" s="12">
        <f>IF($B14562="","",IF(ISNUMBER($B14562),HOUR($B14562)*2+MINUTE($B14562)/30,IFERROR(VALUE(LEFT($B14562,FIND(":",$B14562)-1))*2+VALUE(MID($B14562,FIND(":",$B14562)+1,2))/30,"")))</f>
        <v/>
      </c>
      <c r="G14562" s="12">
        <f>IF($E14562="","",IF(WEEKDAY($E14562,2)&lt;6,1,0))</f>
        <v/>
      </c>
      <c r="H14562" s="12">
        <f>IF(OR($E14562="",$F14562=""),"",IF(AND($G14562=1,$F14562&gt;='Working Hours'!$C$8,$F14562&lt;'Working Hours'!$C$9),1,0))</f>
        <v/>
      </c>
    </row>
    <row r="14563">
      <c r="A14563" s="11" t="n"/>
      <c r="B14563" s="11" t="n"/>
      <c r="C14563" s="11" t="n"/>
      <c r="E14563" s="12">
        <f>IF($A14563="","",IF(ISNUMBER($A14563),$A14563,IFERROR(DATEVALUE($A14563),"")))</f>
        <v/>
      </c>
      <c r="F14563" s="12">
        <f>IF($B14563="","",IF(ISNUMBER($B14563),HOUR($B14563)*2+MINUTE($B14563)/30,IFERROR(VALUE(LEFT($B14563,FIND(":",$B14563)-1))*2+VALUE(MID($B14563,FIND(":",$B14563)+1,2))/30,"")))</f>
        <v/>
      </c>
      <c r="G14563" s="12">
        <f>IF($E14563="","",IF(WEEKDAY($E14563,2)&lt;6,1,0))</f>
        <v/>
      </c>
      <c r="H14563" s="12">
        <f>IF(OR($E14563="",$F14563=""),"",IF(AND($G14563=1,$F14563&gt;='Working Hours'!$C$8,$F14563&lt;'Working Hours'!$C$9),1,0))</f>
        <v/>
      </c>
    </row>
    <row r="14564">
      <c r="A14564" s="11" t="n"/>
      <c r="B14564" s="11" t="n"/>
      <c r="C14564" s="11" t="n"/>
      <c r="E14564" s="12">
        <f>IF($A14564="","",IF(ISNUMBER($A14564),$A14564,IFERROR(DATEVALUE($A14564),"")))</f>
        <v/>
      </c>
      <c r="F14564" s="12">
        <f>IF($B14564="","",IF(ISNUMBER($B14564),HOUR($B14564)*2+MINUTE($B14564)/30,IFERROR(VALUE(LEFT($B14564,FIND(":",$B14564)-1))*2+VALUE(MID($B14564,FIND(":",$B14564)+1,2))/30,"")))</f>
        <v/>
      </c>
      <c r="G14564" s="12">
        <f>IF($E14564="","",IF(WEEKDAY($E14564,2)&lt;6,1,0))</f>
        <v/>
      </c>
      <c r="H14564" s="12">
        <f>IF(OR($E14564="",$F14564=""),"",IF(AND($G14564=1,$F14564&gt;='Working Hours'!$C$8,$F14564&lt;'Working Hours'!$C$9),1,0))</f>
        <v/>
      </c>
    </row>
    <row r="14565">
      <c r="A14565" s="11" t="n"/>
      <c r="B14565" s="11" t="n"/>
      <c r="C14565" s="11" t="n"/>
      <c r="E14565" s="12">
        <f>IF($A14565="","",IF(ISNUMBER($A14565),$A14565,IFERROR(DATEVALUE($A14565),"")))</f>
        <v/>
      </c>
      <c r="F14565" s="12">
        <f>IF($B14565="","",IF(ISNUMBER($B14565),HOUR($B14565)*2+MINUTE($B14565)/30,IFERROR(VALUE(LEFT($B14565,FIND(":",$B14565)-1))*2+VALUE(MID($B14565,FIND(":",$B14565)+1,2))/30,"")))</f>
        <v/>
      </c>
      <c r="G14565" s="12">
        <f>IF($E14565="","",IF(WEEKDAY($E14565,2)&lt;6,1,0))</f>
        <v/>
      </c>
      <c r="H14565" s="12">
        <f>IF(OR($E14565="",$F14565=""),"",IF(AND($G14565=1,$F14565&gt;='Working Hours'!$C$8,$F14565&lt;'Working Hours'!$C$9),1,0))</f>
        <v/>
      </c>
    </row>
    <row r="14566">
      <c r="A14566" s="11" t="n"/>
      <c r="B14566" s="11" t="n"/>
      <c r="C14566" s="11" t="n"/>
      <c r="E14566" s="12">
        <f>IF($A14566="","",IF(ISNUMBER($A14566),$A14566,IFERROR(DATEVALUE($A14566),"")))</f>
        <v/>
      </c>
      <c r="F14566" s="12">
        <f>IF($B14566="","",IF(ISNUMBER($B14566),HOUR($B14566)*2+MINUTE($B14566)/30,IFERROR(VALUE(LEFT($B14566,FIND(":",$B14566)-1))*2+VALUE(MID($B14566,FIND(":",$B14566)+1,2))/30,"")))</f>
        <v/>
      </c>
      <c r="G14566" s="12">
        <f>IF($E14566="","",IF(WEEKDAY($E14566,2)&lt;6,1,0))</f>
        <v/>
      </c>
      <c r="H14566" s="12">
        <f>IF(OR($E14566="",$F14566=""),"",IF(AND($G14566=1,$F14566&gt;='Working Hours'!$C$8,$F14566&lt;'Working Hours'!$C$9),1,0))</f>
        <v/>
      </c>
    </row>
    <row r="14567">
      <c r="A14567" s="11" t="n"/>
      <c r="B14567" s="11" t="n"/>
      <c r="C14567" s="11" t="n"/>
      <c r="E14567" s="12">
        <f>IF($A14567="","",IF(ISNUMBER($A14567),$A14567,IFERROR(DATEVALUE($A14567),"")))</f>
        <v/>
      </c>
      <c r="F14567" s="12">
        <f>IF($B14567="","",IF(ISNUMBER($B14567),HOUR($B14567)*2+MINUTE($B14567)/30,IFERROR(VALUE(LEFT($B14567,FIND(":",$B14567)-1))*2+VALUE(MID($B14567,FIND(":",$B14567)+1,2))/30,"")))</f>
        <v/>
      </c>
      <c r="G14567" s="12">
        <f>IF($E14567="","",IF(WEEKDAY($E14567,2)&lt;6,1,0))</f>
        <v/>
      </c>
      <c r="H14567" s="12">
        <f>IF(OR($E14567="",$F14567=""),"",IF(AND($G14567=1,$F14567&gt;='Working Hours'!$C$8,$F14567&lt;'Working Hours'!$C$9),1,0))</f>
        <v/>
      </c>
    </row>
    <row r="14568">
      <c r="A14568" s="11" t="n"/>
      <c r="B14568" s="11" t="n"/>
      <c r="C14568" s="11" t="n"/>
      <c r="E14568" s="12">
        <f>IF($A14568="","",IF(ISNUMBER($A14568),$A14568,IFERROR(DATEVALUE($A14568),"")))</f>
        <v/>
      </c>
      <c r="F14568" s="12">
        <f>IF($B14568="","",IF(ISNUMBER($B14568),HOUR($B14568)*2+MINUTE($B14568)/30,IFERROR(VALUE(LEFT($B14568,FIND(":",$B14568)-1))*2+VALUE(MID($B14568,FIND(":",$B14568)+1,2))/30,"")))</f>
        <v/>
      </c>
      <c r="G14568" s="12">
        <f>IF($E14568="","",IF(WEEKDAY($E14568,2)&lt;6,1,0))</f>
        <v/>
      </c>
      <c r="H14568" s="12">
        <f>IF(OR($E14568="",$F14568=""),"",IF(AND($G14568=1,$F14568&gt;='Working Hours'!$C$8,$F14568&lt;'Working Hours'!$C$9),1,0))</f>
        <v/>
      </c>
    </row>
    <row r="14569">
      <c r="A14569" s="11" t="n"/>
      <c r="B14569" s="11" t="n"/>
      <c r="C14569" s="11" t="n"/>
      <c r="E14569" s="12">
        <f>IF($A14569="","",IF(ISNUMBER($A14569),$A14569,IFERROR(DATEVALUE($A14569),"")))</f>
        <v/>
      </c>
      <c r="F14569" s="12">
        <f>IF($B14569="","",IF(ISNUMBER($B14569),HOUR($B14569)*2+MINUTE($B14569)/30,IFERROR(VALUE(LEFT($B14569,FIND(":",$B14569)-1))*2+VALUE(MID($B14569,FIND(":",$B14569)+1,2))/30,"")))</f>
        <v/>
      </c>
      <c r="G14569" s="12">
        <f>IF($E14569="","",IF(WEEKDAY($E14569,2)&lt;6,1,0))</f>
        <v/>
      </c>
      <c r="H14569" s="12">
        <f>IF(OR($E14569="",$F14569=""),"",IF(AND($G14569=1,$F14569&gt;='Working Hours'!$C$8,$F14569&lt;'Working Hours'!$C$9),1,0))</f>
        <v/>
      </c>
    </row>
    <row r="14570">
      <c r="A14570" s="11" t="n"/>
      <c r="B14570" s="11" t="n"/>
      <c r="C14570" s="11" t="n"/>
      <c r="E14570" s="12">
        <f>IF($A14570="","",IF(ISNUMBER($A14570),$A14570,IFERROR(DATEVALUE($A14570),"")))</f>
        <v/>
      </c>
      <c r="F14570" s="12">
        <f>IF($B14570="","",IF(ISNUMBER($B14570),HOUR($B14570)*2+MINUTE($B14570)/30,IFERROR(VALUE(LEFT($B14570,FIND(":",$B14570)-1))*2+VALUE(MID($B14570,FIND(":",$B14570)+1,2))/30,"")))</f>
        <v/>
      </c>
      <c r="G14570" s="12">
        <f>IF($E14570="","",IF(WEEKDAY($E14570,2)&lt;6,1,0))</f>
        <v/>
      </c>
      <c r="H14570" s="12">
        <f>IF(OR($E14570="",$F14570=""),"",IF(AND($G14570=1,$F14570&gt;='Working Hours'!$C$8,$F14570&lt;'Working Hours'!$C$9),1,0))</f>
        <v/>
      </c>
    </row>
    <row r="14571">
      <c r="A14571" s="11" t="n"/>
      <c r="B14571" s="11" t="n"/>
      <c r="C14571" s="11" t="n"/>
      <c r="E14571" s="12">
        <f>IF($A14571="","",IF(ISNUMBER($A14571),$A14571,IFERROR(DATEVALUE($A14571),"")))</f>
        <v/>
      </c>
      <c r="F14571" s="12">
        <f>IF($B14571="","",IF(ISNUMBER($B14571),HOUR($B14571)*2+MINUTE($B14571)/30,IFERROR(VALUE(LEFT($B14571,FIND(":",$B14571)-1))*2+VALUE(MID($B14571,FIND(":",$B14571)+1,2))/30,"")))</f>
        <v/>
      </c>
      <c r="G14571" s="12">
        <f>IF($E14571="","",IF(WEEKDAY($E14571,2)&lt;6,1,0))</f>
        <v/>
      </c>
      <c r="H14571" s="12">
        <f>IF(OR($E14571="",$F14571=""),"",IF(AND($G14571=1,$F14571&gt;='Working Hours'!$C$8,$F14571&lt;'Working Hours'!$C$9),1,0))</f>
        <v/>
      </c>
    </row>
    <row r="14572">
      <c r="A14572" s="11" t="n"/>
      <c r="B14572" s="11" t="n"/>
      <c r="C14572" s="11" t="n"/>
      <c r="E14572" s="12">
        <f>IF($A14572="","",IF(ISNUMBER($A14572),$A14572,IFERROR(DATEVALUE($A14572),"")))</f>
        <v/>
      </c>
      <c r="F14572" s="12">
        <f>IF($B14572="","",IF(ISNUMBER($B14572),HOUR($B14572)*2+MINUTE($B14572)/30,IFERROR(VALUE(LEFT($B14572,FIND(":",$B14572)-1))*2+VALUE(MID($B14572,FIND(":",$B14572)+1,2))/30,"")))</f>
        <v/>
      </c>
      <c r="G14572" s="12">
        <f>IF($E14572="","",IF(WEEKDAY($E14572,2)&lt;6,1,0))</f>
        <v/>
      </c>
      <c r="H14572" s="12">
        <f>IF(OR($E14572="",$F14572=""),"",IF(AND($G14572=1,$F14572&gt;='Working Hours'!$C$8,$F14572&lt;'Working Hours'!$C$9),1,0))</f>
        <v/>
      </c>
    </row>
    <row r="14573">
      <c r="A14573" s="11" t="n"/>
      <c r="B14573" s="11" t="n"/>
      <c r="C14573" s="11" t="n"/>
      <c r="E14573" s="12">
        <f>IF($A14573="","",IF(ISNUMBER($A14573),$A14573,IFERROR(DATEVALUE($A14573),"")))</f>
        <v/>
      </c>
      <c r="F14573" s="12">
        <f>IF($B14573="","",IF(ISNUMBER($B14573),HOUR($B14573)*2+MINUTE($B14573)/30,IFERROR(VALUE(LEFT($B14573,FIND(":",$B14573)-1))*2+VALUE(MID($B14573,FIND(":",$B14573)+1,2))/30,"")))</f>
        <v/>
      </c>
      <c r="G14573" s="12">
        <f>IF($E14573="","",IF(WEEKDAY($E14573,2)&lt;6,1,0))</f>
        <v/>
      </c>
      <c r="H14573" s="12">
        <f>IF(OR($E14573="",$F14573=""),"",IF(AND($G14573=1,$F14573&gt;='Working Hours'!$C$8,$F14573&lt;'Working Hours'!$C$9),1,0))</f>
        <v/>
      </c>
    </row>
    <row r="14574">
      <c r="A14574" s="11" t="n"/>
      <c r="B14574" s="11" t="n"/>
      <c r="C14574" s="11" t="n"/>
      <c r="E14574" s="12">
        <f>IF($A14574="","",IF(ISNUMBER($A14574),$A14574,IFERROR(DATEVALUE($A14574),"")))</f>
        <v/>
      </c>
      <c r="F14574" s="12">
        <f>IF($B14574="","",IF(ISNUMBER($B14574),HOUR($B14574)*2+MINUTE($B14574)/30,IFERROR(VALUE(LEFT($B14574,FIND(":",$B14574)-1))*2+VALUE(MID($B14574,FIND(":",$B14574)+1,2))/30,"")))</f>
        <v/>
      </c>
      <c r="G14574" s="12">
        <f>IF($E14574="","",IF(WEEKDAY($E14574,2)&lt;6,1,0))</f>
        <v/>
      </c>
      <c r="H14574" s="12">
        <f>IF(OR($E14574="",$F14574=""),"",IF(AND($G14574=1,$F14574&gt;='Working Hours'!$C$8,$F14574&lt;'Working Hours'!$C$9),1,0))</f>
        <v/>
      </c>
    </row>
    <row r="14575">
      <c r="A14575" s="11" t="n"/>
      <c r="B14575" s="11" t="n"/>
      <c r="C14575" s="11" t="n"/>
      <c r="E14575" s="12">
        <f>IF($A14575="","",IF(ISNUMBER($A14575),$A14575,IFERROR(DATEVALUE($A14575),"")))</f>
        <v/>
      </c>
      <c r="F14575" s="12">
        <f>IF($B14575="","",IF(ISNUMBER($B14575),HOUR($B14575)*2+MINUTE($B14575)/30,IFERROR(VALUE(LEFT($B14575,FIND(":",$B14575)-1))*2+VALUE(MID($B14575,FIND(":",$B14575)+1,2))/30,"")))</f>
        <v/>
      </c>
      <c r="G14575" s="12">
        <f>IF($E14575="","",IF(WEEKDAY($E14575,2)&lt;6,1,0))</f>
        <v/>
      </c>
      <c r="H14575" s="12">
        <f>IF(OR($E14575="",$F14575=""),"",IF(AND($G14575=1,$F14575&gt;='Working Hours'!$C$8,$F14575&lt;'Working Hours'!$C$9),1,0))</f>
        <v/>
      </c>
    </row>
    <row r="14576">
      <c r="A14576" s="11" t="n"/>
      <c r="B14576" s="11" t="n"/>
      <c r="C14576" s="11" t="n"/>
      <c r="E14576" s="12">
        <f>IF($A14576="","",IF(ISNUMBER($A14576),$A14576,IFERROR(DATEVALUE($A14576),"")))</f>
        <v/>
      </c>
      <c r="F14576" s="12">
        <f>IF($B14576="","",IF(ISNUMBER($B14576),HOUR($B14576)*2+MINUTE($B14576)/30,IFERROR(VALUE(LEFT($B14576,FIND(":",$B14576)-1))*2+VALUE(MID($B14576,FIND(":",$B14576)+1,2))/30,"")))</f>
        <v/>
      </c>
      <c r="G14576" s="12">
        <f>IF($E14576="","",IF(WEEKDAY($E14576,2)&lt;6,1,0))</f>
        <v/>
      </c>
      <c r="H14576" s="12">
        <f>IF(OR($E14576="",$F14576=""),"",IF(AND($G14576=1,$F14576&gt;='Working Hours'!$C$8,$F14576&lt;'Working Hours'!$C$9),1,0))</f>
        <v/>
      </c>
    </row>
    <row r="14577">
      <c r="A14577" s="11" t="n"/>
      <c r="B14577" s="11" t="n"/>
      <c r="C14577" s="11" t="n"/>
      <c r="E14577" s="12">
        <f>IF($A14577="","",IF(ISNUMBER($A14577),$A14577,IFERROR(DATEVALUE($A14577),"")))</f>
        <v/>
      </c>
      <c r="F14577" s="12">
        <f>IF($B14577="","",IF(ISNUMBER($B14577),HOUR($B14577)*2+MINUTE($B14577)/30,IFERROR(VALUE(LEFT($B14577,FIND(":",$B14577)-1))*2+VALUE(MID($B14577,FIND(":",$B14577)+1,2))/30,"")))</f>
        <v/>
      </c>
      <c r="G14577" s="12">
        <f>IF($E14577="","",IF(WEEKDAY($E14577,2)&lt;6,1,0))</f>
        <v/>
      </c>
      <c r="H14577" s="12">
        <f>IF(OR($E14577="",$F14577=""),"",IF(AND($G14577=1,$F14577&gt;='Working Hours'!$C$8,$F14577&lt;'Working Hours'!$C$9),1,0))</f>
        <v/>
      </c>
    </row>
    <row r="14578">
      <c r="A14578" s="11" t="n"/>
      <c r="B14578" s="11" t="n"/>
      <c r="C14578" s="11" t="n"/>
      <c r="E14578" s="12">
        <f>IF($A14578="","",IF(ISNUMBER($A14578),$A14578,IFERROR(DATEVALUE($A14578),"")))</f>
        <v/>
      </c>
      <c r="F14578" s="12">
        <f>IF($B14578="","",IF(ISNUMBER($B14578),HOUR($B14578)*2+MINUTE($B14578)/30,IFERROR(VALUE(LEFT($B14578,FIND(":",$B14578)-1))*2+VALUE(MID($B14578,FIND(":",$B14578)+1,2))/30,"")))</f>
        <v/>
      </c>
      <c r="G14578" s="12">
        <f>IF($E14578="","",IF(WEEKDAY($E14578,2)&lt;6,1,0))</f>
        <v/>
      </c>
      <c r="H14578" s="12">
        <f>IF(OR($E14578="",$F14578=""),"",IF(AND($G14578=1,$F14578&gt;='Working Hours'!$C$8,$F14578&lt;'Working Hours'!$C$9),1,0))</f>
        <v/>
      </c>
    </row>
    <row r="14579">
      <c r="A14579" s="11" t="n"/>
      <c r="B14579" s="11" t="n"/>
      <c r="C14579" s="11" t="n"/>
      <c r="E14579" s="12">
        <f>IF($A14579="","",IF(ISNUMBER($A14579),$A14579,IFERROR(DATEVALUE($A14579),"")))</f>
        <v/>
      </c>
      <c r="F14579" s="12">
        <f>IF($B14579="","",IF(ISNUMBER($B14579),HOUR($B14579)*2+MINUTE($B14579)/30,IFERROR(VALUE(LEFT($B14579,FIND(":",$B14579)-1))*2+VALUE(MID($B14579,FIND(":",$B14579)+1,2))/30,"")))</f>
        <v/>
      </c>
      <c r="G14579" s="12">
        <f>IF($E14579="","",IF(WEEKDAY($E14579,2)&lt;6,1,0))</f>
        <v/>
      </c>
      <c r="H14579" s="12">
        <f>IF(OR($E14579="",$F14579=""),"",IF(AND($G14579=1,$F14579&gt;='Working Hours'!$C$8,$F14579&lt;'Working Hours'!$C$9),1,0))</f>
        <v/>
      </c>
    </row>
    <row r="14580">
      <c r="A14580" s="11" t="n"/>
      <c r="B14580" s="11" t="n"/>
      <c r="C14580" s="11" t="n"/>
      <c r="E14580" s="12">
        <f>IF($A14580="","",IF(ISNUMBER($A14580),$A14580,IFERROR(DATEVALUE($A14580),"")))</f>
        <v/>
      </c>
      <c r="F14580" s="12">
        <f>IF($B14580="","",IF(ISNUMBER($B14580),HOUR($B14580)*2+MINUTE($B14580)/30,IFERROR(VALUE(LEFT($B14580,FIND(":",$B14580)-1))*2+VALUE(MID($B14580,FIND(":",$B14580)+1,2))/30,"")))</f>
        <v/>
      </c>
      <c r="G14580" s="12">
        <f>IF($E14580="","",IF(WEEKDAY($E14580,2)&lt;6,1,0))</f>
        <v/>
      </c>
      <c r="H14580" s="12">
        <f>IF(OR($E14580="",$F14580=""),"",IF(AND($G14580=1,$F14580&gt;='Working Hours'!$C$8,$F14580&lt;'Working Hours'!$C$9),1,0))</f>
        <v/>
      </c>
    </row>
    <row r="14581">
      <c r="A14581" s="11" t="n"/>
      <c r="B14581" s="11" t="n"/>
      <c r="C14581" s="11" t="n"/>
      <c r="E14581" s="12">
        <f>IF($A14581="","",IF(ISNUMBER($A14581),$A14581,IFERROR(DATEVALUE($A14581),"")))</f>
        <v/>
      </c>
      <c r="F14581" s="12">
        <f>IF($B14581="","",IF(ISNUMBER($B14581),HOUR($B14581)*2+MINUTE($B14581)/30,IFERROR(VALUE(LEFT($B14581,FIND(":",$B14581)-1))*2+VALUE(MID($B14581,FIND(":",$B14581)+1,2))/30,"")))</f>
        <v/>
      </c>
      <c r="G14581" s="12">
        <f>IF($E14581="","",IF(WEEKDAY($E14581,2)&lt;6,1,0))</f>
        <v/>
      </c>
      <c r="H14581" s="12">
        <f>IF(OR($E14581="",$F14581=""),"",IF(AND($G14581=1,$F14581&gt;='Working Hours'!$C$8,$F14581&lt;'Working Hours'!$C$9),1,0))</f>
        <v/>
      </c>
    </row>
    <row r="14582">
      <c r="A14582" s="11" t="n"/>
      <c r="B14582" s="11" t="n"/>
      <c r="C14582" s="11" t="n"/>
      <c r="E14582" s="12">
        <f>IF($A14582="","",IF(ISNUMBER($A14582),$A14582,IFERROR(DATEVALUE($A14582),"")))</f>
        <v/>
      </c>
      <c r="F14582" s="12">
        <f>IF($B14582="","",IF(ISNUMBER($B14582),HOUR($B14582)*2+MINUTE($B14582)/30,IFERROR(VALUE(LEFT($B14582,FIND(":",$B14582)-1))*2+VALUE(MID($B14582,FIND(":",$B14582)+1,2))/30,"")))</f>
        <v/>
      </c>
      <c r="G14582" s="12">
        <f>IF($E14582="","",IF(WEEKDAY($E14582,2)&lt;6,1,0))</f>
        <v/>
      </c>
      <c r="H14582" s="12">
        <f>IF(OR($E14582="",$F14582=""),"",IF(AND($G14582=1,$F14582&gt;='Working Hours'!$C$8,$F14582&lt;'Working Hours'!$C$9),1,0))</f>
        <v/>
      </c>
    </row>
    <row r="14583">
      <c r="A14583" s="11" t="n"/>
      <c r="B14583" s="11" t="n"/>
      <c r="C14583" s="11" t="n"/>
      <c r="E14583" s="12">
        <f>IF($A14583="","",IF(ISNUMBER($A14583),$A14583,IFERROR(DATEVALUE($A14583),"")))</f>
        <v/>
      </c>
      <c r="F14583" s="12">
        <f>IF($B14583="","",IF(ISNUMBER($B14583),HOUR($B14583)*2+MINUTE($B14583)/30,IFERROR(VALUE(LEFT($B14583,FIND(":",$B14583)-1))*2+VALUE(MID($B14583,FIND(":",$B14583)+1,2))/30,"")))</f>
        <v/>
      </c>
      <c r="G14583" s="12">
        <f>IF($E14583="","",IF(WEEKDAY($E14583,2)&lt;6,1,0))</f>
        <v/>
      </c>
      <c r="H14583" s="12">
        <f>IF(OR($E14583="",$F14583=""),"",IF(AND($G14583=1,$F14583&gt;='Working Hours'!$C$8,$F14583&lt;'Working Hours'!$C$9),1,0))</f>
        <v/>
      </c>
    </row>
    <row r="14584">
      <c r="A14584" s="11" t="n"/>
      <c r="B14584" s="11" t="n"/>
      <c r="C14584" s="11" t="n"/>
      <c r="E14584" s="12">
        <f>IF($A14584="","",IF(ISNUMBER($A14584),$A14584,IFERROR(DATEVALUE($A14584),"")))</f>
        <v/>
      </c>
      <c r="F14584" s="12">
        <f>IF($B14584="","",IF(ISNUMBER($B14584),HOUR($B14584)*2+MINUTE($B14584)/30,IFERROR(VALUE(LEFT($B14584,FIND(":",$B14584)-1))*2+VALUE(MID($B14584,FIND(":",$B14584)+1,2))/30,"")))</f>
        <v/>
      </c>
      <c r="G14584" s="12">
        <f>IF($E14584="","",IF(WEEKDAY($E14584,2)&lt;6,1,0))</f>
        <v/>
      </c>
      <c r="H14584" s="12">
        <f>IF(OR($E14584="",$F14584=""),"",IF(AND($G14584=1,$F14584&gt;='Working Hours'!$C$8,$F14584&lt;'Working Hours'!$C$9),1,0))</f>
        <v/>
      </c>
    </row>
    <row r="14585">
      <c r="A14585" s="11" t="n"/>
      <c r="B14585" s="11" t="n"/>
      <c r="C14585" s="11" t="n"/>
      <c r="E14585" s="12">
        <f>IF($A14585="","",IF(ISNUMBER($A14585),$A14585,IFERROR(DATEVALUE($A14585),"")))</f>
        <v/>
      </c>
      <c r="F14585" s="12">
        <f>IF($B14585="","",IF(ISNUMBER($B14585),HOUR($B14585)*2+MINUTE($B14585)/30,IFERROR(VALUE(LEFT($B14585,FIND(":",$B14585)-1))*2+VALUE(MID($B14585,FIND(":",$B14585)+1,2))/30,"")))</f>
        <v/>
      </c>
      <c r="G14585" s="12">
        <f>IF($E14585="","",IF(WEEKDAY($E14585,2)&lt;6,1,0))</f>
        <v/>
      </c>
      <c r="H14585" s="12">
        <f>IF(OR($E14585="",$F14585=""),"",IF(AND($G14585=1,$F14585&gt;='Working Hours'!$C$8,$F14585&lt;'Working Hours'!$C$9),1,0))</f>
        <v/>
      </c>
    </row>
    <row r="14586">
      <c r="A14586" s="11" t="n"/>
      <c r="B14586" s="11" t="n"/>
      <c r="C14586" s="11" t="n"/>
      <c r="E14586" s="12">
        <f>IF($A14586="","",IF(ISNUMBER($A14586),$A14586,IFERROR(DATEVALUE($A14586),"")))</f>
        <v/>
      </c>
      <c r="F14586" s="12">
        <f>IF($B14586="","",IF(ISNUMBER($B14586),HOUR($B14586)*2+MINUTE($B14586)/30,IFERROR(VALUE(LEFT($B14586,FIND(":",$B14586)-1))*2+VALUE(MID($B14586,FIND(":",$B14586)+1,2))/30,"")))</f>
        <v/>
      </c>
      <c r="G14586" s="12">
        <f>IF($E14586="","",IF(WEEKDAY($E14586,2)&lt;6,1,0))</f>
        <v/>
      </c>
      <c r="H14586" s="12">
        <f>IF(OR($E14586="",$F14586=""),"",IF(AND($G14586=1,$F14586&gt;='Working Hours'!$C$8,$F14586&lt;'Working Hours'!$C$9),1,0))</f>
        <v/>
      </c>
    </row>
    <row r="14587">
      <c r="A14587" s="11" t="n"/>
      <c r="B14587" s="11" t="n"/>
      <c r="C14587" s="11" t="n"/>
      <c r="E14587" s="12">
        <f>IF($A14587="","",IF(ISNUMBER($A14587),$A14587,IFERROR(DATEVALUE($A14587),"")))</f>
        <v/>
      </c>
      <c r="F14587" s="12">
        <f>IF($B14587="","",IF(ISNUMBER($B14587),HOUR($B14587)*2+MINUTE($B14587)/30,IFERROR(VALUE(LEFT($B14587,FIND(":",$B14587)-1))*2+VALUE(MID($B14587,FIND(":",$B14587)+1,2))/30,"")))</f>
        <v/>
      </c>
      <c r="G14587" s="12">
        <f>IF($E14587="","",IF(WEEKDAY($E14587,2)&lt;6,1,0))</f>
        <v/>
      </c>
      <c r="H14587" s="12">
        <f>IF(OR($E14587="",$F14587=""),"",IF(AND($G14587=1,$F14587&gt;='Working Hours'!$C$8,$F14587&lt;'Working Hours'!$C$9),1,0))</f>
        <v/>
      </c>
    </row>
    <row r="14588">
      <c r="A14588" s="11" t="n"/>
      <c r="B14588" s="11" t="n"/>
      <c r="C14588" s="11" t="n"/>
      <c r="E14588" s="12">
        <f>IF($A14588="","",IF(ISNUMBER($A14588),$A14588,IFERROR(DATEVALUE($A14588),"")))</f>
        <v/>
      </c>
      <c r="F14588" s="12">
        <f>IF($B14588="","",IF(ISNUMBER($B14588),HOUR($B14588)*2+MINUTE($B14588)/30,IFERROR(VALUE(LEFT($B14588,FIND(":",$B14588)-1))*2+VALUE(MID($B14588,FIND(":",$B14588)+1,2))/30,"")))</f>
        <v/>
      </c>
      <c r="G14588" s="12">
        <f>IF($E14588="","",IF(WEEKDAY($E14588,2)&lt;6,1,0))</f>
        <v/>
      </c>
      <c r="H14588" s="12">
        <f>IF(OR($E14588="",$F14588=""),"",IF(AND($G14588=1,$F14588&gt;='Working Hours'!$C$8,$F14588&lt;'Working Hours'!$C$9),1,0))</f>
        <v/>
      </c>
    </row>
    <row r="14589">
      <c r="A14589" s="11" t="n"/>
      <c r="B14589" s="11" t="n"/>
      <c r="C14589" s="11" t="n"/>
      <c r="E14589" s="12">
        <f>IF($A14589="","",IF(ISNUMBER($A14589),$A14589,IFERROR(DATEVALUE($A14589),"")))</f>
        <v/>
      </c>
      <c r="F14589" s="12">
        <f>IF($B14589="","",IF(ISNUMBER($B14589),HOUR($B14589)*2+MINUTE($B14589)/30,IFERROR(VALUE(LEFT($B14589,FIND(":",$B14589)-1))*2+VALUE(MID($B14589,FIND(":",$B14589)+1,2))/30,"")))</f>
        <v/>
      </c>
      <c r="G14589" s="12">
        <f>IF($E14589="","",IF(WEEKDAY($E14589,2)&lt;6,1,0))</f>
        <v/>
      </c>
      <c r="H14589" s="12">
        <f>IF(OR($E14589="",$F14589=""),"",IF(AND($G14589=1,$F14589&gt;='Working Hours'!$C$8,$F14589&lt;'Working Hours'!$C$9),1,0))</f>
        <v/>
      </c>
    </row>
    <row r="14590">
      <c r="A14590" s="11" t="n"/>
      <c r="B14590" s="11" t="n"/>
      <c r="C14590" s="11" t="n"/>
      <c r="E14590" s="12">
        <f>IF($A14590="","",IF(ISNUMBER($A14590),$A14590,IFERROR(DATEVALUE($A14590),"")))</f>
        <v/>
      </c>
      <c r="F14590" s="12">
        <f>IF($B14590="","",IF(ISNUMBER($B14590),HOUR($B14590)*2+MINUTE($B14590)/30,IFERROR(VALUE(LEFT($B14590,FIND(":",$B14590)-1))*2+VALUE(MID($B14590,FIND(":",$B14590)+1,2))/30,"")))</f>
        <v/>
      </c>
      <c r="G14590" s="12">
        <f>IF($E14590="","",IF(WEEKDAY($E14590,2)&lt;6,1,0))</f>
        <v/>
      </c>
      <c r="H14590" s="12">
        <f>IF(OR($E14590="",$F14590=""),"",IF(AND($G14590=1,$F14590&gt;='Working Hours'!$C$8,$F14590&lt;'Working Hours'!$C$9),1,0))</f>
        <v/>
      </c>
    </row>
    <row r="14591">
      <c r="A14591" s="11" t="n"/>
      <c r="B14591" s="11" t="n"/>
      <c r="C14591" s="11" t="n"/>
      <c r="E14591" s="12">
        <f>IF($A14591="","",IF(ISNUMBER($A14591),$A14591,IFERROR(DATEVALUE($A14591),"")))</f>
        <v/>
      </c>
      <c r="F14591" s="12">
        <f>IF($B14591="","",IF(ISNUMBER($B14591),HOUR($B14591)*2+MINUTE($B14591)/30,IFERROR(VALUE(LEFT($B14591,FIND(":",$B14591)-1))*2+VALUE(MID($B14591,FIND(":",$B14591)+1,2))/30,"")))</f>
        <v/>
      </c>
      <c r="G14591" s="12">
        <f>IF($E14591="","",IF(WEEKDAY($E14591,2)&lt;6,1,0))</f>
        <v/>
      </c>
      <c r="H14591" s="12">
        <f>IF(OR($E14591="",$F14591=""),"",IF(AND($G14591=1,$F14591&gt;='Working Hours'!$C$8,$F14591&lt;'Working Hours'!$C$9),1,0))</f>
        <v/>
      </c>
    </row>
    <row r="14592">
      <c r="A14592" s="11" t="n"/>
      <c r="B14592" s="11" t="n"/>
      <c r="C14592" s="11" t="n"/>
      <c r="E14592" s="12">
        <f>IF($A14592="","",IF(ISNUMBER($A14592),$A14592,IFERROR(DATEVALUE($A14592),"")))</f>
        <v/>
      </c>
      <c r="F14592" s="12">
        <f>IF($B14592="","",IF(ISNUMBER($B14592),HOUR($B14592)*2+MINUTE($B14592)/30,IFERROR(VALUE(LEFT($B14592,FIND(":",$B14592)-1))*2+VALUE(MID($B14592,FIND(":",$B14592)+1,2))/30,"")))</f>
        <v/>
      </c>
      <c r="G14592" s="12">
        <f>IF($E14592="","",IF(WEEKDAY($E14592,2)&lt;6,1,0))</f>
        <v/>
      </c>
      <c r="H14592" s="12">
        <f>IF(OR($E14592="",$F14592=""),"",IF(AND($G14592=1,$F14592&gt;='Working Hours'!$C$8,$F14592&lt;'Working Hours'!$C$9),1,0))</f>
        <v/>
      </c>
    </row>
    <row r="14593">
      <c r="A14593" s="11" t="n"/>
      <c r="B14593" s="11" t="n"/>
      <c r="C14593" s="11" t="n"/>
      <c r="E14593" s="12">
        <f>IF($A14593="","",IF(ISNUMBER($A14593),$A14593,IFERROR(DATEVALUE($A14593),"")))</f>
        <v/>
      </c>
      <c r="F14593" s="12">
        <f>IF($B14593="","",IF(ISNUMBER($B14593),HOUR($B14593)*2+MINUTE($B14593)/30,IFERROR(VALUE(LEFT($B14593,FIND(":",$B14593)-1))*2+VALUE(MID($B14593,FIND(":",$B14593)+1,2))/30,"")))</f>
        <v/>
      </c>
      <c r="G14593" s="12">
        <f>IF($E14593="","",IF(WEEKDAY($E14593,2)&lt;6,1,0))</f>
        <v/>
      </c>
      <c r="H14593" s="12">
        <f>IF(OR($E14593="",$F14593=""),"",IF(AND($G14593=1,$F14593&gt;='Working Hours'!$C$8,$F14593&lt;'Working Hours'!$C$9),1,0))</f>
        <v/>
      </c>
    </row>
    <row r="14594">
      <c r="A14594" s="11" t="n"/>
      <c r="B14594" s="11" t="n"/>
      <c r="C14594" s="11" t="n"/>
      <c r="E14594" s="12">
        <f>IF($A14594="","",IF(ISNUMBER($A14594),$A14594,IFERROR(DATEVALUE($A14594),"")))</f>
        <v/>
      </c>
      <c r="F14594" s="12">
        <f>IF($B14594="","",IF(ISNUMBER($B14594),HOUR($B14594)*2+MINUTE($B14594)/30,IFERROR(VALUE(LEFT($B14594,FIND(":",$B14594)-1))*2+VALUE(MID($B14594,FIND(":",$B14594)+1,2))/30,"")))</f>
        <v/>
      </c>
      <c r="G14594" s="12">
        <f>IF($E14594="","",IF(WEEKDAY($E14594,2)&lt;6,1,0))</f>
        <v/>
      </c>
      <c r="H14594" s="12">
        <f>IF(OR($E14594="",$F14594=""),"",IF(AND($G14594=1,$F14594&gt;='Working Hours'!$C$8,$F14594&lt;'Working Hours'!$C$9),1,0))</f>
        <v/>
      </c>
    </row>
    <row r="14595">
      <c r="A14595" s="11" t="n"/>
      <c r="B14595" s="11" t="n"/>
      <c r="C14595" s="11" t="n"/>
      <c r="E14595" s="12">
        <f>IF($A14595="","",IF(ISNUMBER($A14595),$A14595,IFERROR(DATEVALUE($A14595),"")))</f>
        <v/>
      </c>
      <c r="F14595" s="12">
        <f>IF($B14595="","",IF(ISNUMBER($B14595),HOUR($B14595)*2+MINUTE($B14595)/30,IFERROR(VALUE(LEFT($B14595,FIND(":",$B14595)-1))*2+VALUE(MID($B14595,FIND(":",$B14595)+1,2))/30,"")))</f>
        <v/>
      </c>
      <c r="G14595" s="12">
        <f>IF($E14595="","",IF(WEEKDAY($E14595,2)&lt;6,1,0))</f>
        <v/>
      </c>
      <c r="H14595" s="12">
        <f>IF(OR($E14595="",$F14595=""),"",IF(AND($G14595=1,$F14595&gt;='Working Hours'!$C$8,$F14595&lt;'Working Hours'!$C$9),1,0))</f>
        <v/>
      </c>
    </row>
    <row r="14596">
      <c r="A14596" s="11" t="n"/>
      <c r="B14596" s="11" t="n"/>
      <c r="C14596" s="11" t="n"/>
      <c r="E14596" s="12">
        <f>IF($A14596="","",IF(ISNUMBER($A14596),$A14596,IFERROR(DATEVALUE($A14596),"")))</f>
        <v/>
      </c>
      <c r="F14596" s="12">
        <f>IF($B14596="","",IF(ISNUMBER($B14596),HOUR($B14596)*2+MINUTE($B14596)/30,IFERROR(VALUE(LEFT($B14596,FIND(":",$B14596)-1))*2+VALUE(MID($B14596,FIND(":",$B14596)+1,2))/30,"")))</f>
        <v/>
      </c>
      <c r="G14596" s="12">
        <f>IF($E14596="","",IF(WEEKDAY($E14596,2)&lt;6,1,0))</f>
        <v/>
      </c>
      <c r="H14596" s="12">
        <f>IF(OR($E14596="",$F14596=""),"",IF(AND($G14596=1,$F14596&gt;='Working Hours'!$C$8,$F14596&lt;'Working Hours'!$C$9),1,0))</f>
        <v/>
      </c>
    </row>
    <row r="14597">
      <c r="A14597" s="11" t="n"/>
      <c r="B14597" s="11" t="n"/>
      <c r="C14597" s="11" t="n"/>
      <c r="E14597" s="12">
        <f>IF($A14597="","",IF(ISNUMBER($A14597),$A14597,IFERROR(DATEVALUE($A14597),"")))</f>
        <v/>
      </c>
      <c r="F14597" s="12">
        <f>IF($B14597="","",IF(ISNUMBER($B14597),HOUR($B14597)*2+MINUTE($B14597)/30,IFERROR(VALUE(LEFT($B14597,FIND(":",$B14597)-1))*2+VALUE(MID($B14597,FIND(":",$B14597)+1,2))/30,"")))</f>
        <v/>
      </c>
      <c r="G14597" s="12">
        <f>IF($E14597="","",IF(WEEKDAY($E14597,2)&lt;6,1,0))</f>
        <v/>
      </c>
      <c r="H14597" s="12">
        <f>IF(OR($E14597="",$F14597=""),"",IF(AND($G14597=1,$F14597&gt;='Working Hours'!$C$8,$F14597&lt;'Working Hours'!$C$9),1,0))</f>
        <v/>
      </c>
    </row>
    <row r="14598">
      <c r="A14598" s="11" t="n"/>
      <c r="B14598" s="11" t="n"/>
      <c r="C14598" s="11" t="n"/>
      <c r="E14598" s="12">
        <f>IF($A14598="","",IF(ISNUMBER($A14598),$A14598,IFERROR(DATEVALUE($A14598),"")))</f>
        <v/>
      </c>
      <c r="F14598" s="12">
        <f>IF($B14598="","",IF(ISNUMBER($B14598),HOUR($B14598)*2+MINUTE($B14598)/30,IFERROR(VALUE(LEFT($B14598,FIND(":",$B14598)-1))*2+VALUE(MID($B14598,FIND(":",$B14598)+1,2))/30,"")))</f>
        <v/>
      </c>
      <c r="G14598" s="12">
        <f>IF($E14598="","",IF(WEEKDAY($E14598,2)&lt;6,1,0))</f>
        <v/>
      </c>
      <c r="H14598" s="12">
        <f>IF(OR($E14598="",$F14598=""),"",IF(AND($G14598=1,$F14598&gt;='Working Hours'!$C$8,$F14598&lt;'Working Hours'!$C$9),1,0))</f>
        <v/>
      </c>
    </row>
    <row r="14599">
      <c r="A14599" s="11" t="n"/>
      <c r="B14599" s="11" t="n"/>
      <c r="C14599" s="11" t="n"/>
      <c r="E14599" s="12">
        <f>IF($A14599="","",IF(ISNUMBER($A14599),$A14599,IFERROR(DATEVALUE($A14599),"")))</f>
        <v/>
      </c>
      <c r="F14599" s="12">
        <f>IF($B14599="","",IF(ISNUMBER($B14599),HOUR($B14599)*2+MINUTE($B14599)/30,IFERROR(VALUE(LEFT($B14599,FIND(":",$B14599)-1))*2+VALUE(MID($B14599,FIND(":",$B14599)+1,2))/30,"")))</f>
        <v/>
      </c>
      <c r="G14599" s="12">
        <f>IF($E14599="","",IF(WEEKDAY($E14599,2)&lt;6,1,0))</f>
        <v/>
      </c>
      <c r="H14599" s="12">
        <f>IF(OR($E14599="",$F14599=""),"",IF(AND($G14599=1,$F14599&gt;='Working Hours'!$C$8,$F14599&lt;'Working Hours'!$C$9),1,0))</f>
        <v/>
      </c>
    </row>
    <row r="14600">
      <c r="A14600" s="11" t="n"/>
      <c r="B14600" s="11" t="n"/>
      <c r="C14600" s="11" t="n"/>
      <c r="E14600" s="12">
        <f>IF($A14600="","",IF(ISNUMBER($A14600),$A14600,IFERROR(DATEVALUE($A14600),"")))</f>
        <v/>
      </c>
      <c r="F14600" s="12">
        <f>IF($B14600="","",IF(ISNUMBER($B14600),HOUR($B14600)*2+MINUTE($B14600)/30,IFERROR(VALUE(LEFT($B14600,FIND(":",$B14600)-1))*2+VALUE(MID($B14600,FIND(":",$B14600)+1,2))/30,"")))</f>
        <v/>
      </c>
      <c r="G14600" s="12">
        <f>IF($E14600="","",IF(WEEKDAY($E14600,2)&lt;6,1,0))</f>
        <v/>
      </c>
      <c r="H14600" s="12">
        <f>IF(OR($E14600="",$F14600=""),"",IF(AND($G14600=1,$F14600&gt;='Working Hours'!$C$8,$F14600&lt;'Working Hours'!$C$9),1,0))</f>
        <v/>
      </c>
    </row>
    <row r="14601">
      <c r="A14601" s="11" t="n"/>
      <c r="B14601" s="11" t="n"/>
      <c r="C14601" s="11" t="n"/>
      <c r="E14601" s="12">
        <f>IF($A14601="","",IF(ISNUMBER($A14601),$A14601,IFERROR(DATEVALUE($A14601),"")))</f>
        <v/>
      </c>
      <c r="F14601" s="12">
        <f>IF($B14601="","",IF(ISNUMBER($B14601),HOUR($B14601)*2+MINUTE($B14601)/30,IFERROR(VALUE(LEFT($B14601,FIND(":",$B14601)-1))*2+VALUE(MID($B14601,FIND(":",$B14601)+1,2))/30,"")))</f>
        <v/>
      </c>
      <c r="G14601" s="12">
        <f>IF($E14601="","",IF(WEEKDAY($E14601,2)&lt;6,1,0))</f>
        <v/>
      </c>
      <c r="H14601" s="12">
        <f>IF(OR($E14601="",$F14601=""),"",IF(AND($G14601=1,$F14601&gt;='Working Hours'!$C$8,$F14601&lt;'Working Hours'!$C$9),1,0))</f>
        <v/>
      </c>
    </row>
    <row r="14602">
      <c r="A14602" s="11" t="n"/>
      <c r="B14602" s="11" t="n"/>
      <c r="C14602" s="11" t="n"/>
      <c r="E14602" s="12">
        <f>IF($A14602="","",IF(ISNUMBER($A14602),$A14602,IFERROR(DATEVALUE($A14602),"")))</f>
        <v/>
      </c>
      <c r="F14602" s="12">
        <f>IF($B14602="","",IF(ISNUMBER($B14602),HOUR($B14602)*2+MINUTE($B14602)/30,IFERROR(VALUE(LEFT($B14602,FIND(":",$B14602)-1))*2+VALUE(MID($B14602,FIND(":",$B14602)+1,2))/30,"")))</f>
        <v/>
      </c>
      <c r="G14602" s="12">
        <f>IF($E14602="","",IF(WEEKDAY($E14602,2)&lt;6,1,0))</f>
        <v/>
      </c>
      <c r="H14602" s="12">
        <f>IF(OR($E14602="",$F14602=""),"",IF(AND($G14602=1,$F14602&gt;='Working Hours'!$C$8,$F14602&lt;'Working Hours'!$C$9),1,0))</f>
        <v/>
      </c>
    </row>
    <row r="14603">
      <c r="A14603" s="11" t="n"/>
      <c r="B14603" s="11" t="n"/>
      <c r="C14603" s="11" t="n"/>
      <c r="E14603" s="12">
        <f>IF($A14603="","",IF(ISNUMBER($A14603),$A14603,IFERROR(DATEVALUE($A14603),"")))</f>
        <v/>
      </c>
      <c r="F14603" s="12">
        <f>IF($B14603="","",IF(ISNUMBER($B14603),HOUR($B14603)*2+MINUTE($B14603)/30,IFERROR(VALUE(LEFT($B14603,FIND(":",$B14603)-1))*2+VALUE(MID($B14603,FIND(":",$B14603)+1,2))/30,"")))</f>
        <v/>
      </c>
      <c r="G14603" s="12">
        <f>IF($E14603="","",IF(WEEKDAY($E14603,2)&lt;6,1,0))</f>
        <v/>
      </c>
      <c r="H14603" s="12">
        <f>IF(OR($E14603="",$F14603=""),"",IF(AND($G14603=1,$F14603&gt;='Working Hours'!$C$8,$F14603&lt;'Working Hours'!$C$9),1,0))</f>
        <v/>
      </c>
    </row>
    <row r="14604">
      <c r="A14604" s="11" t="n"/>
      <c r="B14604" s="11" t="n"/>
      <c r="C14604" s="11" t="n"/>
      <c r="E14604" s="12">
        <f>IF($A14604="","",IF(ISNUMBER($A14604),$A14604,IFERROR(DATEVALUE($A14604),"")))</f>
        <v/>
      </c>
      <c r="F14604" s="12">
        <f>IF($B14604="","",IF(ISNUMBER($B14604),HOUR($B14604)*2+MINUTE($B14604)/30,IFERROR(VALUE(LEFT($B14604,FIND(":",$B14604)-1))*2+VALUE(MID($B14604,FIND(":",$B14604)+1,2))/30,"")))</f>
        <v/>
      </c>
      <c r="G14604" s="12">
        <f>IF($E14604="","",IF(WEEKDAY($E14604,2)&lt;6,1,0))</f>
        <v/>
      </c>
      <c r="H14604" s="12">
        <f>IF(OR($E14604="",$F14604=""),"",IF(AND($G14604=1,$F14604&gt;='Working Hours'!$C$8,$F14604&lt;'Working Hours'!$C$9),1,0))</f>
        <v/>
      </c>
    </row>
    <row r="14605">
      <c r="A14605" s="11" t="n"/>
      <c r="B14605" s="11" t="n"/>
      <c r="C14605" s="11" t="n"/>
      <c r="E14605" s="12">
        <f>IF($A14605="","",IF(ISNUMBER($A14605),$A14605,IFERROR(DATEVALUE($A14605),"")))</f>
        <v/>
      </c>
      <c r="F14605" s="12">
        <f>IF($B14605="","",IF(ISNUMBER($B14605),HOUR($B14605)*2+MINUTE($B14605)/30,IFERROR(VALUE(LEFT($B14605,FIND(":",$B14605)-1))*2+VALUE(MID($B14605,FIND(":",$B14605)+1,2))/30,"")))</f>
        <v/>
      </c>
      <c r="G14605" s="12">
        <f>IF($E14605="","",IF(WEEKDAY($E14605,2)&lt;6,1,0))</f>
        <v/>
      </c>
      <c r="H14605" s="12">
        <f>IF(OR($E14605="",$F14605=""),"",IF(AND($G14605=1,$F14605&gt;='Working Hours'!$C$8,$F14605&lt;'Working Hours'!$C$9),1,0))</f>
        <v/>
      </c>
    </row>
    <row r="14606">
      <c r="A14606" s="11" t="n"/>
      <c r="B14606" s="11" t="n"/>
      <c r="C14606" s="11" t="n"/>
      <c r="E14606" s="12">
        <f>IF($A14606="","",IF(ISNUMBER($A14606),$A14606,IFERROR(DATEVALUE($A14606),"")))</f>
        <v/>
      </c>
      <c r="F14606" s="12">
        <f>IF($B14606="","",IF(ISNUMBER($B14606),HOUR($B14606)*2+MINUTE($B14606)/30,IFERROR(VALUE(LEFT($B14606,FIND(":",$B14606)-1))*2+VALUE(MID($B14606,FIND(":",$B14606)+1,2))/30,"")))</f>
        <v/>
      </c>
      <c r="G14606" s="12">
        <f>IF($E14606="","",IF(WEEKDAY($E14606,2)&lt;6,1,0))</f>
        <v/>
      </c>
      <c r="H14606" s="12">
        <f>IF(OR($E14606="",$F14606=""),"",IF(AND($G14606=1,$F14606&gt;='Working Hours'!$C$8,$F14606&lt;'Working Hours'!$C$9),1,0))</f>
        <v/>
      </c>
    </row>
    <row r="14607">
      <c r="A14607" s="11" t="n"/>
      <c r="B14607" s="11" t="n"/>
      <c r="C14607" s="11" t="n"/>
      <c r="E14607" s="12">
        <f>IF($A14607="","",IF(ISNUMBER($A14607),$A14607,IFERROR(DATEVALUE($A14607),"")))</f>
        <v/>
      </c>
      <c r="F14607" s="12">
        <f>IF($B14607="","",IF(ISNUMBER($B14607),HOUR($B14607)*2+MINUTE($B14607)/30,IFERROR(VALUE(LEFT($B14607,FIND(":",$B14607)-1))*2+VALUE(MID($B14607,FIND(":",$B14607)+1,2))/30,"")))</f>
        <v/>
      </c>
      <c r="G14607" s="12">
        <f>IF($E14607="","",IF(WEEKDAY($E14607,2)&lt;6,1,0))</f>
        <v/>
      </c>
      <c r="H14607" s="12">
        <f>IF(OR($E14607="",$F14607=""),"",IF(AND($G14607=1,$F14607&gt;='Working Hours'!$C$8,$F14607&lt;'Working Hours'!$C$9),1,0))</f>
        <v/>
      </c>
    </row>
    <row r="14608">
      <c r="A14608" s="11" t="n"/>
      <c r="B14608" s="11" t="n"/>
      <c r="C14608" s="11" t="n"/>
      <c r="E14608" s="12">
        <f>IF($A14608="","",IF(ISNUMBER($A14608),$A14608,IFERROR(DATEVALUE($A14608),"")))</f>
        <v/>
      </c>
      <c r="F14608" s="12">
        <f>IF($B14608="","",IF(ISNUMBER($B14608),HOUR($B14608)*2+MINUTE($B14608)/30,IFERROR(VALUE(LEFT($B14608,FIND(":",$B14608)-1))*2+VALUE(MID($B14608,FIND(":",$B14608)+1,2))/30,"")))</f>
        <v/>
      </c>
      <c r="G14608" s="12">
        <f>IF($E14608="","",IF(WEEKDAY($E14608,2)&lt;6,1,0))</f>
        <v/>
      </c>
      <c r="H14608" s="12">
        <f>IF(OR($E14608="",$F14608=""),"",IF(AND($G14608=1,$F14608&gt;='Working Hours'!$C$8,$F14608&lt;'Working Hours'!$C$9),1,0))</f>
        <v/>
      </c>
    </row>
    <row r="14609">
      <c r="A14609" s="11" t="n"/>
      <c r="B14609" s="11" t="n"/>
      <c r="C14609" s="11" t="n"/>
      <c r="E14609" s="12">
        <f>IF($A14609="","",IF(ISNUMBER($A14609),$A14609,IFERROR(DATEVALUE($A14609),"")))</f>
        <v/>
      </c>
      <c r="F14609" s="12">
        <f>IF($B14609="","",IF(ISNUMBER($B14609),HOUR($B14609)*2+MINUTE($B14609)/30,IFERROR(VALUE(LEFT($B14609,FIND(":",$B14609)-1))*2+VALUE(MID($B14609,FIND(":",$B14609)+1,2))/30,"")))</f>
        <v/>
      </c>
      <c r="G14609" s="12">
        <f>IF($E14609="","",IF(WEEKDAY($E14609,2)&lt;6,1,0))</f>
        <v/>
      </c>
      <c r="H14609" s="12">
        <f>IF(OR($E14609="",$F14609=""),"",IF(AND($G14609=1,$F14609&gt;='Working Hours'!$C$8,$F14609&lt;'Working Hours'!$C$9),1,0))</f>
        <v/>
      </c>
    </row>
    <row r="14610">
      <c r="A14610" s="11" t="n"/>
      <c r="B14610" s="11" t="n"/>
      <c r="C14610" s="11" t="n"/>
      <c r="E14610" s="12">
        <f>IF($A14610="","",IF(ISNUMBER($A14610),$A14610,IFERROR(DATEVALUE($A14610),"")))</f>
        <v/>
      </c>
      <c r="F14610" s="12">
        <f>IF($B14610="","",IF(ISNUMBER($B14610),HOUR($B14610)*2+MINUTE($B14610)/30,IFERROR(VALUE(LEFT($B14610,FIND(":",$B14610)-1))*2+VALUE(MID($B14610,FIND(":",$B14610)+1,2))/30,"")))</f>
        <v/>
      </c>
      <c r="G14610" s="12">
        <f>IF($E14610="","",IF(WEEKDAY($E14610,2)&lt;6,1,0))</f>
        <v/>
      </c>
      <c r="H14610" s="12">
        <f>IF(OR($E14610="",$F14610=""),"",IF(AND($G14610=1,$F14610&gt;='Working Hours'!$C$8,$F14610&lt;'Working Hours'!$C$9),1,0))</f>
        <v/>
      </c>
    </row>
    <row r="14611">
      <c r="A14611" s="11" t="n"/>
      <c r="B14611" s="11" t="n"/>
      <c r="C14611" s="11" t="n"/>
      <c r="E14611" s="12">
        <f>IF($A14611="","",IF(ISNUMBER($A14611),$A14611,IFERROR(DATEVALUE($A14611),"")))</f>
        <v/>
      </c>
      <c r="F14611" s="12">
        <f>IF($B14611="","",IF(ISNUMBER($B14611),HOUR($B14611)*2+MINUTE($B14611)/30,IFERROR(VALUE(LEFT($B14611,FIND(":",$B14611)-1))*2+VALUE(MID($B14611,FIND(":",$B14611)+1,2))/30,"")))</f>
        <v/>
      </c>
      <c r="G14611" s="12">
        <f>IF($E14611="","",IF(WEEKDAY($E14611,2)&lt;6,1,0))</f>
        <v/>
      </c>
      <c r="H14611" s="12">
        <f>IF(OR($E14611="",$F14611=""),"",IF(AND($G14611=1,$F14611&gt;='Working Hours'!$C$8,$F14611&lt;'Working Hours'!$C$9),1,0))</f>
        <v/>
      </c>
    </row>
    <row r="14612">
      <c r="A14612" s="11" t="n"/>
      <c r="B14612" s="11" t="n"/>
      <c r="C14612" s="11" t="n"/>
      <c r="E14612" s="12">
        <f>IF($A14612="","",IF(ISNUMBER($A14612),$A14612,IFERROR(DATEVALUE($A14612),"")))</f>
        <v/>
      </c>
      <c r="F14612" s="12">
        <f>IF($B14612="","",IF(ISNUMBER($B14612),HOUR($B14612)*2+MINUTE($B14612)/30,IFERROR(VALUE(LEFT($B14612,FIND(":",$B14612)-1))*2+VALUE(MID($B14612,FIND(":",$B14612)+1,2))/30,"")))</f>
        <v/>
      </c>
      <c r="G14612" s="12">
        <f>IF($E14612="","",IF(WEEKDAY($E14612,2)&lt;6,1,0))</f>
        <v/>
      </c>
      <c r="H14612" s="12">
        <f>IF(OR($E14612="",$F14612=""),"",IF(AND($G14612=1,$F14612&gt;='Working Hours'!$C$8,$F14612&lt;'Working Hours'!$C$9),1,0))</f>
        <v/>
      </c>
    </row>
    <row r="14613">
      <c r="A14613" s="11" t="n"/>
      <c r="B14613" s="11" t="n"/>
      <c r="C14613" s="11" t="n"/>
      <c r="E14613" s="12">
        <f>IF($A14613="","",IF(ISNUMBER($A14613),$A14613,IFERROR(DATEVALUE($A14613),"")))</f>
        <v/>
      </c>
      <c r="F14613" s="12">
        <f>IF($B14613="","",IF(ISNUMBER($B14613),HOUR($B14613)*2+MINUTE($B14613)/30,IFERROR(VALUE(LEFT($B14613,FIND(":",$B14613)-1))*2+VALUE(MID($B14613,FIND(":",$B14613)+1,2))/30,"")))</f>
        <v/>
      </c>
      <c r="G14613" s="12">
        <f>IF($E14613="","",IF(WEEKDAY($E14613,2)&lt;6,1,0))</f>
        <v/>
      </c>
      <c r="H14613" s="12">
        <f>IF(OR($E14613="",$F14613=""),"",IF(AND($G14613=1,$F14613&gt;='Working Hours'!$C$8,$F14613&lt;'Working Hours'!$C$9),1,0))</f>
        <v/>
      </c>
    </row>
    <row r="14614">
      <c r="A14614" s="11" t="n"/>
      <c r="B14614" s="11" t="n"/>
      <c r="C14614" s="11" t="n"/>
      <c r="E14614" s="12">
        <f>IF($A14614="","",IF(ISNUMBER($A14614),$A14614,IFERROR(DATEVALUE($A14614),"")))</f>
        <v/>
      </c>
      <c r="F14614" s="12">
        <f>IF($B14614="","",IF(ISNUMBER($B14614),HOUR($B14614)*2+MINUTE($B14614)/30,IFERROR(VALUE(LEFT($B14614,FIND(":",$B14614)-1))*2+VALUE(MID($B14614,FIND(":",$B14614)+1,2))/30,"")))</f>
        <v/>
      </c>
      <c r="G14614" s="12">
        <f>IF($E14614="","",IF(WEEKDAY($E14614,2)&lt;6,1,0))</f>
        <v/>
      </c>
      <c r="H14614" s="12">
        <f>IF(OR($E14614="",$F14614=""),"",IF(AND($G14614=1,$F14614&gt;='Working Hours'!$C$8,$F14614&lt;'Working Hours'!$C$9),1,0))</f>
        <v/>
      </c>
    </row>
    <row r="14615">
      <c r="A14615" s="11" t="n"/>
      <c r="B14615" s="11" t="n"/>
      <c r="C14615" s="11" t="n"/>
      <c r="E14615" s="12">
        <f>IF($A14615="","",IF(ISNUMBER($A14615),$A14615,IFERROR(DATEVALUE($A14615),"")))</f>
        <v/>
      </c>
      <c r="F14615" s="12">
        <f>IF($B14615="","",IF(ISNUMBER($B14615),HOUR($B14615)*2+MINUTE($B14615)/30,IFERROR(VALUE(LEFT($B14615,FIND(":",$B14615)-1))*2+VALUE(MID($B14615,FIND(":",$B14615)+1,2))/30,"")))</f>
        <v/>
      </c>
      <c r="G14615" s="12">
        <f>IF($E14615="","",IF(WEEKDAY($E14615,2)&lt;6,1,0))</f>
        <v/>
      </c>
      <c r="H14615" s="12">
        <f>IF(OR($E14615="",$F14615=""),"",IF(AND($G14615=1,$F14615&gt;='Working Hours'!$C$8,$F14615&lt;'Working Hours'!$C$9),1,0))</f>
        <v/>
      </c>
    </row>
    <row r="14616">
      <c r="A14616" s="11" t="n"/>
      <c r="B14616" s="11" t="n"/>
      <c r="C14616" s="11" t="n"/>
      <c r="E14616" s="12">
        <f>IF($A14616="","",IF(ISNUMBER($A14616),$A14616,IFERROR(DATEVALUE($A14616),"")))</f>
        <v/>
      </c>
      <c r="F14616" s="12">
        <f>IF($B14616="","",IF(ISNUMBER($B14616),HOUR($B14616)*2+MINUTE($B14616)/30,IFERROR(VALUE(LEFT($B14616,FIND(":",$B14616)-1))*2+VALUE(MID($B14616,FIND(":",$B14616)+1,2))/30,"")))</f>
        <v/>
      </c>
      <c r="G14616" s="12">
        <f>IF($E14616="","",IF(WEEKDAY($E14616,2)&lt;6,1,0))</f>
        <v/>
      </c>
      <c r="H14616" s="12">
        <f>IF(OR($E14616="",$F14616=""),"",IF(AND($G14616=1,$F14616&gt;='Working Hours'!$C$8,$F14616&lt;'Working Hours'!$C$9),1,0))</f>
        <v/>
      </c>
    </row>
    <row r="14617">
      <c r="A14617" s="11" t="n"/>
      <c r="B14617" s="11" t="n"/>
      <c r="C14617" s="11" t="n"/>
      <c r="E14617" s="12">
        <f>IF($A14617="","",IF(ISNUMBER($A14617),$A14617,IFERROR(DATEVALUE($A14617),"")))</f>
        <v/>
      </c>
      <c r="F14617" s="12">
        <f>IF($B14617="","",IF(ISNUMBER($B14617),HOUR($B14617)*2+MINUTE($B14617)/30,IFERROR(VALUE(LEFT($B14617,FIND(":",$B14617)-1))*2+VALUE(MID($B14617,FIND(":",$B14617)+1,2))/30,"")))</f>
        <v/>
      </c>
      <c r="G14617" s="12">
        <f>IF($E14617="","",IF(WEEKDAY($E14617,2)&lt;6,1,0))</f>
        <v/>
      </c>
      <c r="H14617" s="12">
        <f>IF(OR($E14617="",$F14617=""),"",IF(AND($G14617=1,$F14617&gt;='Working Hours'!$C$8,$F14617&lt;'Working Hours'!$C$9),1,0))</f>
        <v/>
      </c>
    </row>
    <row r="14618">
      <c r="A14618" s="11" t="n"/>
      <c r="B14618" s="11" t="n"/>
      <c r="C14618" s="11" t="n"/>
      <c r="E14618" s="12">
        <f>IF($A14618="","",IF(ISNUMBER($A14618),$A14618,IFERROR(DATEVALUE($A14618),"")))</f>
        <v/>
      </c>
      <c r="F14618" s="12">
        <f>IF($B14618="","",IF(ISNUMBER($B14618),HOUR($B14618)*2+MINUTE($B14618)/30,IFERROR(VALUE(LEFT($B14618,FIND(":",$B14618)-1))*2+VALUE(MID($B14618,FIND(":",$B14618)+1,2))/30,"")))</f>
        <v/>
      </c>
      <c r="G14618" s="12">
        <f>IF($E14618="","",IF(WEEKDAY($E14618,2)&lt;6,1,0))</f>
        <v/>
      </c>
      <c r="H14618" s="12">
        <f>IF(OR($E14618="",$F14618=""),"",IF(AND($G14618=1,$F14618&gt;='Working Hours'!$C$8,$F14618&lt;'Working Hours'!$C$9),1,0))</f>
        <v/>
      </c>
    </row>
    <row r="14619">
      <c r="A14619" s="11" t="n"/>
      <c r="B14619" s="11" t="n"/>
      <c r="C14619" s="11" t="n"/>
      <c r="E14619" s="12">
        <f>IF($A14619="","",IF(ISNUMBER($A14619),$A14619,IFERROR(DATEVALUE($A14619),"")))</f>
        <v/>
      </c>
      <c r="F14619" s="12">
        <f>IF($B14619="","",IF(ISNUMBER($B14619),HOUR($B14619)*2+MINUTE($B14619)/30,IFERROR(VALUE(LEFT($B14619,FIND(":",$B14619)-1))*2+VALUE(MID($B14619,FIND(":",$B14619)+1,2))/30,"")))</f>
        <v/>
      </c>
      <c r="G14619" s="12">
        <f>IF($E14619="","",IF(WEEKDAY($E14619,2)&lt;6,1,0))</f>
        <v/>
      </c>
      <c r="H14619" s="12">
        <f>IF(OR($E14619="",$F14619=""),"",IF(AND($G14619=1,$F14619&gt;='Working Hours'!$C$8,$F14619&lt;'Working Hours'!$C$9),1,0))</f>
        <v/>
      </c>
    </row>
    <row r="14620">
      <c r="A14620" s="11" t="n"/>
      <c r="B14620" s="11" t="n"/>
      <c r="C14620" s="11" t="n"/>
      <c r="E14620" s="12">
        <f>IF($A14620="","",IF(ISNUMBER($A14620),$A14620,IFERROR(DATEVALUE($A14620),"")))</f>
        <v/>
      </c>
      <c r="F14620" s="12">
        <f>IF($B14620="","",IF(ISNUMBER($B14620),HOUR($B14620)*2+MINUTE($B14620)/30,IFERROR(VALUE(LEFT($B14620,FIND(":",$B14620)-1))*2+VALUE(MID($B14620,FIND(":",$B14620)+1,2))/30,"")))</f>
        <v/>
      </c>
      <c r="G14620" s="12">
        <f>IF($E14620="","",IF(WEEKDAY($E14620,2)&lt;6,1,0))</f>
        <v/>
      </c>
      <c r="H14620" s="12">
        <f>IF(OR($E14620="",$F14620=""),"",IF(AND($G14620=1,$F14620&gt;='Working Hours'!$C$8,$F14620&lt;'Working Hours'!$C$9),1,0))</f>
        <v/>
      </c>
    </row>
    <row r="14621">
      <c r="A14621" s="11" t="n"/>
      <c r="B14621" s="11" t="n"/>
      <c r="C14621" s="11" t="n"/>
      <c r="E14621" s="12">
        <f>IF($A14621="","",IF(ISNUMBER($A14621),$A14621,IFERROR(DATEVALUE($A14621),"")))</f>
        <v/>
      </c>
      <c r="F14621" s="12">
        <f>IF($B14621="","",IF(ISNUMBER($B14621),HOUR($B14621)*2+MINUTE($B14621)/30,IFERROR(VALUE(LEFT($B14621,FIND(":",$B14621)-1))*2+VALUE(MID($B14621,FIND(":",$B14621)+1,2))/30,"")))</f>
        <v/>
      </c>
      <c r="G14621" s="12">
        <f>IF($E14621="","",IF(WEEKDAY($E14621,2)&lt;6,1,0))</f>
        <v/>
      </c>
      <c r="H14621" s="12">
        <f>IF(OR($E14621="",$F14621=""),"",IF(AND($G14621=1,$F14621&gt;='Working Hours'!$C$8,$F14621&lt;'Working Hours'!$C$9),1,0))</f>
        <v/>
      </c>
    </row>
    <row r="14622">
      <c r="A14622" s="11" t="n"/>
      <c r="B14622" s="11" t="n"/>
      <c r="C14622" s="11" t="n"/>
      <c r="E14622" s="12">
        <f>IF($A14622="","",IF(ISNUMBER($A14622),$A14622,IFERROR(DATEVALUE($A14622),"")))</f>
        <v/>
      </c>
      <c r="F14622" s="12">
        <f>IF($B14622="","",IF(ISNUMBER($B14622),HOUR($B14622)*2+MINUTE($B14622)/30,IFERROR(VALUE(LEFT($B14622,FIND(":",$B14622)-1))*2+VALUE(MID($B14622,FIND(":",$B14622)+1,2))/30,"")))</f>
        <v/>
      </c>
      <c r="G14622" s="12">
        <f>IF($E14622="","",IF(WEEKDAY($E14622,2)&lt;6,1,0))</f>
        <v/>
      </c>
      <c r="H14622" s="12">
        <f>IF(OR($E14622="",$F14622=""),"",IF(AND($G14622=1,$F14622&gt;='Working Hours'!$C$8,$F14622&lt;'Working Hours'!$C$9),1,0))</f>
        <v/>
      </c>
    </row>
    <row r="14623">
      <c r="A14623" s="11" t="n"/>
      <c r="B14623" s="11" t="n"/>
      <c r="C14623" s="11" t="n"/>
      <c r="E14623" s="12">
        <f>IF($A14623="","",IF(ISNUMBER($A14623),$A14623,IFERROR(DATEVALUE($A14623),"")))</f>
        <v/>
      </c>
      <c r="F14623" s="12">
        <f>IF($B14623="","",IF(ISNUMBER($B14623),HOUR($B14623)*2+MINUTE($B14623)/30,IFERROR(VALUE(LEFT($B14623,FIND(":",$B14623)-1))*2+VALUE(MID($B14623,FIND(":",$B14623)+1,2))/30,"")))</f>
        <v/>
      </c>
      <c r="G14623" s="12">
        <f>IF($E14623="","",IF(WEEKDAY($E14623,2)&lt;6,1,0))</f>
        <v/>
      </c>
      <c r="H14623" s="12">
        <f>IF(OR($E14623="",$F14623=""),"",IF(AND($G14623=1,$F14623&gt;='Working Hours'!$C$8,$F14623&lt;'Working Hours'!$C$9),1,0))</f>
        <v/>
      </c>
    </row>
    <row r="14624">
      <c r="A14624" s="11" t="n"/>
      <c r="B14624" s="11" t="n"/>
      <c r="C14624" s="11" t="n"/>
      <c r="E14624" s="12">
        <f>IF($A14624="","",IF(ISNUMBER($A14624),$A14624,IFERROR(DATEVALUE($A14624),"")))</f>
        <v/>
      </c>
      <c r="F14624" s="12">
        <f>IF($B14624="","",IF(ISNUMBER($B14624),HOUR($B14624)*2+MINUTE($B14624)/30,IFERROR(VALUE(LEFT($B14624,FIND(":",$B14624)-1))*2+VALUE(MID($B14624,FIND(":",$B14624)+1,2))/30,"")))</f>
        <v/>
      </c>
      <c r="G14624" s="12">
        <f>IF($E14624="","",IF(WEEKDAY($E14624,2)&lt;6,1,0))</f>
        <v/>
      </c>
      <c r="H14624" s="12">
        <f>IF(OR($E14624="",$F14624=""),"",IF(AND($G14624=1,$F14624&gt;='Working Hours'!$C$8,$F14624&lt;'Working Hours'!$C$9),1,0))</f>
        <v/>
      </c>
    </row>
    <row r="14625">
      <c r="A14625" s="11" t="n"/>
      <c r="B14625" s="11" t="n"/>
      <c r="C14625" s="11" t="n"/>
      <c r="E14625" s="12">
        <f>IF($A14625="","",IF(ISNUMBER($A14625),$A14625,IFERROR(DATEVALUE($A14625),"")))</f>
        <v/>
      </c>
      <c r="F14625" s="12">
        <f>IF($B14625="","",IF(ISNUMBER($B14625),HOUR($B14625)*2+MINUTE($B14625)/30,IFERROR(VALUE(LEFT($B14625,FIND(":",$B14625)-1))*2+VALUE(MID($B14625,FIND(":",$B14625)+1,2))/30,"")))</f>
        <v/>
      </c>
      <c r="G14625" s="12">
        <f>IF($E14625="","",IF(WEEKDAY($E14625,2)&lt;6,1,0))</f>
        <v/>
      </c>
      <c r="H14625" s="12">
        <f>IF(OR($E14625="",$F14625=""),"",IF(AND($G14625=1,$F14625&gt;='Working Hours'!$C$8,$F14625&lt;'Working Hours'!$C$9),1,0))</f>
        <v/>
      </c>
    </row>
    <row r="14626">
      <c r="A14626" s="11" t="n"/>
      <c r="B14626" s="11" t="n"/>
      <c r="C14626" s="11" t="n"/>
      <c r="E14626" s="12">
        <f>IF($A14626="","",IF(ISNUMBER($A14626),$A14626,IFERROR(DATEVALUE($A14626),"")))</f>
        <v/>
      </c>
      <c r="F14626" s="12">
        <f>IF($B14626="","",IF(ISNUMBER($B14626),HOUR($B14626)*2+MINUTE($B14626)/30,IFERROR(VALUE(LEFT($B14626,FIND(":",$B14626)-1))*2+VALUE(MID($B14626,FIND(":",$B14626)+1,2))/30,"")))</f>
        <v/>
      </c>
      <c r="G14626" s="12">
        <f>IF($E14626="","",IF(WEEKDAY($E14626,2)&lt;6,1,0))</f>
        <v/>
      </c>
      <c r="H14626" s="12">
        <f>IF(OR($E14626="",$F14626=""),"",IF(AND($G14626=1,$F14626&gt;='Working Hours'!$C$8,$F14626&lt;'Working Hours'!$C$9),1,0))</f>
        <v/>
      </c>
    </row>
    <row r="14627">
      <c r="A14627" s="11" t="n"/>
      <c r="B14627" s="11" t="n"/>
      <c r="C14627" s="11" t="n"/>
      <c r="E14627" s="12">
        <f>IF($A14627="","",IF(ISNUMBER($A14627),$A14627,IFERROR(DATEVALUE($A14627),"")))</f>
        <v/>
      </c>
      <c r="F14627" s="12">
        <f>IF($B14627="","",IF(ISNUMBER($B14627),HOUR($B14627)*2+MINUTE($B14627)/30,IFERROR(VALUE(LEFT($B14627,FIND(":",$B14627)-1))*2+VALUE(MID($B14627,FIND(":",$B14627)+1,2))/30,"")))</f>
        <v/>
      </c>
      <c r="G14627" s="12">
        <f>IF($E14627="","",IF(WEEKDAY($E14627,2)&lt;6,1,0))</f>
        <v/>
      </c>
      <c r="H14627" s="12">
        <f>IF(OR($E14627="",$F14627=""),"",IF(AND($G14627=1,$F14627&gt;='Working Hours'!$C$8,$F14627&lt;'Working Hours'!$C$9),1,0))</f>
        <v/>
      </c>
    </row>
    <row r="14628">
      <c r="A14628" s="11" t="n"/>
      <c r="B14628" s="11" t="n"/>
      <c r="C14628" s="11" t="n"/>
      <c r="E14628" s="12">
        <f>IF($A14628="","",IF(ISNUMBER($A14628),$A14628,IFERROR(DATEVALUE($A14628),"")))</f>
        <v/>
      </c>
      <c r="F14628" s="12">
        <f>IF($B14628="","",IF(ISNUMBER($B14628),HOUR($B14628)*2+MINUTE($B14628)/30,IFERROR(VALUE(LEFT($B14628,FIND(":",$B14628)-1))*2+VALUE(MID($B14628,FIND(":",$B14628)+1,2))/30,"")))</f>
        <v/>
      </c>
      <c r="G14628" s="12">
        <f>IF($E14628="","",IF(WEEKDAY($E14628,2)&lt;6,1,0))</f>
        <v/>
      </c>
      <c r="H14628" s="12">
        <f>IF(OR($E14628="",$F14628=""),"",IF(AND($G14628=1,$F14628&gt;='Working Hours'!$C$8,$F14628&lt;'Working Hours'!$C$9),1,0))</f>
        <v/>
      </c>
    </row>
    <row r="14629">
      <c r="A14629" s="11" t="n"/>
      <c r="B14629" s="11" t="n"/>
      <c r="C14629" s="11" t="n"/>
      <c r="E14629" s="12">
        <f>IF($A14629="","",IF(ISNUMBER($A14629),$A14629,IFERROR(DATEVALUE($A14629),"")))</f>
        <v/>
      </c>
      <c r="F14629" s="12">
        <f>IF($B14629="","",IF(ISNUMBER($B14629),HOUR($B14629)*2+MINUTE($B14629)/30,IFERROR(VALUE(LEFT($B14629,FIND(":",$B14629)-1))*2+VALUE(MID($B14629,FIND(":",$B14629)+1,2))/30,"")))</f>
        <v/>
      </c>
      <c r="G14629" s="12">
        <f>IF($E14629="","",IF(WEEKDAY($E14629,2)&lt;6,1,0))</f>
        <v/>
      </c>
      <c r="H14629" s="12">
        <f>IF(OR($E14629="",$F14629=""),"",IF(AND($G14629=1,$F14629&gt;='Working Hours'!$C$8,$F14629&lt;'Working Hours'!$C$9),1,0))</f>
        <v/>
      </c>
    </row>
    <row r="14630">
      <c r="A14630" s="11" t="n"/>
      <c r="B14630" s="11" t="n"/>
      <c r="C14630" s="11" t="n"/>
      <c r="E14630" s="12">
        <f>IF($A14630="","",IF(ISNUMBER($A14630),$A14630,IFERROR(DATEVALUE($A14630),"")))</f>
        <v/>
      </c>
      <c r="F14630" s="12">
        <f>IF($B14630="","",IF(ISNUMBER($B14630),HOUR($B14630)*2+MINUTE($B14630)/30,IFERROR(VALUE(LEFT($B14630,FIND(":",$B14630)-1))*2+VALUE(MID($B14630,FIND(":",$B14630)+1,2))/30,"")))</f>
        <v/>
      </c>
      <c r="G14630" s="12">
        <f>IF($E14630="","",IF(WEEKDAY($E14630,2)&lt;6,1,0))</f>
        <v/>
      </c>
      <c r="H14630" s="12">
        <f>IF(OR($E14630="",$F14630=""),"",IF(AND($G14630=1,$F14630&gt;='Working Hours'!$C$8,$F14630&lt;'Working Hours'!$C$9),1,0))</f>
        <v/>
      </c>
    </row>
    <row r="14631">
      <c r="A14631" s="11" t="n"/>
      <c r="B14631" s="11" t="n"/>
      <c r="C14631" s="11" t="n"/>
      <c r="E14631" s="12">
        <f>IF($A14631="","",IF(ISNUMBER($A14631),$A14631,IFERROR(DATEVALUE($A14631),"")))</f>
        <v/>
      </c>
      <c r="F14631" s="12">
        <f>IF($B14631="","",IF(ISNUMBER($B14631),HOUR($B14631)*2+MINUTE($B14631)/30,IFERROR(VALUE(LEFT($B14631,FIND(":",$B14631)-1))*2+VALUE(MID($B14631,FIND(":",$B14631)+1,2))/30,"")))</f>
        <v/>
      </c>
      <c r="G14631" s="12">
        <f>IF($E14631="","",IF(WEEKDAY($E14631,2)&lt;6,1,0))</f>
        <v/>
      </c>
      <c r="H14631" s="12">
        <f>IF(OR($E14631="",$F14631=""),"",IF(AND($G14631=1,$F14631&gt;='Working Hours'!$C$8,$F14631&lt;'Working Hours'!$C$9),1,0))</f>
        <v/>
      </c>
    </row>
    <row r="14632">
      <c r="A14632" s="11" t="n"/>
      <c r="B14632" s="11" t="n"/>
      <c r="C14632" s="11" t="n"/>
      <c r="E14632" s="12">
        <f>IF($A14632="","",IF(ISNUMBER($A14632),$A14632,IFERROR(DATEVALUE($A14632),"")))</f>
        <v/>
      </c>
      <c r="F14632" s="12">
        <f>IF($B14632="","",IF(ISNUMBER($B14632),HOUR($B14632)*2+MINUTE($B14632)/30,IFERROR(VALUE(LEFT($B14632,FIND(":",$B14632)-1))*2+VALUE(MID($B14632,FIND(":",$B14632)+1,2))/30,"")))</f>
        <v/>
      </c>
      <c r="G14632" s="12">
        <f>IF($E14632="","",IF(WEEKDAY($E14632,2)&lt;6,1,0))</f>
        <v/>
      </c>
      <c r="H14632" s="12">
        <f>IF(OR($E14632="",$F14632=""),"",IF(AND($G14632=1,$F14632&gt;='Working Hours'!$C$8,$F14632&lt;'Working Hours'!$C$9),1,0))</f>
        <v/>
      </c>
    </row>
    <row r="14633">
      <c r="A14633" s="11" t="n"/>
      <c r="B14633" s="11" t="n"/>
      <c r="C14633" s="11" t="n"/>
      <c r="E14633" s="12">
        <f>IF($A14633="","",IF(ISNUMBER($A14633),$A14633,IFERROR(DATEVALUE($A14633),"")))</f>
        <v/>
      </c>
      <c r="F14633" s="12">
        <f>IF($B14633="","",IF(ISNUMBER($B14633),HOUR($B14633)*2+MINUTE($B14633)/30,IFERROR(VALUE(LEFT($B14633,FIND(":",$B14633)-1))*2+VALUE(MID($B14633,FIND(":",$B14633)+1,2))/30,"")))</f>
        <v/>
      </c>
      <c r="G14633" s="12">
        <f>IF($E14633="","",IF(WEEKDAY($E14633,2)&lt;6,1,0))</f>
        <v/>
      </c>
      <c r="H14633" s="12">
        <f>IF(OR($E14633="",$F14633=""),"",IF(AND($G14633=1,$F14633&gt;='Working Hours'!$C$8,$F14633&lt;'Working Hours'!$C$9),1,0))</f>
        <v/>
      </c>
    </row>
    <row r="14634">
      <c r="A14634" s="11" t="n"/>
      <c r="B14634" s="11" t="n"/>
      <c r="C14634" s="11" t="n"/>
      <c r="E14634" s="12">
        <f>IF($A14634="","",IF(ISNUMBER($A14634),$A14634,IFERROR(DATEVALUE($A14634),"")))</f>
        <v/>
      </c>
      <c r="F14634" s="12">
        <f>IF($B14634="","",IF(ISNUMBER($B14634),HOUR($B14634)*2+MINUTE($B14634)/30,IFERROR(VALUE(LEFT($B14634,FIND(":",$B14634)-1))*2+VALUE(MID($B14634,FIND(":",$B14634)+1,2))/30,"")))</f>
        <v/>
      </c>
      <c r="G14634" s="12">
        <f>IF($E14634="","",IF(WEEKDAY($E14634,2)&lt;6,1,0))</f>
        <v/>
      </c>
      <c r="H14634" s="12">
        <f>IF(OR($E14634="",$F14634=""),"",IF(AND($G14634=1,$F14634&gt;='Working Hours'!$C$8,$F14634&lt;'Working Hours'!$C$9),1,0))</f>
        <v/>
      </c>
    </row>
    <row r="14635">
      <c r="A14635" s="11" t="n"/>
      <c r="B14635" s="11" t="n"/>
      <c r="C14635" s="11" t="n"/>
      <c r="E14635" s="12">
        <f>IF($A14635="","",IF(ISNUMBER($A14635),$A14635,IFERROR(DATEVALUE($A14635),"")))</f>
        <v/>
      </c>
      <c r="F14635" s="12">
        <f>IF($B14635="","",IF(ISNUMBER($B14635),HOUR($B14635)*2+MINUTE($B14635)/30,IFERROR(VALUE(LEFT($B14635,FIND(":",$B14635)-1))*2+VALUE(MID($B14635,FIND(":",$B14635)+1,2))/30,"")))</f>
        <v/>
      </c>
      <c r="G14635" s="12">
        <f>IF($E14635="","",IF(WEEKDAY($E14635,2)&lt;6,1,0))</f>
        <v/>
      </c>
      <c r="H14635" s="12">
        <f>IF(OR($E14635="",$F14635=""),"",IF(AND($G14635=1,$F14635&gt;='Working Hours'!$C$8,$F14635&lt;'Working Hours'!$C$9),1,0))</f>
        <v/>
      </c>
    </row>
    <row r="14636">
      <c r="A14636" s="11" t="n"/>
      <c r="B14636" s="11" t="n"/>
      <c r="C14636" s="11" t="n"/>
      <c r="E14636" s="12">
        <f>IF($A14636="","",IF(ISNUMBER($A14636),$A14636,IFERROR(DATEVALUE($A14636),"")))</f>
        <v/>
      </c>
      <c r="F14636" s="12">
        <f>IF($B14636="","",IF(ISNUMBER($B14636),HOUR($B14636)*2+MINUTE($B14636)/30,IFERROR(VALUE(LEFT($B14636,FIND(":",$B14636)-1))*2+VALUE(MID($B14636,FIND(":",$B14636)+1,2))/30,"")))</f>
        <v/>
      </c>
      <c r="G14636" s="12">
        <f>IF($E14636="","",IF(WEEKDAY($E14636,2)&lt;6,1,0))</f>
        <v/>
      </c>
      <c r="H14636" s="12">
        <f>IF(OR($E14636="",$F14636=""),"",IF(AND($G14636=1,$F14636&gt;='Working Hours'!$C$8,$F14636&lt;'Working Hours'!$C$9),1,0))</f>
        <v/>
      </c>
    </row>
    <row r="14637">
      <c r="A14637" s="11" t="n"/>
      <c r="B14637" s="11" t="n"/>
      <c r="C14637" s="11" t="n"/>
      <c r="E14637" s="12">
        <f>IF($A14637="","",IF(ISNUMBER($A14637),$A14637,IFERROR(DATEVALUE($A14637),"")))</f>
        <v/>
      </c>
      <c r="F14637" s="12">
        <f>IF($B14637="","",IF(ISNUMBER($B14637),HOUR($B14637)*2+MINUTE($B14637)/30,IFERROR(VALUE(LEFT($B14637,FIND(":",$B14637)-1))*2+VALUE(MID($B14637,FIND(":",$B14637)+1,2))/30,"")))</f>
        <v/>
      </c>
      <c r="G14637" s="12">
        <f>IF($E14637="","",IF(WEEKDAY($E14637,2)&lt;6,1,0))</f>
        <v/>
      </c>
      <c r="H14637" s="12">
        <f>IF(OR($E14637="",$F14637=""),"",IF(AND($G14637=1,$F14637&gt;='Working Hours'!$C$8,$F14637&lt;'Working Hours'!$C$9),1,0))</f>
        <v/>
      </c>
    </row>
    <row r="14638">
      <c r="A14638" s="11" t="n"/>
      <c r="B14638" s="11" t="n"/>
      <c r="C14638" s="11" t="n"/>
      <c r="E14638" s="12">
        <f>IF($A14638="","",IF(ISNUMBER($A14638),$A14638,IFERROR(DATEVALUE($A14638),"")))</f>
        <v/>
      </c>
      <c r="F14638" s="12">
        <f>IF($B14638="","",IF(ISNUMBER($B14638),HOUR($B14638)*2+MINUTE($B14638)/30,IFERROR(VALUE(LEFT($B14638,FIND(":",$B14638)-1))*2+VALUE(MID($B14638,FIND(":",$B14638)+1,2))/30,"")))</f>
        <v/>
      </c>
      <c r="G14638" s="12">
        <f>IF($E14638="","",IF(WEEKDAY($E14638,2)&lt;6,1,0))</f>
        <v/>
      </c>
      <c r="H14638" s="12">
        <f>IF(OR($E14638="",$F14638=""),"",IF(AND($G14638=1,$F14638&gt;='Working Hours'!$C$8,$F14638&lt;'Working Hours'!$C$9),1,0))</f>
        <v/>
      </c>
    </row>
    <row r="14639">
      <c r="A14639" s="11" t="n"/>
      <c r="B14639" s="11" t="n"/>
      <c r="C14639" s="11" t="n"/>
      <c r="E14639" s="12">
        <f>IF($A14639="","",IF(ISNUMBER($A14639),$A14639,IFERROR(DATEVALUE($A14639),"")))</f>
        <v/>
      </c>
      <c r="F14639" s="12">
        <f>IF($B14639="","",IF(ISNUMBER($B14639),HOUR($B14639)*2+MINUTE($B14639)/30,IFERROR(VALUE(LEFT($B14639,FIND(":",$B14639)-1))*2+VALUE(MID($B14639,FIND(":",$B14639)+1,2))/30,"")))</f>
        <v/>
      </c>
      <c r="G14639" s="12">
        <f>IF($E14639="","",IF(WEEKDAY($E14639,2)&lt;6,1,0))</f>
        <v/>
      </c>
      <c r="H14639" s="12">
        <f>IF(OR($E14639="",$F14639=""),"",IF(AND($G14639=1,$F14639&gt;='Working Hours'!$C$8,$F14639&lt;'Working Hours'!$C$9),1,0))</f>
        <v/>
      </c>
    </row>
    <row r="14640">
      <c r="A14640" s="11" t="n"/>
      <c r="B14640" s="11" t="n"/>
      <c r="C14640" s="11" t="n"/>
      <c r="E14640" s="12">
        <f>IF($A14640="","",IF(ISNUMBER($A14640),$A14640,IFERROR(DATEVALUE($A14640),"")))</f>
        <v/>
      </c>
      <c r="F14640" s="12">
        <f>IF($B14640="","",IF(ISNUMBER($B14640),HOUR($B14640)*2+MINUTE($B14640)/30,IFERROR(VALUE(LEFT($B14640,FIND(":",$B14640)-1))*2+VALUE(MID($B14640,FIND(":",$B14640)+1,2))/30,"")))</f>
        <v/>
      </c>
      <c r="G14640" s="12">
        <f>IF($E14640="","",IF(WEEKDAY($E14640,2)&lt;6,1,0))</f>
        <v/>
      </c>
      <c r="H14640" s="12">
        <f>IF(OR($E14640="",$F14640=""),"",IF(AND($G14640=1,$F14640&gt;='Working Hours'!$C$8,$F14640&lt;'Working Hours'!$C$9),1,0))</f>
        <v/>
      </c>
    </row>
    <row r="14641">
      <c r="A14641" s="11" t="n"/>
      <c r="B14641" s="11" t="n"/>
      <c r="C14641" s="11" t="n"/>
      <c r="E14641" s="12">
        <f>IF($A14641="","",IF(ISNUMBER($A14641),$A14641,IFERROR(DATEVALUE($A14641),"")))</f>
        <v/>
      </c>
      <c r="F14641" s="12">
        <f>IF($B14641="","",IF(ISNUMBER($B14641),HOUR($B14641)*2+MINUTE($B14641)/30,IFERROR(VALUE(LEFT($B14641,FIND(":",$B14641)-1))*2+VALUE(MID($B14641,FIND(":",$B14641)+1,2))/30,"")))</f>
        <v/>
      </c>
      <c r="G14641" s="12">
        <f>IF($E14641="","",IF(WEEKDAY($E14641,2)&lt;6,1,0))</f>
        <v/>
      </c>
      <c r="H14641" s="12">
        <f>IF(OR($E14641="",$F14641=""),"",IF(AND($G14641=1,$F14641&gt;='Working Hours'!$C$8,$F14641&lt;'Working Hours'!$C$9),1,0))</f>
        <v/>
      </c>
    </row>
    <row r="14642">
      <c r="A14642" s="11" t="n"/>
      <c r="B14642" s="11" t="n"/>
      <c r="C14642" s="11" t="n"/>
      <c r="E14642" s="12">
        <f>IF($A14642="","",IF(ISNUMBER($A14642),$A14642,IFERROR(DATEVALUE($A14642),"")))</f>
        <v/>
      </c>
      <c r="F14642" s="12">
        <f>IF($B14642="","",IF(ISNUMBER($B14642),HOUR($B14642)*2+MINUTE($B14642)/30,IFERROR(VALUE(LEFT($B14642,FIND(":",$B14642)-1))*2+VALUE(MID($B14642,FIND(":",$B14642)+1,2))/30,"")))</f>
        <v/>
      </c>
      <c r="G14642" s="12">
        <f>IF($E14642="","",IF(WEEKDAY($E14642,2)&lt;6,1,0))</f>
        <v/>
      </c>
      <c r="H14642" s="12">
        <f>IF(OR($E14642="",$F14642=""),"",IF(AND($G14642=1,$F14642&gt;='Working Hours'!$C$8,$F14642&lt;'Working Hours'!$C$9),1,0))</f>
        <v/>
      </c>
    </row>
    <row r="14643">
      <c r="A14643" s="11" t="n"/>
      <c r="B14643" s="11" t="n"/>
      <c r="C14643" s="11" t="n"/>
      <c r="E14643" s="12">
        <f>IF($A14643="","",IF(ISNUMBER($A14643),$A14643,IFERROR(DATEVALUE($A14643),"")))</f>
        <v/>
      </c>
      <c r="F14643" s="12">
        <f>IF($B14643="","",IF(ISNUMBER($B14643),HOUR($B14643)*2+MINUTE($B14643)/30,IFERROR(VALUE(LEFT($B14643,FIND(":",$B14643)-1))*2+VALUE(MID($B14643,FIND(":",$B14643)+1,2))/30,"")))</f>
        <v/>
      </c>
      <c r="G14643" s="12">
        <f>IF($E14643="","",IF(WEEKDAY($E14643,2)&lt;6,1,0))</f>
        <v/>
      </c>
      <c r="H14643" s="12">
        <f>IF(OR($E14643="",$F14643=""),"",IF(AND($G14643=1,$F14643&gt;='Working Hours'!$C$8,$F14643&lt;'Working Hours'!$C$9),1,0))</f>
        <v/>
      </c>
    </row>
    <row r="14644">
      <c r="A14644" s="11" t="n"/>
      <c r="B14644" s="11" t="n"/>
      <c r="C14644" s="11" t="n"/>
      <c r="E14644" s="12">
        <f>IF($A14644="","",IF(ISNUMBER($A14644),$A14644,IFERROR(DATEVALUE($A14644),"")))</f>
        <v/>
      </c>
      <c r="F14644" s="12">
        <f>IF($B14644="","",IF(ISNUMBER($B14644),HOUR($B14644)*2+MINUTE($B14644)/30,IFERROR(VALUE(LEFT($B14644,FIND(":",$B14644)-1))*2+VALUE(MID($B14644,FIND(":",$B14644)+1,2))/30,"")))</f>
        <v/>
      </c>
      <c r="G14644" s="12">
        <f>IF($E14644="","",IF(WEEKDAY($E14644,2)&lt;6,1,0))</f>
        <v/>
      </c>
      <c r="H14644" s="12">
        <f>IF(OR($E14644="",$F14644=""),"",IF(AND($G14644=1,$F14644&gt;='Working Hours'!$C$8,$F14644&lt;'Working Hours'!$C$9),1,0))</f>
        <v/>
      </c>
    </row>
    <row r="14645">
      <c r="A14645" s="11" t="n"/>
      <c r="B14645" s="11" t="n"/>
      <c r="C14645" s="11" t="n"/>
      <c r="E14645" s="12">
        <f>IF($A14645="","",IF(ISNUMBER($A14645),$A14645,IFERROR(DATEVALUE($A14645),"")))</f>
        <v/>
      </c>
      <c r="F14645" s="12">
        <f>IF($B14645="","",IF(ISNUMBER($B14645),HOUR($B14645)*2+MINUTE($B14645)/30,IFERROR(VALUE(LEFT($B14645,FIND(":",$B14645)-1))*2+VALUE(MID($B14645,FIND(":",$B14645)+1,2))/30,"")))</f>
        <v/>
      </c>
      <c r="G14645" s="12">
        <f>IF($E14645="","",IF(WEEKDAY($E14645,2)&lt;6,1,0))</f>
        <v/>
      </c>
      <c r="H14645" s="12">
        <f>IF(OR($E14645="",$F14645=""),"",IF(AND($G14645=1,$F14645&gt;='Working Hours'!$C$8,$F14645&lt;'Working Hours'!$C$9),1,0))</f>
        <v/>
      </c>
    </row>
    <row r="14646">
      <c r="A14646" s="11" t="n"/>
      <c r="B14646" s="11" t="n"/>
      <c r="C14646" s="11" t="n"/>
      <c r="E14646" s="12">
        <f>IF($A14646="","",IF(ISNUMBER($A14646),$A14646,IFERROR(DATEVALUE($A14646),"")))</f>
        <v/>
      </c>
      <c r="F14646" s="12">
        <f>IF($B14646="","",IF(ISNUMBER($B14646),HOUR($B14646)*2+MINUTE($B14646)/30,IFERROR(VALUE(LEFT($B14646,FIND(":",$B14646)-1))*2+VALUE(MID($B14646,FIND(":",$B14646)+1,2))/30,"")))</f>
        <v/>
      </c>
      <c r="G14646" s="12">
        <f>IF($E14646="","",IF(WEEKDAY($E14646,2)&lt;6,1,0))</f>
        <v/>
      </c>
      <c r="H14646" s="12">
        <f>IF(OR($E14646="",$F14646=""),"",IF(AND($G14646=1,$F14646&gt;='Working Hours'!$C$8,$F14646&lt;'Working Hours'!$C$9),1,0))</f>
        <v/>
      </c>
    </row>
    <row r="14647">
      <c r="A14647" s="11" t="n"/>
      <c r="B14647" s="11" t="n"/>
      <c r="C14647" s="11" t="n"/>
      <c r="E14647" s="12">
        <f>IF($A14647="","",IF(ISNUMBER($A14647),$A14647,IFERROR(DATEVALUE($A14647),"")))</f>
        <v/>
      </c>
      <c r="F14647" s="12">
        <f>IF($B14647="","",IF(ISNUMBER($B14647),HOUR($B14647)*2+MINUTE($B14647)/30,IFERROR(VALUE(LEFT($B14647,FIND(":",$B14647)-1))*2+VALUE(MID($B14647,FIND(":",$B14647)+1,2))/30,"")))</f>
        <v/>
      </c>
      <c r="G14647" s="12">
        <f>IF($E14647="","",IF(WEEKDAY($E14647,2)&lt;6,1,0))</f>
        <v/>
      </c>
      <c r="H14647" s="12">
        <f>IF(OR($E14647="",$F14647=""),"",IF(AND($G14647=1,$F14647&gt;='Working Hours'!$C$8,$F14647&lt;'Working Hours'!$C$9),1,0))</f>
        <v/>
      </c>
    </row>
    <row r="14648">
      <c r="A14648" s="11" t="n"/>
      <c r="B14648" s="11" t="n"/>
      <c r="C14648" s="11" t="n"/>
      <c r="E14648" s="12">
        <f>IF($A14648="","",IF(ISNUMBER($A14648),$A14648,IFERROR(DATEVALUE($A14648),"")))</f>
        <v/>
      </c>
      <c r="F14648" s="12">
        <f>IF($B14648="","",IF(ISNUMBER($B14648),HOUR($B14648)*2+MINUTE($B14648)/30,IFERROR(VALUE(LEFT($B14648,FIND(":",$B14648)-1))*2+VALUE(MID($B14648,FIND(":",$B14648)+1,2))/30,"")))</f>
        <v/>
      </c>
      <c r="G14648" s="12">
        <f>IF($E14648="","",IF(WEEKDAY($E14648,2)&lt;6,1,0))</f>
        <v/>
      </c>
      <c r="H14648" s="12">
        <f>IF(OR($E14648="",$F14648=""),"",IF(AND($G14648=1,$F14648&gt;='Working Hours'!$C$8,$F14648&lt;'Working Hours'!$C$9),1,0))</f>
        <v/>
      </c>
    </row>
    <row r="14649">
      <c r="A14649" s="11" t="n"/>
      <c r="B14649" s="11" t="n"/>
      <c r="C14649" s="11" t="n"/>
      <c r="E14649" s="12">
        <f>IF($A14649="","",IF(ISNUMBER($A14649),$A14649,IFERROR(DATEVALUE($A14649),"")))</f>
        <v/>
      </c>
      <c r="F14649" s="12">
        <f>IF($B14649="","",IF(ISNUMBER($B14649),HOUR($B14649)*2+MINUTE($B14649)/30,IFERROR(VALUE(LEFT($B14649,FIND(":",$B14649)-1))*2+VALUE(MID($B14649,FIND(":",$B14649)+1,2))/30,"")))</f>
        <v/>
      </c>
      <c r="G14649" s="12">
        <f>IF($E14649="","",IF(WEEKDAY($E14649,2)&lt;6,1,0))</f>
        <v/>
      </c>
      <c r="H14649" s="12">
        <f>IF(OR($E14649="",$F14649=""),"",IF(AND($G14649=1,$F14649&gt;='Working Hours'!$C$8,$F14649&lt;'Working Hours'!$C$9),1,0))</f>
        <v/>
      </c>
    </row>
    <row r="14650">
      <c r="A14650" s="11" t="n"/>
      <c r="B14650" s="11" t="n"/>
      <c r="C14650" s="11" t="n"/>
      <c r="E14650" s="12">
        <f>IF($A14650="","",IF(ISNUMBER($A14650),$A14650,IFERROR(DATEVALUE($A14650),"")))</f>
        <v/>
      </c>
      <c r="F14650" s="12">
        <f>IF($B14650="","",IF(ISNUMBER($B14650),HOUR($B14650)*2+MINUTE($B14650)/30,IFERROR(VALUE(LEFT($B14650,FIND(":",$B14650)-1))*2+VALUE(MID($B14650,FIND(":",$B14650)+1,2))/30,"")))</f>
        <v/>
      </c>
      <c r="G14650" s="12">
        <f>IF($E14650="","",IF(WEEKDAY($E14650,2)&lt;6,1,0))</f>
        <v/>
      </c>
      <c r="H14650" s="12">
        <f>IF(OR($E14650="",$F14650=""),"",IF(AND($G14650=1,$F14650&gt;='Working Hours'!$C$8,$F14650&lt;'Working Hours'!$C$9),1,0))</f>
        <v/>
      </c>
    </row>
    <row r="14651">
      <c r="A14651" s="11" t="n"/>
      <c r="B14651" s="11" t="n"/>
      <c r="C14651" s="11" t="n"/>
      <c r="E14651" s="12">
        <f>IF($A14651="","",IF(ISNUMBER($A14651),$A14651,IFERROR(DATEVALUE($A14651),"")))</f>
        <v/>
      </c>
      <c r="F14651" s="12">
        <f>IF($B14651="","",IF(ISNUMBER($B14651),HOUR($B14651)*2+MINUTE($B14651)/30,IFERROR(VALUE(LEFT($B14651,FIND(":",$B14651)-1))*2+VALUE(MID($B14651,FIND(":",$B14651)+1,2))/30,"")))</f>
        <v/>
      </c>
      <c r="G14651" s="12">
        <f>IF($E14651="","",IF(WEEKDAY($E14651,2)&lt;6,1,0))</f>
        <v/>
      </c>
      <c r="H14651" s="12">
        <f>IF(OR($E14651="",$F14651=""),"",IF(AND($G14651=1,$F14651&gt;='Working Hours'!$C$8,$F14651&lt;'Working Hours'!$C$9),1,0))</f>
        <v/>
      </c>
    </row>
    <row r="14652">
      <c r="A14652" s="11" t="n"/>
      <c r="B14652" s="11" t="n"/>
      <c r="C14652" s="11" t="n"/>
      <c r="E14652" s="12">
        <f>IF($A14652="","",IF(ISNUMBER($A14652),$A14652,IFERROR(DATEVALUE($A14652),"")))</f>
        <v/>
      </c>
      <c r="F14652" s="12">
        <f>IF($B14652="","",IF(ISNUMBER($B14652),HOUR($B14652)*2+MINUTE($B14652)/30,IFERROR(VALUE(LEFT($B14652,FIND(":",$B14652)-1))*2+VALUE(MID($B14652,FIND(":",$B14652)+1,2))/30,"")))</f>
        <v/>
      </c>
      <c r="G14652" s="12">
        <f>IF($E14652="","",IF(WEEKDAY($E14652,2)&lt;6,1,0))</f>
        <v/>
      </c>
      <c r="H14652" s="12">
        <f>IF(OR($E14652="",$F14652=""),"",IF(AND($G14652=1,$F14652&gt;='Working Hours'!$C$8,$F14652&lt;'Working Hours'!$C$9),1,0))</f>
        <v/>
      </c>
    </row>
    <row r="14653">
      <c r="A14653" s="11" t="n"/>
      <c r="B14653" s="11" t="n"/>
      <c r="C14653" s="11" t="n"/>
      <c r="E14653" s="12">
        <f>IF($A14653="","",IF(ISNUMBER($A14653),$A14653,IFERROR(DATEVALUE($A14653),"")))</f>
        <v/>
      </c>
      <c r="F14653" s="12">
        <f>IF($B14653="","",IF(ISNUMBER($B14653),HOUR($B14653)*2+MINUTE($B14653)/30,IFERROR(VALUE(LEFT($B14653,FIND(":",$B14653)-1))*2+VALUE(MID($B14653,FIND(":",$B14653)+1,2))/30,"")))</f>
        <v/>
      </c>
      <c r="G14653" s="12">
        <f>IF($E14653="","",IF(WEEKDAY($E14653,2)&lt;6,1,0))</f>
        <v/>
      </c>
      <c r="H14653" s="12">
        <f>IF(OR($E14653="",$F14653=""),"",IF(AND($G14653=1,$F14653&gt;='Working Hours'!$C$8,$F14653&lt;'Working Hours'!$C$9),1,0))</f>
        <v/>
      </c>
    </row>
    <row r="14654">
      <c r="A14654" s="11" t="n"/>
      <c r="B14654" s="11" t="n"/>
      <c r="C14654" s="11" t="n"/>
      <c r="E14654" s="12">
        <f>IF($A14654="","",IF(ISNUMBER($A14654),$A14654,IFERROR(DATEVALUE($A14654),"")))</f>
        <v/>
      </c>
      <c r="F14654" s="12">
        <f>IF($B14654="","",IF(ISNUMBER($B14654),HOUR($B14654)*2+MINUTE($B14654)/30,IFERROR(VALUE(LEFT($B14654,FIND(":",$B14654)-1))*2+VALUE(MID($B14654,FIND(":",$B14654)+1,2))/30,"")))</f>
        <v/>
      </c>
      <c r="G14654" s="12">
        <f>IF($E14654="","",IF(WEEKDAY($E14654,2)&lt;6,1,0))</f>
        <v/>
      </c>
      <c r="H14654" s="12">
        <f>IF(OR($E14654="",$F14654=""),"",IF(AND($G14654=1,$F14654&gt;='Working Hours'!$C$8,$F14654&lt;'Working Hours'!$C$9),1,0))</f>
        <v/>
      </c>
    </row>
    <row r="14655">
      <c r="A14655" s="11" t="n"/>
      <c r="B14655" s="11" t="n"/>
      <c r="C14655" s="11" t="n"/>
      <c r="E14655" s="12">
        <f>IF($A14655="","",IF(ISNUMBER($A14655),$A14655,IFERROR(DATEVALUE($A14655),"")))</f>
        <v/>
      </c>
      <c r="F14655" s="12">
        <f>IF($B14655="","",IF(ISNUMBER($B14655),HOUR($B14655)*2+MINUTE($B14655)/30,IFERROR(VALUE(LEFT($B14655,FIND(":",$B14655)-1))*2+VALUE(MID($B14655,FIND(":",$B14655)+1,2))/30,"")))</f>
        <v/>
      </c>
      <c r="G14655" s="12">
        <f>IF($E14655="","",IF(WEEKDAY($E14655,2)&lt;6,1,0))</f>
        <v/>
      </c>
      <c r="H14655" s="12">
        <f>IF(OR($E14655="",$F14655=""),"",IF(AND($G14655=1,$F14655&gt;='Working Hours'!$C$8,$F14655&lt;'Working Hours'!$C$9),1,0))</f>
        <v/>
      </c>
    </row>
    <row r="14656">
      <c r="A14656" s="11" t="n"/>
      <c r="B14656" s="11" t="n"/>
      <c r="C14656" s="11" t="n"/>
      <c r="E14656" s="12">
        <f>IF($A14656="","",IF(ISNUMBER($A14656),$A14656,IFERROR(DATEVALUE($A14656),"")))</f>
        <v/>
      </c>
      <c r="F14656" s="12">
        <f>IF($B14656="","",IF(ISNUMBER($B14656),HOUR($B14656)*2+MINUTE($B14656)/30,IFERROR(VALUE(LEFT($B14656,FIND(":",$B14656)-1))*2+VALUE(MID($B14656,FIND(":",$B14656)+1,2))/30,"")))</f>
        <v/>
      </c>
      <c r="G14656" s="12">
        <f>IF($E14656="","",IF(WEEKDAY($E14656,2)&lt;6,1,0))</f>
        <v/>
      </c>
      <c r="H14656" s="12">
        <f>IF(OR($E14656="",$F14656=""),"",IF(AND($G14656=1,$F14656&gt;='Working Hours'!$C$8,$F14656&lt;'Working Hours'!$C$9),1,0))</f>
        <v/>
      </c>
    </row>
    <row r="14657">
      <c r="A14657" s="11" t="n"/>
      <c r="B14657" s="11" t="n"/>
      <c r="C14657" s="11" t="n"/>
      <c r="E14657" s="12">
        <f>IF($A14657="","",IF(ISNUMBER($A14657),$A14657,IFERROR(DATEVALUE($A14657),"")))</f>
        <v/>
      </c>
      <c r="F14657" s="12">
        <f>IF($B14657="","",IF(ISNUMBER($B14657),HOUR($B14657)*2+MINUTE($B14657)/30,IFERROR(VALUE(LEFT($B14657,FIND(":",$B14657)-1))*2+VALUE(MID($B14657,FIND(":",$B14657)+1,2))/30,"")))</f>
        <v/>
      </c>
      <c r="G14657" s="12">
        <f>IF($E14657="","",IF(WEEKDAY($E14657,2)&lt;6,1,0))</f>
        <v/>
      </c>
      <c r="H14657" s="12">
        <f>IF(OR($E14657="",$F14657=""),"",IF(AND($G14657=1,$F14657&gt;='Working Hours'!$C$8,$F14657&lt;'Working Hours'!$C$9),1,0))</f>
        <v/>
      </c>
    </row>
    <row r="14658">
      <c r="A14658" s="11" t="n"/>
      <c r="B14658" s="11" t="n"/>
      <c r="C14658" s="11" t="n"/>
      <c r="E14658" s="12">
        <f>IF($A14658="","",IF(ISNUMBER($A14658),$A14658,IFERROR(DATEVALUE($A14658),"")))</f>
        <v/>
      </c>
      <c r="F14658" s="12">
        <f>IF($B14658="","",IF(ISNUMBER($B14658),HOUR($B14658)*2+MINUTE($B14658)/30,IFERROR(VALUE(LEFT($B14658,FIND(":",$B14658)-1))*2+VALUE(MID($B14658,FIND(":",$B14658)+1,2))/30,"")))</f>
        <v/>
      </c>
      <c r="G14658" s="12">
        <f>IF($E14658="","",IF(WEEKDAY($E14658,2)&lt;6,1,0))</f>
        <v/>
      </c>
      <c r="H14658" s="12">
        <f>IF(OR($E14658="",$F14658=""),"",IF(AND($G14658=1,$F14658&gt;='Working Hours'!$C$8,$F14658&lt;'Working Hours'!$C$9),1,0))</f>
        <v/>
      </c>
    </row>
    <row r="14659">
      <c r="A14659" s="11" t="n"/>
      <c r="B14659" s="11" t="n"/>
      <c r="C14659" s="11" t="n"/>
      <c r="E14659" s="12">
        <f>IF($A14659="","",IF(ISNUMBER($A14659),$A14659,IFERROR(DATEVALUE($A14659),"")))</f>
        <v/>
      </c>
      <c r="F14659" s="12">
        <f>IF($B14659="","",IF(ISNUMBER($B14659),HOUR($B14659)*2+MINUTE($B14659)/30,IFERROR(VALUE(LEFT($B14659,FIND(":",$B14659)-1))*2+VALUE(MID($B14659,FIND(":",$B14659)+1,2))/30,"")))</f>
        <v/>
      </c>
      <c r="G14659" s="12">
        <f>IF($E14659="","",IF(WEEKDAY($E14659,2)&lt;6,1,0))</f>
        <v/>
      </c>
      <c r="H14659" s="12">
        <f>IF(OR($E14659="",$F14659=""),"",IF(AND($G14659=1,$F14659&gt;='Working Hours'!$C$8,$F14659&lt;'Working Hours'!$C$9),1,0))</f>
        <v/>
      </c>
    </row>
    <row r="14660">
      <c r="A14660" s="11" t="n"/>
      <c r="B14660" s="11" t="n"/>
      <c r="C14660" s="11" t="n"/>
      <c r="E14660" s="12">
        <f>IF($A14660="","",IF(ISNUMBER($A14660),$A14660,IFERROR(DATEVALUE($A14660),"")))</f>
        <v/>
      </c>
      <c r="F14660" s="12">
        <f>IF($B14660="","",IF(ISNUMBER($B14660),HOUR($B14660)*2+MINUTE($B14660)/30,IFERROR(VALUE(LEFT($B14660,FIND(":",$B14660)-1))*2+VALUE(MID($B14660,FIND(":",$B14660)+1,2))/30,"")))</f>
        <v/>
      </c>
      <c r="G14660" s="12">
        <f>IF($E14660="","",IF(WEEKDAY($E14660,2)&lt;6,1,0))</f>
        <v/>
      </c>
      <c r="H14660" s="12">
        <f>IF(OR($E14660="",$F14660=""),"",IF(AND($G14660=1,$F14660&gt;='Working Hours'!$C$8,$F14660&lt;'Working Hours'!$C$9),1,0))</f>
        <v/>
      </c>
    </row>
    <row r="14661">
      <c r="A14661" s="11" t="n"/>
      <c r="B14661" s="11" t="n"/>
      <c r="C14661" s="11" t="n"/>
      <c r="E14661" s="12">
        <f>IF($A14661="","",IF(ISNUMBER($A14661),$A14661,IFERROR(DATEVALUE($A14661),"")))</f>
        <v/>
      </c>
      <c r="F14661" s="12">
        <f>IF($B14661="","",IF(ISNUMBER($B14661),HOUR($B14661)*2+MINUTE($B14661)/30,IFERROR(VALUE(LEFT($B14661,FIND(":",$B14661)-1))*2+VALUE(MID($B14661,FIND(":",$B14661)+1,2))/30,"")))</f>
        <v/>
      </c>
      <c r="G14661" s="12">
        <f>IF($E14661="","",IF(WEEKDAY($E14661,2)&lt;6,1,0))</f>
        <v/>
      </c>
      <c r="H14661" s="12">
        <f>IF(OR($E14661="",$F14661=""),"",IF(AND($G14661=1,$F14661&gt;='Working Hours'!$C$8,$F14661&lt;'Working Hours'!$C$9),1,0))</f>
        <v/>
      </c>
    </row>
    <row r="14662">
      <c r="A14662" s="11" t="n"/>
      <c r="B14662" s="11" t="n"/>
      <c r="C14662" s="11" t="n"/>
      <c r="E14662" s="12">
        <f>IF($A14662="","",IF(ISNUMBER($A14662),$A14662,IFERROR(DATEVALUE($A14662),"")))</f>
        <v/>
      </c>
      <c r="F14662" s="12">
        <f>IF($B14662="","",IF(ISNUMBER($B14662),HOUR($B14662)*2+MINUTE($B14662)/30,IFERROR(VALUE(LEFT($B14662,FIND(":",$B14662)-1))*2+VALUE(MID($B14662,FIND(":",$B14662)+1,2))/30,"")))</f>
        <v/>
      </c>
      <c r="G14662" s="12">
        <f>IF($E14662="","",IF(WEEKDAY($E14662,2)&lt;6,1,0))</f>
        <v/>
      </c>
      <c r="H14662" s="12">
        <f>IF(OR($E14662="",$F14662=""),"",IF(AND($G14662=1,$F14662&gt;='Working Hours'!$C$8,$F14662&lt;'Working Hours'!$C$9),1,0))</f>
        <v/>
      </c>
    </row>
    <row r="14663">
      <c r="A14663" s="11" t="n"/>
      <c r="B14663" s="11" t="n"/>
      <c r="C14663" s="11" t="n"/>
      <c r="E14663" s="12">
        <f>IF($A14663="","",IF(ISNUMBER($A14663),$A14663,IFERROR(DATEVALUE($A14663),"")))</f>
        <v/>
      </c>
      <c r="F14663" s="12">
        <f>IF($B14663="","",IF(ISNUMBER($B14663),HOUR($B14663)*2+MINUTE($B14663)/30,IFERROR(VALUE(LEFT($B14663,FIND(":",$B14663)-1))*2+VALUE(MID($B14663,FIND(":",$B14663)+1,2))/30,"")))</f>
        <v/>
      </c>
      <c r="G14663" s="12">
        <f>IF($E14663="","",IF(WEEKDAY($E14663,2)&lt;6,1,0))</f>
        <v/>
      </c>
      <c r="H14663" s="12">
        <f>IF(OR($E14663="",$F14663=""),"",IF(AND($G14663=1,$F14663&gt;='Working Hours'!$C$8,$F14663&lt;'Working Hours'!$C$9),1,0))</f>
        <v/>
      </c>
    </row>
    <row r="14664">
      <c r="A14664" s="11" t="n"/>
      <c r="B14664" s="11" t="n"/>
      <c r="C14664" s="11" t="n"/>
      <c r="E14664" s="12">
        <f>IF($A14664="","",IF(ISNUMBER($A14664),$A14664,IFERROR(DATEVALUE($A14664),"")))</f>
        <v/>
      </c>
      <c r="F14664" s="12">
        <f>IF($B14664="","",IF(ISNUMBER($B14664),HOUR($B14664)*2+MINUTE($B14664)/30,IFERROR(VALUE(LEFT($B14664,FIND(":",$B14664)-1))*2+VALUE(MID($B14664,FIND(":",$B14664)+1,2))/30,"")))</f>
        <v/>
      </c>
      <c r="G14664" s="12">
        <f>IF($E14664="","",IF(WEEKDAY($E14664,2)&lt;6,1,0))</f>
        <v/>
      </c>
      <c r="H14664" s="12">
        <f>IF(OR($E14664="",$F14664=""),"",IF(AND($G14664=1,$F14664&gt;='Working Hours'!$C$8,$F14664&lt;'Working Hours'!$C$9),1,0))</f>
        <v/>
      </c>
    </row>
    <row r="14665">
      <c r="A14665" s="11" t="n"/>
      <c r="B14665" s="11" t="n"/>
      <c r="C14665" s="11" t="n"/>
      <c r="E14665" s="12">
        <f>IF($A14665="","",IF(ISNUMBER($A14665),$A14665,IFERROR(DATEVALUE($A14665),"")))</f>
        <v/>
      </c>
      <c r="F14665" s="12">
        <f>IF($B14665="","",IF(ISNUMBER($B14665),HOUR($B14665)*2+MINUTE($B14665)/30,IFERROR(VALUE(LEFT($B14665,FIND(":",$B14665)-1))*2+VALUE(MID($B14665,FIND(":",$B14665)+1,2))/30,"")))</f>
        <v/>
      </c>
      <c r="G14665" s="12">
        <f>IF($E14665="","",IF(WEEKDAY($E14665,2)&lt;6,1,0))</f>
        <v/>
      </c>
      <c r="H14665" s="12">
        <f>IF(OR($E14665="",$F14665=""),"",IF(AND($G14665=1,$F14665&gt;='Working Hours'!$C$8,$F14665&lt;'Working Hours'!$C$9),1,0))</f>
        <v/>
      </c>
    </row>
    <row r="14666">
      <c r="A14666" s="11" t="n"/>
      <c r="B14666" s="11" t="n"/>
      <c r="C14666" s="11" t="n"/>
      <c r="E14666" s="12">
        <f>IF($A14666="","",IF(ISNUMBER($A14666),$A14666,IFERROR(DATEVALUE($A14666),"")))</f>
        <v/>
      </c>
      <c r="F14666" s="12">
        <f>IF($B14666="","",IF(ISNUMBER($B14666),HOUR($B14666)*2+MINUTE($B14666)/30,IFERROR(VALUE(LEFT($B14666,FIND(":",$B14666)-1))*2+VALUE(MID($B14666,FIND(":",$B14666)+1,2))/30,"")))</f>
        <v/>
      </c>
      <c r="G14666" s="12">
        <f>IF($E14666="","",IF(WEEKDAY($E14666,2)&lt;6,1,0))</f>
        <v/>
      </c>
      <c r="H14666" s="12">
        <f>IF(OR($E14666="",$F14666=""),"",IF(AND($G14666=1,$F14666&gt;='Working Hours'!$C$8,$F14666&lt;'Working Hours'!$C$9),1,0))</f>
        <v/>
      </c>
    </row>
    <row r="14667">
      <c r="A14667" s="11" t="n"/>
      <c r="B14667" s="11" t="n"/>
      <c r="C14667" s="11" t="n"/>
      <c r="E14667" s="12">
        <f>IF($A14667="","",IF(ISNUMBER($A14667),$A14667,IFERROR(DATEVALUE($A14667),"")))</f>
        <v/>
      </c>
      <c r="F14667" s="12">
        <f>IF($B14667="","",IF(ISNUMBER($B14667),HOUR($B14667)*2+MINUTE($B14667)/30,IFERROR(VALUE(LEFT($B14667,FIND(":",$B14667)-1))*2+VALUE(MID($B14667,FIND(":",$B14667)+1,2))/30,"")))</f>
        <v/>
      </c>
      <c r="G14667" s="12">
        <f>IF($E14667="","",IF(WEEKDAY($E14667,2)&lt;6,1,0))</f>
        <v/>
      </c>
      <c r="H14667" s="12">
        <f>IF(OR($E14667="",$F14667=""),"",IF(AND($G14667=1,$F14667&gt;='Working Hours'!$C$8,$F14667&lt;'Working Hours'!$C$9),1,0))</f>
        <v/>
      </c>
    </row>
    <row r="14668">
      <c r="A14668" s="11" t="n"/>
      <c r="B14668" s="11" t="n"/>
      <c r="C14668" s="11" t="n"/>
      <c r="E14668" s="12">
        <f>IF($A14668="","",IF(ISNUMBER($A14668),$A14668,IFERROR(DATEVALUE($A14668),"")))</f>
        <v/>
      </c>
      <c r="F14668" s="12">
        <f>IF($B14668="","",IF(ISNUMBER($B14668),HOUR($B14668)*2+MINUTE($B14668)/30,IFERROR(VALUE(LEFT($B14668,FIND(":",$B14668)-1))*2+VALUE(MID($B14668,FIND(":",$B14668)+1,2))/30,"")))</f>
        <v/>
      </c>
      <c r="G14668" s="12">
        <f>IF($E14668="","",IF(WEEKDAY($E14668,2)&lt;6,1,0))</f>
        <v/>
      </c>
      <c r="H14668" s="12">
        <f>IF(OR($E14668="",$F14668=""),"",IF(AND($G14668=1,$F14668&gt;='Working Hours'!$C$8,$F14668&lt;'Working Hours'!$C$9),1,0))</f>
        <v/>
      </c>
    </row>
    <row r="14669">
      <c r="A14669" s="11" t="n"/>
      <c r="B14669" s="11" t="n"/>
      <c r="C14669" s="11" t="n"/>
      <c r="E14669" s="12">
        <f>IF($A14669="","",IF(ISNUMBER($A14669),$A14669,IFERROR(DATEVALUE($A14669),"")))</f>
        <v/>
      </c>
      <c r="F14669" s="12">
        <f>IF($B14669="","",IF(ISNUMBER($B14669),HOUR($B14669)*2+MINUTE($B14669)/30,IFERROR(VALUE(LEFT($B14669,FIND(":",$B14669)-1))*2+VALUE(MID($B14669,FIND(":",$B14669)+1,2))/30,"")))</f>
        <v/>
      </c>
      <c r="G14669" s="12">
        <f>IF($E14669="","",IF(WEEKDAY($E14669,2)&lt;6,1,0))</f>
        <v/>
      </c>
      <c r="H14669" s="12">
        <f>IF(OR($E14669="",$F14669=""),"",IF(AND($G14669=1,$F14669&gt;='Working Hours'!$C$8,$F14669&lt;'Working Hours'!$C$9),1,0))</f>
        <v/>
      </c>
    </row>
    <row r="14670">
      <c r="A14670" s="11" t="n"/>
      <c r="B14670" s="11" t="n"/>
      <c r="C14670" s="11" t="n"/>
      <c r="E14670" s="12">
        <f>IF($A14670="","",IF(ISNUMBER($A14670),$A14670,IFERROR(DATEVALUE($A14670),"")))</f>
        <v/>
      </c>
      <c r="F14670" s="12">
        <f>IF($B14670="","",IF(ISNUMBER($B14670),HOUR($B14670)*2+MINUTE($B14670)/30,IFERROR(VALUE(LEFT($B14670,FIND(":",$B14670)-1))*2+VALUE(MID($B14670,FIND(":",$B14670)+1,2))/30,"")))</f>
        <v/>
      </c>
      <c r="G14670" s="12">
        <f>IF($E14670="","",IF(WEEKDAY($E14670,2)&lt;6,1,0))</f>
        <v/>
      </c>
      <c r="H14670" s="12">
        <f>IF(OR($E14670="",$F14670=""),"",IF(AND($G14670=1,$F14670&gt;='Working Hours'!$C$8,$F14670&lt;'Working Hours'!$C$9),1,0))</f>
        <v/>
      </c>
    </row>
    <row r="14671">
      <c r="A14671" s="11" t="n"/>
      <c r="B14671" s="11" t="n"/>
      <c r="C14671" s="11" t="n"/>
      <c r="E14671" s="12">
        <f>IF($A14671="","",IF(ISNUMBER($A14671),$A14671,IFERROR(DATEVALUE($A14671),"")))</f>
        <v/>
      </c>
      <c r="F14671" s="12">
        <f>IF($B14671="","",IF(ISNUMBER($B14671),HOUR($B14671)*2+MINUTE($B14671)/30,IFERROR(VALUE(LEFT($B14671,FIND(":",$B14671)-1))*2+VALUE(MID($B14671,FIND(":",$B14671)+1,2))/30,"")))</f>
        <v/>
      </c>
      <c r="G14671" s="12">
        <f>IF($E14671="","",IF(WEEKDAY($E14671,2)&lt;6,1,0))</f>
        <v/>
      </c>
      <c r="H14671" s="12">
        <f>IF(OR($E14671="",$F14671=""),"",IF(AND($G14671=1,$F14671&gt;='Working Hours'!$C$8,$F14671&lt;'Working Hours'!$C$9),1,0))</f>
        <v/>
      </c>
    </row>
    <row r="14672">
      <c r="A14672" s="11" t="n"/>
      <c r="B14672" s="11" t="n"/>
      <c r="C14672" s="11" t="n"/>
      <c r="E14672" s="12">
        <f>IF($A14672="","",IF(ISNUMBER($A14672),$A14672,IFERROR(DATEVALUE($A14672),"")))</f>
        <v/>
      </c>
      <c r="F14672" s="12">
        <f>IF($B14672="","",IF(ISNUMBER($B14672),HOUR($B14672)*2+MINUTE($B14672)/30,IFERROR(VALUE(LEFT($B14672,FIND(":",$B14672)-1))*2+VALUE(MID($B14672,FIND(":",$B14672)+1,2))/30,"")))</f>
        <v/>
      </c>
      <c r="G14672" s="12">
        <f>IF($E14672="","",IF(WEEKDAY($E14672,2)&lt;6,1,0))</f>
        <v/>
      </c>
      <c r="H14672" s="12">
        <f>IF(OR($E14672="",$F14672=""),"",IF(AND($G14672=1,$F14672&gt;='Working Hours'!$C$8,$F14672&lt;'Working Hours'!$C$9),1,0))</f>
        <v/>
      </c>
    </row>
    <row r="14673">
      <c r="A14673" s="11" t="n"/>
      <c r="B14673" s="11" t="n"/>
      <c r="C14673" s="11" t="n"/>
      <c r="E14673" s="12">
        <f>IF($A14673="","",IF(ISNUMBER($A14673),$A14673,IFERROR(DATEVALUE($A14673),"")))</f>
        <v/>
      </c>
      <c r="F14673" s="12">
        <f>IF($B14673="","",IF(ISNUMBER($B14673),HOUR($B14673)*2+MINUTE($B14673)/30,IFERROR(VALUE(LEFT($B14673,FIND(":",$B14673)-1))*2+VALUE(MID($B14673,FIND(":",$B14673)+1,2))/30,"")))</f>
        <v/>
      </c>
      <c r="G14673" s="12">
        <f>IF($E14673="","",IF(WEEKDAY($E14673,2)&lt;6,1,0))</f>
        <v/>
      </c>
      <c r="H14673" s="12">
        <f>IF(OR($E14673="",$F14673=""),"",IF(AND($G14673=1,$F14673&gt;='Working Hours'!$C$8,$F14673&lt;'Working Hours'!$C$9),1,0))</f>
        <v/>
      </c>
    </row>
    <row r="14674">
      <c r="A14674" s="11" t="n"/>
      <c r="B14674" s="11" t="n"/>
      <c r="C14674" s="11" t="n"/>
      <c r="E14674" s="12">
        <f>IF($A14674="","",IF(ISNUMBER($A14674),$A14674,IFERROR(DATEVALUE($A14674),"")))</f>
        <v/>
      </c>
      <c r="F14674" s="12">
        <f>IF($B14674="","",IF(ISNUMBER($B14674),HOUR($B14674)*2+MINUTE($B14674)/30,IFERROR(VALUE(LEFT($B14674,FIND(":",$B14674)-1))*2+VALUE(MID($B14674,FIND(":",$B14674)+1,2))/30,"")))</f>
        <v/>
      </c>
      <c r="G14674" s="12">
        <f>IF($E14674="","",IF(WEEKDAY($E14674,2)&lt;6,1,0))</f>
        <v/>
      </c>
      <c r="H14674" s="12">
        <f>IF(OR($E14674="",$F14674=""),"",IF(AND($G14674=1,$F14674&gt;='Working Hours'!$C$8,$F14674&lt;'Working Hours'!$C$9),1,0))</f>
        <v/>
      </c>
    </row>
    <row r="14675">
      <c r="A14675" s="11" t="n"/>
      <c r="B14675" s="11" t="n"/>
      <c r="C14675" s="11" t="n"/>
      <c r="E14675" s="12">
        <f>IF($A14675="","",IF(ISNUMBER($A14675),$A14675,IFERROR(DATEVALUE($A14675),"")))</f>
        <v/>
      </c>
      <c r="F14675" s="12">
        <f>IF($B14675="","",IF(ISNUMBER($B14675),HOUR($B14675)*2+MINUTE($B14675)/30,IFERROR(VALUE(LEFT($B14675,FIND(":",$B14675)-1))*2+VALUE(MID($B14675,FIND(":",$B14675)+1,2))/30,"")))</f>
        <v/>
      </c>
      <c r="G14675" s="12">
        <f>IF($E14675="","",IF(WEEKDAY($E14675,2)&lt;6,1,0))</f>
        <v/>
      </c>
      <c r="H14675" s="12">
        <f>IF(OR($E14675="",$F14675=""),"",IF(AND($G14675=1,$F14675&gt;='Working Hours'!$C$8,$F14675&lt;'Working Hours'!$C$9),1,0))</f>
        <v/>
      </c>
    </row>
    <row r="14676">
      <c r="A14676" s="11" t="n"/>
      <c r="B14676" s="11" t="n"/>
      <c r="C14676" s="11" t="n"/>
      <c r="E14676" s="12">
        <f>IF($A14676="","",IF(ISNUMBER($A14676),$A14676,IFERROR(DATEVALUE($A14676),"")))</f>
        <v/>
      </c>
      <c r="F14676" s="12">
        <f>IF($B14676="","",IF(ISNUMBER($B14676),HOUR($B14676)*2+MINUTE($B14676)/30,IFERROR(VALUE(LEFT($B14676,FIND(":",$B14676)-1))*2+VALUE(MID($B14676,FIND(":",$B14676)+1,2))/30,"")))</f>
        <v/>
      </c>
      <c r="G14676" s="12">
        <f>IF($E14676="","",IF(WEEKDAY($E14676,2)&lt;6,1,0))</f>
        <v/>
      </c>
      <c r="H14676" s="12">
        <f>IF(OR($E14676="",$F14676=""),"",IF(AND($G14676=1,$F14676&gt;='Working Hours'!$C$8,$F14676&lt;'Working Hours'!$C$9),1,0))</f>
        <v/>
      </c>
    </row>
    <row r="14677">
      <c r="A14677" s="11" t="n"/>
      <c r="B14677" s="11" t="n"/>
      <c r="C14677" s="11" t="n"/>
      <c r="E14677" s="12">
        <f>IF($A14677="","",IF(ISNUMBER($A14677),$A14677,IFERROR(DATEVALUE($A14677),"")))</f>
        <v/>
      </c>
      <c r="F14677" s="12">
        <f>IF($B14677="","",IF(ISNUMBER($B14677),HOUR($B14677)*2+MINUTE($B14677)/30,IFERROR(VALUE(LEFT($B14677,FIND(":",$B14677)-1))*2+VALUE(MID($B14677,FIND(":",$B14677)+1,2))/30,"")))</f>
        <v/>
      </c>
      <c r="G14677" s="12">
        <f>IF($E14677="","",IF(WEEKDAY($E14677,2)&lt;6,1,0))</f>
        <v/>
      </c>
      <c r="H14677" s="12">
        <f>IF(OR($E14677="",$F14677=""),"",IF(AND($G14677=1,$F14677&gt;='Working Hours'!$C$8,$F14677&lt;'Working Hours'!$C$9),1,0))</f>
        <v/>
      </c>
    </row>
    <row r="14678">
      <c r="A14678" s="11" t="n"/>
      <c r="B14678" s="11" t="n"/>
      <c r="C14678" s="11" t="n"/>
      <c r="E14678" s="12">
        <f>IF($A14678="","",IF(ISNUMBER($A14678),$A14678,IFERROR(DATEVALUE($A14678),"")))</f>
        <v/>
      </c>
      <c r="F14678" s="12">
        <f>IF($B14678="","",IF(ISNUMBER($B14678),HOUR($B14678)*2+MINUTE($B14678)/30,IFERROR(VALUE(LEFT($B14678,FIND(":",$B14678)-1))*2+VALUE(MID($B14678,FIND(":",$B14678)+1,2))/30,"")))</f>
        <v/>
      </c>
      <c r="G14678" s="12">
        <f>IF($E14678="","",IF(WEEKDAY($E14678,2)&lt;6,1,0))</f>
        <v/>
      </c>
      <c r="H14678" s="12">
        <f>IF(OR($E14678="",$F14678=""),"",IF(AND($G14678=1,$F14678&gt;='Working Hours'!$C$8,$F14678&lt;'Working Hours'!$C$9),1,0))</f>
        <v/>
      </c>
    </row>
    <row r="14679">
      <c r="A14679" s="11" t="n"/>
      <c r="B14679" s="11" t="n"/>
      <c r="C14679" s="11" t="n"/>
      <c r="E14679" s="12">
        <f>IF($A14679="","",IF(ISNUMBER($A14679),$A14679,IFERROR(DATEVALUE($A14679),"")))</f>
        <v/>
      </c>
      <c r="F14679" s="12">
        <f>IF($B14679="","",IF(ISNUMBER($B14679),HOUR($B14679)*2+MINUTE($B14679)/30,IFERROR(VALUE(LEFT($B14679,FIND(":",$B14679)-1))*2+VALUE(MID($B14679,FIND(":",$B14679)+1,2))/30,"")))</f>
        <v/>
      </c>
      <c r="G14679" s="12">
        <f>IF($E14679="","",IF(WEEKDAY($E14679,2)&lt;6,1,0))</f>
        <v/>
      </c>
      <c r="H14679" s="12">
        <f>IF(OR($E14679="",$F14679=""),"",IF(AND($G14679=1,$F14679&gt;='Working Hours'!$C$8,$F14679&lt;'Working Hours'!$C$9),1,0))</f>
        <v/>
      </c>
    </row>
    <row r="14680">
      <c r="A14680" s="11" t="n"/>
      <c r="B14680" s="11" t="n"/>
      <c r="C14680" s="11" t="n"/>
      <c r="E14680" s="12">
        <f>IF($A14680="","",IF(ISNUMBER($A14680),$A14680,IFERROR(DATEVALUE($A14680),"")))</f>
        <v/>
      </c>
      <c r="F14680" s="12">
        <f>IF($B14680="","",IF(ISNUMBER($B14680),HOUR($B14680)*2+MINUTE($B14680)/30,IFERROR(VALUE(LEFT($B14680,FIND(":",$B14680)-1))*2+VALUE(MID($B14680,FIND(":",$B14680)+1,2))/30,"")))</f>
        <v/>
      </c>
      <c r="G14680" s="12">
        <f>IF($E14680="","",IF(WEEKDAY($E14680,2)&lt;6,1,0))</f>
        <v/>
      </c>
      <c r="H14680" s="12">
        <f>IF(OR($E14680="",$F14680=""),"",IF(AND($G14680=1,$F14680&gt;='Working Hours'!$C$8,$F14680&lt;'Working Hours'!$C$9),1,0))</f>
        <v/>
      </c>
    </row>
    <row r="14681">
      <c r="A14681" s="11" t="n"/>
      <c r="B14681" s="11" t="n"/>
      <c r="C14681" s="11" t="n"/>
      <c r="E14681" s="12">
        <f>IF($A14681="","",IF(ISNUMBER($A14681),$A14681,IFERROR(DATEVALUE($A14681),"")))</f>
        <v/>
      </c>
      <c r="F14681" s="12">
        <f>IF($B14681="","",IF(ISNUMBER($B14681),HOUR($B14681)*2+MINUTE($B14681)/30,IFERROR(VALUE(LEFT($B14681,FIND(":",$B14681)-1))*2+VALUE(MID($B14681,FIND(":",$B14681)+1,2))/30,"")))</f>
        <v/>
      </c>
      <c r="G14681" s="12">
        <f>IF($E14681="","",IF(WEEKDAY($E14681,2)&lt;6,1,0))</f>
        <v/>
      </c>
      <c r="H14681" s="12">
        <f>IF(OR($E14681="",$F14681=""),"",IF(AND($G14681=1,$F14681&gt;='Working Hours'!$C$8,$F14681&lt;'Working Hours'!$C$9),1,0))</f>
        <v/>
      </c>
    </row>
    <row r="14682">
      <c r="A14682" s="11" t="n"/>
      <c r="B14682" s="11" t="n"/>
      <c r="C14682" s="11" t="n"/>
      <c r="E14682" s="12">
        <f>IF($A14682="","",IF(ISNUMBER($A14682),$A14682,IFERROR(DATEVALUE($A14682),"")))</f>
        <v/>
      </c>
      <c r="F14682" s="12">
        <f>IF($B14682="","",IF(ISNUMBER($B14682),HOUR($B14682)*2+MINUTE($B14682)/30,IFERROR(VALUE(LEFT($B14682,FIND(":",$B14682)-1))*2+VALUE(MID($B14682,FIND(":",$B14682)+1,2))/30,"")))</f>
        <v/>
      </c>
      <c r="G14682" s="12">
        <f>IF($E14682="","",IF(WEEKDAY($E14682,2)&lt;6,1,0))</f>
        <v/>
      </c>
      <c r="H14682" s="12">
        <f>IF(OR($E14682="",$F14682=""),"",IF(AND($G14682=1,$F14682&gt;='Working Hours'!$C$8,$F14682&lt;'Working Hours'!$C$9),1,0))</f>
        <v/>
      </c>
    </row>
    <row r="14683">
      <c r="A14683" s="11" t="n"/>
      <c r="B14683" s="11" t="n"/>
      <c r="C14683" s="11" t="n"/>
      <c r="E14683" s="12">
        <f>IF($A14683="","",IF(ISNUMBER($A14683),$A14683,IFERROR(DATEVALUE($A14683),"")))</f>
        <v/>
      </c>
      <c r="F14683" s="12">
        <f>IF($B14683="","",IF(ISNUMBER($B14683),HOUR($B14683)*2+MINUTE($B14683)/30,IFERROR(VALUE(LEFT($B14683,FIND(":",$B14683)-1))*2+VALUE(MID($B14683,FIND(":",$B14683)+1,2))/30,"")))</f>
        <v/>
      </c>
      <c r="G14683" s="12">
        <f>IF($E14683="","",IF(WEEKDAY($E14683,2)&lt;6,1,0))</f>
        <v/>
      </c>
      <c r="H14683" s="12">
        <f>IF(OR($E14683="",$F14683=""),"",IF(AND($G14683=1,$F14683&gt;='Working Hours'!$C$8,$F14683&lt;'Working Hours'!$C$9),1,0))</f>
        <v/>
      </c>
    </row>
    <row r="14684">
      <c r="A14684" s="11" t="n"/>
      <c r="B14684" s="11" t="n"/>
      <c r="C14684" s="11" t="n"/>
      <c r="E14684" s="12">
        <f>IF($A14684="","",IF(ISNUMBER($A14684),$A14684,IFERROR(DATEVALUE($A14684),"")))</f>
        <v/>
      </c>
      <c r="F14684" s="12">
        <f>IF($B14684="","",IF(ISNUMBER($B14684),HOUR($B14684)*2+MINUTE($B14684)/30,IFERROR(VALUE(LEFT($B14684,FIND(":",$B14684)-1))*2+VALUE(MID($B14684,FIND(":",$B14684)+1,2))/30,"")))</f>
        <v/>
      </c>
      <c r="G14684" s="12">
        <f>IF($E14684="","",IF(WEEKDAY($E14684,2)&lt;6,1,0))</f>
        <v/>
      </c>
      <c r="H14684" s="12">
        <f>IF(OR($E14684="",$F14684=""),"",IF(AND($G14684=1,$F14684&gt;='Working Hours'!$C$8,$F14684&lt;'Working Hours'!$C$9),1,0))</f>
        <v/>
      </c>
    </row>
    <row r="14685">
      <c r="A14685" s="11" t="n"/>
      <c r="B14685" s="11" t="n"/>
      <c r="C14685" s="11" t="n"/>
      <c r="E14685" s="12">
        <f>IF($A14685="","",IF(ISNUMBER($A14685),$A14685,IFERROR(DATEVALUE($A14685),"")))</f>
        <v/>
      </c>
      <c r="F14685" s="12">
        <f>IF($B14685="","",IF(ISNUMBER($B14685),HOUR($B14685)*2+MINUTE($B14685)/30,IFERROR(VALUE(LEFT($B14685,FIND(":",$B14685)-1))*2+VALUE(MID($B14685,FIND(":",$B14685)+1,2))/30,"")))</f>
        <v/>
      </c>
      <c r="G14685" s="12">
        <f>IF($E14685="","",IF(WEEKDAY($E14685,2)&lt;6,1,0))</f>
        <v/>
      </c>
      <c r="H14685" s="12">
        <f>IF(OR($E14685="",$F14685=""),"",IF(AND($G14685=1,$F14685&gt;='Working Hours'!$C$8,$F14685&lt;'Working Hours'!$C$9),1,0))</f>
        <v/>
      </c>
    </row>
    <row r="14686">
      <c r="A14686" s="11" t="n"/>
      <c r="B14686" s="11" t="n"/>
      <c r="C14686" s="11" t="n"/>
      <c r="E14686" s="12">
        <f>IF($A14686="","",IF(ISNUMBER($A14686),$A14686,IFERROR(DATEVALUE($A14686),"")))</f>
        <v/>
      </c>
      <c r="F14686" s="12">
        <f>IF($B14686="","",IF(ISNUMBER($B14686),HOUR($B14686)*2+MINUTE($B14686)/30,IFERROR(VALUE(LEFT($B14686,FIND(":",$B14686)-1))*2+VALUE(MID($B14686,FIND(":",$B14686)+1,2))/30,"")))</f>
        <v/>
      </c>
      <c r="G14686" s="12">
        <f>IF($E14686="","",IF(WEEKDAY($E14686,2)&lt;6,1,0))</f>
        <v/>
      </c>
      <c r="H14686" s="12">
        <f>IF(OR($E14686="",$F14686=""),"",IF(AND($G14686=1,$F14686&gt;='Working Hours'!$C$8,$F14686&lt;'Working Hours'!$C$9),1,0))</f>
        <v/>
      </c>
    </row>
    <row r="14687">
      <c r="A14687" s="11" t="n"/>
      <c r="B14687" s="11" t="n"/>
      <c r="C14687" s="11" t="n"/>
      <c r="E14687" s="12">
        <f>IF($A14687="","",IF(ISNUMBER($A14687),$A14687,IFERROR(DATEVALUE($A14687),"")))</f>
        <v/>
      </c>
      <c r="F14687" s="12">
        <f>IF($B14687="","",IF(ISNUMBER($B14687),HOUR($B14687)*2+MINUTE($B14687)/30,IFERROR(VALUE(LEFT($B14687,FIND(":",$B14687)-1))*2+VALUE(MID($B14687,FIND(":",$B14687)+1,2))/30,"")))</f>
        <v/>
      </c>
      <c r="G14687" s="12">
        <f>IF($E14687="","",IF(WEEKDAY($E14687,2)&lt;6,1,0))</f>
        <v/>
      </c>
      <c r="H14687" s="12">
        <f>IF(OR($E14687="",$F14687=""),"",IF(AND($G14687=1,$F14687&gt;='Working Hours'!$C$8,$F14687&lt;'Working Hours'!$C$9),1,0))</f>
        <v/>
      </c>
    </row>
    <row r="14688">
      <c r="A14688" s="11" t="n"/>
      <c r="B14688" s="11" t="n"/>
      <c r="C14688" s="11" t="n"/>
      <c r="E14688" s="12">
        <f>IF($A14688="","",IF(ISNUMBER($A14688),$A14688,IFERROR(DATEVALUE($A14688),"")))</f>
        <v/>
      </c>
      <c r="F14688" s="12">
        <f>IF($B14688="","",IF(ISNUMBER($B14688),HOUR($B14688)*2+MINUTE($B14688)/30,IFERROR(VALUE(LEFT($B14688,FIND(":",$B14688)-1))*2+VALUE(MID($B14688,FIND(":",$B14688)+1,2))/30,"")))</f>
        <v/>
      </c>
      <c r="G14688" s="12">
        <f>IF($E14688="","",IF(WEEKDAY($E14688,2)&lt;6,1,0))</f>
        <v/>
      </c>
      <c r="H14688" s="12">
        <f>IF(OR($E14688="",$F14688=""),"",IF(AND($G14688=1,$F14688&gt;='Working Hours'!$C$8,$F14688&lt;'Working Hours'!$C$9),1,0))</f>
        <v/>
      </c>
    </row>
    <row r="14689">
      <c r="A14689" s="11" t="n"/>
      <c r="B14689" s="11" t="n"/>
      <c r="C14689" s="11" t="n"/>
      <c r="E14689" s="12">
        <f>IF($A14689="","",IF(ISNUMBER($A14689),$A14689,IFERROR(DATEVALUE($A14689),"")))</f>
        <v/>
      </c>
      <c r="F14689" s="12">
        <f>IF($B14689="","",IF(ISNUMBER($B14689),HOUR($B14689)*2+MINUTE($B14689)/30,IFERROR(VALUE(LEFT($B14689,FIND(":",$B14689)-1))*2+VALUE(MID($B14689,FIND(":",$B14689)+1,2))/30,"")))</f>
        <v/>
      </c>
      <c r="G14689" s="12">
        <f>IF($E14689="","",IF(WEEKDAY($E14689,2)&lt;6,1,0))</f>
        <v/>
      </c>
      <c r="H14689" s="12">
        <f>IF(OR($E14689="",$F14689=""),"",IF(AND($G14689=1,$F14689&gt;='Working Hours'!$C$8,$F14689&lt;'Working Hours'!$C$9),1,0))</f>
        <v/>
      </c>
    </row>
    <row r="14690">
      <c r="A14690" s="11" t="n"/>
      <c r="B14690" s="11" t="n"/>
      <c r="C14690" s="11" t="n"/>
      <c r="E14690" s="12">
        <f>IF($A14690="","",IF(ISNUMBER($A14690),$A14690,IFERROR(DATEVALUE($A14690),"")))</f>
        <v/>
      </c>
      <c r="F14690" s="12">
        <f>IF($B14690="","",IF(ISNUMBER($B14690),HOUR($B14690)*2+MINUTE($B14690)/30,IFERROR(VALUE(LEFT($B14690,FIND(":",$B14690)-1))*2+VALUE(MID($B14690,FIND(":",$B14690)+1,2))/30,"")))</f>
        <v/>
      </c>
      <c r="G14690" s="12">
        <f>IF($E14690="","",IF(WEEKDAY($E14690,2)&lt;6,1,0))</f>
        <v/>
      </c>
      <c r="H14690" s="12">
        <f>IF(OR($E14690="",$F14690=""),"",IF(AND($G14690=1,$F14690&gt;='Working Hours'!$C$8,$F14690&lt;'Working Hours'!$C$9),1,0))</f>
        <v/>
      </c>
    </row>
    <row r="14691">
      <c r="A14691" s="11" t="n"/>
      <c r="B14691" s="11" t="n"/>
      <c r="C14691" s="11" t="n"/>
      <c r="E14691" s="12">
        <f>IF($A14691="","",IF(ISNUMBER($A14691),$A14691,IFERROR(DATEVALUE($A14691),"")))</f>
        <v/>
      </c>
      <c r="F14691" s="12">
        <f>IF($B14691="","",IF(ISNUMBER($B14691),HOUR($B14691)*2+MINUTE($B14691)/30,IFERROR(VALUE(LEFT($B14691,FIND(":",$B14691)-1))*2+VALUE(MID($B14691,FIND(":",$B14691)+1,2))/30,"")))</f>
        <v/>
      </c>
      <c r="G14691" s="12">
        <f>IF($E14691="","",IF(WEEKDAY($E14691,2)&lt;6,1,0))</f>
        <v/>
      </c>
      <c r="H14691" s="12">
        <f>IF(OR($E14691="",$F14691=""),"",IF(AND($G14691=1,$F14691&gt;='Working Hours'!$C$8,$F14691&lt;'Working Hours'!$C$9),1,0))</f>
        <v/>
      </c>
    </row>
    <row r="14692">
      <c r="A14692" s="11" t="n"/>
      <c r="B14692" s="11" t="n"/>
      <c r="C14692" s="11" t="n"/>
      <c r="E14692" s="12">
        <f>IF($A14692="","",IF(ISNUMBER($A14692),$A14692,IFERROR(DATEVALUE($A14692),"")))</f>
        <v/>
      </c>
      <c r="F14692" s="12">
        <f>IF($B14692="","",IF(ISNUMBER($B14692),HOUR($B14692)*2+MINUTE($B14692)/30,IFERROR(VALUE(LEFT($B14692,FIND(":",$B14692)-1))*2+VALUE(MID($B14692,FIND(":",$B14692)+1,2))/30,"")))</f>
        <v/>
      </c>
      <c r="G14692" s="12">
        <f>IF($E14692="","",IF(WEEKDAY($E14692,2)&lt;6,1,0))</f>
        <v/>
      </c>
      <c r="H14692" s="12">
        <f>IF(OR($E14692="",$F14692=""),"",IF(AND($G14692=1,$F14692&gt;='Working Hours'!$C$8,$F14692&lt;'Working Hours'!$C$9),1,0))</f>
        <v/>
      </c>
    </row>
    <row r="14693">
      <c r="A14693" s="11" t="n"/>
      <c r="B14693" s="11" t="n"/>
      <c r="C14693" s="11" t="n"/>
      <c r="E14693" s="12">
        <f>IF($A14693="","",IF(ISNUMBER($A14693),$A14693,IFERROR(DATEVALUE($A14693),"")))</f>
        <v/>
      </c>
      <c r="F14693" s="12">
        <f>IF($B14693="","",IF(ISNUMBER($B14693),HOUR($B14693)*2+MINUTE($B14693)/30,IFERROR(VALUE(LEFT($B14693,FIND(":",$B14693)-1))*2+VALUE(MID($B14693,FIND(":",$B14693)+1,2))/30,"")))</f>
        <v/>
      </c>
      <c r="G14693" s="12">
        <f>IF($E14693="","",IF(WEEKDAY($E14693,2)&lt;6,1,0))</f>
        <v/>
      </c>
      <c r="H14693" s="12">
        <f>IF(OR($E14693="",$F14693=""),"",IF(AND($G14693=1,$F14693&gt;='Working Hours'!$C$8,$F14693&lt;'Working Hours'!$C$9),1,0))</f>
        <v/>
      </c>
    </row>
    <row r="14694">
      <c r="A14694" s="11" t="n"/>
      <c r="B14694" s="11" t="n"/>
      <c r="C14694" s="11" t="n"/>
      <c r="E14694" s="12">
        <f>IF($A14694="","",IF(ISNUMBER($A14694),$A14694,IFERROR(DATEVALUE($A14694),"")))</f>
        <v/>
      </c>
      <c r="F14694" s="12">
        <f>IF($B14694="","",IF(ISNUMBER($B14694),HOUR($B14694)*2+MINUTE($B14694)/30,IFERROR(VALUE(LEFT($B14694,FIND(":",$B14694)-1))*2+VALUE(MID($B14694,FIND(":",$B14694)+1,2))/30,"")))</f>
        <v/>
      </c>
      <c r="G14694" s="12">
        <f>IF($E14694="","",IF(WEEKDAY($E14694,2)&lt;6,1,0))</f>
        <v/>
      </c>
      <c r="H14694" s="12">
        <f>IF(OR($E14694="",$F14694=""),"",IF(AND($G14694=1,$F14694&gt;='Working Hours'!$C$8,$F14694&lt;'Working Hours'!$C$9),1,0))</f>
        <v/>
      </c>
    </row>
    <row r="14695">
      <c r="A14695" s="11" t="n"/>
      <c r="B14695" s="11" t="n"/>
      <c r="C14695" s="11" t="n"/>
      <c r="E14695" s="12">
        <f>IF($A14695="","",IF(ISNUMBER($A14695),$A14695,IFERROR(DATEVALUE($A14695),"")))</f>
        <v/>
      </c>
      <c r="F14695" s="12">
        <f>IF($B14695="","",IF(ISNUMBER($B14695),HOUR($B14695)*2+MINUTE($B14695)/30,IFERROR(VALUE(LEFT($B14695,FIND(":",$B14695)-1))*2+VALUE(MID($B14695,FIND(":",$B14695)+1,2))/30,"")))</f>
        <v/>
      </c>
      <c r="G14695" s="12">
        <f>IF($E14695="","",IF(WEEKDAY($E14695,2)&lt;6,1,0))</f>
        <v/>
      </c>
      <c r="H14695" s="12">
        <f>IF(OR($E14695="",$F14695=""),"",IF(AND($G14695=1,$F14695&gt;='Working Hours'!$C$8,$F14695&lt;'Working Hours'!$C$9),1,0))</f>
        <v/>
      </c>
    </row>
    <row r="14696">
      <c r="A14696" s="11" t="n"/>
      <c r="B14696" s="11" t="n"/>
      <c r="C14696" s="11" t="n"/>
      <c r="E14696" s="12">
        <f>IF($A14696="","",IF(ISNUMBER($A14696),$A14696,IFERROR(DATEVALUE($A14696),"")))</f>
        <v/>
      </c>
      <c r="F14696" s="12">
        <f>IF($B14696="","",IF(ISNUMBER($B14696),HOUR($B14696)*2+MINUTE($B14696)/30,IFERROR(VALUE(LEFT($B14696,FIND(":",$B14696)-1))*2+VALUE(MID($B14696,FIND(":",$B14696)+1,2))/30,"")))</f>
        <v/>
      </c>
      <c r="G14696" s="12">
        <f>IF($E14696="","",IF(WEEKDAY($E14696,2)&lt;6,1,0))</f>
        <v/>
      </c>
      <c r="H14696" s="12">
        <f>IF(OR($E14696="",$F14696=""),"",IF(AND($G14696=1,$F14696&gt;='Working Hours'!$C$8,$F14696&lt;'Working Hours'!$C$9),1,0))</f>
        <v/>
      </c>
    </row>
    <row r="14697">
      <c r="A14697" s="11" t="n"/>
      <c r="B14697" s="11" t="n"/>
      <c r="C14697" s="11" t="n"/>
      <c r="E14697" s="12">
        <f>IF($A14697="","",IF(ISNUMBER($A14697),$A14697,IFERROR(DATEVALUE($A14697),"")))</f>
        <v/>
      </c>
      <c r="F14697" s="12">
        <f>IF($B14697="","",IF(ISNUMBER($B14697),HOUR($B14697)*2+MINUTE($B14697)/30,IFERROR(VALUE(LEFT($B14697,FIND(":",$B14697)-1))*2+VALUE(MID($B14697,FIND(":",$B14697)+1,2))/30,"")))</f>
        <v/>
      </c>
      <c r="G14697" s="12">
        <f>IF($E14697="","",IF(WEEKDAY($E14697,2)&lt;6,1,0))</f>
        <v/>
      </c>
      <c r="H14697" s="12">
        <f>IF(OR($E14697="",$F14697=""),"",IF(AND($G14697=1,$F14697&gt;='Working Hours'!$C$8,$F14697&lt;'Working Hours'!$C$9),1,0))</f>
        <v/>
      </c>
    </row>
    <row r="14698">
      <c r="A14698" s="11" t="n"/>
      <c r="B14698" s="11" t="n"/>
      <c r="C14698" s="11" t="n"/>
      <c r="E14698" s="12">
        <f>IF($A14698="","",IF(ISNUMBER($A14698),$A14698,IFERROR(DATEVALUE($A14698),"")))</f>
        <v/>
      </c>
      <c r="F14698" s="12">
        <f>IF($B14698="","",IF(ISNUMBER($B14698),HOUR($B14698)*2+MINUTE($B14698)/30,IFERROR(VALUE(LEFT($B14698,FIND(":",$B14698)-1))*2+VALUE(MID($B14698,FIND(":",$B14698)+1,2))/30,"")))</f>
        <v/>
      </c>
      <c r="G14698" s="12">
        <f>IF($E14698="","",IF(WEEKDAY($E14698,2)&lt;6,1,0))</f>
        <v/>
      </c>
      <c r="H14698" s="12">
        <f>IF(OR($E14698="",$F14698=""),"",IF(AND($G14698=1,$F14698&gt;='Working Hours'!$C$8,$F14698&lt;'Working Hours'!$C$9),1,0))</f>
        <v/>
      </c>
    </row>
    <row r="14699">
      <c r="A14699" s="11" t="n"/>
      <c r="B14699" s="11" t="n"/>
      <c r="C14699" s="11" t="n"/>
      <c r="E14699" s="12">
        <f>IF($A14699="","",IF(ISNUMBER($A14699),$A14699,IFERROR(DATEVALUE($A14699),"")))</f>
        <v/>
      </c>
      <c r="F14699" s="12">
        <f>IF($B14699="","",IF(ISNUMBER($B14699),HOUR($B14699)*2+MINUTE($B14699)/30,IFERROR(VALUE(LEFT($B14699,FIND(":",$B14699)-1))*2+VALUE(MID($B14699,FIND(":",$B14699)+1,2))/30,"")))</f>
        <v/>
      </c>
      <c r="G14699" s="12">
        <f>IF($E14699="","",IF(WEEKDAY($E14699,2)&lt;6,1,0))</f>
        <v/>
      </c>
      <c r="H14699" s="12">
        <f>IF(OR($E14699="",$F14699=""),"",IF(AND($G14699=1,$F14699&gt;='Working Hours'!$C$8,$F14699&lt;'Working Hours'!$C$9),1,0))</f>
        <v/>
      </c>
    </row>
    <row r="14700">
      <c r="A14700" s="11" t="n"/>
      <c r="B14700" s="11" t="n"/>
      <c r="C14700" s="11" t="n"/>
      <c r="E14700" s="12">
        <f>IF($A14700="","",IF(ISNUMBER($A14700),$A14700,IFERROR(DATEVALUE($A14700),"")))</f>
        <v/>
      </c>
      <c r="F14700" s="12">
        <f>IF($B14700="","",IF(ISNUMBER($B14700),HOUR($B14700)*2+MINUTE($B14700)/30,IFERROR(VALUE(LEFT($B14700,FIND(":",$B14700)-1))*2+VALUE(MID($B14700,FIND(":",$B14700)+1,2))/30,"")))</f>
        <v/>
      </c>
      <c r="G14700" s="12">
        <f>IF($E14700="","",IF(WEEKDAY($E14700,2)&lt;6,1,0))</f>
        <v/>
      </c>
      <c r="H14700" s="12">
        <f>IF(OR($E14700="",$F14700=""),"",IF(AND($G14700=1,$F14700&gt;='Working Hours'!$C$8,$F14700&lt;'Working Hours'!$C$9),1,0))</f>
        <v/>
      </c>
    </row>
    <row r="14701">
      <c r="A14701" s="11" t="n"/>
      <c r="B14701" s="11" t="n"/>
      <c r="C14701" s="11" t="n"/>
      <c r="E14701" s="12">
        <f>IF($A14701="","",IF(ISNUMBER($A14701),$A14701,IFERROR(DATEVALUE($A14701),"")))</f>
        <v/>
      </c>
      <c r="F14701" s="12">
        <f>IF($B14701="","",IF(ISNUMBER($B14701),HOUR($B14701)*2+MINUTE($B14701)/30,IFERROR(VALUE(LEFT($B14701,FIND(":",$B14701)-1))*2+VALUE(MID($B14701,FIND(":",$B14701)+1,2))/30,"")))</f>
        <v/>
      </c>
      <c r="G14701" s="12">
        <f>IF($E14701="","",IF(WEEKDAY($E14701,2)&lt;6,1,0))</f>
        <v/>
      </c>
      <c r="H14701" s="12">
        <f>IF(OR($E14701="",$F14701=""),"",IF(AND($G14701=1,$F14701&gt;='Working Hours'!$C$8,$F14701&lt;'Working Hours'!$C$9),1,0))</f>
        <v/>
      </c>
    </row>
    <row r="14702">
      <c r="A14702" s="11" t="n"/>
      <c r="B14702" s="11" t="n"/>
      <c r="C14702" s="11" t="n"/>
      <c r="E14702" s="12">
        <f>IF($A14702="","",IF(ISNUMBER($A14702),$A14702,IFERROR(DATEVALUE($A14702),"")))</f>
        <v/>
      </c>
      <c r="F14702" s="12">
        <f>IF($B14702="","",IF(ISNUMBER($B14702),HOUR($B14702)*2+MINUTE($B14702)/30,IFERROR(VALUE(LEFT($B14702,FIND(":",$B14702)-1))*2+VALUE(MID($B14702,FIND(":",$B14702)+1,2))/30,"")))</f>
        <v/>
      </c>
      <c r="G14702" s="12">
        <f>IF($E14702="","",IF(WEEKDAY($E14702,2)&lt;6,1,0))</f>
        <v/>
      </c>
      <c r="H14702" s="12">
        <f>IF(OR($E14702="",$F14702=""),"",IF(AND($G14702=1,$F14702&gt;='Working Hours'!$C$8,$F14702&lt;'Working Hours'!$C$9),1,0))</f>
        <v/>
      </c>
    </row>
    <row r="14703">
      <c r="A14703" s="11" t="n"/>
      <c r="B14703" s="11" t="n"/>
      <c r="C14703" s="11" t="n"/>
      <c r="E14703" s="12">
        <f>IF($A14703="","",IF(ISNUMBER($A14703),$A14703,IFERROR(DATEVALUE($A14703),"")))</f>
        <v/>
      </c>
      <c r="F14703" s="12">
        <f>IF($B14703="","",IF(ISNUMBER($B14703),HOUR($B14703)*2+MINUTE($B14703)/30,IFERROR(VALUE(LEFT($B14703,FIND(":",$B14703)-1))*2+VALUE(MID($B14703,FIND(":",$B14703)+1,2))/30,"")))</f>
        <v/>
      </c>
      <c r="G14703" s="12">
        <f>IF($E14703="","",IF(WEEKDAY($E14703,2)&lt;6,1,0))</f>
        <v/>
      </c>
      <c r="H14703" s="12">
        <f>IF(OR($E14703="",$F14703=""),"",IF(AND($G14703=1,$F14703&gt;='Working Hours'!$C$8,$F14703&lt;'Working Hours'!$C$9),1,0))</f>
        <v/>
      </c>
    </row>
    <row r="14704">
      <c r="A14704" s="11" t="n"/>
      <c r="B14704" s="11" t="n"/>
      <c r="C14704" s="11" t="n"/>
      <c r="E14704" s="12">
        <f>IF($A14704="","",IF(ISNUMBER($A14704),$A14704,IFERROR(DATEVALUE($A14704),"")))</f>
        <v/>
      </c>
      <c r="F14704" s="12">
        <f>IF($B14704="","",IF(ISNUMBER($B14704),HOUR($B14704)*2+MINUTE($B14704)/30,IFERROR(VALUE(LEFT($B14704,FIND(":",$B14704)-1))*2+VALUE(MID($B14704,FIND(":",$B14704)+1,2))/30,"")))</f>
        <v/>
      </c>
      <c r="G14704" s="12">
        <f>IF($E14704="","",IF(WEEKDAY($E14704,2)&lt;6,1,0))</f>
        <v/>
      </c>
      <c r="H14704" s="12">
        <f>IF(OR($E14704="",$F14704=""),"",IF(AND($G14704=1,$F14704&gt;='Working Hours'!$C$8,$F14704&lt;'Working Hours'!$C$9),1,0))</f>
        <v/>
      </c>
    </row>
    <row r="14705">
      <c r="A14705" s="11" t="n"/>
      <c r="B14705" s="11" t="n"/>
      <c r="C14705" s="11" t="n"/>
      <c r="E14705" s="12">
        <f>IF($A14705="","",IF(ISNUMBER($A14705),$A14705,IFERROR(DATEVALUE($A14705),"")))</f>
        <v/>
      </c>
      <c r="F14705" s="12">
        <f>IF($B14705="","",IF(ISNUMBER($B14705),HOUR($B14705)*2+MINUTE($B14705)/30,IFERROR(VALUE(LEFT($B14705,FIND(":",$B14705)-1))*2+VALUE(MID($B14705,FIND(":",$B14705)+1,2))/30,"")))</f>
        <v/>
      </c>
      <c r="G14705" s="12">
        <f>IF($E14705="","",IF(WEEKDAY($E14705,2)&lt;6,1,0))</f>
        <v/>
      </c>
      <c r="H14705" s="12">
        <f>IF(OR($E14705="",$F14705=""),"",IF(AND($G14705=1,$F14705&gt;='Working Hours'!$C$8,$F14705&lt;'Working Hours'!$C$9),1,0))</f>
        <v/>
      </c>
    </row>
    <row r="14706">
      <c r="A14706" s="11" t="n"/>
      <c r="B14706" s="11" t="n"/>
      <c r="C14706" s="11" t="n"/>
      <c r="E14706" s="12">
        <f>IF($A14706="","",IF(ISNUMBER($A14706),$A14706,IFERROR(DATEVALUE($A14706),"")))</f>
        <v/>
      </c>
      <c r="F14706" s="12">
        <f>IF($B14706="","",IF(ISNUMBER($B14706),HOUR($B14706)*2+MINUTE($B14706)/30,IFERROR(VALUE(LEFT($B14706,FIND(":",$B14706)-1))*2+VALUE(MID($B14706,FIND(":",$B14706)+1,2))/30,"")))</f>
        <v/>
      </c>
      <c r="G14706" s="12">
        <f>IF($E14706="","",IF(WEEKDAY($E14706,2)&lt;6,1,0))</f>
        <v/>
      </c>
      <c r="H14706" s="12">
        <f>IF(OR($E14706="",$F14706=""),"",IF(AND($G14706=1,$F14706&gt;='Working Hours'!$C$8,$F14706&lt;'Working Hours'!$C$9),1,0))</f>
        <v/>
      </c>
    </row>
    <row r="14707">
      <c r="A14707" s="11" t="n"/>
      <c r="B14707" s="11" t="n"/>
      <c r="C14707" s="11" t="n"/>
      <c r="E14707" s="12">
        <f>IF($A14707="","",IF(ISNUMBER($A14707),$A14707,IFERROR(DATEVALUE($A14707),"")))</f>
        <v/>
      </c>
      <c r="F14707" s="12">
        <f>IF($B14707="","",IF(ISNUMBER($B14707),HOUR($B14707)*2+MINUTE($B14707)/30,IFERROR(VALUE(LEFT($B14707,FIND(":",$B14707)-1))*2+VALUE(MID($B14707,FIND(":",$B14707)+1,2))/30,"")))</f>
        <v/>
      </c>
      <c r="G14707" s="12">
        <f>IF($E14707="","",IF(WEEKDAY($E14707,2)&lt;6,1,0))</f>
        <v/>
      </c>
      <c r="H14707" s="12">
        <f>IF(OR($E14707="",$F14707=""),"",IF(AND($G14707=1,$F14707&gt;='Working Hours'!$C$8,$F14707&lt;'Working Hours'!$C$9),1,0))</f>
        <v/>
      </c>
    </row>
    <row r="14708">
      <c r="A14708" s="11" t="n"/>
      <c r="B14708" s="11" t="n"/>
      <c r="C14708" s="11" t="n"/>
      <c r="E14708" s="12">
        <f>IF($A14708="","",IF(ISNUMBER($A14708),$A14708,IFERROR(DATEVALUE($A14708),"")))</f>
        <v/>
      </c>
      <c r="F14708" s="12">
        <f>IF($B14708="","",IF(ISNUMBER($B14708),HOUR($B14708)*2+MINUTE($B14708)/30,IFERROR(VALUE(LEFT($B14708,FIND(":",$B14708)-1))*2+VALUE(MID($B14708,FIND(":",$B14708)+1,2))/30,"")))</f>
        <v/>
      </c>
      <c r="G14708" s="12">
        <f>IF($E14708="","",IF(WEEKDAY($E14708,2)&lt;6,1,0))</f>
        <v/>
      </c>
      <c r="H14708" s="12">
        <f>IF(OR($E14708="",$F14708=""),"",IF(AND($G14708=1,$F14708&gt;='Working Hours'!$C$8,$F14708&lt;'Working Hours'!$C$9),1,0))</f>
        <v/>
      </c>
    </row>
    <row r="14709">
      <c r="A14709" s="11" t="n"/>
      <c r="B14709" s="11" t="n"/>
      <c r="C14709" s="11" t="n"/>
      <c r="E14709" s="12">
        <f>IF($A14709="","",IF(ISNUMBER($A14709),$A14709,IFERROR(DATEVALUE($A14709),"")))</f>
        <v/>
      </c>
      <c r="F14709" s="12">
        <f>IF($B14709="","",IF(ISNUMBER($B14709),HOUR($B14709)*2+MINUTE($B14709)/30,IFERROR(VALUE(LEFT($B14709,FIND(":",$B14709)-1))*2+VALUE(MID($B14709,FIND(":",$B14709)+1,2))/30,"")))</f>
        <v/>
      </c>
      <c r="G14709" s="12">
        <f>IF($E14709="","",IF(WEEKDAY($E14709,2)&lt;6,1,0))</f>
        <v/>
      </c>
      <c r="H14709" s="12">
        <f>IF(OR($E14709="",$F14709=""),"",IF(AND($G14709=1,$F14709&gt;='Working Hours'!$C$8,$F14709&lt;'Working Hours'!$C$9),1,0))</f>
        <v/>
      </c>
    </row>
    <row r="14710">
      <c r="A14710" s="11" t="n"/>
      <c r="B14710" s="11" t="n"/>
      <c r="C14710" s="11" t="n"/>
      <c r="E14710" s="12">
        <f>IF($A14710="","",IF(ISNUMBER($A14710),$A14710,IFERROR(DATEVALUE($A14710),"")))</f>
        <v/>
      </c>
      <c r="F14710" s="12">
        <f>IF($B14710="","",IF(ISNUMBER($B14710),HOUR($B14710)*2+MINUTE($B14710)/30,IFERROR(VALUE(LEFT($B14710,FIND(":",$B14710)-1))*2+VALUE(MID($B14710,FIND(":",$B14710)+1,2))/30,"")))</f>
        <v/>
      </c>
      <c r="G14710" s="12">
        <f>IF($E14710="","",IF(WEEKDAY($E14710,2)&lt;6,1,0))</f>
        <v/>
      </c>
      <c r="H14710" s="12">
        <f>IF(OR($E14710="",$F14710=""),"",IF(AND($G14710=1,$F14710&gt;='Working Hours'!$C$8,$F14710&lt;'Working Hours'!$C$9),1,0))</f>
        <v/>
      </c>
    </row>
    <row r="14711">
      <c r="A14711" s="11" t="n"/>
      <c r="B14711" s="11" t="n"/>
      <c r="C14711" s="11" t="n"/>
      <c r="E14711" s="12">
        <f>IF($A14711="","",IF(ISNUMBER($A14711),$A14711,IFERROR(DATEVALUE($A14711),"")))</f>
        <v/>
      </c>
      <c r="F14711" s="12">
        <f>IF($B14711="","",IF(ISNUMBER($B14711),HOUR($B14711)*2+MINUTE($B14711)/30,IFERROR(VALUE(LEFT($B14711,FIND(":",$B14711)-1))*2+VALUE(MID($B14711,FIND(":",$B14711)+1,2))/30,"")))</f>
        <v/>
      </c>
      <c r="G14711" s="12">
        <f>IF($E14711="","",IF(WEEKDAY($E14711,2)&lt;6,1,0))</f>
        <v/>
      </c>
      <c r="H14711" s="12">
        <f>IF(OR($E14711="",$F14711=""),"",IF(AND($G14711=1,$F14711&gt;='Working Hours'!$C$8,$F14711&lt;'Working Hours'!$C$9),1,0))</f>
        <v/>
      </c>
    </row>
    <row r="14712">
      <c r="A14712" s="11" t="n"/>
      <c r="B14712" s="11" t="n"/>
      <c r="C14712" s="11" t="n"/>
      <c r="E14712" s="12">
        <f>IF($A14712="","",IF(ISNUMBER($A14712),$A14712,IFERROR(DATEVALUE($A14712),"")))</f>
        <v/>
      </c>
      <c r="F14712" s="12">
        <f>IF($B14712="","",IF(ISNUMBER($B14712),HOUR($B14712)*2+MINUTE($B14712)/30,IFERROR(VALUE(LEFT($B14712,FIND(":",$B14712)-1))*2+VALUE(MID($B14712,FIND(":",$B14712)+1,2))/30,"")))</f>
        <v/>
      </c>
      <c r="G14712" s="12">
        <f>IF($E14712="","",IF(WEEKDAY($E14712,2)&lt;6,1,0))</f>
        <v/>
      </c>
      <c r="H14712" s="12">
        <f>IF(OR($E14712="",$F14712=""),"",IF(AND($G14712=1,$F14712&gt;='Working Hours'!$C$8,$F14712&lt;'Working Hours'!$C$9),1,0))</f>
        <v/>
      </c>
    </row>
    <row r="14713">
      <c r="A14713" s="11" t="n"/>
      <c r="B14713" s="11" t="n"/>
      <c r="C14713" s="11" t="n"/>
      <c r="E14713" s="12">
        <f>IF($A14713="","",IF(ISNUMBER($A14713),$A14713,IFERROR(DATEVALUE($A14713),"")))</f>
        <v/>
      </c>
      <c r="F14713" s="12">
        <f>IF($B14713="","",IF(ISNUMBER($B14713),HOUR($B14713)*2+MINUTE($B14713)/30,IFERROR(VALUE(LEFT($B14713,FIND(":",$B14713)-1))*2+VALUE(MID($B14713,FIND(":",$B14713)+1,2))/30,"")))</f>
        <v/>
      </c>
      <c r="G14713" s="12">
        <f>IF($E14713="","",IF(WEEKDAY($E14713,2)&lt;6,1,0))</f>
        <v/>
      </c>
      <c r="H14713" s="12">
        <f>IF(OR($E14713="",$F14713=""),"",IF(AND($G14713=1,$F14713&gt;='Working Hours'!$C$8,$F14713&lt;'Working Hours'!$C$9),1,0))</f>
        <v/>
      </c>
    </row>
    <row r="14714">
      <c r="A14714" s="11" t="n"/>
      <c r="B14714" s="11" t="n"/>
      <c r="C14714" s="11" t="n"/>
      <c r="E14714" s="12">
        <f>IF($A14714="","",IF(ISNUMBER($A14714),$A14714,IFERROR(DATEVALUE($A14714),"")))</f>
        <v/>
      </c>
      <c r="F14714" s="12">
        <f>IF($B14714="","",IF(ISNUMBER($B14714),HOUR($B14714)*2+MINUTE($B14714)/30,IFERROR(VALUE(LEFT($B14714,FIND(":",$B14714)-1))*2+VALUE(MID($B14714,FIND(":",$B14714)+1,2))/30,"")))</f>
        <v/>
      </c>
      <c r="G14714" s="12">
        <f>IF($E14714="","",IF(WEEKDAY($E14714,2)&lt;6,1,0))</f>
        <v/>
      </c>
      <c r="H14714" s="12">
        <f>IF(OR($E14714="",$F14714=""),"",IF(AND($G14714=1,$F14714&gt;='Working Hours'!$C$8,$F14714&lt;'Working Hours'!$C$9),1,0))</f>
        <v/>
      </c>
    </row>
    <row r="14715">
      <c r="A14715" s="11" t="n"/>
      <c r="B14715" s="11" t="n"/>
      <c r="C14715" s="11" t="n"/>
      <c r="E14715" s="12">
        <f>IF($A14715="","",IF(ISNUMBER($A14715),$A14715,IFERROR(DATEVALUE($A14715),"")))</f>
        <v/>
      </c>
      <c r="F14715" s="12">
        <f>IF($B14715="","",IF(ISNUMBER($B14715),HOUR($B14715)*2+MINUTE($B14715)/30,IFERROR(VALUE(LEFT($B14715,FIND(":",$B14715)-1))*2+VALUE(MID($B14715,FIND(":",$B14715)+1,2))/30,"")))</f>
        <v/>
      </c>
      <c r="G14715" s="12">
        <f>IF($E14715="","",IF(WEEKDAY($E14715,2)&lt;6,1,0))</f>
        <v/>
      </c>
      <c r="H14715" s="12">
        <f>IF(OR($E14715="",$F14715=""),"",IF(AND($G14715=1,$F14715&gt;='Working Hours'!$C$8,$F14715&lt;'Working Hours'!$C$9),1,0))</f>
        <v/>
      </c>
    </row>
    <row r="14716">
      <c r="A14716" s="11" t="n"/>
      <c r="B14716" s="11" t="n"/>
      <c r="C14716" s="11" t="n"/>
      <c r="E14716" s="12">
        <f>IF($A14716="","",IF(ISNUMBER($A14716),$A14716,IFERROR(DATEVALUE($A14716),"")))</f>
        <v/>
      </c>
      <c r="F14716" s="12">
        <f>IF($B14716="","",IF(ISNUMBER($B14716),HOUR($B14716)*2+MINUTE($B14716)/30,IFERROR(VALUE(LEFT($B14716,FIND(":",$B14716)-1))*2+VALUE(MID($B14716,FIND(":",$B14716)+1,2))/30,"")))</f>
        <v/>
      </c>
      <c r="G14716" s="12">
        <f>IF($E14716="","",IF(WEEKDAY($E14716,2)&lt;6,1,0))</f>
        <v/>
      </c>
      <c r="H14716" s="12">
        <f>IF(OR($E14716="",$F14716=""),"",IF(AND($G14716=1,$F14716&gt;='Working Hours'!$C$8,$F14716&lt;'Working Hours'!$C$9),1,0))</f>
        <v/>
      </c>
    </row>
    <row r="14717">
      <c r="A14717" s="11" t="n"/>
      <c r="B14717" s="11" t="n"/>
      <c r="C14717" s="11" t="n"/>
      <c r="E14717" s="12">
        <f>IF($A14717="","",IF(ISNUMBER($A14717),$A14717,IFERROR(DATEVALUE($A14717),"")))</f>
        <v/>
      </c>
      <c r="F14717" s="12">
        <f>IF($B14717="","",IF(ISNUMBER($B14717),HOUR($B14717)*2+MINUTE($B14717)/30,IFERROR(VALUE(LEFT($B14717,FIND(":",$B14717)-1))*2+VALUE(MID($B14717,FIND(":",$B14717)+1,2))/30,"")))</f>
        <v/>
      </c>
      <c r="G14717" s="12">
        <f>IF($E14717="","",IF(WEEKDAY($E14717,2)&lt;6,1,0))</f>
        <v/>
      </c>
      <c r="H14717" s="12">
        <f>IF(OR($E14717="",$F14717=""),"",IF(AND($G14717=1,$F14717&gt;='Working Hours'!$C$8,$F14717&lt;'Working Hours'!$C$9),1,0))</f>
        <v/>
      </c>
    </row>
    <row r="14718">
      <c r="A14718" s="11" t="n"/>
      <c r="B14718" s="11" t="n"/>
      <c r="C14718" s="11" t="n"/>
      <c r="E14718" s="12">
        <f>IF($A14718="","",IF(ISNUMBER($A14718),$A14718,IFERROR(DATEVALUE($A14718),"")))</f>
        <v/>
      </c>
      <c r="F14718" s="12">
        <f>IF($B14718="","",IF(ISNUMBER($B14718),HOUR($B14718)*2+MINUTE($B14718)/30,IFERROR(VALUE(LEFT($B14718,FIND(":",$B14718)-1))*2+VALUE(MID($B14718,FIND(":",$B14718)+1,2))/30,"")))</f>
        <v/>
      </c>
      <c r="G14718" s="12">
        <f>IF($E14718="","",IF(WEEKDAY($E14718,2)&lt;6,1,0))</f>
        <v/>
      </c>
      <c r="H14718" s="12">
        <f>IF(OR($E14718="",$F14718=""),"",IF(AND($G14718=1,$F14718&gt;='Working Hours'!$C$8,$F14718&lt;'Working Hours'!$C$9),1,0))</f>
        <v/>
      </c>
    </row>
    <row r="14719">
      <c r="A14719" s="11" t="n"/>
      <c r="B14719" s="11" t="n"/>
      <c r="C14719" s="11" t="n"/>
      <c r="E14719" s="12">
        <f>IF($A14719="","",IF(ISNUMBER($A14719),$A14719,IFERROR(DATEVALUE($A14719),"")))</f>
        <v/>
      </c>
      <c r="F14719" s="12">
        <f>IF($B14719="","",IF(ISNUMBER($B14719),HOUR($B14719)*2+MINUTE($B14719)/30,IFERROR(VALUE(LEFT($B14719,FIND(":",$B14719)-1))*2+VALUE(MID($B14719,FIND(":",$B14719)+1,2))/30,"")))</f>
        <v/>
      </c>
      <c r="G14719" s="12">
        <f>IF($E14719="","",IF(WEEKDAY($E14719,2)&lt;6,1,0))</f>
        <v/>
      </c>
      <c r="H14719" s="12">
        <f>IF(OR($E14719="",$F14719=""),"",IF(AND($G14719=1,$F14719&gt;='Working Hours'!$C$8,$F14719&lt;'Working Hours'!$C$9),1,0))</f>
        <v/>
      </c>
    </row>
    <row r="14720">
      <c r="A14720" s="11" t="n"/>
      <c r="B14720" s="11" t="n"/>
      <c r="C14720" s="11" t="n"/>
      <c r="E14720" s="12">
        <f>IF($A14720="","",IF(ISNUMBER($A14720),$A14720,IFERROR(DATEVALUE($A14720),"")))</f>
        <v/>
      </c>
      <c r="F14720" s="12">
        <f>IF($B14720="","",IF(ISNUMBER($B14720),HOUR($B14720)*2+MINUTE($B14720)/30,IFERROR(VALUE(LEFT($B14720,FIND(":",$B14720)-1))*2+VALUE(MID($B14720,FIND(":",$B14720)+1,2))/30,"")))</f>
        <v/>
      </c>
      <c r="G14720" s="12">
        <f>IF($E14720="","",IF(WEEKDAY($E14720,2)&lt;6,1,0))</f>
        <v/>
      </c>
      <c r="H14720" s="12">
        <f>IF(OR($E14720="",$F14720=""),"",IF(AND($G14720=1,$F14720&gt;='Working Hours'!$C$8,$F14720&lt;'Working Hours'!$C$9),1,0))</f>
        <v/>
      </c>
    </row>
    <row r="14721">
      <c r="A14721" s="11" t="n"/>
      <c r="B14721" s="11" t="n"/>
      <c r="C14721" s="11" t="n"/>
      <c r="E14721" s="12">
        <f>IF($A14721="","",IF(ISNUMBER($A14721),$A14721,IFERROR(DATEVALUE($A14721),"")))</f>
        <v/>
      </c>
      <c r="F14721" s="12">
        <f>IF($B14721="","",IF(ISNUMBER($B14721),HOUR($B14721)*2+MINUTE($B14721)/30,IFERROR(VALUE(LEFT($B14721,FIND(":",$B14721)-1))*2+VALUE(MID($B14721,FIND(":",$B14721)+1,2))/30,"")))</f>
        <v/>
      </c>
      <c r="G14721" s="12">
        <f>IF($E14721="","",IF(WEEKDAY($E14721,2)&lt;6,1,0))</f>
        <v/>
      </c>
      <c r="H14721" s="12">
        <f>IF(OR($E14721="",$F14721=""),"",IF(AND($G14721=1,$F14721&gt;='Working Hours'!$C$8,$F14721&lt;'Working Hours'!$C$9),1,0))</f>
        <v/>
      </c>
    </row>
    <row r="14722">
      <c r="A14722" s="11" t="n"/>
      <c r="B14722" s="11" t="n"/>
      <c r="C14722" s="11" t="n"/>
      <c r="E14722" s="12">
        <f>IF($A14722="","",IF(ISNUMBER($A14722),$A14722,IFERROR(DATEVALUE($A14722),"")))</f>
        <v/>
      </c>
      <c r="F14722" s="12">
        <f>IF($B14722="","",IF(ISNUMBER($B14722),HOUR($B14722)*2+MINUTE($B14722)/30,IFERROR(VALUE(LEFT($B14722,FIND(":",$B14722)-1))*2+VALUE(MID($B14722,FIND(":",$B14722)+1,2))/30,"")))</f>
        <v/>
      </c>
      <c r="G14722" s="12">
        <f>IF($E14722="","",IF(WEEKDAY($E14722,2)&lt;6,1,0))</f>
        <v/>
      </c>
      <c r="H14722" s="12">
        <f>IF(OR($E14722="",$F14722=""),"",IF(AND($G14722=1,$F14722&gt;='Working Hours'!$C$8,$F14722&lt;'Working Hours'!$C$9),1,0))</f>
        <v/>
      </c>
    </row>
    <row r="14723">
      <c r="A14723" s="11" t="n"/>
      <c r="B14723" s="11" t="n"/>
      <c r="C14723" s="11" t="n"/>
      <c r="E14723" s="12">
        <f>IF($A14723="","",IF(ISNUMBER($A14723),$A14723,IFERROR(DATEVALUE($A14723),"")))</f>
        <v/>
      </c>
      <c r="F14723" s="12">
        <f>IF($B14723="","",IF(ISNUMBER($B14723),HOUR($B14723)*2+MINUTE($B14723)/30,IFERROR(VALUE(LEFT($B14723,FIND(":",$B14723)-1))*2+VALUE(MID($B14723,FIND(":",$B14723)+1,2))/30,"")))</f>
        <v/>
      </c>
      <c r="G14723" s="12">
        <f>IF($E14723="","",IF(WEEKDAY($E14723,2)&lt;6,1,0))</f>
        <v/>
      </c>
      <c r="H14723" s="12">
        <f>IF(OR($E14723="",$F14723=""),"",IF(AND($G14723=1,$F14723&gt;='Working Hours'!$C$8,$F14723&lt;'Working Hours'!$C$9),1,0))</f>
        <v/>
      </c>
    </row>
    <row r="14724">
      <c r="A14724" s="11" t="n"/>
      <c r="B14724" s="11" t="n"/>
      <c r="C14724" s="11" t="n"/>
      <c r="E14724" s="12">
        <f>IF($A14724="","",IF(ISNUMBER($A14724),$A14724,IFERROR(DATEVALUE($A14724),"")))</f>
        <v/>
      </c>
      <c r="F14724" s="12">
        <f>IF($B14724="","",IF(ISNUMBER($B14724),HOUR($B14724)*2+MINUTE($B14724)/30,IFERROR(VALUE(LEFT($B14724,FIND(":",$B14724)-1))*2+VALUE(MID($B14724,FIND(":",$B14724)+1,2))/30,"")))</f>
        <v/>
      </c>
      <c r="G14724" s="12">
        <f>IF($E14724="","",IF(WEEKDAY($E14724,2)&lt;6,1,0))</f>
        <v/>
      </c>
      <c r="H14724" s="12">
        <f>IF(OR($E14724="",$F14724=""),"",IF(AND($G14724=1,$F14724&gt;='Working Hours'!$C$8,$F14724&lt;'Working Hours'!$C$9),1,0))</f>
        <v/>
      </c>
    </row>
    <row r="14725">
      <c r="A14725" s="11" t="n"/>
      <c r="B14725" s="11" t="n"/>
      <c r="C14725" s="11" t="n"/>
      <c r="E14725" s="12">
        <f>IF($A14725="","",IF(ISNUMBER($A14725),$A14725,IFERROR(DATEVALUE($A14725),"")))</f>
        <v/>
      </c>
      <c r="F14725" s="12">
        <f>IF($B14725="","",IF(ISNUMBER($B14725),HOUR($B14725)*2+MINUTE($B14725)/30,IFERROR(VALUE(LEFT($B14725,FIND(":",$B14725)-1))*2+VALUE(MID($B14725,FIND(":",$B14725)+1,2))/30,"")))</f>
        <v/>
      </c>
      <c r="G14725" s="12">
        <f>IF($E14725="","",IF(WEEKDAY($E14725,2)&lt;6,1,0))</f>
        <v/>
      </c>
      <c r="H14725" s="12">
        <f>IF(OR($E14725="",$F14725=""),"",IF(AND($G14725=1,$F14725&gt;='Working Hours'!$C$8,$F14725&lt;'Working Hours'!$C$9),1,0))</f>
        <v/>
      </c>
    </row>
    <row r="14726">
      <c r="A14726" s="11" t="n"/>
      <c r="B14726" s="11" t="n"/>
      <c r="C14726" s="11" t="n"/>
      <c r="E14726" s="12">
        <f>IF($A14726="","",IF(ISNUMBER($A14726),$A14726,IFERROR(DATEVALUE($A14726),"")))</f>
        <v/>
      </c>
      <c r="F14726" s="12">
        <f>IF($B14726="","",IF(ISNUMBER($B14726),HOUR($B14726)*2+MINUTE($B14726)/30,IFERROR(VALUE(LEFT($B14726,FIND(":",$B14726)-1))*2+VALUE(MID($B14726,FIND(":",$B14726)+1,2))/30,"")))</f>
        <v/>
      </c>
      <c r="G14726" s="12">
        <f>IF($E14726="","",IF(WEEKDAY($E14726,2)&lt;6,1,0))</f>
        <v/>
      </c>
      <c r="H14726" s="12">
        <f>IF(OR($E14726="",$F14726=""),"",IF(AND($G14726=1,$F14726&gt;='Working Hours'!$C$8,$F14726&lt;'Working Hours'!$C$9),1,0))</f>
        <v/>
      </c>
    </row>
    <row r="14727">
      <c r="A14727" s="11" t="n"/>
      <c r="B14727" s="11" t="n"/>
      <c r="C14727" s="11" t="n"/>
      <c r="E14727" s="12">
        <f>IF($A14727="","",IF(ISNUMBER($A14727),$A14727,IFERROR(DATEVALUE($A14727),"")))</f>
        <v/>
      </c>
      <c r="F14727" s="12">
        <f>IF($B14727="","",IF(ISNUMBER($B14727),HOUR($B14727)*2+MINUTE($B14727)/30,IFERROR(VALUE(LEFT($B14727,FIND(":",$B14727)-1))*2+VALUE(MID($B14727,FIND(":",$B14727)+1,2))/30,"")))</f>
        <v/>
      </c>
      <c r="G14727" s="12">
        <f>IF($E14727="","",IF(WEEKDAY($E14727,2)&lt;6,1,0))</f>
        <v/>
      </c>
      <c r="H14727" s="12">
        <f>IF(OR($E14727="",$F14727=""),"",IF(AND($G14727=1,$F14727&gt;='Working Hours'!$C$8,$F14727&lt;'Working Hours'!$C$9),1,0))</f>
        <v/>
      </c>
    </row>
    <row r="14728">
      <c r="A14728" s="11" t="n"/>
      <c r="B14728" s="11" t="n"/>
      <c r="C14728" s="11" t="n"/>
      <c r="E14728" s="12">
        <f>IF($A14728="","",IF(ISNUMBER($A14728),$A14728,IFERROR(DATEVALUE($A14728),"")))</f>
        <v/>
      </c>
      <c r="F14728" s="12">
        <f>IF($B14728="","",IF(ISNUMBER($B14728),HOUR($B14728)*2+MINUTE($B14728)/30,IFERROR(VALUE(LEFT($B14728,FIND(":",$B14728)-1))*2+VALUE(MID($B14728,FIND(":",$B14728)+1,2))/30,"")))</f>
        <v/>
      </c>
      <c r="G14728" s="12">
        <f>IF($E14728="","",IF(WEEKDAY($E14728,2)&lt;6,1,0))</f>
        <v/>
      </c>
      <c r="H14728" s="12">
        <f>IF(OR($E14728="",$F14728=""),"",IF(AND($G14728=1,$F14728&gt;='Working Hours'!$C$8,$F14728&lt;'Working Hours'!$C$9),1,0))</f>
        <v/>
      </c>
    </row>
    <row r="14729">
      <c r="A14729" s="11" t="n"/>
      <c r="B14729" s="11" t="n"/>
      <c r="C14729" s="11" t="n"/>
      <c r="E14729" s="12">
        <f>IF($A14729="","",IF(ISNUMBER($A14729),$A14729,IFERROR(DATEVALUE($A14729),"")))</f>
        <v/>
      </c>
      <c r="F14729" s="12">
        <f>IF($B14729="","",IF(ISNUMBER($B14729),HOUR($B14729)*2+MINUTE($B14729)/30,IFERROR(VALUE(LEFT($B14729,FIND(":",$B14729)-1))*2+VALUE(MID($B14729,FIND(":",$B14729)+1,2))/30,"")))</f>
        <v/>
      </c>
      <c r="G14729" s="12">
        <f>IF($E14729="","",IF(WEEKDAY($E14729,2)&lt;6,1,0))</f>
        <v/>
      </c>
      <c r="H14729" s="12">
        <f>IF(OR($E14729="",$F14729=""),"",IF(AND($G14729=1,$F14729&gt;='Working Hours'!$C$8,$F14729&lt;'Working Hours'!$C$9),1,0))</f>
        <v/>
      </c>
    </row>
    <row r="14730">
      <c r="A14730" s="11" t="n"/>
      <c r="B14730" s="11" t="n"/>
      <c r="C14730" s="11" t="n"/>
      <c r="E14730" s="12">
        <f>IF($A14730="","",IF(ISNUMBER($A14730),$A14730,IFERROR(DATEVALUE($A14730),"")))</f>
        <v/>
      </c>
      <c r="F14730" s="12">
        <f>IF($B14730="","",IF(ISNUMBER($B14730),HOUR($B14730)*2+MINUTE($B14730)/30,IFERROR(VALUE(LEFT($B14730,FIND(":",$B14730)-1))*2+VALUE(MID($B14730,FIND(":",$B14730)+1,2))/30,"")))</f>
        <v/>
      </c>
      <c r="G14730" s="12">
        <f>IF($E14730="","",IF(WEEKDAY($E14730,2)&lt;6,1,0))</f>
        <v/>
      </c>
      <c r="H14730" s="12">
        <f>IF(OR($E14730="",$F14730=""),"",IF(AND($G14730=1,$F14730&gt;='Working Hours'!$C$8,$F14730&lt;'Working Hours'!$C$9),1,0))</f>
        <v/>
      </c>
    </row>
    <row r="14731">
      <c r="A14731" s="11" t="n"/>
      <c r="B14731" s="11" t="n"/>
      <c r="C14731" s="11" t="n"/>
      <c r="E14731" s="12">
        <f>IF($A14731="","",IF(ISNUMBER($A14731),$A14731,IFERROR(DATEVALUE($A14731),"")))</f>
        <v/>
      </c>
      <c r="F14731" s="12">
        <f>IF($B14731="","",IF(ISNUMBER($B14731),HOUR($B14731)*2+MINUTE($B14731)/30,IFERROR(VALUE(LEFT($B14731,FIND(":",$B14731)-1))*2+VALUE(MID($B14731,FIND(":",$B14731)+1,2))/30,"")))</f>
        <v/>
      </c>
      <c r="G14731" s="12">
        <f>IF($E14731="","",IF(WEEKDAY($E14731,2)&lt;6,1,0))</f>
        <v/>
      </c>
      <c r="H14731" s="12">
        <f>IF(OR($E14731="",$F14731=""),"",IF(AND($G14731=1,$F14731&gt;='Working Hours'!$C$8,$F14731&lt;'Working Hours'!$C$9),1,0))</f>
        <v/>
      </c>
    </row>
    <row r="14732">
      <c r="A14732" s="11" t="n"/>
      <c r="B14732" s="11" t="n"/>
      <c r="C14732" s="11" t="n"/>
      <c r="E14732" s="12">
        <f>IF($A14732="","",IF(ISNUMBER($A14732),$A14732,IFERROR(DATEVALUE($A14732),"")))</f>
        <v/>
      </c>
      <c r="F14732" s="12">
        <f>IF($B14732="","",IF(ISNUMBER($B14732),HOUR($B14732)*2+MINUTE($B14732)/30,IFERROR(VALUE(LEFT($B14732,FIND(":",$B14732)-1))*2+VALUE(MID($B14732,FIND(":",$B14732)+1,2))/30,"")))</f>
        <v/>
      </c>
      <c r="G14732" s="12">
        <f>IF($E14732="","",IF(WEEKDAY($E14732,2)&lt;6,1,0))</f>
        <v/>
      </c>
      <c r="H14732" s="12">
        <f>IF(OR($E14732="",$F14732=""),"",IF(AND($G14732=1,$F14732&gt;='Working Hours'!$C$8,$F14732&lt;'Working Hours'!$C$9),1,0))</f>
        <v/>
      </c>
    </row>
    <row r="14733">
      <c r="A14733" s="11" t="n"/>
      <c r="B14733" s="11" t="n"/>
      <c r="C14733" s="11" t="n"/>
      <c r="E14733" s="12">
        <f>IF($A14733="","",IF(ISNUMBER($A14733),$A14733,IFERROR(DATEVALUE($A14733),"")))</f>
        <v/>
      </c>
      <c r="F14733" s="12">
        <f>IF($B14733="","",IF(ISNUMBER($B14733),HOUR($B14733)*2+MINUTE($B14733)/30,IFERROR(VALUE(LEFT($B14733,FIND(":",$B14733)-1))*2+VALUE(MID($B14733,FIND(":",$B14733)+1,2))/30,"")))</f>
        <v/>
      </c>
      <c r="G14733" s="12">
        <f>IF($E14733="","",IF(WEEKDAY($E14733,2)&lt;6,1,0))</f>
        <v/>
      </c>
      <c r="H14733" s="12">
        <f>IF(OR($E14733="",$F14733=""),"",IF(AND($G14733=1,$F14733&gt;='Working Hours'!$C$8,$F14733&lt;'Working Hours'!$C$9),1,0))</f>
        <v/>
      </c>
    </row>
    <row r="14734">
      <c r="A14734" s="11" t="n"/>
      <c r="B14734" s="11" t="n"/>
      <c r="C14734" s="11" t="n"/>
      <c r="E14734" s="12">
        <f>IF($A14734="","",IF(ISNUMBER($A14734),$A14734,IFERROR(DATEVALUE($A14734),"")))</f>
        <v/>
      </c>
      <c r="F14734" s="12">
        <f>IF($B14734="","",IF(ISNUMBER($B14734),HOUR($B14734)*2+MINUTE($B14734)/30,IFERROR(VALUE(LEFT($B14734,FIND(":",$B14734)-1))*2+VALUE(MID($B14734,FIND(":",$B14734)+1,2))/30,"")))</f>
        <v/>
      </c>
      <c r="G14734" s="12">
        <f>IF($E14734="","",IF(WEEKDAY($E14734,2)&lt;6,1,0))</f>
        <v/>
      </c>
      <c r="H14734" s="12">
        <f>IF(OR($E14734="",$F14734=""),"",IF(AND($G14734=1,$F14734&gt;='Working Hours'!$C$8,$F14734&lt;'Working Hours'!$C$9),1,0))</f>
        <v/>
      </c>
    </row>
    <row r="14735">
      <c r="A14735" s="11" t="n"/>
      <c r="B14735" s="11" t="n"/>
      <c r="C14735" s="11" t="n"/>
      <c r="E14735" s="12">
        <f>IF($A14735="","",IF(ISNUMBER($A14735),$A14735,IFERROR(DATEVALUE($A14735),"")))</f>
        <v/>
      </c>
      <c r="F14735" s="12">
        <f>IF($B14735="","",IF(ISNUMBER($B14735),HOUR($B14735)*2+MINUTE($B14735)/30,IFERROR(VALUE(LEFT($B14735,FIND(":",$B14735)-1))*2+VALUE(MID($B14735,FIND(":",$B14735)+1,2))/30,"")))</f>
        <v/>
      </c>
      <c r="G14735" s="12">
        <f>IF($E14735="","",IF(WEEKDAY($E14735,2)&lt;6,1,0))</f>
        <v/>
      </c>
      <c r="H14735" s="12">
        <f>IF(OR($E14735="",$F14735=""),"",IF(AND($G14735=1,$F14735&gt;='Working Hours'!$C$8,$F14735&lt;'Working Hours'!$C$9),1,0))</f>
        <v/>
      </c>
    </row>
    <row r="14736">
      <c r="A14736" s="11" t="n"/>
      <c r="B14736" s="11" t="n"/>
      <c r="C14736" s="11" t="n"/>
      <c r="E14736" s="12">
        <f>IF($A14736="","",IF(ISNUMBER($A14736),$A14736,IFERROR(DATEVALUE($A14736),"")))</f>
        <v/>
      </c>
      <c r="F14736" s="12">
        <f>IF($B14736="","",IF(ISNUMBER($B14736),HOUR($B14736)*2+MINUTE($B14736)/30,IFERROR(VALUE(LEFT($B14736,FIND(":",$B14736)-1))*2+VALUE(MID($B14736,FIND(":",$B14736)+1,2))/30,"")))</f>
        <v/>
      </c>
      <c r="G14736" s="12">
        <f>IF($E14736="","",IF(WEEKDAY($E14736,2)&lt;6,1,0))</f>
        <v/>
      </c>
      <c r="H14736" s="12">
        <f>IF(OR($E14736="",$F14736=""),"",IF(AND($G14736=1,$F14736&gt;='Working Hours'!$C$8,$F14736&lt;'Working Hours'!$C$9),1,0))</f>
        <v/>
      </c>
    </row>
    <row r="14737">
      <c r="A14737" s="11" t="n"/>
      <c r="B14737" s="11" t="n"/>
      <c r="C14737" s="11" t="n"/>
      <c r="E14737" s="12">
        <f>IF($A14737="","",IF(ISNUMBER($A14737),$A14737,IFERROR(DATEVALUE($A14737),"")))</f>
        <v/>
      </c>
      <c r="F14737" s="12">
        <f>IF($B14737="","",IF(ISNUMBER($B14737),HOUR($B14737)*2+MINUTE($B14737)/30,IFERROR(VALUE(LEFT($B14737,FIND(":",$B14737)-1))*2+VALUE(MID($B14737,FIND(":",$B14737)+1,2))/30,"")))</f>
        <v/>
      </c>
      <c r="G14737" s="12">
        <f>IF($E14737="","",IF(WEEKDAY($E14737,2)&lt;6,1,0))</f>
        <v/>
      </c>
      <c r="H14737" s="12">
        <f>IF(OR($E14737="",$F14737=""),"",IF(AND($G14737=1,$F14737&gt;='Working Hours'!$C$8,$F14737&lt;'Working Hours'!$C$9),1,0))</f>
        <v/>
      </c>
    </row>
    <row r="14738">
      <c r="A14738" s="11" t="n"/>
      <c r="B14738" s="11" t="n"/>
      <c r="C14738" s="11" t="n"/>
      <c r="E14738" s="12">
        <f>IF($A14738="","",IF(ISNUMBER($A14738),$A14738,IFERROR(DATEVALUE($A14738),"")))</f>
        <v/>
      </c>
      <c r="F14738" s="12">
        <f>IF($B14738="","",IF(ISNUMBER($B14738),HOUR($B14738)*2+MINUTE($B14738)/30,IFERROR(VALUE(LEFT($B14738,FIND(":",$B14738)-1))*2+VALUE(MID($B14738,FIND(":",$B14738)+1,2))/30,"")))</f>
        <v/>
      </c>
      <c r="G14738" s="12">
        <f>IF($E14738="","",IF(WEEKDAY($E14738,2)&lt;6,1,0))</f>
        <v/>
      </c>
      <c r="H14738" s="12">
        <f>IF(OR($E14738="",$F14738=""),"",IF(AND($G14738=1,$F14738&gt;='Working Hours'!$C$8,$F14738&lt;'Working Hours'!$C$9),1,0))</f>
        <v/>
      </c>
    </row>
    <row r="14739">
      <c r="A14739" s="11" t="n"/>
      <c r="B14739" s="11" t="n"/>
      <c r="C14739" s="11" t="n"/>
      <c r="E14739" s="12">
        <f>IF($A14739="","",IF(ISNUMBER($A14739),$A14739,IFERROR(DATEVALUE($A14739),"")))</f>
        <v/>
      </c>
      <c r="F14739" s="12">
        <f>IF($B14739="","",IF(ISNUMBER($B14739),HOUR($B14739)*2+MINUTE($B14739)/30,IFERROR(VALUE(LEFT($B14739,FIND(":",$B14739)-1))*2+VALUE(MID($B14739,FIND(":",$B14739)+1,2))/30,"")))</f>
        <v/>
      </c>
      <c r="G14739" s="12">
        <f>IF($E14739="","",IF(WEEKDAY($E14739,2)&lt;6,1,0))</f>
        <v/>
      </c>
      <c r="H14739" s="12">
        <f>IF(OR($E14739="",$F14739=""),"",IF(AND($G14739=1,$F14739&gt;='Working Hours'!$C$8,$F14739&lt;'Working Hours'!$C$9),1,0))</f>
        <v/>
      </c>
    </row>
    <row r="14740">
      <c r="A14740" s="11" t="n"/>
      <c r="B14740" s="11" t="n"/>
      <c r="C14740" s="11" t="n"/>
      <c r="E14740" s="12">
        <f>IF($A14740="","",IF(ISNUMBER($A14740),$A14740,IFERROR(DATEVALUE($A14740),"")))</f>
        <v/>
      </c>
      <c r="F14740" s="12">
        <f>IF($B14740="","",IF(ISNUMBER($B14740),HOUR($B14740)*2+MINUTE($B14740)/30,IFERROR(VALUE(LEFT($B14740,FIND(":",$B14740)-1))*2+VALUE(MID($B14740,FIND(":",$B14740)+1,2))/30,"")))</f>
        <v/>
      </c>
      <c r="G14740" s="12">
        <f>IF($E14740="","",IF(WEEKDAY($E14740,2)&lt;6,1,0))</f>
        <v/>
      </c>
      <c r="H14740" s="12">
        <f>IF(OR($E14740="",$F14740=""),"",IF(AND($G14740=1,$F14740&gt;='Working Hours'!$C$8,$F14740&lt;'Working Hours'!$C$9),1,0))</f>
        <v/>
      </c>
    </row>
    <row r="14741">
      <c r="A14741" s="11" t="n"/>
      <c r="B14741" s="11" t="n"/>
      <c r="C14741" s="11" t="n"/>
      <c r="E14741" s="12">
        <f>IF($A14741="","",IF(ISNUMBER($A14741),$A14741,IFERROR(DATEVALUE($A14741),"")))</f>
        <v/>
      </c>
      <c r="F14741" s="12">
        <f>IF($B14741="","",IF(ISNUMBER($B14741),HOUR($B14741)*2+MINUTE($B14741)/30,IFERROR(VALUE(LEFT($B14741,FIND(":",$B14741)-1))*2+VALUE(MID($B14741,FIND(":",$B14741)+1,2))/30,"")))</f>
        <v/>
      </c>
      <c r="G14741" s="12">
        <f>IF($E14741="","",IF(WEEKDAY($E14741,2)&lt;6,1,0))</f>
        <v/>
      </c>
      <c r="H14741" s="12">
        <f>IF(OR($E14741="",$F14741=""),"",IF(AND($G14741=1,$F14741&gt;='Working Hours'!$C$8,$F14741&lt;'Working Hours'!$C$9),1,0))</f>
        <v/>
      </c>
    </row>
    <row r="14742">
      <c r="A14742" s="11" t="n"/>
      <c r="B14742" s="11" t="n"/>
      <c r="C14742" s="11" t="n"/>
      <c r="E14742" s="12">
        <f>IF($A14742="","",IF(ISNUMBER($A14742),$A14742,IFERROR(DATEVALUE($A14742),"")))</f>
        <v/>
      </c>
      <c r="F14742" s="12">
        <f>IF($B14742="","",IF(ISNUMBER($B14742),HOUR($B14742)*2+MINUTE($B14742)/30,IFERROR(VALUE(LEFT($B14742,FIND(":",$B14742)-1))*2+VALUE(MID($B14742,FIND(":",$B14742)+1,2))/30,"")))</f>
        <v/>
      </c>
      <c r="G14742" s="12">
        <f>IF($E14742="","",IF(WEEKDAY($E14742,2)&lt;6,1,0))</f>
        <v/>
      </c>
      <c r="H14742" s="12">
        <f>IF(OR($E14742="",$F14742=""),"",IF(AND($G14742=1,$F14742&gt;='Working Hours'!$C$8,$F14742&lt;'Working Hours'!$C$9),1,0))</f>
        <v/>
      </c>
    </row>
    <row r="14743">
      <c r="A14743" s="11" t="n"/>
      <c r="B14743" s="11" t="n"/>
      <c r="C14743" s="11" t="n"/>
      <c r="E14743" s="12">
        <f>IF($A14743="","",IF(ISNUMBER($A14743),$A14743,IFERROR(DATEVALUE($A14743),"")))</f>
        <v/>
      </c>
      <c r="F14743" s="12">
        <f>IF($B14743="","",IF(ISNUMBER($B14743),HOUR($B14743)*2+MINUTE($B14743)/30,IFERROR(VALUE(LEFT($B14743,FIND(":",$B14743)-1))*2+VALUE(MID($B14743,FIND(":",$B14743)+1,2))/30,"")))</f>
        <v/>
      </c>
      <c r="G14743" s="12">
        <f>IF($E14743="","",IF(WEEKDAY($E14743,2)&lt;6,1,0))</f>
        <v/>
      </c>
      <c r="H14743" s="12">
        <f>IF(OR($E14743="",$F14743=""),"",IF(AND($G14743=1,$F14743&gt;='Working Hours'!$C$8,$F14743&lt;'Working Hours'!$C$9),1,0))</f>
        <v/>
      </c>
    </row>
    <row r="14744">
      <c r="A14744" s="11" t="n"/>
      <c r="B14744" s="11" t="n"/>
      <c r="C14744" s="11" t="n"/>
      <c r="E14744" s="12">
        <f>IF($A14744="","",IF(ISNUMBER($A14744),$A14744,IFERROR(DATEVALUE($A14744),"")))</f>
        <v/>
      </c>
      <c r="F14744" s="12">
        <f>IF($B14744="","",IF(ISNUMBER($B14744),HOUR($B14744)*2+MINUTE($B14744)/30,IFERROR(VALUE(LEFT($B14744,FIND(":",$B14744)-1))*2+VALUE(MID($B14744,FIND(":",$B14744)+1,2))/30,"")))</f>
        <v/>
      </c>
      <c r="G14744" s="12">
        <f>IF($E14744="","",IF(WEEKDAY($E14744,2)&lt;6,1,0))</f>
        <v/>
      </c>
      <c r="H14744" s="12">
        <f>IF(OR($E14744="",$F14744=""),"",IF(AND($G14744=1,$F14744&gt;='Working Hours'!$C$8,$F14744&lt;'Working Hours'!$C$9),1,0))</f>
        <v/>
      </c>
    </row>
    <row r="14745">
      <c r="A14745" s="11" t="n"/>
      <c r="B14745" s="11" t="n"/>
      <c r="C14745" s="11" t="n"/>
      <c r="E14745" s="12">
        <f>IF($A14745="","",IF(ISNUMBER($A14745),$A14745,IFERROR(DATEVALUE($A14745),"")))</f>
        <v/>
      </c>
      <c r="F14745" s="12">
        <f>IF($B14745="","",IF(ISNUMBER($B14745),HOUR($B14745)*2+MINUTE($B14745)/30,IFERROR(VALUE(LEFT($B14745,FIND(":",$B14745)-1))*2+VALUE(MID($B14745,FIND(":",$B14745)+1,2))/30,"")))</f>
        <v/>
      </c>
      <c r="G14745" s="12">
        <f>IF($E14745="","",IF(WEEKDAY($E14745,2)&lt;6,1,0))</f>
        <v/>
      </c>
      <c r="H14745" s="12">
        <f>IF(OR($E14745="",$F14745=""),"",IF(AND($G14745=1,$F14745&gt;='Working Hours'!$C$8,$F14745&lt;'Working Hours'!$C$9),1,0))</f>
        <v/>
      </c>
    </row>
    <row r="14746">
      <c r="A14746" s="11" t="n"/>
      <c r="B14746" s="11" t="n"/>
      <c r="C14746" s="11" t="n"/>
      <c r="E14746" s="12">
        <f>IF($A14746="","",IF(ISNUMBER($A14746),$A14746,IFERROR(DATEVALUE($A14746),"")))</f>
        <v/>
      </c>
      <c r="F14746" s="12">
        <f>IF($B14746="","",IF(ISNUMBER($B14746),HOUR($B14746)*2+MINUTE($B14746)/30,IFERROR(VALUE(LEFT($B14746,FIND(":",$B14746)-1))*2+VALUE(MID($B14746,FIND(":",$B14746)+1,2))/30,"")))</f>
        <v/>
      </c>
      <c r="G14746" s="12">
        <f>IF($E14746="","",IF(WEEKDAY($E14746,2)&lt;6,1,0))</f>
        <v/>
      </c>
      <c r="H14746" s="12">
        <f>IF(OR($E14746="",$F14746=""),"",IF(AND($G14746=1,$F14746&gt;='Working Hours'!$C$8,$F14746&lt;'Working Hours'!$C$9),1,0))</f>
        <v/>
      </c>
    </row>
    <row r="14747">
      <c r="A14747" s="11" t="n"/>
      <c r="B14747" s="11" t="n"/>
      <c r="C14747" s="11" t="n"/>
      <c r="E14747" s="12">
        <f>IF($A14747="","",IF(ISNUMBER($A14747),$A14747,IFERROR(DATEVALUE($A14747),"")))</f>
        <v/>
      </c>
      <c r="F14747" s="12">
        <f>IF($B14747="","",IF(ISNUMBER($B14747),HOUR($B14747)*2+MINUTE($B14747)/30,IFERROR(VALUE(LEFT($B14747,FIND(":",$B14747)-1))*2+VALUE(MID($B14747,FIND(":",$B14747)+1,2))/30,"")))</f>
        <v/>
      </c>
      <c r="G14747" s="12">
        <f>IF($E14747="","",IF(WEEKDAY($E14747,2)&lt;6,1,0))</f>
        <v/>
      </c>
      <c r="H14747" s="12">
        <f>IF(OR($E14747="",$F14747=""),"",IF(AND($G14747=1,$F14747&gt;='Working Hours'!$C$8,$F14747&lt;'Working Hours'!$C$9),1,0))</f>
        <v/>
      </c>
    </row>
    <row r="14748">
      <c r="A14748" s="11" t="n"/>
      <c r="B14748" s="11" t="n"/>
      <c r="C14748" s="11" t="n"/>
      <c r="E14748" s="12">
        <f>IF($A14748="","",IF(ISNUMBER($A14748),$A14748,IFERROR(DATEVALUE($A14748),"")))</f>
        <v/>
      </c>
      <c r="F14748" s="12">
        <f>IF($B14748="","",IF(ISNUMBER($B14748),HOUR($B14748)*2+MINUTE($B14748)/30,IFERROR(VALUE(LEFT($B14748,FIND(":",$B14748)-1))*2+VALUE(MID($B14748,FIND(":",$B14748)+1,2))/30,"")))</f>
        <v/>
      </c>
      <c r="G14748" s="12">
        <f>IF($E14748="","",IF(WEEKDAY($E14748,2)&lt;6,1,0))</f>
        <v/>
      </c>
      <c r="H14748" s="12">
        <f>IF(OR($E14748="",$F14748=""),"",IF(AND($G14748=1,$F14748&gt;='Working Hours'!$C$8,$F14748&lt;'Working Hours'!$C$9),1,0))</f>
        <v/>
      </c>
    </row>
    <row r="14749">
      <c r="A14749" s="11" t="n"/>
      <c r="B14749" s="11" t="n"/>
      <c r="C14749" s="11" t="n"/>
      <c r="E14749" s="12">
        <f>IF($A14749="","",IF(ISNUMBER($A14749),$A14749,IFERROR(DATEVALUE($A14749),"")))</f>
        <v/>
      </c>
      <c r="F14749" s="12">
        <f>IF($B14749="","",IF(ISNUMBER($B14749),HOUR($B14749)*2+MINUTE($B14749)/30,IFERROR(VALUE(LEFT($B14749,FIND(":",$B14749)-1))*2+VALUE(MID($B14749,FIND(":",$B14749)+1,2))/30,"")))</f>
        <v/>
      </c>
      <c r="G14749" s="12">
        <f>IF($E14749="","",IF(WEEKDAY($E14749,2)&lt;6,1,0))</f>
        <v/>
      </c>
      <c r="H14749" s="12">
        <f>IF(OR($E14749="",$F14749=""),"",IF(AND($G14749=1,$F14749&gt;='Working Hours'!$C$8,$F14749&lt;'Working Hours'!$C$9),1,0))</f>
        <v/>
      </c>
    </row>
    <row r="14750">
      <c r="A14750" s="11" t="n"/>
      <c r="B14750" s="11" t="n"/>
      <c r="C14750" s="11" t="n"/>
      <c r="E14750" s="12">
        <f>IF($A14750="","",IF(ISNUMBER($A14750),$A14750,IFERROR(DATEVALUE($A14750),"")))</f>
        <v/>
      </c>
      <c r="F14750" s="12">
        <f>IF($B14750="","",IF(ISNUMBER($B14750),HOUR($B14750)*2+MINUTE($B14750)/30,IFERROR(VALUE(LEFT($B14750,FIND(":",$B14750)-1))*2+VALUE(MID($B14750,FIND(":",$B14750)+1,2))/30,"")))</f>
        <v/>
      </c>
      <c r="G14750" s="12">
        <f>IF($E14750="","",IF(WEEKDAY($E14750,2)&lt;6,1,0))</f>
        <v/>
      </c>
      <c r="H14750" s="12">
        <f>IF(OR($E14750="",$F14750=""),"",IF(AND($G14750=1,$F14750&gt;='Working Hours'!$C$8,$F14750&lt;'Working Hours'!$C$9),1,0))</f>
        <v/>
      </c>
    </row>
    <row r="14751">
      <c r="A14751" s="11" t="n"/>
      <c r="B14751" s="11" t="n"/>
      <c r="C14751" s="11" t="n"/>
      <c r="E14751" s="12">
        <f>IF($A14751="","",IF(ISNUMBER($A14751),$A14751,IFERROR(DATEVALUE($A14751),"")))</f>
        <v/>
      </c>
      <c r="F14751" s="12">
        <f>IF($B14751="","",IF(ISNUMBER($B14751),HOUR($B14751)*2+MINUTE($B14751)/30,IFERROR(VALUE(LEFT($B14751,FIND(":",$B14751)-1))*2+VALUE(MID($B14751,FIND(":",$B14751)+1,2))/30,"")))</f>
        <v/>
      </c>
      <c r="G14751" s="12">
        <f>IF($E14751="","",IF(WEEKDAY($E14751,2)&lt;6,1,0))</f>
        <v/>
      </c>
      <c r="H14751" s="12">
        <f>IF(OR($E14751="",$F14751=""),"",IF(AND($G14751=1,$F14751&gt;='Working Hours'!$C$8,$F14751&lt;'Working Hours'!$C$9),1,0))</f>
        <v/>
      </c>
    </row>
    <row r="14752">
      <c r="A14752" s="11" t="n"/>
      <c r="B14752" s="11" t="n"/>
      <c r="C14752" s="11" t="n"/>
      <c r="E14752" s="12">
        <f>IF($A14752="","",IF(ISNUMBER($A14752),$A14752,IFERROR(DATEVALUE($A14752),"")))</f>
        <v/>
      </c>
      <c r="F14752" s="12">
        <f>IF($B14752="","",IF(ISNUMBER($B14752),HOUR($B14752)*2+MINUTE($B14752)/30,IFERROR(VALUE(LEFT($B14752,FIND(":",$B14752)-1))*2+VALUE(MID($B14752,FIND(":",$B14752)+1,2))/30,"")))</f>
        <v/>
      </c>
      <c r="G14752" s="12">
        <f>IF($E14752="","",IF(WEEKDAY($E14752,2)&lt;6,1,0))</f>
        <v/>
      </c>
      <c r="H14752" s="12">
        <f>IF(OR($E14752="",$F14752=""),"",IF(AND($G14752=1,$F14752&gt;='Working Hours'!$C$8,$F14752&lt;'Working Hours'!$C$9),1,0))</f>
        <v/>
      </c>
    </row>
    <row r="14753">
      <c r="A14753" s="11" t="n"/>
      <c r="B14753" s="11" t="n"/>
      <c r="C14753" s="11" t="n"/>
      <c r="E14753" s="12">
        <f>IF($A14753="","",IF(ISNUMBER($A14753),$A14753,IFERROR(DATEVALUE($A14753),"")))</f>
        <v/>
      </c>
      <c r="F14753" s="12">
        <f>IF($B14753="","",IF(ISNUMBER($B14753),HOUR($B14753)*2+MINUTE($B14753)/30,IFERROR(VALUE(LEFT($B14753,FIND(":",$B14753)-1))*2+VALUE(MID($B14753,FIND(":",$B14753)+1,2))/30,"")))</f>
        <v/>
      </c>
      <c r="G14753" s="12">
        <f>IF($E14753="","",IF(WEEKDAY($E14753,2)&lt;6,1,0))</f>
        <v/>
      </c>
      <c r="H14753" s="12">
        <f>IF(OR($E14753="",$F14753=""),"",IF(AND($G14753=1,$F14753&gt;='Working Hours'!$C$8,$F14753&lt;'Working Hours'!$C$9),1,0))</f>
        <v/>
      </c>
    </row>
    <row r="14754">
      <c r="A14754" s="11" t="n"/>
      <c r="B14754" s="11" t="n"/>
      <c r="C14754" s="11" t="n"/>
      <c r="E14754" s="12">
        <f>IF($A14754="","",IF(ISNUMBER($A14754),$A14754,IFERROR(DATEVALUE($A14754),"")))</f>
        <v/>
      </c>
      <c r="F14754" s="12">
        <f>IF($B14754="","",IF(ISNUMBER($B14754),HOUR($B14754)*2+MINUTE($B14754)/30,IFERROR(VALUE(LEFT($B14754,FIND(":",$B14754)-1))*2+VALUE(MID($B14754,FIND(":",$B14754)+1,2))/30,"")))</f>
        <v/>
      </c>
      <c r="G14754" s="12">
        <f>IF($E14754="","",IF(WEEKDAY($E14754,2)&lt;6,1,0))</f>
        <v/>
      </c>
      <c r="H14754" s="12">
        <f>IF(OR($E14754="",$F14754=""),"",IF(AND($G14754=1,$F14754&gt;='Working Hours'!$C$8,$F14754&lt;'Working Hours'!$C$9),1,0))</f>
        <v/>
      </c>
    </row>
    <row r="14755">
      <c r="A14755" s="11" t="n"/>
      <c r="B14755" s="11" t="n"/>
      <c r="C14755" s="11" t="n"/>
      <c r="E14755" s="12">
        <f>IF($A14755="","",IF(ISNUMBER($A14755),$A14755,IFERROR(DATEVALUE($A14755),"")))</f>
        <v/>
      </c>
      <c r="F14755" s="12">
        <f>IF($B14755="","",IF(ISNUMBER($B14755),HOUR($B14755)*2+MINUTE($B14755)/30,IFERROR(VALUE(LEFT($B14755,FIND(":",$B14755)-1))*2+VALUE(MID($B14755,FIND(":",$B14755)+1,2))/30,"")))</f>
        <v/>
      </c>
      <c r="G14755" s="12">
        <f>IF($E14755="","",IF(WEEKDAY($E14755,2)&lt;6,1,0))</f>
        <v/>
      </c>
      <c r="H14755" s="12">
        <f>IF(OR($E14755="",$F14755=""),"",IF(AND($G14755=1,$F14755&gt;='Working Hours'!$C$8,$F14755&lt;'Working Hours'!$C$9),1,0))</f>
        <v/>
      </c>
    </row>
    <row r="14756">
      <c r="A14756" s="11" t="n"/>
      <c r="B14756" s="11" t="n"/>
      <c r="C14756" s="11" t="n"/>
      <c r="E14756" s="12">
        <f>IF($A14756="","",IF(ISNUMBER($A14756),$A14756,IFERROR(DATEVALUE($A14756),"")))</f>
        <v/>
      </c>
      <c r="F14756" s="12">
        <f>IF($B14756="","",IF(ISNUMBER($B14756),HOUR($B14756)*2+MINUTE($B14756)/30,IFERROR(VALUE(LEFT($B14756,FIND(":",$B14756)-1))*2+VALUE(MID($B14756,FIND(":",$B14756)+1,2))/30,"")))</f>
        <v/>
      </c>
      <c r="G14756" s="12">
        <f>IF($E14756="","",IF(WEEKDAY($E14756,2)&lt;6,1,0))</f>
        <v/>
      </c>
      <c r="H14756" s="12">
        <f>IF(OR($E14756="",$F14756=""),"",IF(AND($G14756=1,$F14756&gt;='Working Hours'!$C$8,$F14756&lt;'Working Hours'!$C$9),1,0))</f>
        <v/>
      </c>
    </row>
    <row r="14757">
      <c r="A14757" s="11" t="n"/>
      <c r="B14757" s="11" t="n"/>
      <c r="C14757" s="11" t="n"/>
      <c r="E14757" s="12">
        <f>IF($A14757="","",IF(ISNUMBER($A14757),$A14757,IFERROR(DATEVALUE($A14757),"")))</f>
        <v/>
      </c>
      <c r="F14757" s="12">
        <f>IF($B14757="","",IF(ISNUMBER($B14757),HOUR($B14757)*2+MINUTE($B14757)/30,IFERROR(VALUE(LEFT($B14757,FIND(":",$B14757)-1))*2+VALUE(MID($B14757,FIND(":",$B14757)+1,2))/30,"")))</f>
        <v/>
      </c>
      <c r="G14757" s="12">
        <f>IF($E14757="","",IF(WEEKDAY($E14757,2)&lt;6,1,0))</f>
        <v/>
      </c>
      <c r="H14757" s="12">
        <f>IF(OR($E14757="",$F14757=""),"",IF(AND($G14757=1,$F14757&gt;='Working Hours'!$C$8,$F14757&lt;'Working Hours'!$C$9),1,0))</f>
        <v/>
      </c>
    </row>
    <row r="14758">
      <c r="A14758" s="11" t="n"/>
      <c r="B14758" s="11" t="n"/>
      <c r="C14758" s="11" t="n"/>
      <c r="E14758" s="12">
        <f>IF($A14758="","",IF(ISNUMBER($A14758),$A14758,IFERROR(DATEVALUE($A14758),"")))</f>
        <v/>
      </c>
      <c r="F14758" s="12">
        <f>IF($B14758="","",IF(ISNUMBER($B14758),HOUR($B14758)*2+MINUTE($B14758)/30,IFERROR(VALUE(LEFT($B14758,FIND(":",$B14758)-1))*2+VALUE(MID($B14758,FIND(":",$B14758)+1,2))/30,"")))</f>
        <v/>
      </c>
      <c r="G14758" s="12">
        <f>IF($E14758="","",IF(WEEKDAY($E14758,2)&lt;6,1,0))</f>
        <v/>
      </c>
      <c r="H14758" s="12">
        <f>IF(OR($E14758="",$F14758=""),"",IF(AND($G14758=1,$F14758&gt;='Working Hours'!$C$8,$F14758&lt;'Working Hours'!$C$9),1,0))</f>
        <v/>
      </c>
    </row>
    <row r="14759">
      <c r="A14759" s="11" t="n"/>
      <c r="B14759" s="11" t="n"/>
      <c r="C14759" s="11" t="n"/>
      <c r="E14759" s="12">
        <f>IF($A14759="","",IF(ISNUMBER($A14759),$A14759,IFERROR(DATEVALUE($A14759),"")))</f>
        <v/>
      </c>
      <c r="F14759" s="12">
        <f>IF($B14759="","",IF(ISNUMBER($B14759),HOUR($B14759)*2+MINUTE($B14759)/30,IFERROR(VALUE(LEFT($B14759,FIND(":",$B14759)-1))*2+VALUE(MID($B14759,FIND(":",$B14759)+1,2))/30,"")))</f>
        <v/>
      </c>
      <c r="G14759" s="12">
        <f>IF($E14759="","",IF(WEEKDAY($E14759,2)&lt;6,1,0))</f>
        <v/>
      </c>
      <c r="H14759" s="12">
        <f>IF(OR($E14759="",$F14759=""),"",IF(AND($G14759=1,$F14759&gt;='Working Hours'!$C$8,$F14759&lt;'Working Hours'!$C$9),1,0))</f>
        <v/>
      </c>
    </row>
    <row r="14760">
      <c r="A14760" s="11" t="n"/>
      <c r="B14760" s="11" t="n"/>
      <c r="C14760" s="11" t="n"/>
      <c r="E14760" s="12">
        <f>IF($A14760="","",IF(ISNUMBER($A14760),$A14760,IFERROR(DATEVALUE($A14760),"")))</f>
        <v/>
      </c>
      <c r="F14760" s="12">
        <f>IF($B14760="","",IF(ISNUMBER($B14760),HOUR($B14760)*2+MINUTE($B14760)/30,IFERROR(VALUE(LEFT($B14760,FIND(":",$B14760)-1))*2+VALUE(MID($B14760,FIND(":",$B14760)+1,2))/30,"")))</f>
        <v/>
      </c>
      <c r="G14760" s="12">
        <f>IF($E14760="","",IF(WEEKDAY($E14760,2)&lt;6,1,0))</f>
        <v/>
      </c>
      <c r="H14760" s="12">
        <f>IF(OR($E14760="",$F14760=""),"",IF(AND($G14760=1,$F14760&gt;='Working Hours'!$C$8,$F14760&lt;'Working Hours'!$C$9),1,0))</f>
        <v/>
      </c>
    </row>
    <row r="14761">
      <c r="A14761" s="11" t="n"/>
      <c r="B14761" s="11" t="n"/>
      <c r="C14761" s="11" t="n"/>
      <c r="E14761" s="12">
        <f>IF($A14761="","",IF(ISNUMBER($A14761),$A14761,IFERROR(DATEVALUE($A14761),"")))</f>
        <v/>
      </c>
      <c r="F14761" s="12">
        <f>IF($B14761="","",IF(ISNUMBER($B14761),HOUR($B14761)*2+MINUTE($B14761)/30,IFERROR(VALUE(LEFT($B14761,FIND(":",$B14761)-1))*2+VALUE(MID($B14761,FIND(":",$B14761)+1,2))/30,"")))</f>
        <v/>
      </c>
      <c r="G14761" s="12">
        <f>IF($E14761="","",IF(WEEKDAY($E14761,2)&lt;6,1,0))</f>
        <v/>
      </c>
      <c r="H14761" s="12">
        <f>IF(OR($E14761="",$F14761=""),"",IF(AND($G14761=1,$F14761&gt;='Working Hours'!$C$8,$F14761&lt;'Working Hours'!$C$9),1,0))</f>
        <v/>
      </c>
    </row>
    <row r="14762">
      <c r="A14762" s="11" t="n"/>
      <c r="B14762" s="11" t="n"/>
      <c r="C14762" s="11" t="n"/>
      <c r="E14762" s="12">
        <f>IF($A14762="","",IF(ISNUMBER($A14762),$A14762,IFERROR(DATEVALUE($A14762),"")))</f>
        <v/>
      </c>
      <c r="F14762" s="12">
        <f>IF($B14762="","",IF(ISNUMBER($B14762),HOUR($B14762)*2+MINUTE($B14762)/30,IFERROR(VALUE(LEFT($B14762,FIND(":",$B14762)-1))*2+VALUE(MID($B14762,FIND(":",$B14762)+1,2))/30,"")))</f>
        <v/>
      </c>
      <c r="G14762" s="12">
        <f>IF($E14762="","",IF(WEEKDAY($E14762,2)&lt;6,1,0))</f>
        <v/>
      </c>
      <c r="H14762" s="12">
        <f>IF(OR($E14762="",$F14762=""),"",IF(AND($G14762=1,$F14762&gt;='Working Hours'!$C$8,$F14762&lt;'Working Hours'!$C$9),1,0))</f>
        <v/>
      </c>
    </row>
    <row r="14763">
      <c r="A14763" s="11" t="n"/>
      <c r="B14763" s="11" t="n"/>
      <c r="C14763" s="11" t="n"/>
      <c r="E14763" s="12">
        <f>IF($A14763="","",IF(ISNUMBER($A14763),$A14763,IFERROR(DATEVALUE($A14763),"")))</f>
        <v/>
      </c>
      <c r="F14763" s="12">
        <f>IF($B14763="","",IF(ISNUMBER($B14763),HOUR($B14763)*2+MINUTE($B14763)/30,IFERROR(VALUE(LEFT($B14763,FIND(":",$B14763)-1))*2+VALUE(MID($B14763,FIND(":",$B14763)+1,2))/30,"")))</f>
        <v/>
      </c>
      <c r="G14763" s="12">
        <f>IF($E14763="","",IF(WEEKDAY($E14763,2)&lt;6,1,0))</f>
        <v/>
      </c>
      <c r="H14763" s="12">
        <f>IF(OR($E14763="",$F14763=""),"",IF(AND($G14763=1,$F14763&gt;='Working Hours'!$C$8,$F14763&lt;'Working Hours'!$C$9),1,0))</f>
        <v/>
      </c>
    </row>
    <row r="14764">
      <c r="A14764" s="11" t="n"/>
      <c r="B14764" s="11" t="n"/>
      <c r="C14764" s="11" t="n"/>
      <c r="E14764" s="12">
        <f>IF($A14764="","",IF(ISNUMBER($A14764),$A14764,IFERROR(DATEVALUE($A14764),"")))</f>
        <v/>
      </c>
      <c r="F14764" s="12">
        <f>IF($B14764="","",IF(ISNUMBER($B14764),HOUR($B14764)*2+MINUTE($B14764)/30,IFERROR(VALUE(LEFT($B14764,FIND(":",$B14764)-1))*2+VALUE(MID($B14764,FIND(":",$B14764)+1,2))/30,"")))</f>
        <v/>
      </c>
      <c r="G14764" s="12">
        <f>IF($E14764="","",IF(WEEKDAY($E14764,2)&lt;6,1,0))</f>
        <v/>
      </c>
      <c r="H14764" s="12">
        <f>IF(OR($E14764="",$F14764=""),"",IF(AND($G14764=1,$F14764&gt;='Working Hours'!$C$8,$F14764&lt;'Working Hours'!$C$9),1,0))</f>
        <v/>
      </c>
    </row>
    <row r="14765">
      <c r="A14765" s="11" t="n"/>
      <c r="B14765" s="11" t="n"/>
      <c r="C14765" s="11" t="n"/>
      <c r="E14765" s="12">
        <f>IF($A14765="","",IF(ISNUMBER($A14765),$A14765,IFERROR(DATEVALUE($A14765),"")))</f>
        <v/>
      </c>
      <c r="F14765" s="12">
        <f>IF($B14765="","",IF(ISNUMBER($B14765),HOUR($B14765)*2+MINUTE($B14765)/30,IFERROR(VALUE(LEFT($B14765,FIND(":",$B14765)-1))*2+VALUE(MID($B14765,FIND(":",$B14765)+1,2))/30,"")))</f>
        <v/>
      </c>
      <c r="G14765" s="12">
        <f>IF($E14765="","",IF(WEEKDAY($E14765,2)&lt;6,1,0))</f>
        <v/>
      </c>
      <c r="H14765" s="12">
        <f>IF(OR($E14765="",$F14765=""),"",IF(AND($G14765=1,$F14765&gt;='Working Hours'!$C$8,$F14765&lt;'Working Hours'!$C$9),1,0))</f>
        <v/>
      </c>
    </row>
    <row r="14766">
      <c r="A14766" s="11" t="n"/>
      <c r="B14766" s="11" t="n"/>
      <c r="C14766" s="11" t="n"/>
      <c r="E14766" s="12">
        <f>IF($A14766="","",IF(ISNUMBER($A14766),$A14766,IFERROR(DATEVALUE($A14766),"")))</f>
        <v/>
      </c>
      <c r="F14766" s="12">
        <f>IF($B14766="","",IF(ISNUMBER($B14766),HOUR($B14766)*2+MINUTE($B14766)/30,IFERROR(VALUE(LEFT($B14766,FIND(":",$B14766)-1))*2+VALUE(MID($B14766,FIND(":",$B14766)+1,2))/30,"")))</f>
        <v/>
      </c>
      <c r="G14766" s="12">
        <f>IF($E14766="","",IF(WEEKDAY($E14766,2)&lt;6,1,0))</f>
        <v/>
      </c>
      <c r="H14766" s="12">
        <f>IF(OR($E14766="",$F14766=""),"",IF(AND($G14766=1,$F14766&gt;='Working Hours'!$C$8,$F14766&lt;'Working Hours'!$C$9),1,0))</f>
        <v/>
      </c>
    </row>
    <row r="14767">
      <c r="A14767" s="11" t="n"/>
      <c r="B14767" s="11" t="n"/>
      <c r="C14767" s="11" t="n"/>
      <c r="E14767" s="12">
        <f>IF($A14767="","",IF(ISNUMBER($A14767),$A14767,IFERROR(DATEVALUE($A14767),"")))</f>
        <v/>
      </c>
      <c r="F14767" s="12">
        <f>IF($B14767="","",IF(ISNUMBER($B14767),HOUR($B14767)*2+MINUTE($B14767)/30,IFERROR(VALUE(LEFT($B14767,FIND(":",$B14767)-1))*2+VALUE(MID($B14767,FIND(":",$B14767)+1,2))/30,"")))</f>
        <v/>
      </c>
      <c r="G14767" s="12">
        <f>IF($E14767="","",IF(WEEKDAY($E14767,2)&lt;6,1,0))</f>
        <v/>
      </c>
      <c r="H14767" s="12">
        <f>IF(OR($E14767="",$F14767=""),"",IF(AND($G14767=1,$F14767&gt;='Working Hours'!$C$8,$F14767&lt;'Working Hours'!$C$9),1,0))</f>
        <v/>
      </c>
    </row>
    <row r="14768">
      <c r="A14768" s="11" t="n"/>
      <c r="B14768" s="11" t="n"/>
      <c r="C14768" s="11" t="n"/>
      <c r="E14768" s="12">
        <f>IF($A14768="","",IF(ISNUMBER($A14768),$A14768,IFERROR(DATEVALUE($A14768),"")))</f>
        <v/>
      </c>
      <c r="F14768" s="12">
        <f>IF($B14768="","",IF(ISNUMBER($B14768),HOUR($B14768)*2+MINUTE($B14768)/30,IFERROR(VALUE(LEFT($B14768,FIND(":",$B14768)-1))*2+VALUE(MID($B14768,FIND(":",$B14768)+1,2))/30,"")))</f>
        <v/>
      </c>
      <c r="G14768" s="12">
        <f>IF($E14768="","",IF(WEEKDAY($E14768,2)&lt;6,1,0))</f>
        <v/>
      </c>
      <c r="H14768" s="12">
        <f>IF(OR($E14768="",$F14768=""),"",IF(AND($G14768=1,$F14768&gt;='Working Hours'!$C$8,$F14768&lt;'Working Hours'!$C$9),1,0))</f>
        <v/>
      </c>
    </row>
    <row r="14769">
      <c r="A14769" s="11" t="n"/>
      <c r="B14769" s="11" t="n"/>
      <c r="C14769" s="11" t="n"/>
      <c r="E14769" s="12">
        <f>IF($A14769="","",IF(ISNUMBER($A14769),$A14769,IFERROR(DATEVALUE($A14769),"")))</f>
        <v/>
      </c>
      <c r="F14769" s="12">
        <f>IF($B14769="","",IF(ISNUMBER($B14769),HOUR($B14769)*2+MINUTE($B14769)/30,IFERROR(VALUE(LEFT($B14769,FIND(":",$B14769)-1))*2+VALUE(MID($B14769,FIND(":",$B14769)+1,2))/30,"")))</f>
        <v/>
      </c>
      <c r="G14769" s="12">
        <f>IF($E14769="","",IF(WEEKDAY($E14769,2)&lt;6,1,0))</f>
        <v/>
      </c>
      <c r="H14769" s="12">
        <f>IF(OR($E14769="",$F14769=""),"",IF(AND($G14769=1,$F14769&gt;='Working Hours'!$C$8,$F14769&lt;'Working Hours'!$C$9),1,0))</f>
        <v/>
      </c>
    </row>
    <row r="14770">
      <c r="A14770" s="11" t="n"/>
      <c r="B14770" s="11" t="n"/>
      <c r="C14770" s="11" t="n"/>
      <c r="E14770" s="12">
        <f>IF($A14770="","",IF(ISNUMBER($A14770),$A14770,IFERROR(DATEVALUE($A14770),"")))</f>
        <v/>
      </c>
      <c r="F14770" s="12">
        <f>IF($B14770="","",IF(ISNUMBER($B14770),HOUR($B14770)*2+MINUTE($B14770)/30,IFERROR(VALUE(LEFT($B14770,FIND(":",$B14770)-1))*2+VALUE(MID($B14770,FIND(":",$B14770)+1,2))/30,"")))</f>
        <v/>
      </c>
      <c r="G14770" s="12">
        <f>IF($E14770="","",IF(WEEKDAY($E14770,2)&lt;6,1,0))</f>
        <v/>
      </c>
      <c r="H14770" s="12">
        <f>IF(OR($E14770="",$F14770=""),"",IF(AND($G14770=1,$F14770&gt;='Working Hours'!$C$8,$F14770&lt;'Working Hours'!$C$9),1,0))</f>
        <v/>
      </c>
    </row>
    <row r="14771">
      <c r="A14771" s="11" t="n"/>
      <c r="B14771" s="11" t="n"/>
      <c r="C14771" s="11" t="n"/>
      <c r="E14771" s="12">
        <f>IF($A14771="","",IF(ISNUMBER($A14771),$A14771,IFERROR(DATEVALUE($A14771),"")))</f>
        <v/>
      </c>
      <c r="F14771" s="12">
        <f>IF($B14771="","",IF(ISNUMBER($B14771),HOUR($B14771)*2+MINUTE($B14771)/30,IFERROR(VALUE(LEFT($B14771,FIND(":",$B14771)-1))*2+VALUE(MID($B14771,FIND(":",$B14771)+1,2))/30,"")))</f>
        <v/>
      </c>
      <c r="G14771" s="12">
        <f>IF($E14771="","",IF(WEEKDAY($E14771,2)&lt;6,1,0))</f>
        <v/>
      </c>
      <c r="H14771" s="12">
        <f>IF(OR($E14771="",$F14771=""),"",IF(AND($G14771=1,$F14771&gt;='Working Hours'!$C$8,$F14771&lt;'Working Hours'!$C$9),1,0))</f>
        <v/>
      </c>
    </row>
    <row r="14772">
      <c r="A14772" s="11" t="n"/>
      <c r="B14772" s="11" t="n"/>
      <c r="C14772" s="11" t="n"/>
      <c r="E14772" s="12">
        <f>IF($A14772="","",IF(ISNUMBER($A14772),$A14772,IFERROR(DATEVALUE($A14772),"")))</f>
        <v/>
      </c>
      <c r="F14772" s="12">
        <f>IF($B14772="","",IF(ISNUMBER($B14772),HOUR($B14772)*2+MINUTE($B14772)/30,IFERROR(VALUE(LEFT($B14772,FIND(":",$B14772)-1))*2+VALUE(MID($B14772,FIND(":",$B14772)+1,2))/30,"")))</f>
        <v/>
      </c>
      <c r="G14772" s="12">
        <f>IF($E14772="","",IF(WEEKDAY($E14772,2)&lt;6,1,0))</f>
        <v/>
      </c>
      <c r="H14772" s="12">
        <f>IF(OR($E14772="",$F14772=""),"",IF(AND($G14772=1,$F14772&gt;='Working Hours'!$C$8,$F14772&lt;'Working Hours'!$C$9),1,0))</f>
        <v/>
      </c>
    </row>
    <row r="14773">
      <c r="A14773" s="11" t="n"/>
      <c r="B14773" s="11" t="n"/>
      <c r="C14773" s="11" t="n"/>
      <c r="E14773" s="12">
        <f>IF($A14773="","",IF(ISNUMBER($A14773),$A14773,IFERROR(DATEVALUE($A14773),"")))</f>
        <v/>
      </c>
      <c r="F14773" s="12">
        <f>IF($B14773="","",IF(ISNUMBER($B14773),HOUR($B14773)*2+MINUTE($B14773)/30,IFERROR(VALUE(LEFT($B14773,FIND(":",$B14773)-1))*2+VALUE(MID($B14773,FIND(":",$B14773)+1,2))/30,"")))</f>
        <v/>
      </c>
      <c r="G14773" s="12">
        <f>IF($E14773="","",IF(WEEKDAY($E14773,2)&lt;6,1,0))</f>
        <v/>
      </c>
      <c r="H14773" s="12">
        <f>IF(OR($E14773="",$F14773=""),"",IF(AND($G14773=1,$F14773&gt;='Working Hours'!$C$8,$F14773&lt;'Working Hours'!$C$9),1,0))</f>
        <v/>
      </c>
    </row>
    <row r="14774">
      <c r="A14774" s="11" t="n"/>
      <c r="B14774" s="11" t="n"/>
      <c r="C14774" s="11" t="n"/>
      <c r="E14774" s="12">
        <f>IF($A14774="","",IF(ISNUMBER($A14774),$A14774,IFERROR(DATEVALUE($A14774),"")))</f>
        <v/>
      </c>
      <c r="F14774" s="12">
        <f>IF($B14774="","",IF(ISNUMBER($B14774),HOUR($B14774)*2+MINUTE($B14774)/30,IFERROR(VALUE(LEFT($B14774,FIND(":",$B14774)-1))*2+VALUE(MID($B14774,FIND(":",$B14774)+1,2))/30,"")))</f>
        <v/>
      </c>
      <c r="G14774" s="12">
        <f>IF($E14774="","",IF(WEEKDAY($E14774,2)&lt;6,1,0))</f>
        <v/>
      </c>
      <c r="H14774" s="12">
        <f>IF(OR($E14774="",$F14774=""),"",IF(AND($G14774=1,$F14774&gt;='Working Hours'!$C$8,$F14774&lt;'Working Hours'!$C$9),1,0))</f>
        <v/>
      </c>
    </row>
    <row r="14775">
      <c r="A14775" s="11" t="n"/>
      <c r="B14775" s="11" t="n"/>
      <c r="C14775" s="11" t="n"/>
      <c r="E14775" s="12">
        <f>IF($A14775="","",IF(ISNUMBER($A14775),$A14775,IFERROR(DATEVALUE($A14775),"")))</f>
        <v/>
      </c>
      <c r="F14775" s="12">
        <f>IF($B14775="","",IF(ISNUMBER($B14775),HOUR($B14775)*2+MINUTE($B14775)/30,IFERROR(VALUE(LEFT($B14775,FIND(":",$B14775)-1))*2+VALUE(MID($B14775,FIND(":",$B14775)+1,2))/30,"")))</f>
        <v/>
      </c>
      <c r="G14775" s="12">
        <f>IF($E14775="","",IF(WEEKDAY($E14775,2)&lt;6,1,0))</f>
        <v/>
      </c>
      <c r="H14775" s="12">
        <f>IF(OR($E14775="",$F14775=""),"",IF(AND($G14775=1,$F14775&gt;='Working Hours'!$C$8,$F14775&lt;'Working Hours'!$C$9),1,0))</f>
        <v/>
      </c>
    </row>
    <row r="14776">
      <c r="A14776" s="11" t="n"/>
      <c r="B14776" s="11" t="n"/>
      <c r="C14776" s="11" t="n"/>
      <c r="E14776" s="12">
        <f>IF($A14776="","",IF(ISNUMBER($A14776),$A14776,IFERROR(DATEVALUE($A14776),"")))</f>
        <v/>
      </c>
      <c r="F14776" s="12">
        <f>IF($B14776="","",IF(ISNUMBER($B14776),HOUR($B14776)*2+MINUTE($B14776)/30,IFERROR(VALUE(LEFT($B14776,FIND(":",$B14776)-1))*2+VALUE(MID($B14776,FIND(":",$B14776)+1,2))/30,"")))</f>
        <v/>
      </c>
      <c r="G14776" s="12">
        <f>IF($E14776="","",IF(WEEKDAY($E14776,2)&lt;6,1,0))</f>
        <v/>
      </c>
      <c r="H14776" s="12">
        <f>IF(OR($E14776="",$F14776=""),"",IF(AND($G14776=1,$F14776&gt;='Working Hours'!$C$8,$F14776&lt;'Working Hours'!$C$9),1,0))</f>
        <v/>
      </c>
    </row>
    <row r="14777">
      <c r="A14777" s="11" t="n"/>
      <c r="B14777" s="11" t="n"/>
      <c r="C14777" s="11" t="n"/>
      <c r="E14777" s="12">
        <f>IF($A14777="","",IF(ISNUMBER($A14777),$A14777,IFERROR(DATEVALUE($A14777),"")))</f>
        <v/>
      </c>
      <c r="F14777" s="12">
        <f>IF($B14777="","",IF(ISNUMBER($B14777),HOUR($B14777)*2+MINUTE($B14777)/30,IFERROR(VALUE(LEFT($B14777,FIND(":",$B14777)-1))*2+VALUE(MID($B14777,FIND(":",$B14777)+1,2))/30,"")))</f>
        <v/>
      </c>
      <c r="G14777" s="12">
        <f>IF($E14777="","",IF(WEEKDAY($E14777,2)&lt;6,1,0))</f>
        <v/>
      </c>
      <c r="H14777" s="12">
        <f>IF(OR($E14777="",$F14777=""),"",IF(AND($G14777=1,$F14777&gt;='Working Hours'!$C$8,$F14777&lt;'Working Hours'!$C$9),1,0))</f>
        <v/>
      </c>
    </row>
    <row r="14778">
      <c r="A14778" s="11" t="n"/>
      <c r="B14778" s="11" t="n"/>
      <c r="C14778" s="11" t="n"/>
      <c r="E14778" s="12">
        <f>IF($A14778="","",IF(ISNUMBER($A14778),$A14778,IFERROR(DATEVALUE($A14778),"")))</f>
        <v/>
      </c>
      <c r="F14778" s="12">
        <f>IF($B14778="","",IF(ISNUMBER($B14778),HOUR($B14778)*2+MINUTE($B14778)/30,IFERROR(VALUE(LEFT($B14778,FIND(":",$B14778)-1))*2+VALUE(MID($B14778,FIND(":",$B14778)+1,2))/30,"")))</f>
        <v/>
      </c>
      <c r="G14778" s="12">
        <f>IF($E14778="","",IF(WEEKDAY($E14778,2)&lt;6,1,0))</f>
        <v/>
      </c>
      <c r="H14778" s="12">
        <f>IF(OR($E14778="",$F14778=""),"",IF(AND($G14778=1,$F14778&gt;='Working Hours'!$C$8,$F14778&lt;'Working Hours'!$C$9),1,0))</f>
        <v/>
      </c>
    </row>
    <row r="14779">
      <c r="A14779" s="11" t="n"/>
      <c r="B14779" s="11" t="n"/>
      <c r="C14779" s="11" t="n"/>
      <c r="E14779" s="12">
        <f>IF($A14779="","",IF(ISNUMBER($A14779),$A14779,IFERROR(DATEVALUE($A14779),"")))</f>
        <v/>
      </c>
      <c r="F14779" s="12">
        <f>IF($B14779="","",IF(ISNUMBER($B14779),HOUR($B14779)*2+MINUTE($B14779)/30,IFERROR(VALUE(LEFT($B14779,FIND(":",$B14779)-1))*2+VALUE(MID($B14779,FIND(":",$B14779)+1,2))/30,"")))</f>
        <v/>
      </c>
      <c r="G14779" s="12">
        <f>IF($E14779="","",IF(WEEKDAY($E14779,2)&lt;6,1,0))</f>
        <v/>
      </c>
      <c r="H14779" s="12">
        <f>IF(OR($E14779="",$F14779=""),"",IF(AND($G14779=1,$F14779&gt;='Working Hours'!$C$8,$F14779&lt;'Working Hours'!$C$9),1,0))</f>
        <v/>
      </c>
    </row>
    <row r="14780">
      <c r="A14780" s="11" t="n"/>
      <c r="B14780" s="11" t="n"/>
      <c r="C14780" s="11" t="n"/>
      <c r="E14780" s="12">
        <f>IF($A14780="","",IF(ISNUMBER($A14780),$A14780,IFERROR(DATEVALUE($A14780),"")))</f>
        <v/>
      </c>
      <c r="F14780" s="12">
        <f>IF($B14780="","",IF(ISNUMBER($B14780),HOUR($B14780)*2+MINUTE($B14780)/30,IFERROR(VALUE(LEFT($B14780,FIND(":",$B14780)-1))*2+VALUE(MID($B14780,FIND(":",$B14780)+1,2))/30,"")))</f>
        <v/>
      </c>
      <c r="G14780" s="12">
        <f>IF($E14780="","",IF(WEEKDAY($E14780,2)&lt;6,1,0))</f>
        <v/>
      </c>
      <c r="H14780" s="12">
        <f>IF(OR($E14780="",$F14780=""),"",IF(AND($G14780=1,$F14780&gt;='Working Hours'!$C$8,$F14780&lt;'Working Hours'!$C$9),1,0))</f>
        <v/>
      </c>
    </row>
    <row r="14781">
      <c r="A14781" s="11" t="n"/>
      <c r="B14781" s="11" t="n"/>
      <c r="C14781" s="11" t="n"/>
      <c r="E14781" s="12">
        <f>IF($A14781="","",IF(ISNUMBER($A14781),$A14781,IFERROR(DATEVALUE($A14781),"")))</f>
        <v/>
      </c>
      <c r="F14781" s="12">
        <f>IF($B14781="","",IF(ISNUMBER($B14781),HOUR($B14781)*2+MINUTE($B14781)/30,IFERROR(VALUE(LEFT($B14781,FIND(":",$B14781)-1))*2+VALUE(MID($B14781,FIND(":",$B14781)+1,2))/30,"")))</f>
        <v/>
      </c>
      <c r="G14781" s="12">
        <f>IF($E14781="","",IF(WEEKDAY($E14781,2)&lt;6,1,0))</f>
        <v/>
      </c>
      <c r="H14781" s="12">
        <f>IF(OR($E14781="",$F14781=""),"",IF(AND($G14781=1,$F14781&gt;='Working Hours'!$C$8,$F14781&lt;'Working Hours'!$C$9),1,0))</f>
        <v/>
      </c>
    </row>
    <row r="14782">
      <c r="A14782" s="11" t="n"/>
      <c r="B14782" s="11" t="n"/>
      <c r="C14782" s="11" t="n"/>
      <c r="E14782" s="12">
        <f>IF($A14782="","",IF(ISNUMBER($A14782),$A14782,IFERROR(DATEVALUE($A14782),"")))</f>
        <v/>
      </c>
      <c r="F14782" s="12">
        <f>IF($B14782="","",IF(ISNUMBER($B14782),HOUR($B14782)*2+MINUTE($B14782)/30,IFERROR(VALUE(LEFT($B14782,FIND(":",$B14782)-1))*2+VALUE(MID($B14782,FIND(":",$B14782)+1,2))/30,"")))</f>
        <v/>
      </c>
      <c r="G14782" s="12">
        <f>IF($E14782="","",IF(WEEKDAY($E14782,2)&lt;6,1,0))</f>
        <v/>
      </c>
      <c r="H14782" s="12">
        <f>IF(OR($E14782="",$F14782=""),"",IF(AND($G14782=1,$F14782&gt;='Working Hours'!$C$8,$F14782&lt;'Working Hours'!$C$9),1,0))</f>
        <v/>
      </c>
    </row>
    <row r="14783">
      <c r="A14783" s="11" t="n"/>
      <c r="B14783" s="11" t="n"/>
      <c r="C14783" s="11" t="n"/>
      <c r="E14783" s="12">
        <f>IF($A14783="","",IF(ISNUMBER($A14783),$A14783,IFERROR(DATEVALUE($A14783),"")))</f>
        <v/>
      </c>
      <c r="F14783" s="12">
        <f>IF($B14783="","",IF(ISNUMBER($B14783),HOUR($B14783)*2+MINUTE($B14783)/30,IFERROR(VALUE(LEFT($B14783,FIND(":",$B14783)-1))*2+VALUE(MID($B14783,FIND(":",$B14783)+1,2))/30,"")))</f>
        <v/>
      </c>
      <c r="G14783" s="12">
        <f>IF($E14783="","",IF(WEEKDAY($E14783,2)&lt;6,1,0))</f>
        <v/>
      </c>
      <c r="H14783" s="12">
        <f>IF(OR($E14783="",$F14783=""),"",IF(AND($G14783=1,$F14783&gt;='Working Hours'!$C$8,$F14783&lt;'Working Hours'!$C$9),1,0))</f>
        <v/>
      </c>
    </row>
    <row r="14784">
      <c r="A14784" s="11" t="n"/>
      <c r="B14784" s="11" t="n"/>
      <c r="C14784" s="11" t="n"/>
      <c r="E14784" s="12">
        <f>IF($A14784="","",IF(ISNUMBER($A14784),$A14784,IFERROR(DATEVALUE($A14784),"")))</f>
        <v/>
      </c>
      <c r="F14784" s="12">
        <f>IF($B14784="","",IF(ISNUMBER($B14784),HOUR($B14784)*2+MINUTE($B14784)/30,IFERROR(VALUE(LEFT($B14784,FIND(":",$B14784)-1))*2+VALUE(MID($B14784,FIND(":",$B14784)+1,2))/30,"")))</f>
        <v/>
      </c>
      <c r="G14784" s="12">
        <f>IF($E14784="","",IF(WEEKDAY($E14784,2)&lt;6,1,0))</f>
        <v/>
      </c>
      <c r="H14784" s="12">
        <f>IF(OR($E14784="",$F14784=""),"",IF(AND($G14784=1,$F14784&gt;='Working Hours'!$C$8,$F14784&lt;'Working Hours'!$C$9),1,0))</f>
        <v/>
      </c>
    </row>
    <row r="14785">
      <c r="A14785" s="11" t="n"/>
      <c r="B14785" s="11" t="n"/>
      <c r="C14785" s="11" t="n"/>
      <c r="E14785" s="12">
        <f>IF($A14785="","",IF(ISNUMBER($A14785),$A14785,IFERROR(DATEVALUE($A14785),"")))</f>
        <v/>
      </c>
      <c r="F14785" s="12">
        <f>IF($B14785="","",IF(ISNUMBER($B14785),HOUR($B14785)*2+MINUTE($B14785)/30,IFERROR(VALUE(LEFT($B14785,FIND(":",$B14785)-1))*2+VALUE(MID($B14785,FIND(":",$B14785)+1,2))/30,"")))</f>
        <v/>
      </c>
      <c r="G14785" s="12">
        <f>IF($E14785="","",IF(WEEKDAY($E14785,2)&lt;6,1,0))</f>
        <v/>
      </c>
      <c r="H14785" s="12">
        <f>IF(OR($E14785="",$F14785=""),"",IF(AND($G14785=1,$F14785&gt;='Working Hours'!$C$8,$F14785&lt;'Working Hours'!$C$9),1,0))</f>
        <v/>
      </c>
    </row>
    <row r="14786">
      <c r="A14786" s="11" t="n"/>
      <c r="B14786" s="11" t="n"/>
      <c r="C14786" s="11" t="n"/>
      <c r="E14786" s="12">
        <f>IF($A14786="","",IF(ISNUMBER($A14786),$A14786,IFERROR(DATEVALUE($A14786),"")))</f>
        <v/>
      </c>
      <c r="F14786" s="12">
        <f>IF($B14786="","",IF(ISNUMBER($B14786),HOUR($B14786)*2+MINUTE($B14786)/30,IFERROR(VALUE(LEFT($B14786,FIND(":",$B14786)-1))*2+VALUE(MID($B14786,FIND(":",$B14786)+1,2))/30,"")))</f>
        <v/>
      </c>
      <c r="G14786" s="12">
        <f>IF($E14786="","",IF(WEEKDAY($E14786,2)&lt;6,1,0))</f>
        <v/>
      </c>
      <c r="H14786" s="12">
        <f>IF(OR($E14786="",$F14786=""),"",IF(AND($G14786=1,$F14786&gt;='Working Hours'!$C$8,$F14786&lt;'Working Hours'!$C$9),1,0))</f>
        <v/>
      </c>
    </row>
    <row r="14787">
      <c r="A14787" s="11" t="n"/>
      <c r="B14787" s="11" t="n"/>
      <c r="C14787" s="11" t="n"/>
      <c r="E14787" s="12">
        <f>IF($A14787="","",IF(ISNUMBER($A14787),$A14787,IFERROR(DATEVALUE($A14787),"")))</f>
        <v/>
      </c>
      <c r="F14787" s="12">
        <f>IF($B14787="","",IF(ISNUMBER($B14787),HOUR($B14787)*2+MINUTE($B14787)/30,IFERROR(VALUE(LEFT($B14787,FIND(":",$B14787)-1))*2+VALUE(MID($B14787,FIND(":",$B14787)+1,2))/30,"")))</f>
        <v/>
      </c>
      <c r="G14787" s="12">
        <f>IF($E14787="","",IF(WEEKDAY($E14787,2)&lt;6,1,0))</f>
        <v/>
      </c>
      <c r="H14787" s="12">
        <f>IF(OR($E14787="",$F14787=""),"",IF(AND($G14787=1,$F14787&gt;='Working Hours'!$C$8,$F14787&lt;'Working Hours'!$C$9),1,0))</f>
        <v/>
      </c>
    </row>
    <row r="14788">
      <c r="A14788" s="11" t="n"/>
      <c r="B14788" s="11" t="n"/>
      <c r="C14788" s="11" t="n"/>
      <c r="E14788" s="12">
        <f>IF($A14788="","",IF(ISNUMBER($A14788),$A14788,IFERROR(DATEVALUE($A14788),"")))</f>
        <v/>
      </c>
      <c r="F14788" s="12">
        <f>IF($B14788="","",IF(ISNUMBER($B14788),HOUR($B14788)*2+MINUTE($B14788)/30,IFERROR(VALUE(LEFT($B14788,FIND(":",$B14788)-1))*2+VALUE(MID($B14788,FIND(":",$B14788)+1,2))/30,"")))</f>
        <v/>
      </c>
      <c r="G14788" s="12">
        <f>IF($E14788="","",IF(WEEKDAY($E14788,2)&lt;6,1,0))</f>
        <v/>
      </c>
      <c r="H14788" s="12">
        <f>IF(OR($E14788="",$F14788=""),"",IF(AND($G14788=1,$F14788&gt;='Working Hours'!$C$8,$F14788&lt;'Working Hours'!$C$9),1,0))</f>
        <v/>
      </c>
    </row>
    <row r="14789">
      <c r="A14789" s="11" t="n"/>
      <c r="B14789" s="11" t="n"/>
      <c r="C14789" s="11" t="n"/>
      <c r="E14789" s="12">
        <f>IF($A14789="","",IF(ISNUMBER($A14789),$A14789,IFERROR(DATEVALUE($A14789),"")))</f>
        <v/>
      </c>
      <c r="F14789" s="12">
        <f>IF($B14789="","",IF(ISNUMBER($B14789),HOUR($B14789)*2+MINUTE($B14789)/30,IFERROR(VALUE(LEFT($B14789,FIND(":",$B14789)-1))*2+VALUE(MID($B14789,FIND(":",$B14789)+1,2))/30,"")))</f>
        <v/>
      </c>
      <c r="G14789" s="12">
        <f>IF($E14789="","",IF(WEEKDAY($E14789,2)&lt;6,1,0))</f>
        <v/>
      </c>
      <c r="H14789" s="12">
        <f>IF(OR($E14789="",$F14789=""),"",IF(AND($G14789=1,$F14789&gt;='Working Hours'!$C$8,$F14789&lt;'Working Hours'!$C$9),1,0))</f>
        <v/>
      </c>
    </row>
    <row r="14790">
      <c r="A14790" s="11" t="n"/>
      <c r="B14790" s="11" t="n"/>
      <c r="C14790" s="11" t="n"/>
      <c r="E14790" s="12">
        <f>IF($A14790="","",IF(ISNUMBER($A14790),$A14790,IFERROR(DATEVALUE($A14790),"")))</f>
        <v/>
      </c>
      <c r="F14790" s="12">
        <f>IF($B14790="","",IF(ISNUMBER($B14790),HOUR($B14790)*2+MINUTE($B14790)/30,IFERROR(VALUE(LEFT($B14790,FIND(":",$B14790)-1))*2+VALUE(MID($B14790,FIND(":",$B14790)+1,2))/30,"")))</f>
        <v/>
      </c>
      <c r="G14790" s="12">
        <f>IF($E14790="","",IF(WEEKDAY($E14790,2)&lt;6,1,0))</f>
        <v/>
      </c>
      <c r="H14790" s="12">
        <f>IF(OR($E14790="",$F14790=""),"",IF(AND($G14790=1,$F14790&gt;='Working Hours'!$C$8,$F14790&lt;'Working Hours'!$C$9),1,0))</f>
        <v/>
      </c>
    </row>
    <row r="14791">
      <c r="A14791" s="11" t="n"/>
      <c r="B14791" s="11" t="n"/>
      <c r="C14791" s="11" t="n"/>
      <c r="E14791" s="12">
        <f>IF($A14791="","",IF(ISNUMBER($A14791),$A14791,IFERROR(DATEVALUE($A14791),"")))</f>
        <v/>
      </c>
      <c r="F14791" s="12">
        <f>IF($B14791="","",IF(ISNUMBER($B14791),HOUR($B14791)*2+MINUTE($B14791)/30,IFERROR(VALUE(LEFT($B14791,FIND(":",$B14791)-1))*2+VALUE(MID($B14791,FIND(":",$B14791)+1,2))/30,"")))</f>
        <v/>
      </c>
      <c r="G14791" s="12">
        <f>IF($E14791="","",IF(WEEKDAY($E14791,2)&lt;6,1,0))</f>
        <v/>
      </c>
      <c r="H14791" s="12">
        <f>IF(OR($E14791="",$F14791=""),"",IF(AND($G14791=1,$F14791&gt;='Working Hours'!$C$8,$F14791&lt;'Working Hours'!$C$9),1,0))</f>
        <v/>
      </c>
    </row>
    <row r="14792">
      <c r="A14792" s="11" t="n"/>
      <c r="B14792" s="11" t="n"/>
      <c r="C14792" s="11" t="n"/>
      <c r="E14792" s="12">
        <f>IF($A14792="","",IF(ISNUMBER($A14792),$A14792,IFERROR(DATEVALUE($A14792),"")))</f>
        <v/>
      </c>
      <c r="F14792" s="12">
        <f>IF($B14792="","",IF(ISNUMBER($B14792),HOUR($B14792)*2+MINUTE($B14792)/30,IFERROR(VALUE(LEFT($B14792,FIND(":",$B14792)-1))*2+VALUE(MID($B14792,FIND(":",$B14792)+1,2))/30,"")))</f>
        <v/>
      </c>
      <c r="G14792" s="12">
        <f>IF($E14792="","",IF(WEEKDAY($E14792,2)&lt;6,1,0))</f>
        <v/>
      </c>
      <c r="H14792" s="12">
        <f>IF(OR($E14792="",$F14792=""),"",IF(AND($G14792=1,$F14792&gt;='Working Hours'!$C$8,$F14792&lt;'Working Hours'!$C$9),1,0))</f>
        <v/>
      </c>
    </row>
    <row r="14793">
      <c r="A14793" s="11" t="n"/>
      <c r="B14793" s="11" t="n"/>
      <c r="C14793" s="11" t="n"/>
      <c r="E14793" s="12">
        <f>IF($A14793="","",IF(ISNUMBER($A14793),$A14793,IFERROR(DATEVALUE($A14793),"")))</f>
        <v/>
      </c>
      <c r="F14793" s="12">
        <f>IF($B14793="","",IF(ISNUMBER($B14793),HOUR($B14793)*2+MINUTE($B14793)/30,IFERROR(VALUE(LEFT($B14793,FIND(":",$B14793)-1))*2+VALUE(MID($B14793,FIND(":",$B14793)+1,2))/30,"")))</f>
        <v/>
      </c>
      <c r="G14793" s="12">
        <f>IF($E14793="","",IF(WEEKDAY($E14793,2)&lt;6,1,0))</f>
        <v/>
      </c>
      <c r="H14793" s="12">
        <f>IF(OR($E14793="",$F14793=""),"",IF(AND($G14793=1,$F14793&gt;='Working Hours'!$C$8,$F14793&lt;'Working Hours'!$C$9),1,0))</f>
        <v/>
      </c>
    </row>
    <row r="14794">
      <c r="A14794" s="11" t="n"/>
      <c r="B14794" s="11" t="n"/>
      <c r="C14794" s="11" t="n"/>
      <c r="E14794" s="12">
        <f>IF($A14794="","",IF(ISNUMBER($A14794),$A14794,IFERROR(DATEVALUE($A14794),"")))</f>
        <v/>
      </c>
      <c r="F14794" s="12">
        <f>IF($B14794="","",IF(ISNUMBER($B14794),HOUR($B14794)*2+MINUTE($B14794)/30,IFERROR(VALUE(LEFT($B14794,FIND(":",$B14794)-1))*2+VALUE(MID($B14794,FIND(":",$B14794)+1,2))/30,"")))</f>
        <v/>
      </c>
      <c r="G14794" s="12">
        <f>IF($E14794="","",IF(WEEKDAY($E14794,2)&lt;6,1,0))</f>
        <v/>
      </c>
      <c r="H14794" s="12">
        <f>IF(OR($E14794="",$F14794=""),"",IF(AND($G14794=1,$F14794&gt;='Working Hours'!$C$8,$F14794&lt;'Working Hours'!$C$9),1,0))</f>
        <v/>
      </c>
    </row>
    <row r="14795">
      <c r="A14795" s="11" t="n"/>
      <c r="B14795" s="11" t="n"/>
      <c r="C14795" s="11" t="n"/>
      <c r="E14795" s="12">
        <f>IF($A14795="","",IF(ISNUMBER($A14795),$A14795,IFERROR(DATEVALUE($A14795),"")))</f>
        <v/>
      </c>
      <c r="F14795" s="12">
        <f>IF($B14795="","",IF(ISNUMBER($B14795),HOUR($B14795)*2+MINUTE($B14795)/30,IFERROR(VALUE(LEFT($B14795,FIND(":",$B14795)-1))*2+VALUE(MID($B14795,FIND(":",$B14795)+1,2))/30,"")))</f>
        <v/>
      </c>
      <c r="G14795" s="12">
        <f>IF($E14795="","",IF(WEEKDAY($E14795,2)&lt;6,1,0))</f>
        <v/>
      </c>
      <c r="H14795" s="12">
        <f>IF(OR($E14795="",$F14795=""),"",IF(AND($G14795=1,$F14795&gt;='Working Hours'!$C$8,$F14795&lt;'Working Hours'!$C$9),1,0))</f>
        <v/>
      </c>
    </row>
    <row r="14796">
      <c r="A14796" s="11" t="n"/>
      <c r="B14796" s="11" t="n"/>
      <c r="C14796" s="11" t="n"/>
      <c r="E14796" s="12">
        <f>IF($A14796="","",IF(ISNUMBER($A14796),$A14796,IFERROR(DATEVALUE($A14796),"")))</f>
        <v/>
      </c>
      <c r="F14796" s="12">
        <f>IF($B14796="","",IF(ISNUMBER($B14796),HOUR($B14796)*2+MINUTE($B14796)/30,IFERROR(VALUE(LEFT($B14796,FIND(":",$B14796)-1))*2+VALUE(MID($B14796,FIND(":",$B14796)+1,2))/30,"")))</f>
        <v/>
      </c>
      <c r="G14796" s="12">
        <f>IF($E14796="","",IF(WEEKDAY($E14796,2)&lt;6,1,0))</f>
        <v/>
      </c>
      <c r="H14796" s="12">
        <f>IF(OR($E14796="",$F14796=""),"",IF(AND($G14796=1,$F14796&gt;='Working Hours'!$C$8,$F14796&lt;'Working Hours'!$C$9),1,0))</f>
        <v/>
      </c>
    </row>
    <row r="14797">
      <c r="A14797" s="11" t="n"/>
      <c r="B14797" s="11" t="n"/>
      <c r="C14797" s="11" t="n"/>
      <c r="E14797" s="12">
        <f>IF($A14797="","",IF(ISNUMBER($A14797),$A14797,IFERROR(DATEVALUE($A14797),"")))</f>
        <v/>
      </c>
      <c r="F14797" s="12">
        <f>IF($B14797="","",IF(ISNUMBER($B14797),HOUR($B14797)*2+MINUTE($B14797)/30,IFERROR(VALUE(LEFT($B14797,FIND(":",$B14797)-1))*2+VALUE(MID($B14797,FIND(":",$B14797)+1,2))/30,"")))</f>
        <v/>
      </c>
      <c r="G14797" s="12">
        <f>IF($E14797="","",IF(WEEKDAY($E14797,2)&lt;6,1,0))</f>
        <v/>
      </c>
      <c r="H14797" s="12">
        <f>IF(OR($E14797="",$F14797=""),"",IF(AND($G14797=1,$F14797&gt;='Working Hours'!$C$8,$F14797&lt;'Working Hours'!$C$9),1,0))</f>
        <v/>
      </c>
    </row>
    <row r="14798">
      <c r="A14798" s="11" t="n"/>
      <c r="B14798" s="11" t="n"/>
      <c r="C14798" s="11" t="n"/>
      <c r="E14798" s="12">
        <f>IF($A14798="","",IF(ISNUMBER($A14798),$A14798,IFERROR(DATEVALUE($A14798),"")))</f>
        <v/>
      </c>
      <c r="F14798" s="12">
        <f>IF($B14798="","",IF(ISNUMBER($B14798),HOUR($B14798)*2+MINUTE($B14798)/30,IFERROR(VALUE(LEFT($B14798,FIND(":",$B14798)-1))*2+VALUE(MID($B14798,FIND(":",$B14798)+1,2))/30,"")))</f>
        <v/>
      </c>
      <c r="G14798" s="12">
        <f>IF($E14798="","",IF(WEEKDAY($E14798,2)&lt;6,1,0))</f>
        <v/>
      </c>
      <c r="H14798" s="12">
        <f>IF(OR($E14798="",$F14798=""),"",IF(AND($G14798=1,$F14798&gt;='Working Hours'!$C$8,$F14798&lt;'Working Hours'!$C$9),1,0))</f>
        <v/>
      </c>
    </row>
    <row r="14799">
      <c r="A14799" s="11" t="n"/>
      <c r="B14799" s="11" t="n"/>
      <c r="C14799" s="11" t="n"/>
      <c r="E14799" s="12">
        <f>IF($A14799="","",IF(ISNUMBER($A14799),$A14799,IFERROR(DATEVALUE($A14799),"")))</f>
        <v/>
      </c>
      <c r="F14799" s="12">
        <f>IF($B14799="","",IF(ISNUMBER($B14799),HOUR($B14799)*2+MINUTE($B14799)/30,IFERROR(VALUE(LEFT($B14799,FIND(":",$B14799)-1))*2+VALUE(MID($B14799,FIND(":",$B14799)+1,2))/30,"")))</f>
        <v/>
      </c>
      <c r="G14799" s="12">
        <f>IF($E14799="","",IF(WEEKDAY($E14799,2)&lt;6,1,0))</f>
        <v/>
      </c>
      <c r="H14799" s="12">
        <f>IF(OR($E14799="",$F14799=""),"",IF(AND($G14799=1,$F14799&gt;='Working Hours'!$C$8,$F14799&lt;'Working Hours'!$C$9),1,0))</f>
        <v/>
      </c>
    </row>
    <row r="14800">
      <c r="A14800" s="11" t="n"/>
      <c r="B14800" s="11" t="n"/>
      <c r="C14800" s="11" t="n"/>
      <c r="E14800" s="12">
        <f>IF($A14800="","",IF(ISNUMBER($A14800),$A14800,IFERROR(DATEVALUE($A14800),"")))</f>
        <v/>
      </c>
      <c r="F14800" s="12">
        <f>IF($B14800="","",IF(ISNUMBER($B14800),HOUR($B14800)*2+MINUTE($B14800)/30,IFERROR(VALUE(LEFT($B14800,FIND(":",$B14800)-1))*2+VALUE(MID($B14800,FIND(":",$B14800)+1,2))/30,"")))</f>
        <v/>
      </c>
      <c r="G14800" s="12">
        <f>IF($E14800="","",IF(WEEKDAY($E14800,2)&lt;6,1,0))</f>
        <v/>
      </c>
      <c r="H14800" s="12">
        <f>IF(OR($E14800="",$F14800=""),"",IF(AND($G14800=1,$F14800&gt;='Working Hours'!$C$8,$F14800&lt;'Working Hours'!$C$9),1,0))</f>
        <v/>
      </c>
    </row>
    <row r="14801">
      <c r="A14801" s="11" t="n"/>
      <c r="B14801" s="11" t="n"/>
      <c r="C14801" s="11" t="n"/>
      <c r="E14801" s="12">
        <f>IF($A14801="","",IF(ISNUMBER($A14801),$A14801,IFERROR(DATEVALUE($A14801),"")))</f>
        <v/>
      </c>
      <c r="F14801" s="12">
        <f>IF($B14801="","",IF(ISNUMBER($B14801),HOUR($B14801)*2+MINUTE($B14801)/30,IFERROR(VALUE(LEFT($B14801,FIND(":",$B14801)-1))*2+VALUE(MID($B14801,FIND(":",$B14801)+1,2))/30,"")))</f>
        <v/>
      </c>
      <c r="G14801" s="12">
        <f>IF($E14801="","",IF(WEEKDAY($E14801,2)&lt;6,1,0))</f>
        <v/>
      </c>
      <c r="H14801" s="12">
        <f>IF(OR($E14801="",$F14801=""),"",IF(AND($G14801=1,$F14801&gt;='Working Hours'!$C$8,$F14801&lt;'Working Hours'!$C$9),1,0))</f>
        <v/>
      </c>
    </row>
    <row r="14802">
      <c r="A14802" s="11" t="n"/>
      <c r="B14802" s="11" t="n"/>
      <c r="C14802" s="11" t="n"/>
      <c r="E14802" s="12">
        <f>IF($A14802="","",IF(ISNUMBER($A14802),$A14802,IFERROR(DATEVALUE($A14802),"")))</f>
        <v/>
      </c>
      <c r="F14802" s="12">
        <f>IF($B14802="","",IF(ISNUMBER($B14802),HOUR($B14802)*2+MINUTE($B14802)/30,IFERROR(VALUE(LEFT($B14802,FIND(":",$B14802)-1))*2+VALUE(MID($B14802,FIND(":",$B14802)+1,2))/30,"")))</f>
        <v/>
      </c>
      <c r="G14802" s="12">
        <f>IF($E14802="","",IF(WEEKDAY($E14802,2)&lt;6,1,0))</f>
        <v/>
      </c>
      <c r="H14802" s="12">
        <f>IF(OR($E14802="",$F14802=""),"",IF(AND($G14802=1,$F14802&gt;='Working Hours'!$C$8,$F14802&lt;'Working Hours'!$C$9),1,0))</f>
        <v/>
      </c>
    </row>
    <row r="14803">
      <c r="A14803" s="11" t="n"/>
      <c r="B14803" s="11" t="n"/>
      <c r="C14803" s="11" t="n"/>
      <c r="E14803" s="12">
        <f>IF($A14803="","",IF(ISNUMBER($A14803),$A14803,IFERROR(DATEVALUE($A14803),"")))</f>
        <v/>
      </c>
      <c r="F14803" s="12">
        <f>IF($B14803="","",IF(ISNUMBER($B14803),HOUR($B14803)*2+MINUTE($B14803)/30,IFERROR(VALUE(LEFT($B14803,FIND(":",$B14803)-1))*2+VALUE(MID($B14803,FIND(":",$B14803)+1,2))/30,"")))</f>
        <v/>
      </c>
      <c r="G14803" s="12">
        <f>IF($E14803="","",IF(WEEKDAY($E14803,2)&lt;6,1,0))</f>
        <v/>
      </c>
      <c r="H14803" s="12">
        <f>IF(OR($E14803="",$F14803=""),"",IF(AND($G14803=1,$F14803&gt;='Working Hours'!$C$8,$F14803&lt;'Working Hours'!$C$9),1,0))</f>
        <v/>
      </c>
    </row>
    <row r="14804">
      <c r="A14804" s="11" t="n"/>
      <c r="B14804" s="11" t="n"/>
      <c r="C14804" s="11" t="n"/>
      <c r="E14804" s="12">
        <f>IF($A14804="","",IF(ISNUMBER($A14804),$A14804,IFERROR(DATEVALUE($A14804),"")))</f>
        <v/>
      </c>
      <c r="F14804" s="12">
        <f>IF($B14804="","",IF(ISNUMBER($B14804),HOUR($B14804)*2+MINUTE($B14804)/30,IFERROR(VALUE(LEFT($B14804,FIND(":",$B14804)-1))*2+VALUE(MID($B14804,FIND(":",$B14804)+1,2))/30,"")))</f>
        <v/>
      </c>
      <c r="G14804" s="12">
        <f>IF($E14804="","",IF(WEEKDAY($E14804,2)&lt;6,1,0))</f>
        <v/>
      </c>
      <c r="H14804" s="12">
        <f>IF(OR($E14804="",$F14804=""),"",IF(AND($G14804=1,$F14804&gt;='Working Hours'!$C$8,$F14804&lt;'Working Hours'!$C$9),1,0))</f>
        <v/>
      </c>
    </row>
    <row r="14805">
      <c r="A14805" s="11" t="n"/>
      <c r="B14805" s="11" t="n"/>
      <c r="C14805" s="11" t="n"/>
      <c r="E14805" s="12">
        <f>IF($A14805="","",IF(ISNUMBER($A14805),$A14805,IFERROR(DATEVALUE($A14805),"")))</f>
        <v/>
      </c>
      <c r="F14805" s="12">
        <f>IF($B14805="","",IF(ISNUMBER($B14805),HOUR($B14805)*2+MINUTE($B14805)/30,IFERROR(VALUE(LEFT($B14805,FIND(":",$B14805)-1))*2+VALUE(MID($B14805,FIND(":",$B14805)+1,2))/30,"")))</f>
        <v/>
      </c>
      <c r="G14805" s="12">
        <f>IF($E14805="","",IF(WEEKDAY($E14805,2)&lt;6,1,0))</f>
        <v/>
      </c>
      <c r="H14805" s="12">
        <f>IF(OR($E14805="",$F14805=""),"",IF(AND($G14805=1,$F14805&gt;='Working Hours'!$C$8,$F14805&lt;'Working Hours'!$C$9),1,0))</f>
        <v/>
      </c>
    </row>
    <row r="14806">
      <c r="A14806" s="11" t="n"/>
      <c r="B14806" s="11" t="n"/>
      <c r="C14806" s="11" t="n"/>
      <c r="E14806" s="12">
        <f>IF($A14806="","",IF(ISNUMBER($A14806),$A14806,IFERROR(DATEVALUE($A14806),"")))</f>
        <v/>
      </c>
      <c r="F14806" s="12">
        <f>IF($B14806="","",IF(ISNUMBER($B14806),HOUR($B14806)*2+MINUTE($B14806)/30,IFERROR(VALUE(LEFT($B14806,FIND(":",$B14806)-1))*2+VALUE(MID($B14806,FIND(":",$B14806)+1,2))/30,"")))</f>
        <v/>
      </c>
      <c r="G14806" s="12">
        <f>IF($E14806="","",IF(WEEKDAY($E14806,2)&lt;6,1,0))</f>
        <v/>
      </c>
      <c r="H14806" s="12">
        <f>IF(OR($E14806="",$F14806=""),"",IF(AND($G14806=1,$F14806&gt;='Working Hours'!$C$8,$F14806&lt;'Working Hours'!$C$9),1,0))</f>
        <v/>
      </c>
    </row>
    <row r="14807">
      <c r="A14807" s="11" t="n"/>
      <c r="B14807" s="11" t="n"/>
      <c r="C14807" s="11" t="n"/>
      <c r="E14807" s="12">
        <f>IF($A14807="","",IF(ISNUMBER($A14807),$A14807,IFERROR(DATEVALUE($A14807),"")))</f>
        <v/>
      </c>
      <c r="F14807" s="12">
        <f>IF($B14807="","",IF(ISNUMBER($B14807),HOUR($B14807)*2+MINUTE($B14807)/30,IFERROR(VALUE(LEFT($B14807,FIND(":",$B14807)-1))*2+VALUE(MID($B14807,FIND(":",$B14807)+1,2))/30,"")))</f>
        <v/>
      </c>
      <c r="G14807" s="12">
        <f>IF($E14807="","",IF(WEEKDAY($E14807,2)&lt;6,1,0))</f>
        <v/>
      </c>
      <c r="H14807" s="12">
        <f>IF(OR($E14807="",$F14807=""),"",IF(AND($G14807=1,$F14807&gt;='Working Hours'!$C$8,$F14807&lt;'Working Hours'!$C$9),1,0))</f>
        <v/>
      </c>
    </row>
    <row r="14808">
      <c r="A14808" s="11" t="n"/>
      <c r="B14808" s="11" t="n"/>
      <c r="C14808" s="11" t="n"/>
      <c r="E14808" s="12">
        <f>IF($A14808="","",IF(ISNUMBER($A14808),$A14808,IFERROR(DATEVALUE($A14808),"")))</f>
        <v/>
      </c>
      <c r="F14808" s="12">
        <f>IF($B14808="","",IF(ISNUMBER($B14808),HOUR($B14808)*2+MINUTE($B14808)/30,IFERROR(VALUE(LEFT($B14808,FIND(":",$B14808)-1))*2+VALUE(MID($B14808,FIND(":",$B14808)+1,2))/30,"")))</f>
        <v/>
      </c>
      <c r="G14808" s="12">
        <f>IF($E14808="","",IF(WEEKDAY($E14808,2)&lt;6,1,0))</f>
        <v/>
      </c>
      <c r="H14808" s="12">
        <f>IF(OR($E14808="",$F14808=""),"",IF(AND($G14808=1,$F14808&gt;='Working Hours'!$C$8,$F14808&lt;'Working Hours'!$C$9),1,0))</f>
        <v/>
      </c>
    </row>
    <row r="14809">
      <c r="A14809" s="11" t="n"/>
      <c r="B14809" s="11" t="n"/>
      <c r="C14809" s="11" t="n"/>
      <c r="E14809" s="12">
        <f>IF($A14809="","",IF(ISNUMBER($A14809),$A14809,IFERROR(DATEVALUE($A14809),"")))</f>
        <v/>
      </c>
      <c r="F14809" s="12">
        <f>IF($B14809="","",IF(ISNUMBER($B14809),HOUR($B14809)*2+MINUTE($B14809)/30,IFERROR(VALUE(LEFT($B14809,FIND(":",$B14809)-1))*2+VALUE(MID($B14809,FIND(":",$B14809)+1,2))/30,"")))</f>
        <v/>
      </c>
      <c r="G14809" s="12">
        <f>IF($E14809="","",IF(WEEKDAY($E14809,2)&lt;6,1,0))</f>
        <v/>
      </c>
      <c r="H14809" s="12">
        <f>IF(OR($E14809="",$F14809=""),"",IF(AND($G14809=1,$F14809&gt;='Working Hours'!$C$8,$F14809&lt;'Working Hours'!$C$9),1,0))</f>
        <v/>
      </c>
    </row>
    <row r="14810">
      <c r="A14810" s="11" t="n"/>
      <c r="B14810" s="11" t="n"/>
      <c r="C14810" s="11" t="n"/>
      <c r="E14810" s="12">
        <f>IF($A14810="","",IF(ISNUMBER($A14810),$A14810,IFERROR(DATEVALUE($A14810),"")))</f>
        <v/>
      </c>
      <c r="F14810" s="12">
        <f>IF($B14810="","",IF(ISNUMBER($B14810),HOUR($B14810)*2+MINUTE($B14810)/30,IFERROR(VALUE(LEFT($B14810,FIND(":",$B14810)-1))*2+VALUE(MID($B14810,FIND(":",$B14810)+1,2))/30,"")))</f>
        <v/>
      </c>
      <c r="G14810" s="12">
        <f>IF($E14810="","",IF(WEEKDAY($E14810,2)&lt;6,1,0))</f>
        <v/>
      </c>
      <c r="H14810" s="12">
        <f>IF(OR($E14810="",$F14810=""),"",IF(AND($G14810=1,$F14810&gt;='Working Hours'!$C$8,$F14810&lt;'Working Hours'!$C$9),1,0))</f>
        <v/>
      </c>
    </row>
    <row r="14811">
      <c r="A14811" s="11" t="n"/>
      <c r="B14811" s="11" t="n"/>
      <c r="C14811" s="11" t="n"/>
      <c r="E14811" s="12">
        <f>IF($A14811="","",IF(ISNUMBER($A14811),$A14811,IFERROR(DATEVALUE($A14811),"")))</f>
        <v/>
      </c>
      <c r="F14811" s="12">
        <f>IF($B14811="","",IF(ISNUMBER($B14811),HOUR($B14811)*2+MINUTE($B14811)/30,IFERROR(VALUE(LEFT($B14811,FIND(":",$B14811)-1))*2+VALUE(MID($B14811,FIND(":",$B14811)+1,2))/30,"")))</f>
        <v/>
      </c>
      <c r="G14811" s="12">
        <f>IF($E14811="","",IF(WEEKDAY($E14811,2)&lt;6,1,0))</f>
        <v/>
      </c>
      <c r="H14811" s="12">
        <f>IF(OR($E14811="",$F14811=""),"",IF(AND($G14811=1,$F14811&gt;='Working Hours'!$C$8,$F14811&lt;'Working Hours'!$C$9),1,0))</f>
        <v/>
      </c>
    </row>
    <row r="14812">
      <c r="A14812" s="11" t="n"/>
      <c r="B14812" s="11" t="n"/>
      <c r="C14812" s="11" t="n"/>
      <c r="E14812" s="12">
        <f>IF($A14812="","",IF(ISNUMBER($A14812),$A14812,IFERROR(DATEVALUE($A14812),"")))</f>
        <v/>
      </c>
      <c r="F14812" s="12">
        <f>IF($B14812="","",IF(ISNUMBER($B14812),HOUR($B14812)*2+MINUTE($B14812)/30,IFERROR(VALUE(LEFT($B14812,FIND(":",$B14812)-1))*2+VALUE(MID($B14812,FIND(":",$B14812)+1,2))/30,"")))</f>
        <v/>
      </c>
      <c r="G14812" s="12">
        <f>IF($E14812="","",IF(WEEKDAY($E14812,2)&lt;6,1,0))</f>
        <v/>
      </c>
      <c r="H14812" s="12">
        <f>IF(OR($E14812="",$F14812=""),"",IF(AND($G14812=1,$F14812&gt;='Working Hours'!$C$8,$F14812&lt;'Working Hours'!$C$9),1,0))</f>
        <v/>
      </c>
    </row>
    <row r="14813">
      <c r="A14813" s="11" t="n"/>
      <c r="B14813" s="11" t="n"/>
      <c r="C14813" s="11" t="n"/>
      <c r="E14813" s="12">
        <f>IF($A14813="","",IF(ISNUMBER($A14813),$A14813,IFERROR(DATEVALUE($A14813),"")))</f>
        <v/>
      </c>
      <c r="F14813" s="12">
        <f>IF($B14813="","",IF(ISNUMBER($B14813),HOUR($B14813)*2+MINUTE($B14813)/30,IFERROR(VALUE(LEFT($B14813,FIND(":",$B14813)-1))*2+VALUE(MID($B14813,FIND(":",$B14813)+1,2))/30,"")))</f>
        <v/>
      </c>
      <c r="G14813" s="12">
        <f>IF($E14813="","",IF(WEEKDAY($E14813,2)&lt;6,1,0))</f>
        <v/>
      </c>
      <c r="H14813" s="12">
        <f>IF(OR($E14813="",$F14813=""),"",IF(AND($G14813=1,$F14813&gt;='Working Hours'!$C$8,$F14813&lt;'Working Hours'!$C$9),1,0))</f>
        <v/>
      </c>
    </row>
    <row r="14814">
      <c r="A14814" s="11" t="n"/>
      <c r="B14814" s="11" t="n"/>
      <c r="C14814" s="11" t="n"/>
      <c r="E14814" s="12">
        <f>IF($A14814="","",IF(ISNUMBER($A14814),$A14814,IFERROR(DATEVALUE($A14814),"")))</f>
        <v/>
      </c>
      <c r="F14814" s="12">
        <f>IF($B14814="","",IF(ISNUMBER($B14814),HOUR($B14814)*2+MINUTE($B14814)/30,IFERROR(VALUE(LEFT($B14814,FIND(":",$B14814)-1))*2+VALUE(MID($B14814,FIND(":",$B14814)+1,2))/30,"")))</f>
        <v/>
      </c>
      <c r="G14814" s="12">
        <f>IF($E14814="","",IF(WEEKDAY($E14814,2)&lt;6,1,0))</f>
        <v/>
      </c>
      <c r="H14814" s="12">
        <f>IF(OR($E14814="",$F14814=""),"",IF(AND($G14814=1,$F14814&gt;='Working Hours'!$C$8,$F14814&lt;'Working Hours'!$C$9),1,0))</f>
        <v/>
      </c>
    </row>
    <row r="14815">
      <c r="A14815" s="11" t="n"/>
      <c r="B14815" s="11" t="n"/>
      <c r="C14815" s="11" t="n"/>
      <c r="E14815" s="12">
        <f>IF($A14815="","",IF(ISNUMBER($A14815),$A14815,IFERROR(DATEVALUE($A14815),"")))</f>
        <v/>
      </c>
      <c r="F14815" s="12">
        <f>IF($B14815="","",IF(ISNUMBER($B14815),HOUR($B14815)*2+MINUTE($B14815)/30,IFERROR(VALUE(LEFT($B14815,FIND(":",$B14815)-1))*2+VALUE(MID($B14815,FIND(":",$B14815)+1,2))/30,"")))</f>
        <v/>
      </c>
      <c r="G14815" s="12">
        <f>IF($E14815="","",IF(WEEKDAY($E14815,2)&lt;6,1,0))</f>
        <v/>
      </c>
      <c r="H14815" s="12">
        <f>IF(OR($E14815="",$F14815=""),"",IF(AND($G14815=1,$F14815&gt;='Working Hours'!$C$8,$F14815&lt;'Working Hours'!$C$9),1,0))</f>
        <v/>
      </c>
    </row>
    <row r="14816">
      <c r="A14816" s="11" t="n"/>
      <c r="B14816" s="11" t="n"/>
      <c r="C14816" s="11" t="n"/>
      <c r="E14816" s="12">
        <f>IF($A14816="","",IF(ISNUMBER($A14816),$A14816,IFERROR(DATEVALUE($A14816),"")))</f>
        <v/>
      </c>
      <c r="F14816" s="12">
        <f>IF($B14816="","",IF(ISNUMBER($B14816),HOUR($B14816)*2+MINUTE($B14816)/30,IFERROR(VALUE(LEFT($B14816,FIND(":",$B14816)-1))*2+VALUE(MID($B14816,FIND(":",$B14816)+1,2))/30,"")))</f>
        <v/>
      </c>
      <c r="G14816" s="12">
        <f>IF($E14816="","",IF(WEEKDAY($E14816,2)&lt;6,1,0))</f>
        <v/>
      </c>
      <c r="H14816" s="12">
        <f>IF(OR($E14816="",$F14816=""),"",IF(AND($G14816=1,$F14816&gt;='Working Hours'!$C$8,$F14816&lt;'Working Hours'!$C$9),1,0))</f>
        <v/>
      </c>
    </row>
    <row r="14817">
      <c r="A14817" s="11" t="n"/>
      <c r="B14817" s="11" t="n"/>
      <c r="C14817" s="11" t="n"/>
      <c r="E14817" s="12">
        <f>IF($A14817="","",IF(ISNUMBER($A14817),$A14817,IFERROR(DATEVALUE($A14817),"")))</f>
        <v/>
      </c>
      <c r="F14817" s="12">
        <f>IF($B14817="","",IF(ISNUMBER($B14817),HOUR($B14817)*2+MINUTE($B14817)/30,IFERROR(VALUE(LEFT($B14817,FIND(":",$B14817)-1))*2+VALUE(MID($B14817,FIND(":",$B14817)+1,2))/30,"")))</f>
        <v/>
      </c>
      <c r="G14817" s="12">
        <f>IF($E14817="","",IF(WEEKDAY($E14817,2)&lt;6,1,0))</f>
        <v/>
      </c>
      <c r="H14817" s="12">
        <f>IF(OR($E14817="",$F14817=""),"",IF(AND($G14817=1,$F14817&gt;='Working Hours'!$C$8,$F14817&lt;'Working Hours'!$C$9),1,0))</f>
        <v/>
      </c>
    </row>
    <row r="14818">
      <c r="A14818" s="11" t="n"/>
      <c r="B14818" s="11" t="n"/>
      <c r="C14818" s="11" t="n"/>
      <c r="E14818" s="12">
        <f>IF($A14818="","",IF(ISNUMBER($A14818),$A14818,IFERROR(DATEVALUE($A14818),"")))</f>
        <v/>
      </c>
      <c r="F14818" s="12">
        <f>IF($B14818="","",IF(ISNUMBER($B14818),HOUR($B14818)*2+MINUTE($B14818)/30,IFERROR(VALUE(LEFT($B14818,FIND(":",$B14818)-1))*2+VALUE(MID($B14818,FIND(":",$B14818)+1,2))/30,"")))</f>
        <v/>
      </c>
      <c r="G14818" s="12">
        <f>IF($E14818="","",IF(WEEKDAY($E14818,2)&lt;6,1,0))</f>
        <v/>
      </c>
      <c r="H14818" s="12">
        <f>IF(OR($E14818="",$F14818=""),"",IF(AND($G14818=1,$F14818&gt;='Working Hours'!$C$8,$F14818&lt;'Working Hours'!$C$9),1,0))</f>
        <v/>
      </c>
    </row>
    <row r="14819">
      <c r="A14819" s="11" t="n"/>
      <c r="B14819" s="11" t="n"/>
      <c r="C14819" s="11" t="n"/>
      <c r="E14819" s="12">
        <f>IF($A14819="","",IF(ISNUMBER($A14819),$A14819,IFERROR(DATEVALUE($A14819),"")))</f>
        <v/>
      </c>
      <c r="F14819" s="12">
        <f>IF($B14819="","",IF(ISNUMBER($B14819),HOUR($B14819)*2+MINUTE($B14819)/30,IFERROR(VALUE(LEFT($B14819,FIND(":",$B14819)-1))*2+VALUE(MID($B14819,FIND(":",$B14819)+1,2))/30,"")))</f>
        <v/>
      </c>
      <c r="G14819" s="12">
        <f>IF($E14819="","",IF(WEEKDAY($E14819,2)&lt;6,1,0))</f>
        <v/>
      </c>
      <c r="H14819" s="12">
        <f>IF(OR($E14819="",$F14819=""),"",IF(AND($G14819=1,$F14819&gt;='Working Hours'!$C$8,$F14819&lt;'Working Hours'!$C$9),1,0))</f>
        <v/>
      </c>
    </row>
    <row r="14820">
      <c r="A14820" s="11" t="n"/>
      <c r="B14820" s="11" t="n"/>
      <c r="C14820" s="11" t="n"/>
      <c r="E14820" s="12">
        <f>IF($A14820="","",IF(ISNUMBER($A14820),$A14820,IFERROR(DATEVALUE($A14820),"")))</f>
        <v/>
      </c>
      <c r="F14820" s="12">
        <f>IF($B14820="","",IF(ISNUMBER($B14820),HOUR($B14820)*2+MINUTE($B14820)/30,IFERROR(VALUE(LEFT($B14820,FIND(":",$B14820)-1))*2+VALUE(MID($B14820,FIND(":",$B14820)+1,2))/30,"")))</f>
        <v/>
      </c>
      <c r="G14820" s="12">
        <f>IF($E14820="","",IF(WEEKDAY($E14820,2)&lt;6,1,0))</f>
        <v/>
      </c>
      <c r="H14820" s="12">
        <f>IF(OR($E14820="",$F14820=""),"",IF(AND($G14820=1,$F14820&gt;='Working Hours'!$C$8,$F14820&lt;'Working Hours'!$C$9),1,0))</f>
        <v/>
      </c>
    </row>
    <row r="14821">
      <c r="A14821" s="11" t="n"/>
      <c r="B14821" s="11" t="n"/>
      <c r="C14821" s="11" t="n"/>
      <c r="E14821" s="12">
        <f>IF($A14821="","",IF(ISNUMBER($A14821),$A14821,IFERROR(DATEVALUE($A14821),"")))</f>
        <v/>
      </c>
      <c r="F14821" s="12">
        <f>IF($B14821="","",IF(ISNUMBER($B14821),HOUR($B14821)*2+MINUTE($B14821)/30,IFERROR(VALUE(LEFT($B14821,FIND(":",$B14821)-1))*2+VALUE(MID($B14821,FIND(":",$B14821)+1,2))/30,"")))</f>
        <v/>
      </c>
      <c r="G14821" s="12">
        <f>IF($E14821="","",IF(WEEKDAY($E14821,2)&lt;6,1,0))</f>
        <v/>
      </c>
      <c r="H14821" s="12">
        <f>IF(OR($E14821="",$F14821=""),"",IF(AND($G14821=1,$F14821&gt;='Working Hours'!$C$8,$F14821&lt;'Working Hours'!$C$9),1,0))</f>
        <v/>
      </c>
    </row>
    <row r="14822">
      <c r="A14822" s="11" t="n"/>
      <c r="B14822" s="11" t="n"/>
      <c r="C14822" s="11" t="n"/>
      <c r="E14822" s="12">
        <f>IF($A14822="","",IF(ISNUMBER($A14822),$A14822,IFERROR(DATEVALUE($A14822),"")))</f>
        <v/>
      </c>
      <c r="F14822" s="12">
        <f>IF($B14822="","",IF(ISNUMBER($B14822),HOUR($B14822)*2+MINUTE($B14822)/30,IFERROR(VALUE(LEFT($B14822,FIND(":",$B14822)-1))*2+VALUE(MID($B14822,FIND(":",$B14822)+1,2))/30,"")))</f>
        <v/>
      </c>
      <c r="G14822" s="12">
        <f>IF($E14822="","",IF(WEEKDAY($E14822,2)&lt;6,1,0))</f>
        <v/>
      </c>
      <c r="H14822" s="12">
        <f>IF(OR($E14822="",$F14822=""),"",IF(AND($G14822=1,$F14822&gt;='Working Hours'!$C$8,$F14822&lt;'Working Hours'!$C$9),1,0))</f>
        <v/>
      </c>
    </row>
    <row r="14823">
      <c r="A14823" s="11" t="n"/>
      <c r="B14823" s="11" t="n"/>
      <c r="C14823" s="11" t="n"/>
      <c r="E14823" s="12">
        <f>IF($A14823="","",IF(ISNUMBER($A14823),$A14823,IFERROR(DATEVALUE($A14823),"")))</f>
        <v/>
      </c>
      <c r="F14823" s="12">
        <f>IF($B14823="","",IF(ISNUMBER($B14823),HOUR($B14823)*2+MINUTE($B14823)/30,IFERROR(VALUE(LEFT($B14823,FIND(":",$B14823)-1))*2+VALUE(MID($B14823,FIND(":",$B14823)+1,2))/30,"")))</f>
        <v/>
      </c>
      <c r="G14823" s="12">
        <f>IF($E14823="","",IF(WEEKDAY($E14823,2)&lt;6,1,0))</f>
        <v/>
      </c>
      <c r="H14823" s="12">
        <f>IF(OR($E14823="",$F14823=""),"",IF(AND($G14823=1,$F14823&gt;='Working Hours'!$C$8,$F14823&lt;'Working Hours'!$C$9),1,0))</f>
        <v/>
      </c>
    </row>
    <row r="14824">
      <c r="A14824" s="11" t="n"/>
      <c r="B14824" s="11" t="n"/>
      <c r="C14824" s="11" t="n"/>
      <c r="E14824" s="12">
        <f>IF($A14824="","",IF(ISNUMBER($A14824),$A14824,IFERROR(DATEVALUE($A14824),"")))</f>
        <v/>
      </c>
      <c r="F14824" s="12">
        <f>IF($B14824="","",IF(ISNUMBER($B14824),HOUR($B14824)*2+MINUTE($B14824)/30,IFERROR(VALUE(LEFT($B14824,FIND(":",$B14824)-1))*2+VALUE(MID($B14824,FIND(":",$B14824)+1,2))/30,"")))</f>
        <v/>
      </c>
      <c r="G14824" s="12">
        <f>IF($E14824="","",IF(WEEKDAY($E14824,2)&lt;6,1,0))</f>
        <v/>
      </c>
      <c r="H14824" s="12">
        <f>IF(OR($E14824="",$F14824=""),"",IF(AND($G14824=1,$F14824&gt;='Working Hours'!$C$8,$F14824&lt;'Working Hours'!$C$9),1,0))</f>
        <v/>
      </c>
    </row>
    <row r="14825">
      <c r="A14825" s="11" t="n"/>
      <c r="B14825" s="11" t="n"/>
      <c r="C14825" s="11" t="n"/>
      <c r="E14825" s="12">
        <f>IF($A14825="","",IF(ISNUMBER($A14825),$A14825,IFERROR(DATEVALUE($A14825),"")))</f>
        <v/>
      </c>
      <c r="F14825" s="12">
        <f>IF($B14825="","",IF(ISNUMBER($B14825),HOUR($B14825)*2+MINUTE($B14825)/30,IFERROR(VALUE(LEFT($B14825,FIND(":",$B14825)-1))*2+VALUE(MID($B14825,FIND(":",$B14825)+1,2))/30,"")))</f>
        <v/>
      </c>
      <c r="G14825" s="12">
        <f>IF($E14825="","",IF(WEEKDAY($E14825,2)&lt;6,1,0))</f>
        <v/>
      </c>
      <c r="H14825" s="12">
        <f>IF(OR($E14825="",$F14825=""),"",IF(AND($G14825=1,$F14825&gt;='Working Hours'!$C$8,$F14825&lt;'Working Hours'!$C$9),1,0))</f>
        <v/>
      </c>
    </row>
    <row r="14826">
      <c r="A14826" s="11" t="n"/>
      <c r="B14826" s="11" t="n"/>
      <c r="C14826" s="11" t="n"/>
      <c r="E14826" s="12">
        <f>IF($A14826="","",IF(ISNUMBER($A14826),$A14826,IFERROR(DATEVALUE($A14826),"")))</f>
        <v/>
      </c>
      <c r="F14826" s="12">
        <f>IF($B14826="","",IF(ISNUMBER($B14826),HOUR($B14826)*2+MINUTE($B14826)/30,IFERROR(VALUE(LEFT($B14826,FIND(":",$B14826)-1))*2+VALUE(MID($B14826,FIND(":",$B14826)+1,2))/30,"")))</f>
        <v/>
      </c>
      <c r="G14826" s="12">
        <f>IF($E14826="","",IF(WEEKDAY($E14826,2)&lt;6,1,0))</f>
        <v/>
      </c>
      <c r="H14826" s="12">
        <f>IF(OR($E14826="",$F14826=""),"",IF(AND($G14826=1,$F14826&gt;='Working Hours'!$C$8,$F14826&lt;'Working Hours'!$C$9),1,0))</f>
        <v/>
      </c>
    </row>
    <row r="14827">
      <c r="A14827" s="11" t="n"/>
      <c r="B14827" s="11" t="n"/>
      <c r="C14827" s="11" t="n"/>
      <c r="E14827" s="12">
        <f>IF($A14827="","",IF(ISNUMBER($A14827),$A14827,IFERROR(DATEVALUE($A14827),"")))</f>
        <v/>
      </c>
      <c r="F14827" s="12">
        <f>IF($B14827="","",IF(ISNUMBER($B14827),HOUR($B14827)*2+MINUTE($B14827)/30,IFERROR(VALUE(LEFT($B14827,FIND(":",$B14827)-1))*2+VALUE(MID($B14827,FIND(":",$B14827)+1,2))/30,"")))</f>
        <v/>
      </c>
      <c r="G14827" s="12">
        <f>IF($E14827="","",IF(WEEKDAY($E14827,2)&lt;6,1,0))</f>
        <v/>
      </c>
      <c r="H14827" s="12">
        <f>IF(OR($E14827="",$F14827=""),"",IF(AND($G14827=1,$F14827&gt;='Working Hours'!$C$8,$F14827&lt;'Working Hours'!$C$9),1,0))</f>
        <v/>
      </c>
    </row>
    <row r="14828">
      <c r="A14828" s="11" t="n"/>
      <c r="B14828" s="11" t="n"/>
      <c r="C14828" s="11" t="n"/>
      <c r="E14828" s="12">
        <f>IF($A14828="","",IF(ISNUMBER($A14828),$A14828,IFERROR(DATEVALUE($A14828),"")))</f>
        <v/>
      </c>
      <c r="F14828" s="12">
        <f>IF($B14828="","",IF(ISNUMBER($B14828),HOUR($B14828)*2+MINUTE($B14828)/30,IFERROR(VALUE(LEFT($B14828,FIND(":",$B14828)-1))*2+VALUE(MID($B14828,FIND(":",$B14828)+1,2))/30,"")))</f>
        <v/>
      </c>
      <c r="G14828" s="12">
        <f>IF($E14828="","",IF(WEEKDAY($E14828,2)&lt;6,1,0))</f>
        <v/>
      </c>
      <c r="H14828" s="12">
        <f>IF(OR($E14828="",$F14828=""),"",IF(AND($G14828=1,$F14828&gt;='Working Hours'!$C$8,$F14828&lt;'Working Hours'!$C$9),1,0))</f>
        <v/>
      </c>
    </row>
    <row r="14829">
      <c r="A14829" s="11" t="n"/>
      <c r="B14829" s="11" t="n"/>
      <c r="C14829" s="11" t="n"/>
      <c r="E14829" s="12">
        <f>IF($A14829="","",IF(ISNUMBER($A14829),$A14829,IFERROR(DATEVALUE($A14829),"")))</f>
        <v/>
      </c>
      <c r="F14829" s="12">
        <f>IF($B14829="","",IF(ISNUMBER($B14829),HOUR($B14829)*2+MINUTE($B14829)/30,IFERROR(VALUE(LEFT($B14829,FIND(":",$B14829)-1))*2+VALUE(MID($B14829,FIND(":",$B14829)+1,2))/30,"")))</f>
        <v/>
      </c>
      <c r="G14829" s="12">
        <f>IF($E14829="","",IF(WEEKDAY($E14829,2)&lt;6,1,0))</f>
        <v/>
      </c>
      <c r="H14829" s="12">
        <f>IF(OR($E14829="",$F14829=""),"",IF(AND($G14829=1,$F14829&gt;='Working Hours'!$C$8,$F14829&lt;'Working Hours'!$C$9),1,0))</f>
        <v/>
      </c>
    </row>
    <row r="14830">
      <c r="A14830" s="11" t="n"/>
      <c r="B14830" s="11" t="n"/>
      <c r="C14830" s="11" t="n"/>
      <c r="E14830" s="12">
        <f>IF($A14830="","",IF(ISNUMBER($A14830),$A14830,IFERROR(DATEVALUE($A14830),"")))</f>
        <v/>
      </c>
      <c r="F14830" s="12">
        <f>IF($B14830="","",IF(ISNUMBER($B14830),HOUR($B14830)*2+MINUTE($B14830)/30,IFERROR(VALUE(LEFT($B14830,FIND(":",$B14830)-1))*2+VALUE(MID($B14830,FIND(":",$B14830)+1,2))/30,"")))</f>
        <v/>
      </c>
      <c r="G14830" s="12">
        <f>IF($E14830="","",IF(WEEKDAY($E14830,2)&lt;6,1,0))</f>
        <v/>
      </c>
      <c r="H14830" s="12">
        <f>IF(OR($E14830="",$F14830=""),"",IF(AND($G14830=1,$F14830&gt;='Working Hours'!$C$8,$F14830&lt;'Working Hours'!$C$9),1,0))</f>
        <v/>
      </c>
    </row>
    <row r="14831">
      <c r="A14831" s="11" t="n"/>
      <c r="B14831" s="11" t="n"/>
      <c r="C14831" s="11" t="n"/>
      <c r="E14831" s="12">
        <f>IF($A14831="","",IF(ISNUMBER($A14831),$A14831,IFERROR(DATEVALUE($A14831),"")))</f>
        <v/>
      </c>
      <c r="F14831" s="12">
        <f>IF($B14831="","",IF(ISNUMBER($B14831),HOUR($B14831)*2+MINUTE($B14831)/30,IFERROR(VALUE(LEFT($B14831,FIND(":",$B14831)-1))*2+VALUE(MID($B14831,FIND(":",$B14831)+1,2))/30,"")))</f>
        <v/>
      </c>
      <c r="G14831" s="12">
        <f>IF($E14831="","",IF(WEEKDAY($E14831,2)&lt;6,1,0))</f>
        <v/>
      </c>
      <c r="H14831" s="12">
        <f>IF(OR($E14831="",$F14831=""),"",IF(AND($G14831=1,$F14831&gt;='Working Hours'!$C$8,$F14831&lt;'Working Hours'!$C$9),1,0))</f>
        <v/>
      </c>
    </row>
    <row r="14832">
      <c r="A14832" s="11" t="n"/>
      <c r="B14832" s="11" t="n"/>
      <c r="C14832" s="11" t="n"/>
      <c r="E14832" s="12">
        <f>IF($A14832="","",IF(ISNUMBER($A14832),$A14832,IFERROR(DATEVALUE($A14832),"")))</f>
        <v/>
      </c>
      <c r="F14832" s="12">
        <f>IF($B14832="","",IF(ISNUMBER($B14832),HOUR($B14832)*2+MINUTE($B14832)/30,IFERROR(VALUE(LEFT($B14832,FIND(":",$B14832)-1))*2+VALUE(MID($B14832,FIND(":",$B14832)+1,2))/30,"")))</f>
        <v/>
      </c>
      <c r="G14832" s="12">
        <f>IF($E14832="","",IF(WEEKDAY($E14832,2)&lt;6,1,0))</f>
        <v/>
      </c>
      <c r="H14832" s="12">
        <f>IF(OR($E14832="",$F14832=""),"",IF(AND($G14832=1,$F14832&gt;='Working Hours'!$C$8,$F14832&lt;'Working Hours'!$C$9),1,0))</f>
        <v/>
      </c>
    </row>
    <row r="14833">
      <c r="A14833" s="11" t="n"/>
      <c r="B14833" s="11" t="n"/>
      <c r="C14833" s="11" t="n"/>
      <c r="E14833" s="12">
        <f>IF($A14833="","",IF(ISNUMBER($A14833),$A14833,IFERROR(DATEVALUE($A14833),"")))</f>
        <v/>
      </c>
      <c r="F14833" s="12">
        <f>IF($B14833="","",IF(ISNUMBER($B14833),HOUR($B14833)*2+MINUTE($B14833)/30,IFERROR(VALUE(LEFT($B14833,FIND(":",$B14833)-1))*2+VALUE(MID($B14833,FIND(":",$B14833)+1,2))/30,"")))</f>
        <v/>
      </c>
      <c r="G14833" s="12">
        <f>IF($E14833="","",IF(WEEKDAY($E14833,2)&lt;6,1,0))</f>
        <v/>
      </c>
      <c r="H14833" s="12">
        <f>IF(OR($E14833="",$F14833=""),"",IF(AND($G14833=1,$F14833&gt;='Working Hours'!$C$8,$F14833&lt;'Working Hours'!$C$9),1,0))</f>
        <v/>
      </c>
    </row>
    <row r="14834">
      <c r="A14834" s="11" t="n"/>
      <c r="B14834" s="11" t="n"/>
      <c r="C14834" s="11" t="n"/>
      <c r="E14834" s="12">
        <f>IF($A14834="","",IF(ISNUMBER($A14834),$A14834,IFERROR(DATEVALUE($A14834),"")))</f>
        <v/>
      </c>
      <c r="F14834" s="12">
        <f>IF($B14834="","",IF(ISNUMBER($B14834),HOUR($B14834)*2+MINUTE($B14834)/30,IFERROR(VALUE(LEFT($B14834,FIND(":",$B14834)-1))*2+VALUE(MID($B14834,FIND(":",$B14834)+1,2))/30,"")))</f>
        <v/>
      </c>
      <c r="G14834" s="12">
        <f>IF($E14834="","",IF(WEEKDAY($E14834,2)&lt;6,1,0))</f>
        <v/>
      </c>
      <c r="H14834" s="12">
        <f>IF(OR($E14834="",$F14834=""),"",IF(AND($G14834=1,$F14834&gt;='Working Hours'!$C$8,$F14834&lt;'Working Hours'!$C$9),1,0))</f>
        <v/>
      </c>
    </row>
    <row r="14835">
      <c r="A14835" s="11" t="n"/>
      <c r="B14835" s="11" t="n"/>
      <c r="C14835" s="11" t="n"/>
      <c r="E14835" s="12">
        <f>IF($A14835="","",IF(ISNUMBER($A14835),$A14835,IFERROR(DATEVALUE($A14835),"")))</f>
        <v/>
      </c>
      <c r="F14835" s="12">
        <f>IF($B14835="","",IF(ISNUMBER($B14835),HOUR($B14835)*2+MINUTE($B14835)/30,IFERROR(VALUE(LEFT($B14835,FIND(":",$B14835)-1))*2+VALUE(MID($B14835,FIND(":",$B14835)+1,2))/30,"")))</f>
        <v/>
      </c>
      <c r="G14835" s="12">
        <f>IF($E14835="","",IF(WEEKDAY($E14835,2)&lt;6,1,0))</f>
        <v/>
      </c>
      <c r="H14835" s="12">
        <f>IF(OR($E14835="",$F14835=""),"",IF(AND($G14835=1,$F14835&gt;='Working Hours'!$C$8,$F14835&lt;'Working Hours'!$C$9),1,0))</f>
        <v/>
      </c>
    </row>
    <row r="14836">
      <c r="A14836" s="11" t="n"/>
      <c r="B14836" s="11" t="n"/>
      <c r="C14836" s="11" t="n"/>
      <c r="E14836" s="12">
        <f>IF($A14836="","",IF(ISNUMBER($A14836),$A14836,IFERROR(DATEVALUE($A14836),"")))</f>
        <v/>
      </c>
      <c r="F14836" s="12">
        <f>IF($B14836="","",IF(ISNUMBER($B14836),HOUR($B14836)*2+MINUTE($B14836)/30,IFERROR(VALUE(LEFT($B14836,FIND(":",$B14836)-1))*2+VALUE(MID($B14836,FIND(":",$B14836)+1,2))/30,"")))</f>
        <v/>
      </c>
      <c r="G14836" s="12">
        <f>IF($E14836="","",IF(WEEKDAY($E14836,2)&lt;6,1,0))</f>
        <v/>
      </c>
      <c r="H14836" s="12">
        <f>IF(OR($E14836="",$F14836=""),"",IF(AND($G14836=1,$F14836&gt;='Working Hours'!$C$8,$F14836&lt;'Working Hours'!$C$9),1,0))</f>
        <v/>
      </c>
    </row>
    <row r="14837">
      <c r="A14837" s="11" t="n"/>
      <c r="B14837" s="11" t="n"/>
      <c r="C14837" s="11" t="n"/>
      <c r="E14837" s="12">
        <f>IF($A14837="","",IF(ISNUMBER($A14837),$A14837,IFERROR(DATEVALUE($A14837),"")))</f>
        <v/>
      </c>
      <c r="F14837" s="12">
        <f>IF($B14837="","",IF(ISNUMBER($B14837),HOUR($B14837)*2+MINUTE($B14837)/30,IFERROR(VALUE(LEFT($B14837,FIND(":",$B14837)-1))*2+VALUE(MID($B14837,FIND(":",$B14837)+1,2))/30,"")))</f>
        <v/>
      </c>
      <c r="G14837" s="12">
        <f>IF($E14837="","",IF(WEEKDAY($E14837,2)&lt;6,1,0))</f>
        <v/>
      </c>
      <c r="H14837" s="12">
        <f>IF(OR($E14837="",$F14837=""),"",IF(AND($G14837=1,$F14837&gt;='Working Hours'!$C$8,$F14837&lt;'Working Hours'!$C$9),1,0))</f>
        <v/>
      </c>
    </row>
    <row r="14838">
      <c r="A14838" s="11" t="n"/>
      <c r="B14838" s="11" t="n"/>
      <c r="C14838" s="11" t="n"/>
      <c r="E14838" s="12">
        <f>IF($A14838="","",IF(ISNUMBER($A14838),$A14838,IFERROR(DATEVALUE($A14838),"")))</f>
        <v/>
      </c>
      <c r="F14838" s="12">
        <f>IF($B14838="","",IF(ISNUMBER($B14838),HOUR($B14838)*2+MINUTE($B14838)/30,IFERROR(VALUE(LEFT($B14838,FIND(":",$B14838)-1))*2+VALUE(MID($B14838,FIND(":",$B14838)+1,2))/30,"")))</f>
        <v/>
      </c>
      <c r="G14838" s="12">
        <f>IF($E14838="","",IF(WEEKDAY($E14838,2)&lt;6,1,0))</f>
        <v/>
      </c>
      <c r="H14838" s="12">
        <f>IF(OR($E14838="",$F14838=""),"",IF(AND($G14838=1,$F14838&gt;='Working Hours'!$C$8,$F14838&lt;'Working Hours'!$C$9),1,0))</f>
        <v/>
      </c>
    </row>
    <row r="14839">
      <c r="A14839" s="11" t="n"/>
      <c r="B14839" s="11" t="n"/>
      <c r="C14839" s="11" t="n"/>
      <c r="E14839" s="12">
        <f>IF($A14839="","",IF(ISNUMBER($A14839),$A14839,IFERROR(DATEVALUE($A14839),"")))</f>
        <v/>
      </c>
      <c r="F14839" s="12">
        <f>IF($B14839="","",IF(ISNUMBER($B14839),HOUR($B14839)*2+MINUTE($B14839)/30,IFERROR(VALUE(LEFT($B14839,FIND(":",$B14839)-1))*2+VALUE(MID($B14839,FIND(":",$B14839)+1,2))/30,"")))</f>
        <v/>
      </c>
      <c r="G14839" s="12">
        <f>IF($E14839="","",IF(WEEKDAY($E14839,2)&lt;6,1,0))</f>
        <v/>
      </c>
      <c r="H14839" s="12">
        <f>IF(OR($E14839="",$F14839=""),"",IF(AND($G14839=1,$F14839&gt;='Working Hours'!$C$8,$F14839&lt;'Working Hours'!$C$9),1,0))</f>
        <v/>
      </c>
    </row>
    <row r="14840">
      <c r="A14840" s="11" t="n"/>
      <c r="B14840" s="11" t="n"/>
      <c r="C14840" s="11" t="n"/>
      <c r="E14840" s="12">
        <f>IF($A14840="","",IF(ISNUMBER($A14840),$A14840,IFERROR(DATEVALUE($A14840),"")))</f>
        <v/>
      </c>
      <c r="F14840" s="12">
        <f>IF($B14840="","",IF(ISNUMBER($B14840),HOUR($B14840)*2+MINUTE($B14840)/30,IFERROR(VALUE(LEFT($B14840,FIND(":",$B14840)-1))*2+VALUE(MID($B14840,FIND(":",$B14840)+1,2))/30,"")))</f>
        <v/>
      </c>
      <c r="G14840" s="12">
        <f>IF($E14840="","",IF(WEEKDAY($E14840,2)&lt;6,1,0))</f>
        <v/>
      </c>
      <c r="H14840" s="12">
        <f>IF(OR($E14840="",$F14840=""),"",IF(AND($G14840=1,$F14840&gt;='Working Hours'!$C$8,$F14840&lt;'Working Hours'!$C$9),1,0))</f>
        <v/>
      </c>
    </row>
    <row r="14841">
      <c r="A14841" s="11" t="n"/>
      <c r="B14841" s="11" t="n"/>
      <c r="C14841" s="11" t="n"/>
      <c r="E14841" s="12">
        <f>IF($A14841="","",IF(ISNUMBER($A14841),$A14841,IFERROR(DATEVALUE($A14841),"")))</f>
        <v/>
      </c>
      <c r="F14841" s="12">
        <f>IF($B14841="","",IF(ISNUMBER($B14841),HOUR($B14841)*2+MINUTE($B14841)/30,IFERROR(VALUE(LEFT($B14841,FIND(":",$B14841)-1))*2+VALUE(MID($B14841,FIND(":",$B14841)+1,2))/30,"")))</f>
        <v/>
      </c>
      <c r="G14841" s="12">
        <f>IF($E14841="","",IF(WEEKDAY($E14841,2)&lt;6,1,0))</f>
        <v/>
      </c>
      <c r="H14841" s="12">
        <f>IF(OR($E14841="",$F14841=""),"",IF(AND($G14841=1,$F14841&gt;='Working Hours'!$C$8,$F14841&lt;'Working Hours'!$C$9),1,0))</f>
        <v/>
      </c>
    </row>
    <row r="14842">
      <c r="A14842" s="11" t="n"/>
      <c r="B14842" s="11" t="n"/>
      <c r="C14842" s="11" t="n"/>
      <c r="E14842" s="12">
        <f>IF($A14842="","",IF(ISNUMBER($A14842),$A14842,IFERROR(DATEVALUE($A14842),"")))</f>
        <v/>
      </c>
      <c r="F14842" s="12">
        <f>IF($B14842="","",IF(ISNUMBER($B14842),HOUR($B14842)*2+MINUTE($B14842)/30,IFERROR(VALUE(LEFT($B14842,FIND(":",$B14842)-1))*2+VALUE(MID($B14842,FIND(":",$B14842)+1,2))/30,"")))</f>
        <v/>
      </c>
      <c r="G14842" s="12">
        <f>IF($E14842="","",IF(WEEKDAY($E14842,2)&lt;6,1,0))</f>
        <v/>
      </c>
      <c r="H14842" s="12">
        <f>IF(OR($E14842="",$F14842=""),"",IF(AND($G14842=1,$F14842&gt;='Working Hours'!$C$8,$F14842&lt;'Working Hours'!$C$9),1,0))</f>
        <v/>
      </c>
    </row>
    <row r="14843">
      <c r="A14843" s="11" t="n"/>
      <c r="B14843" s="11" t="n"/>
      <c r="C14843" s="11" t="n"/>
      <c r="E14843" s="12">
        <f>IF($A14843="","",IF(ISNUMBER($A14843),$A14843,IFERROR(DATEVALUE($A14843),"")))</f>
        <v/>
      </c>
      <c r="F14843" s="12">
        <f>IF($B14843="","",IF(ISNUMBER($B14843),HOUR($B14843)*2+MINUTE($B14843)/30,IFERROR(VALUE(LEFT($B14843,FIND(":",$B14843)-1))*2+VALUE(MID($B14843,FIND(":",$B14843)+1,2))/30,"")))</f>
        <v/>
      </c>
      <c r="G14843" s="12">
        <f>IF($E14843="","",IF(WEEKDAY($E14843,2)&lt;6,1,0))</f>
        <v/>
      </c>
      <c r="H14843" s="12">
        <f>IF(OR($E14843="",$F14843=""),"",IF(AND($G14843=1,$F14843&gt;='Working Hours'!$C$8,$F14843&lt;'Working Hours'!$C$9),1,0))</f>
        <v/>
      </c>
    </row>
    <row r="14844">
      <c r="A14844" s="11" t="n"/>
      <c r="B14844" s="11" t="n"/>
      <c r="C14844" s="11" t="n"/>
      <c r="E14844" s="12">
        <f>IF($A14844="","",IF(ISNUMBER($A14844),$A14844,IFERROR(DATEVALUE($A14844),"")))</f>
        <v/>
      </c>
      <c r="F14844" s="12">
        <f>IF($B14844="","",IF(ISNUMBER($B14844),HOUR($B14844)*2+MINUTE($B14844)/30,IFERROR(VALUE(LEFT($B14844,FIND(":",$B14844)-1))*2+VALUE(MID($B14844,FIND(":",$B14844)+1,2))/30,"")))</f>
        <v/>
      </c>
      <c r="G14844" s="12">
        <f>IF($E14844="","",IF(WEEKDAY($E14844,2)&lt;6,1,0))</f>
        <v/>
      </c>
      <c r="H14844" s="12">
        <f>IF(OR($E14844="",$F14844=""),"",IF(AND($G14844=1,$F14844&gt;='Working Hours'!$C$8,$F14844&lt;'Working Hours'!$C$9),1,0))</f>
        <v/>
      </c>
    </row>
    <row r="14845">
      <c r="A14845" s="11" t="n"/>
      <c r="B14845" s="11" t="n"/>
      <c r="C14845" s="11" t="n"/>
      <c r="E14845" s="12">
        <f>IF($A14845="","",IF(ISNUMBER($A14845),$A14845,IFERROR(DATEVALUE($A14845),"")))</f>
        <v/>
      </c>
      <c r="F14845" s="12">
        <f>IF($B14845="","",IF(ISNUMBER($B14845),HOUR($B14845)*2+MINUTE($B14845)/30,IFERROR(VALUE(LEFT($B14845,FIND(":",$B14845)-1))*2+VALUE(MID($B14845,FIND(":",$B14845)+1,2))/30,"")))</f>
        <v/>
      </c>
      <c r="G14845" s="12">
        <f>IF($E14845="","",IF(WEEKDAY($E14845,2)&lt;6,1,0))</f>
        <v/>
      </c>
      <c r="H14845" s="12">
        <f>IF(OR($E14845="",$F14845=""),"",IF(AND($G14845=1,$F14845&gt;='Working Hours'!$C$8,$F14845&lt;'Working Hours'!$C$9),1,0))</f>
        <v/>
      </c>
    </row>
    <row r="14846">
      <c r="A14846" s="11" t="n"/>
      <c r="B14846" s="11" t="n"/>
      <c r="C14846" s="11" t="n"/>
      <c r="E14846" s="12">
        <f>IF($A14846="","",IF(ISNUMBER($A14846),$A14846,IFERROR(DATEVALUE($A14846),"")))</f>
        <v/>
      </c>
      <c r="F14846" s="12">
        <f>IF($B14846="","",IF(ISNUMBER($B14846),HOUR($B14846)*2+MINUTE($B14846)/30,IFERROR(VALUE(LEFT($B14846,FIND(":",$B14846)-1))*2+VALUE(MID($B14846,FIND(":",$B14846)+1,2))/30,"")))</f>
        <v/>
      </c>
      <c r="G14846" s="12">
        <f>IF($E14846="","",IF(WEEKDAY($E14846,2)&lt;6,1,0))</f>
        <v/>
      </c>
      <c r="H14846" s="12">
        <f>IF(OR($E14846="",$F14846=""),"",IF(AND($G14846=1,$F14846&gt;='Working Hours'!$C$8,$F14846&lt;'Working Hours'!$C$9),1,0))</f>
        <v/>
      </c>
    </row>
    <row r="14847">
      <c r="A14847" s="11" t="n"/>
      <c r="B14847" s="11" t="n"/>
      <c r="C14847" s="11" t="n"/>
      <c r="E14847" s="12">
        <f>IF($A14847="","",IF(ISNUMBER($A14847),$A14847,IFERROR(DATEVALUE($A14847),"")))</f>
        <v/>
      </c>
      <c r="F14847" s="12">
        <f>IF($B14847="","",IF(ISNUMBER($B14847),HOUR($B14847)*2+MINUTE($B14847)/30,IFERROR(VALUE(LEFT($B14847,FIND(":",$B14847)-1))*2+VALUE(MID($B14847,FIND(":",$B14847)+1,2))/30,"")))</f>
        <v/>
      </c>
      <c r="G14847" s="12">
        <f>IF($E14847="","",IF(WEEKDAY($E14847,2)&lt;6,1,0))</f>
        <v/>
      </c>
      <c r="H14847" s="12">
        <f>IF(OR($E14847="",$F14847=""),"",IF(AND($G14847=1,$F14847&gt;='Working Hours'!$C$8,$F14847&lt;'Working Hours'!$C$9),1,0))</f>
        <v/>
      </c>
    </row>
    <row r="14848">
      <c r="A14848" s="11" t="n"/>
      <c r="B14848" s="11" t="n"/>
      <c r="C14848" s="11" t="n"/>
      <c r="E14848" s="12">
        <f>IF($A14848="","",IF(ISNUMBER($A14848),$A14848,IFERROR(DATEVALUE($A14848),"")))</f>
        <v/>
      </c>
      <c r="F14848" s="12">
        <f>IF($B14848="","",IF(ISNUMBER($B14848),HOUR($B14848)*2+MINUTE($B14848)/30,IFERROR(VALUE(LEFT($B14848,FIND(":",$B14848)-1))*2+VALUE(MID($B14848,FIND(":",$B14848)+1,2))/30,"")))</f>
        <v/>
      </c>
      <c r="G14848" s="12">
        <f>IF($E14848="","",IF(WEEKDAY($E14848,2)&lt;6,1,0))</f>
        <v/>
      </c>
      <c r="H14848" s="12">
        <f>IF(OR($E14848="",$F14848=""),"",IF(AND($G14848=1,$F14848&gt;='Working Hours'!$C$8,$F14848&lt;'Working Hours'!$C$9),1,0))</f>
        <v/>
      </c>
    </row>
    <row r="14849">
      <c r="A14849" s="11" t="n"/>
      <c r="B14849" s="11" t="n"/>
      <c r="C14849" s="11" t="n"/>
      <c r="E14849" s="12">
        <f>IF($A14849="","",IF(ISNUMBER($A14849),$A14849,IFERROR(DATEVALUE($A14849),"")))</f>
        <v/>
      </c>
      <c r="F14849" s="12">
        <f>IF($B14849="","",IF(ISNUMBER($B14849),HOUR($B14849)*2+MINUTE($B14849)/30,IFERROR(VALUE(LEFT($B14849,FIND(":",$B14849)-1))*2+VALUE(MID($B14849,FIND(":",$B14849)+1,2))/30,"")))</f>
        <v/>
      </c>
      <c r="G14849" s="12">
        <f>IF($E14849="","",IF(WEEKDAY($E14849,2)&lt;6,1,0))</f>
        <v/>
      </c>
      <c r="H14849" s="12">
        <f>IF(OR($E14849="",$F14849=""),"",IF(AND($G14849=1,$F14849&gt;='Working Hours'!$C$8,$F14849&lt;'Working Hours'!$C$9),1,0))</f>
        <v/>
      </c>
    </row>
    <row r="14850">
      <c r="A14850" s="11" t="n"/>
      <c r="B14850" s="11" t="n"/>
      <c r="C14850" s="11" t="n"/>
      <c r="E14850" s="12">
        <f>IF($A14850="","",IF(ISNUMBER($A14850),$A14850,IFERROR(DATEVALUE($A14850),"")))</f>
        <v/>
      </c>
      <c r="F14850" s="12">
        <f>IF($B14850="","",IF(ISNUMBER($B14850),HOUR($B14850)*2+MINUTE($B14850)/30,IFERROR(VALUE(LEFT($B14850,FIND(":",$B14850)-1))*2+VALUE(MID($B14850,FIND(":",$B14850)+1,2))/30,"")))</f>
        <v/>
      </c>
      <c r="G14850" s="12">
        <f>IF($E14850="","",IF(WEEKDAY($E14850,2)&lt;6,1,0))</f>
        <v/>
      </c>
      <c r="H14850" s="12">
        <f>IF(OR($E14850="",$F14850=""),"",IF(AND($G14850=1,$F14850&gt;='Working Hours'!$C$8,$F14850&lt;'Working Hours'!$C$9),1,0))</f>
        <v/>
      </c>
    </row>
    <row r="14851">
      <c r="A14851" s="11" t="n"/>
      <c r="B14851" s="11" t="n"/>
      <c r="C14851" s="11" t="n"/>
      <c r="E14851" s="12">
        <f>IF($A14851="","",IF(ISNUMBER($A14851),$A14851,IFERROR(DATEVALUE($A14851),"")))</f>
        <v/>
      </c>
      <c r="F14851" s="12">
        <f>IF($B14851="","",IF(ISNUMBER($B14851),HOUR($B14851)*2+MINUTE($B14851)/30,IFERROR(VALUE(LEFT($B14851,FIND(":",$B14851)-1))*2+VALUE(MID($B14851,FIND(":",$B14851)+1,2))/30,"")))</f>
        <v/>
      </c>
      <c r="G14851" s="12">
        <f>IF($E14851="","",IF(WEEKDAY($E14851,2)&lt;6,1,0))</f>
        <v/>
      </c>
      <c r="H14851" s="12">
        <f>IF(OR($E14851="",$F14851=""),"",IF(AND($G14851=1,$F14851&gt;='Working Hours'!$C$8,$F14851&lt;'Working Hours'!$C$9),1,0))</f>
        <v/>
      </c>
    </row>
    <row r="14852">
      <c r="A14852" s="11" t="n"/>
      <c r="B14852" s="11" t="n"/>
      <c r="C14852" s="11" t="n"/>
      <c r="E14852" s="12">
        <f>IF($A14852="","",IF(ISNUMBER($A14852),$A14852,IFERROR(DATEVALUE($A14852),"")))</f>
        <v/>
      </c>
      <c r="F14852" s="12">
        <f>IF($B14852="","",IF(ISNUMBER($B14852),HOUR($B14852)*2+MINUTE($B14852)/30,IFERROR(VALUE(LEFT($B14852,FIND(":",$B14852)-1))*2+VALUE(MID($B14852,FIND(":",$B14852)+1,2))/30,"")))</f>
        <v/>
      </c>
      <c r="G14852" s="12">
        <f>IF($E14852="","",IF(WEEKDAY($E14852,2)&lt;6,1,0))</f>
        <v/>
      </c>
      <c r="H14852" s="12">
        <f>IF(OR($E14852="",$F14852=""),"",IF(AND($G14852=1,$F14852&gt;='Working Hours'!$C$8,$F14852&lt;'Working Hours'!$C$9),1,0))</f>
        <v/>
      </c>
    </row>
    <row r="14853">
      <c r="A14853" s="11" t="n"/>
      <c r="B14853" s="11" t="n"/>
      <c r="C14853" s="11" t="n"/>
      <c r="E14853" s="12">
        <f>IF($A14853="","",IF(ISNUMBER($A14853),$A14853,IFERROR(DATEVALUE($A14853),"")))</f>
        <v/>
      </c>
      <c r="F14853" s="12">
        <f>IF($B14853="","",IF(ISNUMBER($B14853),HOUR($B14853)*2+MINUTE($B14853)/30,IFERROR(VALUE(LEFT($B14853,FIND(":",$B14853)-1))*2+VALUE(MID($B14853,FIND(":",$B14853)+1,2))/30,"")))</f>
        <v/>
      </c>
      <c r="G14853" s="12">
        <f>IF($E14853="","",IF(WEEKDAY($E14853,2)&lt;6,1,0))</f>
        <v/>
      </c>
      <c r="H14853" s="12">
        <f>IF(OR($E14853="",$F14853=""),"",IF(AND($G14853=1,$F14853&gt;='Working Hours'!$C$8,$F14853&lt;'Working Hours'!$C$9),1,0))</f>
        <v/>
      </c>
    </row>
    <row r="14854">
      <c r="A14854" s="11" t="n"/>
      <c r="B14854" s="11" t="n"/>
      <c r="C14854" s="11" t="n"/>
      <c r="E14854" s="12">
        <f>IF($A14854="","",IF(ISNUMBER($A14854),$A14854,IFERROR(DATEVALUE($A14854),"")))</f>
        <v/>
      </c>
      <c r="F14854" s="12">
        <f>IF($B14854="","",IF(ISNUMBER($B14854),HOUR($B14854)*2+MINUTE($B14854)/30,IFERROR(VALUE(LEFT($B14854,FIND(":",$B14854)-1))*2+VALUE(MID($B14854,FIND(":",$B14854)+1,2))/30,"")))</f>
        <v/>
      </c>
      <c r="G14854" s="12">
        <f>IF($E14854="","",IF(WEEKDAY($E14854,2)&lt;6,1,0))</f>
        <v/>
      </c>
      <c r="H14854" s="12">
        <f>IF(OR($E14854="",$F14854=""),"",IF(AND($G14854=1,$F14854&gt;='Working Hours'!$C$8,$F14854&lt;'Working Hours'!$C$9),1,0))</f>
        <v/>
      </c>
    </row>
    <row r="14855">
      <c r="A14855" s="11" t="n"/>
      <c r="B14855" s="11" t="n"/>
      <c r="C14855" s="11" t="n"/>
      <c r="E14855" s="12">
        <f>IF($A14855="","",IF(ISNUMBER($A14855),$A14855,IFERROR(DATEVALUE($A14855),"")))</f>
        <v/>
      </c>
      <c r="F14855" s="12">
        <f>IF($B14855="","",IF(ISNUMBER($B14855),HOUR($B14855)*2+MINUTE($B14855)/30,IFERROR(VALUE(LEFT($B14855,FIND(":",$B14855)-1))*2+VALUE(MID($B14855,FIND(":",$B14855)+1,2))/30,"")))</f>
        <v/>
      </c>
      <c r="G14855" s="12">
        <f>IF($E14855="","",IF(WEEKDAY($E14855,2)&lt;6,1,0))</f>
        <v/>
      </c>
      <c r="H14855" s="12">
        <f>IF(OR($E14855="",$F14855=""),"",IF(AND($G14855=1,$F14855&gt;='Working Hours'!$C$8,$F14855&lt;'Working Hours'!$C$9),1,0))</f>
        <v/>
      </c>
    </row>
    <row r="14856">
      <c r="A14856" s="11" t="n"/>
      <c r="B14856" s="11" t="n"/>
      <c r="C14856" s="11" t="n"/>
      <c r="E14856" s="12">
        <f>IF($A14856="","",IF(ISNUMBER($A14856),$A14856,IFERROR(DATEVALUE($A14856),"")))</f>
        <v/>
      </c>
      <c r="F14856" s="12">
        <f>IF($B14856="","",IF(ISNUMBER($B14856),HOUR($B14856)*2+MINUTE($B14856)/30,IFERROR(VALUE(LEFT($B14856,FIND(":",$B14856)-1))*2+VALUE(MID($B14856,FIND(":",$B14856)+1,2))/30,"")))</f>
        <v/>
      </c>
      <c r="G14856" s="12">
        <f>IF($E14856="","",IF(WEEKDAY($E14856,2)&lt;6,1,0))</f>
        <v/>
      </c>
      <c r="H14856" s="12">
        <f>IF(OR($E14856="",$F14856=""),"",IF(AND($G14856=1,$F14856&gt;='Working Hours'!$C$8,$F14856&lt;'Working Hours'!$C$9),1,0))</f>
        <v/>
      </c>
    </row>
    <row r="14857">
      <c r="A14857" s="11" t="n"/>
      <c r="B14857" s="11" t="n"/>
      <c r="C14857" s="11" t="n"/>
      <c r="E14857" s="12">
        <f>IF($A14857="","",IF(ISNUMBER($A14857),$A14857,IFERROR(DATEVALUE($A14857),"")))</f>
        <v/>
      </c>
      <c r="F14857" s="12">
        <f>IF($B14857="","",IF(ISNUMBER($B14857),HOUR($B14857)*2+MINUTE($B14857)/30,IFERROR(VALUE(LEFT($B14857,FIND(":",$B14857)-1))*2+VALUE(MID($B14857,FIND(":",$B14857)+1,2))/30,"")))</f>
        <v/>
      </c>
      <c r="G14857" s="12">
        <f>IF($E14857="","",IF(WEEKDAY($E14857,2)&lt;6,1,0))</f>
        <v/>
      </c>
      <c r="H14857" s="12">
        <f>IF(OR($E14857="",$F14857=""),"",IF(AND($G14857=1,$F14857&gt;='Working Hours'!$C$8,$F14857&lt;'Working Hours'!$C$9),1,0))</f>
        <v/>
      </c>
    </row>
    <row r="14858">
      <c r="A14858" s="11" t="n"/>
      <c r="B14858" s="11" t="n"/>
      <c r="C14858" s="11" t="n"/>
      <c r="E14858" s="12">
        <f>IF($A14858="","",IF(ISNUMBER($A14858),$A14858,IFERROR(DATEVALUE($A14858),"")))</f>
        <v/>
      </c>
      <c r="F14858" s="12">
        <f>IF($B14858="","",IF(ISNUMBER($B14858),HOUR($B14858)*2+MINUTE($B14858)/30,IFERROR(VALUE(LEFT($B14858,FIND(":",$B14858)-1))*2+VALUE(MID($B14858,FIND(":",$B14858)+1,2))/30,"")))</f>
        <v/>
      </c>
      <c r="G14858" s="12">
        <f>IF($E14858="","",IF(WEEKDAY($E14858,2)&lt;6,1,0))</f>
        <v/>
      </c>
      <c r="H14858" s="12">
        <f>IF(OR($E14858="",$F14858=""),"",IF(AND($G14858=1,$F14858&gt;='Working Hours'!$C$8,$F14858&lt;'Working Hours'!$C$9),1,0))</f>
        <v/>
      </c>
    </row>
    <row r="14859">
      <c r="A14859" s="11" t="n"/>
      <c r="B14859" s="11" t="n"/>
      <c r="C14859" s="11" t="n"/>
      <c r="E14859" s="12">
        <f>IF($A14859="","",IF(ISNUMBER($A14859),$A14859,IFERROR(DATEVALUE($A14859),"")))</f>
        <v/>
      </c>
      <c r="F14859" s="12">
        <f>IF($B14859="","",IF(ISNUMBER($B14859),HOUR($B14859)*2+MINUTE($B14859)/30,IFERROR(VALUE(LEFT($B14859,FIND(":",$B14859)-1))*2+VALUE(MID($B14859,FIND(":",$B14859)+1,2))/30,"")))</f>
        <v/>
      </c>
      <c r="G14859" s="12">
        <f>IF($E14859="","",IF(WEEKDAY($E14859,2)&lt;6,1,0))</f>
        <v/>
      </c>
      <c r="H14859" s="12">
        <f>IF(OR($E14859="",$F14859=""),"",IF(AND($G14859=1,$F14859&gt;='Working Hours'!$C$8,$F14859&lt;'Working Hours'!$C$9),1,0))</f>
        <v/>
      </c>
    </row>
    <row r="14860">
      <c r="A14860" s="11" t="n"/>
      <c r="B14860" s="11" t="n"/>
      <c r="C14860" s="11" t="n"/>
      <c r="E14860" s="12">
        <f>IF($A14860="","",IF(ISNUMBER($A14860),$A14860,IFERROR(DATEVALUE($A14860),"")))</f>
        <v/>
      </c>
      <c r="F14860" s="12">
        <f>IF($B14860="","",IF(ISNUMBER($B14860),HOUR($B14860)*2+MINUTE($B14860)/30,IFERROR(VALUE(LEFT($B14860,FIND(":",$B14860)-1))*2+VALUE(MID($B14860,FIND(":",$B14860)+1,2))/30,"")))</f>
        <v/>
      </c>
      <c r="G14860" s="12">
        <f>IF($E14860="","",IF(WEEKDAY($E14860,2)&lt;6,1,0))</f>
        <v/>
      </c>
      <c r="H14860" s="12">
        <f>IF(OR($E14860="",$F14860=""),"",IF(AND($G14860=1,$F14860&gt;='Working Hours'!$C$8,$F14860&lt;'Working Hours'!$C$9),1,0))</f>
        <v/>
      </c>
    </row>
    <row r="14861">
      <c r="A14861" s="11" t="n"/>
      <c r="B14861" s="11" t="n"/>
      <c r="C14861" s="11" t="n"/>
      <c r="E14861" s="12">
        <f>IF($A14861="","",IF(ISNUMBER($A14861),$A14861,IFERROR(DATEVALUE($A14861),"")))</f>
        <v/>
      </c>
      <c r="F14861" s="12">
        <f>IF($B14861="","",IF(ISNUMBER($B14861),HOUR($B14861)*2+MINUTE($B14861)/30,IFERROR(VALUE(LEFT($B14861,FIND(":",$B14861)-1))*2+VALUE(MID($B14861,FIND(":",$B14861)+1,2))/30,"")))</f>
        <v/>
      </c>
      <c r="G14861" s="12">
        <f>IF($E14861="","",IF(WEEKDAY($E14861,2)&lt;6,1,0))</f>
        <v/>
      </c>
      <c r="H14861" s="12">
        <f>IF(OR($E14861="",$F14861=""),"",IF(AND($G14861=1,$F14861&gt;='Working Hours'!$C$8,$F14861&lt;'Working Hours'!$C$9),1,0))</f>
        <v/>
      </c>
    </row>
    <row r="14862">
      <c r="A14862" s="11" t="n"/>
      <c r="B14862" s="11" t="n"/>
      <c r="C14862" s="11" t="n"/>
      <c r="E14862" s="12">
        <f>IF($A14862="","",IF(ISNUMBER($A14862),$A14862,IFERROR(DATEVALUE($A14862),"")))</f>
        <v/>
      </c>
      <c r="F14862" s="12">
        <f>IF($B14862="","",IF(ISNUMBER($B14862),HOUR($B14862)*2+MINUTE($B14862)/30,IFERROR(VALUE(LEFT($B14862,FIND(":",$B14862)-1))*2+VALUE(MID($B14862,FIND(":",$B14862)+1,2))/30,"")))</f>
        <v/>
      </c>
      <c r="G14862" s="12">
        <f>IF($E14862="","",IF(WEEKDAY($E14862,2)&lt;6,1,0))</f>
        <v/>
      </c>
      <c r="H14862" s="12">
        <f>IF(OR($E14862="",$F14862=""),"",IF(AND($G14862=1,$F14862&gt;='Working Hours'!$C$8,$F14862&lt;'Working Hours'!$C$9),1,0))</f>
        <v/>
      </c>
    </row>
    <row r="14863">
      <c r="A14863" s="11" t="n"/>
      <c r="B14863" s="11" t="n"/>
      <c r="C14863" s="11" t="n"/>
      <c r="E14863" s="12">
        <f>IF($A14863="","",IF(ISNUMBER($A14863),$A14863,IFERROR(DATEVALUE($A14863),"")))</f>
        <v/>
      </c>
      <c r="F14863" s="12">
        <f>IF($B14863="","",IF(ISNUMBER($B14863),HOUR($B14863)*2+MINUTE($B14863)/30,IFERROR(VALUE(LEFT($B14863,FIND(":",$B14863)-1))*2+VALUE(MID($B14863,FIND(":",$B14863)+1,2))/30,"")))</f>
        <v/>
      </c>
      <c r="G14863" s="12">
        <f>IF($E14863="","",IF(WEEKDAY($E14863,2)&lt;6,1,0))</f>
        <v/>
      </c>
      <c r="H14863" s="12">
        <f>IF(OR($E14863="",$F14863=""),"",IF(AND($G14863=1,$F14863&gt;='Working Hours'!$C$8,$F14863&lt;'Working Hours'!$C$9),1,0))</f>
        <v/>
      </c>
    </row>
    <row r="14864">
      <c r="A14864" s="11" t="n"/>
      <c r="B14864" s="11" t="n"/>
      <c r="C14864" s="11" t="n"/>
      <c r="E14864" s="12">
        <f>IF($A14864="","",IF(ISNUMBER($A14864),$A14864,IFERROR(DATEVALUE($A14864),"")))</f>
        <v/>
      </c>
      <c r="F14864" s="12">
        <f>IF($B14864="","",IF(ISNUMBER($B14864),HOUR($B14864)*2+MINUTE($B14864)/30,IFERROR(VALUE(LEFT($B14864,FIND(":",$B14864)-1))*2+VALUE(MID($B14864,FIND(":",$B14864)+1,2))/30,"")))</f>
        <v/>
      </c>
      <c r="G14864" s="12">
        <f>IF($E14864="","",IF(WEEKDAY($E14864,2)&lt;6,1,0))</f>
        <v/>
      </c>
      <c r="H14864" s="12">
        <f>IF(OR($E14864="",$F14864=""),"",IF(AND($G14864=1,$F14864&gt;='Working Hours'!$C$8,$F14864&lt;'Working Hours'!$C$9),1,0))</f>
        <v/>
      </c>
    </row>
    <row r="14865">
      <c r="A14865" s="11" t="n"/>
      <c r="B14865" s="11" t="n"/>
      <c r="C14865" s="11" t="n"/>
      <c r="E14865" s="12">
        <f>IF($A14865="","",IF(ISNUMBER($A14865),$A14865,IFERROR(DATEVALUE($A14865),"")))</f>
        <v/>
      </c>
      <c r="F14865" s="12">
        <f>IF($B14865="","",IF(ISNUMBER($B14865),HOUR($B14865)*2+MINUTE($B14865)/30,IFERROR(VALUE(LEFT($B14865,FIND(":",$B14865)-1))*2+VALUE(MID($B14865,FIND(":",$B14865)+1,2))/30,"")))</f>
        <v/>
      </c>
      <c r="G14865" s="12">
        <f>IF($E14865="","",IF(WEEKDAY($E14865,2)&lt;6,1,0))</f>
        <v/>
      </c>
      <c r="H14865" s="12">
        <f>IF(OR($E14865="",$F14865=""),"",IF(AND($G14865=1,$F14865&gt;='Working Hours'!$C$8,$F14865&lt;'Working Hours'!$C$9),1,0))</f>
        <v/>
      </c>
    </row>
    <row r="14866">
      <c r="A14866" s="11" t="n"/>
      <c r="B14866" s="11" t="n"/>
      <c r="C14866" s="11" t="n"/>
      <c r="E14866" s="12">
        <f>IF($A14866="","",IF(ISNUMBER($A14866),$A14866,IFERROR(DATEVALUE($A14866),"")))</f>
        <v/>
      </c>
      <c r="F14866" s="12">
        <f>IF($B14866="","",IF(ISNUMBER($B14866),HOUR($B14866)*2+MINUTE($B14866)/30,IFERROR(VALUE(LEFT($B14866,FIND(":",$B14866)-1))*2+VALUE(MID($B14866,FIND(":",$B14866)+1,2))/30,"")))</f>
        <v/>
      </c>
      <c r="G14866" s="12">
        <f>IF($E14866="","",IF(WEEKDAY($E14866,2)&lt;6,1,0))</f>
        <v/>
      </c>
      <c r="H14866" s="12">
        <f>IF(OR($E14866="",$F14866=""),"",IF(AND($G14866=1,$F14866&gt;='Working Hours'!$C$8,$F14866&lt;'Working Hours'!$C$9),1,0))</f>
        <v/>
      </c>
    </row>
    <row r="14867">
      <c r="A14867" s="11" t="n"/>
      <c r="B14867" s="11" t="n"/>
      <c r="C14867" s="11" t="n"/>
      <c r="E14867" s="12">
        <f>IF($A14867="","",IF(ISNUMBER($A14867),$A14867,IFERROR(DATEVALUE($A14867),"")))</f>
        <v/>
      </c>
      <c r="F14867" s="12">
        <f>IF($B14867="","",IF(ISNUMBER($B14867),HOUR($B14867)*2+MINUTE($B14867)/30,IFERROR(VALUE(LEFT($B14867,FIND(":",$B14867)-1))*2+VALUE(MID($B14867,FIND(":",$B14867)+1,2))/30,"")))</f>
        <v/>
      </c>
      <c r="G14867" s="12">
        <f>IF($E14867="","",IF(WEEKDAY($E14867,2)&lt;6,1,0))</f>
        <v/>
      </c>
      <c r="H14867" s="12">
        <f>IF(OR($E14867="",$F14867=""),"",IF(AND($G14867=1,$F14867&gt;='Working Hours'!$C$8,$F14867&lt;'Working Hours'!$C$9),1,0))</f>
        <v/>
      </c>
    </row>
    <row r="14868">
      <c r="A14868" s="11" t="n"/>
      <c r="B14868" s="11" t="n"/>
      <c r="C14868" s="11" t="n"/>
      <c r="E14868" s="12">
        <f>IF($A14868="","",IF(ISNUMBER($A14868),$A14868,IFERROR(DATEVALUE($A14868),"")))</f>
        <v/>
      </c>
      <c r="F14868" s="12">
        <f>IF($B14868="","",IF(ISNUMBER($B14868),HOUR($B14868)*2+MINUTE($B14868)/30,IFERROR(VALUE(LEFT($B14868,FIND(":",$B14868)-1))*2+VALUE(MID($B14868,FIND(":",$B14868)+1,2))/30,"")))</f>
        <v/>
      </c>
      <c r="G14868" s="12">
        <f>IF($E14868="","",IF(WEEKDAY($E14868,2)&lt;6,1,0))</f>
        <v/>
      </c>
      <c r="H14868" s="12">
        <f>IF(OR($E14868="",$F14868=""),"",IF(AND($G14868=1,$F14868&gt;='Working Hours'!$C$8,$F14868&lt;'Working Hours'!$C$9),1,0))</f>
        <v/>
      </c>
    </row>
    <row r="14869">
      <c r="A14869" s="11" t="n"/>
      <c r="B14869" s="11" t="n"/>
      <c r="C14869" s="11" t="n"/>
      <c r="E14869" s="12">
        <f>IF($A14869="","",IF(ISNUMBER($A14869),$A14869,IFERROR(DATEVALUE($A14869),"")))</f>
        <v/>
      </c>
      <c r="F14869" s="12">
        <f>IF($B14869="","",IF(ISNUMBER($B14869),HOUR($B14869)*2+MINUTE($B14869)/30,IFERROR(VALUE(LEFT($B14869,FIND(":",$B14869)-1))*2+VALUE(MID($B14869,FIND(":",$B14869)+1,2))/30,"")))</f>
        <v/>
      </c>
      <c r="G14869" s="12">
        <f>IF($E14869="","",IF(WEEKDAY($E14869,2)&lt;6,1,0))</f>
        <v/>
      </c>
      <c r="H14869" s="12">
        <f>IF(OR($E14869="",$F14869=""),"",IF(AND($G14869=1,$F14869&gt;='Working Hours'!$C$8,$F14869&lt;'Working Hours'!$C$9),1,0))</f>
        <v/>
      </c>
    </row>
    <row r="14870">
      <c r="A14870" s="11" t="n"/>
      <c r="B14870" s="11" t="n"/>
      <c r="C14870" s="11" t="n"/>
      <c r="E14870" s="12">
        <f>IF($A14870="","",IF(ISNUMBER($A14870),$A14870,IFERROR(DATEVALUE($A14870),"")))</f>
        <v/>
      </c>
      <c r="F14870" s="12">
        <f>IF($B14870="","",IF(ISNUMBER($B14870),HOUR($B14870)*2+MINUTE($B14870)/30,IFERROR(VALUE(LEFT($B14870,FIND(":",$B14870)-1))*2+VALUE(MID($B14870,FIND(":",$B14870)+1,2))/30,"")))</f>
        <v/>
      </c>
      <c r="G14870" s="12">
        <f>IF($E14870="","",IF(WEEKDAY($E14870,2)&lt;6,1,0))</f>
        <v/>
      </c>
      <c r="H14870" s="12">
        <f>IF(OR($E14870="",$F14870=""),"",IF(AND($G14870=1,$F14870&gt;='Working Hours'!$C$8,$F14870&lt;'Working Hours'!$C$9),1,0))</f>
        <v/>
      </c>
    </row>
    <row r="14871">
      <c r="A14871" s="11" t="n"/>
      <c r="B14871" s="11" t="n"/>
      <c r="C14871" s="11" t="n"/>
      <c r="E14871" s="12">
        <f>IF($A14871="","",IF(ISNUMBER($A14871),$A14871,IFERROR(DATEVALUE($A14871),"")))</f>
        <v/>
      </c>
      <c r="F14871" s="12">
        <f>IF($B14871="","",IF(ISNUMBER($B14871),HOUR($B14871)*2+MINUTE($B14871)/30,IFERROR(VALUE(LEFT($B14871,FIND(":",$B14871)-1))*2+VALUE(MID($B14871,FIND(":",$B14871)+1,2))/30,"")))</f>
        <v/>
      </c>
      <c r="G14871" s="12">
        <f>IF($E14871="","",IF(WEEKDAY($E14871,2)&lt;6,1,0))</f>
        <v/>
      </c>
      <c r="H14871" s="12">
        <f>IF(OR($E14871="",$F14871=""),"",IF(AND($G14871=1,$F14871&gt;='Working Hours'!$C$8,$F14871&lt;'Working Hours'!$C$9),1,0))</f>
        <v/>
      </c>
    </row>
    <row r="14872">
      <c r="A14872" s="11" t="n"/>
      <c r="B14872" s="11" t="n"/>
      <c r="C14872" s="11" t="n"/>
      <c r="E14872" s="12">
        <f>IF($A14872="","",IF(ISNUMBER($A14872),$A14872,IFERROR(DATEVALUE($A14872),"")))</f>
        <v/>
      </c>
      <c r="F14872" s="12">
        <f>IF($B14872="","",IF(ISNUMBER($B14872),HOUR($B14872)*2+MINUTE($B14872)/30,IFERROR(VALUE(LEFT($B14872,FIND(":",$B14872)-1))*2+VALUE(MID($B14872,FIND(":",$B14872)+1,2))/30,"")))</f>
        <v/>
      </c>
      <c r="G14872" s="12">
        <f>IF($E14872="","",IF(WEEKDAY($E14872,2)&lt;6,1,0))</f>
        <v/>
      </c>
      <c r="H14872" s="12">
        <f>IF(OR($E14872="",$F14872=""),"",IF(AND($G14872=1,$F14872&gt;='Working Hours'!$C$8,$F14872&lt;'Working Hours'!$C$9),1,0))</f>
        <v/>
      </c>
    </row>
    <row r="14873">
      <c r="A14873" s="11" t="n"/>
      <c r="B14873" s="11" t="n"/>
      <c r="C14873" s="11" t="n"/>
      <c r="E14873" s="12">
        <f>IF($A14873="","",IF(ISNUMBER($A14873),$A14873,IFERROR(DATEVALUE($A14873),"")))</f>
        <v/>
      </c>
      <c r="F14873" s="12">
        <f>IF($B14873="","",IF(ISNUMBER($B14873),HOUR($B14873)*2+MINUTE($B14873)/30,IFERROR(VALUE(LEFT($B14873,FIND(":",$B14873)-1))*2+VALUE(MID($B14873,FIND(":",$B14873)+1,2))/30,"")))</f>
        <v/>
      </c>
      <c r="G14873" s="12">
        <f>IF($E14873="","",IF(WEEKDAY($E14873,2)&lt;6,1,0))</f>
        <v/>
      </c>
      <c r="H14873" s="12">
        <f>IF(OR($E14873="",$F14873=""),"",IF(AND($G14873=1,$F14873&gt;='Working Hours'!$C$8,$F14873&lt;'Working Hours'!$C$9),1,0))</f>
        <v/>
      </c>
    </row>
    <row r="14874">
      <c r="A14874" s="11" t="n"/>
      <c r="B14874" s="11" t="n"/>
      <c r="C14874" s="11" t="n"/>
      <c r="E14874" s="12">
        <f>IF($A14874="","",IF(ISNUMBER($A14874),$A14874,IFERROR(DATEVALUE($A14874),"")))</f>
        <v/>
      </c>
      <c r="F14874" s="12">
        <f>IF($B14874="","",IF(ISNUMBER($B14874),HOUR($B14874)*2+MINUTE($B14874)/30,IFERROR(VALUE(LEFT($B14874,FIND(":",$B14874)-1))*2+VALUE(MID($B14874,FIND(":",$B14874)+1,2))/30,"")))</f>
        <v/>
      </c>
      <c r="G14874" s="12">
        <f>IF($E14874="","",IF(WEEKDAY($E14874,2)&lt;6,1,0))</f>
        <v/>
      </c>
      <c r="H14874" s="12">
        <f>IF(OR($E14874="",$F14874=""),"",IF(AND($G14874=1,$F14874&gt;='Working Hours'!$C$8,$F14874&lt;'Working Hours'!$C$9),1,0))</f>
        <v/>
      </c>
    </row>
    <row r="14875">
      <c r="A14875" s="11" t="n"/>
      <c r="B14875" s="11" t="n"/>
      <c r="C14875" s="11" t="n"/>
      <c r="E14875" s="12">
        <f>IF($A14875="","",IF(ISNUMBER($A14875),$A14875,IFERROR(DATEVALUE($A14875),"")))</f>
        <v/>
      </c>
      <c r="F14875" s="12">
        <f>IF($B14875="","",IF(ISNUMBER($B14875),HOUR($B14875)*2+MINUTE($B14875)/30,IFERROR(VALUE(LEFT($B14875,FIND(":",$B14875)-1))*2+VALUE(MID($B14875,FIND(":",$B14875)+1,2))/30,"")))</f>
        <v/>
      </c>
      <c r="G14875" s="12">
        <f>IF($E14875="","",IF(WEEKDAY($E14875,2)&lt;6,1,0))</f>
        <v/>
      </c>
      <c r="H14875" s="12">
        <f>IF(OR($E14875="",$F14875=""),"",IF(AND($G14875=1,$F14875&gt;='Working Hours'!$C$8,$F14875&lt;'Working Hours'!$C$9),1,0))</f>
        <v/>
      </c>
    </row>
    <row r="14876">
      <c r="A14876" s="11" t="n"/>
      <c r="B14876" s="11" t="n"/>
      <c r="C14876" s="11" t="n"/>
      <c r="E14876" s="12">
        <f>IF($A14876="","",IF(ISNUMBER($A14876),$A14876,IFERROR(DATEVALUE($A14876),"")))</f>
        <v/>
      </c>
      <c r="F14876" s="12">
        <f>IF($B14876="","",IF(ISNUMBER($B14876),HOUR($B14876)*2+MINUTE($B14876)/30,IFERROR(VALUE(LEFT($B14876,FIND(":",$B14876)-1))*2+VALUE(MID($B14876,FIND(":",$B14876)+1,2))/30,"")))</f>
        <v/>
      </c>
      <c r="G14876" s="12">
        <f>IF($E14876="","",IF(WEEKDAY($E14876,2)&lt;6,1,0))</f>
        <v/>
      </c>
      <c r="H14876" s="12">
        <f>IF(OR($E14876="",$F14876=""),"",IF(AND($G14876=1,$F14876&gt;='Working Hours'!$C$8,$F14876&lt;'Working Hours'!$C$9),1,0))</f>
        <v/>
      </c>
    </row>
    <row r="14877">
      <c r="A14877" s="11" t="n"/>
      <c r="B14877" s="11" t="n"/>
      <c r="C14877" s="11" t="n"/>
      <c r="E14877" s="12">
        <f>IF($A14877="","",IF(ISNUMBER($A14877),$A14877,IFERROR(DATEVALUE($A14877),"")))</f>
        <v/>
      </c>
      <c r="F14877" s="12">
        <f>IF($B14877="","",IF(ISNUMBER($B14877),HOUR($B14877)*2+MINUTE($B14877)/30,IFERROR(VALUE(LEFT($B14877,FIND(":",$B14877)-1))*2+VALUE(MID($B14877,FIND(":",$B14877)+1,2))/30,"")))</f>
        <v/>
      </c>
      <c r="G14877" s="12">
        <f>IF($E14877="","",IF(WEEKDAY($E14877,2)&lt;6,1,0))</f>
        <v/>
      </c>
      <c r="H14877" s="12">
        <f>IF(OR($E14877="",$F14877=""),"",IF(AND($G14877=1,$F14877&gt;='Working Hours'!$C$8,$F14877&lt;'Working Hours'!$C$9),1,0))</f>
        <v/>
      </c>
    </row>
    <row r="14878">
      <c r="A14878" s="11" t="n"/>
      <c r="B14878" s="11" t="n"/>
      <c r="C14878" s="11" t="n"/>
      <c r="E14878" s="12">
        <f>IF($A14878="","",IF(ISNUMBER($A14878),$A14878,IFERROR(DATEVALUE($A14878),"")))</f>
        <v/>
      </c>
      <c r="F14878" s="12">
        <f>IF($B14878="","",IF(ISNUMBER($B14878),HOUR($B14878)*2+MINUTE($B14878)/30,IFERROR(VALUE(LEFT($B14878,FIND(":",$B14878)-1))*2+VALUE(MID($B14878,FIND(":",$B14878)+1,2))/30,"")))</f>
        <v/>
      </c>
      <c r="G14878" s="12">
        <f>IF($E14878="","",IF(WEEKDAY($E14878,2)&lt;6,1,0))</f>
        <v/>
      </c>
      <c r="H14878" s="12">
        <f>IF(OR($E14878="",$F14878=""),"",IF(AND($G14878=1,$F14878&gt;='Working Hours'!$C$8,$F14878&lt;'Working Hours'!$C$9),1,0))</f>
        <v/>
      </c>
    </row>
    <row r="14879">
      <c r="A14879" s="11" t="n"/>
      <c r="B14879" s="11" t="n"/>
      <c r="C14879" s="11" t="n"/>
      <c r="E14879" s="12">
        <f>IF($A14879="","",IF(ISNUMBER($A14879),$A14879,IFERROR(DATEVALUE($A14879),"")))</f>
        <v/>
      </c>
      <c r="F14879" s="12">
        <f>IF($B14879="","",IF(ISNUMBER($B14879),HOUR($B14879)*2+MINUTE($B14879)/30,IFERROR(VALUE(LEFT($B14879,FIND(":",$B14879)-1))*2+VALUE(MID($B14879,FIND(":",$B14879)+1,2))/30,"")))</f>
        <v/>
      </c>
      <c r="G14879" s="12">
        <f>IF($E14879="","",IF(WEEKDAY($E14879,2)&lt;6,1,0))</f>
        <v/>
      </c>
      <c r="H14879" s="12">
        <f>IF(OR($E14879="",$F14879=""),"",IF(AND($G14879=1,$F14879&gt;='Working Hours'!$C$8,$F14879&lt;'Working Hours'!$C$9),1,0))</f>
        <v/>
      </c>
    </row>
    <row r="14880">
      <c r="A14880" s="11" t="n"/>
      <c r="B14880" s="11" t="n"/>
      <c r="C14880" s="11" t="n"/>
      <c r="E14880" s="12">
        <f>IF($A14880="","",IF(ISNUMBER($A14880),$A14880,IFERROR(DATEVALUE($A14880),"")))</f>
        <v/>
      </c>
      <c r="F14880" s="12">
        <f>IF($B14880="","",IF(ISNUMBER($B14880),HOUR($B14880)*2+MINUTE($B14880)/30,IFERROR(VALUE(LEFT($B14880,FIND(":",$B14880)-1))*2+VALUE(MID($B14880,FIND(":",$B14880)+1,2))/30,"")))</f>
        <v/>
      </c>
      <c r="G14880" s="12">
        <f>IF($E14880="","",IF(WEEKDAY($E14880,2)&lt;6,1,0))</f>
        <v/>
      </c>
      <c r="H14880" s="12">
        <f>IF(OR($E14880="",$F14880=""),"",IF(AND($G14880=1,$F14880&gt;='Working Hours'!$C$8,$F14880&lt;'Working Hours'!$C$9),1,0))</f>
        <v/>
      </c>
    </row>
    <row r="14881">
      <c r="A14881" s="11" t="n"/>
      <c r="B14881" s="11" t="n"/>
      <c r="C14881" s="11" t="n"/>
      <c r="E14881" s="12">
        <f>IF($A14881="","",IF(ISNUMBER($A14881),$A14881,IFERROR(DATEVALUE($A14881),"")))</f>
        <v/>
      </c>
      <c r="F14881" s="12">
        <f>IF($B14881="","",IF(ISNUMBER($B14881),HOUR($B14881)*2+MINUTE($B14881)/30,IFERROR(VALUE(LEFT($B14881,FIND(":",$B14881)-1))*2+VALUE(MID($B14881,FIND(":",$B14881)+1,2))/30,"")))</f>
        <v/>
      </c>
      <c r="G14881" s="12">
        <f>IF($E14881="","",IF(WEEKDAY($E14881,2)&lt;6,1,0))</f>
        <v/>
      </c>
      <c r="H14881" s="12">
        <f>IF(OR($E14881="",$F14881=""),"",IF(AND($G14881=1,$F14881&gt;='Working Hours'!$C$8,$F14881&lt;'Working Hours'!$C$9),1,0))</f>
        <v/>
      </c>
    </row>
    <row r="14882">
      <c r="A14882" s="11" t="n"/>
      <c r="B14882" s="11" t="n"/>
      <c r="C14882" s="11" t="n"/>
      <c r="E14882" s="12">
        <f>IF($A14882="","",IF(ISNUMBER($A14882),$A14882,IFERROR(DATEVALUE($A14882),"")))</f>
        <v/>
      </c>
      <c r="F14882" s="12">
        <f>IF($B14882="","",IF(ISNUMBER($B14882),HOUR($B14882)*2+MINUTE($B14882)/30,IFERROR(VALUE(LEFT($B14882,FIND(":",$B14882)-1))*2+VALUE(MID($B14882,FIND(":",$B14882)+1,2))/30,"")))</f>
        <v/>
      </c>
      <c r="G14882" s="12">
        <f>IF($E14882="","",IF(WEEKDAY($E14882,2)&lt;6,1,0))</f>
        <v/>
      </c>
      <c r="H14882" s="12">
        <f>IF(OR($E14882="",$F14882=""),"",IF(AND($G14882=1,$F14882&gt;='Working Hours'!$C$8,$F14882&lt;'Working Hours'!$C$9),1,0))</f>
        <v/>
      </c>
    </row>
    <row r="14883">
      <c r="A14883" s="11" t="n"/>
      <c r="B14883" s="11" t="n"/>
      <c r="C14883" s="11" t="n"/>
      <c r="E14883" s="12">
        <f>IF($A14883="","",IF(ISNUMBER($A14883),$A14883,IFERROR(DATEVALUE($A14883),"")))</f>
        <v/>
      </c>
      <c r="F14883" s="12">
        <f>IF($B14883="","",IF(ISNUMBER($B14883),HOUR($B14883)*2+MINUTE($B14883)/30,IFERROR(VALUE(LEFT($B14883,FIND(":",$B14883)-1))*2+VALUE(MID($B14883,FIND(":",$B14883)+1,2))/30,"")))</f>
        <v/>
      </c>
      <c r="G14883" s="12">
        <f>IF($E14883="","",IF(WEEKDAY($E14883,2)&lt;6,1,0))</f>
        <v/>
      </c>
      <c r="H14883" s="12">
        <f>IF(OR($E14883="",$F14883=""),"",IF(AND($G14883=1,$F14883&gt;='Working Hours'!$C$8,$F14883&lt;'Working Hours'!$C$9),1,0))</f>
        <v/>
      </c>
    </row>
    <row r="14884">
      <c r="A14884" s="11" t="n"/>
      <c r="B14884" s="11" t="n"/>
      <c r="C14884" s="11" t="n"/>
      <c r="E14884" s="12">
        <f>IF($A14884="","",IF(ISNUMBER($A14884),$A14884,IFERROR(DATEVALUE($A14884),"")))</f>
        <v/>
      </c>
      <c r="F14884" s="12">
        <f>IF($B14884="","",IF(ISNUMBER($B14884),HOUR($B14884)*2+MINUTE($B14884)/30,IFERROR(VALUE(LEFT($B14884,FIND(":",$B14884)-1))*2+VALUE(MID($B14884,FIND(":",$B14884)+1,2))/30,"")))</f>
        <v/>
      </c>
      <c r="G14884" s="12">
        <f>IF($E14884="","",IF(WEEKDAY($E14884,2)&lt;6,1,0))</f>
        <v/>
      </c>
      <c r="H14884" s="12">
        <f>IF(OR($E14884="",$F14884=""),"",IF(AND($G14884=1,$F14884&gt;='Working Hours'!$C$8,$F14884&lt;'Working Hours'!$C$9),1,0))</f>
        <v/>
      </c>
    </row>
    <row r="14885">
      <c r="A14885" s="11" t="n"/>
      <c r="B14885" s="11" t="n"/>
      <c r="C14885" s="11" t="n"/>
      <c r="E14885" s="12">
        <f>IF($A14885="","",IF(ISNUMBER($A14885),$A14885,IFERROR(DATEVALUE($A14885),"")))</f>
        <v/>
      </c>
      <c r="F14885" s="12">
        <f>IF($B14885="","",IF(ISNUMBER($B14885),HOUR($B14885)*2+MINUTE($B14885)/30,IFERROR(VALUE(LEFT($B14885,FIND(":",$B14885)-1))*2+VALUE(MID($B14885,FIND(":",$B14885)+1,2))/30,"")))</f>
        <v/>
      </c>
      <c r="G14885" s="12">
        <f>IF($E14885="","",IF(WEEKDAY($E14885,2)&lt;6,1,0))</f>
        <v/>
      </c>
      <c r="H14885" s="12">
        <f>IF(OR($E14885="",$F14885=""),"",IF(AND($G14885=1,$F14885&gt;='Working Hours'!$C$8,$F14885&lt;'Working Hours'!$C$9),1,0))</f>
        <v/>
      </c>
    </row>
    <row r="14886">
      <c r="A14886" s="11" t="n"/>
      <c r="B14886" s="11" t="n"/>
      <c r="C14886" s="11" t="n"/>
      <c r="E14886" s="12">
        <f>IF($A14886="","",IF(ISNUMBER($A14886),$A14886,IFERROR(DATEVALUE($A14886),"")))</f>
        <v/>
      </c>
      <c r="F14886" s="12">
        <f>IF($B14886="","",IF(ISNUMBER($B14886),HOUR($B14886)*2+MINUTE($B14886)/30,IFERROR(VALUE(LEFT($B14886,FIND(":",$B14886)-1))*2+VALUE(MID($B14886,FIND(":",$B14886)+1,2))/30,"")))</f>
        <v/>
      </c>
      <c r="G14886" s="12">
        <f>IF($E14886="","",IF(WEEKDAY($E14886,2)&lt;6,1,0))</f>
        <v/>
      </c>
      <c r="H14886" s="12">
        <f>IF(OR($E14886="",$F14886=""),"",IF(AND($G14886=1,$F14886&gt;='Working Hours'!$C$8,$F14886&lt;'Working Hours'!$C$9),1,0))</f>
        <v/>
      </c>
    </row>
    <row r="14887">
      <c r="A14887" s="11" t="n"/>
      <c r="B14887" s="11" t="n"/>
      <c r="C14887" s="11" t="n"/>
      <c r="E14887" s="12">
        <f>IF($A14887="","",IF(ISNUMBER($A14887),$A14887,IFERROR(DATEVALUE($A14887),"")))</f>
        <v/>
      </c>
      <c r="F14887" s="12">
        <f>IF($B14887="","",IF(ISNUMBER($B14887),HOUR($B14887)*2+MINUTE($B14887)/30,IFERROR(VALUE(LEFT($B14887,FIND(":",$B14887)-1))*2+VALUE(MID($B14887,FIND(":",$B14887)+1,2))/30,"")))</f>
        <v/>
      </c>
      <c r="G14887" s="12">
        <f>IF($E14887="","",IF(WEEKDAY($E14887,2)&lt;6,1,0))</f>
        <v/>
      </c>
      <c r="H14887" s="12">
        <f>IF(OR($E14887="",$F14887=""),"",IF(AND($G14887=1,$F14887&gt;='Working Hours'!$C$8,$F14887&lt;'Working Hours'!$C$9),1,0))</f>
        <v/>
      </c>
    </row>
    <row r="14888">
      <c r="A14888" s="11" t="n"/>
      <c r="B14888" s="11" t="n"/>
      <c r="C14888" s="11" t="n"/>
      <c r="E14888" s="12">
        <f>IF($A14888="","",IF(ISNUMBER($A14888),$A14888,IFERROR(DATEVALUE($A14888),"")))</f>
        <v/>
      </c>
      <c r="F14888" s="12">
        <f>IF($B14888="","",IF(ISNUMBER($B14888),HOUR($B14888)*2+MINUTE($B14888)/30,IFERROR(VALUE(LEFT($B14888,FIND(":",$B14888)-1))*2+VALUE(MID($B14888,FIND(":",$B14888)+1,2))/30,"")))</f>
        <v/>
      </c>
      <c r="G14888" s="12">
        <f>IF($E14888="","",IF(WEEKDAY($E14888,2)&lt;6,1,0))</f>
        <v/>
      </c>
      <c r="H14888" s="12">
        <f>IF(OR($E14888="",$F14888=""),"",IF(AND($G14888=1,$F14888&gt;='Working Hours'!$C$8,$F14888&lt;'Working Hours'!$C$9),1,0))</f>
        <v/>
      </c>
    </row>
    <row r="14889">
      <c r="A14889" s="11" t="n"/>
      <c r="B14889" s="11" t="n"/>
      <c r="C14889" s="11" t="n"/>
      <c r="E14889" s="12">
        <f>IF($A14889="","",IF(ISNUMBER($A14889),$A14889,IFERROR(DATEVALUE($A14889),"")))</f>
        <v/>
      </c>
      <c r="F14889" s="12">
        <f>IF($B14889="","",IF(ISNUMBER($B14889),HOUR($B14889)*2+MINUTE($B14889)/30,IFERROR(VALUE(LEFT($B14889,FIND(":",$B14889)-1))*2+VALUE(MID($B14889,FIND(":",$B14889)+1,2))/30,"")))</f>
        <v/>
      </c>
      <c r="G14889" s="12">
        <f>IF($E14889="","",IF(WEEKDAY($E14889,2)&lt;6,1,0))</f>
        <v/>
      </c>
      <c r="H14889" s="12">
        <f>IF(OR($E14889="",$F14889=""),"",IF(AND($G14889=1,$F14889&gt;='Working Hours'!$C$8,$F14889&lt;'Working Hours'!$C$9),1,0))</f>
        <v/>
      </c>
    </row>
    <row r="14890">
      <c r="A14890" s="11" t="n"/>
      <c r="B14890" s="11" t="n"/>
      <c r="C14890" s="11" t="n"/>
      <c r="E14890" s="12">
        <f>IF($A14890="","",IF(ISNUMBER($A14890),$A14890,IFERROR(DATEVALUE($A14890),"")))</f>
        <v/>
      </c>
      <c r="F14890" s="12">
        <f>IF($B14890="","",IF(ISNUMBER($B14890),HOUR($B14890)*2+MINUTE($B14890)/30,IFERROR(VALUE(LEFT($B14890,FIND(":",$B14890)-1))*2+VALUE(MID($B14890,FIND(":",$B14890)+1,2))/30,"")))</f>
        <v/>
      </c>
      <c r="G14890" s="12">
        <f>IF($E14890="","",IF(WEEKDAY($E14890,2)&lt;6,1,0))</f>
        <v/>
      </c>
      <c r="H14890" s="12">
        <f>IF(OR($E14890="",$F14890=""),"",IF(AND($G14890=1,$F14890&gt;='Working Hours'!$C$8,$F14890&lt;'Working Hours'!$C$9),1,0))</f>
        <v/>
      </c>
    </row>
    <row r="14891">
      <c r="A14891" s="11" t="n"/>
      <c r="B14891" s="11" t="n"/>
      <c r="C14891" s="11" t="n"/>
      <c r="E14891" s="12">
        <f>IF($A14891="","",IF(ISNUMBER($A14891),$A14891,IFERROR(DATEVALUE($A14891),"")))</f>
        <v/>
      </c>
      <c r="F14891" s="12">
        <f>IF($B14891="","",IF(ISNUMBER($B14891),HOUR($B14891)*2+MINUTE($B14891)/30,IFERROR(VALUE(LEFT($B14891,FIND(":",$B14891)-1))*2+VALUE(MID($B14891,FIND(":",$B14891)+1,2))/30,"")))</f>
        <v/>
      </c>
      <c r="G14891" s="12">
        <f>IF($E14891="","",IF(WEEKDAY($E14891,2)&lt;6,1,0))</f>
        <v/>
      </c>
      <c r="H14891" s="12">
        <f>IF(OR($E14891="",$F14891=""),"",IF(AND($G14891=1,$F14891&gt;='Working Hours'!$C$8,$F14891&lt;'Working Hours'!$C$9),1,0))</f>
        <v/>
      </c>
    </row>
    <row r="14892">
      <c r="A14892" s="11" t="n"/>
      <c r="B14892" s="11" t="n"/>
      <c r="C14892" s="11" t="n"/>
      <c r="E14892" s="12">
        <f>IF($A14892="","",IF(ISNUMBER($A14892),$A14892,IFERROR(DATEVALUE($A14892),"")))</f>
        <v/>
      </c>
      <c r="F14892" s="12">
        <f>IF($B14892="","",IF(ISNUMBER($B14892),HOUR($B14892)*2+MINUTE($B14892)/30,IFERROR(VALUE(LEFT($B14892,FIND(":",$B14892)-1))*2+VALUE(MID($B14892,FIND(":",$B14892)+1,2))/30,"")))</f>
        <v/>
      </c>
      <c r="G14892" s="12">
        <f>IF($E14892="","",IF(WEEKDAY($E14892,2)&lt;6,1,0))</f>
        <v/>
      </c>
      <c r="H14892" s="12">
        <f>IF(OR($E14892="",$F14892=""),"",IF(AND($G14892=1,$F14892&gt;='Working Hours'!$C$8,$F14892&lt;'Working Hours'!$C$9),1,0))</f>
        <v/>
      </c>
    </row>
    <row r="14893">
      <c r="A14893" s="11" t="n"/>
      <c r="B14893" s="11" t="n"/>
      <c r="C14893" s="11" t="n"/>
      <c r="E14893" s="12">
        <f>IF($A14893="","",IF(ISNUMBER($A14893),$A14893,IFERROR(DATEVALUE($A14893),"")))</f>
        <v/>
      </c>
      <c r="F14893" s="12">
        <f>IF($B14893="","",IF(ISNUMBER($B14893),HOUR($B14893)*2+MINUTE($B14893)/30,IFERROR(VALUE(LEFT($B14893,FIND(":",$B14893)-1))*2+VALUE(MID($B14893,FIND(":",$B14893)+1,2))/30,"")))</f>
        <v/>
      </c>
      <c r="G14893" s="12">
        <f>IF($E14893="","",IF(WEEKDAY($E14893,2)&lt;6,1,0))</f>
        <v/>
      </c>
      <c r="H14893" s="12">
        <f>IF(OR($E14893="",$F14893=""),"",IF(AND($G14893=1,$F14893&gt;='Working Hours'!$C$8,$F14893&lt;'Working Hours'!$C$9),1,0))</f>
        <v/>
      </c>
    </row>
    <row r="14894">
      <c r="A14894" s="11" t="n"/>
      <c r="B14894" s="11" t="n"/>
      <c r="C14894" s="11" t="n"/>
      <c r="E14894" s="12">
        <f>IF($A14894="","",IF(ISNUMBER($A14894),$A14894,IFERROR(DATEVALUE($A14894),"")))</f>
        <v/>
      </c>
      <c r="F14894" s="12">
        <f>IF($B14894="","",IF(ISNUMBER($B14894),HOUR($B14894)*2+MINUTE($B14894)/30,IFERROR(VALUE(LEFT($B14894,FIND(":",$B14894)-1))*2+VALUE(MID($B14894,FIND(":",$B14894)+1,2))/30,"")))</f>
        <v/>
      </c>
      <c r="G14894" s="12">
        <f>IF($E14894="","",IF(WEEKDAY($E14894,2)&lt;6,1,0))</f>
        <v/>
      </c>
      <c r="H14894" s="12">
        <f>IF(OR($E14894="",$F14894=""),"",IF(AND($G14894=1,$F14894&gt;='Working Hours'!$C$8,$F14894&lt;'Working Hours'!$C$9),1,0))</f>
        <v/>
      </c>
    </row>
    <row r="14895">
      <c r="A14895" s="11" t="n"/>
      <c r="B14895" s="11" t="n"/>
      <c r="C14895" s="11" t="n"/>
      <c r="E14895" s="12">
        <f>IF($A14895="","",IF(ISNUMBER($A14895),$A14895,IFERROR(DATEVALUE($A14895),"")))</f>
        <v/>
      </c>
      <c r="F14895" s="12">
        <f>IF($B14895="","",IF(ISNUMBER($B14895),HOUR($B14895)*2+MINUTE($B14895)/30,IFERROR(VALUE(LEFT($B14895,FIND(":",$B14895)-1))*2+VALUE(MID($B14895,FIND(":",$B14895)+1,2))/30,"")))</f>
        <v/>
      </c>
      <c r="G14895" s="12">
        <f>IF($E14895="","",IF(WEEKDAY($E14895,2)&lt;6,1,0))</f>
        <v/>
      </c>
      <c r="H14895" s="12">
        <f>IF(OR($E14895="",$F14895=""),"",IF(AND($G14895=1,$F14895&gt;='Working Hours'!$C$8,$F14895&lt;'Working Hours'!$C$9),1,0))</f>
        <v/>
      </c>
    </row>
    <row r="14896">
      <c r="A14896" s="11" t="n"/>
      <c r="B14896" s="11" t="n"/>
      <c r="C14896" s="11" t="n"/>
      <c r="E14896" s="12">
        <f>IF($A14896="","",IF(ISNUMBER($A14896),$A14896,IFERROR(DATEVALUE($A14896),"")))</f>
        <v/>
      </c>
      <c r="F14896" s="12">
        <f>IF($B14896="","",IF(ISNUMBER($B14896),HOUR($B14896)*2+MINUTE($B14896)/30,IFERROR(VALUE(LEFT($B14896,FIND(":",$B14896)-1))*2+VALUE(MID($B14896,FIND(":",$B14896)+1,2))/30,"")))</f>
        <v/>
      </c>
      <c r="G14896" s="12">
        <f>IF($E14896="","",IF(WEEKDAY($E14896,2)&lt;6,1,0))</f>
        <v/>
      </c>
      <c r="H14896" s="12">
        <f>IF(OR($E14896="",$F14896=""),"",IF(AND($G14896=1,$F14896&gt;='Working Hours'!$C$8,$F14896&lt;'Working Hours'!$C$9),1,0))</f>
        <v/>
      </c>
    </row>
    <row r="14897">
      <c r="A14897" s="11" t="n"/>
      <c r="B14897" s="11" t="n"/>
      <c r="C14897" s="11" t="n"/>
      <c r="E14897" s="12">
        <f>IF($A14897="","",IF(ISNUMBER($A14897),$A14897,IFERROR(DATEVALUE($A14897),"")))</f>
        <v/>
      </c>
      <c r="F14897" s="12">
        <f>IF($B14897="","",IF(ISNUMBER($B14897),HOUR($B14897)*2+MINUTE($B14897)/30,IFERROR(VALUE(LEFT($B14897,FIND(":",$B14897)-1))*2+VALUE(MID($B14897,FIND(":",$B14897)+1,2))/30,"")))</f>
        <v/>
      </c>
      <c r="G14897" s="12">
        <f>IF($E14897="","",IF(WEEKDAY($E14897,2)&lt;6,1,0))</f>
        <v/>
      </c>
      <c r="H14897" s="12">
        <f>IF(OR($E14897="",$F14897=""),"",IF(AND($G14897=1,$F14897&gt;='Working Hours'!$C$8,$F14897&lt;'Working Hours'!$C$9),1,0))</f>
        <v/>
      </c>
    </row>
    <row r="14898">
      <c r="A14898" s="11" t="n"/>
      <c r="B14898" s="11" t="n"/>
      <c r="C14898" s="11" t="n"/>
      <c r="E14898" s="12">
        <f>IF($A14898="","",IF(ISNUMBER($A14898),$A14898,IFERROR(DATEVALUE($A14898),"")))</f>
        <v/>
      </c>
      <c r="F14898" s="12">
        <f>IF($B14898="","",IF(ISNUMBER($B14898),HOUR($B14898)*2+MINUTE($B14898)/30,IFERROR(VALUE(LEFT($B14898,FIND(":",$B14898)-1))*2+VALUE(MID($B14898,FIND(":",$B14898)+1,2))/30,"")))</f>
        <v/>
      </c>
      <c r="G14898" s="12">
        <f>IF($E14898="","",IF(WEEKDAY($E14898,2)&lt;6,1,0))</f>
        <v/>
      </c>
      <c r="H14898" s="12">
        <f>IF(OR($E14898="",$F14898=""),"",IF(AND($G14898=1,$F14898&gt;='Working Hours'!$C$8,$F14898&lt;'Working Hours'!$C$9),1,0))</f>
        <v/>
      </c>
    </row>
    <row r="14899">
      <c r="A14899" s="11" t="n"/>
      <c r="B14899" s="11" t="n"/>
      <c r="C14899" s="11" t="n"/>
      <c r="E14899" s="12">
        <f>IF($A14899="","",IF(ISNUMBER($A14899),$A14899,IFERROR(DATEVALUE($A14899),"")))</f>
        <v/>
      </c>
      <c r="F14899" s="12">
        <f>IF($B14899="","",IF(ISNUMBER($B14899),HOUR($B14899)*2+MINUTE($B14899)/30,IFERROR(VALUE(LEFT($B14899,FIND(":",$B14899)-1))*2+VALUE(MID($B14899,FIND(":",$B14899)+1,2))/30,"")))</f>
        <v/>
      </c>
      <c r="G14899" s="12">
        <f>IF($E14899="","",IF(WEEKDAY($E14899,2)&lt;6,1,0))</f>
        <v/>
      </c>
      <c r="H14899" s="12">
        <f>IF(OR($E14899="",$F14899=""),"",IF(AND($G14899=1,$F14899&gt;='Working Hours'!$C$8,$F14899&lt;'Working Hours'!$C$9),1,0))</f>
        <v/>
      </c>
    </row>
    <row r="14900">
      <c r="A14900" s="11" t="n"/>
      <c r="B14900" s="11" t="n"/>
      <c r="C14900" s="11" t="n"/>
      <c r="E14900" s="12">
        <f>IF($A14900="","",IF(ISNUMBER($A14900),$A14900,IFERROR(DATEVALUE($A14900),"")))</f>
        <v/>
      </c>
      <c r="F14900" s="12">
        <f>IF($B14900="","",IF(ISNUMBER($B14900),HOUR($B14900)*2+MINUTE($B14900)/30,IFERROR(VALUE(LEFT($B14900,FIND(":",$B14900)-1))*2+VALUE(MID($B14900,FIND(":",$B14900)+1,2))/30,"")))</f>
        <v/>
      </c>
      <c r="G14900" s="12">
        <f>IF($E14900="","",IF(WEEKDAY($E14900,2)&lt;6,1,0))</f>
        <v/>
      </c>
      <c r="H14900" s="12">
        <f>IF(OR($E14900="",$F14900=""),"",IF(AND($G14900=1,$F14900&gt;='Working Hours'!$C$8,$F14900&lt;'Working Hours'!$C$9),1,0))</f>
        <v/>
      </c>
    </row>
    <row r="14901">
      <c r="A14901" s="11" t="n"/>
      <c r="B14901" s="11" t="n"/>
      <c r="C14901" s="11" t="n"/>
      <c r="E14901" s="12">
        <f>IF($A14901="","",IF(ISNUMBER($A14901),$A14901,IFERROR(DATEVALUE($A14901),"")))</f>
        <v/>
      </c>
      <c r="F14901" s="12">
        <f>IF($B14901="","",IF(ISNUMBER($B14901),HOUR($B14901)*2+MINUTE($B14901)/30,IFERROR(VALUE(LEFT($B14901,FIND(":",$B14901)-1))*2+VALUE(MID($B14901,FIND(":",$B14901)+1,2))/30,"")))</f>
        <v/>
      </c>
      <c r="G14901" s="12">
        <f>IF($E14901="","",IF(WEEKDAY($E14901,2)&lt;6,1,0))</f>
        <v/>
      </c>
      <c r="H14901" s="12">
        <f>IF(OR($E14901="",$F14901=""),"",IF(AND($G14901=1,$F14901&gt;='Working Hours'!$C$8,$F14901&lt;'Working Hours'!$C$9),1,0))</f>
        <v/>
      </c>
    </row>
    <row r="14902">
      <c r="A14902" s="11" t="n"/>
      <c r="B14902" s="11" t="n"/>
      <c r="C14902" s="11" t="n"/>
      <c r="E14902" s="12">
        <f>IF($A14902="","",IF(ISNUMBER($A14902),$A14902,IFERROR(DATEVALUE($A14902),"")))</f>
        <v/>
      </c>
      <c r="F14902" s="12">
        <f>IF($B14902="","",IF(ISNUMBER($B14902),HOUR($B14902)*2+MINUTE($B14902)/30,IFERROR(VALUE(LEFT($B14902,FIND(":",$B14902)-1))*2+VALUE(MID($B14902,FIND(":",$B14902)+1,2))/30,"")))</f>
        <v/>
      </c>
      <c r="G14902" s="12">
        <f>IF($E14902="","",IF(WEEKDAY($E14902,2)&lt;6,1,0))</f>
        <v/>
      </c>
      <c r="H14902" s="12">
        <f>IF(OR($E14902="",$F14902=""),"",IF(AND($G14902=1,$F14902&gt;='Working Hours'!$C$8,$F14902&lt;'Working Hours'!$C$9),1,0))</f>
        <v/>
      </c>
    </row>
    <row r="14903">
      <c r="A14903" s="11" t="n"/>
      <c r="B14903" s="11" t="n"/>
      <c r="C14903" s="11" t="n"/>
      <c r="E14903" s="12">
        <f>IF($A14903="","",IF(ISNUMBER($A14903),$A14903,IFERROR(DATEVALUE($A14903),"")))</f>
        <v/>
      </c>
      <c r="F14903" s="12">
        <f>IF($B14903="","",IF(ISNUMBER($B14903),HOUR($B14903)*2+MINUTE($B14903)/30,IFERROR(VALUE(LEFT($B14903,FIND(":",$B14903)-1))*2+VALUE(MID($B14903,FIND(":",$B14903)+1,2))/30,"")))</f>
        <v/>
      </c>
      <c r="G14903" s="12">
        <f>IF($E14903="","",IF(WEEKDAY($E14903,2)&lt;6,1,0))</f>
        <v/>
      </c>
      <c r="H14903" s="12">
        <f>IF(OR($E14903="",$F14903=""),"",IF(AND($G14903=1,$F14903&gt;='Working Hours'!$C$8,$F14903&lt;'Working Hours'!$C$9),1,0))</f>
        <v/>
      </c>
    </row>
    <row r="14904">
      <c r="A14904" s="11" t="n"/>
      <c r="B14904" s="11" t="n"/>
      <c r="C14904" s="11" t="n"/>
      <c r="E14904" s="12">
        <f>IF($A14904="","",IF(ISNUMBER($A14904),$A14904,IFERROR(DATEVALUE($A14904),"")))</f>
        <v/>
      </c>
      <c r="F14904" s="12">
        <f>IF($B14904="","",IF(ISNUMBER($B14904),HOUR($B14904)*2+MINUTE($B14904)/30,IFERROR(VALUE(LEFT($B14904,FIND(":",$B14904)-1))*2+VALUE(MID($B14904,FIND(":",$B14904)+1,2))/30,"")))</f>
        <v/>
      </c>
      <c r="G14904" s="12">
        <f>IF($E14904="","",IF(WEEKDAY($E14904,2)&lt;6,1,0))</f>
        <v/>
      </c>
      <c r="H14904" s="12">
        <f>IF(OR($E14904="",$F14904=""),"",IF(AND($G14904=1,$F14904&gt;='Working Hours'!$C$8,$F14904&lt;'Working Hours'!$C$9),1,0))</f>
        <v/>
      </c>
    </row>
    <row r="14905">
      <c r="A14905" s="11" t="n"/>
      <c r="B14905" s="11" t="n"/>
      <c r="C14905" s="11" t="n"/>
      <c r="E14905" s="12">
        <f>IF($A14905="","",IF(ISNUMBER($A14905),$A14905,IFERROR(DATEVALUE($A14905),"")))</f>
        <v/>
      </c>
      <c r="F14905" s="12">
        <f>IF($B14905="","",IF(ISNUMBER($B14905),HOUR($B14905)*2+MINUTE($B14905)/30,IFERROR(VALUE(LEFT($B14905,FIND(":",$B14905)-1))*2+VALUE(MID($B14905,FIND(":",$B14905)+1,2))/30,"")))</f>
        <v/>
      </c>
      <c r="G14905" s="12">
        <f>IF($E14905="","",IF(WEEKDAY($E14905,2)&lt;6,1,0))</f>
        <v/>
      </c>
      <c r="H14905" s="12">
        <f>IF(OR($E14905="",$F14905=""),"",IF(AND($G14905=1,$F14905&gt;='Working Hours'!$C$8,$F14905&lt;'Working Hours'!$C$9),1,0))</f>
        <v/>
      </c>
    </row>
    <row r="14906">
      <c r="A14906" s="11" t="n"/>
      <c r="B14906" s="11" t="n"/>
      <c r="C14906" s="11" t="n"/>
      <c r="E14906" s="12">
        <f>IF($A14906="","",IF(ISNUMBER($A14906),$A14906,IFERROR(DATEVALUE($A14906),"")))</f>
        <v/>
      </c>
      <c r="F14906" s="12">
        <f>IF($B14906="","",IF(ISNUMBER($B14906),HOUR($B14906)*2+MINUTE($B14906)/30,IFERROR(VALUE(LEFT($B14906,FIND(":",$B14906)-1))*2+VALUE(MID($B14906,FIND(":",$B14906)+1,2))/30,"")))</f>
        <v/>
      </c>
      <c r="G14906" s="12">
        <f>IF($E14906="","",IF(WEEKDAY($E14906,2)&lt;6,1,0))</f>
        <v/>
      </c>
      <c r="H14906" s="12">
        <f>IF(OR($E14906="",$F14906=""),"",IF(AND($G14906=1,$F14906&gt;='Working Hours'!$C$8,$F14906&lt;'Working Hours'!$C$9),1,0))</f>
        <v/>
      </c>
    </row>
    <row r="14907">
      <c r="A14907" s="11" t="n"/>
      <c r="B14907" s="11" t="n"/>
      <c r="C14907" s="11" t="n"/>
      <c r="E14907" s="12">
        <f>IF($A14907="","",IF(ISNUMBER($A14907),$A14907,IFERROR(DATEVALUE($A14907),"")))</f>
        <v/>
      </c>
      <c r="F14907" s="12">
        <f>IF($B14907="","",IF(ISNUMBER($B14907),HOUR($B14907)*2+MINUTE($B14907)/30,IFERROR(VALUE(LEFT($B14907,FIND(":",$B14907)-1))*2+VALUE(MID($B14907,FIND(":",$B14907)+1,2))/30,"")))</f>
        <v/>
      </c>
      <c r="G14907" s="12">
        <f>IF($E14907="","",IF(WEEKDAY($E14907,2)&lt;6,1,0))</f>
        <v/>
      </c>
      <c r="H14907" s="12">
        <f>IF(OR($E14907="",$F14907=""),"",IF(AND($G14907=1,$F14907&gt;='Working Hours'!$C$8,$F14907&lt;'Working Hours'!$C$9),1,0))</f>
        <v/>
      </c>
    </row>
    <row r="14908">
      <c r="A14908" s="11" t="n"/>
      <c r="B14908" s="11" t="n"/>
      <c r="C14908" s="11" t="n"/>
      <c r="E14908" s="12">
        <f>IF($A14908="","",IF(ISNUMBER($A14908),$A14908,IFERROR(DATEVALUE($A14908),"")))</f>
        <v/>
      </c>
      <c r="F14908" s="12">
        <f>IF($B14908="","",IF(ISNUMBER($B14908),HOUR($B14908)*2+MINUTE($B14908)/30,IFERROR(VALUE(LEFT($B14908,FIND(":",$B14908)-1))*2+VALUE(MID($B14908,FIND(":",$B14908)+1,2))/30,"")))</f>
        <v/>
      </c>
      <c r="G14908" s="12">
        <f>IF($E14908="","",IF(WEEKDAY($E14908,2)&lt;6,1,0))</f>
        <v/>
      </c>
      <c r="H14908" s="12">
        <f>IF(OR($E14908="",$F14908=""),"",IF(AND($G14908=1,$F14908&gt;='Working Hours'!$C$8,$F14908&lt;'Working Hours'!$C$9),1,0))</f>
        <v/>
      </c>
    </row>
    <row r="14909">
      <c r="A14909" s="11" t="n"/>
      <c r="B14909" s="11" t="n"/>
      <c r="C14909" s="11" t="n"/>
      <c r="E14909" s="12">
        <f>IF($A14909="","",IF(ISNUMBER($A14909),$A14909,IFERROR(DATEVALUE($A14909),"")))</f>
        <v/>
      </c>
      <c r="F14909" s="12">
        <f>IF($B14909="","",IF(ISNUMBER($B14909),HOUR($B14909)*2+MINUTE($B14909)/30,IFERROR(VALUE(LEFT($B14909,FIND(":",$B14909)-1))*2+VALUE(MID($B14909,FIND(":",$B14909)+1,2))/30,"")))</f>
        <v/>
      </c>
      <c r="G14909" s="12">
        <f>IF($E14909="","",IF(WEEKDAY($E14909,2)&lt;6,1,0))</f>
        <v/>
      </c>
      <c r="H14909" s="12">
        <f>IF(OR($E14909="",$F14909=""),"",IF(AND($G14909=1,$F14909&gt;='Working Hours'!$C$8,$F14909&lt;'Working Hours'!$C$9),1,0))</f>
        <v/>
      </c>
    </row>
    <row r="14910">
      <c r="A14910" s="11" t="n"/>
      <c r="B14910" s="11" t="n"/>
      <c r="C14910" s="11" t="n"/>
      <c r="E14910" s="12">
        <f>IF($A14910="","",IF(ISNUMBER($A14910),$A14910,IFERROR(DATEVALUE($A14910),"")))</f>
        <v/>
      </c>
      <c r="F14910" s="12">
        <f>IF($B14910="","",IF(ISNUMBER($B14910),HOUR($B14910)*2+MINUTE($B14910)/30,IFERROR(VALUE(LEFT($B14910,FIND(":",$B14910)-1))*2+VALUE(MID($B14910,FIND(":",$B14910)+1,2))/30,"")))</f>
        <v/>
      </c>
      <c r="G14910" s="12">
        <f>IF($E14910="","",IF(WEEKDAY($E14910,2)&lt;6,1,0))</f>
        <v/>
      </c>
      <c r="H14910" s="12">
        <f>IF(OR($E14910="",$F14910=""),"",IF(AND($G14910=1,$F14910&gt;='Working Hours'!$C$8,$F14910&lt;'Working Hours'!$C$9),1,0))</f>
        <v/>
      </c>
    </row>
    <row r="14911">
      <c r="A14911" s="11" t="n"/>
      <c r="B14911" s="11" t="n"/>
      <c r="C14911" s="11" t="n"/>
      <c r="E14911" s="12">
        <f>IF($A14911="","",IF(ISNUMBER($A14911),$A14911,IFERROR(DATEVALUE($A14911),"")))</f>
        <v/>
      </c>
      <c r="F14911" s="12">
        <f>IF($B14911="","",IF(ISNUMBER($B14911),HOUR($B14911)*2+MINUTE($B14911)/30,IFERROR(VALUE(LEFT($B14911,FIND(":",$B14911)-1))*2+VALUE(MID($B14911,FIND(":",$B14911)+1,2))/30,"")))</f>
        <v/>
      </c>
      <c r="G14911" s="12">
        <f>IF($E14911="","",IF(WEEKDAY($E14911,2)&lt;6,1,0))</f>
        <v/>
      </c>
      <c r="H14911" s="12">
        <f>IF(OR($E14911="",$F14911=""),"",IF(AND($G14911=1,$F14911&gt;='Working Hours'!$C$8,$F14911&lt;'Working Hours'!$C$9),1,0))</f>
        <v/>
      </c>
    </row>
    <row r="14912">
      <c r="A14912" s="11" t="n"/>
      <c r="B14912" s="11" t="n"/>
      <c r="C14912" s="11" t="n"/>
      <c r="E14912" s="12">
        <f>IF($A14912="","",IF(ISNUMBER($A14912),$A14912,IFERROR(DATEVALUE($A14912),"")))</f>
        <v/>
      </c>
      <c r="F14912" s="12">
        <f>IF($B14912="","",IF(ISNUMBER($B14912),HOUR($B14912)*2+MINUTE($B14912)/30,IFERROR(VALUE(LEFT($B14912,FIND(":",$B14912)-1))*2+VALUE(MID($B14912,FIND(":",$B14912)+1,2))/30,"")))</f>
        <v/>
      </c>
      <c r="G14912" s="12">
        <f>IF($E14912="","",IF(WEEKDAY($E14912,2)&lt;6,1,0))</f>
        <v/>
      </c>
      <c r="H14912" s="12">
        <f>IF(OR($E14912="",$F14912=""),"",IF(AND($G14912=1,$F14912&gt;='Working Hours'!$C$8,$F14912&lt;'Working Hours'!$C$9),1,0))</f>
        <v/>
      </c>
    </row>
    <row r="14913">
      <c r="A14913" s="11" t="n"/>
      <c r="B14913" s="11" t="n"/>
      <c r="C14913" s="11" t="n"/>
      <c r="E14913" s="12">
        <f>IF($A14913="","",IF(ISNUMBER($A14913),$A14913,IFERROR(DATEVALUE($A14913),"")))</f>
        <v/>
      </c>
      <c r="F14913" s="12">
        <f>IF($B14913="","",IF(ISNUMBER($B14913),HOUR($B14913)*2+MINUTE($B14913)/30,IFERROR(VALUE(LEFT($B14913,FIND(":",$B14913)-1))*2+VALUE(MID($B14913,FIND(":",$B14913)+1,2))/30,"")))</f>
        <v/>
      </c>
      <c r="G14913" s="12">
        <f>IF($E14913="","",IF(WEEKDAY($E14913,2)&lt;6,1,0))</f>
        <v/>
      </c>
      <c r="H14913" s="12">
        <f>IF(OR($E14913="",$F14913=""),"",IF(AND($G14913=1,$F14913&gt;='Working Hours'!$C$8,$F14913&lt;'Working Hours'!$C$9),1,0))</f>
        <v/>
      </c>
    </row>
    <row r="14914">
      <c r="A14914" s="11" t="n"/>
      <c r="B14914" s="11" t="n"/>
      <c r="C14914" s="11" t="n"/>
      <c r="E14914" s="12">
        <f>IF($A14914="","",IF(ISNUMBER($A14914),$A14914,IFERROR(DATEVALUE($A14914),"")))</f>
        <v/>
      </c>
      <c r="F14914" s="12">
        <f>IF($B14914="","",IF(ISNUMBER($B14914),HOUR($B14914)*2+MINUTE($B14914)/30,IFERROR(VALUE(LEFT($B14914,FIND(":",$B14914)-1))*2+VALUE(MID($B14914,FIND(":",$B14914)+1,2))/30,"")))</f>
        <v/>
      </c>
      <c r="G14914" s="12">
        <f>IF($E14914="","",IF(WEEKDAY($E14914,2)&lt;6,1,0))</f>
        <v/>
      </c>
      <c r="H14914" s="12">
        <f>IF(OR($E14914="",$F14914=""),"",IF(AND($G14914=1,$F14914&gt;='Working Hours'!$C$8,$F14914&lt;'Working Hours'!$C$9),1,0))</f>
        <v/>
      </c>
    </row>
    <row r="14915">
      <c r="A14915" s="11" t="n"/>
      <c r="B14915" s="11" t="n"/>
      <c r="C14915" s="11" t="n"/>
      <c r="E14915" s="12">
        <f>IF($A14915="","",IF(ISNUMBER($A14915),$A14915,IFERROR(DATEVALUE($A14915),"")))</f>
        <v/>
      </c>
      <c r="F14915" s="12">
        <f>IF($B14915="","",IF(ISNUMBER($B14915),HOUR($B14915)*2+MINUTE($B14915)/30,IFERROR(VALUE(LEFT($B14915,FIND(":",$B14915)-1))*2+VALUE(MID($B14915,FIND(":",$B14915)+1,2))/30,"")))</f>
        <v/>
      </c>
      <c r="G14915" s="12">
        <f>IF($E14915="","",IF(WEEKDAY($E14915,2)&lt;6,1,0))</f>
        <v/>
      </c>
      <c r="H14915" s="12">
        <f>IF(OR($E14915="",$F14915=""),"",IF(AND($G14915=1,$F14915&gt;='Working Hours'!$C$8,$F14915&lt;'Working Hours'!$C$9),1,0))</f>
        <v/>
      </c>
    </row>
    <row r="14916">
      <c r="A14916" s="11" t="n"/>
      <c r="B14916" s="11" t="n"/>
      <c r="C14916" s="11" t="n"/>
      <c r="E14916" s="12">
        <f>IF($A14916="","",IF(ISNUMBER($A14916),$A14916,IFERROR(DATEVALUE($A14916),"")))</f>
        <v/>
      </c>
      <c r="F14916" s="12">
        <f>IF($B14916="","",IF(ISNUMBER($B14916),HOUR($B14916)*2+MINUTE($B14916)/30,IFERROR(VALUE(LEFT($B14916,FIND(":",$B14916)-1))*2+VALUE(MID($B14916,FIND(":",$B14916)+1,2))/30,"")))</f>
        <v/>
      </c>
      <c r="G14916" s="12">
        <f>IF($E14916="","",IF(WEEKDAY($E14916,2)&lt;6,1,0))</f>
        <v/>
      </c>
      <c r="H14916" s="12">
        <f>IF(OR($E14916="",$F14916=""),"",IF(AND($G14916=1,$F14916&gt;='Working Hours'!$C$8,$F14916&lt;'Working Hours'!$C$9),1,0))</f>
        <v/>
      </c>
    </row>
    <row r="14917">
      <c r="A14917" s="11" t="n"/>
      <c r="B14917" s="11" t="n"/>
      <c r="C14917" s="11" t="n"/>
      <c r="E14917" s="12">
        <f>IF($A14917="","",IF(ISNUMBER($A14917),$A14917,IFERROR(DATEVALUE($A14917),"")))</f>
        <v/>
      </c>
      <c r="F14917" s="12">
        <f>IF($B14917="","",IF(ISNUMBER($B14917),HOUR($B14917)*2+MINUTE($B14917)/30,IFERROR(VALUE(LEFT($B14917,FIND(":",$B14917)-1))*2+VALUE(MID($B14917,FIND(":",$B14917)+1,2))/30,"")))</f>
        <v/>
      </c>
      <c r="G14917" s="12">
        <f>IF($E14917="","",IF(WEEKDAY($E14917,2)&lt;6,1,0))</f>
        <v/>
      </c>
      <c r="H14917" s="12">
        <f>IF(OR($E14917="",$F14917=""),"",IF(AND($G14917=1,$F14917&gt;='Working Hours'!$C$8,$F14917&lt;'Working Hours'!$C$9),1,0))</f>
        <v/>
      </c>
    </row>
    <row r="14918">
      <c r="A14918" s="11" t="n"/>
      <c r="B14918" s="11" t="n"/>
      <c r="C14918" s="11" t="n"/>
      <c r="E14918" s="12">
        <f>IF($A14918="","",IF(ISNUMBER($A14918),$A14918,IFERROR(DATEVALUE($A14918),"")))</f>
        <v/>
      </c>
      <c r="F14918" s="12">
        <f>IF($B14918="","",IF(ISNUMBER($B14918),HOUR($B14918)*2+MINUTE($B14918)/30,IFERROR(VALUE(LEFT($B14918,FIND(":",$B14918)-1))*2+VALUE(MID($B14918,FIND(":",$B14918)+1,2))/30,"")))</f>
        <v/>
      </c>
      <c r="G14918" s="12">
        <f>IF($E14918="","",IF(WEEKDAY($E14918,2)&lt;6,1,0))</f>
        <v/>
      </c>
      <c r="H14918" s="12">
        <f>IF(OR($E14918="",$F14918=""),"",IF(AND($G14918=1,$F14918&gt;='Working Hours'!$C$8,$F14918&lt;'Working Hours'!$C$9),1,0))</f>
        <v/>
      </c>
    </row>
    <row r="14919">
      <c r="A14919" s="11" t="n"/>
      <c r="B14919" s="11" t="n"/>
      <c r="C14919" s="11" t="n"/>
      <c r="E14919" s="12">
        <f>IF($A14919="","",IF(ISNUMBER($A14919),$A14919,IFERROR(DATEVALUE($A14919),"")))</f>
        <v/>
      </c>
      <c r="F14919" s="12">
        <f>IF($B14919="","",IF(ISNUMBER($B14919),HOUR($B14919)*2+MINUTE($B14919)/30,IFERROR(VALUE(LEFT($B14919,FIND(":",$B14919)-1))*2+VALUE(MID($B14919,FIND(":",$B14919)+1,2))/30,"")))</f>
        <v/>
      </c>
      <c r="G14919" s="12">
        <f>IF($E14919="","",IF(WEEKDAY($E14919,2)&lt;6,1,0))</f>
        <v/>
      </c>
      <c r="H14919" s="12">
        <f>IF(OR($E14919="",$F14919=""),"",IF(AND($G14919=1,$F14919&gt;='Working Hours'!$C$8,$F14919&lt;'Working Hours'!$C$9),1,0))</f>
        <v/>
      </c>
    </row>
    <row r="14920">
      <c r="A14920" s="11" t="n"/>
      <c r="B14920" s="11" t="n"/>
      <c r="C14920" s="11" t="n"/>
      <c r="E14920" s="12">
        <f>IF($A14920="","",IF(ISNUMBER($A14920),$A14920,IFERROR(DATEVALUE($A14920),"")))</f>
        <v/>
      </c>
      <c r="F14920" s="12">
        <f>IF($B14920="","",IF(ISNUMBER($B14920),HOUR($B14920)*2+MINUTE($B14920)/30,IFERROR(VALUE(LEFT($B14920,FIND(":",$B14920)-1))*2+VALUE(MID($B14920,FIND(":",$B14920)+1,2))/30,"")))</f>
        <v/>
      </c>
      <c r="G14920" s="12">
        <f>IF($E14920="","",IF(WEEKDAY($E14920,2)&lt;6,1,0))</f>
        <v/>
      </c>
      <c r="H14920" s="12">
        <f>IF(OR($E14920="",$F14920=""),"",IF(AND($G14920=1,$F14920&gt;='Working Hours'!$C$8,$F14920&lt;'Working Hours'!$C$9),1,0))</f>
        <v/>
      </c>
    </row>
    <row r="14921">
      <c r="A14921" s="11" t="n"/>
      <c r="B14921" s="11" t="n"/>
      <c r="C14921" s="11" t="n"/>
      <c r="E14921" s="12">
        <f>IF($A14921="","",IF(ISNUMBER($A14921),$A14921,IFERROR(DATEVALUE($A14921),"")))</f>
        <v/>
      </c>
      <c r="F14921" s="12">
        <f>IF($B14921="","",IF(ISNUMBER($B14921),HOUR($B14921)*2+MINUTE($B14921)/30,IFERROR(VALUE(LEFT($B14921,FIND(":",$B14921)-1))*2+VALUE(MID($B14921,FIND(":",$B14921)+1,2))/30,"")))</f>
        <v/>
      </c>
      <c r="G14921" s="12">
        <f>IF($E14921="","",IF(WEEKDAY($E14921,2)&lt;6,1,0))</f>
        <v/>
      </c>
      <c r="H14921" s="12">
        <f>IF(OR($E14921="",$F14921=""),"",IF(AND($G14921=1,$F14921&gt;='Working Hours'!$C$8,$F14921&lt;'Working Hours'!$C$9),1,0))</f>
        <v/>
      </c>
    </row>
    <row r="14922">
      <c r="A14922" s="11" t="n"/>
      <c r="B14922" s="11" t="n"/>
      <c r="C14922" s="11" t="n"/>
      <c r="E14922" s="12">
        <f>IF($A14922="","",IF(ISNUMBER($A14922),$A14922,IFERROR(DATEVALUE($A14922),"")))</f>
        <v/>
      </c>
      <c r="F14922" s="12">
        <f>IF($B14922="","",IF(ISNUMBER($B14922),HOUR($B14922)*2+MINUTE($B14922)/30,IFERROR(VALUE(LEFT($B14922,FIND(":",$B14922)-1))*2+VALUE(MID($B14922,FIND(":",$B14922)+1,2))/30,"")))</f>
        <v/>
      </c>
      <c r="G14922" s="12">
        <f>IF($E14922="","",IF(WEEKDAY($E14922,2)&lt;6,1,0))</f>
        <v/>
      </c>
      <c r="H14922" s="12">
        <f>IF(OR($E14922="",$F14922=""),"",IF(AND($G14922=1,$F14922&gt;='Working Hours'!$C$8,$F14922&lt;'Working Hours'!$C$9),1,0))</f>
        <v/>
      </c>
    </row>
    <row r="14923">
      <c r="A14923" s="11" t="n"/>
      <c r="B14923" s="11" t="n"/>
      <c r="C14923" s="11" t="n"/>
      <c r="E14923" s="12">
        <f>IF($A14923="","",IF(ISNUMBER($A14923),$A14923,IFERROR(DATEVALUE($A14923),"")))</f>
        <v/>
      </c>
      <c r="F14923" s="12">
        <f>IF($B14923="","",IF(ISNUMBER($B14923),HOUR($B14923)*2+MINUTE($B14923)/30,IFERROR(VALUE(LEFT($B14923,FIND(":",$B14923)-1))*2+VALUE(MID($B14923,FIND(":",$B14923)+1,2))/30,"")))</f>
        <v/>
      </c>
      <c r="G14923" s="12">
        <f>IF($E14923="","",IF(WEEKDAY($E14923,2)&lt;6,1,0))</f>
        <v/>
      </c>
      <c r="H14923" s="12">
        <f>IF(OR($E14923="",$F14923=""),"",IF(AND($G14923=1,$F14923&gt;='Working Hours'!$C$8,$F14923&lt;'Working Hours'!$C$9),1,0))</f>
        <v/>
      </c>
    </row>
    <row r="14924">
      <c r="A14924" s="11" t="n"/>
      <c r="B14924" s="11" t="n"/>
      <c r="C14924" s="11" t="n"/>
      <c r="E14924" s="12">
        <f>IF($A14924="","",IF(ISNUMBER($A14924),$A14924,IFERROR(DATEVALUE($A14924),"")))</f>
        <v/>
      </c>
      <c r="F14924" s="12">
        <f>IF($B14924="","",IF(ISNUMBER($B14924),HOUR($B14924)*2+MINUTE($B14924)/30,IFERROR(VALUE(LEFT($B14924,FIND(":",$B14924)-1))*2+VALUE(MID($B14924,FIND(":",$B14924)+1,2))/30,"")))</f>
        <v/>
      </c>
      <c r="G14924" s="12">
        <f>IF($E14924="","",IF(WEEKDAY($E14924,2)&lt;6,1,0))</f>
        <v/>
      </c>
      <c r="H14924" s="12">
        <f>IF(OR($E14924="",$F14924=""),"",IF(AND($G14924=1,$F14924&gt;='Working Hours'!$C$8,$F14924&lt;'Working Hours'!$C$9),1,0))</f>
        <v/>
      </c>
    </row>
    <row r="14925">
      <c r="A14925" s="11" t="n"/>
      <c r="B14925" s="11" t="n"/>
      <c r="C14925" s="11" t="n"/>
      <c r="E14925" s="12">
        <f>IF($A14925="","",IF(ISNUMBER($A14925),$A14925,IFERROR(DATEVALUE($A14925),"")))</f>
        <v/>
      </c>
      <c r="F14925" s="12">
        <f>IF($B14925="","",IF(ISNUMBER($B14925),HOUR($B14925)*2+MINUTE($B14925)/30,IFERROR(VALUE(LEFT($B14925,FIND(":",$B14925)-1))*2+VALUE(MID($B14925,FIND(":",$B14925)+1,2))/30,"")))</f>
        <v/>
      </c>
      <c r="G14925" s="12">
        <f>IF($E14925="","",IF(WEEKDAY($E14925,2)&lt;6,1,0))</f>
        <v/>
      </c>
      <c r="H14925" s="12">
        <f>IF(OR($E14925="",$F14925=""),"",IF(AND($G14925=1,$F14925&gt;='Working Hours'!$C$8,$F14925&lt;'Working Hours'!$C$9),1,0))</f>
        <v/>
      </c>
    </row>
    <row r="14926">
      <c r="A14926" s="11" t="n"/>
      <c r="B14926" s="11" t="n"/>
      <c r="C14926" s="11" t="n"/>
      <c r="E14926" s="12">
        <f>IF($A14926="","",IF(ISNUMBER($A14926),$A14926,IFERROR(DATEVALUE($A14926),"")))</f>
        <v/>
      </c>
      <c r="F14926" s="12">
        <f>IF($B14926="","",IF(ISNUMBER($B14926),HOUR($B14926)*2+MINUTE($B14926)/30,IFERROR(VALUE(LEFT($B14926,FIND(":",$B14926)-1))*2+VALUE(MID($B14926,FIND(":",$B14926)+1,2))/30,"")))</f>
        <v/>
      </c>
      <c r="G14926" s="12">
        <f>IF($E14926="","",IF(WEEKDAY($E14926,2)&lt;6,1,0))</f>
        <v/>
      </c>
      <c r="H14926" s="12">
        <f>IF(OR($E14926="",$F14926=""),"",IF(AND($G14926=1,$F14926&gt;='Working Hours'!$C$8,$F14926&lt;'Working Hours'!$C$9),1,0))</f>
        <v/>
      </c>
    </row>
    <row r="14927">
      <c r="A14927" s="11" t="n"/>
      <c r="B14927" s="11" t="n"/>
      <c r="C14927" s="11" t="n"/>
      <c r="E14927" s="12">
        <f>IF($A14927="","",IF(ISNUMBER($A14927),$A14927,IFERROR(DATEVALUE($A14927),"")))</f>
        <v/>
      </c>
      <c r="F14927" s="12">
        <f>IF($B14927="","",IF(ISNUMBER($B14927),HOUR($B14927)*2+MINUTE($B14927)/30,IFERROR(VALUE(LEFT($B14927,FIND(":",$B14927)-1))*2+VALUE(MID($B14927,FIND(":",$B14927)+1,2))/30,"")))</f>
        <v/>
      </c>
      <c r="G14927" s="12">
        <f>IF($E14927="","",IF(WEEKDAY($E14927,2)&lt;6,1,0))</f>
        <v/>
      </c>
      <c r="H14927" s="12">
        <f>IF(OR($E14927="",$F14927=""),"",IF(AND($G14927=1,$F14927&gt;='Working Hours'!$C$8,$F14927&lt;'Working Hours'!$C$9),1,0))</f>
        <v/>
      </c>
    </row>
    <row r="14928">
      <c r="A14928" s="11" t="n"/>
      <c r="B14928" s="11" t="n"/>
      <c r="C14928" s="11" t="n"/>
      <c r="E14928" s="12">
        <f>IF($A14928="","",IF(ISNUMBER($A14928),$A14928,IFERROR(DATEVALUE($A14928),"")))</f>
        <v/>
      </c>
      <c r="F14928" s="12">
        <f>IF($B14928="","",IF(ISNUMBER($B14928),HOUR($B14928)*2+MINUTE($B14928)/30,IFERROR(VALUE(LEFT($B14928,FIND(":",$B14928)-1))*2+VALUE(MID($B14928,FIND(":",$B14928)+1,2))/30,"")))</f>
        <v/>
      </c>
      <c r="G14928" s="12">
        <f>IF($E14928="","",IF(WEEKDAY($E14928,2)&lt;6,1,0))</f>
        <v/>
      </c>
      <c r="H14928" s="12">
        <f>IF(OR($E14928="",$F14928=""),"",IF(AND($G14928=1,$F14928&gt;='Working Hours'!$C$8,$F14928&lt;'Working Hours'!$C$9),1,0))</f>
        <v/>
      </c>
    </row>
    <row r="14929">
      <c r="A14929" s="11" t="n"/>
      <c r="B14929" s="11" t="n"/>
      <c r="C14929" s="11" t="n"/>
      <c r="E14929" s="12">
        <f>IF($A14929="","",IF(ISNUMBER($A14929),$A14929,IFERROR(DATEVALUE($A14929),"")))</f>
        <v/>
      </c>
      <c r="F14929" s="12">
        <f>IF($B14929="","",IF(ISNUMBER($B14929),HOUR($B14929)*2+MINUTE($B14929)/30,IFERROR(VALUE(LEFT($B14929,FIND(":",$B14929)-1))*2+VALUE(MID($B14929,FIND(":",$B14929)+1,2))/30,"")))</f>
        <v/>
      </c>
      <c r="G14929" s="12">
        <f>IF($E14929="","",IF(WEEKDAY($E14929,2)&lt;6,1,0))</f>
        <v/>
      </c>
      <c r="H14929" s="12">
        <f>IF(OR($E14929="",$F14929=""),"",IF(AND($G14929=1,$F14929&gt;='Working Hours'!$C$8,$F14929&lt;'Working Hours'!$C$9),1,0))</f>
        <v/>
      </c>
    </row>
    <row r="14930">
      <c r="A14930" s="11" t="n"/>
      <c r="B14930" s="11" t="n"/>
      <c r="C14930" s="11" t="n"/>
      <c r="E14930" s="12">
        <f>IF($A14930="","",IF(ISNUMBER($A14930),$A14930,IFERROR(DATEVALUE($A14930),"")))</f>
        <v/>
      </c>
      <c r="F14930" s="12">
        <f>IF($B14930="","",IF(ISNUMBER($B14930),HOUR($B14930)*2+MINUTE($B14930)/30,IFERROR(VALUE(LEFT($B14930,FIND(":",$B14930)-1))*2+VALUE(MID($B14930,FIND(":",$B14930)+1,2))/30,"")))</f>
        <v/>
      </c>
      <c r="G14930" s="12">
        <f>IF($E14930="","",IF(WEEKDAY($E14930,2)&lt;6,1,0))</f>
        <v/>
      </c>
      <c r="H14930" s="12">
        <f>IF(OR($E14930="",$F14930=""),"",IF(AND($G14930=1,$F14930&gt;='Working Hours'!$C$8,$F14930&lt;'Working Hours'!$C$9),1,0))</f>
        <v/>
      </c>
    </row>
    <row r="14931">
      <c r="A14931" s="11" t="n"/>
      <c r="B14931" s="11" t="n"/>
      <c r="C14931" s="11" t="n"/>
      <c r="E14931" s="12">
        <f>IF($A14931="","",IF(ISNUMBER($A14931),$A14931,IFERROR(DATEVALUE($A14931),"")))</f>
        <v/>
      </c>
      <c r="F14931" s="12">
        <f>IF($B14931="","",IF(ISNUMBER($B14931),HOUR($B14931)*2+MINUTE($B14931)/30,IFERROR(VALUE(LEFT($B14931,FIND(":",$B14931)-1))*2+VALUE(MID($B14931,FIND(":",$B14931)+1,2))/30,"")))</f>
        <v/>
      </c>
      <c r="G14931" s="12">
        <f>IF($E14931="","",IF(WEEKDAY($E14931,2)&lt;6,1,0))</f>
        <v/>
      </c>
      <c r="H14931" s="12">
        <f>IF(OR($E14931="",$F14931=""),"",IF(AND($G14931=1,$F14931&gt;='Working Hours'!$C$8,$F14931&lt;'Working Hours'!$C$9),1,0))</f>
        <v/>
      </c>
    </row>
    <row r="14932">
      <c r="A14932" s="11" t="n"/>
      <c r="B14932" s="11" t="n"/>
      <c r="C14932" s="11" t="n"/>
      <c r="E14932" s="12">
        <f>IF($A14932="","",IF(ISNUMBER($A14932),$A14932,IFERROR(DATEVALUE($A14932),"")))</f>
        <v/>
      </c>
      <c r="F14932" s="12">
        <f>IF($B14932="","",IF(ISNUMBER($B14932),HOUR($B14932)*2+MINUTE($B14932)/30,IFERROR(VALUE(LEFT($B14932,FIND(":",$B14932)-1))*2+VALUE(MID($B14932,FIND(":",$B14932)+1,2))/30,"")))</f>
        <v/>
      </c>
      <c r="G14932" s="12">
        <f>IF($E14932="","",IF(WEEKDAY($E14932,2)&lt;6,1,0))</f>
        <v/>
      </c>
      <c r="H14932" s="12">
        <f>IF(OR($E14932="",$F14932=""),"",IF(AND($G14932=1,$F14932&gt;='Working Hours'!$C$8,$F14932&lt;'Working Hours'!$C$9),1,0))</f>
        <v/>
      </c>
    </row>
    <row r="14933">
      <c r="A14933" s="11" t="n"/>
      <c r="B14933" s="11" t="n"/>
      <c r="C14933" s="11" t="n"/>
      <c r="E14933" s="12">
        <f>IF($A14933="","",IF(ISNUMBER($A14933),$A14933,IFERROR(DATEVALUE($A14933),"")))</f>
        <v/>
      </c>
      <c r="F14933" s="12">
        <f>IF($B14933="","",IF(ISNUMBER($B14933),HOUR($B14933)*2+MINUTE($B14933)/30,IFERROR(VALUE(LEFT($B14933,FIND(":",$B14933)-1))*2+VALUE(MID($B14933,FIND(":",$B14933)+1,2))/30,"")))</f>
        <v/>
      </c>
      <c r="G14933" s="12">
        <f>IF($E14933="","",IF(WEEKDAY($E14933,2)&lt;6,1,0))</f>
        <v/>
      </c>
      <c r="H14933" s="12">
        <f>IF(OR($E14933="",$F14933=""),"",IF(AND($G14933=1,$F14933&gt;='Working Hours'!$C$8,$F14933&lt;'Working Hours'!$C$9),1,0))</f>
        <v/>
      </c>
    </row>
    <row r="14934">
      <c r="A14934" s="11" t="n"/>
      <c r="B14934" s="11" t="n"/>
      <c r="C14934" s="11" t="n"/>
      <c r="E14934" s="12">
        <f>IF($A14934="","",IF(ISNUMBER($A14934),$A14934,IFERROR(DATEVALUE($A14934),"")))</f>
        <v/>
      </c>
      <c r="F14934" s="12">
        <f>IF($B14934="","",IF(ISNUMBER($B14934),HOUR($B14934)*2+MINUTE($B14934)/30,IFERROR(VALUE(LEFT($B14934,FIND(":",$B14934)-1))*2+VALUE(MID($B14934,FIND(":",$B14934)+1,2))/30,"")))</f>
        <v/>
      </c>
      <c r="G14934" s="12">
        <f>IF($E14934="","",IF(WEEKDAY($E14934,2)&lt;6,1,0))</f>
        <v/>
      </c>
      <c r="H14934" s="12">
        <f>IF(OR($E14934="",$F14934=""),"",IF(AND($G14934=1,$F14934&gt;='Working Hours'!$C$8,$F14934&lt;'Working Hours'!$C$9),1,0))</f>
        <v/>
      </c>
    </row>
    <row r="14935">
      <c r="A14935" s="11" t="n"/>
      <c r="B14935" s="11" t="n"/>
      <c r="C14935" s="11" t="n"/>
      <c r="E14935" s="12">
        <f>IF($A14935="","",IF(ISNUMBER($A14935),$A14935,IFERROR(DATEVALUE($A14935),"")))</f>
        <v/>
      </c>
      <c r="F14935" s="12">
        <f>IF($B14935="","",IF(ISNUMBER($B14935),HOUR($B14935)*2+MINUTE($B14935)/30,IFERROR(VALUE(LEFT($B14935,FIND(":",$B14935)-1))*2+VALUE(MID($B14935,FIND(":",$B14935)+1,2))/30,"")))</f>
        <v/>
      </c>
      <c r="G14935" s="12">
        <f>IF($E14935="","",IF(WEEKDAY($E14935,2)&lt;6,1,0))</f>
        <v/>
      </c>
      <c r="H14935" s="12">
        <f>IF(OR($E14935="",$F14935=""),"",IF(AND($G14935=1,$F14935&gt;='Working Hours'!$C$8,$F14935&lt;'Working Hours'!$C$9),1,0))</f>
        <v/>
      </c>
    </row>
    <row r="14936">
      <c r="A14936" s="11" t="n"/>
      <c r="B14936" s="11" t="n"/>
      <c r="C14936" s="11" t="n"/>
      <c r="E14936" s="12">
        <f>IF($A14936="","",IF(ISNUMBER($A14936),$A14936,IFERROR(DATEVALUE($A14936),"")))</f>
        <v/>
      </c>
      <c r="F14936" s="12">
        <f>IF($B14936="","",IF(ISNUMBER($B14936),HOUR($B14936)*2+MINUTE($B14936)/30,IFERROR(VALUE(LEFT($B14936,FIND(":",$B14936)-1))*2+VALUE(MID($B14936,FIND(":",$B14936)+1,2))/30,"")))</f>
        <v/>
      </c>
      <c r="G14936" s="12">
        <f>IF($E14936="","",IF(WEEKDAY($E14936,2)&lt;6,1,0))</f>
        <v/>
      </c>
      <c r="H14936" s="12">
        <f>IF(OR($E14936="",$F14936=""),"",IF(AND($G14936=1,$F14936&gt;='Working Hours'!$C$8,$F14936&lt;'Working Hours'!$C$9),1,0))</f>
        <v/>
      </c>
    </row>
    <row r="14937">
      <c r="A14937" s="11" t="n"/>
      <c r="B14937" s="11" t="n"/>
      <c r="C14937" s="11" t="n"/>
      <c r="E14937" s="12">
        <f>IF($A14937="","",IF(ISNUMBER($A14937),$A14937,IFERROR(DATEVALUE($A14937),"")))</f>
        <v/>
      </c>
      <c r="F14937" s="12">
        <f>IF($B14937="","",IF(ISNUMBER($B14937),HOUR($B14937)*2+MINUTE($B14937)/30,IFERROR(VALUE(LEFT($B14937,FIND(":",$B14937)-1))*2+VALUE(MID($B14937,FIND(":",$B14937)+1,2))/30,"")))</f>
        <v/>
      </c>
      <c r="G14937" s="12">
        <f>IF($E14937="","",IF(WEEKDAY($E14937,2)&lt;6,1,0))</f>
        <v/>
      </c>
      <c r="H14937" s="12">
        <f>IF(OR($E14937="",$F14937=""),"",IF(AND($G14937=1,$F14937&gt;='Working Hours'!$C$8,$F14937&lt;'Working Hours'!$C$9),1,0))</f>
        <v/>
      </c>
    </row>
    <row r="14938">
      <c r="A14938" s="11" t="n"/>
      <c r="B14938" s="11" t="n"/>
      <c r="C14938" s="11" t="n"/>
      <c r="E14938" s="12">
        <f>IF($A14938="","",IF(ISNUMBER($A14938),$A14938,IFERROR(DATEVALUE($A14938),"")))</f>
        <v/>
      </c>
      <c r="F14938" s="12">
        <f>IF($B14938="","",IF(ISNUMBER($B14938),HOUR($B14938)*2+MINUTE($B14938)/30,IFERROR(VALUE(LEFT($B14938,FIND(":",$B14938)-1))*2+VALUE(MID($B14938,FIND(":",$B14938)+1,2))/30,"")))</f>
        <v/>
      </c>
      <c r="G14938" s="12">
        <f>IF($E14938="","",IF(WEEKDAY($E14938,2)&lt;6,1,0))</f>
        <v/>
      </c>
      <c r="H14938" s="12">
        <f>IF(OR($E14938="",$F14938=""),"",IF(AND($G14938=1,$F14938&gt;='Working Hours'!$C$8,$F14938&lt;'Working Hours'!$C$9),1,0))</f>
        <v/>
      </c>
    </row>
    <row r="14939">
      <c r="A14939" s="11" t="n"/>
      <c r="B14939" s="11" t="n"/>
      <c r="C14939" s="11" t="n"/>
      <c r="E14939" s="12">
        <f>IF($A14939="","",IF(ISNUMBER($A14939),$A14939,IFERROR(DATEVALUE($A14939),"")))</f>
        <v/>
      </c>
      <c r="F14939" s="12">
        <f>IF($B14939="","",IF(ISNUMBER($B14939),HOUR($B14939)*2+MINUTE($B14939)/30,IFERROR(VALUE(LEFT($B14939,FIND(":",$B14939)-1))*2+VALUE(MID($B14939,FIND(":",$B14939)+1,2))/30,"")))</f>
        <v/>
      </c>
      <c r="G14939" s="12">
        <f>IF($E14939="","",IF(WEEKDAY($E14939,2)&lt;6,1,0))</f>
        <v/>
      </c>
      <c r="H14939" s="12">
        <f>IF(OR($E14939="",$F14939=""),"",IF(AND($G14939=1,$F14939&gt;='Working Hours'!$C$8,$F14939&lt;'Working Hours'!$C$9),1,0))</f>
        <v/>
      </c>
    </row>
    <row r="14940">
      <c r="A14940" s="11" t="n"/>
      <c r="B14940" s="11" t="n"/>
      <c r="C14940" s="11" t="n"/>
      <c r="E14940" s="12">
        <f>IF($A14940="","",IF(ISNUMBER($A14940),$A14940,IFERROR(DATEVALUE($A14940),"")))</f>
        <v/>
      </c>
      <c r="F14940" s="12">
        <f>IF($B14940="","",IF(ISNUMBER($B14940),HOUR($B14940)*2+MINUTE($B14940)/30,IFERROR(VALUE(LEFT($B14940,FIND(":",$B14940)-1))*2+VALUE(MID($B14940,FIND(":",$B14940)+1,2))/30,"")))</f>
        <v/>
      </c>
      <c r="G14940" s="12">
        <f>IF($E14940="","",IF(WEEKDAY($E14940,2)&lt;6,1,0))</f>
        <v/>
      </c>
      <c r="H14940" s="12">
        <f>IF(OR($E14940="",$F14940=""),"",IF(AND($G14940=1,$F14940&gt;='Working Hours'!$C$8,$F14940&lt;'Working Hours'!$C$9),1,0))</f>
        <v/>
      </c>
    </row>
    <row r="14941">
      <c r="A14941" s="11" t="n"/>
      <c r="B14941" s="11" t="n"/>
      <c r="C14941" s="11" t="n"/>
      <c r="E14941" s="12">
        <f>IF($A14941="","",IF(ISNUMBER($A14941),$A14941,IFERROR(DATEVALUE($A14941),"")))</f>
        <v/>
      </c>
      <c r="F14941" s="12">
        <f>IF($B14941="","",IF(ISNUMBER($B14941),HOUR($B14941)*2+MINUTE($B14941)/30,IFERROR(VALUE(LEFT($B14941,FIND(":",$B14941)-1))*2+VALUE(MID($B14941,FIND(":",$B14941)+1,2))/30,"")))</f>
        <v/>
      </c>
      <c r="G14941" s="12">
        <f>IF($E14941="","",IF(WEEKDAY($E14941,2)&lt;6,1,0))</f>
        <v/>
      </c>
      <c r="H14941" s="12">
        <f>IF(OR($E14941="",$F14941=""),"",IF(AND($G14941=1,$F14941&gt;='Working Hours'!$C$8,$F14941&lt;'Working Hours'!$C$9),1,0))</f>
        <v/>
      </c>
    </row>
    <row r="14942">
      <c r="A14942" s="11" t="n"/>
      <c r="B14942" s="11" t="n"/>
      <c r="C14942" s="11" t="n"/>
      <c r="E14942" s="12">
        <f>IF($A14942="","",IF(ISNUMBER($A14942),$A14942,IFERROR(DATEVALUE($A14942),"")))</f>
        <v/>
      </c>
      <c r="F14942" s="12">
        <f>IF($B14942="","",IF(ISNUMBER($B14942),HOUR($B14942)*2+MINUTE($B14942)/30,IFERROR(VALUE(LEFT($B14942,FIND(":",$B14942)-1))*2+VALUE(MID($B14942,FIND(":",$B14942)+1,2))/30,"")))</f>
        <v/>
      </c>
      <c r="G14942" s="12">
        <f>IF($E14942="","",IF(WEEKDAY($E14942,2)&lt;6,1,0))</f>
        <v/>
      </c>
      <c r="H14942" s="12">
        <f>IF(OR($E14942="",$F14942=""),"",IF(AND($G14942=1,$F14942&gt;='Working Hours'!$C$8,$F14942&lt;'Working Hours'!$C$9),1,0))</f>
        <v/>
      </c>
    </row>
    <row r="14943">
      <c r="A14943" s="11" t="n"/>
      <c r="B14943" s="11" t="n"/>
      <c r="C14943" s="11" t="n"/>
      <c r="E14943" s="12">
        <f>IF($A14943="","",IF(ISNUMBER($A14943),$A14943,IFERROR(DATEVALUE($A14943),"")))</f>
        <v/>
      </c>
      <c r="F14943" s="12">
        <f>IF($B14943="","",IF(ISNUMBER($B14943),HOUR($B14943)*2+MINUTE($B14943)/30,IFERROR(VALUE(LEFT($B14943,FIND(":",$B14943)-1))*2+VALUE(MID($B14943,FIND(":",$B14943)+1,2))/30,"")))</f>
        <v/>
      </c>
      <c r="G14943" s="12">
        <f>IF($E14943="","",IF(WEEKDAY($E14943,2)&lt;6,1,0))</f>
        <v/>
      </c>
      <c r="H14943" s="12">
        <f>IF(OR($E14943="",$F14943=""),"",IF(AND($G14943=1,$F14943&gt;='Working Hours'!$C$8,$F14943&lt;'Working Hours'!$C$9),1,0))</f>
        <v/>
      </c>
    </row>
    <row r="14944">
      <c r="A14944" s="11" t="n"/>
      <c r="B14944" s="11" t="n"/>
      <c r="C14944" s="11" t="n"/>
      <c r="E14944" s="12">
        <f>IF($A14944="","",IF(ISNUMBER($A14944),$A14944,IFERROR(DATEVALUE($A14944),"")))</f>
        <v/>
      </c>
      <c r="F14944" s="12">
        <f>IF($B14944="","",IF(ISNUMBER($B14944),HOUR($B14944)*2+MINUTE($B14944)/30,IFERROR(VALUE(LEFT($B14944,FIND(":",$B14944)-1))*2+VALUE(MID($B14944,FIND(":",$B14944)+1,2))/30,"")))</f>
        <v/>
      </c>
      <c r="G14944" s="12">
        <f>IF($E14944="","",IF(WEEKDAY($E14944,2)&lt;6,1,0))</f>
        <v/>
      </c>
      <c r="H14944" s="12">
        <f>IF(OR($E14944="",$F14944=""),"",IF(AND($G14944=1,$F14944&gt;='Working Hours'!$C$8,$F14944&lt;'Working Hours'!$C$9),1,0))</f>
        <v/>
      </c>
    </row>
    <row r="14945">
      <c r="A14945" s="11" t="n"/>
      <c r="B14945" s="11" t="n"/>
      <c r="C14945" s="11" t="n"/>
      <c r="E14945" s="12">
        <f>IF($A14945="","",IF(ISNUMBER($A14945),$A14945,IFERROR(DATEVALUE($A14945),"")))</f>
        <v/>
      </c>
      <c r="F14945" s="12">
        <f>IF($B14945="","",IF(ISNUMBER($B14945),HOUR($B14945)*2+MINUTE($B14945)/30,IFERROR(VALUE(LEFT($B14945,FIND(":",$B14945)-1))*2+VALUE(MID($B14945,FIND(":",$B14945)+1,2))/30,"")))</f>
        <v/>
      </c>
      <c r="G14945" s="12">
        <f>IF($E14945="","",IF(WEEKDAY($E14945,2)&lt;6,1,0))</f>
        <v/>
      </c>
      <c r="H14945" s="12">
        <f>IF(OR($E14945="",$F14945=""),"",IF(AND($G14945=1,$F14945&gt;='Working Hours'!$C$8,$F14945&lt;'Working Hours'!$C$9),1,0))</f>
        <v/>
      </c>
    </row>
    <row r="14946">
      <c r="A14946" s="11" t="n"/>
      <c r="B14946" s="11" t="n"/>
      <c r="C14946" s="11" t="n"/>
      <c r="E14946" s="12">
        <f>IF($A14946="","",IF(ISNUMBER($A14946),$A14946,IFERROR(DATEVALUE($A14946),"")))</f>
        <v/>
      </c>
      <c r="F14946" s="12">
        <f>IF($B14946="","",IF(ISNUMBER($B14946),HOUR($B14946)*2+MINUTE($B14946)/30,IFERROR(VALUE(LEFT($B14946,FIND(":",$B14946)-1))*2+VALUE(MID($B14946,FIND(":",$B14946)+1,2))/30,"")))</f>
        <v/>
      </c>
      <c r="G14946" s="12">
        <f>IF($E14946="","",IF(WEEKDAY($E14946,2)&lt;6,1,0))</f>
        <v/>
      </c>
      <c r="H14946" s="12">
        <f>IF(OR($E14946="",$F14946=""),"",IF(AND($G14946=1,$F14946&gt;='Working Hours'!$C$8,$F14946&lt;'Working Hours'!$C$9),1,0))</f>
        <v/>
      </c>
    </row>
    <row r="14947">
      <c r="A14947" s="11" t="n"/>
      <c r="B14947" s="11" t="n"/>
      <c r="C14947" s="11" t="n"/>
      <c r="E14947" s="12">
        <f>IF($A14947="","",IF(ISNUMBER($A14947),$A14947,IFERROR(DATEVALUE($A14947),"")))</f>
        <v/>
      </c>
      <c r="F14947" s="12">
        <f>IF($B14947="","",IF(ISNUMBER($B14947),HOUR($B14947)*2+MINUTE($B14947)/30,IFERROR(VALUE(LEFT($B14947,FIND(":",$B14947)-1))*2+VALUE(MID($B14947,FIND(":",$B14947)+1,2))/30,"")))</f>
        <v/>
      </c>
      <c r="G14947" s="12">
        <f>IF($E14947="","",IF(WEEKDAY($E14947,2)&lt;6,1,0))</f>
        <v/>
      </c>
      <c r="H14947" s="12">
        <f>IF(OR($E14947="",$F14947=""),"",IF(AND($G14947=1,$F14947&gt;='Working Hours'!$C$8,$F14947&lt;'Working Hours'!$C$9),1,0))</f>
        <v/>
      </c>
    </row>
    <row r="14948">
      <c r="A14948" s="11" t="n"/>
      <c r="B14948" s="11" t="n"/>
      <c r="C14948" s="11" t="n"/>
      <c r="E14948" s="12">
        <f>IF($A14948="","",IF(ISNUMBER($A14948),$A14948,IFERROR(DATEVALUE($A14948),"")))</f>
        <v/>
      </c>
      <c r="F14948" s="12">
        <f>IF($B14948="","",IF(ISNUMBER($B14948),HOUR($B14948)*2+MINUTE($B14948)/30,IFERROR(VALUE(LEFT($B14948,FIND(":",$B14948)-1))*2+VALUE(MID($B14948,FIND(":",$B14948)+1,2))/30,"")))</f>
        <v/>
      </c>
      <c r="G14948" s="12">
        <f>IF($E14948="","",IF(WEEKDAY($E14948,2)&lt;6,1,0))</f>
        <v/>
      </c>
      <c r="H14948" s="12">
        <f>IF(OR($E14948="",$F14948=""),"",IF(AND($G14948=1,$F14948&gt;='Working Hours'!$C$8,$F14948&lt;'Working Hours'!$C$9),1,0))</f>
        <v/>
      </c>
    </row>
    <row r="14949">
      <c r="A14949" s="11" t="n"/>
      <c r="B14949" s="11" t="n"/>
      <c r="C14949" s="11" t="n"/>
      <c r="E14949" s="12">
        <f>IF($A14949="","",IF(ISNUMBER($A14949),$A14949,IFERROR(DATEVALUE($A14949),"")))</f>
        <v/>
      </c>
      <c r="F14949" s="12">
        <f>IF($B14949="","",IF(ISNUMBER($B14949),HOUR($B14949)*2+MINUTE($B14949)/30,IFERROR(VALUE(LEFT($B14949,FIND(":",$B14949)-1))*2+VALUE(MID($B14949,FIND(":",$B14949)+1,2))/30,"")))</f>
        <v/>
      </c>
      <c r="G14949" s="12">
        <f>IF($E14949="","",IF(WEEKDAY($E14949,2)&lt;6,1,0))</f>
        <v/>
      </c>
      <c r="H14949" s="12">
        <f>IF(OR($E14949="",$F14949=""),"",IF(AND($G14949=1,$F14949&gt;='Working Hours'!$C$8,$F14949&lt;'Working Hours'!$C$9),1,0))</f>
        <v/>
      </c>
    </row>
    <row r="14950">
      <c r="A14950" s="11" t="n"/>
      <c r="B14950" s="11" t="n"/>
      <c r="C14950" s="11" t="n"/>
      <c r="E14950" s="12">
        <f>IF($A14950="","",IF(ISNUMBER($A14950),$A14950,IFERROR(DATEVALUE($A14950),"")))</f>
        <v/>
      </c>
      <c r="F14950" s="12">
        <f>IF($B14950="","",IF(ISNUMBER($B14950),HOUR($B14950)*2+MINUTE($B14950)/30,IFERROR(VALUE(LEFT($B14950,FIND(":",$B14950)-1))*2+VALUE(MID($B14950,FIND(":",$B14950)+1,2))/30,"")))</f>
        <v/>
      </c>
      <c r="G14950" s="12">
        <f>IF($E14950="","",IF(WEEKDAY($E14950,2)&lt;6,1,0))</f>
        <v/>
      </c>
      <c r="H14950" s="12">
        <f>IF(OR($E14950="",$F14950=""),"",IF(AND($G14950=1,$F14950&gt;='Working Hours'!$C$8,$F14950&lt;'Working Hours'!$C$9),1,0))</f>
        <v/>
      </c>
    </row>
    <row r="14951">
      <c r="A14951" s="11" t="n"/>
      <c r="B14951" s="11" t="n"/>
      <c r="C14951" s="11" t="n"/>
      <c r="E14951" s="12">
        <f>IF($A14951="","",IF(ISNUMBER($A14951),$A14951,IFERROR(DATEVALUE($A14951),"")))</f>
        <v/>
      </c>
      <c r="F14951" s="12">
        <f>IF($B14951="","",IF(ISNUMBER($B14951),HOUR($B14951)*2+MINUTE($B14951)/30,IFERROR(VALUE(LEFT($B14951,FIND(":",$B14951)-1))*2+VALUE(MID($B14951,FIND(":",$B14951)+1,2))/30,"")))</f>
        <v/>
      </c>
      <c r="G14951" s="12">
        <f>IF($E14951="","",IF(WEEKDAY($E14951,2)&lt;6,1,0))</f>
        <v/>
      </c>
      <c r="H14951" s="12">
        <f>IF(OR($E14951="",$F14951=""),"",IF(AND($G14951=1,$F14951&gt;='Working Hours'!$C$8,$F14951&lt;'Working Hours'!$C$9),1,0))</f>
        <v/>
      </c>
    </row>
    <row r="14952">
      <c r="A14952" s="11" t="n"/>
      <c r="B14952" s="11" t="n"/>
      <c r="C14952" s="11" t="n"/>
      <c r="E14952" s="12">
        <f>IF($A14952="","",IF(ISNUMBER($A14952),$A14952,IFERROR(DATEVALUE($A14952),"")))</f>
        <v/>
      </c>
      <c r="F14952" s="12">
        <f>IF($B14952="","",IF(ISNUMBER($B14952),HOUR($B14952)*2+MINUTE($B14952)/30,IFERROR(VALUE(LEFT($B14952,FIND(":",$B14952)-1))*2+VALUE(MID($B14952,FIND(":",$B14952)+1,2))/30,"")))</f>
        <v/>
      </c>
      <c r="G14952" s="12">
        <f>IF($E14952="","",IF(WEEKDAY($E14952,2)&lt;6,1,0))</f>
        <v/>
      </c>
      <c r="H14952" s="12">
        <f>IF(OR($E14952="",$F14952=""),"",IF(AND($G14952=1,$F14952&gt;='Working Hours'!$C$8,$F14952&lt;'Working Hours'!$C$9),1,0))</f>
        <v/>
      </c>
    </row>
    <row r="14953">
      <c r="A14953" s="11" t="n"/>
      <c r="B14953" s="11" t="n"/>
      <c r="C14953" s="11" t="n"/>
      <c r="E14953" s="12">
        <f>IF($A14953="","",IF(ISNUMBER($A14953),$A14953,IFERROR(DATEVALUE($A14953),"")))</f>
        <v/>
      </c>
      <c r="F14953" s="12">
        <f>IF($B14953="","",IF(ISNUMBER($B14953),HOUR($B14953)*2+MINUTE($B14953)/30,IFERROR(VALUE(LEFT($B14953,FIND(":",$B14953)-1))*2+VALUE(MID($B14953,FIND(":",$B14953)+1,2))/30,"")))</f>
        <v/>
      </c>
      <c r="G14953" s="12">
        <f>IF($E14953="","",IF(WEEKDAY($E14953,2)&lt;6,1,0))</f>
        <v/>
      </c>
      <c r="H14953" s="12">
        <f>IF(OR($E14953="",$F14953=""),"",IF(AND($G14953=1,$F14953&gt;='Working Hours'!$C$8,$F14953&lt;'Working Hours'!$C$9),1,0))</f>
        <v/>
      </c>
    </row>
    <row r="14954">
      <c r="A14954" s="11" t="n"/>
      <c r="B14954" s="11" t="n"/>
      <c r="C14954" s="11" t="n"/>
      <c r="E14954" s="12">
        <f>IF($A14954="","",IF(ISNUMBER($A14954),$A14954,IFERROR(DATEVALUE($A14954),"")))</f>
        <v/>
      </c>
      <c r="F14954" s="12">
        <f>IF($B14954="","",IF(ISNUMBER($B14954),HOUR($B14954)*2+MINUTE($B14954)/30,IFERROR(VALUE(LEFT($B14954,FIND(":",$B14954)-1))*2+VALUE(MID($B14954,FIND(":",$B14954)+1,2))/30,"")))</f>
        <v/>
      </c>
      <c r="G14954" s="12">
        <f>IF($E14954="","",IF(WEEKDAY($E14954,2)&lt;6,1,0))</f>
        <v/>
      </c>
      <c r="H14954" s="12">
        <f>IF(OR($E14954="",$F14954=""),"",IF(AND($G14954=1,$F14954&gt;='Working Hours'!$C$8,$F14954&lt;'Working Hours'!$C$9),1,0))</f>
        <v/>
      </c>
    </row>
    <row r="14955">
      <c r="A14955" s="11" t="n"/>
      <c r="B14955" s="11" t="n"/>
      <c r="C14955" s="11" t="n"/>
      <c r="E14955" s="12">
        <f>IF($A14955="","",IF(ISNUMBER($A14955),$A14955,IFERROR(DATEVALUE($A14955),"")))</f>
        <v/>
      </c>
      <c r="F14955" s="12">
        <f>IF($B14955="","",IF(ISNUMBER($B14955),HOUR($B14955)*2+MINUTE($B14955)/30,IFERROR(VALUE(LEFT($B14955,FIND(":",$B14955)-1))*2+VALUE(MID($B14955,FIND(":",$B14955)+1,2))/30,"")))</f>
        <v/>
      </c>
      <c r="G14955" s="12">
        <f>IF($E14955="","",IF(WEEKDAY($E14955,2)&lt;6,1,0))</f>
        <v/>
      </c>
      <c r="H14955" s="12">
        <f>IF(OR($E14955="",$F14955=""),"",IF(AND($G14955=1,$F14955&gt;='Working Hours'!$C$8,$F14955&lt;'Working Hours'!$C$9),1,0))</f>
        <v/>
      </c>
    </row>
    <row r="14956">
      <c r="A14956" s="11" t="n"/>
      <c r="B14956" s="11" t="n"/>
      <c r="C14956" s="11" t="n"/>
      <c r="E14956" s="12">
        <f>IF($A14956="","",IF(ISNUMBER($A14956),$A14956,IFERROR(DATEVALUE($A14956),"")))</f>
        <v/>
      </c>
      <c r="F14956" s="12">
        <f>IF($B14956="","",IF(ISNUMBER($B14956),HOUR($B14956)*2+MINUTE($B14956)/30,IFERROR(VALUE(LEFT($B14956,FIND(":",$B14956)-1))*2+VALUE(MID($B14956,FIND(":",$B14956)+1,2))/30,"")))</f>
        <v/>
      </c>
      <c r="G14956" s="12">
        <f>IF($E14956="","",IF(WEEKDAY($E14956,2)&lt;6,1,0))</f>
        <v/>
      </c>
      <c r="H14956" s="12">
        <f>IF(OR($E14956="",$F14956=""),"",IF(AND($G14956=1,$F14956&gt;='Working Hours'!$C$8,$F14956&lt;'Working Hours'!$C$9),1,0))</f>
        <v/>
      </c>
    </row>
    <row r="14957">
      <c r="A14957" s="11" t="n"/>
      <c r="B14957" s="11" t="n"/>
      <c r="C14957" s="11" t="n"/>
      <c r="E14957" s="12">
        <f>IF($A14957="","",IF(ISNUMBER($A14957),$A14957,IFERROR(DATEVALUE($A14957),"")))</f>
        <v/>
      </c>
      <c r="F14957" s="12">
        <f>IF($B14957="","",IF(ISNUMBER($B14957),HOUR($B14957)*2+MINUTE($B14957)/30,IFERROR(VALUE(LEFT($B14957,FIND(":",$B14957)-1))*2+VALUE(MID($B14957,FIND(":",$B14957)+1,2))/30,"")))</f>
        <v/>
      </c>
      <c r="G14957" s="12">
        <f>IF($E14957="","",IF(WEEKDAY($E14957,2)&lt;6,1,0))</f>
        <v/>
      </c>
      <c r="H14957" s="12">
        <f>IF(OR($E14957="",$F14957=""),"",IF(AND($G14957=1,$F14957&gt;='Working Hours'!$C$8,$F14957&lt;'Working Hours'!$C$9),1,0))</f>
        <v/>
      </c>
    </row>
    <row r="14958">
      <c r="A14958" s="11" t="n"/>
      <c r="B14958" s="11" t="n"/>
      <c r="C14958" s="11" t="n"/>
      <c r="E14958" s="12">
        <f>IF($A14958="","",IF(ISNUMBER($A14958),$A14958,IFERROR(DATEVALUE($A14958),"")))</f>
        <v/>
      </c>
      <c r="F14958" s="12">
        <f>IF($B14958="","",IF(ISNUMBER($B14958),HOUR($B14958)*2+MINUTE($B14958)/30,IFERROR(VALUE(LEFT($B14958,FIND(":",$B14958)-1))*2+VALUE(MID($B14958,FIND(":",$B14958)+1,2))/30,"")))</f>
        <v/>
      </c>
      <c r="G14958" s="12">
        <f>IF($E14958="","",IF(WEEKDAY($E14958,2)&lt;6,1,0))</f>
        <v/>
      </c>
      <c r="H14958" s="12">
        <f>IF(OR($E14958="",$F14958=""),"",IF(AND($G14958=1,$F14958&gt;='Working Hours'!$C$8,$F14958&lt;'Working Hours'!$C$9),1,0))</f>
        <v/>
      </c>
    </row>
    <row r="14959">
      <c r="A14959" s="11" t="n"/>
      <c r="B14959" s="11" t="n"/>
      <c r="C14959" s="11" t="n"/>
      <c r="E14959" s="12">
        <f>IF($A14959="","",IF(ISNUMBER($A14959),$A14959,IFERROR(DATEVALUE($A14959),"")))</f>
        <v/>
      </c>
      <c r="F14959" s="12">
        <f>IF($B14959="","",IF(ISNUMBER($B14959),HOUR($B14959)*2+MINUTE($B14959)/30,IFERROR(VALUE(LEFT($B14959,FIND(":",$B14959)-1))*2+VALUE(MID($B14959,FIND(":",$B14959)+1,2))/30,"")))</f>
        <v/>
      </c>
      <c r="G14959" s="12">
        <f>IF($E14959="","",IF(WEEKDAY($E14959,2)&lt;6,1,0))</f>
        <v/>
      </c>
      <c r="H14959" s="12">
        <f>IF(OR($E14959="",$F14959=""),"",IF(AND($G14959=1,$F14959&gt;='Working Hours'!$C$8,$F14959&lt;'Working Hours'!$C$9),1,0))</f>
        <v/>
      </c>
    </row>
    <row r="14960">
      <c r="A14960" s="11" t="n"/>
      <c r="B14960" s="11" t="n"/>
      <c r="C14960" s="11" t="n"/>
      <c r="E14960" s="12">
        <f>IF($A14960="","",IF(ISNUMBER($A14960),$A14960,IFERROR(DATEVALUE($A14960),"")))</f>
        <v/>
      </c>
      <c r="F14960" s="12">
        <f>IF($B14960="","",IF(ISNUMBER($B14960),HOUR($B14960)*2+MINUTE($B14960)/30,IFERROR(VALUE(LEFT($B14960,FIND(":",$B14960)-1))*2+VALUE(MID($B14960,FIND(":",$B14960)+1,2))/30,"")))</f>
        <v/>
      </c>
      <c r="G14960" s="12">
        <f>IF($E14960="","",IF(WEEKDAY($E14960,2)&lt;6,1,0))</f>
        <v/>
      </c>
      <c r="H14960" s="12">
        <f>IF(OR($E14960="",$F14960=""),"",IF(AND($G14960=1,$F14960&gt;='Working Hours'!$C$8,$F14960&lt;'Working Hours'!$C$9),1,0))</f>
        <v/>
      </c>
    </row>
    <row r="14961">
      <c r="A14961" s="11" t="n"/>
      <c r="B14961" s="11" t="n"/>
      <c r="C14961" s="11" t="n"/>
      <c r="E14961" s="12">
        <f>IF($A14961="","",IF(ISNUMBER($A14961),$A14961,IFERROR(DATEVALUE($A14961),"")))</f>
        <v/>
      </c>
      <c r="F14961" s="12">
        <f>IF($B14961="","",IF(ISNUMBER($B14961),HOUR($B14961)*2+MINUTE($B14961)/30,IFERROR(VALUE(LEFT($B14961,FIND(":",$B14961)-1))*2+VALUE(MID($B14961,FIND(":",$B14961)+1,2))/30,"")))</f>
        <v/>
      </c>
      <c r="G14961" s="12">
        <f>IF($E14961="","",IF(WEEKDAY($E14961,2)&lt;6,1,0))</f>
        <v/>
      </c>
      <c r="H14961" s="12">
        <f>IF(OR($E14961="",$F14961=""),"",IF(AND($G14961=1,$F14961&gt;='Working Hours'!$C$8,$F14961&lt;'Working Hours'!$C$9),1,0))</f>
        <v/>
      </c>
    </row>
    <row r="14962">
      <c r="A14962" s="11" t="n"/>
      <c r="B14962" s="11" t="n"/>
      <c r="C14962" s="11" t="n"/>
      <c r="E14962" s="12">
        <f>IF($A14962="","",IF(ISNUMBER($A14962),$A14962,IFERROR(DATEVALUE($A14962),"")))</f>
        <v/>
      </c>
      <c r="F14962" s="12">
        <f>IF($B14962="","",IF(ISNUMBER($B14962),HOUR($B14962)*2+MINUTE($B14962)/30,IFERROR(VALUE(LEFT($B14962,FIND(":",$B14962)-1))*2+VALUE(MID($B14962,FIND(":",$B14962)+1,2))/30,"")))</f>
        <v/>
      </c>
      <c r="G14962" s="12">
        <f>IF($E14962="","",IF(WEEKDAY($E14962,2)&lt;6,1,0))</f>
        <v/>
      </c>
      <c r="H14962" s="12">
        <f>IF(OR($E14962="",$F14962=""),"",IF(AND($G14962=1,$F14962&gt;='Working Hours'!$C$8,$F14962&lt;'Working Hours'!$C$9),1,0))</f>
        <v/>
      </c>
    </row>
    <row r="14963">
      <c r="A14963" s="11" t="n"/>
      <c r="B14963" s="11" t="n"/>
      <c r="C14963" s="11" t="n"/>
      <c r="E14963" s="12">
        <f>IF($A14963="","",IF(ISNUMBER($A14963),$A14963,IFERROR(DATEVALUE($A14963),"")))</f>
        <v/>
      </c>
      <c r="F14963" s="12">
        <f>IF($B14963="","",IF(ISNUMBER($B14963),HOUR($B14963)*2+MINUTE($B14963)/30,IFERROR(VALUE(LEFT($B14963,FIND(":",$B14963)-1))*2+VALUE(MID($B14963,FIND(":",$B14963)+1,2))/30,"")))</f>
        <v/>
      </c>
      <c r="G14963" s="12">
        <f>IF($E14963="","",IF(WEEKDAY($E14963,2)&lt;6,1,0))</f>
        <v/>
      </c>
      <c r="H14963" s="12">
        <f>IF(OR($E14963="",$F14963=""),"",IF(AND($G14963=1,$F14963&gt;='Working Hours'!$C$8,$F14963&lt;'Working Hours'!$C$9),1,0))</f>
        <v/>
      </c>
    </row>
    <row r="14964">
      <c r="A14964" s="11" t="n"/>
      <c r="B14964" s="11" t="n"/>
      <c r="C14964" s="11" t="n"/>
      <c r="E14964" s="12">
        <f>IF($A14964="","",IF(ISNUMBER($A14964),$A14964,IFERROR(DATEVALUE($A14964),"")))</f>
        <v/>
      </c>
      <c r="F14964" s="12">
        <f>IF($B14964="","",IF(ISNUMBER($B14964),HOUR($B14964)*2+MINUTE($B14964)/30,IFERROR(VALUE(LEFT($B14964,FIND(":",$B14964)-1))*2+VALUE(MID($B14964,FIND(":",$B14964)+1,2))/30,"")))</f>
        <v/>
      </c>
      <c r="G14964" s="12">
        <f>IF($E14964="","",IF(WEEKDAY($E14964,2)&lt;6,1,0))</f>
        <v/>
      </c>
      <c r="H14964" s="12">
        <f>IF(OR($E14964="",$F14964=""),"",IF(AND($G14964=1,$F14964&gt;='Working Hours'!$C$8,$F14964&lt;'Working Hours'!$C$9),1,0))</f>
        <v/>
      </c>
    </row>
    <row r="14965">
      <c r="A14965" s="11" t="n"/>
      <c r="B14965" s="11" t="n"/>
      <c r="C14965" s="11" t="n"/>
      <c r="E14965" s="12">
        <f>IF($A14965="","",IF(ISNUMBER($A14965),$A14965,IFERROR(DATEVALUE($A14965),"")))</f>
        <v/>
      </c>
      <c r="F14965" s="12">
        <f>IF($B14965="","",IF(ISNUMBER($B14965),HOUR($B14965)*2+MINUTE($B14965)/30,IFERROR(VALUE(LEFT($B14965,FIND(":",$B14965)-1))*2+VALUE(MID($B14965,FIND(":",$B14965)+1,2))/30,"")))</f>
        <v/>
      </c>
      <c r="G14965" s="12">
        <f>IF($E14965="","",IF(WEEKDAY($E14965,2)&lt;6,1,0))</f>
        <v/>
      </c>
      <c r="H14965" s="12">
        <f>IF(OR($E14965="",$F14965=""),"",IF(AND($G14965=1,$F14965&gt;='Working Hours'!$C$8,$F14965&lt;'Working Hours'!$C$9),1,0))</f>
        <v/>
      </c>
    </row>
    <row r="14966">
      <c r="A14966" s="11" t="n"/>
      <c r="B14966" s="11" t="n"/>
      <c r="C14966" s="11" t="n"/>
      <c r="E14966" s="12">
        <f>IF($A14966="","",IF(ISNUMBER($A14966),$A14966,IFERROR(DATEVALUE($A14966),"")))</f>
        <v/>
      </c>
      <c r="F14966" s="12">
        <f>IF($B14966="","",IF(ISNUMBER($B14966),HOUR($B14966)*2+MINUTE($B14966)/30,IFERROR(VALUE(LEFT($B14966,FIND(":",$B14966)-1))*2+VALUE(MID($B14966,FIND(":",$B14966)+1,2))/30,"")))</f>
        <v/>
      </c>
      <c r="G14966" s="12">
        <f>IF($E14966="","",IF(WEEKDAY($E14966,2)&lt;6,1,0))</f>
        <v/>
      </c>
      <c r="H14966" s="12">
        <f>IF(OR($E14966="",$F14966=""),"",IF(AND($G14966=1,$F14966&gt;='Working Hours'!$C$8,$F14966&lt;'Working Hours'!$C$9),1,0))</f>
        <v/>
      </c>
    </row>
    <row r="14967">
      <c r="A14967" s="11" t="n"/>
      <c r="B14967" s="11" t="n"/>
      <c r="C14967" s="11" t="n"/>
      <c r="E14967" s="12">
        <f>IF($A14967="","",IF(ISNUMBER($A14967),$A14967,IFERROR(DATEVALUE($A14967),"")))</f>
        <v/>
      </c>
      <c r="F14967" s="12">
        <f>IF($B14967="","",IF(ISNUMBER($B14967),HOUR($B14967)*2+MINUTE($B14967)/30,IFERROR(VALUE(LEFT($B14967,FIND(":",$B14967)-1))*2+VALUE(MID($B14967,FIND(":",$B14967)+1,2))/30,"")))</f>
        <v/>
      </c>
      <c r="G14967" s="12">
        <f>IF($E14967="","",IF(WEEKDAY($E14967,2)&lt;6,1,0))</f>
        <v/>
      </c>
      <c r="H14967" s="12">
        <f>IF(OR($E14967="",$F14967=""),"",IF(AND($G14967=1,$F14967&gt;='Working Hours'!$C$8,$F14967&lt;'Working Hours'!$C$9),1,0))</f>
        <v/>
      </c>
    </row>
    <row r="14968">
      <c r="A14968" s="11" t="n"/>
      <c r="B14968" s="11" t="n"/>
      <c r="C14968" s="11" t="n"/>
      <c r="E14968" s="12">
        <f>IF($A14968="","",IF(ISNUMBER($A14968),$A14968,IFERROR(DATEVALUE($A14968),"")))</f>
        <v/>
      </c>
      <c r="F14968" s="12">
        <f>IF($B14968="","",IF(ISNUMBER($B14968),HOUR($B14968)*2+MINUTE($B14968)/30,IFERROR(VALUE(LEFT($B14968,FIND(":",$B14968)-1))*2+VALUE(MID($B14968,FIND(":",$B14968)+1,2))/30,"")))</f>
        <v/>
      </c>
      <c r="G14968" s="12">
        <f>IF($E14968="","",IF(WEEKDAY($E14968,2)&lt;6,1,0))</f>
        <v/>
      </c>
      <c r="H14968" s="12">
        <f>IF(OR($E14968="",$F14968=""),"",IF(AND($G14968=1,$F14968&gt;='Working Hours'!$C$8,$F14968&lt;'Working Hours'!$C$9),1,0))</f>
        <v/>
      </c>
    </row>
    <row r="14969">
      <c r="A14969" s="11" t="n"/>
      <c r="B14969" s="11" t="n"/>
      <c r="C14969" s="11" t="n"/>
      <c r="E14969" s="12">
        <f>IF($A14969="","",IF(ISNUMBER($A14969),$A14969,IFERROR(DATEVALUE($A14969),"")))</f>
        <v/>
      </c>
      <c r="F14969" s="12">
        <f>IF($B14969="","",IF(ISNUMBER($B14969),HOUR($B14969)*2+MINUTE($B14969)/30,IFERROR(VALUE(LEFT($B14969,FIND(":",$B14969)-1))*2+VALUE(MID($B14969,FIND(":",$B14969)+1,2))/30,"")))</f>
        <v/>
      </c>
      <c r="G14969" s="12">
        <f>IF($E14969="","",IF(WEEKDAY($E14969,2)&lt;6,1,0))</f>
        <v/>
      </c>
      <c r="H14969" s="12">
        <f>IF(OR($E14969="",$F14969=""),"",IF(AND($G14969=1,$F14969&gt;='Working Hours'!$C$8,$F14969&lt;'Working Hours'!$C$9),1,0))</f>
        <v/>
      </c>
    </row>
    <row r="14970">
      <c r="A14970" s="11" t="n"/>
      <c r="B14970" s="11" t="n"/>
      <c r="C14970" s="11" t="n"/>
      <c r="E14970" s="12">
        <f>IF($A14970="","",IF(ISNUMBER($A14970),$A14970,IFERROR(DATEVALUE($A14970),"")))</f>
        <v/>
      </c>
      <c r="F14970" s="12">
        <f>IF($B14970="","",IF(ISNUMBER($B14970),HOUR($B14970)*2+MINUTE($B14970)/30,IFERROR(VALUE(LEFT($B14970,FIND(":",$B14970)-1))*2+VALUE(MID($B14970,FIND(":",$B14970)+1,2))/30,"")))</f>
        <v/>
      </c>
      <c r="G14970" s="12">
        <f>IF($E14970="","",IF(WEEKDAY($E14970,2)&lt;6,1,0))</f>
        <v/>
      </c>
      <c r="H14970" s="12">
        <f>IF(OR($E14970="",$F14970=""),"",IF(AND($G14970=1,$F14970&gt;='Working Hours'!$C$8,$F14970&lt;'Working Hours'!$C$9),1,0))</f>
        <v/>
      </c>
    </row>
    <row r="14971">
      <c r="A14971" s="11" t="n"/>
      <c r="B14971" s="11" t="n"/>
      <c r="C14971" s="11" t="n"/>
      <c r="E14971" s="12">
        <f>IF($A14971="","",IF(ISNUMBER($A14971),$A14971,IFERROR(DATEVALUE($A14971),"")))</f>
        <v/>
      </c>
      <c r="F14971" s="12">
        <f>IF($B14971="","",IF(ISNUMBER($B14971),HOUR($B14971)*2+MINUTE($B14971)/30,IFERROR(VALUE(LEFT($B14971,FIND(":",$B14971)-1))*2+VALUE(MID($B14971,FIND(":",$B14971)+1,2))/30,"")))</f>
        <v/>
      </c>
      <c r="G14971" s="12">
        <f>IF($E14971="","",IF(WEEKDAY($E14971,2)&lt;6,1,0))</f>
        <v/>
      </c>
      <c r="H14971" s="12">
        <f>IF(OR($E14971="",$F14971=""),"",IF(AND($G14971=1,$F14971&gt;='Working Hours'!$C$8,$F14971&lt;'Working Hours'!$C$9),1,0))</f>
        <v/>
      </c>
    </row>
    <row r="14972">
      <c r="A14972" s="11" t="n"/>
      <c r="B14972" s="11" t="n"/>
      <c r="C14972" s="11" t="n"/>
      <c r="E14972" s="12">
        <f>IF($A14972="","",IF(ISNUMBER($A14972),$A14972,IFERROR(DATEVALUE($A14972),"")))</f>
        <v/>
      </c>
      <c r="F14972" s="12">
        <f>IF($B14972="","",IF(ISNUMBER($B14972),HOUR($B14972)*2+MINUTE($B14972)/30,IFERROR(VALUE(LEFT($B14972,FIND(":",$B14972)-1))*2+VALUE(MID($B14972,FIND(":",$B14972)+1,2))/30,"")))</f>
        <v/>
      </c>
      <c r="G14972" s="12">
        <f>IF($E14972="","",IF(WEEKDAY($E14972,2)&lt;6,1,0))</f>
        <v/>
      </c>
      <c r="H14972" s="12">
        <f>IF(OR($E14972="",$F14972=""),"",IF(AND($G14972=1,$F14972&gt;='Working Hours'!$C$8,$F14972&lt;'Working Hours'!$C$9),1,0))</f>
        <v/>
      </c>
    </row>
    <row r="14973">
      <c r="A14973" s="11" t="n"/>
      <c r="B14973" s="11" t="n"/>
      <c r="C14973" s="11" t="n"/>
      <c r="E14973" s="12">
        <f>IF($A14973="","",IF(ISNUMBER($A14973),$A14973,IFERROR(DATEVALUE($A14973),"")))</f>
        <v/>
      </c>
      <c r="F14973" s="12">
        <f>IF($B14973="","",IF(ISNUMBER($B14973),HOUR($B14973)*2+MINUTE($B14973)/30,IFERROR(VALUE(LEFT($B14973,FIND(":",$B14973)-1))*2+VALUE(MID($B14973,FIND(":",$B14973)+1,2))/30,"")))</f>
        <v/>
      </c>
      <c r="G14973" s="12">
        <f>IF($E14973="","",IF(WEEKDAY($E14973,2)&lt;6,1,0))</f>
        <v/>
      </c>
      <c r="H14973" s="12">
        <f>IF(OR($E14973="",$F14973=""),"",IF(AND($G14973=1,$F14973&gt;='Working Hours'!$C$8,$F14973&lt;'Working Hours'!$C$9),1,0))</f>
        <v/>
      </c>
    </row>
    <row r="14974">
      <c r="A14974" s="11" t="n"/>
      <c r="B14974" s="11" t="n"/>
      <c r="C14974" s="11" t="n"/>
      <c r="E14974" s="12">
        <f>IF($A14974="","",IF(ISNUMBER($A14974),$A14974,IFERROR(DATEVALUE($A14974),"")))</f>
        <v/>
      </c>
      <c r="F14974" s="12">
        <f>IF($B14974="","",IF(ISNUMBER($B14974),HOUR($B14974)*2+MINUTE($B14974)/30,IFERROR(VALUE(LEFT($B14974,FIND(":",$B14974)-1))*2+VALUE(MID($B14974,FIND(":",$B14974)+1,2))/30,"")))</f>
        <v/>
      </c>
      <c r="G14974" s="12">
        <f>IF($E14974="","",IF(WEEKDAY($E14974,2)&lt;6,1,0))</f>
        <v/>
      </c>
      <c r="H14974" s="12">
        <f>IF(OR($E14974="",$F14974=""),"",IF(AND($G14974=1,$F14974&gt;='Working Hours'!$C$8,$F14974&lt;'Working Hours'!$C$9),1,0))</f>
        <v/>
      </c>
    </row>
    <row r="14975">
      <c r="A14975" s="11" t="n"/>
      <c r="B14975" s="11" t="n"/>
      <c r="C14975" s="11" t="n"/>
      <c r="E14975" s="12">
        <f>IF($A14975="","",IF(ISNUMBER($A14975),$A14975,IFERROR(DATEVALUE($A14975),"")))</f>
        <v/>
      </c>
      <c r="F14975" s="12">
        <f>IF($B14975="","",IF(ISNUMBER($B14975),HOUR($B14975)*2+MINUTE($B14975)/30,IFERROR(VALUE(LEFT($B14975,FIND(":",$B14975)-1))*2+VALUE(MID($B14975,FIND(":",$B14975)+1,2))/30,"")))</f>
        <v/>
      </c>
      <c r="G14975" s="12">
        <f>IF($E14975="","",IF(WEEKDAY($E14975,2)&lt;6,1,0))</f>
        <v/>
      </c>
      <c r="H14975" s="12">
        <f>IF(OR($E14975="",$F14975=""),"",IF(AND($G14975=1,$F14975&gt;='Working Hours'!$C$8,$F14975&lt;'Working Hours'!$C$9),1,0))</f>
        <v/>
      </c>
    </row>
    <row r="14976">
      <c r="A14976" s="11" t="n"/>
      <c r="B14976" s="11" t="n"/>
      <c r="C14976" s="11" t="n"/>
      <c r="E14976" s="12">
        <f>IF($A14976="","",IF(ISNUMBER($A14976),$A14976,IFERROR(DATEVALUE($A14976),"")))</f>
        <v/>
      </c>
      <c r="F14976" s="12">
        <f>IF($B14976="","",IF(ISNUMBER($B14976),HOUR($B14976)*2+MINUTE($B14976)/30,IFERROR(VALUE(LEFT($B14976,FIND(":",$B14976)-1))*2+VALUE(MID($B14976,FIND(":",$B14976)+1,2))/30,"")))</f>
        <v/>
      </c>
      <c r="G14976" s="12">
        <f>IF($E14976="","",IF(WEEKDAY($E14976,2)&lt;6,1,0))</f>
        <v/>
      </c>
      <c r="H14976" s="12">
        <f>IF(OR($E14976="",$F14976=""),"",IF(AND($G14976=1,$F14976&gt;='Working Hours'!$C$8,$F14976&lt;'Working Hours'!$C$9),1,0))</f>
        <v/>
      </c>
    </row>
    <row r="14977">
      <c r="A14977" s="11" t="n"/>
      <c r="B14977" s="11" t="n"/>
      <c r="C14977" s="11" t="n"/>
      <c r="E14977" s="12">
        <f>IF($A14977="","",IF(ISNUMBER($A14977),$A14977,IFERROR(DATEVALUE($A14977),"")))</f>
        <v/>
      </c>
      <c r="F14977" s="12">
        <f>IF($B14977="","",IF(ISNUMBER($B14977),HOUR($B14977)*2+MINUTE($B14977)/30,IFERROR(VALUE(LEFT($B14977,FIND(":",$B14977)-1))*2+VALUE(MID($B14977,FIND(":",$B14977)+1,2))/30,"")))</f>
        <v/>
      </c>
      <c r="G14977" s="12">
        <f>IF($E14977="","",IF(WEEKDAY($E14977,2)&lt;6,1,0))</f>
        <v/>
      </c>
      <c r="H14977" s="12">
        <f>IF(OR($E14977="",$F14977=""),"",IF(AND($G14977=1,$F14977&gt;='Working Hours'!$C$8,$F14977&lt;'Working Hours'!$C$9),1,0))</f>
        <v/>
      </c>
    </row>
    <row r="14978">
      <c r="A14978" s="11" t="n"/>
      <c r="B14978" s="11" t="n"/>
      <c r="C14978" s="11" t="n"/>
      <c r="E14978" s="12">
        <f>IF($A14978="","",IF(ISNUMBER($A14978),$A14978,IFERROR(DATEVALUE($A14978),"")))</f>
        <v/>
      </c>
      <c r="F14978" s="12">
        <f>IF($B14978="","",IF(ISNUMBER($B14978),HOUR($B14978)*2+MINUTE($B14978)/30,IFERROR(VALUE(LEFT($B14978,FIND(":",$B14978)-1))*2+VALUE(MID($B14978,FIND(":",$B14978)+1,2))/30,"")))</f>
        <v/>
      </c>
      <c r="G14978" s="12">
        <f>IF($E14978="","",IF(WEEKDAY($E14978,2)&lt;6,1,0))</f>
        <v/>
      </c>
      <c r="H14978" s="12">
        <f>IF(OR($E14978="",$F14978=""),"",IF(AND($G14978=1,$F14978&gt;='Working Hours'!$C$8,$F14978&lt;'Working Hours'!$C$9),1,0))</f>
        <v/>
      </c>
    </row>
    <row r="14979">
      <c r="A14979" s="11" t="n"/>
      <c r="B14979" s="11" t="n"/>
      <c r="C14979" s="11" t="n"/>
      <c r="E14979" s="12">
        <f>IF($A14979="","",IF(ISNUMBER($A14979),$A14979,IFERROR(DATEVALUE($A14979),"")))</f>
        <v/>
      </c>
      <c r="F14979" s="12">
        <f>IF($B14979="","",IF(ISNUMBER($B14979),HOUR($B14979)*2+MINUTE($B14979)/30,IFERROR(VALUE(LEFT($B14979,FIND(":",$B14979)-1))*2+VALUE(MID($B14979,FIND(":",$B14979)+1,2))/30,"")))</f>
        <v/>
      </c>
      <c r="G14979" s="12">
        <f>IF($E14979="","",IF(WEEKDAY($E14979,2)&lt;6,1,0))</f>
        <v/>
      </c>
      <c r="H14979" s="12">
        <f>IF(OR($E14979="",$F14979=""),"",IF(AND($G14979=1,$F14979&gt;='Working Hours'!$C$8,$F14979&lt;'Working Hours'!$C$9),1,0))</f>
        <v/>
      </c>
    </row>
    <row r="14980">
      <c r="A14980" s="11" t="n"/>
      <c r="B14980" s="11" t="n"/>
      <c r="C14980" s="11" t="n"/>
      <c r="E14980" s="12">
        <f>IF($A14980="","",IF(ISNUMBER($A14980),$A14980,IFERROR(DATEVALUE($A14980),"")))</f>
        <v/>
      </c>
      <c r="F14980" s="12">
        <f>IF($B14980="","",IF(ISNUMBER($B14980),HOUR($B14980)*2+MINUTE($B14980)/30,IFERROR(VALUE(LEFT($B14980,FIND(":",$B14980)-1))*2+VALUE(MID($B14980,FIND(":",$B14980)+1,2))/30,"")))</f>
        <v/>
      </c>
      <c r="G14980" s="12">
        <f>IF($E14980="","",IF(WEEKDAY($E14980,2)&lt;6,1,0))</f>
        <v/>
      </c>
      <c r="H14980" s="12">
        <f>IF(OR($E14980="",$F14980=""),"",IF(AND($G14980=1,$F14980&gt;='Working Hours'!$C$8,$F14980&lt;'Working Hours'!$C$9),1,0))</f>
        <v/>
      </c>
    </row>
    <row r="14981">
      <c r="A14981" s="11" t="n"/>
      <c r="B14981" s="11" t="n"/>
      <c r="C14981" s="11" t="n"/>
      <c r="E14981" s="12">
        <f>IF($A14981="","",IF(ISNUMBER($A14981),$A14981,IFERROR(DATEVALUE($A14981),"")))</f>
        <v/>
      </c>
      <c r="F14981" s="12">
        <f>IF($B14981="","",IF(ISNUMBER($B14981),HOUR($B14981)*2+MINUTE($B14981)/30,IFERROR(VALUE(LEFT($B14981,FIND(":",$B14981)-1))*2+VALUE(MID($B14981,FIND(":",$B14981)+1,2))/30,"")))</f>
        <v/>
      </c>
      <c r="G14981" s="12">
        <f>IF($E14981="","",IF(WEEKDAY($E14981,2)&lt;6,1,0))</f>
        <v/>
      </c>
      <c r="H14981" s="12">
        <f>IF(OR($E14981="",$F14981=""),"",IF(AND($G14981=1,$F14981&gt;='Working Hours'!$C$8,$F14981&lt;'Working Hours'!$C$9),1,0))</f>
        <v/>
      </c>
    </row>
    <row r="14982">
      <c r="A14982" s="11" t="n"/>
      <c r="B14982" s="11" t="n"/>
      <c r="C14982" s="11" t="n"/>
      <c r="E14982" s="12">
        <f>IF($A14982="","",IF(ISNUMBER($A14982),$A14982,IFERROR(DATEVALUE($A14982),"")))</f>
        <v/>
      </c>
      <c r="F14982" s="12">
        <f>IF($B14982="","",IF(ISNUMBER($B14982),HOUR($B14982)*2+MINUTE($B14982)/30,IFERROR(VALUE(LEFT($B14982,FIND(":",$B14982)-1))*2+VALUE(MID($B14982,FIND(":",$B14982)+1,2))/30,"")))</f>
        <v/>
      </c>
      <c r="G14982" s="12">
        <f>IF($E14982="","",IF(WEEKDAY($E14982,2)&lt;6,1,0))</f>
        <v/>
      </c>
      <c r="H14982" s="12">
        <f>IF(OR($E14982="",$F14982=""),"",IF(AND($G14982=1,$F14982&gt;='Working Hours'!$C$8,$F14982&lt;'Working Hours'!$C$9),1,0))</f>
        <v/>
      </c>
    </row>
    <row r="14983">
      <c r="A14983" s="11" t="n"/>
      <c r="B14983" s="11" t="n"/>
      <c r="C14983" s="11" t="n"/>
      <c r="E14983" s="12">
        <f>IF($A14983="","",IF(ISNUMBER($A14983),$A14983,IFERROR(DATEVALUE($A14983),"")))</f>
        <v/>
      </c>
      <c r="F14983" s="12">
        <f>IF($B14983="","",IF(ISNUMBER($B14983),HOUR($B14983)*2+MINUTE($B14983)/30,IFERROR(VALUE(LEFT($B14983,FIND(":",$B14983)-1))*2+VALUE(MID($B14983,FIND(":",$B14983)+1,2))/30,"")))</f>
        <v/>
      </c>
      <c r="G14983" s="12">
        <f>IF($E14983="","",IF(WEEKDAY($E14983,2)&lt;6,1,0))</f>
        <v/>
      </c>
      <c r="H14983" s="12">
        <f>IF(OR($E14983="",$F14983=""),"",IF(AND($G14983=1,$F14983&gt;='Working Hours'!$C$8,$F14983&lt;'Working Hours'!$C$9),1,0))</f>
        <v/>
      </c>
    </row>
    <row r="14984">
      <c r="A14984" s="11" t="n"/>
      <c r="B14984" s="11" t="n"/>
      <c r="C14984" s="11" t="n"/>
      <c r="E14984" s="12">
        <f>IF($A14984="","",IF(ISNUMBER($A14984),$A14984,IFERROR(DATEVALUE($A14984),"")))</f>
        <v/>
      </c>
      <c r="F14984" s="12">
        <f>IF($B14984="","",IF(ISNUMBER($B14984),HOUR($B14984)*2+MINUTE($B14984)/30,IFERROR(VALUE(LEFT($B14984,FIND(":",$B14984)-1))*2+VALUE(MID($B14984,FIND(":",$B14984)+1,2))/30,"")))</f>
        <v/>
      </c>
      <c r="G14984" s="12">
        <f>IF($E14984="","",IF(WEEKDAY($E14984,2)&lt;6,1,0))</f>
        <v/>
      </c>
      <c r="H14984" s="12">
        <f>IF(OR($E14984="",$F14984=""),"",IF(AND($G14984=1,$F14984&gt;='Working Hours'!$C$8,$F14984&lt;'Working Hours'!$C$9),1,0))</f>
        <v/>
      </c>
    </row>
    <row r="14985">
      <c r="A14985" s="11" t="n"/>
      <c r="B14985" s="11" t="n"/>
      <c r="C14985" s="11" t="n"/>
      <c r="E14985" s="12">
        <f>IF($A14985="","",IF(ISNUMBER($A14985),$A14985,IFERROR(DATEVALUE($A14985),"")))</f>
        <v/>
      </c>
      <c r="F14985" s="12">
        <f>IF($B14985="","",IF(ISNUMBER($B14985),HOUR($B14985)*2+MINUTE($B14985)/30,IFERROR(VALUE(LEFT($B14985,FIND(":",$B14985)-1))*2+VALUE(MID($B14985,FIND(":",$B14985)+1,2))/30,"")))</f>
        <v/>
      </c>
      <c r="G14985" s="12">
        <f>IF($E14985="","",IF(WEEKDAY($E14985,2)&lt;6,1,0))</f>
        <v/>
      </c>
      <c r="H14985" s="12">
        <f>IF(OR($E14985="",$F14985=""),"",IF(AND($G14985=1,$F14985&gt;='Working Hours'!$C$8,$F14985&lt;'Working Hours'!$C$9),1,0))</f>
        <v/>
      </c>
    </row>
    <row r="14986">
      <c r="A14986" s="11" t="n"/>
      <c r="B14986" s="11" t="n"/>
      <c r="C14986" s="11" t="n"/>
      <c r="E14986" s="12">
        <f>IF($A14986="","",IF(ISNUMBER($A14986),$A14986,IFERROR(DATEVALUE($A14986),"")))</f>
        <v/>
      </c>
      <c r="F14986" s="12">
        <f>IF($B14986="","",IF(ISNUMBER($B14986),HOUR($B14986)*2+MINUTE($B14986)/30,IFERROR(VALUE(LEFT($B14986,FIND(":",$B14986)-1))*2+VALUE(MID($B14986,FIND(":",$B14986)+1,2))/30,"")))</f>
        <v/>
      </c>
      <c r="G14986" s="12">
        <f>IF($E14986="","",IF(WEEKDAY($E14986,2)&lt;6,1,0))</f>
        <v/>
      </c>
      <c r="H14986" s="12">
        <f>IF(OR($E14986="",$F14986=""),"",IF(AND($G14986=1,$F14986&gt;='Working Hours'!$C$8,$F14986&lt;'Working Hours'!$C$9),1,0))</f>
        <v/>
      </c>
    </row>
    <row r="14987">
      <c r="A14987" s="11" t="n"/>
      <c r="B14987" s="11" t="n"/>
      <c r="C14987" s="11" t="n"/>
      <c r="E14987" s="12">
        <f>IF($A14987="","",IF(ISNUMBER($A14987),$A14987,IFERROR(DATEVALUE($A14987),"")))</f>
        <v/>
      </c>
      <c r="F14987" s="12">
        <f>IF($B14987="","",IF(ISNUMBER($B14987),HOUR($B14987)*2+MINUTE($B14987)/30,IFERROR(VALUE(LEFT($B14987,FIND(":",$B14987)-1))*2+VALUE(MID($B14987,FIND(":",$B14987)+1,2))/30,"")))</f>
        <v/>
      </c>
      <c r="G14987" s="12">
        <f>IF($E14987="","",IF(WEEKDAY($E14987,2)&lt;6,1,0))</f>
        <v/>
      </c>
      <c r="H14987" s="12">
        <f>IF(OR($E14987="",$F14987=""),"",IF(AND($G14987=1,$F14987&gt;='Working Hours'!$C$8,$F14987&lt;'Working Hours'!$C$9),1,0))</f>
        <v/>
      </c>
    </row>
    <row r="14988">
      <c r="A14988" s="11" t="n"/>
      <c r="B14988" s="11" t="n"/>
      <c r="C14988" s="11" t="n"/>
      <c r="E14988" s="12">
        <f>IF($A14988="","",IF(ISNUMBER($A14988),$A14988,IFERROR(DATEVALUE($A14988),"")))</f>
        <v/>
      </c>
      <c r="F14988" s="12">
        <f>IF($B14988="","",IF(ISNUMBER($B14988),HOUR($B14988)*2+MINUTE($B14988)/30,IFERROR(VALUE(LEFT($B14988,FIND(":",$B14988)-1))*2+VALUE(MID($B14988,FIND(":",$B14988)+1,2))/30,"")))</f>
        <v/>
      </c>
      <c r="G14988" s="12">
        <f>IF($E14988="","",IF(WEEKDAY($E14988,2)&lt;6,1,0))</f>
        <v/>
      </c>
      <c r="H14988" s="12">
        <f>IF(OR($E14988="",$F14988=""),"",IF(AND($G14988=1,$F14988&gt;='Working Hours'!$C$8,$F14988&lt;'Working Hours'!$C$9),1,0))</f>
        <v/>
      </c>
    </row>
    <row r="14989">
      <c r="A14989" s="11" t="n"/>
      <c r="B14989" s="11" t="n"/>
      <c r="C14989" s="11" t="n"/>
      <c r="E14989" s="12">
        <f>IF($A14989="","",IF(ISNUMBER($A14989),$A14989,IFERROR(DATEVALUE($A14989),"")))</f>
        <v/>
      </c>
      <c r="F14989" s="12">
        <f>IF($B14989="","",IF(ISNUMBER($B14989),HOUR($B14989)*2+MINUTE($B14989)/30,IFERROR(VALUE(LEFT($B14989,FIND(":",$B14989)-1))*2+VALUE(MID($B14989,FIND(":",$B14989)+1,2))/30,"")))</f>
        <v/>
      </c>
      <c r="G14989" s="12">
        <f>IF($E14989="","",IF(WEEKDAY($E14989,2)&lt;6,1,0))</f>
        <v/>
      </c>
      <c r="H14989" s="12">
        <f>IF(OR($E14989="",$F14989=""),"",IF(AND($G14989=1,$F14989&gt;='Working Hours'!$C$8,$F14989&lt;'Working Hours'!$C$9),1,0))</f>
        <v/>
      </c>
    </row>
    <row r="14990">
      <c r="A14990" s="11" t="n"/>
      <c r="B14990" s="11" t="n"/>
      <c r="C14990" s="11" t="n"/>
      <c r="E14990" s="12">
        <f>IF($A14990="","",IF(ISNUMBER($A14990),$A14990,IFERROR(DATEVALUE($A14990),"")))</f>
        <v/>
      </c>
      <c r="F14990" s="12">
        <f>IF($B14990="","",IF(ISNUMBER($B14990),HOUR($B14990)*2+MINUTE($B14990)/30,IFERROR(VALUE(LEFT($B14990,FIND(":",$B14990)-1))*2+VALUE(MID($B14990,FIND(":",$B14990)+1,2))/30,"")))</f>
        <v/>
      </c>
      <c r="G14990" s="12">
        <f>IF($E14990="","",IF(WEEKDAY($E14990,2)&lt;6,1,0))</f>
        <v/>
      </c>
      <c r="H14990" s="12">
        <f>IF(OR($E14990="",$F14990=""),"",IF(AND($G14990=1,$F14990&gt;='Working Hours'!$C$8,$F14990&lt;'Working Hours'!$C$9),1,0))</f>
        <v/>
      </c>
    </row>
    <row r="14991">
      <c r="A14991" s="11" t="n"/>
      <c r="B14991" s="11" t="n"/>
      <c r="C14991" s="11" t="n"/>
      <c r="E14991" s="12">
        <f>IF($A14991="","",IF(ISNUMBER($A14991),$A14991,IFERROR(DATEVALUE($A14991),"")))</f>
        <v/>
      </c>
      <c r="F14991" s="12">
        <f>IF($B14991="","",IF(ISNUMBER($B14991),HOUR($B14991)*2+MINUTE($B14991)/30,IFERROR(VALUE(LEFT($B14991,FIND(":",$B14991)-1))*2+VALUE(MID($B14991,FIND(":",$B14991)+1,2))/30,"")))</f>
        <v/>
      </c>
      <c r="G14991" s="12">
        <f>IF($E14991="","",IF(WEEKDAY($E14991,2)&lt;6,1,0))</f>
        <v/>
      </c>
      <c r="H14991" s="12">
        <f>IF(OR($E14991="",$F14991=""),"",IF(AND($G14991=1,$F14991&gt;='Working Hours'!$C$8,$F14991&lt;'Working Hours'!$C$9),1,0))</f>
        <v/>
      </c>
    </row>
    <row r="14992">
      <c r="A14992" s="11" t="n"/>
      <c r="B14992" s="11" t="n"/>
      <c r="C14992" s="11" t="n"/>
      <c r="E14992" s="12">
        <f>IF($A14992="","",IF(ISNUMBER($A14992),$A14992,IFERROR(DATEVALUE($A14992),"")))</f>
        <v/>
      </c>
      <c r="F14992" s="12">
        <f>IF($B14992="","",IF(ISNUMBER($B14992),HOUR($B14992)*2+MINUTE($B14992)/30,IFERROR(VALUE(LEFT($B14992,FIND(":",$B14992)-1))*2+VALUE(MID($B14992,FIND(":",$B14992)+1,2))/30,"")))</f>
        <v/>
      </c>
      <c r="G14992" s="12">
        <f>IF($E14992="","",IF(WEEKDAY($E14992,2)&lt;6,1,0))</f>
        <v/>
      </c>
      <c r="H14992" s="12">
        <f>IF(OR($E14992="",$F14992=""),"",IF(AND($G14992=1,$F14992&gt;='Working Hours'!$C$8,$F14992&lt;'Working Hours'!$C$9),1,0))</f>
        <v/>
      </c>
    </row>
    <row r="14993">
      <c r="A14993" s="11" t="n"/>
      <c r="B14993" s="11" t="n"/>
      <c r="C14993" s="11" t="n"/>
      <c r="E14993" s="12">
        <f>IF($A14993="","",IF(ISNUMBER($A14993),$A14993,IFERROR(DATEVALUE($A14993),"")))</f>
        <v/>
      </c>
      <c r="F14993" s="12">
        <f>IF($B14993="","",IF(ISNUMBER($B14993),HOUR($B14993)*2+MINUTE($B14993)/30,IFERROR(VALUE(LEFT($B14993,FIND(":",$B14993)-1))*2+VALUE(MID($B14993,FIND(":",$B14993)+1,2))/30,"")))</f>
        <v/>
      </c>
      <c r="G14993" s="12">
        <f>IF($E14993="","",IF(WEEKDAY($E14993,2)&lt;6,1,0))</f>
        <v/>
      </c>
      <c r="H14993" s="12">
        <f>IF(OR($E14993="",$F14993=""),"",IF(AND($G14993=1,$F14993&gt;='Working Hours'!$C$8,$F14993&lt;'Working Hours'!$C$9),1,0))</f>
        <v/>
      </c>
    </row>
    <row r="14994">
      <c r="A14994" s="11" t="n"/>
      <c r="B14994" s="11" t="n"/>
      <c r="C14994" s="11" t="n"/>
      <c r="E14994" s="12">
        <f>IF($A14994="","",IF(ISNUMBER($A14994),$A14994,IFERROR(DATEVALUE($A14994),"")))</f>
        <v/>
      </c>
      <c r="F14994" s="12">
        <f>IF($B14994="","",IF(ISNUMBER($B14994),HOUR($B14994)*2+MINUTE($B14994)/30,IFERROR(VALUE(LEFT($B14994,FIND(":",$B14994)-1))*2+VALUE(MID($B14994,FIND(":",$B14994)+1,2))/30,"")))</f>
        <v/>
      </c>
      <c r="G14994" s="12">
        <f>IF($E14994="","",IF(WEEKDAY($E14994,2)&lt;6,1,0))</f>
        <v/>
      </c>
      <c r="H14994" s="12">
        <f>IF(OR($E14994="",$F14994=""),"",IF(AND($G14994=1,$F14994&gt;='Working Hours'!$C$8,$F14994&lt;'Working Hours'!$C$9),1,0))</f>
        <v/>
      </c>
    </row>
    <row r="14995">
      <c r="A14995" s="11" t="n"/>
      <c r="B14995" s="11" t="n"/>
      <c r="C14995" s="11" t="n"/>
      <c r="E14995" s="12">
        <f>IF($A14995="","",IF(ISNUMBER($A14995),$A14995,IFERROR(DATEVALUE($A14995),"")))</f>
        <v/>
      </c>
      <c r="F14995" s="12">
        <f>IF($B14995="","",IF(ISNUMBER($B14995),HOUR($B14995)*2+MINUTE($B14995)/30,IFERROR(VALUE(LEFT($B14995,FIND(":",$B14995)-1))*2+VALUE(MID($B14995,FIND(":",$B14995)+1,2))/30,"")))</f>
        <v/>
      </c>
      <c r="G14995" s="12">
        <f>IF($E14995="","",IF(WEEKDAY($E14995,2)&lt;6,1,0))</f>
        <v/>
      </c>
      <c r="H14995" s="12">
        <f>IF(OR($E14995="",$F14995=""),"",IF(AND($G14995=1,$F14995&gt;='Working Hours'!$C$8,$F14995&lt;'Working Hours'!$C$9),1,0))</f>
        <v/>
      </c>
    </row>
    <row r="14996">
      <c r="A14996" s="11" t="n"/>
      <c r="B14996" s="11" t="n"/>
      <c r="C14996" s="11" t="n"/>
      <c r="E14996" s="12">
        <f>IF($A14996="","",IF(ISNUMBER($A14996),$A14996,IFERROR(DATEVALUE($A14996),"")))</f>
        <v/>
      </c>
      <c r="F14996" s="12">
        <f>IF($B14996="","",IF(ISNUMBER($B14996),HOUR($B14996)*2+MINUTE($B14996)/30,IFERROR(VALUE(LEFT($B14996,FIND(":",$B14996)-1))*2+VALUE(MID($B14996,FIND(":",$B14996)+1,2))/30,"")))</f>
        <v/>
      </c>
      <c r="G14996" s="12">
        <f>IF($E14996="","",IF(WEEKDAY($E14996,2)&lt;6,1,0))</f>
        <v/>
      </c>
      <c r="H14996" s="12">
        <f>IF(OR($E14996="",$F14996=""),"",IF(AND($G14996=1,$F14996&gt;='Working Hours'!$C$8,$F14996&lt;'Working Hours'!$C$9),1,0))</f>
        <v/>
      </c>
    </row>
    <row r="14997">
      <c r="A14997" s="11" t="n"/>
      <c r="B14997" s="11" t="n"/>
      <c r="C14997" s="11" t="n"/>
      <c r="E14997" s="12">
        <f>IF($A14997="","",IF(ISNUMBER($A14997),$A14997,IFERROR(DATEVALUE($A14997),"")))</f>
        <v/>
      </c>
      <c r="F14997" s="12">
        <f>IF($B14997="","",IF(ISNUMBER($B14997),HOUR($B14997)*2+MINUTE($B14997)/30,IFERROR(VALUE(LEFT($B14997,FIND(":",$B14997)-1))*2+VALUE(MID($B14997,FIND(":",$B14997)+1,2))/30,"")))</f>
        <v/>
      </c>
      <c r="G14997" s="12">
        <f>IF($E14997="","",IF(WEEKDAY($E14997,2)&lt;6,1,0))</f>
        <v/>
      </c>
      <c r="H14997" s="12">
        <f>IF(OR($E14997="",$F14997=""),"",IF(AND($G14997=1,$F14997&gt;='Working Hours'!$C$8,$F14997&lt;'Working Hours'!$C$9),1,0))</f>
        <v/>
      </c>
    </row>
    <row r="14998">
      <c r="A14998" s="11" t="n"/>
      <c r="B14998" s="11" t="n"/>
      <c r="C14998" s="11" t="n"/>
      <c r="E14998" s="12">
        <f>IF($A14998="","",IF(ISNUMBER($A14998),$A14998,IFERROR(DATEVALUE($A14998),"")))</f>
        <v/>
      </c>
      <c r="F14998" s="12">
        <f>IF($B14998="","",IF(ISNUMBER($B14998),HOUR($B14998)*2+MINUTE($B14998)/30,IFERROR(VALUE(LEFT($B14998,FIND(":",$B14998)-1))*2+VALUE(MID($B14998,FIND(":",$B14998)+1,2))/30,"")))</f>
        <v/>
      </c>
      <c r="G14998" s="12">
        <f>IF($E14998="","",IF(WEEKDAY($E14998,2)&lt;6,1,0))</f>
        <v/>
      </c>
      <c r="H14998" s="12">
        <f>IF(OR($E14998="",$F14998=""),"",IF(AND($G14998=1,$F14998&gt;='Working Hours'!$C$8,$F14998&lt;'Working Hours'!$C$9),1,0))</f>
        <v/>
      </c>
    </row>
    <row r="14999">
      <c r="A14999" s="11" t="n"/>
      <c r="B14999" s="11" t="n"/>
      <c r="C14999" s="11" t="n"/>
      <c r="E14999" s="12">
        <f>IF($A14999="","",IF(ISNUMBER($A14999),$A14999,IFERROR(DATEVALUE($A14999),"")))</f>
        <v/>
      </c>
      <c r="F14999" s="12">
        <f>IF($B14999="","",IF(ISNUMBER($B14999),HOUR($B14999)*2+MINUTE($B14999)/30,IFERROR(VALUE(LEFT($B14999,FIND(":",$B14999)-1))*2+VALUE(MID($B14999,FIND(":",$B14999)+1,2))/30,"")))</f>
        <v/>
      </c>
      <c r="G14999" s="12">
        <f>IF($E14999="","",IF(WEEKDAY($E14999,2)&lt;6,1,0))</f>
        <v/>
      </c>
      <c r="H14999" s="12">
        <f>IF(OR($E14999="",$F14999=""),"",IF(AND($G14999=1,$F14999&gt;='Working Hours'!$C$8,$F14999&lt;'Working Hours'!$C$9),1,0))</f>
        <v/>
      </c>
    </row>
    <row r="15000">
      <c r="A15000" s="11" t="n"/>
      <c r="B15000" s="11" t="n"/>
      <c r="C15000" s="11" t="n"/>
      <c r="E15000" s="12">
        <f>IF($A15000="","",IF(ISNUMBER($A15000),$A15000,IFERROR(DATEVALUE($A15000),"")))</f>
        <v/>
      </c>
      <c r="F15000" s="12">
        <f>IF($B15000="","",IF(ISNUMBER($B15000),HOUR($B15000)*2+MINUTE($B15000)/30,IFERROR(VALUE(LEFT($B15000,FIND(":",$B15000)-1))*2+VALUE(MID($B15000,FIND(":",$B15000)+1,2))/30,"")))</f>
        <v/>
      </c>
      <c r="G15000" s="12">
        <f>IF($E15000="","",IF(WEEKDAY($E15000,2)&lt;6,1,0))</f>
        <v/>
      </c>
      <c r="H15000" s="12">
        <f>IF(OR($E15000="",$F15000=""),"",IF(AND($G15000=1,$F15000&gt;='Working Hours'!$C$8,$F15000&lt;'Working Hours'!$C$9),1,0))</f>
        <v/>
      </c>
    </row>
    <row r="15001">
      <c r="A15001" s="11" t="n"/>
      <c r="B15001" s="11" t="n"/>
      <c r="C15001" s="11" t="n"/>
      <c r="E15001" s="12">
        <f>IF($A15001="","",IF(ISNUMBER($A15001),$A15001,IFERROR(DATEVALUE($A15001),"")))</f>
        <v/>
      </c>
      <c r="F15001" s="12">
        <f>IF($B15001="","",IF(ISNUMBER($B15001),HOUR($B15001)*2+MINUTE($B15001)/30,IFERROR(VALUE(LEFT($B15001,FIND(":",$B15001)-1))*2+VALUE(MID($B15001,FIND(":",$B15001)+1,2))/30,"")))</f>
        <v/>
      </c>
      <c r="G15001" s="12">
        <f>IF($E15001="","",IF(WEEKDAY($E15001,2)&lt;6,1,0))</f>
        <v/>
      </c>
      <c r="H15001" s="12">
        <f>IF(OR($E15001="",$F15001=""),"",IF(AND($G15001=1,$F15001&gt;='Working Hours'!$C$8,$F15001&lt;'Working Hours'!$C$9),1,0))</f>
        <v/>
      </c>
    </row>
    <row r="15002">
      <c r="A15002" s="11" t="n"/>
      <c r="B15002" s="11" t="n"/>
      <c r="C15002" s="11" t="n"/>
      <c r="E15002" s="12">
        <f>IF($A15002="","",IF(ISNUMBER($A15002),$A15002,IFERROR(DATEVALUE($A15002),"")))</f>
        <v/>
      </c>
      <c r="F15002" s="12">
        <f>IF($B15002="","",IF(ISNUMBER($B15002),HOUR($B15002)*2+MINUTE($B15002)/30,IFERROR(VALUE(LEFT($B15002,FIND(":",$B15002)-1))*2+VALUE(MID($B15002,FIND(":",$B15002)+1,2))/30,"")))</f>
        <v/>
      </c>
      <c r="G15002" s="12">
        <f>IF($E15002="","",IF(WEEKDAY($E15002,2)&lt;6,1,0))</f>
        <v/>
      </c>
      <c r="H15002" s="12">
        <f>IF(OR($E15002="",$F15002=""),"",IF(AND($G15002=1,$F15002&gt;='Working Hours'!$C$8,$F15002&lt;'Working Hours'!$C$9),1,0))</f>
        <v/>
      </c>
    </row>
    <row r="15003">
      <c r="A15003" s="11" t="n"/>
      <c r="B15003" s="11" t="n"/>
      <c r="C15003" s="11" t="n"/>
      <c r="E15003" s="12">
        <f>IF($A15003="","",IF(ISNUMBER($A15003),$A15003,IFERROR(DATEVALUE($A15003),"")))</f>
        <v/>
      </c>
      <c r="F15003" s="12">
        <f>IF($B15003="","",IF(ISNUMBER($B15003),HOUR($B15003)*2+MINUTE($B15003)/30,IFERROR(VALUE(LEFT($B15003,FIND(":",$B15003)-1))*2+VALUE(MID($B15003,FIND(":",$B15003)+1,2))/30,"")))</f>
        <v/>
      </c>
      <c r="G15003" s="12">
        <f>IF($E15003="","",IF(WEEKDAY($E15003,2)&lt;6,1,0))</f>
        <v/>
      </c>
      <c r="H15003" s="12">
        <f>IF(OR($E15003="",$F15003=""),"",IF(AND($G15003=1,$F15003&gt;='Working Hours'!$C$8,$F15003&lt;'Working Hours'!$C$9),1,0))</f>
        <v/>
      </c>
    </row>
    <row r="15004">
      <c r="A15004" s="11" t="n"/>
      <c r="B15004" s="11" t="n"/>
      <c r="C15004" s="11" t="n"/>
      <c r="E15004" s="12">
        <f>IF($A15004="","",IF(ISNUMBER($A15004),$A15004,IFERROR(DATEVALUE($A15004),"")))</f>
        <v/>
      </c>
      <c r="F15004" s="12">
        <f>IF($B15004="","",IF(ISNUMBER($B15004),HOUR($B15004)*2+MINUTE($B15004)/30,IFERROR(VALUE(LEFT($B15004,FIND(":",$B15004)-1))*2+VALUE(MID($B15004,FIND(":",$B15004)+1,2))/30,"")))</f>
        <v/>
      </c>
      <c r="G15004" s="12">
        <f>IF($E15004="","",IF(WEEKDAY($E15004,2)&lt;6,1,0))</f>
        <v/>
      </c>
      <c r="H15004" s="12">
        <f>IF(OR($E15004="",$F15004=""),"",IF(AND($G15004=1,$F15004&gt;='Working Hours'!$C$8,$F15004&lt;'Working Hours'!$C$9),1,0))</f>
        <v/>
      </c>
    </row>
    <row r="15005">
      <c r="A15005" s="11" t="n"/>
      <c r="B15005" s="11" t="n"/>
      <c r="C15005" s="11" t="n"/>
      <c r="E15005" s="12">
        <f>IF($A15005="","",IF(ISNUMBER($A15005),$A15005,IFERROR(DATEVALUE($A15005),"")))</f>
        <v/>
      </c>
      <c r="F15005" s="12">
        <f>IF($B15005="","",IF(ISNUMBER($B15005),HOUR($B15005)*2+MINUTE($B15005)/30,IFERROR(VALUE(LEFT($B15005,FIND(":",$B15005)-1))*2+VALUE(MID($B15005,FIND(":",$B15005)+1,2))/30,"")))</f>
        <v/>
      </c>
      <c r="G15005" s="12">
        <f>IF($E15005="","",IF(WEEKDAY($E15005,2)&lt;6,1,0))</f>
        <v/>
      </c>
      <c r="H15005" s="12">
        <f>IF(OR($E15005="",$F15005=""),"",IF(AND($G15005=1,$F15005&gt;='Working Hours'!$C$8,$F15005&lt;'Working Hours'!$C$9),1,0))</f>
        <v/>
      </c>
    </row>
    <row r="15006">
      <c r="A15006" s="11" t="n"/>
      <c r="B15006" s="11" t="n"/>
      <c r="C15006" s="11" t="n"/>
      <c r="E15006" s="12">
        <f>IF($A15006="","",IF(ISNUMBER($A15006),$A15006,IFERROR(DATEVALUE($A15006),"")))</f>
        <v/>
      </c>
      <c r="F15006" s="12">
        <f>IF($B15006="","",IF(ISNUMBER($B15006),HOUR($B15006)*2+MINUTE($B15006)/30,IFERROR(VALUE(LEFT($B15006,FIND(":",$B15006)-1))*2+VALUE(MID($B15006,FIND(":",$B15006)+1,2))/30,"")))</f>
        <v/>
      </c>
      <c r="G15006" s="12">
        <f>IF($E15006="","",IF(WEEKDAY($E15006,2)&lt;6,1,0))</f>
        <v/>
      </c>
      <c r="H15006" s="12">
        <f>IF(OR($E15006="",$F15006=""),"",IF(AND($G15006=1,$F15006&gt;='Working Hours'!$C$8,$F15006&lt;'Working Hours'!$C$9),1,0))</f>
        <v/>
      </c>
    </row>
    <row r="15007">
      <c r="A15007" s="11" t="n"/>
      <c r="B15007" s="11" t="n"/>
      <c r="C15007" s="11" t="n"/>
      <c r="E15007" s="12">
        <f>IF($A15007="","",IF(ISNUMBER($A15007),$A15007,IFERROR(DATEVALUE($A15007),"")))</f>
        <v/>
      </c>
      <c r="F15007" s="12">
        <f>IF($B15007="","",IF(ISNUMBER($B15007),HOUR($B15007)*2+MINUTE($B15007)/30,IFERROR(VALUE(LEFT($B15007,FIND(":",$B15007)-1))*2+VALUE(MID($B15007,FIND(":",$B15007)+1,2))/30,"")))</f>
        <v/>
      </c>
      <c r="G15007" s="12">
        <f>IF($E15007="","",IF(WEEKDAY($E15007,2)&lt;6,1,0))</f>
        <v/>
      </c>
      <c r="H15007" s="12">
        <f>IF(OR($E15007="",$F15007=""),"",IF(AND($G15007=1,$F15007&gt;='Working Hours'!$C$8,$F15007&lt;'Working Hours'!$C$9),1,0))</f>
        <v/>
      </c>
    </row>
    <row r="15008">
      <c r="A15008" s="11" t="n"/>
      <c r="B15008" s="11" t="n"/>
      <c r="C15008" s="11" t="n"/>
      <c r="E15008" s="12">
        <f>IF($A15008="","",IF(ISNUMBER($A15008),$A15008,IFERROR(DATEVALUE($A15008),"")))</f>
        <v/>
      </c>
      <c r="F15008" s="12">
        <f>IF($B15008="","",IF(ISNUMBER($B15008),HOUR($B15008)*2+MINUTE($B15008)/30,IFERROR(VALUE(LEFT($B15008,FIND(":",$B15008)-1))*2+VALUE(MID($B15008,FIND(":",$B15008)+1,2))/30,"")))</f>
        <v/>
      </c>
      <c r="G15008" s="12">
        <f>IF($E15008="","",IF(WEEKDAY($E15008,2)&lt;6,1,0))</f>
        <v/>
      </c>
      <c r="H15008" s="12">
        <f>IF(OR($E15008="",$F15008=""),"",IF(AND($G15008=1,$F15008&gt;='Working Hours'!$C$8,$F15008&lt;'Working Hours'!$C$9),1,0))</f>
        <v/>
      </c>
    </row>
    <row r="15009">
      <c r="A15009" s="11" t="n"/>
      <c r="B15009" s="11" t="n"/>
      <c r="C15009" s="11" t="n"/>
      <c r="E15009" s="12">
        <f>IF($A15009="","",IF(ISNUMBER($A15009),$A15009,IFERROR(DATEVALUE($A15009),"")))</f>
        <v/>
      </c>
      <c r="F15009" s="12">
        <f>IF($B15009="","",IF(ISNUMBER($B15009),HOUR($B15009)*2+MINUTE($B15009)/30,IFERROR(VALUE(LEFT($B15009,FIND(":",$B15009)-1))*2+VALUE(MID($B15009,FIND(":",$B15009)+1,2))/30,"")))</f>
        <v/>
      </c>
      <c r="G15009" s="12">
        <f>IF($E15009="","",IF(WEEKDAY($E15009,2)&lt;6,1,0))</f>
        <v/>
      </c>
      <c r="H15009" s="12">
        <f>IF(OR($E15009="",$F15009=""),"",IF(AND($G15009=1,$F15009&gt;='Working Hours'!$C$8,$F15009&lt;'Working Hours'!$C$9),1,0))</f>
        <v/>
      </c>
    </row>
    <row r="15010">
      <c r="A15010" s="11" t="n"/>
      <c r="B15010" s="11" t="n"/>
      <c r="C15010" s="11" t="n"/>
      <c r="E15010" s="12">
        <f>IF($A15010="","",IF(ISNUMBER($A15010),$A15010,IFERROR(DATEVALUE($A15010),"")))</f>
        <v/>
      </c>
      <c r="F15010" s="12">
        <f>IF($B15010="","",IF(ISNUMBER($B15010),HOUR($B15010)*2+MINUTE($B15010)/30,IFERROR(VALUE(LEFT($B15010,FIND(":",$B15010)-1))*2+VALUE(MID($B15010,FIND(":",$B15010)+1,2))/30,"")))</f>
        <v/>
      </c>
      <c r="G15010" s="12">
        <f>IF($E15010="","",IF(WEEKDAY($E15010,2)&lt;6,1,0))</f>
        <v/>
      </c>
      <c r="H15010" s="12">
        <f>IF(OR($E15010="",$F15010=""),"",IF(AND($G15010=1,$F15010&gt;='Working Hours'!$C$8,$F15010&lt;'Working Hours'!$C$9),1,0))</f>
        <v/>
      </c>
    </row>
    <row r="15011">
      <c r="A15011" s="11" t="n"/>
      <c r="B15011" s="11" t="n"/>
      <c r="C15011" s="11" t="n"/>
      <c r="E15011" s="12">
        <f>IF($A15011="","",IF(ISNUMBER($A15011),$A15011,IFERROR(DATEVALUE($A15011),"")))</f>
        <v/>
      </c>
      <c r="F15011" s="12">
        <f>IF($B15011="","",IF(ISNUMBER($B15011),HOUR($B15011)*2+MINUTE($B15011)/30,IFERROR(VALUE(LEFT($B15011,FIND(":",$B15011)-1))*2+VALUE(MID($B15011,FIND(":",$B15011)+1,2))/30,"")))</f>
        <v/>
      </c>
      <c r="G15011" s="12">
        <f>IF($E15011="","",IF(WEEKDAY($E15011,2)&lt;6,1,0))</f>
        <v/>
      </c>
      <c r="H15011" s="12">
        <f>IF(OR($E15011="",$F15011=""),"",IF(AND($G15011=1,$F15011&gt;='Working Hours'!$C$8,$F15011&lt;'Working Hours'!$C$9),1,0))</f>
        <v/>
      </c>
    </row>
    <row r="15012">
      <c r="A15012" s="11" t="n"/>
      <c r="B15012" s="11" t="n"/>
      <c r="C15012" s="11" t="n"/>
      <c r="E15012" s="12">
        <f>IF($A15012="","",IF(ISNUMBER($A15012),$A15012,IFERROR(DATEVALUE($A15012),"")))</f>
        <v/>
      </c>
      <c r="F15012" s="12">
        <f>IF($B15012="","",IF(ISNUMBER($B15012),HOUR($B15012)*2+MINUTE($B15012)/30,IFERROR(VALUE(LEFT($B15012,FIND(":",$B15012)-1))*2+VALUE(MID($B15012,FIND(":",$B15012)+1,2))/30,"")))</f>
        <v/>
      </c>
      <c r="G15012" s="12">
        <f>IF($E15012="","",IF(WEEKDAY($E15012,2)&lt;6,1,0))</f>
        <v/>
      </c>
      <c r="H15012" s="12">
        <f>IF(OR($E15012="",$F15012=""),"",IF(AND($G15012=1,$F15012&gt;='Working Hours'!$C$8,$F15012&lt;'Working Hours'!$C$9),1,0))</f>
        <v/>
      </c>
    </row>
    <row r="15013">
      <c r="A15013" s="11" t="n"/>
      <c r="B15013" s="11" t="n"/>
      <c r="C15013" s="11" t="n"/>
      <c r="E15013" s="12">
        <f>IF($A15013="","",IF(ISNUMBER($A15013),$A15013,IFERROR(DATEVALUE($A15013),"")))</f>
        <v/>
      </c>
      <c r="F15013" s="12">
        <f>IF($B15013="","",IF(ISNUMBER($B15013),HOUR($B15013)*2+MINUTE($B15013)/30,IFERROR(VALUE(LEFT($B15013,FIND(":",$B15013)-1))*2+VALUE(MID($B15013,FIND(":",$B15013)+1,2))/30,"")))</f>
        <v/>
      </c>
      <c r="G15013" s="12">
        <f>IF($E15013="","",IF(WEEKDAY($E15013,2)&lt;6,1,0))</f>
        <v/>
      </c>
      <c r="H15013" s="12">
        <f>IF(OR($E15013="",$F15013=""),"",IF(AND($G15013=1,$F15013&gt;='Working Hours'!$C$8,$F15013&lt;'Working Hours'!$C$9),1,0))</f>
        <v/>
      </c>
    </row>
    <row r="15014">
      <c r="A15014" s="11" t="n"/>
      <c r="B15014" s="11" t="n"/>
      <c r="C15014" s="11" t="n"/>
      <c r="E15014" s="12">
        <f>IF($A15014="","",IF(ISNUMBER($A15014),$A15014,IFERROR(DATEVALUE($A15014),"")))</f>
        <v/>
      </c>
      <c r="F15014" s="12">
        <f>IF($B15014="","",IF(ISNUMBER($B15014),HOUR($B15014)*2+MINUTE($B15014)/30,IFERROR(VALUE(LEFT($B15014,FIND(":",$B15014)-1))*2+VALUE(MID($B15014,FIND(":",$B15014)+1,2))/30,"")))</f>
        <v/>
      </c>
      <c r="G15014" s="12">
        <f>IF($E15014="","",IF(WEEKDAY($E15014,2)&lt;6,1,0))</f>
        <v/>
      </c>
      <c r="H15014" s="12">
        <f>IF(OR($E15014="",$F15014=""),"",IF(AND($G15014=1,$F15014&gt;='Working Hours'!$C$8,$F15014&lt;'Working Hours'!$C$9),1,0))</f>
        <v/>
      </c>
    </row>
    <row r="15015">
      <c r="A15015" s="11" t="n"/>
      <c r="B15015" s="11" t="n"/>
      <c r="C15015" s="11" t="n"/>
      <c r="E15015" s="12">
        <f>IF($A15015="","",IF(ISNUMBER($A15015),$A15015,IFERROR(DATEVALUE($A15015),"")))</f>
        <v/>
      </c>
      <c r="F15015" s="12">
        <f>IF($B15015="","",IF(ISNUMBER($B15015),HOUR($B15015)*2+MINUTE($B15015)/30,IFERROR(VALUE(LEFT($B15015,FIND(":",$B15015)-1))*2+VALUE(MID($B15015,FIND(":",$B15015)+1,2))/30,"")))</f>
        <v/>
      </c>
      <c r="G15015" s="12">
        <f>IF($E15015="","",IF(WEEKDAY($E15015,2)&lt;6,1,0))</f>
        <v/>
      </c>
      <c r="H15015" s="12">
        <f>IF(OR($E15015="",$F15015=""),"",IF(AND($G15015=1,$F15015&gt;='Working Hours'!$C$8,$F15015&lt;'Working Hours'!$C$9),1,0))</f>
        <v/>
      </c>
    </row>
    <row r="15016">
      <c r="A15016" s="11" t="n"/>
      <c r="B15016" s="11" t="n"/>
      <c r="C15016" s="11" t="n"/>
      <c r="E15016" s="12">
        <f>IF($A15016="","",IF(ISNUMBER($A15016),$A15016,IFERROR(DATEVALUE($A15016),"")))</f>
        <v/>
      </c>
      <c r="F15016" s="12">
        <f>IF($B15016="","",IF(ISNUMBER($B15016),HOUR($B15016)*2+MINUTE($B15016)/30,IFERROR(VALUE(LEFT($B15016,FIND(":",$B15016)-1))*2+VALUE(MID($B15016,FIND(":",$B15016)+1,2))/30,"")))</f>
        <v/>
      </c>
      <c r="G15016" s="12">
        <f>IF($E15016="","",IF(WEEKDAY($E15016,2)&lt;6,1,0))</f>
        <v/>
      </c>
      <c r="H15016" s="12">
        <f>IF(OR($E15016="",$F15016=""),"",IF(AND($G15016=1,$F15016&gt;='Working Hours'!$C$8,$F15016&lt;'Working Hours'!$C$9),1,0))</f>
        <v/>
      </c>
    </row>
    <row r="15017">
      <c r="A15017" s="11" t="n"/>
      <c r="B15017" s="11" t="n"/>
      <c r="C15017" s="11" t="n"/>
      <c r="E15017" s="12">
        <f>IF($A15017="","",IF(ISNUMBER($A15017),$A15017,IFERROR(DATEVALUE($A15017),"")))</f>
        <v/>
      </c>
      <c r="F15017" s="12">
        <f>IF($B15017="","",IF(ISNUMBER($B15017),HOUR($B15017)*2+MINUTE($B15017)/30,IFERROR(VALUE(LEFT($B15017,FIND(":",$B15017)-1))*2+VALUE(MID($B15017,FIND(":",$B15017)+1,2))/30,"")))</f>
        <v/>
      </c>
      <c r="G15017" s="12">
        <f>IF($E15017="","",IF(WEEKDAY($E15017,2)&lt;6,1,0))</f>
        <v/>
      </c>
      <c r="H15017" s="12">
        <f>IF(OR($E15017="",$F15017=""),"",IF(AND($G15017=1,$F15017&gt;='Working Hours'!$C$8,$F15017&lt;'Working Hours'!$C$9),1,0))</f>
        <v/>
      </c>
    </row>
    <row r="15018">
      <c r="A15018" s="11" t="n"/>
      <c r="B15018" s="11" t="n"/>
      <c r="C15018" s="11" t="n"/>
      <c r="E15018" s="12">
        <f>IF($A15018="","",IF(ISNUMBER($A15018),$A15018,IFERROR(DATEVALUE($A15018),"")))</f>
        <v/>
      </c>
      <c r="F15018" s="12">
        <f>IF($B15018="","",IF(ISNUMBER($B15018),HOUR($B15018)*2+MINUTE($B15018)/30,IFERROR(VALUE(LEFT($B15018,FIND(":",$B15018)-1))*2+VALUE(MID($B15018,FIND(":",$B15018)+1,2))/30,"")))</f>
        <v/>
      </c>
      <c r="G15018" s="12">
        <f>IF($E15018="","",IF(WEEKDAY($E15018,2)&lt;6,1,0))</f>
        <v/>
      </c>
      <c r="H15018" s="12">
        <f>IF(OR($E15018="",$F15018=""),"",IF(AND($G15018=1,$F15018&gt;='Working Hours'!$C$8,$F15018&lt;'Working Hours'!$C$9),1,0))</f>
        <v/>
      </c>
    </row>
    <row r="15019">
      <c r="A15019" s="11" t="n"/>
      <c r="B15019" s="11" t="n"/>
      <c r="C15019" s="11" t="n"/>
      <c r="E15019" s="12">
        <f>IF($A15019="","",IF(ISNUMBER($A15019),$A15019,IFERROR(DATEVALUE($A15019),"")))</f>
        <v/>
      </c>
      <c r="F15019" s="12">
        <f>IF($B15019="","",IF(ISNUMBER($B15019),HOUR($B15019)*2+MINUTE($B15019)/30,IFERROR(VALUE(LEFT($B15019,FIND(":",$B15019)-1))*2+VALUE(MID($B15019,FIND(":",$B15019)+1,2))/30,"")))</f>
        <v/>
      </c>
      <c r="G15019" s="12">
        <f>IF($E15019="","",IF(WEEKDAY($E15019,2)&lt;6,1,0))</f>
        <v/>
      </c>
      <c r="H15019" s="12">
        <f>IF(OR($E15019="",$F15019=""),"",IF(AND($G15019=1,$F15019&gt;='Working Hours'!$C$8,$F15019&lt;'Working Hours'!$C$9),1,0))</f>
        <v/>
      </c>
    </row>
    <row r="15020">
      <c r="A15020" s="11" t="n"/>
      <c r="B15020" s="11" t="n"/>
      <c r="C15020" s="11" t="n"/>
      <c r="E15020" s="12">
        <f>IF($A15020="","",IF(ISNUMBER($A15020),$A15020,IFERROR(DATEVALUE($A15020),"")))</f>
        <v/>
      </c>
      <c r="F15020" s="12">
        <f>IF($B15020="","",IF(ISNUMBER($B15020),HOUR($B15020)*2+MINUTE($B15020)/30,IFERROR(VALUE(LEFT($B15020,FIND(":",$B15020)-1))*2+VALUE(MID($B15020,FIND(":",$B15020)+1,2))/30,"")))</f>
        <v/>
      </c>
      <c r="G15020" s="12">
        <f>IF($E15020="","",IF(WEEKDAY($E15020,2)&lt;6,1,0))</f>
        <v/>
      </c>
      <c r="H15020" s="12">
        <f>IF(OR($E15020="",$F15020=""),"",IF(AND($G15020=1,$F15020&gt;='Working Hours'!$C$8,$F15020&lt;'Working Hours'!$C$9),1,0))</f>
        <v/>
      </c>
    </row>
    <row r="15021">
      <c r="A15021" s="11" t="n"/>
      <c r="B15021" s="11" t="n"/>
      <c r="C15021" s="11" t="n"/>
      <c r="E15021" s="12">
        <f>IF($A15021="","",IF(ISNUMBER($A15021),$A15021,IFERROR(DATEVALUE($A15021),"")))</f>
        <v/>
      </c>
      <c r="F15021" s="12">
        <f>IF($B15021="","",IF(ISNUMBER($B15021),HOUR($B15021)*2+MINUTE($B15021)/30,IFERROR(VALUE(LEFT($B15021,FIND(":",$B15021)-1))*2+VALUE(MID($B15021,FIND(":",$B15021)+1,2))/30,"")))</f>
        <v/>
      </c>
      <c r="G15021" s="12">
        <f>IF($E15021="","",IF(WEEKDAY($E15021,2)&lt;6,1,0))</f>
        <v/>
      </c>
      <c r="H15021" s="12">
        <f>IF(OR($E15021="",$F15021=""),"",IF(AND($G15021=1,$F15021&gt;='Working Hours'!$C$8,$F15021&lt;'Working Hours'!$C$9),1,0))</f>
        <v/>
      </c>
    </row>
    <row r="15022">
      <c r="A15022" s="11" t="n"/>
      <c r="B15022" s="11" t="n"/>
      <c r="C15022" s="11" t="n"/>
      <c r="E15022" s="12">
        <f>IF($A15022="","",IF(ISNUMBER($A15022),$A15022,IFERROR(DATEVALUE($A15022),"")))</f>
        <v/>
      </c>
      <c r="F15022" s="12">
        <f>IF($B15022="","",IF(ISNUMBER($B15022),HOUR($B15022)*2+MINUTE($B15022)/30,IFERROR(VALUE(LEFT($B15022,FIND(":",$B15022)-1))*2+VALUE(MID($B15022,FIND(":",$B15022)+1,2))/30,"")))</f>
        <v/>
      </c>
      <c r="G15022" s="12">
        <f>IF($E15022="","",IF(WEEKDAY($E15022,2)&lt;6,1,0))</f>
        <v/>
      </c>
      <c r="H15022" s="12">
        <f>IF(OR($E15022="",$F15022=""),"",IF(AND($G15022=1,$F15022&gt;='Working Hours'!$C$8,$F15022&lt;'Working Hours'!$C$9),1,0))</f>
        <v/>
      </c>
    </row>
    <row r="15023">
      <c r="A15023" s="11" t="n"/>
      <c r="B15023" s="11" t="n"/>
      <c r="C15023" s="11" t="n"/>
      <c r="E15023" s="12">
        <f>IF($A15023="","",IF(ISNUMBER($A15023),$A15023,IFERROR(DATEVALUE($A15023),"")))</f>
        <v/>
      </c>
      <c r="F15023" s="12">
        <f>IF($B15023="","",IF(ISNUMBER($B15023),HOUR($B15023)*2+MINUTE($B15023)/30,IFERROR(VALUE(LEFT($B15023,FIND(":",$B15023)-1))*2+VALUE(MID($B15023,FIND(":",$B15023)+1,2))/30,"")))</f>
        <v/>
      </c>
      <c r="G15023" s="12">
        <f>IF($E15023="","",IF(WEEKDAY($E15023,2)&lt;6,1,0))</f>
        <v/>
      </c>
      <c r="H15023" s="12">
        <f>IF(OR($E15023="",$F15023=""),"",IF(AND($G15023=1,$F15023&gt;='Working Hours'!$C$8,$F15023&lt;'Working Hours'!$C$9),1,0))</f>
        <v/>
      </c>
    </row>
    <row r="15024">
      <c r="A15024" s="11" t="n"/>
      <c r="B15024" s="11" t="n"/>
      <c r="C15024" s="11" t="n"/>
      <c r="E15024" s="12">
        <f>IF($A15024="","",IF(ISNUMBER($A15024),$A15024,IFERROR(DATEVALUE($A15024),"")))</f>
        <v/>
      </c>
      <c r="F15024" s="12">
        <f>IF($B15024="","",IF(ISNUMBER($B15024),HOUR($B15024)*2+MINUTE($B15024)/30,IFERROR(VALUE(LEFT($B15024,FIND(":",$B15024)-1))*2+VALUE(MID($B15024,FIND(":",$B15024)+1,2))/30,"")))</f>
        <v/>
      </c>
      <c r="G15024" s="12">
        <f>IF($E15024="","",IF(WEEKDAY($E15024,2)&lt;6,1,0))</f>
        <v/>
      </c>
      <c r="H15024" s="12">
        <f>IF(OR($E15024="",$F15024=""),"",IF(AND($G15024=1,$F15024&gt;='Working Hours'!$C$8,$F15024&lt;'Working Hours'!$C$9),1,0))</f>
        <v/>
      </c>
    </row>
    <row r="15025">
      <c r="A15025" s="11" t="n"/>
      <c r="B15025" s="11" t="n"/>
      <c r="C15025" s="11" t="n"/>
      <c r="E15025" s="12">
        <f>IF($A15025="","",IF(ISNUMBER($A15025),$A15025,IFERROR(DATEVALUE($A15025),"")))</f>
        <v/>
      </c>
      <c r="F15025" s="12">
        <f>IF($B15025="","",IF(ISNUMBER($B15025),HOUR($B15025)*2+MINUTE($B15025)/30,IFERROR(VALUE(LEFT($B15025,FIND(":",$B15025)-1))*2+VALUE(MID($B15025,FIND(":",$B15025)+1,2))/30,"")))</f>
        <v/>
      </c>
      <c r="G15025" s="12">
        <f>IF($E15025="","",IF(WEEKDAY($E15025,2)&lt;6,1,0))</f>
        <v/>
      </c>
      <c r="H15025" s="12">
        <f>IF(OR($E15025="",$F15025=""),"",IF(AND($G15025=1,$F15025&gt;='Working Hours'!$C$8,$F15025&lt;'Working Hours'!$C$9),1,0))</f>
        <v/>
      </c>
    </row>
    <row r="15026">
      <c r="A15026" s="11" t="n"/>
      <c r="B15026" s="11" t="n"/>
      <c r="C15026" s="11" t="n"/>
      <c r="E15026" s="12">
        <f>IF($A15026="","",IF(ISNUMBER($A15026),$A15026,IFERROR(DATEVALUE($A15026),"")))</f>
        <v/>
      </c>
      <c r="F15026" s="12">
        <f>IF($B15026="","",IF(ISNUMBER($B15026),HOUR($B15026)*2+MINUTE($B15026)/30,IFERROR(VALUE(LEFT($B15026,FIND(":",$B15026)-1))*2+VALUE(MID($B15026,FIND(":",$B15026)+1,2))/30,"")))</f>
        <v/>
      </c>
      <c r="G15026" s="12">
        <f>IF($E15026="","",IF(WEEKDAY($E15026,2)&lt;6,1,0))</f>
        <v/>
      </c>
      <c r="H15026" s="12">
        <f>IF(OR($E15026="",$F15026=""),"",IF(AND($G15026=1,$F15026&gt;='Working Hours'!$C$8,$F15026&lt;'Working Hours'!$C$9),1,0))</f>
        <v/>
      </c>
    </row>
    <row r="15027">
      <c r="A15027" s="11" t="n"/>
      <c r="B15027" s="11" t="n"/>
      <c r="C15027" s="11" t="n"/>
      <c r="E15027" s="12">
        <f>IF($A15027="","",IF(ISNUMBER($A15027),$A15027,IFERROR(DATEVALUE($A15027),"")))</f>
        <v/>
      </c>
      <c r="F15027" s="12">
        <f>IF($B15027="","",IF(ISNUMBER($B15027),HOUR($B15027)*2+MINUTE($B15027)/30,IFERROR(VALUE(LEFT($B15027,FIND(":",$B15027)-1))*2+VALUE(MID($B15027,FIND(":",$B15027)+1,2))/30,"")))</f>
        <v/>
      </c>
      <c r="G15027" s="12">
        <f>IF($E15027="","",IF(WEEKDAY($E15027,2)&lt;6,1,0))</f>
        <v/>
      </c>
      <c r="H15027" s="12">
        <f>IF(OR($E15027="",$F15027=""),"",IF(AND($G15027=1,$F15027&gt;='Working Hours'!$C$8,$F15027&lt;'Working Hours'!$C$9),1,0))</f>
        <v/>
      </c>
    </row>
    <row r="15028">
      <c r="A15028" s="11" t="n"/>
      <c r="B15028" s="11" t="n"/>
      <c r="C15028" s="11" t="n"/>
      <c r="E15028" s="12">
        <f>IF($A15028="","",IF(ISNUMBER($A15028),$A15028,IFERROR(DATEVALUE($A15028),"")))</f>
        <v/>
      </c>
      <c r="F15028" s="12">
        <f>IF($B15028="","",IF(ISNUMBER($B15028),HOUR($B15028)*2+MINUTE($B15028)/30,IFERROR(VALUE(LEFT($B15028,FIND(":",$B15028)-1))*2+VALUE(MID($B15028,FIND(":",$B15028)+1,2))/30,"")))</f>
        <v/>
      </c>
      <c r="G15028" s="12">
        <f>IF($E15028="","",IF(WEEKDAY($E15028,2)&lt;6,1,0))</f>
        <v/>
      </c>
      <c r="H15028" s="12">
        <f>IF(OR($E15028="",$F15028=""),"",IF(AND($G15028=1,$F15028&gt;='Working Hours'!$C$8,$F15028&lt;'Working Hours'!$C$9),1,0))</f>
        <v/>
      </c>
    </row>
    <row r="15029">
      <c r="A15029" s="11" t="n"/>
      <c r="B15029" s="11" t="n"/>
      <c r="C15029" s="11" t="n"/>
      <c r="E15029" s="12">
        <f>IF($A15029="","",IF(ISNUMBER($A15029),$A15029,IFERROR(DATEVALUE($A15029),"")))</f>
        <v/>
      </c>
      <c r="F15029" s="12">
        <f>IF($B15029="","",IF(ISNUMBER($B15029),HOUR($B15029)*2+MINUTE($B15029)/30,IFERROR(VALUE(LEFT($B15029,FIND(":",$B15029)-1))*2+VALUE(MID($B15029,FIND(":",$B15029)+1,2))/30,"")))</f>
        <v/>
      </c>
      <c r="G15029" s="12">
        <f>IF($E15029="","",IF(WEEKDAY($E15029,2)&lt;6,1,0))</f>
        <v/>
      </c>
      <c r="H15029" s="12">
        <f>IF(OR($E15029="",$F15029=""),"",IF(AND($G15029=1,$F15029&gt;='Working Hours'!$C$8,$F15029&lt;'Working Hours'!$C$9),1,0))</f>
        <v/>
      </c>
    </row>
    <row r="15030">
      <c r="A15030" s="11" t="n"/>
      <c r="B15030" s="11" t="n"/>
      <c r="C15030" s="11" t="n"/>
      <c r="E15030" s="12">
        <f>IF($A15030="","",IF(ISNUMBER($A15030),$A15030,IFERROR(DATEVALUE($A15030),"")))</f>
        <v/>
      </c>
      <c r="F15030" s="12">
        <f>IF($B15030="","",IF(ISNUMBER($B15030),HOUR($B15030)*2+MINUTE($B15030)/30,IFERROR(VALUE(LEFT($B15030,FIND(":",$B15030)-1))*2+VALUE(MID($B15030,FIND(":",$B15030)+1,2))/30,"")))</f>
        <v/>
      </c>
      <c r="G15030" s="12">
        <f>IF($E15030="","",IF(WEEKDAY($E15030,2)&lt;6,1,0))</f>
        <v/>
      </c>
      <c r="H15030" s="12">
        <f>IF(OR($E15030="",$F15030=""),"",IF(AND($G15030=1,$F15030&gt;='Working Hours'!$C$8,$F15030&lt;'Working Hours'!$C$9),1,0))</f>
        <v/>
      </c>
    </row>
    <row r="15031">
      <c r="A15031" s="11" t="n"/>
      <c r="B15031" s="11" t="n"/>
      <c r="C15031" s="11" t="n"/>
      <c r="E15031" s="12">
        <f>IF($A15031="","",IF(ISNUMBER($A15031),$A15031,IFERROR(DATEVALUE($A15031),"")))</f>
        <v/>
      </c>
      <c r="F15031" s="12">
        <f>IF($B15031="","",IF(ISNUMBER($B15031),HOUR($B15031)*2+MINUTE($B15031)/30,IFERROR(VALUE(LEFT($B15031,FIND(":",$B15031)-1))*2+VALUE(MID($B15031,FIND(":",$B15031)+1,2))/30,"")))</f>
        <v/>
      </c>
      <c r="G15031" s="12">
        <f>IF($E15031="","",IF(WEEKDAY($E15031,2)&lt;6,1,0))</f>
        <v/>
      </c>
      <c r="H15031" s="12">
        <f>IF(OR($E15031="",$F15031=""),"",IF(AND($G15031=1,$F15031&gt;='Working Hours'!$C$8,$F15031&lt;'Working Hours'!$C$9),1,0))</f>
        <v/>
      </c>
    </row>
    <row r="15032">
      <c r="A15032" s="11" t="n"/>
      <c r="B15032" s="11" t="n"/>
      <c r="C15032" s="11" t="n"/>
      <c r="E15032" s="12">
        <f>IF($A15032="","",IF(ISNUMBER($A15032),$A15032,IFERROR(DATEVALUE($A15032),"")))</f>
        <v/>
      </c>
      <c r="F15032" s="12">
        <f>IF($B15032="","",IF(ISNUMBER($B15032),HOUR($B15032)*2+MINUTE($B15032)/30,IFERROR(VALUE(LEFT($B15032,FIND(":",$B15032)-1))*2+VALUE(MID($B15032,FIND(":",$B15032)+1,2))/30,"")))</f>
        <v/>
      </c>
      <c r="G15032" s="12">
        <f>IF($E15032="","",IF(WEEKDAY($E15032,2)&lt;6,1,0))</f>
        <v/>
      </c>
      <c r="H15032" s="12">
        <f>IF(OR($E15032="",$F15032=""),"",IF(AND($G15032=1,$F15032&gt;='Working Hours'!$C$8,$F15032&lt;'Working Hours'!$C$9),1,0))</f>
        <v/>
      </c>
    </row>
    <row r="15033">
      <c r="A15033" s="11" t="n"/>
      <c r="B15033" s="11" t="n"/>
      <c r="C15033" s="11" t="n"/>
      <c r="E15033" s="12">
        <f>IF($A15033="","",IF(ISNUMBER($A15033),$A15033,IFERROR(DATEVALUE($A15033),"")))</f>
        <v/>
      </c>
      <c r="F15033" s="12">
        <f>IF($B15033="","",IF(ISNUMBER($B15033),HOUR($B15033)*2+MINUTE($B15033)/30,IFERROR(VALUE(LEFT($B15033,FIND(":",$B15033)-1))*2+VALUE(MID($B15033,FIND(":",$B15033)+1,2))/30,"")))</f>
        <v/>
      </c>
      <c r="G15033" s="12">
        <f>IF($E15033="","",IF(WEEKDAY($E15033,2)&lt;6,1,0))</f>
        <v/>
      </c>
      <c r="H15033" s="12">
        <f>IF(OR($E15033="",$F15033=""),"",IF(AND($G15033=1,$F15033&gt;='Working Hours'!$C$8,$F15033&lt;'Working Hours'!$C$9),1,0))</f>
        <v/>
      </c>
    </row>
    <row r="15034">
      <c r="A15034" s="11" t="n"/>
      <c r="B15034" s="11" t="n"/>
      <c r="C15034" s="11" t="n"/>
      <c r="E15034" s="12">
        <f>IF($A15034="","",IF(ISNUMBER($A15034),$A15034,IFERROR(DATEVALUE($A15034),"")))</f>
        <v/>
      </c>
      <c r="F15034" s="12">
        <f>IF($B15034="","",IF(ISNUMBER($B15034),HOUR($B15034)*2+MINUTE($B15034)/30,IFERROR(VALUE(LEFT($B15034,FIND(":",$B15034)-1))*2+VALUE(MID($B15034,FIND(":",$B15034)+1,2))/30,"")))</f>
        <v/>
      </c>
      <c r="G15034" s="12">
        <f>IF($E15034="","",IF(WEEKDAY($E15034,2)&lt;6,1,0))</f>
        <v/>
      </c>
      <c r="H15034" s="12">
        <f>IF(OR($E15034="",$F15034=""),"",IF(AND($G15034=1,$F15034&gt;='Working Hours'!$C$8,$F15034&lt;'Working Hours'!$C$9),1,0))</f>
        <v/>
      </c>
    </row>
    <row r="15035">
      <c r="A15035" s="11" t="n"/>
      <c r="B15035" s="11" t="n"/>
      <c r="C15035" s="11" t="n"/>
      <c r="E15035" s="12">
        <f>IF($A15035="","",IF(ISNUMBER($A15035),$A15035,IFERROR(DATEVALUE($A15035),"")))</f>
        <v/>
      </c>
      <c r="F15035" s="12">
        <f>IF($B15035="","",IF(ISNUMBER($B15035),HOUR($B15035)*2+MINUTE($B15035)/30,IFERROR(VALUE(LEFT($B15035,FIND(":",$B15035)-1))*2+VALUE(MID($B15035,FIND(":",$B15035)+1,2))/30,"")))</f>
        <v/>
      </c>
      <c r="G15035" s="12">
        <f>IF($E15035="","",IF(WEEKDAY($E15035,2)&lt;6,1,0))</f>
        <v/>
      </c>
      <c r="H15035" s="12">
        <f>IF(OR($E15035="",$F15035=""),"",IF(AND($G15035=1,$F15035&gt;='Working Hours'!$C$8,$F15035&lt;'Working Hours'!$C$9),1,0))</f>
        <v/>
      </c>
    </row>
    <row r="15036">
      <c r="A15036" s="11" t="n"/>
      <c r="B15036" s="11" t="n"/>
      <c r="C15036" s="11" t="n"/>
      <c r="E15036" s="12">
        <f>IF($A15036="","",IF(ISNUMBER($A15036),$A15036,IFERROR(DATEVALUE($A15036),"")))</f>
        <v/>
      </c>
      <c r="F15036" s="12">
        <f>IF($B15036="","",IF(ISNUMBER($B15036),HOUR($B15036)*2+MINUTE($B15036)/30,IFERROR(VALUE(LEFT($B15036,FIND(":",$B15036)-1))*2+VALUE(MID($B15036,FIND(":",$B15036)+1,2))/30,"")))</f>
        <v/>
      </c>
      <c r="G15036" s="12">
        <f>IF($E15036="","",IF(WEEKDAY($E15036,2)&lt;6,1,0))</f>
        <v/>
      </c>
      <c r="H15036" s="12">
        <f>IF(OR($E15036="",$F15036=""),"",IF(AND($G15036=1,$F15036&gt;='Working Hours'!$C$8,$F15036&lt;'Working Hours'!$C$9),1,0))</f>
        <v/>
      </c>
    </row>
    <row r="15037">
      <c r="A15037" s="11" t="n"/>
      <c r="B15037" s="11" t="n"/>
      <c r="C15037" s="11" t="n"/>
      <c r="E15037" s="12">
        <f>IF($A15037="","",IF(ISNUMBER($A15037),$A15037,IFERROR(DATEVALUE($A15037),"")))</f>
        <v/>
      </c>
      <c r="F15037" s="12">
        <f>IF($B15037="","",IF(ISNUMBER($B15037),HOUR($B15037)*2+MINUTE($B15037)/30,IFERROR(VALUE(LEFT($B15037,FIND(":",$B15037)-1))*2+VALUE(MID($B15037,FIND(":",$B15037)+1,2))/30,"")))</f>
        <v/>
      </c>
      <c r="G15037" s="12">
        <f>IF($E15037="","",IF(WEEKDAY($E15037,2)&lt;6,1,0))</f>
        <v/>
      </c>
      <c r="H15037" s="12">
        <f>IF(OR($E15037="",$F15037=""),"",IF(AND($G15037=1,$F15037&gt;='Working Hours'!$C$8,$F15037&lt;'Working Hours'!$C$9),1,0))</f>
        <v/>
      </c>
    </row>
    <row r="15038">
      <c r="A15038" s="11" t="n"/>
      <c r="B15038" s="11" t="n"/>
      <c r="C15038" s="11" t="n"/>
      <c r="E15038" s="12">
        <f>IF($A15038="","",IF(ISNUMBER($A15038),$A15038,IFERROR(DATEVALUE($A15038),"")))</f>
        <v/>
      </c>
      <c r="F15038" s="12">
        <f>IF($B15038="","",IF(ISNUMBER($B15038),HOUR($B15038)*2+MINUTE($B15038)/30,IFERROR(VALUE(LEFT($B15038,FIND(":",$B15038)-1))*2+VALUE(MID($B15038,FIND(":",$B15038)+1,2))/30,"")))</f>
        <v/>
      </c>
      <c r="G15038" s="12">
        <f>IF($E15038="","",IF(WEEKDAY($E15038,2)&lt;6,1,0))</f>
        <v/>
      </c>
      <c r="H15038" s="12">
        <f>IF(OR($E15038="",$F15038=""),"",IF(AND($G15038=1,$F15038&gt;='Working Hours'!$C$8,$F15038&lt;'Working Hours'!$C$9),1,0))</f>
        <v/>
      </c>
    </row>
    <row r="15039">
      <c r="A15039" s="11" t="n"/>
      <c r="B15039" s="11" t="n"/>
      <c r="C15039" s="11" t="n"/>
      <c r="E15039" s="12">
        <f>IF($A15039="","",IF(ISNUMBER($A15039),$A15039,IFERROR(DATEVALUE($A15039),"")))</f>
        <v/>
      </c>
      <c r="F15039" s="12">
        <f>IF($B15039="","",IF(ISNUMBER($B15039),HOUR($B15039)*2+MINUTE($B15039)/30,IFERROR(VALUE(LEFT($B15039,FIND(":",$B15039)-1))*2+VALUE(MID($B15039,FIND(":",$B15039)+1,2))/30,"")))</f>
        <v/>
      </c>
      <c r="G15039" s="12">
        <f>IF($E15039="","",IF(WEEKDAY($E15039,2)&lt;6,1,0))</f>
        <v/>
      </c>
      <c r="H15039" s="12">
        <f>IF(OR($E15039="",$F15039=""),"",IF(AND($G15039=1,$F15039&gt;='Working Hours'!$C$8,$F15039&lt;'Working Hours'!$C$9),1,0))</f>
        <v/>
      </c>
    </row>
    <row r="15040">
      <c r="A15040" s="11" t="n"/>
      <c r="B15040" s="11" t="n"/>
      <c r="C15040" s="11" t="n"/>
      <c r="E15040" s="12">
        <f>IF($A15040="","",IF(ISNUMBER($A15040),$A15040,IFERROR(DATEVALUE($A15040),"")))</f>
        <v/>
      </c>
      <c r="F15040" s="12">
        <f>IF($B15040="","",IF(ISNUMBER($B15040),HOUR($B15040)*2+MINUTE($B15040)/30,IFERROR(VALUE(LEFT($B15040,FIND(":",$B15040)-1))*2+VALUE(MID($B15040,FIND(":",$B15040)+1,2))/30,"")))</f>
        <v/>
      </c>
      <c r="G15040" s="12">
        <f>IF($E15040="","",IF(WEEKDAY($E15040,2)&lt;6,1,0))</f>
        <v/>
      </c>
      <c r="H15040" s="12">
        <f>IF(OR($E15040="",$F15040=""),"",IF(AND($G15040=1,$F15040&gt;='Working Hours'!$C$8,$F15040&lt;'Working Hours'!$C$9),1,0))</f>
        <v/>
      </c>
    </row>
    <row r="15041">
      <c r="A15041" s="11" t="n"/>
      <c r="B15041" s="11" t="n"/>
      <c r="C15041" s="11" t="n"/>
      <c r="E15041" s="12">
        <f>IF($A15041="","",IF(ISNUMBER($A15041),$A15041,IFERROR(DATEVALUE($A15041),"")))</f>
        <v/>
      </c>
      <c r="F15041" s="12">
        <f>IF($B15041="","",IF(ISNUMBER($B15041),HOUR($B15041)*2+MINUTE($B15041)/30,IFERROR(VALUE(LEFT($B15041,FIND(":",$B15041)-1))*2+VALUE(MID($B15041,FIND(":",$B15041)+1,2))/30,"")))</f>
        <v/>
      </c>
      <c r="G15041" s="12">
        <f>IF($E15041="","",IF(WEEKDAY($E15041,2)&lt;6,1,0))</f>
        <v/>
      </c>
      <c r="H15041" s="12">
        <f>IF(OR($E15041="",$F15041=""),"",IF(AND($G15041=1,$F15041&gt;='Working Hours'!$C$8,$F15041&lt;'Working Hours'!$C$9),1,0))</f>
        <v/>
      </c>
    </row>
    <row r="15042">
      <c r="A15042" s="11" t="n"/>
      <c r="B15042" s="11" t="n"/>
      <c r="C15042" s="11" t="n"/>
      <c r="E15042" s="12">
        <f>IF($A15042="","",IF(ISNUMBER($A15042),$A15042,IFERROR(DATEVALUE($A15042),"")))</f>
        <v/>
      </c>
      <c r="F15042" s="12">
        <f>IF($B15042="","",IF(ISNUMBER($B15042),HOUR($B15042)*2+MINUTE($B15042)/30,IFERROR(VALUE(LEFT($B15042,FIND(":",$B15042)-1))*2+VALUE(MID($B15042,FIND(":",$B15042)+1,2))/30,"")))</f>
        <v/>
      </c>
      <c r="G15042" s="12">
        <f>IF($E15042="","",IF(WEEKDAY($E15042,2)&lt;6,1,0))</f>
        <v/>
      </c>
      <c r="H15042" s="12">
        <f>IF(OR($E15042="",$F15042=""),"",IF(AND($G15042=1,$F15042&gt;='Working Hours'!$C$8,$F15042&lt;'Working Hours'!$C$9),1,0))</f>
        <v/>
      </c>
    </row>
    <row r="15043">
      <c r="A15043" s="11" t="n"/>
      <c r="B15043" s="11" t="n"/>
      <c r="C15043" s="11" t="n"/>
      <c r="E15043" s="12">
        <f>IF($A15043="","",IF(ISNUMBER($A15043),$A15043,IFERROR(DATEVALUE($A15043),"")))</f>
        <v/>
      </c>
      <c r="F15043" s="12">
        <f>IF($B15043="","",IF(ISNUMBER($B15043),HOUR($B15043)*2+MINUTE($B15043)/30,IFERROR(VALUE(LEFT($B15043,FIND(":",$B15043)-1))*2+VALUE(MID($B15043,FIND(":",$B15043)+1,2))/30,"")))</f>
        <v/>
      </c>
      <c r="G15043" s="12">
        <f>IF($E15043="","",IF(WEEKDAY($E15043,2)&lt;6,1,0))</f>
        <v/>
      </c>
      <c r="H15043" s="12">
        <f>IF(OR($E15043="",$F15043=""),"",IF(AND($G15043=1,$F15043&gt;='Working Hours'!$C$8,$F15043&lt;'Working Hours'!$C$9),1,0))</f>
        <v/>
      </c>
    </row>
    <row r="15044">
      <c r="A15044" s="11" t="n"/>
      <c r="B15044" s="11" t="n"/>
      <c r="C15044" s="11" t="n"/>
      <c r="E15044" s="12">
        <f>IF($A15044="","",IF(ISNUMBER($A15044),$A15044,IFERROR(DATEVALUE($A15044),"")))</f>
        <v/>
      </c>
      <c r="F15044" s="12">
        <f>IF($B15044="","",IF(ISNUMBER($B15044),HOUR($B15044)*2+MINUTE($B15044)/30,IFERROR(VALUE(LEFT($B15044,FIND(":",$B15044)-1))*2+VALUE(MID($B15044,FIND(":",$B15044)+1,2))/30,"")))</f>
        <v/>
      </c>
      <c r="G15044" s="12">
        <f>IF($E15044="","",IF(WEEKDAY($E15044,2)&lt;6,1,0))</f>
        <v/>
      </c>
      <c r="H15044" s="12">
        <f>IF(OR($E15044="",$F15044=""),"",IF(AND($G15044=1,$F15044&gt;='Working Hours'!$C$8,$F15044&lt;'Working Hours'!$C$9),1,0))</f>
        <v/>
      </c>
    </row>
    <row r="15045">
      <c r="A15045" s="11" t="n"/>
      <c r="B15045" s="11" t="n"/>
      <c r="C15045" s="11" t="n"/>
      <c r="E15045" s="12">
        <f>IF($A15045="","",IF(ISNUMBER($A15045),$A15045,IFERROR(DATEVALUE($A15045),"")))</f>
        <v/>
      </c>
      <c r="F15045" s="12">
        <f>IF($B15045="","",IF(ISNUMBER($B15045),HOUR($B15045)*2+MINUTE($B15045)/30,IFERROR(VALUE(LEFT($B15045,FIND(":",$B15045)-1))*2+VALUE(MID($B15045,FIND(":",$B15045)+1,2))/30,"")))</f>
        <v/>
      </c>
      <c r="G15045" s="12">
        <f>IF($E15045="","",IF(WEEKDAY($E15045,2)&lt;6,1,0))</f>
        <v/>
      </c>
      <c r="H15045" s="12">
        <f>IF(OR($E15045="",$F15045=""),"",IF(AND($G15045=1,$F15045&gt;='Working Hours'!$C$8,$F15045&lt;'Working Hours'!$C$9),1,0))</f>
        <v/>
      </c>
    </row>
    <row r="15046">
      <c r="A15046" s="11" t="n"/>
      <c r="B15046" s="11" t="n"/>
      <c r="C15046" s="11" t="n"/>
      <c r="E15046" s="12">
        <f>IF($A15046="","",IF(ISNUMBER($A15046),$A15046,IFERROR(DATEVALUE($A15046),"")))</f>
        <v/>
      </c>
      <c r="F15046" s="12">
        <f>IF($B15046="","",IF(ISNUMBER($B15046),HOUR($B15046)*2+MINUTE($B15046)/30,IFERROR(VALUE(LEFT($B15046,FIND(":",$B15046)-1))*2+VALUE(MID($B15046,FIND(":",$B15046)+1,2))/30,"")))</f>
        <v/>
      </c>
      <c r="G15046" s="12">
        <f>IF($E15046="","",IF(WEEKDAY($E15046,2)&lt;6,1,0))</f>
        <v/>
      </c>
      <c r="H15046" s="12">
        <f>IF(OR($E15046="",$F15046=""),"",IF(AND($G15046=1,$F15046&gt;='Working Hours'!$C$8,$F15046&lt;'Working Hours'!$C$9),1,0))</f>
        <v/>
      </c>
    </row>
    <row r="15047">
      <c r="A15047" s="11" t="n"/>
      <c r="B15047" s="11" t="n"/>
      <c r="C15047" s="11" t="n"/>
      <c r="E15047" s="12">
        <f>IF($A15047="","",IF(ISNUMBER($A15047),$A15047,IFERROR(DATEVALUE($A15047),"")))</f>
        <v/>
      </c>
      <c r="F15047" s="12">
        <f>IF($B15047="","",IF(ISNUMBER($B15047),HOUR($B15047)*2+MINUTE($B15047)/30,IFERROR(VALUE(LEFT($B15047,FIND(":",$B15047)-1))*2+VALUE(MID($B15047,FIND(":",$B15047)+1,2))/30,"")))</f>
        <v/>
      </c>
      <c r="G15047" s="12">
        <f>IF($E15047="","",IF(WEEKDAY($E15047,2)&lt;6,1,0))</f>
        <v/>
      </c>
      <c r="H15047" s="12">
        <f>IF(OR($E15047="",$F15047=""),"",IF(AND($G15047=1,$F15047&gt;='Working Hours'!$C$8,$F15047&lt;'Working Hours'!$C$9),1,0))</f>
        <v/>
      </c>
    </row>
    <row r="15048">
      <c r="A15048" s="11" t="n"/>
      <c r="B15048" s="11" t="n"/>
      <c r="C15048" s="11" t="n"/>
      <c r="E15048" s="12">
        <f>IF($A15048="","",IF(ISNUMBER($A15048),$A15048,IFERROR(DATEVALUE($A15048),"")))</f>
        <v/>
      </c>
      <c r="F15048" s="12">
        <f>IF($B15048="","",IF(ISNUMBER($B15048),HOUR($B15048)*2+MINUTE($B15048)/30,IFERROR(VALUE(LEFT($B15048,FIND(":",$B15048)-1))*2+VALUE(MID($B15048,FIND(":",$B15048)+1,2))/30,"")))</f>
        <v/>
      </c>
      <c r="G15048" s="12">
        <f>IF($E15048="","",IF(WEEKDAY($E15048,2)&lt;6,1,0))</f>
        <v/>
      </c>
      <c r="H15048" s="12">
        <f>IF(OR($E15048="",$F15048=""),"",IF(AND($G15048=1,$F15048&gt;='Working Hours'!$C$8,$F15048&lt;'Working Hours'!$C$9),1,0))</f>
        <v/>
      </c>
    </row>
    <row r="15049">
      <c r="A15049" s="11" t="n"/>
      <c r="B15049" s="11" t="n"/>
      <c r="C15049" s="11" t="n"/>
      <c r="E15049" s="12">
        <f>IF($A15049="","",IF(ISNUMBER($A15049),$A15049,IFERROR(DATEVALUE($A15049),"")))</f>
        <v/>
      </c>
      <c r="F15049" s="12">
        <f>IF($B15049="","",IF(ISNUMBER($B15049),HOUR($B15049)*2+MINUTE($B15049)/30,IFERROR(VALUE(LEFT($B15049,FIND(":",$B15049)-1))*2+VALUE(MID($B15049,FIND(":",$B15049)+1,2))/30,"")))</f>
        <v/>
      </c>
      <c r="G15049" s="12">
        <f>IF($E15049="","",IF(WEEKDAY($E15049,2)&lt;6,1,0))</f>
        <v/>
      </c>
      <c r="H15049" s="12">
        <f>IF(OR($E15049="",$F15049=""),"",IF(AND($G15049=1,$F15049&gt;='Working Hours'!$C$8,$F15049&lt;'Working Hours'!$C$9),1,0))</f>
        <v/>
      </c>
    </row>
    <row r="15050">
      <c r="A15050" s="11" t="n"/>
      <c r="B15050" s="11" t="n"/>
      <c r="C15050" s="11" t="n"/>
      <c r="E15050" s="12">
        <f>IF($A15050="","",IF(ISNUMBER($A15050),$A15050,IFERROR(DATEVALUE($A15050),"")))</f>
        <v/>
      </c>
      <c r="F15050" s="12">
        <f>IF($B15050="","",IF(ISNUMBER($B15050),HOUR($B15050)*2+MINUTE($B15050)/30,IFERROR(VALUE(LEFT($B15050,FIND(":",$B15050)-1))*2+VALUE(MID($B15050,FIND(":",$B15050)+1,2))/30,"")))</f>
        <v/>
      </c>
      <c r="G15050" s="12">
        <f>IF($E15050="","",IF(WEEKDAY($E15050,2)&lt;6,1,0))</f>
        <v/>
      </c>
      <c r="H15050" s="12">
        <f>IF(OR($E15050="",$F15050=""),"",IF(AND($G15050=1,$F15050&gt;='Working Hours'!$C$8,$F15050&lt;'Working Hours'!$C$9),1,0))</f>
        <v/>
      </c>
    </row>
    <row r="15051">
      <c r="A15051" s="11" t="n"/>
      <c r="B15051" s="11" t="n"/>
      <c r="C15051" s="11" t="n"/>
      <c r="E15051" s="12">
        <f>IF($A15051="","",IF(ISNUMBER($A15051),$A15051,IFERROR(DATEVALUE($A15051),"")))</f>
        <v/>
      </c>
      <c r="F15051" s="12">
        <f>IF($B15051="","",IF(ISNUMBER($B15051),HOUR($B15051)*2+MINUTE($B15051)/30,IFERROR(VALUE(LEFT($B15051,FIND(":",$B15051)-1))*2+VALUE(MID($B15051,FIND(":",$B15051)+1,2))/30,"")))</f>
        <v/>
      </c>
      <c r="G15051" s="12">
        <f>IF($E15051="","",IF(WEEKDAY($E15051,2)&lt;6,1,0))</f>
        <v/>
      </c>
      <c r="H15051" s="12">
        <f>IF(OR($E15051="",$F15051=""),"",IF(AND($G15051=1,$F15051&gt;='Working Hours'!$C$8,$F15051&lt;'Working Hours'!$C$9),1,0))</f>
        <v/>
      </c>
    </row>
    <row r="15052">
      <c r="A15052" s="11" t="n"/>
      <c r="B15052" s="11" t="n"/>
      <c r="C15052" s="11" t="n"/>
      <c r="E15052" s="12">
        <f>IF($A15052="","",IF(ISNUMBER($A15052),$A15052,IFERROR(DATEVALUE($A15052),"")))</f>
        <v/>
      </c>
      <c r="F15052" s="12">
        <f>IF($B15052="","",IF(ISNUMBER($B15052),HOUR($B15052)*2+MINUTE($B15052)/30,IFERROR(VALUE(LEFT($B15052,FIND(":",$B15052)-1))*2+VALUE(MID($B15052,FIND(":",$B15052)+1,2))/30,"")))</f>
        <v/>
      </c>
      <c r="G15052" s="12">
        <f>IF($E15052="","",IF(WEEKDAY($E15052,2)&lt;6,1,0))</f>
        <v/>
      </c>
      <c r="H15052" s="12">
        <f>IF(OR($E15052="",$F15052=""),"",IF(AND($G15052=1,$F15052&gt;='Working Hours'!$C$8,$F15052&lt;'Working Hours'!$C$9),1,0))</f>
        <v/>
      </c>
    </row>
    <row r="15053">
      <c r="A15053" s="11" t="n"/>
      <c r="B15053" s="11" t="n"/>
      <c r="C15053" s="11" t="n"/>
      <c r="E15053" s="12">
        <f>IF($A15053="","",IF(ISNUMBER($A15053),$A15053,IFERROR(DATEVALUE($A15053),"")))</f>
        <v/>
      </c>
      <c r="F15053" s="12">
        <f>IF($B15053="","",IF(ISNUMBER($B15053),HOUR($B15053)*2+MINUTE($B15053)/30,IFERROR(VALUE(LEFT($B15053,FIND(":",$B15053)-1))*2+VALUE(MID($B15053,FIND(":",$B15053)+1,2))/30,"")))</f>
        <v/>
      </c>
      <c r="G15053" s="12">
        <f>IF($E15053="","",IF(WEEKDAY($E15053,2)&lt;6,1,0))</f>
        <v/>
      </c>
      <c r="H15053" s="12">
        <f>IF(OR($E15053="",$F15053=""),"",IF(AND($G15053=1,$F15053&gt;='Working Hours'!$C$8,$F15053&lt;'Working Hours'!$C$9),1,0))</f>
        <v/>
      </c>
    </row>
    <row r="15054">
      <c r="A15054" s="11" t="n"/>
      <c r="B15054" s="11" t="n"/>
      <c r="C15054" s="11" t="n"/>
      <c r="E15054" s="12">
        <f>IF($A15054="","",IF(ISNUMBER($A15054),$A15054,IFERROR(DATEVALUE($A15054),"")))</f>
        <v/>
      </c>
      <c r="F15054" s="12">
        <f>IF($B15054="","",IF(ISNUMBER($B15054),HOUR($B15054)*2+MINUTE($B15054)/30,IFERROR(VALUE(LEFT($B15054,FIND(":",$B15054)-1))*2+VALUE(MID($B15054,FIND(":",$B15054)+1,2))/30,"")))</f>
        <v/>
      </c>
      <c r="G15054" s="12">
        <f>IF($E15054="","",IF(WEEKDAY($E15054,2)&lt;6,1,0))</f>
        <v/>
      </c>
      <c r="H15054" s="12">
        <f>IF(OR($E15054="",$F15054=""),"",IF(AND($G15054=1,$F15054&gt;='Working Hours'!$C$8,$F15054&lt;'Working Hours'!$C$9),1,0))</f>
        <v/>
      </c>
    </row>
    <row r="15055">
      <c r="A15055" s="11" t="n"/>
      <c r="B15055" s="11" t="n"/>
      <c r="C15055" s="11" t="n"/>
      <c r="E15055" s="12">
        <f>IF($A15055="","",IF(ISNUMBER($A15055),$A15055,IFERROR(DATEVALUE($A15055),"")))</f>
        <v/>
      </c>
      <c r="F15055" s="12">
        <f>IF($B15055="","",IF(ISNUMBER($B15055),HOUR($B15055)*2+MINUTE($B15055)/30,IFERROR(VALUE(LEFT($B15055,FIND(":",$B15055)-1))*2+VALUE(MID($B15055,FIND(":",$B15055)+1,2))/30,"")))</f>
        <v/>
      </c>
      <c r="G15055" s="12">
        <f>IF($E15055="","",IF(WEEKDAY($E15055,2)&lt;6,1,0))</f>
        <v/>
      </c>
      <c r="H15055" s="12">
        <f>IF(OR($E15055="",$F15055=""),"",IF(AND($G15055=1,$F15055&gt;='Working Hours'!$C$8,$F15055&lt;'Working Hours'!$C$9),1,0))</f>
        <v/>
      </c>
    </row>
    <row r="15056">
      <c r="A15056" s="11" t="n"/>
      <c r="B15056" s="11" t="n"/>
      <c r="C15056" s="11" t="n"/>
      <c r="E15056" s="12">
        <f>IF($A15056="","",IF(ISNUMBER($A15056),$A15056,IFERROR(DATEVALUE($A15056),"")))</f>
        <v/>
      </c>
      <c r="F15056" s="12">
        <f>IF($B15056="","",IF(ISNUMBER($B15056),HOUR($B15056)*2+MINUTE($B15056)/30,IFERROR(VALUE(LEFT($B15056,FIND(":",$B15056)-1))*2+VALUE(MID($B15056,FIND(":",$B15056)+1,2))/30,"")))</f>
        <v/>
      </c>
      <c r="G15056" s="12">
        <f>IF($E15056="","",IF(WEEKDAY($E15056,2)&lt;6,1,0))</f>
        <v/>
      </c>
      <c r="H15056" s="12">
        <f>IF(OR($E15056="",$F15056=""),"",IF(AND($G15056=1,$F15056&gt;='Working Hours'!$C$8,$F15056&lt;'Working Hours'!$C$9),1,0))</f>
        <v/>
      </c>
    </row>
    <row r="15057">
      <c r="A15057" s="11" t="n"/>
      <c r="B15057" s="11" t="n"/>
      <c r="C15057" s="11" t="n"/>
      <c r="E15057" s="12">
        <f>IF($A15057="","",IF(ISNUMBER($A15057),$A15057,IFERROR(DATEVALUE($A15057),"")))</f>
        <v/>
      </c>
      <c r="F15057" s="12">
        <f>IF($B15057="","",IF(ISNUMBER($B15057),HOUR($B15057)*2+MINUTE($B15057)/30,IFERROR(VALUE(LEFT($B15057,FIND(":",$B15057)-1))*2+VALUE(MID($B15057,FIND(":",$B15057)+1,2))/30,"")))</f>
        <v/>
      </c>
      <c r="G15057" s="12">
        <f>IF($E15057="","",IF(WEEKDAY($E15057,2)&lt;6,1,0))</f>
        <v/>
      </c>
      <c r="H15057" s="12">
        <f>IF(OR($E15057="",$F15057=""),"",IF(AND($G15057=1,$F15057&gt;='Working Hours'!$C$8,$F15057&lt;'Working Hours'!$C$9),1,0))</f>
        <v/>
      </c>
    </row>
    <row r="15058">
      <c r="A15058" s="11" t="n"/>
      <c r="B15058" s="11" t="n"/>
      <c r="C15058" s="11" t="n"/>
      <c r="E15058" s="12">
        <f>IF($A15058="","",IF(ISNUMBER($A15058),$A15058,IFERROR(DATEVALUE($A15058),"")))</f>
        <v/>
      </c>
      <c r="F15058" s="12">
        <f>IF($B15058="","",IF(ISNUMBER($B15058),HOUR($B15058)*2+MINUTE($B15058)/30,IFERROR(VALUE(LEFT($B15058,FIND(":",$B15058)-1))*2+VALUE(MID($B15058,FIND(":",$B15058)+1,2))/30,"")))</f>
        <v/>
      </c>
      <c r="G15058" s="12">
        <f>IF($E15058="","",IF(WEEKDAY($E15058,2)&lt;6,1,0))</f>
        <v/>
      </c>
      <c r="H15058" s="12">
        <f>IF(OR($E15058="",$F15058=""),"",IF(AND($G15058=1,$F15058&gt;='Working Hours'!$C$8,$F15058&lt;'Working Hours'!$C$9),1,0))</f>
        <v/>
      </c>
    </row>
    <row r="15059">
      <c r="A15059" s="11" t="n"/>
      <c r="B15059" s="11" t="n"/>
      <c r="C15059" s="11" t="n"/>
      <c r="E15059" s="12">
        <f>IF($A15059="","",IF(ISNUMBER($A15059),$A15059,IFERROR(DATEVALUE($A15059),"")))</f>
        <v/>
      </c>
      <c r="F15059" s="12">
        <f>IF($B15059="","",IF(ISNUMBER($B15059),HOUR($B15059)*2+MINUTE($B15059)/30,IFERROR(VALUE(LEFT($B15059,FIND(":",$B15059)-1))*2+VALUE(MID($B15059,FIND(":",$B15059)+1,2))/30,"")))</f>
        <v/>
      </c>
      <c r="G15059" s="12">
        <f>IF($E15059="","",IF(WEEKDAY($E15059,2)&lt;6,1,0))</f>
        <v/>
      </c>
      <c r="H15059" s="12">
        <f>IF(OR($E15059="",$F15059=""),"",IF(AND($G15059=1,$F15059&gt;='Working Hours'!$C$8,$F15059&lt;'Working Hours'!$C$9),1,0))</f>
        <v/>
      </c>
    </row>
    <row r="15060">
      <c r="A15060" s="11" t="n"/>
      <c r="B15060" s="11" t="n"/>
      <c r="C15060" s="11" t="n"/>
      <c r="E15060" s="12">
        <f>IF($A15060="","",IF(ISNUMBER($A15060),$A15060,IFERROR(DATEVALUE($A15060),"")))</f>
        <v/>
      </c>
      <c r="F15060" s="12">
        <f>IF($B15060="","",IF(ISNUMBER($B15060),HOUR($B15060)*2+MINUTE($B15060)/30,IFERROR(VALUE(LEFT($B15060,FIND(":",$B15060)-1))*2+VALUE(MID($B15060,FIND(":",$B15060)+1,2))/30,"")))</f>
        <v/>
      </c>
      <c r="G15060" s="12">
        <f>IF($E15060="","",IF(WEEKDAY($E15060,2)&lt;6,1,0))</f>
        <v/>
      </c>
      <c r="H15060" s="12">
        <f>IF(OR($E15060="",$F15060=""),"",IF(AND($G15060=1,$F15060&gt;='Working Hours'!$C$8,$F15060&lt;'Working Hours'!$C$9),1,0))</f>
        <v/>
      </c>
    </row>
    <row r="15061">
      <c r="A15061" s="11" t="n"/>
      <c r="B15061" s="11" t="n"/>
      <c r="C15061" s="11" t="n"/>
      <c r="E15061" s="12">
        <f>IF($A15061="","",IF(ISNUMBER($A15061),$A15061,IFERROR(DATEVALUE($A15061),"")))</f>
        <v/>
      </c>
      <c r="F15061" s="12">
        <f>IF($B15061="","",IF(ISNUMBER($B15061),HOUR($B15061)*2+MINUTE($B15061)/30,IFERROR(VALUE(LEFT($B15061,FIND(":",$B15061)-1))*2+VALUE(MID($B15061,FIND(":",$B15061)+1,2))/30,"")))</f>
        <v/>
      </c>
      <c r="G15061" s="12">
        <f>IF($E15061="","",IF(WEEKDAY($E15061,2)&lt;6,1,0))</f>
        <v/>
      </c>
      <c r="H15061" s="12">
        <f>IF(OR($E15061="",$F15061=""),"",IF(AND($G15061=1,$F15061&gt;='Working Hours'!$C$8,$F15061&lt;'Working Hours'!$C$9),1,0))</f>
        <v/>
      </c>
    </row>
    <row r="15062">
      <c r="A15062" s="11" t="n"/>
      <c r="B15062" s="11" t="n"/>
      <c r="C15062" s="11" t="n"/>
      <c r="E15062" s="12">
        <f>IF($A15062="","",IF(ISNUMBER($A15062),$A15062,IFERROR(DATEVALUE($A15062),"")))</f>
        <v/>
      </c>
      <c r="F15062" s="12">
        <f>IF($B15062="","",IF(ISNUMBER($B15062),HOUR($B15062)*2+MINUTE($B15062)/30,IFERROR(VALUE(LEFT($B15062,FIND(":",$B15062)-1))*2+VALUE(MID($B15062,FIND(":",$B15062)+1,2))/30,"")))</f>
        <v/>
      </c>
      <c r="G15062" s="12">
        <f>IF($E15062="","",IF(WEEKDAY($E15062,2)&lt;6,1,0))</f>
        <v/>
      </c>
      <c r="H15062" s="12">
        <f>IF(OR($E15062="",$F15062=""),"",IF(AND($G15062=1,$F15062&gt;='Working Hours'!$C$8,$F15062&lt;'Working Hours'!$C$9),1,0))</f>
        <v/>
      </c>
    </row>
    <row r="15063">
      <c r="A15063" s="11" t="n"/>
      <c r="B15063" s="11" t="n"/>
      <c r="C15063" s="11" t="n"/>
      <c r="E15063" s="12">
        <f>IF($A15063="","",IF(ISNUMBER($A15063),$A15063,IFERROR(DATEVALUE($A15063),"")))</f>
        <v/>
      </c>
      <c r="F15063" s="12">
        <f>IF($B15063="","",IF(ISNUMBER($B15063),HOUR($B15063)*2+MINUTE($B15063)/30,IFERROR(VALUE(LEFT($B15063,FIND(":",$B15063)-1))*2+VALUE(MID($B15063,FIND(":",$B15063)+1,2))/30,"")))</f>
        <v/>
      </c>
      <c r="G15063" s="12">
        <f>IF($E15063="","",IF(WEEKDAY($E15063,2)&lt;6,1,0))</f>
        <v/>
      </c>
      <c r="H15063" s="12">
        <f>IF(OR($E15063="",$F15063=""),"",IF(AND($G15063=1,$F15063&gt;='Working Hours'!$C$8,$F15063&lt;'Working Hours'!$C$9),1,0))</f>
        <v/>
      </c>
    </row>
    <row r="15064">
      <c r="A15064" s="11" t="n"/>
      <c r="B15064" s="11" t="n"/>
      <c r="C15064" s="11" t="n"/>
      <c r="E15064" s="12">
        <f>IF($A15064="","",IF(ISNUMBER($A15064),$A15064,IFERROR(DATEVALUE($A15064),"")))</f>
        <v/>
      </c>
      <c r="F15064" s="12">
        <f>IF($B15064="","",IF(ISNUMBER($B15064),HOUR($B15064)*2+MINUTE($B15064)/30,IFERROR(VALUE(LEFT($B15064,FIND(":",$B15064)-1))*2+VALUE(MID($B15064,FIND(":",$B15064)+1,2))/30,"")))</f>
        <v/>
      </c>
      <c r="G15064" s="12">
        <f>IF($E15064="","",IF(WEEKDAY($E15064,2)&lt;6,1,0))</f>
        <v/>
      </c>
      <c r="H15064" s="12">
        <f>IF(OR($E15064="",$F15064=""),"",IF(AND($G15064=1,$F15064&gt;='Working Hours'!$C$8,$F15064&lt;'Working Hours'!$C$9),1,0))</f>
        <v/>
      </c>
    </row>
    <row r="15065">
      <c r="A15065" s="11" t="n"/>
      <c r="B15065" s="11" t="n"/>
      <c r="C15065" s="11" t="n"/>
      <c r="E15065" s="12">
        <f>IF($A15065="","",IF(ISNUMBER($A15065),$A15065,IFERROR(DATEVALUE($A15065),"")))</f>
        <v/>
      </c>
      <c r="F15065" s="12">
        <f>IF($B15065="","",IF(ISNUMBER($B15065),HOUR($B15065)*2+MINUTE($B15065)/30,IFERROR(VALUE(LEFT($B15065,FIND(":",$B15065)-1))*2+VALUE(MID($B15065,FIND(":",$B15065)+1,2))/30,"")))</f>
        <v/>
      </c>
      <c r="G15065" s="12">
        <f>IF($E15065="","",IF(WEEKDAY($E15065,2)&lt;6,1,0))</f>
        <v/>
      </c>
      <c r="H15065" s="12">
        <f>IF(OR($E15065="",$F15065=""),"",IF(AND($G15065=1,$F15065&gt;='Working Hours'!$C$8,$F15065&lt;'Working Hours'!$C$9),1,0))</f>
        <v/>
      </c>
    </row>
    <row r="15066">
      <c r="A15066" s="11" t="n"/>
      <c r="B15066" s="11" t="n"/>
      <c r="C15066" s="11" t="n"/>
      <c r="E15066" s="12">
        <f>IF($A15066="","",IF(ISNUMBER($A15066),$A15066,IFERROR(DATEVALUE($A15066),"")))</f>
        <v/>
      </c>
      <c r="F15066" s="12">
        <f>IF($B15066="","",IF(ISNUMBER($B15066),HOUR($B15066)*2+MINUTE($B15066)/30,IFERROR(VALUE(LEFT($B15066,FIND(":",$B15066)-1))*2+VALUE(MID($B15066,FIND(":",$B15066)+1,2))/30,"")))</f>
        <v/>
      </c>
      <c r="G15066" s="12">
        <f>IF($E15066="","",IF(WEEKDAY($E15066,2)&lt;6,1,0))</f>
        <v/>
      </c>
      <c r="H15066" s="12">
        <f>IF(OR($E15066="",$F15066=""),"",IF(AND($G15066=1,$F15066&gt;='Working Hours'!$C$8,$F15066&lt;'Working Hours'!$C$9),1,0))</f>
        <v/>
      </c>
    </row>
    <row r="15067">
      <c r="A15067" s="11" t="n"/>
      <c r="B15067" s="11" t="n"/>
      <c r="C15067" s="11" t="n"/>
      <c r="E15067" s="12">
        <f>IF($A15067="","",IF(ISNUMBER($A15067),$A15067,IFERROR(DATEVALUE($A15067),"")))</f>
        <v/>
      </c>
      <c r="F15067" s="12">
        <f>IF($B15067="","",IF(ISNUMBER($B15067),HOUR($B15067)*2+MINUTE($B15067)/30,IFERROR(VALUE(LEFT($B15067,FIND(":",$B15067)-1))*2+VALUE(MID($B15067,FIND(":",$B15067)+1,2))/30,"")))</f>
        <v/>
      </c>
      <c r="G15067" s="12">
        <f>IF($E15067="","",IF(WEEKDAY($E15067,2)&lt;6,1,0))</f>
        <v/>
      </c>
      <c r="H15067" s="12">
        <f>IF(OR($E15067="",$F15067=""),"",IF(AND($G15067=1,$F15067&gt;='Working Hours'!$C$8,$F15067&lt;'Working Hours'!$C$9),1,0))</f>
        <v/>
      </c>
    </row>
    <row r="15068">
      <c r="A15068" s="11" t="n"/>
      <c r="B15068" s="11" t="n"/>
      <c r="C15068" s="11" t="n"/>
      <c r="E15068" s="12">
        <f>IF($A15068="","",IF(ISNUMBER($A15068),$A15068,IFERROR(DATEVALUE($A15068),"")))</f>
        <v/>
      </c>
      <c r="F15068" s="12">
        <f>IF($B15068="","",IF(ISNUMBER($B15068),HOUR($B15068)*2+MINUTE($B15068)/30,IFERROR(VALUE(LEFT($B15068,FIND(":",$B15068)-1))*2+VALUE(MID($B15068,FIND(":",$B15068)+1,2))/30,"")))</f>
        <v/>
      </c>
      <c r="G15068" s="12">
        <f>IF($E15068="","",IF(WEEKDAY($E15068,2)&lt;6,1,0))</f>
        <v/>
      </c>
      <c r="H15068" s="12">
        <f>IF(OR($E15068="",$F15068=""),"",IF(AND($G15068=1,$F15068&gt;='Working Hours'!$C$8,$F15068&lt;'Working Hours'!$C$9),1,0))</f>
        <v/>
      </c>
    </row>
    <row r="15069">
      <c r="A15069" s="11" t="n"/>
      <c r="B15069" s="11" t="n"/>
      <c r="C15069" s="11" t="n"/>
      <c r="E15069" s="12">
        <f>IF($A15069="","",IF(ISNUMBER($A15069),$A15069,IFERROR(DATEVALUE($A15069),"")))</f>
        <v/>
      </c>
      <c r="F15069" s="12">
        <f>IF($B15069="","",IF(ISNUMBER($B15069),HOUR($B15069)*2+MINUTE($B15069)/30,IFERROR(VALUE(LEFT($B15069,FIND(":",$B15069)-1))*2+VALUE(MID($B15069,FIND(":",$B15069)+1,2))/30,"")))</f>
        <v/>
      </c>
      <c r="G15069" s="12">
        <f>IF($E15069="","",IF(WEEKDAY($E15069,2)&lt;6,1,0))</f>
        <v/>
      </c>
      <c r="H15069" s="12">
        <f>IF(OR($E15069="",$F15069=""),"",IF(AND($G15069=1,$F15069&gt;='Working Hours'!$C$8,$F15069&lt;'Working Hours'!$C$9),1,0))</f>
        <v/>
      </c>
    </row>
    <row r="15070">
      <c r="A15070" s="11" t="n"/>
      <c r="B15070" s="11" t="n"/>
      <c r="C15070" s="11" t="n"/>
      <c r="E15070" s="12">
        <f>IF($A15070="","",IF(ISNUMBER($A15070),$A15070,IFERROR(DATEVALUE($A15070),"")))</f>
        <v/>
      </c>
      <c r="F15070" s="12">
        <f>IF($B15070="","",IF(ISNUMBER($B15070),HOUR($B15070)*2+MINUTE($B15070)/30,IFERROR(VALUE(LEFT($B15070,FIND(":",$B15070)-1))*2+VALUE(MID($B15070,FIND(":",$B15070)+1,2))/30,"")))</f>
        <v/>
      </c>
      <c r="G15070" s="12">
        <f>IF($E15070="","",IF(WEEKDAY($E15070,2)&lt;6,1,0))</f>
        <v/>
      </c>
      <c r="H15070" s="12">
        <f>IF(OR($E15070="",$F15070=""),"",IF(AND($G15070=1,$F15070&gt;='Working Hours'!$C$8,$F15070&lt;'Working Hours'!$C$9),1,0))</f>
        <v/>
      </c>
    </row>
    <row r="15071">
      <c r="A15071" s="11" t="n"/>
      <c r="B15071" s="11" t="n"/>
      <c r="C15071" s="11" t="n"/>
      <c r="E15071" s="12">
        <f>IF($A15071="","",IF(ISNUMBER($A15071),$A15071,IFERROR(DATEVALUE($A15071),"")))</f>
        <v/>
      </c>
      <c r="F15071" s="12">
        <f>IF($B15071="","",IF(ISNUMBER($B15071),HOUR($B15071)*2+MINUTE($B15071)/30,IFERROR(VALUE(LEFT($B15071,FIND(":",$B15071)-1))*2+VALUE(MID($B15071,FIND(":",$B15071)+1,2))/30,"")))</f>
        <v/>
      </c>
      <c r="G15071" s="12">
        <f>IF($E15071="","",IF(WEEKDAY($E15071,2)&lt;6,1,0))</f>
        <v/>
      </c>
      <c r="H15071" s="12">
        <f>IF(OR($E15071="",$F15071=""),"",IF(AND($G15071=1,$F15071&gt;='Working Hours'!$C$8,$F15071&lt;'Working Hours'!$C$9),1,0))</f>
        <v/>
      </c>
    </row>
    <row r="15072">
      <c r="A15072" s="11" t="n"/>
      <c r="B15072" s="11" t="n"/>
      <c r="C15072" s="11" t="n"/>
      <c r="E15072" s="12">
        <f>IF($A15072="","",IF(ISNUMBER($A15072),$A15072,IFERROR(DATEVALUE($A15072),"")))</f>
        <v/>
      </c>
      <c r="F15072" s="12">
        <f>IF($B15072="","",IF(ISNUMBER($B15072),HOUR($B15072)*2+MINUTE($B15072)/30,IFERROR(VALUE(LEFT($B15072,FIND(":",$B15072)-1))*2+VALUE(MID($B15072,FIND(":",$B15072)+1,2))/30,"")))</f>
        <v/>
      </c>
      <c r="G15072" s="12">
        <f>IF($E15072="","",IF(WEEKDAY($E15072,2)&lt;6,1,0))</f>
        <v/>
      </c>
      <c r="H15072" s="12">
        <f>IF(OR($E15072="",$F15072=""),"",IF(AND($G15072=1,$F15072&gt;='Working Hours'!$C$8,$F15072&lt;'Working Hours'!$C$9),1,0))</f>
        <v/>
      </c>
    </row>
    <row r="15073">
      <c r="A15073" s="11" t="n"/>
      <c r="B15073" s="11" t="n"/>
      <c r="C15073" s="11" t="n"/>
      <c r="E15073" s="12">
        <f>IF($A15073="","",IF(ISNUMBER($A15073),$A15073,IFERROR(DATEVALUE($A15073),"")))</f>
        <v/>
      </c>
      <c r="F15073" s="12">
        <f>IF($B15073="","",IF(ISNUMBER($B15073),HOUR($B15073)*2+MINUTE($B15073)/30,IFERROR(VALUE(LEFT($B15073,FIND(":",$B15073)-1))*2+VALUE(MID($B15073,FIND(":",$B15073)+1,2))/30,"")))</f>
        <v/>
      </c>
      <c r="G15073" s="12">
        <f>IF($E15073="","",IF(WEEKDAY($E15073,2)&lt;6,1,0))</f>
        <v/>
      </c>
      <c r="H15073" s="12">
        <f>IF(OR($E15073="",$F15073=""),"",IF(AND($G15073=1,$F15073&gt;='Working Hours'!$C$8,$F15073&lt;'Working Hours'!$C$9),1,0))</f>
        <v/>
      </c>
    </row>
    <row r="15074">
      <c r="A15074" s="11" t="n"/>
      <c r="B15074" s="11" t="n"/>
      <c r="C15074" s="11" t="n"/>
      <c r="E15074" s="12">
        <f>IF($A15074="","",IF(ISNUMBER($A15074),$A15074,IFERROR(DATEVALUE($A15074),"")))</f>
        <v/>
      </c>
      <c r="F15074" s="12">
        <f>IF($B15074="","",IF(ISNUMBER($B15074),HOUR($B15074)*2+MINUTE($B15074)/30,IFERROR(VALUE(LEFT($B15074,FIND(":",$B15074)-1))*2+VALUE(MID($B15074,FIND(":",$B15074)+1,2))/30,"")))</f>
        <v/>
      </c>
      <c r="G15074" s="12">
        <f>IF($E15074="","",IF(WEEKDAY($E15074,2)&lt;6,1,0))</f>
        <v/>
      </c>
      <c r="H15074" s="12">
        <f>IF(OR($E15074="",$F15074=""),"",IF(AND($G15074=1,$F15074&gt;='Working Hours'!$C$8,$F15074&lt;'Working Hours'!$C$9),1,0))</f>
        <v/>
      </c>
    </row>
    <row r="15075">
      <c r="A15075" s="11" t="n"/>
      <c r="B15075" s="11" t="n"/>
      <c r="C15075" s="11" t="n"/>
      <c r="E15075" s="12">
        <f>IF($A15075="","",IF(ISNUMBER($A15075),$A15075,IFERROR(DATEVALUE($A15075),"")))</f>
        <v/>
      </c>
      <c r="F15075" s="12">
        <f>IF($B15075="","",IF(ISNUMBER($B15075),HOUR($B15075)*2+MINUTE($B15075)/30,IFERROR(VALUE(LEFT($B15075,FIND(":",$B15075)-1))*2+VALUE(MID($B15075,FIND(":",$B15075)+1,2))/30,"")))</f>
        <v/>
      </c>
      <c r="G15075" s="12">
        <f>IF($E15075="","",IF(WEEKDAY($E15075,2)&lt;6,1,0))</f>
        <v/>
      </c>
      <c r="H15075" s="12">
        <f>IF(OR($E15075="",$F15075=""),"",IF(AND($G15075=1,$F15075&gt;='Working Hours'!$C$8,$F15075&lt;'Working Hours'!$C$9),1,0))</f>
        <v/>
      </c>
    </row>
    <row r="15076">
      <c r="A15076" s="11" t="n"/>
      <c r="B15076" s="11" t="n"/>
      <c r="C15076" s="11" t="n"/>
      <c r="E15076" s="12">
        <f>IF($A15076="","",IF(ISNUMBER($A15076),$A15076,IFERROR(DATEVALUE($A15076),"")))</f>
        <v/>
      </c>
      <c r="F15076" s="12">
        <f>IF($B15076="","",IF(ISNUMBER($B15076),HOUR($B15076)*2+MINUTE($B15076)/30,IFERROR(VALUE(LEFT($B15076,FIND(":",$B15076)-1))*2+VALUE(MID($B15076,FIND(":",$B15076)+1,2))/30,"")))</f>
        <v/>
      </c>
      <c r="G15076" s="12">
        <f>IF($E15076="","",IF(WEEKDAY($E15076,2)&lt;6,1,0))</f>
        <v/>
      </c>
      <c r="H15076" s="12">
        <f>IF(OR($E15076="",$F15076=""),"",IF(AND($G15076=1,$F15076&gt;='Working Hours'!$C$8,$F15076&lt;'Working Hours'!$C$9),1,0))</f>
        <v/>
      </c>
    </row>
    <row r="15077">
      <c r="A15077" s="11" t="n"/>
      <c r="B15077" s="11" t="n"/>
      <c r="C15077" s="11" t="n"/>
      <c r="E15077" s="12">
        <f>IF($A15077="","",IF(ISNUMBER($A15077),$A15077,IFERROR(DATEVALUE($A15077),"")))</f>
        <v/>
      </c>
      <c r="F15077" s="12">
        <f>IF($B15077="","",IF(ISNUMBER($B15077),HOUR($B15077)*2+MINUTE($B15077)/30,IFERROR(VALUE(LEFT($B15077,FIND(":",$B15077)-1))*2+VALUE(MID($B15077,FIND(":",$B15077)+1,2))/30,"")))</f>
        <v/>
      </c>
      <c r="G15077" s="12">
        <f>IF($E15077="","",IF(WEEKDAY($E15077,2)&lt;6,1,0))</f>
        <v/>
      </c>
      <c r="H15077" s="12">
        <f>IF(OR($E15077="",$F15077=""),"",IF(AND($G15077=1,$F15077&gt;='Working Hours'!$C$8,$F15077&lt;'Working Hours'!$C$9),1,0))</f>
        <v/>
      </c>
    </row>
    <row r="15078">
      <c r="A15078" s="11" t="n"/>
      <c r="B15078" s="11" t="n"/>
      <c r="C15078" s="11" t="n"/>
      <c r="E15078" s="12">
        <f>IF($A15078="","",IF(ISNUMBER($A15078),$A15078,IFERROR(DATEVALUE($A15078),"")))</f>
        <v/>
      </c>
      <c r="F15078" s="12">
        <f>IF($B15078="","",IF(ISNUMBER($B15078),HOUR($B15078)*2+MINUTE($B15078)/30,IFERROR(VALUE(LEFT($B15078,FIND(":",$B15078)-1))*2+VALUE(MID($B15078,FIND(":",$B15078)+1,2))/30,"")))</f>
        <v/>
      </c>
      <c r="G15078" s="12">
        <f>IF($E15078="","",IF(WEEKDAY($E15078,2)&lt;6,1,0))</f>
        <v/>
      </c>
      <c r="H15078" s="12">
        <f>IF(OR($E15078="",$F15078=""),"",IF(AND($G15078=1,$F15078&gt;='Working Hours'!$C$8,$F15078&lt;'Working Hours'!$C$9),1,0))</f>
        <v/>
      </c>
    </row>
    <row r="15079">
      <c r="A15079" s="11" t="n"/>
      <c r="B15079" s="11" t="n"/>
      <c r="C15079" s="11" t="n"/>
      <c r="E15079" s="12">
        <f>IF($A15079="","",IF(ISNUMBER($A15079),$A15079,IFERROR(DATEVALUE($A15079),"")))</f>
        <v/>
      </c>
      <c r="F15079" s="12">
        <f>IF($B15079="","",IF(ISNUMBER($B15079),HOUR($B15079)*2+MINUTE($B15079)/30,IFERROR(VALUE(LEFT($B15079,FIND(":",$B15079)-1))*2+VALUE(MID($B15079,FIND(":",$B15079)+1,2))/30,"")))</f>
        <v/>
      </c>
      <c r="G15079" s="12">
        <f>IF($E15079="","",IF(WEEKDAY($E15079,2)&lt;6,1,0))</f>
        <v/>
      </c>
      <c r="H15079" s="12">
        <f>IF(OR($E15079="",$F15079=""),"",IF(AND($G15079=1,$F15079&gt;='Working Hours'!$C$8,$F15079&lt;'Working Hours'!$C$9),1,0))</f>
        <v/>
      </c>
    </row>
    <row r="15080">
      <c r="A15080" s="11" t="n"/>
      <c r="B15080" s="11" t="n"/>
      <c r="C15080" s="11" t="n"/>
      <c r="E15080" s="12">
        <f>IF($A15080="","",IF(ISNUMBER($A15080),$A15080,IFERROR(DATEVALUE($A15080),"")))</f>
        <v/>
      </c>
      <c r="F15080" s="12">
        <f>IF($B15080="","",IF(ISNUMBER($B15080),HOUR($B15080)*2+MINUTE($B15080)/30,IFERROR(VALUE(LEFT($B15080,FIND(":",$B15080)-1))*2+VALUE(MID($B15080,FIND(":",$B15080)+1,2))/30,"")))</f>
        <v/>
      </c>
      <c r="G15080" s="12">
        <f>IF($E15080="","",IF(WEEKDAY($E15080,2)&lt;6,1,0))</f>
        <v/>
      </c>
      <c r="H15080" s="12">
        <f>IF(OR($E15080="",$F15080=""),"",IF(AND($G15080=1,$F15080&gt;='Working Hours'!$C$8,$F15080&lt;'Working Hours'!$C$9),1,0))</f>
        <v/>
      </c>
    </row>
    <row r="15081">
      <c r="A15081" s="11" t="n"/>
      <c r="B15081" s="11" t="n"/>
      <c r="C15081" s="11" t="n"/>
      <c r="E15081" s="12">
        <f>IF($A15081="","",IF(ISNUMBER($A15081),$A15081,IFERROR(DATEVALUE($A15081),"")))</f>
        <v/>
      </c>
      <c r="F15081" s="12">
        <f>IF($B15081="","",IF(ISNUMBER($B15081),HOUR($B15081)*2+MINUTE($B15081)/30,IFERROR(VALUE(LEFT($B15081,FIND(":",$B15081)-1))*2+VALUE(MID($B15081,FIND(":",$B15081)+1,2))/30,"")))</f>
        <v/>
      </c>
      <c r="G15081" s="12">
        <f>IF($E15081="","",IF(WEEKDAY($E15081,2)&lt;6,1,0))</f>
        <v/>
      </c>
      <c r="H15081" s="12">
        <f>IF(OR($E15081="",$F15081=""),"",IF(AND($G15081=1,$F15081&gt;='Working Hours'!$C$8,$F15081&lt;'Working Hours'!$C$9),1,0))</f>
        <v/>
      </c>
    </row>
    <row r="15082">
      <c r="A15082" s="11" t="n"/>
      <c r="B15082" s="11" t="n"/>
      <c r="C15082" s="11" t="n"/>
      <c r="E15082" s="12">
        <f>IF($A15082="","",IF(ISNUMBER($A15082),$A15082,IFERROR(DATEVALUE($A15082),"")))</f>
        <v/>
      </c>
      <c r="F15082" s="12">
        <f>IF($B15082="","",IF(ISNUMBER($B15082),HOUR($B15082)*2+MINUTE($B15082)/30,IFERROR(VALUE(LEFT($B15082,FIND(":",$B15082)-1))*2+VALUE(MID($B15082,FIND(":",$B15082)+1,2))/30,"")))</f>
        <v/>
      </c>
      <c r="G15082" s="12">
        <f>IF($E15082="","",IF(WEEKDAY($E15082,2)&lt;6,1,0))</f>
        <v/>
      </c>
      <c r="H15082" s="12">
        <f>IF(OR($E15082="",$F15082=""),"",IF(AND($G15082=1,$F15082&gt;='Working Hours'!$C$8,$F15082&lt;'Working Hours'!$C$9),1,0))</f>
        <v/>
      </c>
    </row>
    <row r="15083">
      <c r="A15083" s="11" t="n"/>
      <c r="B15083" s="11" t="n"/>
      <c r="C15083" s="11" t="n"/>
      <c r="E15083" s="12">
        <f>IF($A15083="","",IF(ISNUMBER($A15083),$A15083,IFERROR(DATEVALUE($A15083),"")))</f>
        <v/>
      </c>
      <c r="F15083" s="12">
        <f>IF($B15083="","",IF(ISNUMBER($B15083),HOUR($B15083)*2+MINUTE($B15083)/30,IFERROR(VALUE(LEFT($B15083,FIND(":",$B15083)-1))*2+VALUE(MID($B15083,FIND(":",$B15083)+1,2))/30,"")))</f>
        <v/>
      </c>
      <c r="G15083" s="12">
        <f>IF($E15083="","",IF(WEEKDAY($E15083,2)&lt;6,1,0))</f>
        <v/>
      </c>
      <c r="H15083" s="12">
        <f>IF(OR($E15083="",$F15083=""),"",IF(AND($G15083=1,$F15083&gt;='Working Hours'!$C$8,$F15083&lt;'Working Hours'!$C$9),1,0))</f>
        <v/>
      </c>
    </row>
    <row r="15084">
      <c r="A15084" s="11" t="n"/>
      <c r="B15084" s="11" t="n"/>
      <c r="C15084" s="11" t="n"/>
      <c r="E15084" s="12">
        <f>IF($A15084="","",IF(ISNUMBER($A15084),$A15084,IFERROR(DATEVALUE($A15084),"")))</f>
        <v/>
      </c>
      <c r="F15084" s="12">
        <f>IF($B15084="","",IF(ISNUMBER($B15084),HOUR($B15084)*2+MINUTE($B15084)/30,IFERROR(VALUE(LEFT($B15084,FIND(":",$B15084)-1))*2+VALUE(MID($B15084,FIND(":",$B15084)+1,2))/30,"")))</f>
        <v/>
      </c>
      <c r="G15084" s="12">
        <f>IF($E15084="","",IF(WEEKDAY($E15084,2)&lt;6,1,0))</f>
        <v/>
      </c>
      <c r="H15084" s="12">
        <f>IF(OR($E15084="",$F15084=""),"",IF(AND($G15084=1,$F15084&gt;='Working Hours'!$C$8,$F15084&lt;'Working Hours'!$C$9),1,0))</f>
        <v/>
      </c>
    </row>
    <row r="15085">
      <c r="A15085" s="11" t="n"/>
      <c r="B15085" s="11" t="n"/>
      <c r="C15085" s="11" t="n"/>
      <c r="E15085" s="12">
        <f>IF($A15085="","",IF(ISNUMBER($A15085),$A15085,IFERROR(DATEVALUE($A15085),"")))</f>
        <v/>
      </c>
      <c r="F15085" s="12">
        <f>IF($B15085="","",IF(ISNUMBER($B15085),HOUR($B15085)*2+MINUTE($B15085)/30,IFERROR(VALUE(LEFT($B15085,FIND(":",$B15085)-1))*2+VALUE(MID($B15085,FIND(":",$B15085)+1,2))/30,"")))</f>
        <v/>
      </c>
      <c r="G15085" s="12">
        <f>IF($E15085="","",IF(WEEKDAY($E15085,2)&lt;6,1,0))</f>
        <v/>
      </c>
      <c r="H15085" s="12">
        <f>IF(OR($E15085="",$F15085=""),"",IF(AND($G15085=1,$F15085&gt;='Working Hours'!$C$8,$F15085&lt;'Working Hours'!$C$9),1,0))</f>
        <v/>
      </c>
    </row>
    <row r="15086">
      <c r="A15086" s="11" t="n"/>
      <c r="B15086" s="11" t="n"/>
      <c r="C15086" s="11" t="n"/>
      <c r="E15086" s="12">
        <f>IF($A15086="","",IF(ISNUMBER($A15086),$A15086,IFERROR(DATEVALUE($A15086),"")))</f>
        <v/>
      </c>
      <c r="F15086" s="12">
        <f>IF($B15086="","",IF(ISNUMBER($B15086),HOUR($B15086)*2+MINUTE($B15086)/30,IFERROR(VALUE(LEFT($B15086,FIND(":",$B15086)-1))*2+VALUE(MID($B15086,FIND(":",$B15086)+1,2))/30,"")))</f>
        <v/>
      </c>
      <c r="G15086" s="12">
        <f>IF($E15086="","",IF(WEEKDAY($E15086,2)&lt;6,1,0))</f>
        <v/>
      </c>
      <c r="H15086" s="12">
        <f>IF(OR($E15086="",$F15086=""),"",IF(AND($G15086=1,$F15086&gt;='Working Hours'!$C$8,$F15086&lt;'Working Hours'!$C$9),1,0))</f>
        <v/>
      </c>
    </row>
    <row r="15087">
      <c r="A15087" s="11" t="n"/>
      <c r="B15087" s="11" t="n"/>
      <c r="C15087" s="11" t="n"/>
      <c r="E15087" s="12">
        <f>IF($A15087="","",IF(ISNUMBER($A15087),$A15087,IFERROR(DATEVALUE($A15087),"")))</f>
        <v/>
      </c>
      <c r="F15087" s="12">
        <f>IF($B15087="","",IF(ISNUMBER($B15087),HOUR($B15087)*2+MINUTE($B15087)/30,IFERROR(VALUE(LEFT($B15087,FIND(":",$B15087)-1))*2+VALUE(MID($B15087,FIND(":",$B15087)+1,2))/30,"")))</f>
        <v/>
      </c>
      <c r="G15087" s="12">
        <f>IF($E15087="","",IF(WEEKDAY($E15087,2)&lt;6,1,0))</f>
        <v/>
      </c>
      <c r="H15087" s="12">
        <f>IF(OR($E15087="",$F15087=""),"",IF(AND($G15087=1,$F15087&gt;='Working Hours'!$C$8,$F15087&lt;'Working Hours'!$C$9),1,0))</f>
        <v/>
      </c>
    </row>
    <row r="15088">
      <c r="A15088" s="11" t="n"/>
      <c r="B15088" s="11" t="n"/>
      <c r="C15088" s="11" t="n"/>
      <c r="E15088" s="12">
        <f>IF($A15088="","",IF(ISNUMBER($A15088),$A15088,IFERROR(DATEVALUE($A15088),"")))</f>
        <v/>
      </c>
      <c r="F15088" s="12">
        <f>IF($B15088="","",IF(ISNUMBER($B15088),HOUR($B15088)*2+MINUTE($B15088)/30,IFERROR(VALUE(LEFT($B15088,FIND(":",$B15088)-1))*2+VALUE(MID($B15088,FIND(":",$B15088)+1,2))/30,"")))</f>
        <v/>
      </c>
      <c r="G15088" s="12">
        <f>IF($E15088="","",IF(WEEKDAY($E15088,2)&lt;6,1,0))</f>
        <v/>
      </c>
      <c r="H15088" s="12">
        <f>IF(OR($E15088="",$F15088=""),"",IF(AND($G15088=1,$F15088&gt;='Working Hours'!$C$8,$F15088&lt;'Working Hours'!$C$9),1,0))</f>
        <v/>
      </c>
    </row>
    <row r="15089">
      <c r="A15089" s="11" t="n"/>
      <c r="B15089" s="11" t="n"/>
      <c r="C15089" s="11" t="n"/>
      <c r="E15089" s="12">
        <f>IF($A15089="","",IF(ISNUMBER($A15089),$A15089,IFERROR(DATEVALUE($A15089),"")))</f>
        <v/>
      </c>
      <c r="F15089" s="12">
        <f>IF($B15089="","",IF(ISNUMBER($B15089),HOUR($B15089)*2+MINUTE($B15089)/30,IFERROR(VALUE(LEFT($B15089,FIND(":",$B15089)-1))*2+VALUE(MID($B15089,FIND(":",$B15089)+1,2))/30,"")))</f>
        <v/>
      </c>
      <c r="G15089" s="12">
        <f>IF($E15089="","",IF(WEEKDAY($E15089,2)&lt;6,1,0))</f>
        <v/>
      </c>
      <c r="H15089" s="12">
        <f>IF(OR($E15089="",$F15089=""),"",IF(AND($G15089=1,$F15089&gt;='Working Hours'!$C$8,$F15089&lt;'Working Hours'!$C$9),1,0))</f>
        <v/>
      </c>
    </row>
    <row r="15090">
      <c r="A15090" s="11" t="n"/>
      <c r="B15090" s="11" t="n"/>
      <c r="C15090" s="11" t="n"/>
      <c r="E15090" s="12">
        <f>IF($A15090="","",IF(ISNUMBER($A15090),$A15090,IFERROR(DATEVALUE($A15090),"")))</f>
        <v/>
      </c>
      <c r="F15090" s="12">
        <f>IF($B15090="","",IF(ISNUMBER($B15090),HOUR($B15090)*2+MINUTE($B15090)/30,IFERROR(VALUE(LEFT($B15090,FIND(":",$B15090)-1))*2+VALUE(MID($B15090,FIND(":",$B15090)+1,2))/30,"")))</f>
        <v/>
      </c>
      <c r="G15090" s="12">
        <f>IF($E15090="","",IF(WEEKDAY($E15090,2)&lt;6,1,0))</f>
        <v/>
      </c>
      <c r="H15090" s="12">
        <f>IF(OR($E15090="",$F15090=""),"",IF(AND($G15090=1,$F15090&gt;='Working Hours'!$C$8,$F15090&lt;'Working Hours'!$C$9),1,0))</f>
        <v/>
      </c>
    </row>
    <row r="15091">
      <c r="A15091" s="11" t="n"/>
      <c r="B15091" s="11" t="n"/>
      <c r="C15091" s="11" t="n"/>
      <c r="E15091" s="12">
        <f>IF($A15091="","",IF(ISNUMBER($A15091),$A15091,IFERROR(DATEVALUE($A15091),"")))</f>
        <v/>
      </c>
      <c r="F15091" s="12">
        <f>IF($B15091="","",IF(ISNUMBER($B15091),HOUR($B15091)*2+MINUTE($B15091)/30,IFERROR(VALUE(LEFT($B15091,FIND(":",$B15091)-1))*2+VALUE(MID($B15091,FIND(":",$B15091)+1,2))/30,"")))</f>
        <v/>
      </c>
      <c r="G15091" s="12">
        <f>IF($E15091="","",IF(WEEKDAY($E15091,2)&lt;6,1,0))</f>
        <v/>
      </c>
      <c r="H15091" s="12">
        <f>IF(OR($E15091="",$F15091=""),"",IF(AND($G15091=1,$F15091&gt;='Working Hours'!$C$8,$F15091&lt;'Working Hours'!$C$9),1,0))</f>
        <v/>
      </c>
    </row>
    <row r="15092">
      <c r="A15092" s="11" t="n"/>
      <c r="B15092" s="11" t="n"/>
      <c r="C15092" s="11" t="n"/>
      <c r="E15092" s="12">
        <f>IF($A15092="","",IF(ISNUMBER($A15092),$A15092,IFERROR(DATEVALUE($A15092),"")))</f>
        <v/>
      </c>
      <c r="F15092" s="12">
        <f>IF($B15092="","",IF(ISNUMBER($B15092),HOUR($B15092)*2+MINUTE($B15092)/30,IFERROR(VALUE(LEFT($B15092,FIND(":",$B15092)-1))*2+VALUE(MID($B15092,FIND(":",$B15092)+1,2))/30,"")))</f>
        <v/>
      </c>
      <c r="G15092" s="12">
        <f>IF($E15092="","",IF(WEEKDAY($E15092,2)&lt;6,1,0))</f>
        <v/>
      </c>
      <c r="H15092" s="12">
        <f>IF(OR($E15092="",$F15092=""),"",IF(AND($G15092=1,$F15092&gt;='Working Hours'!$C$8,$F15092&lt;'Working Hours'!$C$9),1,0))</f>
        <v/>
      </c>
    </row>
    <row r="15093">
      <c r="A15093" s="11" t="n"/>
      <c r="B15093" s="11" t="n"/>
      <c r="C15093" s="11" t="n"/>
      <c r="E15093" s="12">
        <f>IF($A15093="","",IF(ISNUMBER($A15093),$A15093,IFERROR(DATEVALUE($A15093),"")))</f>
        <v/>
      </c>
      <c r="F15093" s="12">
        <f>IF($B15093="","",IF(ISNUMBER($B15093),HOUR($B15093)*2+MINUTE($B15093)/30,IFERROR(VALUE(LEFT($B15093,FIND(":",$B15093)-1))*2+VALUE(MID($B15093,FIND(":",$B15093)+1,2))/30,"")))</f>
        <v/>
      </c>
      <c r="G15093" s="12">
        <f>IF($E15093="","",IF(WEEKDAY($E15093,2)&lt;6,1,0))</f>
        <v/>
      </c>
      <c r="H15093" s="12">
        <f>IF(OR($E15093="",$F15093=""),"",IF(AND($G15093=1,$F15093&gt;='Working Hours'!$C$8,$F15093&lt;'Working Hours'!$C$9),1,0))</f>
        <v/>
      </c>
    </row>
    <row r="15094">
      <c r="A15094" s="11" t="n"/>
      <c r="B15094" s="11" t="n"/>
      <c r="C15094" s="11" t="n"/>
      <c r="E15094" s="12">
        <f>IF($A15094="","",IF(ISNUMBER($A15094),$A15094,IFERROR(DATEVALUE($A15094),"")))</f>
        <v/>
      </c>
      <c r="F15094" s="12">
        <f>IF($B15094="","",IF(ISNUMBER($B15094),HOUR($B15094)*2+MINUTE($B15094)/30,IFERROR(VALUE(LEFT($B15094,FIND(":",$B15094)-1))*2+VALUE(MID($B15094,FIND(":",$B15094)+1,2))/30,"")))</f>
        <v/>
      </c>
      <c r="G15094" s="12">
        <f>IF($E15094="","",IF(WEEKDAY($E15094,2)&lt;6,1,0))</f>
        <v/>
      </c>
      <c r="H15094" s="12">
        <f>IF(OR($E15094="",$F15094=""),"",IF(AND($G15094=1,$F15094&gt;='Working Hours'!$C$8,$F15094&lt;'Working Hours'!$C$9),1,0))</f>
        <v/>
      </c>
    </row>
    <row r="15095">
      <c r="A15095" s="11" t="n"/>
      <c r="B15095" s="11" t="n"/>
      <c r="C15095" s="11" t="n"/>
      <c r="E15095" s="12">
        <f>IF($A15095="","",IF(ISNUMBER($A15095),$A15095,IFERROR(DATEVALUE($A15095),"")))</f>
        <v/>
      </c>
      <c r="F15095" s="12">
        <f>IF($B15095="","",IF(ISNUMBER($B15095),HOUR($B15095)*2+MINUTE($B15095)/30,IFERROR(VALUE(LEFT($B15095,FIND(":",$B15095)-1))*2+VALUE(MID($B15095,FIND(":",$B15095)+1,2))/30,"")))</f>
        <v/>
      </c>
      <c r="G15095" s="12">
        <f>IF($E15095="","",IF(WEEKDAY($E15095,2)&lt;6,1,0))</f>
        <v/>
      </c>
      <c r="H15095" s="12">
        <f>IF(OR($E15095="",$F15095=""),"",IF(AND($G15095=1,$F15095&gt;='Working Hours'!$C$8,$F15095&lt;'Working Hours'!$C$9),1,0))</f>
        <v/>
      </c>
    </row>
    <row r="15096">
      <c r="A15096" s="11" t="n"/>
      <c r="B15096" s="11" t="n"/>
      <c r="C15096" s="11" t="n"/>
      <c r="E15096" s="12">
        <f>IF($A15096="","",IF(ISNUMBER($A15096),$A15096,IFERROR(DATEVALUE($A15096),"")))</f>
        <v/>
      </c>
      <c r="F15096" s="12">
        <f>IF($B15096="","",IF(ISNUMBER($B15096),HOUR($B15096)*2+MINUTE($B15096)/30,IFERROR(VALUE(LEFT($B15096,FIND(":",$B15096)-1))*2+VALUE(MID($B15096,FIND(":",$B15096)+1,2))/30,"")))</f>
        <v/>
      </c>
      <c r="G15096" s="12">
        <f>IF($E15096="","",IF(WEEKDAY($E15096,2)&lt;6,1,0))</f>
        <v/>
      </c>
      <c r="H15096" s="12">
        <f>IF(OR($E15096="",$F15096=""),"",IF(AND($G15096=1,$F15096&gt;='Working Hours'!$C$8,$F15096&lt;'Working Hours'!$C$9),1,0))</f>
        <v/>
      </c>
    </row>
    <row r="15097">
      <c r="A15097" s="11" t="n"/>
      <c r="B15097" s="11" t="n"/>
      <c r="C15097" s="11" t="n"/>
      <c r="E15097" s="12">
        <f>IF($A15097="","",IF(ISNUMBER($A15097),$A15097,IFERROR(DATEVALUE($A15097),"")))</f>
        <v/>
      </c>
      <c r="F15097" s="12">
        <f>IF($B15097="","",IF(ISNUMBER($B15097),HOUR($B15097)*2+MINUTE($B15097)/30,IFERROR(VALUE(LEFT($B15097,FIND(":",$B15097)-1))*2+VALUE(MID($B15097,FIND(":",$B15097)+1,2))/30,"")))</f>
        <v/>
      </c>
      <c r="G15097" s="12">
        <f>IF($E15097="","",IF(WEEKDAY($E15097,2)&lt;6,1,0))</f>
        <v/>
      </c>
      <c r="H15097" s="12">
        <f>IF(OR($E15097="",$F15097=""),"",IF(AND($G15097=1,$F15097&gt;='Working Hours'!$C$8,$F15097&lt;'Working Hours'!$C$9),1,0))</f>
        <v/>
      </c>
    </row>
    <row r="15098">
      <c r="A15098" s="11" t="n"/>
      <c r="B15098" s="11" t="n"/>
      <c r="C15098" s="11" t="n"/>
      <c r="E15098" s="12">
        <f>IF($A15098="","",IF(ISNUMBER($A15098),$A15098,IFERROR(DATEVALUE($A15098),"")))</f>
        <v/>
      </c>
      <c r="F15098" s="12">
        <f>IF($B15098="","",IF(ISNUMBER($B15098),HOUR($B15098)*2+MINUTE($B15098)/30,IFERROR(VALUE(LEFT($B15098,FIND(":",$B15098)-1))*2+VALUE(MID($B15098,FIND(":",$B15098)+1,2))/30,"")))</f>
        <v/>
      </c>
      <c r="G15098" s="12">
        <f>IF($E15098="","",IF(WEEKDAY($E15098,2)&lt;6,1,0))</f>
        <v/>
      </c>
      <c r="H15098" s="12">
        <f>IF(OR($E15098="",$F15098=""),"",IF(AND($G15098=1,$F15098&gt;='Working Hours'!$C$8,$F15098&lt;'Working Hours'!$C$9),1,0))</f>
        <v/>
      </c>
    </row>
    <row r="15099">
      <c r="A15099" s="11" t="n"/>
      <c r="B15099" s="11" t="n"/>
      <c r="C15099" s="11" t="n"/>
      <c r="E15099" s="12">
        <f>IF($A15099="","",IF(ISNUMBER($A15099),$A15099,IFERROR(DATEVALUE($A15099),"")))</f>
        <v/>
      </c>
      <c r="F15099" s="12">
        <f>IF($B15099="","",IF(ISNUMBER($B15099),HOUR($B15099)*2+MINUTE($B15099)/30,IFERROR(VALUE(LEFT($B15099,FIND(":",$B15099)-1))*2+VALUE(MID($B15099,FIND(":",$B15099)+1,2))/30,"")))</f>
        <v/>
      </c>
      <c r="G15099" s="12">
        <f>IF($E15099="","",IF(WEEKDAY($E15099,2)&lt;6,1,0))</f>
        <v/>
      </c>
      <c r="H15099" s="12">
        <f>IF(OR($E15099="",$F15099=""),"",IF(AND($G15099=1,$F15099&gt;='Working Hours'!$C$8,$F15099&lt;'Working Hours'!$C$9),1,0))</f>
        <v/>
      </c>
    </row>
    <row r="15100">
      <c r="A15100" s="11" t="n"/>
      <c r="B15100" s="11" t="n"/>
      <c r="C15100" s="11" t="n"/>
      <c r="E15100" s="12">
        <f>IF($A15100="","",IF(ISNUMBER($A15100),$A15100,IFERROR(DATEVALUE($A15100),"")))</f>
        <v/>
      </c>
      <c r="F15100" s="12">
        <f>IF($B15100="","",IF(ISNUMBER($B15100),HOUR($B15100)*2+MINUTE($B15100)/30,IFERROR(VALUE(LEFT($B15100,FIND(":",$B15100)-1))*2+VALUE(MID($B15100,FIND(":",$B15100)+1,2))/30,"")))</f>
        <v/>
      </c>
      <c r="G15100" s="12">
        <f>IF($E15100="","",IF(WEEKDAY($E15100,2)&lt;6,1,0))</f>
        <v/>
      </c>
      <c r="H15100" s="12">
        <f>IF(OR($E15100="",$F15100=""),"",IF(AND($G15100=1,$F15100&gt;='Working Hours'!$C$8,$F15100&lt;'Working Hours'!$C$9),1,0))</f>
        <v/>
      </c>
    </row>
    <row r="15101">
      <c r="A15101" s="11" t="n"/>
      <c r="B15101" s="11" t="n"/>
      <c r="C15101" s="11" t="n"/>
      <c r="E15101" s="12">
        <f>IF($A15101="","",IF(ISNUMBER($A15101),$A15101,IFERROR(DATEVALUE($A15101),"")))</f>
        <v/>
      </c>
      <c r="F15101" s="12">
        <f>IF($B15101="","",IF(ISNUMBER($B15101),HOUR($B15101)*2+MINUTE($B15101)/30,IFERROR(VALUE(LEFT($B15101,FIND(":",$B15101)-1))*2+VALUE(MID($B15101,FIND(":",$B15101)+1,2))/30,"")))</f>
        <v/>
      </c>
      <c r="G15101" s="12">
        <f>IF($E15101="","",IF(WEEKDAY($E15101,2)&lt;6,1,0))</f>
        <v/>
      </c>
      <c r="H15101" s="12">
        <f>IF(OR($E15101="",$F15101=""),"",IF(AND($G15101=1,$F15101&gt;='Working Hours'!$C$8,$F15101&lt;'Working Hours'!$C$9),1,0))</f>
        <v/>
      </c>
    </row>
    <row r="15102">
      <c r="A15102" s="11" t="n"/>
      <c r="B15102" s="11" t="n"/>
      <c r="C15102" s="11" t="n"/>
      <c r="E15102" s="12">
        <f>IF($A15102="","",IF(ISNUMBER($A15102),$A15102,IFERROR(DATEVALUE($A15102),"")))</f>
        <v/>
      </c>
      <c r="F15102" s="12">
        <f>IF($B15102="","",IF(ISNUMBER($B15102),HOUR($B15102)*2+MINUTE($B15102)/30,IFERROR(VALUE(LEFT($B15102,FIND(":",$B15102)-1))*2+VALUE(MID($B15102,FIND(":",$B15102)+1,2))/30,"")))</f>
        <v/>
      </c>
      <c r="G15102" s="12">
        <f>IF($E15102="","",IF(WEEKDAY($E15102,2)&lt;6,1,0))</f>
        <v/>
      </c>
      <c r="H15102" s="12">
        <f>IF(OR($E15102="",$F15102=""),"",IF(AND($G15102=1,$F15102&gt;='Working Hours'!$C$8,$F15102&lt;'Working Hours'!$C$9),1,0))</f>
        <v/>
      </c>
    </row>
    <row r="15103">
      <c r="A15103" s="11" t="n"/>
      <c r="B15103" s="11" t="n"/>
      <c r="C15103" s="11" t="n"/>
      <c r="E15103" s="12">
        <f>IF($A15103="","",IF(ISNUMBER($A15103),$A15103,IFERROR(DATEVALUE($A15103),"")))</f>
        <v/>
      </c>
      <c r="F15103" s="12">
        <f>IF($B15103="","",IF(ISNUMBER($B15103),HOUR($B15103)*2+MINUTE($B15103)/30,IFERROR(VALUE(LEFT($B15103,FIND(":",$B15103)-1))*2+VALUE(MID($B15103,FIND(":",$B15103)+1,2))/30,"")))</f>
        <v/>
      </c>
      <c r="G15103" s="12">
        <f>IF($E15103="","",IF(WEEKDAY($E15103,2)&lt;6,1,0))</f>
        <v/>
      </c>
      <c r="H15103" s="12">
        <f>IF(OR($E15103="",$F15103=""),"",IF(AND($G15103=1,$F15103&gt;='Working Hours'!$C$8,$F15103&lt;'Working Hours'!$C$9),1,0))</f>
        <v/>
      </c>
    </row>
    <row r="15104">
      <c r="A15104" s="11" t="n"/>
      <c r="B15104" s="11" t="n"/>
      <c r="C15104" s="11" t="n"/>
      <c r="E15104" s="12">
        <f>IF($A15104="","",IF(ISNUMBER($A15104),$A15104,IFERROR(DATEVALUE($A15104),"")))</f>
        <v/>
      </c>
      <c r="F15104" s="12">
        <f>IF($B15104="","",IF(ISNUMBER($B15104),HOUR($B15104)*2+MINUTE($B15104)/30,IFERROR(VALUE(LEFT($B15104,FIND(":",$B15104)-1))*2+VALUE(MID($B15104,FIND(":",$B15104)+1,2))/30,"")))</f>
        <v/>
      </c>
      <c r="G15104" s="12">
        <f>IF($E15104="","",IF(WEEKDAY($E15104,2)&lt;6,1,0))</f>
        <v/>
      </c>
      <c r="H15104" s="12">
        <f>IF(OR($E15104="",$F15104=""),"",IF(AND($G15104=1,$F15104&gt;='Working Hours'!$C$8,$F15104&lt;'Working Hours'!$C$9),1,0))</f>
        <v/>
      </c>
    </row>
    <row r="15105">
      <c r="A15105" s="11" t="n"/>
      <c r="B15105" s="11" t="n"/>
      <c r="C15105" s="11" t="n"/>
      <c r="E15105" s="12">
        <f>IF($A15105="","",IF(ISNUMBER($A15105),$A15105,IFERROR(DATEVALUE($A15105),"")))</f>
        <v/>
      </c>
      <c r="F15105" s="12">
        <f>IF($B15105="","",IF(ISNUMBER($B15105),HOUR($B15105)*2+MINUTE($B15105)/30,IFERROR(VALUE(LEFT($B15105,FIND(":",$B15105)-1))*2+VALUE(MID($B15105,FIND(":",$B15105)+1,2))/30,"")))</f>
        <v/>
      </c>
      <c r="G15105" s="12">
        <f>IF($E15105="","",IF(WEEKDAY($E15105,2)&lt;6,1,0))</f>
        <v/>
      </c>
      <c r="H15105" s="12">
        <f>IF(OR($E15105="",$F15105=""),"",IF(AND($G15105=1,$F15105&gt;='Working Hours'!$C$8,$F15105&lt;'Working Hours'!$C$9),1,0))</f>
        <v/>
      </c>
    </row>
    <row r="15106">
      <c r="A15106" s="11" t="n"/>
      <c r="B15106" s="11" t="n"/>
      <c r="C15106" s="11" t="n"/>
      <c r="E15106" s="12">
        <f>IF($A15106="","",IF(ISNUMBER($A15106),$A15106,IFERROR(DATEVALUE($A15106),"")))</f>
        <v/>
      </c>
      <c r="F15106" s="12">
        <f>IF($B15106="","",IF(ISNUMBER($B15106),HOUR($B15106)*2+MINUTE($B15106)/30,IFERROR(VALUE(LEFT($B15106,FIND(":",$B15106)-1))*2+VALUE(MID($B15106,FIND(":",$B15106)+1,2))/30,"")))</f>
        <v/>
      </c>
      <c r="G15106" s="12">
        <f>IF($E15106="","",IF(WEEKDAY($E15106,2)&lt;6,1,0))</f>
        <v/>
      </c>
      <c r="H15106" s="12">
        <f>IF(OR($E15106="",$F15106=""),"",IF(AND($G15106=1,$F15106&gt;='Working Hours'!$C$8,$F15106&lt;'Working Hours'!$C$9),1,0))</f>
        <v/>
      </c>
    </row>
    <row r="15107">
      <c r="A15107" s="11" t="n"/>
      <c r="B15107" s="11" t="n"/>
      <c r="C15107" s="11" t="n"/>
      <c r="E15107" s="12">
        <f>IF($A15107="","",IF(ISNUMBER($A15107),$A15107,IFERROR(DATEVALUE($A15107),"")))</f>
        <v/>
      </c>
      <c r="F15107" s="12">
        <f>IF($B15107="","",IF(ISNUMBER($B15107),HOUR($B15107)*2+MINUTE($B15107)/30,IFERROR(VALUE(LEFT($B15107,FIND(":",$B15107)-1))*2+VALUE(MID($B15107,FIND(":",$B15107)+1,2))/30,"")))</f>
        <v/>
      </c>
      <c r="G15107" s="12">
        <f>IF($E15107="","",IF(WEEKDAY($E15107,2)&lt;6,1,0))</f>
        <v/>
      </c>
      <c r="H15107" s="12">
        <f>IF(OR($E15107="",$F15107=""),"",IF(AND($G15107=1,$F15107&gt;='Working Hours'!$C$8,$F15107&lt;'Working Hours'!$C$9),1,0))</f>
        <v/>
      </c>
    </row>
    <row r="15108">
      <c r="A15108" s="11" t="n"/>
      <c r="B15108" s="11" t="n"/>
      <c r="C15108" s="11" t="n"/>
      <c r="E15108" s="12">
        <f>IF($A15108="","",IF(ISNUMBER($A15108),$A15108,IFERROR(DATEVALUE($A15108),"")))</f>
        <v/>
      </c>
      <c r="F15108" s="12">
        <f>IF($B15108="","",IF(ISNUMBER($B15108),HOUR($B15108)*2+MINUTE($B15108)/30,IFERROR(VALUE(LEFT($B15108,FIND(":",$B15108)-1))*2+VALUE(MID($B15108,FIND(":",$B15108)+1,2))/30,"")))</f>
        <v/>
      </c>
      <c r="G15108" s="12">
        <f>IF($E15108="","",IF(WEEKDAY($E15108,2)&lt;6,1,0))</f>
        <v/>
      </c>
      <c r="H15108" s="12">
        <f>IF(OR($E15108="",$F15108=""),"",IF(AND($G15108=1,$F15108&gt;='Working Hours'!$C$8,$F15108&lt;'Working Hours'!$C$9),1,0))</f>
        <v/>
      </c>
    </row>
    <row r="15109">
      <c r="A15109" s="11" t="n"/>
      <c r="B15109" s="11" t="n"/>
      <c r="C15109" s="11" t="n"/>
      <c r="E15109" s="12">
        <f>IF($A15109="","",IF(ISNUMBER($A15109),$A15109,IFERROR(DATEVALUE($A15109),"")))</f>
        <v/>
      </c>
      <c r="F15109" s="12">
        <f>IF($B15109="","",IF(ISNUMBER($B15109),HOUR($B15109)*2+MINUTE($B15109)/30,IFERROR(VALUE(LEFT($B15109,FIND(":",$B15109)-1))*2+VALUE(MID($B15109,FIND(":",$B15109)+1,2))/30,"")))</f>
        <v/>
      </c>
      <c r="G15109" s="12">
        <f>IF($E15109="","",IF(WEEKDAY($E15109,2)&lt;6,1,0))</f>
        <v/>
      </c>
      <c r="H15109" s="12">
        <f>IF(OR($E15109="",$F15109=""),"",IF(AND($G15109=1,$F15109&gt;='Working Hours'!$C$8,$F15109&lt;'Working Hours'!$C$9),1,0))</f>
        <v/>
      </c>
    </row>
    <row r="15110">
      <c r="A15110" s="11" t="n"/>
      <c r="B15110" s="11" t="n"/>
      <c r="C15110" s="11" t="n"/>
      <c r="E15110" s="12">
        <f>IF($A15110="","",IF(ISNUMBER($A15110),$A15110,IFERROR(DATEVALUE($A15110),"")))</f>
        <v/>
      </c>
      <c r="F15110" s="12">
        <f>IF($B15110="","",IF(ISNUMBER($B15110),HOUR($B15110)*2+MINUTE($B15110)/30,IFERROR(VALUE(LEFT($B15110,FIND(":",$B15110)-1))*2+VALUE(MID($B15110,FIND(":",$B15110)+1,2))/30,"")))</f>
        <v/>
      </c>
      <c r="G15110" s="12">
        <f>IF($E15110="","",IF(WEEKDAY($E15110,2)&lt;6,1,0))</f>
        <v/>
      </c>
      <c r="H15110" s="12">
        <f>IF(OR($E15110="",$F15110=""),"",IF(AND($G15110=1,$F15110&gt;='Working Hours'!$C$8,$F15110&lt;'Working Hours'!$C$9),1,0))</f>
        <v/>
      </c>
    </row>
    <row r="15111">
      <c r="A15111" s="11" t="n"/>
      <c r="B15111" s="11" t="n"/>
      <c r="C15111" s="11" t="n"/>
      <c r="E15111" s="12">
        <f>IF($A15111="","",IF(ISNUMBER($A15111),$A15111,IFERROR(DATEVALUE($A15111),"")))</f>
        <v/>
      </c>
      <c r="F15111" s="12">
        <f>IF($B15111="","",IF(ISNUMBER($B15111),HOUR($B15111)*2+MINUTE($B15111)/30,IFERROR(VALUE(LEFT($B15111,FIND(":",$B15111)-1))*2+VALUE(MID($B15111,FIND(":",$B15111)+1,2))/30,"")))</f>
        <v/>
      </c>
      <c r="G15111" s="12">
        <f>IF($E15111="","",IF(WEEKDAY($E15111,2)&lt;6,1,0))</f>
        <v/>
      </c>
      <c r="H15111" s="12">
        <f>IF(OR($E15111="",$F15111=""),"",IF(AND($G15111=1,$F15111&gt;='Working Hours'!$C$8,$F15111&lt;'Working Hours'!$C$9),1,0))</f>
        <v/>
      </c>
    </row>
    <row r="15112">
      <c r="A15112" s="11" t="n"/>
      <c r="B15112" s="11" t="n"/>
      <c r="C15112" s="11" t="n"/>
      <c r="E15112" s="12">
        <f>IF($A15112="","",IF(ISNUMBER($A15112),$A15112,IFERROR(DATEVALUE($A15112),"")))</f>
        <v/>
      </c>
      <c r="F15112" s="12">
        <f>IF($B15112="","",IF(ISNUMBER($B15112),HOUR($B15112)*2+MINUTE($B15112)/30,IFERROR(VALUE(LEFT($B15112,FIND(":",$B15112)-1))*2+VALUE(MID($B15112,FIND(":",$B15112)+1,2))/30,"")))</f>
        <v/>
      </c>
      <c r="G15112" s="12">
        <f>IF($E15112="","",IF(WEEKDAY($E15112,2)&lt;6,1,0))</f>
        <v/>
      </c>
      <c r="H15112" s="12">
        <f>IF(OR($E15112="",$F15112=""),"",IF(AND($G15112=1,$F15112&gt;='Working Hours'!$C$8,$F15112&lt;'Working Hours'!$C$9),1,0))</f>
        <v/>
      </c>
    </row>
    <row r="15113">
      <c r="A15113" s="11" t="n"/>
      <c r="B15113" s="11" t="n"/>
      <c r="C15113" s="11" t="n"/>
      <c r="E15113" s="12">
        <f>IF($A15113="","",IF(ISNUMBER($A15113),$A15113,IFERROR(DATEVALUE($A15113),"")))</f>
        <v/>
      </c>
      <c r="F15113" s="12">
        <f>IF($B15113="","",IF(ISNUMBER($B15113),HOUR($B15113)*2+MINUTE($B15113)/30,IFERROR(VALUE(LEFT($B15113,FIND(":",$B15113)-1))*2+VALUE(MID($B15113,FIND(":",$B15113)+1,2))/30,"")))</f>
        <v/>
      </c>
      <c r="G15113" s="12">
        <f>IF($E15113="","",IF(WEEKDAY($E15113,2)&lt;6,1,0))</f>
        <v/>
      </c>
      <c r="H15113" s="12">
        <f>IF(OR($E15113="",$F15113=""),"",IF(AND($G15113=1,$F15113&gt;='Working Hours'!$C$8,$F15113&lt;'Working Hours'!$C$9),1,0))</f>
        <v/>
      </c>
    </row>
    <row r="15114">
      <c r="A15114" s="11" t="n"/>
      <c r="B15114" s="11" t="n"/>
      <c r="C15114" s="11" t="n"/>
      <c r="E15114" s="12">
        <f>IF($A15114="","",IF(ISNUMBER($A15114),$A15114,IFERROR(DATEVALUE($A15114),"")))</f>
        <v/>
      </c>
      <c r="F15114" s="12">
        <f>IF($B15114="","",IF(ISNUMBER($B15114),HOUR($B15114)*2+MINUTE($B15114)/30,IFERROR(VALUE(LEFT($B15114,FIND(":",$B15114)-1))*2+VALUE(MID($B15114,FIND(":",$B15114)+1,2))/30,"")))</f>
        <v/>
      </c>
      <c r="G15114" s="12">
        <f>IF($E15114="","",IF(WEEKDAY($E15114,2)&lt;6,1,0))</f>
        <v/>
      </c>
      <c r="H15114" s="12">
        <f>IF(OR($E15114="",$F15114=""),"",IF(AND($G15114=1,$F15114&gt;='Working Hours'!$C$8,$F15114&lt;'Working Hours'!$C$9),1,0))</f>
        <v/>
      </c>
    </row>
    <row r="15115">
      <c r="A15115" s="11" t="n"/>
      <c r="B15115" s="11" t="n"/>
      <c r="C15115" s="11" t="n"/>
      <c r="E15115" s="12">
        <f>IF($A15115="","",IF(ISNUMBER($A15115),$A15115,IFERROR(DATEVALUE($A15115),"")))</f>
        <v/>
      </c>
      <c r="F15115" s="12">
        <f>IF($B15115="","",IF(ISNUMBER($B15115),HOUR($B15115)*2+MINUTE($B15115)/30,IFERROR(VALUE(LEFT($B15115,FIND(":",$B15115)-1))*2+VALUE(MID($B15115,FIND(":",$B15115)+1,2))/30,"")))</f>
        <v/>
      </c>
      <c r="G15115" s="12">
        <f>IF($E15115="","",IF(WEEKDAY($E15115,2)&lt;6,1,0))</f>
        <v/>
      </c>
      <c r="H15115" s="12">
        <f>IF(OR($E15115="",$F15115=""),"",IF(AND($G15115=1,$F15115&gt;='Working Hours'!$C$8,$F15115&lt;'Working Hours'!$C$9),1,0))</f>
        <v/>
      </c>
    </row>
    <row r="15116">
      <c r="A15116" s="11" t="n"/>
      <c r="B15116" s="11" t="n"/>
      <c r="C15116" s="11" t="n"/>
      <c r="E15116" s="12">
        <f>IF($A15116="","",IF(ISNUMBER($A15116),$A15116,IFERROR(DATEVALUE($A15116),"")))</f>
        <v/>
      </c>
      <c r="F15116" s="12">
        <f>IF($B15116="","",IF(ISNUMBER($B15116),HOUR($B15116)*2+MINUTE($B15116)/30,IFERROR(VALUE(LEFT($B15116,FIND(":",$B15116)-1))*2+VALUE(MID($B15116,FIND(":",$B15116)+1,2))/30,"")))</f>
        <v/>
      </c>
      <c r="G15116" s="12">
        <f>IF($E15116="","",IF(WEEKDAY($E15116,2)&lt;6,1,0))</f>
        <v/>
      </c>
      <c r="H15116" s="12">
        <f>IF(OR($E15116="",$F15116=""),"",IF(AND($G15116=1,$F15116&gt;='Working Hours'!$C$8,$F15116&lt;'Working Hours'!$C$9),1,0))</f>
        <v/>
      </c>
    </row>
    <row r="15117">
      <c r="A15117" s="11" t="n"/>
      <c r="B15117" s="11" t="n"/>
      <c r="C15117" s="11" t="n"/>
      <c r="E15117" s="12">
        <f>IF($A15117="","",IF(ISNUMBER($A15117),$A15117,IFERROR(DATEVALUE($A15117),"")))</f>
        <v/>
      </c>
      <c r="F15117" s="12">
        <f>IF($B15117="","",IF(ISNUMBER($B15117),HOUR($B15117)*2+MINUTE($B15117)/30,IFERROR(VALUE(LEFT($B15117,FIND(":",$B15117)-1))*2+VALUE(MID($B15117,FIND(":",$B15117)+1,2))/30,"")))</f>
        <v/>
      </c>
      <c r="G15117" s="12">
        <f>IF($E15117="","",IF(WEEKDAY($E15117,2)&lt;6,1,0))</f>
        <v/>
      </c>
      <c r="H15117" s="12">
        <f>IF(OR($E15117="",$F15117=""),"",IF(AND($G15117=1,$F15117&gt;='Working Hours'!$C$8,$F15117&lt;'Working Hours'!$C$9),1,0))</f>
        <v/>
      </c>
    </row>
    <row r="15118">
      <c r="A15118" s="11" t="n"/>
      <c r="B15118" s="11" t="n"/>
      <c r="C15118" s="11" t="n"/>
      <c r="E15118" s="12">
        <f>IF($A15118="","",IF(ISNUMBER($A15118),$A15118,IFERROR(DATEVALUE($A15118),"")))</f>
        <v/>
      </c>
      <c r="F15118" s="12">
        <f>IF($B15118="","",IF(ISNUMBER($B15118),HOUR($B15118)*2+MINUTE($B15118)/30,IFERROR(VALUE(LEFT($B15118,FIND(":",$B15118)-1))*2+VALUE(MID($B15118,FIND(":",$B15118)+1,2))/30,"")))</f>
        <v/>
      </c>
      <c r="G15118" s="12">
        <f>IF($E15118="","",IF(WEEKDAY($E15118,2)&lt;6,1,0))</f>
        <v/>
      </c>
      <c r="H15118" s="12">
        <f>IF(OR($E15118="",$F15118=""),"",IF(AND($G15118=1,$F15118&gt;='Working Hours'!$C$8,$F15118&lt;'Working Hours'!$C$9),1,0))</f>
        <v/>
      </c>
    </row>
    <row r="15119">
      <c r="A15119" s="11" t="n"/>
      <c r="B15119" s="11" t="n"/>
      <c r="C15119" s="11" t="n"/>
      <c r="E15119" s="12">
        <f>IF($A15119="","",IF(ISNUMBER($A15119),$A15119,IFERROR(DATEVALUE($A15119),"")))</f>
        <v/>
      </c>
      <c r="F15119" s="12">
        <f>IF($B15119="","",IF(ISNUMBER($B15119),HOUR($B15119)*2+MINUTE($B15119)/30,IFERROR(VALUE(LEFT($B15119,FIND(":",$B15119)-1))*2+VALUE(MID($B15119,FIND(":",$B15119)+1,2))/30,"")))</f>
        <v/>
      </c>
      <c r="G15119" s="12">
        <f>IF($E15119="","",IF(WEEKDAY($E15119,2)&lt;6,1,0))</f>
        <v/>
      </c>
      <c r="H15119" s="12">
        <f>IF(OR($E15119="",$F15119=""),"",IF(AND($G15119=1,$F15119&gt;='Working Hours'!$C$8,$F15119&lt;'Working Hours'!$C$9),1,0))</f>
        <v/>
      </c>
    </row>
    <row r="15120">
      <c r="A15120" s="11" t="n"/>
      <c r="B15120" s="11" t="n"/>
      <c r="C15120" s="11" t="n"/>
      <c r="E15120" s="12">
        <f>IF($A15120="","",IF(ISNUMBER($A15120),$A15120,IFERROR(DATEVALUE($A15120),"")))</f>
        <v/>
      </c>
      <c r="F15120" s="12">
        <f>IF($B15120="","",IF(ISNUMBER($B15120),HOUR($B15120)*2+MINUTE($B15120)/30,IFERROR(VALUE(LEFT($B15120,FIND(":",$B15120)-1))*2+VALUE(MID($B15120,FIND(":",$B15120)+1,2))/30,"")))</f>
        <v/>
      </c>
      <c r="G15120" s="12">
        <f>IF($E15120="","",IF(WEEKDAY($E15120,2)&lt;6,1,0))</f>
        <v/>
      </c>
      <c r="H15120" s="12">
        <f>IF(OR($E15120="",$F15120=""),"",IF(AND($G15120=1,$F15120&gt;='Working Hours'!$C$8,$F15120&lt;'Working Hours'!$C$9),1,0))</f>
        <v/>
      </c>
    </row>
    <row r="15121">
      <c r="A15121" s="11" t="n"/>
      <c r="B15121" s="11" t="n"/>
      <c r="C15121" s="11" t="n"/>
      <c r="E15121" s="12">
        <f>IF($A15121="","",IF(ISNUMBER($A15121),$A15121,IFERROR(DATEVALUE($A15121),"")))</f>
        <v/>
      </c>
      <c r="F15121" s="12">
        <f>IF($B15121="","",IF(ISNUMBER($B15121),HOUR($B15121)*2+MINUTE($B15121)/30,IFERROR(VALUE(LEFT($B15121,FIND(":",$B15121)-1))*2+VALUE(MID($B15121,FIND(":",$B15121)+1,2))/30,"")))</f>
        <v/>
      </c>
      <c r="G15121" s="12">
        <f>IF($E15121="","",IF(WEEKDAY($E15121,2)&lt;6,1,0))</f>
        <v/>
      </c>
      <c r="H15121" s="12">
        <f>IF(OR($E15121="",$F15121=""),"",IF(AND($G15121=1,$F15121&gt;='Working Hours'!$C$8,$F15121&lt;'Working Hours'!$C$9),1,0))</f>
        <v/>
      </c>
    </row>
    <row r="15122">
      <c r="A15122" s="11" t="n"/>
      <c r="B15122" s="11" t="n"/>
      <c r="C15122" s="11" t="n"/>
      <c r="E15122" s="12">
        <f>IF($A15122="","",IF(ISNUMBER($A15122),$A15122,IFERROR(DATEVALUE($A15122),"")))</f>
        <v/>
      </c>
      <c r="F15122" s="12">
        <f>IF($B15122="","",IF(ISNUMBER($B15122),HOUR($B15122)*2+MINUTE($B15122)/30,IFERROR(VALUE(LEFT($B15122,FIND(":",$B15122)-1))*2+VALUE(MID($B15122,FIND(":",$B15122)+1,2))/30,"")))</f>
        <v/>
      </c>
      <c r="G15122" s="12">
        <f>IF($E15122="","",IF(WEEKDAY($E15122,2)&lt;6,1,0))</f>
        <v/>
      </c>
      <c r="H15122" s="12">
        <f>IF(OR($E15122="",$F15122=""),"",IF(AND($G15122=1,$F15122&gt;='Working Hours'!$C$8,$F15122&lt;'Working Hours'!$C$9),1,0))</f>
        <v/>
      </c>
    </row>
    <row r="15123">
      <c r="A15123" s="11" t="n"/>
      <c r="B15123" s="11" t="n"/>
      <c r="C15123" s="11" t="n"/>
      <c r="E15123" s="12">
        <f>IF($A15123="","",IF(ISNUMBER($A15123),$A15123,IFERROR(DATEVALUE($A15123),"")))</f>
        <v/>
      </c>
      <c r="F15123" s="12">
        <f>IF($B15123="","",IF(ISNUMBER($B15123),HOUR($B15123)*2+MINUTE($B15123)/30,IFERROR(VALUE(LEFT($B15123,FIND(":",$B15123)-1))*2+VALUE(MID($B15123,FIND(":",$B15123)+1,2))/30,"")))</f>
        <v/>
      </c>
      <c r="G15123" s="12">
        <f>IF($E15123="","",IF(WEEKDAY($E15123,2)&lt;6,1,0))</f>
        <v/>
      </c>
      <c r="H15123" s="12">
        <f>IF(OR($E15123="",$F15123=""),"",IF(AND($G15123=1,$F15123&gt;='Working Hours'!$C$8,$F15123&lt;'Working Hours'!$C$9),1,0))</f>
        <v/>
      </c>
    </row>
    <row r="15124">
      <c r="A15124" s="11" t="n"/>
      <c r="B15124" s="11" t="n"/>
      <c r="C15124" s="11" t="n"/>
      <c r="E15124" s="12">
        <f>IF($A15124="","",IF(ISNUMBER($A15124),$A15124,IFERROR(DATEVALUE($A15124),"")))</f>
        <v/>
      </c>
      <c r="F15124" s="12">
        <f>IF($B15124="","",IF(ISNUMBER($B15124),HOUR($B15124)*2+MINUTE($B15124)/30,IFERROR(VALUE(LEFT($B15124,FIND(":",$B15124)-1))*2+VALUE(MID($B15124,FIND(":",$B15124)+1,2))/30,"")))</f>
        <v/>
      </c>
      <c r="G15124" s="12">
        <f>IF($E15124="","",IF(WEEKDAY($E15124,2)&lt;6,1,0))</f>
        <v/>
      </c>
      <c r="H15124" s="12">
        <f>IF(OR($E15124="",$F15124=""),"",IF(AND($G15124=1,$F15124&gt;='Working Hours'!$C$8,$F15124&lt;'Working Hours'!$C$9),1,0))</f>
        <v/>
      </c>
    </row>
    <row r="15125">
      <c r="A15125" s="11" t="n"/>
      <c r="B15125" s="11" t="n"/>
      <c r="C15125" s="11" t="n"/>
      <c r="E15125" s="12">
        <f>IF($A15125="","",IF(ISNUMBER($A15125),$A15125,IFERROR(DATEVALUE($A15125),"")))</f>
        <v/>
      </c>
      <c r="F15125" s="12">
        <f>IF($B15125="","",IF(ISNUMBER($B15125),HOUR($B15125)*2+MINUTE($B15125)/30,IFERROR(VALUE(LEFT($B15125,FIND(":",$B15125)-1))*2+VALUE(MID($B15125,FIND(":",$B15125)+1,2))/30,"")))</f>
        <v/>
      </c>
      <c r="G15125" s="12">
        <f>IF($E15125="","",IF(WEEKDAY($E15125,2)&lt;6,1,0))</f>
        <v/>
      </c>
      <c r="H15125" s="12">
        <f>IF(OR($E15125="",$F15125=""),"",IF(AND($G15125=1,$F15125&gt;='Working Hours'!$C$8,$F15125&lt;'Working Hours'!$C$9),1,0))</f>
        <v/>
      </c>
    </row>
    <row r="15126">
      <c r="A15126" s="11" t="n"/>
      <c r="B15126" s="11" t="n"/>
      <c r="C15126" s="11" t="n"/>
      <c r="E15126" s="12">
        <f>IF($A15126="","",IF(ISNUMBER($A15126),$A15126,IFERROR(DATEVALUE($A15126),"")))</f>
        <v/>
      </c>
      <c r="F15126" s="12">
        <f>IF($B15126="","",IF(ISNUMBER($B15126),HOUR($B15126)*2+MINUTE($B15126)/30,IFERROR(VALUE(LEFT($B15126,FIND(":",$B15126)-1))*2+VALUE(MID($B15126,FIND(":",$B15126)+1,2))/30,"")))</f>
        <v/>
      </c>
      <c r="G15126" s="12">
        <f>IF($E15126="","",IF(WEEKDAY($E15126,2)&lt;6,1,0))</f>
        <v/>
      </c>
      <c r="H15126" s="12">
        <f>IF(OR($E15126="",$F15126=""),"",IF(AND($G15126=1,$F15126&gt;='Working Hours'!$C$8,$F15126&lt;'Working Hours'!$C$9),1,0))</f>
        <v/>
      </c>
    </row>
    <row r="15127">
      <c r="A15127" s="11" t="n"/>
      <c r="B15127" s="11" t="n"/>
      <c r="C15127" s="11" t="n"/>
      <c r="E15127" s="12">
        <f>IF($A15127="","",IF(ISNUMBER($A15127),$A15127,IFERROR(DATEVALUE($A15127),"")))</f>
        <v/>
      </c>
      <c r="F15127" s="12">
        <f>IF($B15127="","",IF(ISNUMBER($B15127),HOUR($B15127)*2+MINUTE($B15127)/30,IFERROR(VALUE(LEFT($B15127,FIND(":",$B15127)-1))*2+VALUE(MID($B15127,FIND(":",$B15127)+1,2))/30,"")))</f>
        <v/>
      </c>
      <c r="G15127" s="12">
        <f>IF($E15127="","",IF(WEEKDAY($E15127,2)&lt;6,1,0))</f>
        <v/>
      </c>
      <c r="H15127" s="12">
        <f>IF(OR($E15127="",$F15127=""),"",IF(AND($G15127=1,$F15127&gt;='Working Hours'!$C$8,$F15127&lt;'Working Hours'!$C$9),1,0))</f>
        <v/>
      </c>
    </row>
    <row r="15128">
      <c r="A15128" s="11" t="n"/>
      <c r="B15128" s="11" t="n"/>
      <c r="C15128" s="11" t="n"/>
      <c r="E15128" s="12">
        <f>IF($A15128="","",IF(ISNUMBER($A15128),$A15128,IFERROR(DATEVALUE($A15128),"")))</f>
        <v/>
      </c>
      <c r="F15128" s="12">
        <f>IF($B15128="","",IF(ISNUMBER($B15128),HOUR($B15128)*2+MINUTE($B15128)/30,IFERROR(VALUE(LEFT($B15128,FIND(":",$B15128)-1))*2+VALUE(MID($B15128,FIND(":",$B15128)+1,2))/30,"")))</f>
        <v/>
      </c>
      <c r="G15128" s="12">
        <f>IF($E15128="","",IF(WEEKDAY($E15128,2)&lt;6,1,0))</f>
        <v/>
      </c>
      <c r="H15128" s="12">
        <f>IF(OR($E15128="",$F15128=""),"",IF(AND($G15128=1,$F15128&gt;='Working Hours'!$C$8,$F15128&lt;'Working Hours'!$C$9),1,0))</f>
        <v/>
      </c>
    </row>
    <row r="15129">
      <c r="A15129" s="11" t="n"/>
      <c r="B15129" s="11" t="n"/>
      <c r="C15129" s="11" t="n"/>
      <c r="E15129" s="12">
        <f>IF($A15129="","",IF(ISNUMBER($A15129),$A15129,IFERROR(DATEVALUE($A15129),"")))</f>
        <v/>
      </c>
      <c r="F15129" s="12">
        <f>IF($B15129="","",IF(ISNUMBER($B15129),HOUR($B15129)*2+MINUTE($B15129)/30,IFERROR(VALUE(LEFT($B15129,FIND(":",$B15129)-1))*2+VALUE(MID($B15129,FIND(":",$B15129)+1,2))/30,"")))</f>
        <v/>
      </c>
      <c r="G15129" s="12">
        <f>IF($E15129="","",IF(WEEKDAY($E15129,2)&lt;6,1,0))</f>
        <v/>
      </c>
      <c r="H15129" s="12">
        <f>IF(OR($E15129="",$F15129=""),"",IF(AND($G15129=1,$F15129&gt;='Working Hours'!$C$8,$F15129&lt;'Working Hours'!$C$9),1,0))</f>
        <v/>
      </c>
    </row>
    <row r="15130">
      <c r="A15130" s="11" t="n"/>
      <c r="B15130" s="11" t="n"/>
      <c r="C15130" s="11" t="n"/>
      <c r="E15130" s="12">
        <f>IF($A15130="","",IF(ISNUMBER($A15130),$A15130,IFERROR(DATEVALUE($A15130),"")))</f>
        <v/>
      </c>
      <c r="F15130" s="12">
        <f>IF($B15130="","",IF(ISNUMBER($B15130),HOUR($B15130)*2+MINUTE($B15130)/30,IFERROR(VALUE(LEFT($B15130,FIND(":",$B15130)-1))*2+VALUE(MID($B15130,FIND(":",$B15130)+1,2))/30,"")))</f>
        <v/>
      </c>
      <c r="G15130" s="12">
        <f>IF($E15130="","",IF(WEEKDAY($E15130,2)&lt;6,1,0))</f>
        <v/>
      </c>
      <c r="H15130" s="12">
        <f>IF(OR($E15130="",$F15130=""),"",IF(AND($G15130=1,$F15130&gt;='Working Hours'!$C$8,$F15130&lt;'Working Hours'!$C$9),1,0))</f>
        <v/>
      </c>
    </row>
    <row r="15131">
      <c r="A15131" s="11" t="n"/>
      <c r="B15131" s="11" t="n"/>
      <c r="C15131" s="11" t="n"/>
      <c r="E15131" s="12">
        <f>IF($A15131="","",IF(ISNUMBER($A15131),$A15131,IFERROR(DATEVALUE($A15131),"")))</f>
        <v/>
      </c>
      <c r="F15131" s="12">
        <f>IF($B15131="","",IF(ISNUMBER($B15131),HOUR($B15131)*2+MINUTE($B15131)/30,IFERROR(VALUE(LEFT($B15131,FIND(":",$B15131)-1))*2+VALUE(MID($B15131,FIND(":",$B15131)+1,2))/30,"")))</f>
        <v/>
      </c>
      <c r="G15131" s="12">
        <f>IF($E15131="","",IF(WEEKDAY($E15131,2)&lt;6,1,0))</f>
        <v/>
      </c>
      <c r="H15131" s="12">
        <f>IF(OR($E15131="",$F15131=""),"",IF(AND($G15131=1,$F15131&gt;='Working Hours'!$C$8,$F15131&lt;'Working Hours'!$C$9),1,0))</f>
        <v/>
      </c>
    </row>
    <row r="15132">
      <c r="A15132" s="11" t="n"/>
      <c r="B15132" s="11" t="n"/>
      <c r="C15132" s="11" t="n"/>
      <c r="E15132" s="12">
        <f>IF($A15132="","",IF(ISNUMBER($A15132),$A15132,IFERROR(DATEVALUE($A15132),"")))</f>
        <v/>
      </c>
      <c r="F15132" s="12">
        <f>IF($B15132="","",IF(ISNUMBER($B15132),HOUR($B15132)*2+MINUTE($B15132)/30,IFERROR(VALUE(LEFT($B15132,FIND(":",$B15132)-1))*2+VALUE(MID($B15132,FIND(":",$B15132)+1,2))/30,"")))</f>
        <v/>
      </c>
      <c r="G15132" s="12">
        <f>IF($E15132="","",IF(WEEKDAY($E15132,2)&lt;6,1,0))</f>
        <v/>
      </c>
      <c r="H15132" s="12">
        <f>IF(OR($E15132="",$F15132=""),"",IF(AND($G15132=1,$F15132&gt;='Working Hours'!$C$8,$F15132&lt;'Working Hours'!$C$9),1,0))</f>
        <v/>
      </c>
    </row>
    <row r="15133">
      <c r="A15133" s="11" t="n"/>
      <c r="B15133" s="11" t="n"/>
      <c r="C15133" s="11" t="n"/>
      <c r="E15133" s="12">
        <f>IF($A15133="","",IF(ISNUMBER($A15133),$A15133,IFERROR(DATEVALUE($A15133),"")))</f>
        <v/>
      </c>
      <c r="F15133" s="12">
        <f>IF($B15133="","",IF(ISNUMBER($B15133),HOUR($B15133)*2+MINUTE($B15133)/30,IFERROR(VALUE(LEFT($B15133,FIND(":",$B15133)-1))*2+VALUE(MID($B15133,FIND(":",$B15133)+1,2))/30,"")))</f>
        <v/>
      </c>
      <c r="G15133" s="12">
        <f>IF($E15133="","",IF(WEEKDAY($E15133,2)&lt;6,1,0))</f>
        <v/>
      </c>
      <c r="H15133" s="12">
        <f>IF(OR($E15133="",$F15133=""),"",IF(AND($G15133=1,$F15133&gt;='Working Hours'!$C$8,$F15133&lt;'Working Hours'!$C$9),1,0))</f>
        <v/>
      </c>
    </row>
    <row r="15134">
      <c r="A15134" s="11" t="n"/>
      <c r="B15134" s="11" t="n"/>
      <c r="C15134" s="11" t="n"/>
      <c r="E15134" s="12">
        <f>IF($A15134="","",IF(ISNUMBER($A15134),$A15134,IFERROR(DATEVALUE($A15134),"")))</f>
        <v/>
      </c>
      <c r="F15134" s="12">
        <f>IF($B15134="","",IF(ISNUMBER($B15134),HOUR($B15134)*2+MINUTE($B15134)/30,IFERROR(VALUE(LEFT($B15134,FIND(":",$B15134)-1))*2+VALUE(MID($B15134,FIND(":",$B15134)+1,2))/30,"")))</f>
        <v/>
      </c>
      <c r="G15134" s="12">
        <f>IF($E15134="","",IF(WEEKDAY($E15134,2)&lt;6,1,0))</f>
        <v/>
      </c>
      <c r="H15134" s="12">
        <f>IF(OR($E15134="",$F15134=""),"",IF(AND($G15134=1,$F15134&gt;='Working Hours'!$C$8,$F15134&lt;'Working Hours'!$C$9),1,0))</f>
        <v/>
      </c>
    </row>
    <row r="15135">
      <c r="A15135" s="11" t="n"/>
      <c r="B15135" s="11" t="n"/>
      <c r="C15135" s="11" t="n"/>
      <c r="E15135" s="12">
        <f>IF($A15135="","",IF(ISNUMBER($A15135),$A15135,IFERROR(DATEVALUE($A15135),"")))</f>
        <v/>
      </c>
      <c r="F15135" s="12">
        <f>IF($B15135="","",IF(ISNUMBER($B15135),HOUR($B15135)*2+MINUTE($B15135)/30,IFERROR(VALUE(LEFT($B15135,FIND(":",$B15135)-1))*2+VALUE(MID($B15135,FIND(":",$B15135)+1,2))/30,"")))</f>
        <v/>
      </c>
      <c r="G15135" s="12">
        <f>IF($E15135="","",IF(WEEKDAY($E15135,2)&lt;6,1,0))</f>
        <v/>
      </c>
      <c r="H15135" s="12">
        <f>IF(OR($E15135="",$F15135=""),"",IF(AND($G15135=1,$F15135&gt;='Working Hours'!$C$8,$F15135&lt;'Working Hours'!$C$9),1,0))</f>
        <v/>
      </c>
    </row>
    <row r="15136">
      <c r="A15136" s="11" t="n"/>
      <c r="B15136" s="11" t="n"/>
      <c r="C15136" s="11" t="n"/>
      <c r="E15136" s="12">
        <f>IF($A15136="","",IF(ISNUMBER($A15136),$A15136,IFERROR(DATEVALUE($A15136),"")))</f>
        <v/>
      </c>
      <c r="F15136" s="12">
        <f>IF($B15136="","",IF(ISNUMBER($B15136),HOUR($B15136)*2+MINUTE($B15136)/30,IFERROR(VALUE(LEFT($B15136,FIND(":",$B15136)-1))*2+VALUE(MID($B15136,FIND(":",$B15136)+1,2))/30,"")))</f>
        <v/>
      </c>
      <c r="G15136" s="12">
        <f>IF($E15136="","",IF(WEEKDAY($E15136,2)&lt;6,1,0))</f>
        <v/>
      </c>
      <c r="H15136" s="12">
        <f>IF(OR($E15136="",$F15136=""),"",IF(AND($G15136=1,$F15136&gt;='Working Hours'!$C$8,$F15136&lt;'Working Hours'!$C$9),1,0))</f>
        <v/>
      </c>
    </row>
    <row r="15137">
      <c r="A15137" s="11" t="n"/>
      <c r="B15137" s="11" t="n"/>
      <c r="C15137" s="11" t="n"/>
      <c r="E15137" s="12">
        <f>IF($A15137="","",IF(ISNUMBER($A15137),$A15137,IFERROR(DATEVALUE($A15137),"")))</f>
        <v/>
      </c>
      <c r="F15137" s="12">
        <f>IF($B15137="","",IF(ISNUMBER($B15137),HOUR($B15137)*2+MINUTE($B15137)/30,IFERROR(VALUE(LEFT($B15137,FIND(":",$B15137)-1))*2+VALUE(MID($B15137,FIND(":",$B15137)+1,2))/30,"")))</f>
        <v/>
      </c>
      <c r="G15137" s="12">
        <f>IF($E15137="","",IF(WEEKDAY($E15137,2)&lt;6,1,0))</f>
        <v/>
      </c>
      <c r="H15137" s="12">
        <f>IF(OR($E15137="",$F15137=""),"",IF(AND($G15137=1,$F15137&gt;='Working Hours'!$C$8,$F15137&lt;'Working Hours'!$C$9),1,0))</f>
        <v/>
      </c>
    </row>
    <row r="15138">
      <c r="A15138" s="11" t="n"/>
      <c r="B15138" s="11" t="n"/>
      <c r="C15138" s="11" t="n"/>
      <c r="E15138" s="12">
        <f>IF($A15138="","",IF(ISNUMBER($A15138),$A15138,IFERROR(DATEVALUE($A15138),"")))</f>
        <v/>
      </c>
      <c r="F15138" s="12">
        <f>IF($B15138="","",IF(ISNUMBER($B15138),HOUR($B15138)*2+MINUTE($B15138)/30,IFERROR(VALUE(LEFT($B15138,FIND(":",$B15138)-1))*2+VALUE(MID($B15138,FIND(":",$B15138)+1,2))/30,"")))</f>
        <v/>
      </c>
      <c r="G15138" s="12">
        <f>IF($E15138="","",IF(WEEKDAY($E15138,2)&lt;6,1,0))</f>
        <v/>
      </c>
      <c r="H15138" s="12">
        <f>IF(OR($E15138="",$F15138=""),"",IF(AND($G15138=1,$F15138&gt;='Working Hours'!$C$8,$F15138&lt;'Working Hours'!$C$9),1,0))</f>
        <v/>
      </c>
    </row>
    <row r="15139">
      <c r="A15139" s="11" t="n"/>
      <c r="B15139" s="11" t="n"/>
      <c r="C15139" s="11" t="n"/>
      <c r="E15139" s="12">
        <f>IF($A15139="","",IF(ISNUMBER($A15139),$A15139,IFERROR(DATEVALUE($A15139),"")))</f>
        <v/>
      </c>
      <c r="F15139" s="12">
        <f>IF($B15139="","",IF(ISNUMBER($B15139),HOUR($B15139)*2+MINUTE($B15139)/30,IFERROR(VALUE(LEFT($B15139,FIND(":",$B15139)-1))*2+VALUE(MID($B15139,FIND(":",$B15139)+1,2))/30,"")))</f>
        <v/>
      </c>
      <c r="G15139" s="12">
        <f>IF($E15139="","",IF(WEEKDAY($E15139,2)&lt;6,1,0))</f>
        <v/>
      </c>
      <c r="H15139" s="12">
        <f>IF(OR($E15139="",$F15139=""),"",IF(AND($G15139=1,$F15139&gt;='Working Hours'!$C$8,$F15139&lt;'Working Hours'!$C$9),1,0))</f>
        <v/>
      </c>
    </row>
    <row r="15140">
      <c r="A15140" s="11" t="n"/>
      <c r="B15140" s="11" t="n"/>
      <c r="C15140" s="11" t="n"/>
      <c r="E15140" s="12">
        <f>IF($A15140="","",IF(ISNUMBER($A15140),$A15140,IFERROR(DATEVALUE($A15140),"")))</f>
        <v/>
      </c>
      <c r="F15140" s="12">
        <f>IF($B15140="","",IF(ISNUMBER($B15140),HOUR($B15140)*2+MINUTE($B15140)/30,IFERROR(VALUE(LEFT($B15140,FIND(":",$B15140)-1))*2+VALUE(MID($B15140,FIND(":",$B15140)+1,2))/30,"")))</f>
        <v/>
      </c>
      <c r="G15140" s="12">
        <f>IF($E15140="","",IF(WEEKDAY($E15140,2)&lt;6,1,0))</f>
        <v/>
      </c>
      <c r="H15140" s="12">
        <f>IF(OR($E15140="",$F15140=""),"",IF(AND($G15140=1,$F15140&gt;='Working Hours'!$C$8,$F15140&lt;'Working Hours'!$C$9),1,0))</f>
        <v/>
      </c>
    </row>
    <row r="15141">
      <c r="A15141" s="11" t="n"/>
      <c r="B15141" s="11" t="n"/>
      <c r="C15141" s="11" t="n"/>
      <c r="E15141" s="12">
        <f>IF($A15141="","",IF(ISNUMBER($A15141),$A15141,IFERROR(DATEVALUE($A15141),"")))</f>
        <v/>
      </c>
      <c r="F15141" s="12">
        <f>IF($B15141="","",IF(ISNUMBER($B15141),HOUR($B15141)*2+MINUTE($B15141)/30,IFERROR(VALUE(LEFT($B15141,FIND(":",$B15141)-1))*2+VALUE(MID($B15141,FIND(":",$B15141)+1,2))/30,"")))</f>
        <v/>
      </c>
      <c r="G15141" s="12">
        <f>IF($E15141="","",IF(WEEKDAY($E15141,2)&lt;6,1,0))</f>
        <v/>
      </c>
      <c r="H15141" s="12">
        <f>IF(OR($E15141="",$F15141=""),"",IF(AND($G15141=1,$F15141&gt;='Working Hours'!$C$8,$F15141&lt;'Working Hours'!$C$9),1,0))</f>
        <v/>
      </c>
    </row>
    <row r="15142">
      <c r="A15142" s="11" t="n"/>
      <c r="B15142" s="11" t="n"/>
      <c r="C15142" s="11" t="n"/>
      <c r="E15142" s="12">
        <f>IF($A15142="","",IF(ISNUMBER($A15142),$A15142,IFERROR(DATEVALUE($A15142),"")))</f>
        <v/>
      </c>
      <c r="F15142" s="12">
        <f>IF($B15142="","",IF(ISNUMBER($B15142),HOUR($B15142)*2+MINUTE($B15142)/30,IFERROR(VALUE(LEFT($B15142,FIND(":",$B15142)-1))*2+VALUE(MID($B15142,FIND(":",$B15142)+1,2))/30,"")))</f>
        <v/>
      </c>
      <c r="G15142" s="12">
        <f>IF($E15142="","",IF(WEEKDAY($E15142,2)&lt;6,1,0))</f>
        <v/>
      </c>
      <c r="H15142" s="12">
        <f>IF(OR($E15142="",$F15142=""),"",IF(AND($G15142=1,$F15142&gt;='Working Hours'!$C$8,$F15142&lt;'Working Hours'!$C$9),1,0))</f>
        <v/>
      </c>
    </row>
    <row r="15143">
      <c r="A15143" s="11" t="n"/>
      <c r="B15143" s="11" t="n"/>
      <c r="C15143" s="11" t="n"/>
      <c r="E15143" s="12">
        <f>IF($A15143="","",IF(ISNUMBER($A15143),$A15143,IFERROR(DATEVALUE($A15143),"")))</f>
        <v/>
      </c>
      <c r="F15143" s="12">
        <f>IF($B15143="","",IF(ISNUMBER($B15143),HOUR($B15143)*2+MINUTE($B15143)/30,IFERROR(VALUE(LEFT($B15143,FIND(":",$B15143)-1))*2+VALUE(MID($B15143,FIND(":",$B15143)+1,2))/30,"")))</f>
        <v/>
      </c>
      <c r="G15143" s="12">
        <f>IF($E15143="","",IF(WEEKDAY($E15143,2)&lt;6,1,0))</f>
        <v/>
      </c>
      <c r="H15143" s="12">
        <f>IF(OR($E15143="",$F15143=""),"",IF(AND($G15143=1,$F15143&gt;='Working Hours'!$C$8,$F15143&lt;'Working Hours'!$C$9),1,0))</f>
        <v/>
      </c>
    </row>
    <row r="15144">
      <c r="A15144" s="11" t="n"/>
      <c r="B15144" s="11" t="n"/>
      <c r="C15144" s="11" t="n"/>
      <c r="E15144" s="12">
        <f>IF($A15144="","",IF(ISNUMBER($A15144),$A15144,IFERROR(DATEVALUE($A15144),"")))</f>
        <v/>
      </c>
      <c r="F15144" s="12">
        <f>IF($B15144="","",IF(ISNUMBER($B15144),HOUR($B15144)*2+MINUTE($B15144)/30,IFERROR(VALUE(LEFT($B15144,FIND(":",$B15144)-1))*2+VALUE(MID($B15144,FIND(":",$B15144)+1,2))/30,"")))</f>
        <v/>
      </c>
      <c r="G15144" s="12">
        <f>IF($E15144="","",IF(WEEKDAY($E15144,2)&lt;6,1,0))</f>
        <v/>
      </c>
      <c r="H15144" s="12">
        <f>IF(OR($E15144="",$F15144=""),"",IF(AND($G15144=1,$F15144&gt;='Working Hours'!$C$8,$F15144&lt;'Working Hours'!$C$9),1,0))</f>
        <v/>
      </c>
    </row>
    <row r="15145">
      <c r="A15145" s="11" t="n"/>
      <c r="B15145" s="11" t="n"/>
      <c r="C15145" s="11" t="n"/>
      <c r="E15145" s="12">
        <f>IF($A15145="","",IF(ISNUMBER($A15145),$A15145,IFERROR(DATEVALUE($A15145),"")))</f>
        <v/>
      </c>
      <c r="F15145" s="12">
        <f>IF($B15145="","",IF(ISNUMBER($B15145),HOUR($B15145)*2+MINUTE($B15145)/30,IFERROR(VALUE(LEFT($B15145,FIND(":",$B15145)-1))*2+VALUE(MID($B15145,FIND(":",$B15145)+1,2))/30,"")))</f>
        <v/>
      </c>
      <c r="G15145" s="12">
        <f>IF($E15145="","",IF(WEEKDAY($E15145,2)&lt;6,1,0))</f>
        <v/>
      </c>
      <c r="H15145" s="12">
        <f>IF(OR($E15145="",$F15145=""),"",IF(AND($G15145=1,$F15145&gt;='Working Hours'!$C$8,$F15145&lt;'Working Hours'!$C$9),1,0))</f>
        <v/>
      </c>
    </row>
    <row r="15146">
      <c r="A15146" s="11" t="n"/>
      <c r="B15146" s="11" t="n"/>
      <c r="C15146" s="11" t="n"/>
      <c r="E15146" s="12">
        <f>IF($A15146="","",IF(ISNUMBER($A15146),$A15146,IFERROR(DATEVALUE($A15146),"")))</f>
        <v/>
      </c>
      <c r="F15146" s="12">
        <f>IF($B15146="","",IF(ISNUMBER($B15146),HOUR($B15146)*2+MINUTE($B15146)/30,IFERROR(VALUE(LEFT($B15146,FIND(":",$B15146)-1))*2+VALUE(MID($B15146,FIND(":",$B15146)+1,2))/30,"")))</f>
        <v/>
      </c>
      <c r="G15146" s="12">
        <f>IF($E15146="","",IF(WEEKDAY($E15146,2)&lt;6,1,0))</f>
        <v/>
      </c>
      <c r="H15146" s="12">
        <f>IF(OR($E15146="",$F15146=""),"",IF(AND($G15146=1,$F15146&gt;='Working Hours'!$C$8,$F15146&lt;'Working Hours'!$C$9),1,0))</f>
        <v/>
      </c>
    </row>
    <row r="15147">
      <c r="A15147" s="11" t="n"/>
      <c r="B15147" s="11" t="n"/>
      <c r="C15147" s="11" t="n"/>
      <c r="E15147" s="12">
        <f>IF($A15147="","",IF(ISNUMBER($A15147),$A15147,IFERROR(DATEVALUE($A15147),"")))</f>
        <v/>
      </c>
      <c r="F15147" s="12">
        <f>IF($B15147="","",IF(ISNUMBER($B15147),HOUR($B15147)*2+MINUTE($B15147)/30,IFERROR(VALUE(LEFT($B15147,FIND(":",$B15147)-1))*2+VALUE(MID($B15147,FIND(":",$B15147)+1,2))/30,"")))</f>
        <v/>
      </c>
      <c r="G15147" s="12">
        <f>IF($E15147="","",IF(WEEKDAY($E15147,2)&lt;6,1,0))</f>
        <v/>
      </c>
      <c r="H15147" s="12">
        <f>IF(OR($E15147="",$F15147=""),"",IF(AND($G15147=1,$F15147&gt;='Working Hours'!$C$8,$F15147&lt;'Working Hours'!$C$9),1,0))</f>
        <v/>
      </c>
    </row>
    <row r="15148">
      <c r="A15148" s="11" t="n"/>
      <c r="B15148" s="11" t="n"/>
      <c r="C15148" s="11" t="n"/>
      <c r="E15148" s="12">
        <f>IF($A15148="","",IF(ISNUMBER($A15148),$A15148,IFERROR(DATEVALUE($A15148),"")))</f>
        <v/>
      </c>
      <c r="F15148" s="12">
        <f>IF($B15148="","",IF(ISNUMBER($B15148),HOUR($B15148)*2+MINUTE($B15148)/30,IFERROR(VALUE(LEFT($B15148,FIND(":",$B15148)-1))*2+VALUE(MID($B15148,FIND(":",$B15148)+1,2))/30,"")))</f>
        <v/>
      </c>
      <c r="G15148" s="12">
        <f>IF($E15148="","",IF(WEEKDAY($E15148,2)&lt;6,1,0))</f>
        <v/>
      </c>
      <c r="H15148" s="12">
        <f>IF(OR($E15148="",$F15148=""),"",IF(AND($G15148=1,$F15148&gt;='Working Hours'!$C$8,$F15148&lt;'Working Hours'!$C$9),1,0))</f>
        <v/>
      </c>
    </row>
    <row r="15149">
      <c r="A15149" s="11" t="n"/>
      <c r="B15149" s="11" t="n"/>
      <c r="C15149" s="11" t="n"/>
      <c r="E15149" s="12">
        <f>IF($A15149="","",IF(ISNUMBER($A15149),$A15149,IFERROR(DATEVALUE($A15149),"")))</f>
        <v/>
      </c>
      <c r="F15149" s="12">
        <f>IF($B15149="","",IF(ISNUMBER($B15149),HOUR($B15149)*2+MINUTE($B15149)/30,IFERROR(VALUE(LEFT($B15149,FIND(":",$B15149)-1))*2+VALUE(MID($B15149,FIND(":",$B15149)+1,2))/30,"")))</f>
        <v/>
      </c>
      <c r="G15149" s="12">
        <f>IF($E15149="","",IF(WEEKDAY($E15149,2)&lt;6,1,0))</f>
        <v/>
      </c>
      <c r="H15149" s="12">
        <f>IF(OR($E15149="",$F15149=""),"",IF(AND($G15149=1,$F15149&gt;='Working Hours'!$C$8,$F15149&lt;'Working Hours'!$C$9),1,0))</f>
        <v/>
      </c>
    </row>
    <row r="15150">
      <c r="A15150" s="11" t="n"/>
      <c r="B15150" s="11" t="n"/>
      <c r="C15150" s="11" t="n"/>
      <c r="E15150" s="12">
        <f>IF($A15150="","",IF(ISNUMBER($A15150),$A15150,IFERROR(DATEVALUE($A15150),"")))</f>
        <v/>
      </c>
      <c r="F15150" s="12">
        <f>IF($B15150="","",IF(ISNUMBER($B15150),HOUR($B15150)*2+MINUTE($B15150)/30,IFERROR(VALUE(LEFT($B15150,FIND(":",$B15150)-1))*2+VALUE(MID($B15150,FIND(":",$B15150)+1,2))/30,"")))</f>
        <v/>
      </c>
      <c r="G15150" s="12">
        <f>IF($E15150="","",IF(WEEKDAY($E15150,2)&lt;6,1,0))</f>
        <v/>
      </c>
      <c r="H15150" s="12">
        <f>IF(OR($E15150="",$F15150=""),"",IF(AND($G15150=1,$F15150&gt;='Working Hours'!$C$8,$F15150&lt;'Working Hours'!$C$9),1,0))</f>
        <v/>
      </c>
    </row>
    <row r="15151">
      <c r="A15151" s="11" t="n"/>
      <c r="B15151" s="11" t="n"/>
      <c r="C15151" s="11" t="n"/>
      <c r="E15151" s="12">
        <f>IF($A15151="","",IF(ISNUMBER($A15151),$A15151,IFERROR(DATEVALUE($A15151),"")))</f>
        <v/>
      </c>
      <c r="F15151" s="12">
        <f>IF($B15151="","",IF(ISNUMBER($B15151),HOUR($B15151)*2+MINUTE($B15151)/30,IFERROR(VALUE(LEFT($B15151,FIND(":",$B15151)-1))*2+VALUE(MID($B15151,FIND(":",$B15151)+1,2))/30,"")))</f>
        <v/>
      </c>
      <c r="G15151" s="12">
        <f>IF($E15151="","",IF(WEEKDAY($E15151,2)&lt;6,1,0))</f>
        <v/>
      </c>
      <c r="H15151" s="12">
        <f>IF(OR($E15151="",$F15151=""),"",IF(AND($G15151=1,$F15151&gt;='Working Hours'!$C$8,$F15151&lt;'Working Hours'!$C$9),1,0))</f>
        <v/>
      </c>
    </row>
    <row r="15152">
      <c r="A15152" s="11" t="n"/>
      <c r="B15152" s="11" t="n"/>
      <c r="C15152" s="11" t="n"/>
      <c r="E15152" s="12">
        <f>IF($A15152="","",IF(ISNUMBER($A15152),$A15152,IFERROR(DATEVALUE($A15152),"")))</f>
        <v/>
      </c>
      <c r="F15152" s="12">
        <f>IF($B15152="","",IF(ISNUMBER($B15152),HOUR($B15152)*2+MINUTE($B15152)/30,IFERROR(VALUE(LEFT($B15152,FIND(":",$B15152)-1))*2+VALUE(MID($B15152,FIND(":",$B15152)+1,2))/30,"")))</f>
        <v/>
      </c>
      <c r="G15152" s="12">
        <f>IF($E15152="","",IF(WEEKDAY($E15152,2)&lt;6,1,0))</f>
        <v/>
      </c>
      <c r="H15152" s="12">
        <f>IF(OR($E15152="",$F15152=""),"",IF(AND($G15152=1,$F15152&gt;='Working Hours'!$C$8,$F15152&lt;'Working Hours'!$C$9),1,0))</f>
        <v/>
      </c>
    </row>
    <row r="15153">
      <c r="A15153" s="11" t="n"/>
      <c r="B15153" s="11" t="n"/>
      <c r="C15153" s="11" t="n"/>
      <c r="E15153" s="12">
        <f>IF($A15153="","",IF(ISNUMBER($A15153),$A15153,IFERROR(DATEVALUE($A15153),"")))</f>
        <v/>
      </c>
      <c r="F15153" s="12">
        <f>IF($B15153="","",IF(ISNUMBER($B15153),HOUR($B15153)*2+MINUTE($B15153)/30,IFERROR(VALUE(LEFT($B15153,FIND(":",$B15153)-1))*2+VALUE(MID($B15153,FIND(":",$B15153)+1,2))/30,"")))</f>
        <v/>
      </c>
      <c r="G15153" s="12">
        <f>IF($E15153="","",IF(WEEKDAY($E15153,2)&lt;6,1,0))</f>
        <v/>
      </c>
      <c r="H15153" s="12">
        <f>IF(OR($E15153="",$F15153=""),"",IF(AND($G15153=1,$F15153&gt;='Working Hours'!$C$8,$F15153&lt;'Working Hours'!$C$9),1,0))</f>
        <v/>
      </c>
    </row>
    <row r="15154">
      <c r="A15154" s="11" t="n"/>
      <c r="B15154" s="11" t="n"/>
      <c r="C15154" s="11" t="n"/>
      <c r="E15154" s="12">
        <f>IF($A15154="","",IF(ISNUMBER($A15154),$A15154,IFERROR(DATEVALUE($A15154),"")))</f>
        <v/>
      </c>
      <c r="F15154" s="12">
        <f>IF($B15154="","",IF(ISNUMBER($B15154),HOUR($B15154)*2+MINUTE($B15154)/30,IFERROR(VALUE(LEFT($B15154,FIND(":",$B15154)-1))*2+VALUE(MID($B15154,FIND(":",$B15154)+1,2))/30,"")))</f>
        <v/>
      </c>
      <c r="G15154" s="12">
        <f>IF($E15154="","",IF(WEEKDAY($E15154,2)&lt;6,1,0))</f>
        <v/>
      </c>
      <c r="H15154" s="12">
        <f>IF(OR($E15154="",$F15154=""),"",IF(AND($G15154=1,$F15154&gt;='Working Hours'!$C$8,$F15154&lt;'Working Hours'!$C$9),1,0))</f>
        <v/>
      </c>
    </row>
    <row r="15155">
      <c r="A15155" s="11" t="n"/>
      <c r="B15155" s="11" t="n"/>
      <c r="C15155" s="11" t="n"/>
      <c r="E15155" s="12">
        <f>IF($A15155="","",IF(ISNUMBER($A15155),$A15155,IFERROR(DATEVALUE($A15155),"")))</f>
        <v/>
      </c>
      <c r="F15155" s="12">
        <f>IF($B15155="","",IF(ISNUMBER($B15155),HOUR($B15155)*2+MINUTE($B15155)/30,IFERROR(VALUE(LEFT($B15155,FIND(":",$B15155)-1))*2+VALUE(MID($B15155,FIND(":",$B15155)+1,2))/30,"")))</f>
        <v/>
      </c>
      <c r="G15155" s="12">
        <f>IF($E15155="","",IF(WEEKDAY($E15155,2)&lt;6,1,0))</f>
        <v/>
      </c>
      <c r="H15155" s="12">
        <f>IF(OR($E15155="",$F15155=""),"",IF(AND($G15155=1,$F15155&gt;='Working Hours'!$C$8,$F15155&lt;'Working Hours'!$C$9),1,0))</f>
        <v/>
      </c>
    </row>
    <row r="15156">
      <c r="A15156" s="11" t="n"/>
      <c r="B15156" s="11" t="n"/>
      <c r="C15156" s="11" t="n"/>
      <c r="E15156" s="12">
        <f>IF($A15156="","",IF(ISNUMBER($A15156),$A15156,IFERROR(DATEVALUE($A15156),"")))</f>
        <v/>
      </c>
      <c r="F15156" s="12">
        <f>IF($B15156="","",IF(ISNUMBER($B15156),HOUR($B15156)*2+MINUTE($B15156)/30,IFERROR(VALUE(LEFT($B15156,FIND(":",$B15156)-1))*2+VALUE(MID($B15156,FIND(":",$B15156)+1,2))/30,"")))</f>
        <v/>
      </c>
      <c r="G15156" s="12">
        <f>IF($E15156="","",IF(WEEKDAY($E15156,2)&lt;6,1,0))</f>
        <v/>
      </c>
      <c r="H15156" s="12">
        <f>IF(OR($E15156="",$F15156=""),"",IF(AND($G15156=1,$F15156&gt;='Working Hours'!$C$8,$F15156&lt;'Working Hours'!$C$9),1,0))</f>
        <v/>
      </c>
    </row>
    <row r="15157">
      <c r="A15157" s="11" t="n"/>
      <c r="B15157" s="11" t="n"/>
      <c r="C15157" s="11" t="n"/>
      <c r="E15157" s="12">
        <f>IF($A15157="","",IF(ISNUMBER($A15157),$A15157,IFERROR(DATEVALUE($A15157),"")))</f>
        <v/>
      </c>
      <c r="F15157" s="12">
        <f>IF($B15157="","",IF(ISNUMBER($B15157),HOUR($B15157)*2+MINUTE($B15157)/30,IFERROR(VALUE(LEFT($B15157,FIND(":",$B15157)-1))*2+VALUE(MID($B15157,FIND(":",$B15157)+1,2))/30,"")))</f>
        <v/>
      </c>
      <c r="G15157" s="12">
        <f>IF($E15157="","",IF(WEEKDAY($E15157,2)&lt;6,1,0))</f>
        <v/>
      </c>
      <c r="H15157" s="12">
        <f>IF(OR($E15157="",$F15157=""),"",IF(AND($G15157=1,$F15157&gt;='Working Hours'!$C$8,$F15157&lt;'Working Hours'!$C$9),1,0))</f>
        <v/>
      </c>
    </row>
    <row r="15158">
      <c r="A15158" s="11" t="n"/>
      <c r="B15158" s="11" t="n"/>
      <c r="C15158" s="11" t="n"/>
      <c r="E15158" s="12">
        <f>IF($A15158="","",IF(ISNUMBER($A15158),$A15158,IFERROR(DATEVALUE($A15158),"")))</f>
        <v/>
      </c>
      <c r="F15158" s="12">
        <f>IF($B15158="","",IF(ISNUMBER($B15158),HOUR($B15158)*2+MINUTE($B15158)/30,IFERROR(VALUE(LEFT($B15158,FIND(":",$B15158)-1))*2+VALUE(MID($B15158,FIND(":",$B15158)+1,2))/30,"")))</f>
        <v/>
      </c>
      <c r="G15158" s="12">
        <f>IF($E15158="","",IF(WEEKDAY($E15158,2)&lt;6,1,0))</f>
        <v/>
      </c>
      <c r="H15158" s="12">
        <f>IF(OR($E15158="",$F15158=""),"",IF(AND($G15158=1,$F15158&gt;='Working Hours'!$C$8,$F15158&lt;'Working Hours'!$C$9),1,0))</f>
        <v/>
      </c>
    </row>
    <row r="15159">
      <c r="A15159" s="11" t="n"/>
      <c r="B15159" s="11" t="n"/>
      <c r="C15159" s="11" t="n"/>
      <c r="E15159" s="12">
        <f>IF($A15159="","",IF(ISNUMBER($A15159),$A15159,IFERROR(DATEVALUE($A15159),"")))</f>
        <v/>
      </c>
      <c r="F15159" s="12">
        <f>IF($B15159="","",IF(ISNUMBER($B15159),HOUR($B15159)*2+MINUTE($B15159)/30,IFERROR(VALUE(LEFT($B15159,FIND(":",$B15159)-1))*2+VALUE(MID($B15159,FIND(":",$B15159)+1,2))/30,"")))</f>
        <v/>
      </c>
      <c r="G15159" s="12">
        <f>IF($E15159="","",IF(WEEKDAY($E15159,2)&lt;6,1,0))</f>
        <v/>
      </c>
      <c r="H15159" s="12">
        <f>IF(OR($E15159="",$F15159=""),"",IF(AND($G15159=1,$F15159&gt;='Working Hours'!$C$8,$F15159&lt;'Working Hours'!$C$9),1,0))</f>
        <v/>
      </c>
    </row>
    <row r="15160">
      <c r="A15160" s="11" t="n"/>
      <c r="B15160" s="11" t="n"/>
      <c r="C15160" s="11" t="n"/>
      <c r="E15160" s="12">
        <f>IF($A15160="","",IF(ISNUMBER($A15160),$A15160,IFERROR(DATEVALUE($A15160),"")))</f>
        <v/>
      </c>
      <c r="F15160" s="12">
        <f>IF($B15160="","",IF(ISNUMBER($B15160),HOUR($B15160)*2+MINUTE($B15160)/30,IFERROR(VALUE(LEFT($B15160,FIND(":",$B15160)-1))*2+VALUE(MID($B15160,FIND(":",$B15160)+1,2))/30,"")))</f>
        <v/>
      </c>
      <c r="G15160" s="12">
        <f>IF($E15160="","",IF(WEEKDAY($E15160,2)&lt;6,1,0))</f>
        <v/>
      </c>
      <c r="H15160" s="12">
        <f>IF(OR($E15160="",$F15160=""),"",IF(AND($G15160=1,$F15160&gt;='Working Hours'!$C$8,$F15160&lt;'Working Hours'!$C$9),1,0))</f>
        <v/>
      </c>
    </row>
    <row r="15161">
      <c r="A15161" s="11" t="n"/>
      <c r="B15161" s="11" t="n"/>
      <c r="C15161" s="11" t="n"/>
      <c r="E15161" s="12">
        <f>IF($A15161="","",IF(ISNUMBER($A15161),$A15161,IFERROR(DATEVALUE($A15161),"")))</f>
        <v/>
      </c>
      <c r="F15161" s="12">
        <f>IF($B15161="","",IF(ISNUMBER($B15161),HOUR($B15161)*2+MINUTE($B15161)/30,IFERROR(VALUE(LEFT($B15161,FIND(":",$B15161)-1))*2+VALUE(MID($B15161,FIND(":",$B15161)+1,2))/30,"")))</f>
        <v/>
      </c>
      <c r="G15161" s="12">
        <f>IF($E15161="","",IF(WEEKDAY($E15161,2)&lt;6,1,0))</f>
        <v/>
      </c>
      <c r="H15161" s="12">
        <f>IF(OR($E15161="",$F15161=""),"",IF(AND($G15161=1,$F15161&gt;='Working Hours'!$C$8,$F15161&lt;'Working Hours'!$C$9),1,0))</f>
        <v/>
      </c>
    </row>
    <row r="15162">
      <c r="A15162" s="11" t="n"/>
      <c r="B15162" s="11" t="n"/>
      <c r="C15162" s="11" t="n"/>
      <c r="E15162" s="12">
        <f>IF($A15162="","",IF(ISNUMBER($A15162),$A15162,IFERROR(DATEVALUE($A15162),"")))</f>
        <v/>
      </c>
      <c r="F15162" s="12">
        <f>IF($B15162="","",IF(ISNUMBER($B15162),HOUR($B15162)*2+MINUTE($B15162)/30,IFERROR(VALUE(LEFT($B15162,FIND(":",$B15162)-1))*2+VALUE(MID($B15162,FIND(":",$B15162)+1,2))/30,"")))</f>
        <v/>
      </c>
      <c r="G15162" s="12">
        <f>IF($E15162="","",IF(WEEKDAY($E15162,2)&lt;6,1,0))</f>
        <v/>
      </c>
      <c r="H15162" s="12">
        <f>IF(OR($E15162="",$F15162=""),"",IF(AND($G15162=1,$F15162&gt;='Working Hours'!$C$8,$F15162&lt;'Working Hours'!$C$9),1,0))</f>
        <v/>
      </c>
    </row>
    <row r="15163">
      <c r="A15163" s="11" t="n"/>
      <c r="B15163" s="11" t="n"/>
      <c r="C15163" s="11" t="n"/>
      <c r="E15163" s="12">
        <f>IF($A15163="","",IF(ISNUMBER($A15163),$A15163,IFERROR(DATEVALUE($A15163),"")))</f>
        <v/>
      </c>
      <c r="F15163" s="12">
        <f>IF($B15163="","",IF(ISNUMBER($B15163),HOUR($B15163)*2+MINUTE($B15163)/30,IFERROR(VALUE(LEFT($B15163,FIND(":",$B15163)-1))*2+VALUE(MID($B15163,FIND(":",$B15163)+1,2))/30,"")))</f>
        <v/>
      </c>
      <c r="G15163" s="12">
        <f>IF($E15163="","",IF(WEEKDAY($E15163,2)&lt;6,1,0))</f>
        <v/>
      </c>
      <c r="H15163" s="12">
        <f>IF(OR($E15163="",$F15163=""),"",IF(AND($G15163=1,$F15163&gt;='Working Hours'!$C$8,$F15163&lt;'Working Hours'!$C$9),1,0))</f>
        <v/>
      </c>
    </row>
    <row r="15164">
      <c r="A15164" s="11" t="n"/>
      <c r="B15164" s="11" t="n"/>
      <c r="C15164" s="11" t="n"/>
      <c r="E15164" s="12">
        <f>IF($A15164="","",IF(ISNUMBER($A15164),$A15164,IFERROR(DATEVALUE($A15164),"")))</f>
        <v/>
      </c>
      <c r="F15164" s="12">
        <f>IF($B15164="","",IF(ISNUMBER($B15164),HOUR($B15164)*2+MINUTE($B15164)/30,IFERROR(VALUE(LEFT($B15164,FIND(":",$B15164)-1))*2+VALUE(MID($B15164,FIND(":",$B15164)+1,2))/30,"")))</f>
        <v/>
      </c>
      <c r="G15164" s="12">
        <f>IF($E15164="","",IF(WEEKDAY($E15164,2)&lt;6,1,0))</f>
        <v/>
      </c>
      <c r="H15164" s="12">
        <f>IF(OR($E15164="",$F15164=""),"",IF(AND($G15164=1,$F15164&gt;='Working Hours'!$C$8,$F15164&lt;'Working Hours'!$C$9),1,0))</f>
        <v/>
      </c>
    </row>
    <row r="15165">
      <c r="A15165" s="11" t="n"/>
      <c r="B15165" s="11" t="n"/>
      <c r="C15165" s="11" t="n"/>
      <c r="E15165" s="12">
        <f>IF($A15165="","",IF(ISNUMBER($A15165),$A15165,IFERROR(DATEVALUE($A15165),"")))</f>
        <v/>
      </c>
      <c r="F15165" s="12">
        <f>IF($B15165="","",IF(ISNUMBER($B15165),HOUR($B15165)*2+MINUTE($B15165)/30,IFERROR(VALUE(LEFT($B15165,FIND(":",$B15165)-1))*2+VALUE(MID($B15165,FIND(":",$B15165)+1,2))/30,"")))</f>
        <v/>
      </c>
      <c r="G15165" s="12">
        <f>IF($E15165="","",IF(WEEKDAY($E15165,2)&lt;6,1,0))</f>
        <v/>
      </c>
      <c r="H15165" s="12">
        <f>IF(OR($E15165="",$F15165=""),"",IF(AND($G15165=1,$F15165&gt;='Working Hours'!$C$8,$F15165&lt;'Working Hours'!$C$9),1,0))</f>
        <v/>
      </c>
    </row>
    <row r="15166">
      <c r="A15166" s="11" t="n"/>
      <c r="B15166" s="11" t="n"/>
      <c r="C15166" s="11" t="n"/>
      <c r="E15166" s="12">
        <f>IF($A15166="","",IF(ISNUMBER($A15166),$A15166,IFERROR(DATEVALUE($A15166),"")))</f>
        <v/>
      </c>
      <c r="F15166" s="12">
        <f>IF($B15166="","",IF(ISNUMBER($B15166),HOUR($B15166)*2+MINUTE($B15166)/30,IFERROR(VALUE(LEFT($B15166,FIND(":",$B15166)-1))*2+VALUE(MID($B15166,FIND(":",$B15166)+1,2))/30,"")))</f>
        <v/>
      </c>
      <c r="G15166" s="12">
        <f>IF($E15166="","",IF(WEEKDAY($E15166,2)&lt;6,1,0))</f>
        <v/>
      </c>
      <c r="H15166" s="12">
        <f>IF(OR($E15166="",$F15166=""),"",IF(AND($G15166=1,$F15166&gt;='Working Hours'!$C$8,$F15166&lt;'Working Hours'!$C$9),1,0))</f>
        <v/>
      </c>
    </row>
    <row r="15167">
      <c r="A15167" s="11" t="n"/>
      <c r="B15167" s="11" t="n"/>
      <c r="C15167" s="11" t="n"/>
      <c r="E15167" s="12">
        <f>IF($A15167="","",IF(ISNUMBER($A15167),$A15167,IFERROR(DATEVALUE($A15167),"")))</f>
        <v/>
      </c>
      <c r="F15167" s="12">
        <f>IF($B15167="","",IF(ISNUMBER($B15167),HOUR($B15167)*2+MINUTE($B15167)/30,IFERROR(VALUE(LEFT($B15167,FIND(":",$B15167)-1))*2+VALUE(MID($B15167,FIND(":",$B15167)+1,2))/30,"")))</f>
        <v/>
      </c>
      <c r="G15167" s="12">
        <f>IF($E15167="","",IF(WEEKDAY($E15167,2)&lt;6,1,0))</f>
        <v/>
      </c>
      <c r="H15167" s="12">
        <f>IF(OR($E15167="",$F15167=""),"",IF(AND($G15167=1,$F15167&gt;='Working Hours'!$C$8,$F15167&lt;'Working Hours'!$C$9),1,0))</f>
        <v/>
      </c>
    </row>
    <row r="15168">
      <c r="A15168" s="11" t="n"/>
      <c r="B15168" s="11" t="n"/>
      <c r="C15168" s="11" t="n"/>
      <c r="E15168" s="12">
        <f>IF($A15168="","",IF(ISNUMBER($A15168),$A15168,IFERROR(DATEVALUE($A15168),"")))</f>
        <v/>
      </c>
      <c r="F15168" s="12">
        <f>IF($B15168="","",IF(ISNUMBER($B15168),HOUR($B15168)*2+MINUTE($B15168)/30,IFERROR(VALUE(LEFT($B15168,FIND(":",$B15168)-1))*2+VALUE(MID($B15168,FIND(":",$B15168)+1,2))/30,"")))</f>
        <v/>
      </c>
      <c r="G15168" s="12">
        <f>IF($E15168="","",IF(WEEKDAY($E15168,2)&lt;6,1,0))</f>
        <v/>
      </c>
      <c r="H15168" s="12">
        <f>IF(OR($E15168="",$F15168=""),"",IF(AND($G15168=1,$F15168&gt;='Working Hours'!$C$8,$F15168&lt;'Working Hours'!$C$9),1,0))</f>
        <v/>
      </c>
    </row>
    <row r="15169">
      <c r="A15169" s="11" t="n"/>
      <c r="B15169" s="11" t="n"/>
      <c r="C15169" s="11" t="n"/>
      <c r="E15169" s="12">
        <f>IF($A15169="","",IF(ISNUMBER($A15169),$A15169,IFERROR(DATEVALUE($A15169),"")))</f>
        <v/>
      </c>
      <c r="F15169" s="12">
        <f>IF($B15169="","",IF(ISNUMBER($B15169),HOUR($B15169)*2+MINUTE($B15169)/30,IFERROR(VALUE(LEFT($B15169,FIND(":",$B15169)-1))*2+VALUE(MID($B15169,FIND(":",$B15169)+1,2))/30,"")))</f>
        <v/>
      </c>
      <c r="G15169" s="12">
        <f>IF($E15169="","",IF(WEEKDAY($E15169,2)&lt;6,1,0))</f>
        <v/>
      </c>
      <c r="H15169" s="12">
        <f>IF(OR($E15169="",$F15169=""),"",IF(AND($G15169=1,$F15169&gt;='Working Hours'!$C$8,$F15169&lt;'Working Hours'!$C$9),1,0))</f>
        <v/>
      </c>
    </row>
    <row r="15170">
      <c r="A15170" s="11" t="n"/>
      <c r="B15170" s="11" t="n"/>
      <c r="C15170" s="11" t="n"/>
      <c r="E15170" s="12">
        <f>IF($A15170="","",IF(ISNUMBER($A15170),$A15170,IFERROR(DATEVALUE($A15170),"")))</f>
        <v/>
      </c>
      <c r="F15170" s="12">
        <f>IF($B15170="","",IF(ISNUMBER($B15170),HOUR($B15170)*2+MINUTE($B15170)/30,IFERROR(VALUE(LEFT($B15170,FIND(":",$B15170)-1))*2+VALUE(MID($B15170,FIND(":",$B15170)+1,2))/30,"")))</f>
        <v/>
      </c>
      <c r="G15170" s="12">
        <f>IF($E15170="","",IF(WEEKDAY($E15170,2)&lt;6,1,0))</f>
        <v/>
      </c>
      <c r="H15170" s="12">
        <f>IF(OR($E15170="",$F15170=""),"",IF(AND($G15170=1,$F15170&gt;='Working Hours'!$C$8,$F15170&lt;'Working Hours'!$C$9),1,0))</f>
        <v/>
      </c>
    </row>
    <row r="15171">
      <c r="A15171" s="11" t="n"/>
      <c r="B15171" s="11" t="n"/>
      <c r="C15171" s="11" t="n"/>
      <c r="E15171" s="12">
        <f>IF($A15171="","",IF(ISNUMBER($A15171),$A15171,IFERROR(DATEVALUE($A15171),"")))</f>
        <v/>
      </c>
      <c r="F15171" s="12">
        <f>IF($B15171="","",IF(ISNUMBER($B15171),HOUR($B15171)*2+MINUTE($B15171)/30,IFERROR(VALUE(LEFT($B15171,FIND(":",$B15171)-1))*2+VALUE(MID($B15171,FIND(":",$B15171)+1,2))/30,"")))</f>
        <v/>
      </c>
      <c r="G15171" s="12">
        <f>IF($E15171="","",IF(WEEKDAY($E15171,2)&lt;6,1,0))</f>
        <v/>
      </c>
      <c r="H15171" s="12">
        <f>IF(OR($E15171="",$F15171=""),"",IF(AND($G15171=1,$F15171&gt;='Working Hours'!$C$8,$F15171&lt;'Working Hours'!$C$9),1,0))</f>
        <v/>
      </c>
    </row>
    <row r="15172">
      <c r="A15172" s="11" t="n"/>
      <c r="B15172" s="11" t="n"/>
      <c r="C15172" s="11" t="n"/>
      <c r="E15172" s="12">
        <f>IF($A15172="","",IF(ISNUMBER($A15172),$A15172,IFERROR(DATEVALUE($A15172),"")))</f>
        <v/>
      </c>
      <c r="F15172" s="12">
        <f>IF($B15172="","",IF(ISNUMBER($B15172),HOUR($B15172)*2+MINUTE($B15172)/30,IFERROR(VALUE(LEFT($B15172,FIND(":",$B15172)-1))*2+VALUE(MID($B15172,FIND(":",$B15172)+1,2))/30,"")))</f>
        <v/>
      </c>
      <c r="G15172" s="12">
        <f>IF($E15172="","",IF(WEEKDAY($E15172,2)&lt;6,1,0))</f>
        <v/>
      </c>
      <c r="H15172" s="12">
        <f>IF(OR($E15172="",$F15172=""),"",IF(AND($G15172=1,$F15172&gt;='Working Hours'!$C$8,$F15172&lt;'Working Hours'!$C$9),1,0))</f>
        <v/>
      </c>
    </row>
    <row r="15173">
      <c r="A15173" s="11" t="n"/>
      <c r="B15173" s="11" t="n"/>
      <c r="C15173" s="11" t="n"/>
      <c r="E15173" s="12">
        <f>IF($A15173="","",IF(ISNUMBER($A15173),$A15173,IFERROR(DATEVALUE($A15173),"")))</f>
        <v/>
      </c>
      <c r="F15173" s="12">
        <f>IF($B15173="","",IF(ISNUMBER($B15173),HOUR($B15173)*2+MINUTE($B15173)/30,IFERROR(VALUE(LEFT($B15173,FIND(":",$B15173)-1))*2+VALUE(MID($B15173,FIND(":",$B15173)+1,2))/30,"")))</f>
        <v/>
      </c>
      <c r="G15173" s="12">
        <f>IF($E15173="","",IF(WEEKDAY($E15173,2)&lt;6,1,0))</f>
        <v/>
      </c>
      <c r="H15173" s="12">
        <f>IF(OR($E15173="",$F15173=""),"",IF(AND($G15173=1,$F15173&gt;='Working Hours'!$C$8,$F15173&lt;'Working Hours'!$C$9),1,0))</f>
        <v/>
      </c>
    </row>
    <row r="15174">
      <c r="A15174" s="11" t="n"/>
      <c r="B15174" s="11" t="n"/>
      <c r="C15174" s="11" t="n"/>
      <c r="E15174" s="12">
        <f>IF($A15174="","",IF(ISNUMBER($A15174),$A15174,IFERROR(DATEVALUE($A15174),"")))</f>
        <v/>
      </c>
      <c r="F15174" s="12">
        <f>IF($B15174="","",IF(ISNUMBER($B15174),HOUR($B15174)*2+MINUTE($B15174)/30,IFERROR(VALUE(LEFT($B15174,FIND(":",$B15174)-1))*2+VALUE(MID($B15174,FIND(":",$B15174)+1,2))/30,"")))</f>
        <v/>
      </c>
      <c r="G15174" s="12">
        <f>IF($E15174="","",IF(WEEKDAY($E15174,2)&lt;6,1,0))</f>
        <v/>
      </c>
      <c r="H15174" s="12">
        <f>IF(OR($E15174="",$F15174=""),"",IF(AND($G15174=1,$F15174&gt;='Working Hours'!$C$8,$F15174&lt;'Working Hours'!$C$9),1,0))</f>
        <v/>
      </c>
    </row>
    <row r="15175">
      <c r="A15175" s="11" t="n"/>
      <c r="B15175" s="11" t="n"/>
      <c r="C15175" s="11" t="n"/>
      <c r="E15175" s="12">
        <f>IF($A15175="","",IF(ISNUMBER($A15175),$A15175,IFERROR(DATEVALUE($A15175),"")))</f>
        <v/>
      </c>
      <c r="F15175" s="12">
        <f>IF($B15175="","",IF(ISNUMBER($B15175),HOUR($B15175)*2+MINUTE($B15175)/30,IFERROR(VALUE(LEFT($B15175,FIND(":",$B15175)-1))*2+VALUE(MID($B15175,FIND(":",$B15175)+1,2))/30,"")))</f>
        <v/>
      </c>
      <c r="G15175" s="12">
        <f>IF($E15175="","",IF(WEEKDAY($E15175,2)&lt;6,1,0))</f>
        <v/>
      </c>
      <c r="H15175" s="12">
        <f>IF(OR($E15175="",$F15175=""),"",IF(AND($G15175=1,$F15175&gt;='Working Hours'!$C$8,$F15175&lt;'Working Hours'!$C$9),1,0))</f>
        <v/>
      </c>
    </row>
    <row r="15176">
      <c r="A15176" s="11" t="n"/>
      <c r="B15176" s="11" t="n"/>
      <c r="C15176" s="11" t="n"/>
      <c r="E15176" s="12">
        <f>IF($A15176="","",IF(ISNUMBER($A15176),$A15176,IFERROR(DATEVALUE($A15176),"")))</f>
        <v/>
      </c>
      <c r="F15176" s="12">
        <f>IF($B15176="","",IF(ISNUMBER($B15176),HOUR($B15176)*2+MINUTE($B15176)/30,IFERROR(VALUE(LEFT($B15176,FIND(":",$B15176)-1))*2+VALUE(MID($B15176,FIND(":",$B15176)+1,2))/30,"")))</f>
        <v/>
      </c>
      <c r="G15176" s="12">
        <f>IF($E15176="","",IF(WEEKDAY($E15176,2)&lt;6,1,0))</f>
        <v/>
      </c>
      <c r="H15176" s="12">
        <f>IF(OR($E15176="",$F15176=""),"",IF(AND($G15176=1,$F15176&gt;='Working Hours'!$C$8,$F15176&lt;'Working Hours'!$C$9),1,0))</f>
        <v/>
      </c>
    </row>
    <row r="15177">
      <c r="A15177" s="11" t="n"/>
      <c r="B15177" s="11" t="n"/>
      <c r="C15177" s="11" t="n"/>
      <c r="E15177" s="12">
        <f>IF($A15177="","",IF(ISNUMBER($A15177),$A15177,IFERROR(DATEVALUE($A15177),"")))</f>
        <v/>
      </c>
      <c r="F15177" s="12">
        <f>IF($B15177="","",IF(ISNUMBER($B15177),HOUR($B15177)*2+MINUTE($B15177)/30,IFERROR(VALUE(LEFT($B15177,FIND(":",$B15177)-1))*2+VALUE(MID($B15177,FIND(":",$B15177)+1,2))/30,"")))</f>
        <v/>
      </c>
      <c r="G15177" s="12">
        <f>IF($E15177="","",IF(WEEKDAY($E15177,2)&lt;6,1,0))</f>
        <v/>
      </c>
      <c r="H15177" s="12">
        <f>IF(OR($E15177="",$F15177=""),"",IF(AND($G15177=1,$F15177&gt;='Working Hours'!$C$8,$F15177&lt;'Working Hours'!$C$9),1,0))</f>
        <v/>
      </c>
    </row>
    <row r="15178">
      <c r="A15178" s="11" t="n"/>
      <c r="B15178" s="11" t="n"/>
      <c r="C15178" s="11" t="n"/>
      <c r="E15178" s="12">
        <f>IF($A15178="","",IF(ISNUMBER($A15178),$A15178,IFERROR(DATEVALUE($A15178),"")))</f>
        <v/>
      </c>
      <c r="F15178" s="12">
        <f>IF($B15178="","",IF(ISNUMBER($B15178),HOUR($B15178)*2+MINUTE($B15178)/30,IFERROR(VALUE(LEFT($B15178,FIND(":",$B15178)-1))*2+VALUE(MID($B15178,FIND(":",$B15178)+1,2))/30,"")))</f>
        <v/>
      </c>
      <c r="G15178" s="12">
        <f>IF($E15178="","",IF(WEEKDAY($E15178,2)&lt;6,1,0))</f>
        <v/>
      </c>
      <c r="H15178" s="12">
        <f>IF(OR($E15178="",$F15178=""),"",IF(AND($G15178=1,$F15178&gt;='Working Hours'!$C$8,$F15178&lt;'Working Hours'!$C$9),1,0))</f>
        <v/>
      </c>
    </row>
    <row r="15179">
      <c r="A15179" s="11" t="n"/>
      <c r="B15179" s="11" t="n"/>
      <c r="C15179" s="11" t="n"/>
      <c r="E15179" s="12">
        <f>IF($A15179="","",IF(ISNUMBER($A15179),$A15179,IFERROR(DATEVALUE($A15179),"")))</f>
        <v/>
      </c>
      <c r="F15179" s="12">
        <f>IF($B15179="","",IF(ISNUMBER($B15179),HOUR($B15179)*2+MINUTE($B15179)/30,IFERROR(VALUE(LEFT($B15179,FIND(":",$B15179)-1))*2+VALUE(MID($B15179,FIND(":",$B15179)+1,2))/30,"")))</f>
        <v/>
      </c>
      <c r="G15179" s="12">
        <f>IF($E15179="","",IF(WEEKDAY($E15179,2)&lt;6,1,0))</f>
        <v/>
      </c>
      <c r="H15179" s="12">
        <f>IF(OR($E15179="",$F15179=""),"",IF(AND($G15179=1,$F15179&gt;='Working Hours'!$C$8,$F15179&lt;'Working Hours'!$C$9),1,0))</f>
        <v/>
      </c>
    </row>
    <row r="15180">
      <c r="A15180" s="11" t="n"/>
      <c r="B15180" s="11" t="n"/>
      <c r="C15180" s="11" t="n"/>
      <c r="E15180" s="12">
        <f>IF($A15180="","",IF(ISNUMBER($A15180),$A15180,IFERROR(DATEVALUE($A15180),"")))</f>
        <v/>
      </c>
      <c r="F15180" s="12">
        <f>IF($B15180="","",IF(ISNUMBER($B15180),HOUR($B15180)*2+MINUTE($B15180)/30,IFERROR(VALUE(LEFT($B15180,FIND(":",$B15180)-1))*2+VALUE(MID($B15180,FIND(":",$B15180)+1,2))/30,"")))</f>
        <v/>
      </c>
      <c r="G15180" s="12">
        <f>IF($E15180="","",IF(WEEKDAY($E15180,2)&lt;6,1,0))</f>
        <v/>
      </c>
      <c r="H15180" s="12">
        <f>IF(OR($E15180="",$F15180=""),"",IF(AND($G15180=1,$F15180&gt;='Working Hours'!$C$8,$F15180&lt;'Working Hours'!$C$9),1,0))</f>
        <v/>
      </c>
    </row>
    <row r="15181">
      <c r="A15181" s="11" t="n"/>
      <c r="B15181" s="11" t="n"/>
      <c r="C15181" s="11" t="n"/>
      <c r="E15181" s="12">
        <f>IF($A15181="","",IF(ISNUMBER($A15181),$A15181,IFERROR(DATEVALUE($A15181),"")))</f>
        <v/>
      </c>
      <c r="F15181" s="12">
        <f>IF($B15181="","",IF(ISNUMBER($B15181),HOUR($B15181)*2+MINUTE($B15181)/30,IFERROR(VALUE(LEFT($B15181,FIND(":",$B15181)-1))*2+VALUE(MID($B15181,FIND(":",$B15181)+1,2))/30,"")))</f>
        <v/>
      </c>
      <c r="G15181" s="12">
        <f>IF($E15181="","",IF(WEEKDAY($E15181,2)&lt;6,1,0))</f>
        <v/>
      </c>
      <c r="H15181" s="12">
        <f>IF(OR($E15181="",$F15181=""),"",IF(AND($G15181=1,$F15181&gt;='Working Hours'!$C$8,$F15181&lt;'Working Hours'!$C$9),1,0))</f>
        <v/>
      </c>
    </row>
    <row r="15182">
      <c r="A15182" s="11" t="n"/>
      <c r="B15182" s="11" t="n"/>
      <c r="C15182" s="11" t="n"/>
      <c r="E15182" s="12">
        <f>IF($A15182="","",IF(ISNUMBER($A15182),$A15182,IFERROR(DATEVALUE($A15182),"")))</f>
        <v/>
      </c>
      <c r="F15182" s="12">
        <f>IF($B15182="","",IF(ISNUMBER($B15182),HOUR($B15182)*2+MINUTE($B15182)/30,IFERROR(VALUE(LEFT($B15182,FIND(":",$B15182)-1))*2+VALUE(MID($B15182,FIND(":",$B15182)+1,2))/30,"")))</f>
        <v/>
      </c>
      <c r="G15182" s="12">
        <f>IF($E15182="","",IF(WEEKDAY($E15182,2)&lt;6,1,0))</f>
        <v/>
      </c>
      <c r="H15182" s="12">
        <f>IF(OR($E15182="",$F15182=""),"",IF(AND($G15182=1,$F15182&gt;='Working Hours'!$C$8,$F15182&lt;'Working Hours'!$C$9),1,0))</f>
        <v/>
      </c>
    </row>
    <row r="15183">
      <c r="A15183" s="11" t="n"/>
      <c r="B15183" s="11" t="n"/>
      <c r="C15183" s="11" t="n"/>
      <c r="E15183" s="12">
        <f>IF($A15183="","",IF(ISNUMBER($A15183),$A15183,IFERROR(DATEVALUE($A15183),"")))</f>
        <v/>
      </c>
      <c r="F15183" s="12">
        <f>IF($B15183="","",IF(ISNUMBER($B15183),HOUR($B15183)*2+MINUTE($B15183)/30,IFERROR(VALUE(LEFT($B15183,FIND(":",$B15183)-1))*2+VALUE(MID($B15183,FIND(":",$B15183)+1,2))/30,"")))</f>
        <v/>
      </c>
      <c r="G15183" s="12">
        <f>IF($E15183="","",IF(WEEKDAY($E15183,2)&lt;6,1,0))</f>
        <v/>
      </c>
      <c r="H15183" s="12">
        <f>IF(OR($E15183="",$F15183=""),"",IF(AND($G15183=1,$F15183&gt;='Working Hours'!$C$8,$F15183&lt;'Working Hours'!$C$9),1,0))</f>
        <v/>
      </c>
    </row>
    <row r="15184">
      <c r="A15184" s="11" t="n"/>
      <c r="B15184" s="11" t="n"/>
      <c r="C15184" s="11" t="n"/>
      <c r="E15184" s="12">
        <f>IF($A15184="","",IF(ISNUMBER($A15184),$A15184,IFERROR(DATEVALUE($A15184),"")))</f>
        <v/>
      </c>
      <c r="F15184" s="12">
        <f>IF($B15184="","",IF(ISNUMBER($B15184),HOUR($B15184)*2+MINUTE($B15184)/30,IFERROR(VALUE(LEFT($B15184,FIND(":",$B15184)-1))*2+VALUE(MID($B15184,FIND(":",$B15184)+1,2))/30,"")))</f>
        <v/>
      </c>
      <c r="G15184" s="12">
        <f>IF($E15184="","",IF(WEEKDAY($E15184,2)&lt;6,1,0))</f>
        <v/>
      </c>
      <c r="H15184" s="12">
        <f>IF(OR($E15184="",$F15184=""),"",IF(AND($G15184=1,$F15184&gt;='Working Hours'!$C$8,$F15184&lt;'Working Hours'!$C$9),1,0))</f>
        <v/>
      </c>
    </row>
    <row r="15185">
      <c r="A15185" s="11" t="n"/>
      <c r="B15185" s="11" t="n"/>
      <c r="C15185" s="11" t="n"/>
      <c r="E15185" s="12">
        <f>IF($A15185="","",IF(ISNUMBER($A15185),$A15185,IFERROR(DATEVALUE($A15185),"")))</f>
        <v/>
      </c>
      <c r="F15185" s="12">
        <f>IF($B15185="","",IF(ISNUMBER($B15185),HOUR($B15185)*2+MINUTE($B15185)/30,IFERROR(VALUE(LEFT($B15185,FIND(":",$B15185)-1))*2+VALUE(MID($B15185,FIND(":",$B15185)+1,2))/30,"")))</f>
        <v/>
      </c>
      <c r="G15185" s="12">
        <f>IF($E15185="","",IF(WEEKDAY($E15185,2)&lt;6,1,0))</f>
        <v/>
      </c>
      <c r="H15185" s="12">
        <f>IF(OR($E15185="",$F15185=""),"",IF(AND($G15185=1,$F15185&gt;='Working Hours'!$C$8,$F15185&lt;'Working Hours'!$C$9),1,0))</f>
        <v/>
      </c>
    </row>
    <row r="15186">
      <c r="A15186" s="11" t="n"/>
      <c r="B15186" s="11" t="n"/>
      <c r="C15186" s="11" t="n"/>
      <c r="E15186" s="12">
        <f>IF($A15186="","",IF(ISNUMBER($A15186),$A15186,IFERROR(DATEVALUE($A15186),"")))</f>
        <v/>
      </c>
      <c r="F15186" s="12">
        <f>IF($B15186="","",IF(ISNUMBER($B15186),HOUR($B15186)*2+MINUTE($B15186)/30,IFERROR(VALUE(LEFT($B15186,FIND(":",$B15186)-1))*2+VALUE(MID($B15186,FIND(":",$B15186)+1,2))/30,"")))</f>
        <v/>
      </c>
      <c r="G15186" s="12">
        <f>IF($E15186="","",IF(WEEKDAY($E15186,2)&lt;6,1,0))</f>
        <v/>
      </c>
      <c r="H15186" s="12">
        <f>IF(OR($E15186="",$F15186=""),"",IF(AND($G15186=1,$F15186&gt;='Working Hours'!$C$8,$F15186&lt;'Working Hours'!$C$9),1,0))</f>
        <v/>
      </c>
    </row>
    <row r="15187">
      <c r="A15187" s="11" t="n"/>
      <c r="B15187" s="11" t="n"/>
      <c r="C15187" s="11" t="n"/>
      <c r="E15187" s="12">
        <f>IF($A15187="","",IF(ISNUMBER($A15187),$A15187,IFERROR(DATEVALUE($A15187),"")))</f>
        <v/>
      </c>
      <c r="F15187" s="12">
        <f>IF($B15187="","",IF(ISNUMBER($B15187),HOUR($B15187)*2+MINUTE($B15187)/30,IFERROR(VALUE(LEFT($B15187,FIND(":",$B15187)-1))*2+VALUE(MID($B15187,FIND(":",$B15187)+1,2))/30,"")))</f>
        <v/>
      </c>
      <c r="G15187" s="12">
        <f>IF($E15187="","",IF(WEEKDAY($E15187,2)&lt;6,1,0))</f>
        <v/>
      </c>
      <c r="H15187" s="12">
        <f>IF(OR($E15187="",$F15187=""),"",IF(AND($G15187=1,$F15187&gt;='Working Hours'!$C$8,$F15187&lt;'Working Hours'!$C$9),1,0))</f>
        <v/>
      </c>
    </row>
    <row r="15188">
      <c r="A15188" s="11" t="n"/>
      <c r="B15188" s="11" t="n"/>
      <c r="C15188" s="11" t="n"/>
      <c r="E15188" s="12">
        <f>IF($A15188="","",IF(ISNUMBER($A15188),$A15188,IFERROR(DATEVALUE($A15188),"")))</f>
        <v/>
      </c>
      <c r="F15188" s="12">
        <f>IF($B15188="","",IF(ISNUMBER($B15188),HOUR($B15188)*2+MINUTE($B15188)/30,IFERROR(VALUE(LEFT($B15188,FIND(":",$B15188)-1))*2+VALUE(MID($B15188,FIND(":",$B15188)+1,2))/30,"")))</f>
        <v/>
      </c>
      <c r="G15188" s="12">
        <f>IF($E15188="","",IF(WEEKDAY($E15188,2)&lt;6,1,0))</f>
        <v/>
      </c>
      <c r="H15188" s="12">
        <f>IF(OR($E15188="",$F15188=""),"",IF(AND($G15188=1,$F15188&gt;='Working Hours'!$C$8,$F15188&lt;'Working Hours'!$C$9),1,0))</f>
        <v/>
      </c>
    </row>
    <row r="15189">
      <c r="A15189" s="11" t="n"/>
      <c r="B15189" s="11" t="n"/>
      <c r="C15189" s="11" t="n"/>
      <c r="E15189" s="12">
        <f>IF($A15189="","",IF(ISNUMBER($A15189),$A15189,IFERROR(DATEVALUE($A15189),"")))</f>
        <v/>
      </c>
      <c r="F15189" s="12">
        <f>IF($B15189="","",IF(ISNUMBER($B15189),HOUR($B15189)*2+MINUTE($B15189)/30,IFERROR(VALUE(LEFT($B15189,FIND(":",$B15189)-1))*2+VALUE(MID($B15189,FIND(":",$B15189)+1,2))/30,"")))</f>
        <v/>
      </c>
      <c r="G15189" s="12">
        <f>IF($E15189="","",IF(WEEKDAY($E15189,2)&lt;6,1,0))</f>
        <v/>
      </c>
      <c r="H15189" s="12">
        <f>IF(OR($E15189="",$F15189=""),"",IF(AND($G15189=1,$F15189&gt;='Working Hours'!$C$8,$F15189&lt;'Working Hours'!$C$9),1,0))</f>
        <v/>
      </c>
    </row>
    <row r="15190">
      <c r="A15190" s="11" t="n"/>
      <c r="B15190" s="11" t="n"/>
      <c r="C15190" s="11" t="n"/>
      <c r="E15190" s="12">
        <f>IF($A15190="","",IF(ISNUMBER($A15190),$A15190,IFERROR(DATEVALUE($A15190),"")))</f>
        <v/>
      </c>
      <c r="F15190" s="12">
        <f>IF($B15190="","",IF(ISNUMBER($B15190),HOUR($B15190)*2+MINUTE($B15190)/30,IFERROR(VALUE(LEFT($B15190,FIND(":",$B15190)-1))*2+VALUE(MID($B15190,FIND(":",$B15190)+1,2))/30,"")))</f>
        <v/>
      </c>
      <c r="G15190" s="12">
        <f>IF($E15190="","",IF(WEEKDAY($E15190,2)&lt;6,1,0))</f>
        <v/>
      </c>
      <c r="H15190" s="12">
        <f>IF(OR($E15190="",$F15190=""),"",IF(AND($G15190=1,$F15190&gt;='Working Hours'!$C$8,$F15190&lt;'Working Hours'!$C$9),1,0))</f>
        <v/>
      </c>
    </row>
    <row r="15191">
      <c r="A15191" s="11" t="n"/>
      <c r="B15191" s="11" t="n"/>
      <c r="C15191" s="11" t="n"/>
      <c r="E15191" s="12">
        <f>IF($A15191="","",IF(ISNUMBER($A15191),$A15191,IFERROR(DATEVALUE($A15191),"")))</f>
        <v/>
      </c>
      <c r="F15191" s="12">
        <f>IF($B15191="","",IF(ISNUMBER($B15191),HOUR($B15191)*2+MINUTE($B15191)/30,IFERROR(VALUE(LEFT($B15191,FIND(":",$B15191)-1))*2+VALUE(MID($B15191,FIND(":",$B15191)+1,2))/30,"")))</f>
        <v/>
      </c>
      <c r="G15191" s="12">
        <f>IF($E15191="","",IF(WEEKDAY($E15191,2)&lt;6,1,0))</f>
        <v/>
      </c>
      <c r="H15191" s="12">
        <f>IF(OR($E15191="",$F15191=""),"",IF(AND($G15191=1,$F15191&gt;='Working Hours'!$C$8,$F15191&lt;'Working Hours'!$C$9),1,0))</f>
        <v/>
      </c>
    </row>
    <row r="15192">
      <c r="A15192" s="11" t="n"/>
      <c r="B15192" s="11" t="n"/>
      <c r="C15192" s="11" t="n"/>
      <c r="E15192" s="12">
        <f>IF($A15192="","",IF(ISNUMBER($A15192),$A15192,IFERROR(DATEVALUE($A15192),"")))</f>
        <v/>
      </c>
      <c r="F15192" s="12">
        <f>IF($B15192="","",IF(ISNUMBER($B15192),HOUR($B15192)*2+MINUTE($B15192)/30,IFERROR(VALUE(LEFT($B15192,FIND(":",$B15192)-1))*2+VALUE(MID($B15192,FIND(":",$B15192)+1,2))/30,"")))</f>
        <v/>
      </c>
      <c r="G15192" s="12">
        <f>IF($E15192="","",IF(WEEKDAY($E15192,2)&lt;6,1,0))</f>
        <v/>
      </c>
      <c r="H15192" s="12">
        <f>IF(OR($E15192="",$F15192=""),"",IF(AND($G15192=1,$F15192&gt;='Working Hours'!$C$8,$F15192&lt;'Working Hours'!$C$9),1,0))</f>
        <v/>
      </c>
    </row>
    <row r="15193">
      <c r="A15193" s="11" t="n"/>
      <c r="B15193" s="11" t="n"/>
      <c r="C15193" s="11" t="n"/>
      <c r="E15193" s="12">
        <f>IF($A15193="","",IF(ISNUMBER($A15193),$A15193,IFERROR(DATEVALUE($A15193),"")))</f>
        <v/>
      </c>
      <c r="F15193" s="12">
        <f>IF($B15193="","",IF(ISNUMBER($B15193),HOUR($B15193)*2+MINUTE($B15193)/30,IFERROR(VALUE(LEFT($B15193,FIND(":",$B15193)-1))*2+VALUE(MID($B15193,FIND(":",$B15193)+1,2))/30,"")))</f>
        <v/>
      </c>
      <c r="G15193" s="12">
        <f>IF($E15193="","",IF(WEEKDAY($E15193,2)&lt;6,1,0))</f>
        <v/>
      </c>
      <c r="H15193" s="12">
        <f>IF(OR($E15193="",$F15193=""),"",IF(AND($G15193=1,$F15193&gt;='Working Hours'!$C$8,$F15193&lt;'Working Hours'!$C$9),1,0))</f>
        <v/>
      </c>
    </row>
    <row r="15194">
      <c r="A15194" s="11" t="n"/>
      <c r="B15194" s="11" t="n"/>
      <c r="C15194" s="11" t="n"/>
      <c r="E15194" s="12">
        <f>IF($A15194="","",IF(ISNUMBER($A15194),$A15194,IFERROR(DATEVALUE($A15194),"")))</f>
        <v/>
      </c>
      <c r="F15194" s="12">
        <f>IF($B15194="","",IF(ISNUMBER($B15194),HOUR($B15194)*2+MINUTE($B15194)/30,IFERROR(VALUE(LEFT($B15194,FIND(":",$B15194)-1))*2+VALUE(MID($B15194,FIND(":",$B15194)+1,2))/30,"")))</f>
        <v/>
      </c>
      <c r="G15194" s="12">
        <f>IF($E15194="","",IF(WEEKDAY($E15194,2)&lt;6,1,0))</f>
        <v/>
      </c>
      <c r="H15194" s="12">
        <f>IF(OR($E15194="",$F15194=""),"",IF(AND($G15194=1,$F15194&gt;='Working Hours'!$C$8,$F15194&lt;'Working Hours'!$C$9),1,0))</f>
        <v/>
      </c>
    </row>
    <row r="15195">
      <c r="A15195" s="11" t="n"/>
      <c r="B15195" s="11" t="n"/>
      <c r="C15195" s="11" t="n"/>
      <c r="E15195" s="12">
        <f>IF($A15195="","",IF(ISNUMBER($A15195),$A15195,IFERROR(DATEVALUE($A15195),"")))</f>
        <v/>
      </c>
      <c r="F15195" s="12">
        <f>IF($B15195="","",IF(ISNUMBER($B15195),HOUR($B15195)*2+MINUTE($B15195)/30,IFERROR(VALUE(LEFT($B15195,FIND(":",$B15195)-1))*2+VALUE(MID($B15195,FIND(":",$B15195)+1,2))/30,"")))</f>
        <v/>
      </c>
      <c r="G15195" s="12">
        <f>IF($E15195="","",IF(WEEKDAY($E15195,2)&lt;6,1,0))</f>
        <v/>
      </c>
      <c r="H15195" s="12">
        <f>IF(OR($E15195="",$F15195=""),"",IF(AND($G15195=1,$F15195&gt;='Working Hours'!$C$8,$F15195&lt;'Working Hours'!$C$9),1,0))</f>
        <v/>
      </c>
    </row>
    <row r="15196">
      <c r="A15196" s="11" t="n"/>
      <c r="B15196" s="11" t="n"/>
      <c r="C15196" s="11" t="n"/>
      <c r="E15196" s="12">
        <f>IF($A15196="","",IF(ISNUMBER($A15196),$A15196,IFERROR(DATEVALUE($A15196),"")))</f>
        <v/>
      </c>
      <c r="F15196" s="12">
        <f>IF($B15196="","",IF(ISNUMBER($B15196),HOUR($B15196)*2+MINUTE($B15196)/30,IFERROR(VALUE(LEFT($B15196,FIND(":",$B15196)-1))*2+VALUE(MID($B15196,FIND(":",$B15196)+1,2))/30,"")))</f>
        <v/>
      </c>
      <c r="G15196" s="12">
        <f>IF($E15196="","",IF(WEEKDAY($E15196,2)&lt;6,1,0))</f>
        <v/>
      </c>
      <c r="H15196" s="12">
        <f>IF(OR($E15196="",$F15196=""),"",IF(AND($G15196=1,$F15196&gt;='Working Hours'!$C$8,$F15196&lt;'Working Hours'!$C$9),1,0))</f>
        <v/>
      </c>
    </row>
    <row r="15197">
      <c r="A15197" s="11" t="n"/>
      <c r="B15197" s="11" t="n"/>
      <c r="C15197" s="11" t="n"/>
      <c r="E15197" s="12">
        <f>IF($A15197="","",IF(ISNUMBER($A15197),$A15197,IFERROR(DATEVALUE($A15197),"")))</f>
        <v/>
      </c>
      <c r="F15197" s="12">
        <f>IF($B15197="","",IF(ISNUMBER($B15197),HOUR($B15197)*2+MINUTE($B15197)/30,IFERROR(VALUE(LEFT($B15197,FIND(":",$B15197)-1))*2+VALUE(MID($B15197,FIND(":",$B15197)+1,2))/30,"")))</f>
        <v/>
      </c>
      <c r="G15197" s="12">
        <f>IF($E15197="","",IF(WEEKDAY($E15197,2)&lt;6,1,0))</f>
        <v/>
      </c>
      <c r="H15197" s="12">
        <f>IF(OR($E15197="",$F15197=""),"",IF(AND($G15197=1,$F15197&gt;='Working Hours'!$C$8,$F15197&lt;'Working Hours'!$C$9),1,0))</f>
        <v/>
      </c>
    </row>
    <row r="15198">
      <c r="A15198" s="11" t="n"/>
      <c r="B15198" s="11" t="n"/>
      <c r="C15198" s="11" t="n"/>
      <c r="E15198" s="12">
        <f>IF($A15198="","",IF(ISNUMBER($A15198),$A15198,IFERROR(DATEVALUE($A15198),"")))</f>
        <v/>
      </c>
      <c r="F15198" s="12">
        <f>IF($B15198="","",IF(ISNUMBER($B15198),HOUR($B15198)*2+MINUTE($B15198)/30,IFERROR(VALUE(LEFT($B15198,FIND(":",$B15198)-1))*2+VALUE(MID($B15198,FIND(":",$B15198)+1,2))/30,"")))</f>
        <v/>
      </c>
      <c r="G15198" s="12">
        <f>IF($E15198="","",IF(WEEKDAY($E15198,2)&lt;6,1,0))</f>
        <v/>
      </c>
      <c r="H15198" s="12">
        <f>IF(OR($E15198="",$F15198=""),"",IF(AND($G15198=1,$F15198&gt;='Working Hours'!$C$8,$F15198&lt;'Working Hours'!$C$9),1,0))</f>
        <v/>
      </c>
    </row>
    <row r="15199">
      <c r="A15199" s="11" t="n"/>
      <c r="B15199" s="11" t="n"/>
      <c r="C15199" s="11" t="n"/>
      <c r="E15199" s="12">
        <f>IF($A15199="","",IF(ISNUMBER($A15199),$A15199,IFERROR(DATEVALUE($A15199),"")))</f>
        <v/>
      </c>
      <c r="F15199" s="12">
        <f>IF($B15199="","",IF(ISNUMBER($B15199),HOUR($B15199)*2+MINUTE($B15199)/30,IFERROR(VALUE(LEFT($B15199,FIND(":",$B15199)-1))*2+VALUE(MID($B15199,FIND(":",$B15199)+1,2))/30,"")))</f>
        <v/>
      </c>
      <c r="G15199" s="12">
        <f>IF($E15199="","",IF(WEEKDAY($E15199,2)&lt;6,1,0))</f>
        <v/>
      </c>
      <c r="H15199" s="12">
        <f>IF(OR($E15199="",$F15199=""),"",IF(AND($G15199=1,$F15199&gt;='Working Hours'!$C$8,$F15199&lt;'Working Hours'!$C$9),1,0))</f>
        <v/>
      </c>
    </row>
    <row r="15200">
      <c r="A15200" s="11" t="n"/>
      <c r="B15200" s="11" t="n"/>
      <c r="C15200" s="11" t="n"/>
      <c r="E15200" s="12">
        <f>IF($A15200="","",IF(ISNUMBER($A15200),$A15200,IFERROR(DATEVALUE($A15200),"")))</f>
        <v/>
      </c>
      <c r="F15200" s="12">
        <f>IF($B15200="","",IF(ISNUMBER($B15200),HOUR($B15200)*2+MINUTE($B15200)/30,IFERROR(VALUE(LEFT($B15200,FIND(":",$B15200)-1))*2+VALUE(MID($B15200,FIND(":",$B15200)+1,2))/30,"")))</f>
        <v/>
      </c>
      <c r="G15200" s="12">
        <f>IF($E15200="","",IF(WEEKDAY($E15200,2)&lt;6,1,0))</f>
        <v/>
      </c>
      <c r="H15200" s="12">
        <f>IF(OR($E15200="",$F15200=""),"",IF(AND($G15200=1,$F15200&gt;='Working Hours'!$C$8,$F15200&lt;'Working Hours'!$C$9),1,0))</f>
        <v/>
      </c>
    </row>
    <row r="15201">
      <c r="A15201" s="11" t="n"/>
      <c r="B15201" s="11" t="n"/>
      <c r="C15201" s="11" t="n"/>
      <c r="E15201" s="12">
        <f>IF($A15201="","",IF(ISNUMBER($A15201),$A15201,IFERROR(DATEVALUE($A15201),"")))</f>
        <v/>
      </c>
      <c r="F15201" s="12">
        <f>IF($B15201="","",IF(ISNUMBER($B15201),HOUR($B15201)*2+MINUTE($B15201)/30,IFERROR(VALUE(LEFT($B15201,FIND(":",$B15201)-1))*2+VALUE(MID($B15201,FIND(":",$B15201)+1,2))/30,"")))</f>
        <v/>
      </c>
      <c r="G15201" s="12">
        <f>IF($E15201="","",IF(WEEKDAY($E15201,2)&lt;6,1,0))</f>
        <v/>
      </c>
      <c r="H15201" s="12">
        <f>IF(OR($E15201="",$F15201=""),"",IF(AND($G15201=1,$F15201&gt;='Working Hours'!$C$8,$F15201&lt;'Working Hours'!$C$9),1,0))</f>
        <v/>
      </c>
    </row>
    <row r="15202">
      <c r="A15202" s="11" t="n"/>
      <c r="B15202" s="11" t="n"/>
      <c r="C15202" s="11" t="n"/>
      <c r="E15202" s="12">
        <f>IF($A15202="","",IF(ISNUMBER($A15202),$A15202,IFERROR(DATEVALUE($A15202),"")))</f>
        <v/>
      </c>
      <c r="F15202" s="12">
        <f>IF($B15202="","",IF(ISNUMBER($B15202),HOUR($B15202)*2+MINUTE($B15202)/30,IFERROR(VALUE(LEFT($B15202,FIND(":",$B15202)-1))*2+VALUE(MID($B15202,FIND(":",$B15202)+1,2))/30,"")))</f>
        <v/>
      </c>
      <c r="G15202" s="12">
        <f>IF($E15202="","",IF(WEEKDAY($E15202,2)&lt;6,1,0))</f>
        <v/>
      </c>
      <c r="H15202" s="12">
        <f>IF(OR($E15202="",$F15202=""),"",IF(AND($G15202=1,$F15202&gt;='Working Hours'!$C$8,$F15202&lt;'Working Hours'!$C$9),1,0))</f>
        <v/>
      </c>
    </row>
    <row r="15203">
      <c r="A15203" s="11" t="n"/>
      <c r="B15203" s="11" t="n"/>
      <c r="C15203" s="11" t="n"/>
      <c r="E15203" s="12">
        <f>IF($A15203="","",IF(ISNUMBER($A15203),$A15203,IFERROR(DATEVALUE($A15203),"")))</f>
        <v/>
      </c>
      <c r="F15203" s="12">
        <f>IF($B15203="","",IF(ISNUMBER($B15203),HOUR($B15203)*2+MINUTE($B15203)/30,IFERROR(VALUE(LEFT($B15203,FIND(":",$B15203)-1))*2+VALUE(MID($B15203,FIND(":",$B15203)+1,2))/30,"")))</f>
        <v/>
      </c>
      <c r="G15203" s="12">
        <f>IF($E15203="","",IF(WEEKDAY($E15203,2)&lt;6,1,0))</f>
        <v/>
      </c>
      <c r="H15203" s="12">
        <f>IF(OR($E15203="",$F15203=""),"",IF(AND($G15203=1,$F15203&gt;='Working Hours'!$C$8,$F15203&lt;'Working Hours'!$C$9),1,0))</f>
        <v/>
      </c>
    </row>
    <row r="15204">
      <c r="A15204" s="11" t="n"/>
      <c r="B15204" s="11" t="n"/>
      <c r="C15204" s="11" t="n"/>
      <c r="E15204" s="12">
        <f>IF($A15204="","",IF(ISNUMBER($A15204),$A15204,IFERROR(DATEVALUE($A15204),"")))</f>
        <v/>
      </c>
      <c r="F15204" s="12">
        <f>IF($B15204="","",IF(ISNUMBER($B15204),HOUR($B15204)*2+MINUTE($B15204)/30,IFERROR(VALUE(LEFT($B15204,FIND(":",$B15204)-1))*2+VALUE(MID($B15204,FIND(":",$B15204)+1,2))/30,"")))</f>
        <v/>
      </c>
      <c r="G15204" s="12">
        <f>IF($E15204="","",IF(WEEKDAY($E15204,2)&lt;6,1,0))</f>
        <v/>
      </c>
      <c r="H15204" s="12">
        <f>IF(OR($E15204="",$F15204=""),"",IF(AND($G15204=1,$F15204&gt;='Working Hours'!$C$8,$F15204&lt;'Working Hours'!$C$9),1,0))</f>
        <v/>
      </c>
    </row>
    <row r="15205">
      <c r="A15205" s="11" t="n"/>
      <c r="B15205" s="11" t="n"/>
      <c r="C15205" s="11" t="n"/>
      <c r="E15205" s="12">
        <f>IF($A15205="","",IF(ISNUMBER($A15205),$A15205,IFERROR(DATEVALUE($A15205),"")))</f>
        <v/>
      </c>
      <c r="F15205" s="12">
        <f>IF($B15205="","",IF(ISNUMBER($B15205),HOUR($B15205)*2+MINUTE($B15205)/30,IFERROR(VALUE(LEFT($B15205,FIND(":",$B15205)-1))*2+VALUE(MID($B15205,FIND(":",$B15205)+1,2))/30,"")))</f>
        <v/>
      </c>
      <c r="G15205" s="12">
        <f>IF($E15205="","",IF(WEEKDAY($E15205,2)&lt;6,1,0))</f>
        <v/>
      </c>
      <c r="H15205" s="12">
        <f>IF(OR($E15205="",$F15205=""),"",IF(AND($G15205=1,$F15205&gt;='Working Hours'!$C$8,$F15205&lt;'Working Hours'!$C$9),1,0))</f>
        <v/>
      </c>
    </row>
    <row r="15206">
      <c r="A15206" s="11" t="n"/>
      <c r="B15206" s="11" t="n"/>
      <c r="C15206" s="11" t="n"/>
      <c r="E15206" s="12">
        <f>IF($A15206="","",IF(ISNUMBER($A15206),$A15206,IFERROR(DATEVALUE($A15206),"")))</f>
        <v/>
      </c>
      <c r="F15206" s="12">
        <f>IF($B15206="","",IF(ISNUMBER($B15206),HOUR($B15206)*2+MINUTE($B15206)/30,IFERROR(VALUE(LEFT($B15206,FIND(":",$B15206)-1))*2+VALUE(MID($B15206,FIND(":",$B15206)+1,2))/30,"")))</f>
        <v/>
      </c>
      <c r="G15206" s="12">
        <f>IF($E15206="","",IF(WEEKDAY($E15206,2)&lt;6,1,0))</f>
        <v/>
      </c>
      <c r="H15206" s="12">
        <f>IF(OR($E15206="",$F15206=""),"",IF(AND($G15206=1,$F15206&gt;='Working Hours'!$C$8,$F15206&lt;'Working Hours'!$C$9),1,0))</f>
        <v/>
      </c>
    </row>
    <row r="15207">
      <c r="A15207" s="11" t="n"/>
      <c r="B15207" s="11" t="n"/>
      <c r="C15207" s="11" t="n"/>
      <c r="E15207" s="12">
        <f>IF($A15207="","",IF(ISNUMBER($A15207),$A15207,IFERROR(DATEVALUE($A15207),"")))</f>
        <v/>
      </c>
      <c r="F15207" s="12">
        <f>IF($B15207="","",IF(ISNUMBER($B15207),HOUR($B15207)*2+MINUTE($B15207)/30,IFERROR(VALUE(LEFT($B15207,FIND(":",$B15207)-1))*2+VALUE(MID($B15207,FIND(":",$B15207)+1,2))/30,"")))</f>
        <v/>
      </c>
      <c r="G15207" s="12">
        <f>IF($E15207="","",IF(WEEKDAY($E15207,2)&lt;6,1,0))</f>
        <v/>
      </c>
      <c r="H15207" s="12">
        <f>IF(OR($E15207="",$F15207=""),"",IF(AND($G15207=1,$F15207&gt;='Working Hours'!$C$8,$F15207&lt;'Working Hours'!$C$9),1,0))</f>
        <v/>
      </c>
    </row>
    <row r="15208">
      <c r="A15208" s="11" t="n"/>
      <c r="B15208" s="11" t="n"/>
      <c r="C15208" s="11" t="n"/>
      <c r="E15208" s="12">
        <f>IF($A15208="","",IF(ISNUMBER($A15208),$A15208,IFERROR(DATEVALUE($A15208),"")))</f>
        <v/>
      </c>
      <c r="F15208" s="12">
        <f>IF($B15208="","",IF(ISNUMBER($B15208),HOUR($B15208)*2+MINUTE($B15208)/30,IFERROR(VALUE(LEFT($B15208,FIND(":",$B15208)-1))*2+VALUE(MID($B15208,FIND(":",$B15208)+1,2))/30,"")))</f>
        <v/>
      </c>
      <c r="G15208" s="12">
        <f>IF($E15208="","",IF(WEEKDAY($E15208,2)&lt;6,1,0))</f>
        <v/>
      </c>
      <c r="H15208" s="12">
        <f>IF(OR($E15208="",$F15208=""),"",IF(AND($G15208=1,$F15208&gt;='Working Hours'!$C$8,$F15208&lt;'Working Hours'!$C$9),1,0))</f>
        <v/>
      </c>
    </row>
    <row r="15209">
      <c r="A15209" s="11" t="n"/>
      <c r="B15209" s="11" t="n"/>
      <c r="C15209" s="11" t="n"/>
      <c r="E15209" s="12">
        <f>IF($A15209="","",IF(ISNUMBER($A15209),$A15209,IFERROR(DATEVALUE($A15209),"")))</f>
        <v/>
      </c>
      <c r="F15209" s="12">
        <f>IF($B15209="","",IF(ISNUMBER($B15209),HOUR($B15209)*2+MINUTE($B15209)/30,IFERROR(VALUE(LEFT($B15209,FIND(":",$B15209)-1))*2+VALUE(MID($B15209,FIND(":",$B15209)+1,2))/30,"")))</f>
        <v/>
      </c>
      <c r="G15209" s="12">
        <f>IF($E15209="","",IF(WEEKDAY($E15209,2)&lt;6,1,0))</f>
        <v/>
      </c>
      <c r="H15209" s="12">
        <f>IF(OR($E15209="",$F15209=""),"",IF(AND($G15209=1,$F15209&gt;='Working Hours'!$C$8,$F15209&lt;'Working Hours'!$C$9),1,0))</f>
        <v/>
      </c>
    </row>
    <row r="15210">
      <c r="A15210" s="11" t="n"/>
      <c r="B15210" s="11" t="n"/>
      <c r="C15210" s="11" t="n"/>
      <c r="E15210" s="12">
        <f>IF($A15210="","",IF(ISNUMBER($A15210),$A15210,IFERROR(DATEVALUE($A15210),"")))</f>
        <v/>
      </c>
      <c r="F15210" s="12">
        <f>IF($B15210="","",IF(ISNUMBER($B15210),HOUR($B15210)*2+MINUTE($B15210)/30,IFERROR(VALUE(LEFT($B15210,FIND(":",$B15210)-1))*2+VALUE(MID($B15210,FIND(":",$B15210)+1,2))/30,"")))</f>
        <v/>
      </c>
      <c r="G15210" s="12">
        <f>IF($E15210="","",IF(WEEKDAY($E15210,2)&lt;6,1,0))</f>
        <v/>
      </c>
      <c r="H15210" s="12">
        <f>IF(OR($E15210="",$F15210=""),"",IF(AND($G15210=1,$F15210&gt;='Working Hours'!$C$8,$F15210&lt;'Working Hours'!$C$9),1,0))</f>
        <v/>
      </c>
    </row>
    <row r="15211">
      <c r="A15211" s="11" t="n"/>
      <c r="B15211" s="11" t="n"/>
      <c r="C15211" s="11" t="n"/>
      <c r="E15211" s="12">
        <f>IF($A15211="","",IF(ISNUMBER($A15211),$A15211,IFERROR(DATEVALUE($A15211),"")))</f>
        <v/>
      </c>
      <c r="F15211" s="12">
        <f>IF($B15211="","",IF(ISNUMBER($B15211),HOUR($B15211)*2+MINUTE($B15211)/30,IFERROR(VALUE(LEFT($B15211,FIND(":",$B15211)-1))*2+VALUE(MID($B15211,FIND(":",$B15211)+1,2))/30,"")))</f>
        <v/>
      </c>
      <c r="G15211" s="12">
        <f>IF($E15211="","",IF(WEEKDAY($E15211,2)&lt;6,1,0))</f>
        <v/>
      </c>
      <c r="H15211" s="12">
        <f>IF(OR($E15211="",$F15211=""),"",IF(AND($G15211=1,$F15211&gt;='Working Hours'!$C$8,$F15211&lt;'Working Hours'!$C$9),1,0))</f>
        <v/>
      </c>
    </row>
    <row r="15212">
      <c r="A15212" s="11" t="n"/>
      <c r="B15212" s="11" t="n"/>
      <c r="C15212" s="11" t="n"/>
      <c r="E15212" s="12">
        <f>IF($A15212="","",IF(ISNUMBER($A15212),$A15212,IFERROR(DATEVALUE($A15212),"")))</f>
        <v/>
      </c>
      <c r="F15212" s="12">
        <f>IF($B15212="","",IF(ISNUMBER($B15212),HOUR($B15212)*2+MINUTE($B15212)/30,IFERROR(VALUE(LEFT($B15212,FIND(":",$B15212)-1))*2+VALUE(MID($B15212,FIND(":",$B15212)+1,2))/30,"")))</f>
        <v/>
      </c>
      <c r="G15212" s="12">
        <f>IF($E15212="","",IF(WEEKDAY($E15212,2)&lt;6,1,0))</f>
        <v/>
      </c>
      <c r="H15212" s="12">
        <f>IF(OR($E15212="",$F15212=""),"",IF(AND($G15212=1,$F15212&gt;='Working Hours'!$C$8,$F15212&lt;'Working Hours'!$C$9),1,0))</f>
        <v/>
      </c>
    </row>
    <row r="15213">
      <c r="A15213" s="11" t="n"/>
      <c r="B15213" s="11" t="n"/>
      <c r="C15213" s="11" t="n"/>
      <c r="E15213" s="12">
        <f>IF($A15213="","",IF(ISNUMBER($A15213),$A15213,IFERROR(DATEVALUE($A15213),"")))</f>
        <v/>
      </c>
      <c r="F15213" s="12">
        <f>IF($B15213="","",IF(ISNUMBER($B15213),HOUR($B15213)*2+MINUTE($B15213)/30,IFERROR(VALUE(LEFT($B15213,FIND(":",$B15213)-1))*2+VALUE(MID($B15213,FIND(":",$B15213)+1,2))/30,"")))</f>
        <v/>
      </c>
      <c r="G15213" s="12">
        <f>IF($E15213="","",IF(WEEKDAY($E15213,2)&lt;6,1,0))</f>
        <v/>
      </c>
      <c r="H15213" s="12">
        <f>IF(OR($E15213="",$F15213=""),"",IF(AND($G15213=1,$F15213&gt;='Working Hours'!$C$8,$F15213&lt;'Working Hours'!$C$9),1,0))</f>
        <v/>
      </c>
    </row>
    <row r="15214">
      <c r="A15214" s="11" t="n"/>
      <c r="B15214" s="11" t="n"/>
      <c r="C15214" s="11" t="n"/>
      <c r="E15214" s="12">
        <f>IF($A15214="","",IF(ISNUMBER($A15214),$A15214,IFERROR(DATEVALUE($A15214),"")))</f>
        <v/>
      </c>
      <c r="F15214" s="12">
        <f>IF($B15214="","",IF(ISNUMBER($B15214),HOUR($B15214)*2+MINUTE($B15214)/30,IFERROR(VALUE(LEFT($B15214,FIND(":",$B15214)-1))*2+VALUE(MID($B15214,FIND(":",$B15214)+1,2))/30,"")))</f>
        <v/>
      </c>
      <c r="G15214" s="12">
        <f>IF($E15214="","",IF(WEEKDAY($E15214,2)&lt;6,1,0))</f>
        <v/>
      </c>
      <c r="H15214" s="12">
        <f>IF(OR($E15214="",$F15214=""),"",IF(AND($G15214=1,$F15214&gt;='Working Hours'!$C$8,$F15214&lt;'Working Hours'!$C$9),1,0))</f>
        <v/>
      </c>
    </row>
    <row r="15215">
      <c r="A15215" s="11" t="n"/>
      <c r="B15215" s="11" t="n"/>
      <c r="C15215" s="11" t="n"/>
      <c r="E15215" s="12">
        <f>IF($A15215="","",IF(ISNUMBER($A15215),$A15215,IFERROR(DATEVALUE($A15215),"")))</f>
        <v/>
      </c>
      <c r="F15215" s="12">
        <f>IF($B15215="","",IF(ISNUMBER($B15215),HOUR($B15215)*2+MINUTE($B15215)/30,IFERROR(VALUE(LEFT($B15215,FIND(":",$B15215)-1))*2+VALUE(MID($B15215,FIND(":",$B15215)+1,2))/30,"")))</f>
        <v/>
      </c>
      <c r="G15215" s="12">
        <f>IF($E15215="","",IF(WEEKDAY($E15215,2)&lt;6,1,0))</f>
        <v/>
      </c>
      <c r="H15215" s="12">
        <f>IF(OR($E15215="",$F15215=""),"",IF(AND($G15215=1,$F15215&gt;='Working Hours'!$C$8,$F15215&lt;'Working Hours'!$C$9),1,0))</f>
        <v/>
      </c>
    </row>
    <row r="15216">
      <c r="A15216" s="11" t="n"/>
      <c r="B15216" s="11" t="n"/>
      <c r="C15216" s="11" t="n"/>
      <c r="E15216" s="12">
        <f>IF($A15216="","",IF(ISNUMBER($A15216),$A15216,IFERROR(DATEVALUE($A15216),"")))</f>
        <v/>
      </c>
      <c r="F15216" s="12">
        <f>IF($B15216="","",IF(ISNUMBER($B15216),HOUR($B15216)*2+MINUTE($B15216)/30,IFERROR(VALUE(LEFT($B15216,FIND(":",$B15216)-1))*2+VALUE(MID($B15216,FIND(":",$B15216)+1,2))/30,"")))</f>
        <v/>
      </c>
      <c r="G15216" s="12">
        <f>IF($E15216="","",IF(WEEKDAY($E15216,2)&lt;6,1,0))</f>
        <v/>
      </c>
      <c r="H15216" s="12">
        <f>IF(OR($E15216="",$F15216=""),"",IF(AND($G15216=1,$F15216&gt;='Working Hours'!$C$8,$F15216&lt;'Working Hours'!$C$9),1,0))</f>
        <v/>
      </c>
    </row>
    <row r="15217">
      <c r="A15217" s="11" t="n"/>
      <c r="B15217" s="11" t="n"/>
      <c r="C15217" s="11" t="n"/>
      <c r="E15217" s="12">
        <f>IF($A15217="","",IF(ISNUMBER($A15217),$A15217,IFERROR(DATEVALUE($A15217),"")))</f>
        <v/>
      </c>
      <c r="F15217" s="12">
        <f>IF($B15217="","",IF(ISNUMBER($B15217),HOUR($B15217)*2+MINUTE($B15217)/30,IFERROR(VALUE(LEFT($B15217,FIND(":",$B15217)-1))*2+VALUE(MID($B15217,FIND(":",$B15217)+1,2))/30,"")))</f>
        <v/>
      </c>
      <c r="G15217" s="12">
        <f>IF($E15217="","",IF(WEEKDAY($E15217,2)&lt;6,1,0))</f>
        <v/>
      </c>
      <c r="H15217" s="12">
        <f>IF(OR($E15217="",$F15217=""),"",IF(AND($G15217=1,$F15217&gt;='Working Hours'!$C$8,$F15217&lt;'Working Hours'!$C$9),1,0))</f>
        <v/>
      </c>
    </row>
    <row r="15218">
      <c r="A15218" s="11" t="n"/>
      <c r="B15218" s="11" t="n"/>
      <c r="C15218" s="11" t="n"/>
      <c r="E15218" s="12">
        <f>IF($A15218="","",IF(ISNUMBER($A15218),$A15218,IFERROR(DATEVALUE($A15218),"")))</f>
        <v/>
      </c>
      <c r="F15218" s="12">
        <f>IF($B15218="","",IF(ISNUMBER($B15218),HOUR($B15218)*2+MINUTE($B15218)/30,IFERROR(VALUE(LEFT($B15218,FIND(":",$B15218)-1))*2+VALUE(MID($B15218,FIND(":",$B15218)+1,2))/30,"")))</f>
        <v/>
      </c>
      <c r="G15218" s="12">
        <f>IF($E15218="","",IF(WEEKDAY($E15218,2)&lt;6,1,0))</f>
        <v/>
      </c>
      <c r="H15218" s="12">
        <f>IF(OR($E15218="",$F15218=""),"",IF(AND($G15218=1,$F15218&gt;='Working Hours'!$C$8,$F15218&lt;'Working Hours'!$C$9),1,0))</f>
        <v/>
      </c>
    </row>
    <row r="15219">
      <c r="A15219" s="11" t="n"/>
      <c r="B15219" s="11" t="n"/>
      <c r="C15219" s="11" t="n"/>
      <c r="E15219" s="12">
        <f>IF($A15219="","",IF(ISNUMBER($A15219),$A15219,IFERROR(DATEVALUE($A15219),"")))</f>
        <v/>
      </c>
      <c r="F15219" s="12">
        <f>IF($B15219="","",IF(ISNUMBER($B15219),HOUR($B15219)*2+MINUTE($B15219)/30,IFERROR(VALUE(LEFT($B15219,FIND(":",$B15219)-1))*2+VALUE(MID($B15219,FIND(":",$B15219)+1,2))/30,"")))</f>
        <v/>
      </c>
      <c r="G15219" s="12">
        <f>IF($E15219="","",IF(WEEKDAY($E15219,2)&lt;6,1,0))</f>
        <v/>
      </c>
      <c r="H15219" s="12">
        <f>IF(OR($E15219="",$F15219=""),"",IF(AND($G15219=1,$F15219&gt;='Working Hours'!$C$8,$F15219&lt;'Working Hours'!$C$9),1,0))</f>
        <v/>
      </c>
    </row>
    <row r="15220">
      <c r="A15220" s="11" t="n"/>
      <c r="B15220" s="11" t="n"/>
      <c r="C15220" s="11" t="n"/>
      <c r="E15220" s="12">
        <f>IF($A15220="","",IF(ISNUMBER($A15220),$A15220,IFERROR(DATEVALUE($A15220),"")))</f>
        <v/>
      </c>
      <c r="F15220" s="12">
        <f>IF($B15220="","",IF(ISNUMBER($B15220),HOUR($B15220)*2+MINUTE($B15220)/30,IFERROR(VALUE(LEFT($B15220,FIND(":",$B15220)-1))*2+VALUE(MID($B15220,FIND(":",$B15220)+1,2))/30,"")))</f>
        <v/>
      </c>
      <c r="G15220" s="12">
        <f>IF($E15220="","",IF(WEEKDAY($E15220,2)&lt;6,1,0))</f>
        <v/>
      </c>
      <c r="H15220" s="12">
        <f>IF(OR($E15220="",$F15220=""),"",IF(AND($G15220=1,$F15220&gt;='Working Hours'!$C$8,$F15220&lt;'Working Hours'!$C$9),1,0))</f>
        <v/>
      </c>
    </row>
    <row r="15221">
      <c r="A15221" s="11" t="n"/>
      <c r="B15221" s="11" t="n"/>
      <c r="C15221" s="11" t="n"/>
      <c r="E15221" s="12">
        <f>IF($A15221="","",IF(ISNUMBER($A15221),$A15221,IFERROR(DATEVALUE($A15221),"")))</f>
        <v/>
      </c>
      <c r="F15221" s="12">
        <f>IF($B15221="","",IF(ISNUMBER($B15221),HOUR($B15221)*2+MINUTE($B15221)/30,IFERROR(VALUE(LEFT($B15221,FIND(":",$B15221)-1))*2+VALUE(MID($B15221,FIND(":",$B15221)+1,2))/30,"")))</f>
        <v/>
      </c>
      <c r="G15221" s="12">
        <f>IF($E15221="","",IF(WEEKDAY($E15221,2)&lt;6,1,0))</f>
        <v/>
      </c>
      <c r="H15221" s="12">
        <f>IF(OR($E15221="",$F15221=""),"",IF(AND($G15221=1,$F15221&gt;='Working Hours'!$C$8,$F15221&lt;'Working Hours'!$C$9),1,0))</f>
        <v/>
      </c>
    </row>
    <row r="15222">
      <c r="A15222" s="11" t="n"/>
      <c r="B15222" s="11" t="n"/>
      <c r="C15222" s="11" t="n"/>
      <c r="E15222" s="12">
        <f>IF($A15222="","",IF(ISNUMBER($A15222),$A15222,IFERROR(DATEVALUE($A15222),"")))</f>
        <v/>
      </c>
      <c r="F15222" s="12">
        <f>IF($B15222="","",IF(ISNUMBER($B15222),HOUR($B15222)*2+MINUTE($B15222)/30,IFERROR(VALUE(LEFT($B15222,FIND(":",$B15222)-1))*2+VALUE(MID($B15222,FIND(":",$B15222)+1,2))/30,"")))</f>
        <v/>
      </c>
      <c r="G15222" s="12">
        <f>IF($E15222="","",IF(WEEKDAY($E15222,2)&lt;6,1,0))</f>
        <v/>
      </c>
      <c r="H15222" s="12">
        <f>IF(OR($E15222="",$F15222=""),"",IF(AND($G15222=1,$F15222&gt;='Working Hours'!$C$8,$F15222&lt;'Working Hours'!$C$9),1,0))</f>
        <v/>
      </c>
    </row>
    <row r="15223">
      <c r="A15223" s="11" t="n"/>
      <c r="B15223" s="11" t="n"/>
      <c r="C15223" s="11" t="n"/>
      <c r="E15223" s="12">
        <f>IF($A15223="","",IF(ISNUMBER($A15223),$A15223,IFERROR(DATEVALUE($A15223),"")))</f>
        <v/>
      </c>
      <c r="F15223" s="12">
        <f>IF($B15223="","",IF(ISNUMBER($B15223),HOUR($B15223)*2+MINUTE($B15223)/30,IFERROR(VALUE(LEFT($B15223,FIND(":",$B15223)-1))*2+VALUE(MID($B15223,FIND(":",$B15223)+1,2))/30,"")))</f>
        <v/>
      </c>
      <c r="G15223" s="12">
        <f>IF($E15223="","",IF(WEEKDAY($E15223,2)&lt;6,1,0))</f>
        <v/>
      </c>
      <c r="H15223" s="12">
        <f>IF(OR($E15223="",$F15223=""),"",IF(AND($G15223=1,$F15223&gt;='Working Hours'!$C$8,$F15223&lt;'Working Hours'!$C$9),1,0))</f>
        <v/>
      </c>
    </row>
    <row r="15224">
      <c r="A15224" s="11" t="n"/>
      <c r="B15224" s="11" t="n"/>
      <c r="C15224" s="11" t="n"/>
      <c r="E15224" s="12">
        <f>IF($A15224="","",IF(ISNUMBER($A15224),$A15224,IFERROR(DATEVALUE($A15224),"")))</f>
        <v/>
      </c>
      <c r="F15224" s="12">
        <f>IF($B15224="","",IF(ISNUMBER($B15224),HOUR($B15224)*2+MINUTE($B15224)/30,IFERROR(VALUE(LEFT($B15224,FIND(":",$B15224)-1))*2+VALUE(MID($B15224,FIND(":",$B15224)+1,2))/30,"")))</f>
        <v/>
      </c>
      <c r="G15224" s="12">
        <f>IF($E15224="","",IF(WEEKDAY($E15224,2)&lt;6,1,0))</f>
        <v/>
      </c>
      <c r="H15224" s="12">
        <f>IF(OR($E15224="",$F15224=""),"",IF(AND($G15224=1,$F15224&gt;='Working Hours'!$C$8,$F15224&lt;'Working Hours'!$C$9),1,0))</f>
        <v/>
      </c>
    </row>
    <row r="15225">
      <c r="A15225" s="11" t="n"/>
      <c r="B15225" s="11" t="n"/>
      <c r="C15225" s="11" t="n"/>
      <c r="E15225" s="12">
        <f>IF($A15225="","",IF(ISNUMBER($A15225),$A15225,IFERROR(DATEVALUE($A15225),"")))</f>
        <v/>
      </c>
      <c r="F15225" s="12">
        <f>IF($B15225="","",IF(ISNUMBER($B15225),HOUR($B15225)*2+MINUTE($B15225)/30,IFERROR(VALUE(LEFT($B15225,FIND(":",$B15225)-1))*2+VALUE(MID($B15225,FIND(":",$B15225)+1,2))/30,"")))</f>
        <v/>
      </c>
      <c r="G15225" s="12">
        <f>IF($E15225="","",IF(WEEKDAY($E15225,2)&lt;6,1,0))</f>
        <v/>
      </c>
      <c r="H15225" s="12">
        <f>IF(OR($E15225="",$F15225=""),"",IF(AND($G15225=1,$F15225&gt;='Working Hours'!$C$8,$F15225&lt;'Working Hours'!$C$9),1,0))</f>
        <v/>
      </c>
    </row>
    <row r="15226">
      <c r="A15226" s="11" t="n"/>
      <c r="B15226" s="11" t="n"/>
      <c r="C15226" s="11" t="n"/>
      <c r="E15226" s="12">
        <f>IF($A15226="","",IF(ISNUMBER($A15226),$A15226,IFERROR(DATEVALUE($A15226),"")))</f>
        <v/>
      </c>
      <c r="F15226" s="12">
        <f>IF($B15226="","",IF(ISNUMBER($B15226),HOUR($B15226)*2+MINUTE($B15226)/30,IFERROR(VALUE(LEFT($B15226,FIND(":",$B15226)-1))*2+VALUE(MID($B15226,FIND(":",$B15226)+1,2))/30,"")))</f>
        <v/>
      </c>
      <c r="G15226" s="12">
        <f>IF($E15226="","",IF(WEEKDAY($E15226,2)&lt;6,1,0))</f>
        <v/>
      </c>
      <c r="H15226" s="12">
        <f>IF(OR($E15226="",$F15226=""),"",IF(AND($G15226=1,$F15226&gt;='Working Hours'!$C$8,$F15226&lt;'Working Hours'!$C$9),1,0))</f>
        <v/>
      </c>
    </row>
    <row r="15227">
      <c r="A15227" s="11" t="n"/>
      <c r="B15227" s="11" t="n"/>
      <c r="C15227" s="11" t="n"/>
      <c r="E15227" s="12">
        <f>IF($A15227="","",IF(ISNUMBER($A15227),$A15227,IFERROR(DATEVALUE($A15227),"")))</f>
        <v/>
      </c>
      <c r="F15227" s="12">
        <f>IF($B15227="","",IF(ISNUMBER($B15227),HOUR($B15227)*2+MINUTE($B15227)/30,IFERROR(VALUE(LEFT($B15227,FIND(":",$B15227)-1))*2+VALUE(MID($B15227,FIND(":",$B15227)+1,2))/30,"")))</f>
        <v/>
      </c>
      <c r="G15227" s="12">
        <f>IF($E15227="","",IF(WEEKDAY($E15227,2)&lt;6,1,0))</f>
        <v/>
      </c>
      <c r="H15227" s="12">
        <f>IF(OR($E15227="",$F15227=""),"",IF(AND($G15227=1,$F15227&gt;='Working Hours'!$C$8,$F15227&lt;'Working Hours'!$C$9),1,0))</f>
        <v/>
      </c>
    </row>
    <row r="15228">
      <c r="A15228" s="11" t="n"/>
      <c r="B15228" s="11" t="n"/>
      <c r="C15228" s="11" t="n"/>
      <c r="E15228" s="12">
        <f>IF($A15228="","",IF(ISNUMBER($A15228),$A15228,IFERROR(DATEVALUE($A15228),"")))</f>
        <v/>
      </c>
      <c r="F15228" s="12">
        <f>IF($B15228="","",IF(ISNUMBER($B15228),HOUR($B15228)*2+MINUTE($B15228)/30,IFERROR(VALUE(LEFT($B15228,FIND(":",$B15228)-1))*2+VALUE(MID($B15228,FIND(":",$B15228)+1,2))/30,"")))</f>
        <v/>
      </c>
      <c r="G15228" s="12">
        <f>IF($E15228="","",IF(WEEKDAY($E15228,2)&lt;6,1,0))</f>
        <v/>
      </c>
      <c r="H15228" s="12">
        <f>IF(OR($E15228="",$F15228=""),"",IF(AND($G15228=1,$F15228&gt;='Working Hours'!$C$8,$F15228&lt;'Working Hours'!$C$9),1,0))</f>
        <v/>
      </c>
    </row>
    <row r="15229">
      <c r="A15229" s="11" t="n"/>
      <c r="B15229" s="11" t="n"/>
      <c r="C15229" s="11" t="n"/>
      <c r="E15229" s="12">
        <f>IF($A15229="","",IF(ISNUMBER($A15229),$A15229,IFERROR(DATEVALUE($A15229),"")))</f>
        <v/>
      </c>
      <c r="F15229" s="12">
        <f>IF($B15229="","",IF(ISNUMBER($B15229),HOUR($B15229)*2+MINUTE($B15229)/30,IFERROR(VALUE(LEFT($B15229,FIND(":",$B15229)-1))*2+VALUE(MID($B15229,FIND(":",$B15229)+1,2))/30,"")))</f>
        <v/>
      </c>
      <c r="G15229" s="12">
        <f>IF($E15229="","",IF(WEEKDAY($E15229,2)&lt;6,1,0))</f>
        <v/>
      </c>
      <c r="H15229" s="12">
        <f>IF(OR($E15229="",$F15229=""),"",IF(AND($G15229=1,$F15229&gt;='Working Hours'!$C$8,$F15229&lt;'Working Hours'!$C$9),1,0))</f>
        <v/>
      </c>
    </row>
    <row r="15230">
      <c r="A15230" s="11" t="n"/>
      <c r="B15230" s="11" t="n"/>
      <c r="C15230" s="11" t="n"/>
      <c r="E15230" s="12">
        <f>IF($A15230="","",IF(ISNUMBER($A15230),$A15230,IFERROR(DATEVALUE($A15230),"")))</f>
        <v/>
      </c>
      <c r="F15230" s="12">
        <f>IF($B15230="","",IF(ISNUMBER($B15230),HOUR($B15230)*2+MINUTE($B15230)/30,IFERROR(VALUE(LEFT($B15230,FIND(":",$B15230)-1))*2+VALUE(MID($B15230,FIND(":",$B15230)+1,2))/30,"")))</f>
        <v/>
      </c>
      <c r="G15230" s="12">
        <f>IF($E15230="","",IF(WEEKDAY($E15230,2)&lt;6,1,0))</f>
        <v/>
      </c>
      <c r="H15230" s="12">
        <f>IF(OR($E15230="",$F15230=""),"",IF(AND($G15230=1,$F15230&gt;='Working Hours'!$C$8,$F15230&lt;'Working Hours'!$C$9),1,0))</f>
        <v/>
      </c>
    </row>
    <row r="15231">
      <c r="A15231" s="11" t="n"/>
      <c r="B15231" s="11" t="n"/>
      <c r="C15231" s="11" t="n"/>
      <c r="E15231" s="12">
        <f>IF($A15231="","",IF(ISNUMBER($A15231),$A15231,IFERROR(DATEVALUE($A15231),"")))</f>
        <v/>
      </c>
      <c r="F15231" s="12">
        <f>IF($B15231="","",IF(ISNUMBER($B15231),HOUR($B15231)*2+MINUTE($B15231)/30,IFERROR(VALUE(LEFT($B15231,FIND(":",$B15231)-1))*2+VALUE(MID($B15231,FIND(":",$B15231)+1,2))/30,"")))</f>
        <v/>
      </c>
      <c r="G15231" s="12">
        <f>IF($E15231="","",IF(WEEKDAY($E15231,2)&lt;6,1,0))</f>
        <v/>
      </c>
      <c r="H15231" s="12">
        <f>IF(OR($E15231="",$F15231=""),"",IF(AND($G15231=1,$F15231&gt;='Working Hours'!$C$8,$F15231&lt;'Working Hours'!$C$9),1,0))</f>
        <v/>
      </c>
    </row>
    <row r="15232">
      <c r="A15232" s="11" t="n"/>
      <c r="B15232" s="11" t="n"/>
      <c r="C15232" s="11" t="n"/>
      <c r="E15232" s="12">
        <f>IF($A15232="","",IF(ISNUMBER($A15232),$A15232,IFERROR(DATEVALUE($A15232),"")))</f>
        <v/>
      </c>
      <c r="F15232" s="12">
        <f>IF($B15232="","",IF(ISNUMBER($B15232),HOUR($B15232)*2+MINUTE($B15232)/30,IFERROR(VALUE(LEFT($B15232,FIND(":",$B15232)-1))*2+VALUE(MID($B15232,FIND(":",$B15232)+1,2))/30,"")))</f>
        <v/>
      </c>
      <c r="G15232" s="12">
        <f>IF($E15232="","",IF(WEEKDAY($E15232,2)&lt;6,1,0))</f>
        <v/>
      </c>
      <c r="H15232" s="12">
        <f>IF(OR($E15232="",$F15232=""),"",IF(AND($G15232=1,$F15232&gt;='Working Hours'!$C$8,$F15232&lt;'Working Hours'!$C$9),1,0))</f>
        <v/>
      </c>
    </row>
    <row r="15233">
      <c r="A15233" s="11" t="n"/>
      <c r="B15233" s="11" t="n"/>
      <c r="C15233" s="11" t="n"/>
      <c r="E15233" s="12">
        <f>IF($A15233="","",IF(ISNUMBER($A15233),$A15233,IFERROR(DATEVALUE($A15233),"")))</f>
        <v/>
      </c>
      <c r="F15233" s="12">
        <f>IF($B15233="","",IF(ISNUMBER($B15233),HOUR($B15233)*2+MINUTE($B15233)/30,IFERROR(VALUE(LEFT($B15233,FIND(":",$B15233)-1))*2+VALUE(MID($B15233,FIND(":",$B15233)+1,2))/30,"")))</f>
        <v/>
      </c>
      <c r="G15233" s="12">
        <f>IF($E15233="","",IF(WEEKDAY($E15233,2)&lt;6,1,0))</f>
        <v/>
      </c>
      <c r="H15233" s="12">
        <f>IF(OR($E15233="",$F15233=""),"",IF(AND($G15233=1,$F15233&gt;='Working Hours'!$C$8,$F15233&lt;'Working Hours'!$C$9),1,0))</f>
        <v/>
      </c>
    </row>
    <row r="15234">
      <c r="A15234" s="11" t="n"/>
      <c r="B15234" s="11" t="n"/>
      <c r="C15234" s="11" t="n"/>
      <c r="E15234" s="12">
        <f>IF($A15234="","",IF(ISNUMBER($A15234),$A15234,IFERROR(DATEVALUE($A15234),"")))</f>
        <v/>
      </c>
      <c r="F15234" s="12">
        <f>IF($B15234="","",IF(ISNUMBER($B15234),HOUR($B15234)*2+MINUTE($B15234)/30,IFERROR(VALUE(LEFT($B15234,FIND(":",$B15234)-1))*2+VALUE(MID($B15234,FIND(":",$B15234)+1,2))/30,"")))</f>
        <v/>
      </c>
      <c r="G15234" s="12">
        <f>IF($E15234="","",IF(WEEKDAY($E15234,2)&lt;6,1,0))</f>
        <v/>
      </c>
      <c r="H15234" s="12">
        <f>IF(OR($E15234="",$F15234=""),"",IF(AND($G15234=1,$F15234&gt;='Working Hours'!$C$8,$F15234&lt;'Working Hours'!$C$9),1,0))</f>
        <v/>
      </c>
    </row>
    <row r="15235">
      <c r="A15235" s="11" t="n"/>
      <c r="B15235" s="11" t="n"/>
      <c r="C15235" s="11" t="n"/>
      <c r="E15235" s="12">
        <f>IF($A15235="","",IF(ISNUMBER($A15235),$A15235,IFERROR(DATEVALUE($A15235),"")))</f>
        <v/>
      </c>
      <c r="F15235" s="12">
        <f>IF($B15235="","",IF(ISNUMBER($B15235),HOUR($B15235)*2+MINUTE($B15235)/30,IFERROR(VALUE(LEFT($B15235,FIND(":",$B15235)-1))*2+VALUE(MID($B15235,FIND(":",$B15235)+1,2))/30,"")))</f>
        <v/>
      </c>
      <c r="G15235" s="12">
        <f>IF($E15235="","",IF(WEEKDAY($E15235,2)&lt;6,1,0))</f>
        <v/>
      </c>
      <c r="H15235" s="12">
        <f>IF(OR($E15235="",$F15235=""),"",IF(AND($G15235=1,$F15235&gt;='Working Hours'!$C$8,$F15235&lt;'Working Hours'!$C$9),1,0))</f>
        <v/>
      </c>
    </row>
    <row r="15236">
      <c r="A15236" s="11" t="n"/>
      <c r="B15236" s="11" t="n"/>
      <c r="C15236" s="11" t="n"/>
      <c r="E15236" s="12">
        <f>IF($A15236="","",IF(ISNUMBER($A15236),$A15236,IFERROR(DATEVALUE($A15236),"")))</f>
        <v/>
      </c>
      <c r="F15236" s="12">
        <f>IF($B15236="","",IF(ISNUMBER($B15236),HOUR($B15236)*2+MINUTE($B15236)/30,IFERROR(VALUE(LEFT($B15236,FIND(":",$B15236)-1))*2+VALUE(MID($B15236,FIND(":",$B15236)+1,2))/30,"")))</f>
        <v/>
      </c>
      <c r="G15236" s="12">
        <f>IF($E15236="","",IF(WEEKDAY($E15236,2)&lt;6,1,0))</f>
        <v/>
      </c>
      <c r="H15236" s="12">
        <f>IF(OR($E15236="",$F15236=""),"",IF(AND($G15236=1,$F15236&gt;='Working Hours'!$C$8,$F15236&lt;'Working Hours'!$C$9),1,0))</f>
        <v/>
      </c>
    </row>
    <row r="15237">
      <c r="A15237" s="11" t="n"/>
      <c r="B15237" s="11" t="n"/>
      <c r="C15237" s="11" t="n"/>
      <c r="E15237" s="12">
        <f>IF($A15237="","",IF(ISNUMBER($A15237),$A15237,IFERROR(DATEVALUE($A15237),"")))</f>
        <v/>
      </c>
      <c r="F15237" s="12">
        <f>IF($B15237="","",IF(ISNUMBER($B15237),HOUR($B15237)*2+MINUTE($B15237)/30,IFERROR(VALUE(LEFT($B15237,FIND(":",$B15237)-1))*2+VALUE(MID($B15237,FIND(":",$B15237)+1,2))/30,"")))</f>
        <v/>
      </c>
      <c r="G15237" s="12">
        <f>IF($E15237="","",IF(WEEKDAY($E15237,2)&lt;6,1,0))</f>
        <v/>
      </c>
      <c r="H15237" s="12">
        <f>IF(OR($E15237="",$F15237=""),"",IF(AND($G15237=1,$F15237&gt;='Working Hours'!$C$8,$F15237&lt;'Working Hours'!$C$9),1,0))</f>
        <v/>
      </c>
    </row>
    <row r="15238">
      <c r="A15238" s="11" t="n"/>
      <c r="B15238" s="11" t="n"/>
      <c r="C15238" s="11" t="n"/>
      <c r="E15238" s="12">
        <f>IF($A15238="","",IF(ISNUMBER($A15238),$A15238,IFERROR(DATEVALUE($A15238),"")))</f>
        <v/>
      </c>
      <c r="F15238" s="12">
        <f>IF($B15238="","",IF(ISNUMBER($B15238),HOUR($B15238)*2+MINUTE($B15238)/30,IFERROR(VALUE(LEFT($B15238,FIND(":",$B15238)-1))*2+VALUE(MID($B15238,FIND(":",$B15238)+1,2))/30,"")))</f>
        <v/>
      </c>
      <c r="G15238" s="12">
        <f>IF($E15238="","",IF(WEEKDAY($E15238,2)&lt;6,1,0))</f>
        <v/>
      </c>
      <c r="H15238" s="12">
        <f>IF(OR($E15238="",$F15238=""),"",IF(AND($G15238=1,$F15238&gt;='Working Hours'!$C$8,$F15238&lt;'Working Hours'!$C$9),1,0))</f>
        <v/>
      </c>
    </row>
    <row r="15239">
      <c r="A15239" s="11" t="n"/>
      <c r="B15239" s="11" t="n"/>
      <c r="C15239" s="11" t="n"/>
      <c r="E15239" s="12">
        <f>IF($A15239="","",IF(ISNUMBER($A15239),$A15239,IFERROR(DATEVALUE($A15239),"")))</f>
        <v/>
      </c>
      <c r="F15239" s="12">
        <f>IF($B15239="","",IF(ISNUMBER($B15239),HOUR($B15239)*2+MINUTE($B15239)/30,IFERROR(VALUE(LEFT($B15239,FIND(":",$B15239)-1))*2+VALUE(MID($B15239,FIND(":",$B15239)+1,2))/30,"")))</f>
        <v/>
      </c>
      <c r="G15239" s="12">
        <f>IF($E15239="","",IF(WEEKDAY($E15239,2)&lt;6,1,0))</f>
        <v/>
      </c>
      <c r="H15239" s="12">
        <f>IF(OR($E15239="",$F15239=""),"",IF(AND($G15239=1,$F15239&gt;='Working Hours'!$C$8,$F15239&lt;'Working Hours'!$C$9),1,0))</f>
        <v/>
      </c>
    </row>
    <row r="15240">
      <c r="A15240" s="11" t="n"/>
      <c r="B15240" s="11" t="n"/>
      <c r="C15240" s="11" t="n"/>
      <c r="E15240" s="12">
        <f>IF($A15240="","",IF(ISNUMBER($A15240),$A15240,IFERROR(DATEVALUE($A15240),"")))</f>
        <v/>
      </c>
      <c r="F15240" s="12">
        <f>IF($B15240="","",IF(ISNUMBER($B15240),HOUR($B15240)*2+MINUTE($B15240)/30,IFERROR(VALUE(LEFT($B15240,FIND(":",$B15240)-1))*2+VALUE(MID($B15240,FIND(":",$B15240)+1,2))/30,"")))</f>
        <v/>
      </c>
      <c r="G15240" s="12">
        <f>IF($E15240="","",IF(WEEKDAY($E15240,2)&lt;6,1,0))</f>
        <v/>
      </c>
      <c r="H15240" s="12">
        <f>IF(OR($E15240="",$F15240=""),"",IF(AND($G15240=1,$F15240&gt;='Working Hours'!$C$8,$F15240&lt;'Working Hours'!$C$9),1,0))</f>
        <v/>
      </c>
    </row>
    <row r="15241">
      <c r="A15241" s="11" t="n"/>
      <c r="B15241" s="11" t="n"/>
      <c r="C15241" s="11" t="n"/>
      <c r="E15241" s="12">
        <f>IF($A15241="","",IF(ISNUMBER($A15241),$A15241,IFERROR(DATEVALUE($A15241),"")))</f>
        <v/>
      </c>
      <c r="F15241" s="12">
        <f>IF($B15241="","",IF(ISNUMBER($B15241),HOUR($B15241)*2+MINUTE($B15241)/30,IFERROR(VALUE(LEFT($B15241,FIND(":",$B15241)-1))*2+VALUE(MID($B15241,FIND(":",$B15241)+1,2))/30,"")))</f>
        <v/>
      </c>
      <c r="G15241" s="12">
        <f>IF($E15241="","",IF(WEEKDAY($E15241,2)&lt;6,1,0))</f>
        <v/>
      </c>
      <c r="H15241" s="12">
        <f>IF(OR($E15241="",$F15241=""),"",IF(AND($G15241=1,$F15241&gt;='Working Hours'!$C$8,$F15241&lt;'Working Hours'!$C$9),1,0))</f>
        <v/>
      </c>
    </row>
    <row r="15242">
      <c r="A15242" s="11" t="n"/>
      <c r="B15242" s="11" t="n"/>
      <c r="C15242" s="11" t="n"/>
      <c r="E15242" s="12">
        <f>IF($A15242="","",IF(ISNUMBER($A15242),$A15242,IFERROR(DATEVALUE($A15242),"")))</f>
        <v/>
      </c>
      <c r="F15242" s="12">
        <f>IF($B15242="","",IF(ISNUMBER($B15242),HOUR($B15242)*2+MINUTE($B15242)/30,IFERROR(VALUE(LEFT($B15242,FIND(":",$B15242)-1))*2+VALUE(MID($B15242,FIND(":",$B15242)+1,2))/30,"")))</f>
        <v/>
      </c>
      <c r="G15242" s="12">
        <f>IF($E15242="","",IF(WEEKDAY($E15242,2)&lt;6,1,0))</f>
        <v/>
      </c>
      <c r="H15242" s="12">
        <f>IF(OR($E15242="",$F15242=""),"",IF(AND($G15242=1,$F15242&gt;='Working Hours'!$C$8,$F15242&lt;'Working Hours'!$C$9),1,0))</f>
        <v/>
      </c>
    </row>
    <row r="15243">
      <c r="A15243" s="11" t="n"/>
      <c r="B15243" s="11" t="n"/>
      <c r="C15243" s="11" t="n"/>
      <c r="E15243" s="12">
        <f>IF($A15243="","",IF(ISNUMBER($A15243),$A15243,IFERROR(DATEVALUE($A15243),"")))</f>
        <v/>
      </c>
      <c r="F15243" s="12">
        <f>IF($B15243="","",IF(ISNUMBER($B15243),HOUR($B15243)*2+MINUTE($B15243)/30,IFERROR(VALUE(LEFT($B15243,FIND(":",$B15243)-1))*2+VALUE(MID($B15243,FIND(":",$B15243)+1,2))/30,"")))</f>
        <v/>
      </c>
      <c r="G15243" s="12">
        <f>IF($E15243="","",IF(WEEKDAY($E15243,2)&lt;6,1,0))</f>
        <v/>
      </c>
      <c r="H15243" s="12">
        <f>IF(OR($E15243="",$F15243=""),"",IF(AND($G15243=1,$F15243&gt;='Working Hours'!$C$8,$F15243&lt;'Working Hours'!$C$9),1,0))</f>
        <v/>
      </c>
    </row>
    <row r="15244">
      <c r="A15244" s="11" t="n"/>
      <c r="B15244" s="11" t="n"/>
      <c r="C15244" s="11" t="n"/>
      <c r="E15244" s="12">
        <f>IF($A15244="","",IF(ISNUMBER($A15244),$A15244,IFERROR(DATEVALUE($A15244),"")))</f>
        <v/>
      </c>
      <c r="F15244" s="12">
        <f>IF($B15244="","",IF(ISNUMBER($B15244),HOUR($B15244)*2+MINUTE($B15244)/30,IFERROR(VALUE(LEFT($B15244,FIND(":",$B15244)-1))*2+VALUE(MID($B15244,FIND(":",$B15244)+1,2))/30,"")))</f>
        <v/>
      </c>
      <c r="G15244" s="12">
        <f>IF($E15244="","",IF(WEEKDAY($E15244,2)&lt;6,1,0))</f>
        <v/>
      </c>
      <c r="H15244" s="12">
        <f>IF(OR($E15244="",$F15244=""),"",IF(AND($G15244=1,$F15244&gt;='Working Hours'!$C$8,$F15244&lt;'Working Hours'!$C$9),1,0))</f>
        <v/>
      </c>
    </row>
    <row r="15245">
      <c r="A15245" s="11" t="n"/>
      <c r="B15245" s="11" t="n"/>
      <c r="C15245" s="11" t="n"/>
      <c r="E15245" s="12">
        <f>IF($A15245="","",IF(ISNUMBER($A15245),$A15245,IFERROR(DATEVALUE($A15245),"")))</f>
        <v/>
      </c>
      <c r="F15245" s="12">
        <f>IF($B15245="","",IF(ISNUMBER($B15245),HOUR($B15245)*2+MINUTE($B15245)/30,IFERROR(VALUE(LEFT($B15245,FIND(":",$B15245)-1))*2+VALUE(MID($B15245,FIND(":",$B15245)+1,2))/30,"")))</f>
        <v/>
      </c>
      <c r="G15245" s="12">
        <f>IF($E15245="","",IF(WEEKDAY($E15245,2)&lt;6,1,0))</f>
        <v/>
      </c>
      <c r="H15245" s="12">
        <f>IF(OR($E15245="",$F15245=""),"",IF(AND($G15245=1,$F15245&gt;='Working Hours'!$C$8,$F15245&lt;'Working Hours'!$C$9),1,0))</f>
        <v/>
      </c>
    </row>
    <row r="15246">
      <c r="A15246" s="11" t="n"/>
      <c r="B15246" s="11" t="n"/>
      <c r="C15246" s="11" t="n"/>
      <c r="E15246" s="12">
        <f>IF($A15246="","",IF(ISNUMBER($A15246),$A15246,IFERROR(DATEVALUE($A15246),"")))</f>
        <v/>
      </c>
      <c r="F15246" s="12">
        <f>IF($B15246="","",IF(ISNUMBER($B15246),HOUR($B15246)*2+MINUTE($B15246)/30,IFERROR(VALUE(LEFT($B15246,FIND(":",$B15246)-1))*2+VALUE(MID($B15246,FIND(":",$B15246)+1,2))/30,"")))</f>
        <v/>
      </c>
      <c r="G15246" s="12">
        <f>IF($E15246="","",IF(WEEKDAY($E15246,2)&lt;6,1,0))</f>
        <v/>
      </c>
      <c r="H15246" s="12">
        <f>IF(OR($E15246="",$F15246=""),"",IF(AND($G15246=1,$F15246&gt;='Working Hours'!$C$8,$F15246&lt;'Working Hours'!$C$9),1,0))</f>
        <v/>
      </c>
    </row>
    <row r="15247">
      <c r="A15247" s="11" t="n"/>
      <c r="B15247" s="11" t="n"/>
      <c r="C15247" s="11" t="n"/>
      <c r="E15247" s="12">
        <f>IF($A15247="","",IF(ISNUMBER($A15247),$A15247,IFERROR(DATEVALUE($A15247),"")))</f>
        <v/>
      </c>
      <c r="F15247" s="12">
        <f>IF($B15247="","",IF(ISNUMBER($B15247),HOUR($B15247)*2+MINUTE($B15247)/30,IFERROR(VALUE(LEFT($B15247,FIND(":",$B15247)-1))*2+VALUE(MID($B15247,FIND(":",$B15247)+1,2))/30,"")))</f>
        <v/>
      </c>
      <c r="G15247" s="12">
        <f>IF($E15247="","",IF(WEEKDAY($E15247,2)&lt;6,1,0))</f>
        <v/>
      </c>
      <c r="H15247" s="12">
        <f>IF(OR($E15247="",$F15247=""),"",IF(AND($G15247=1,$F15247&gt;='Working Hours'!$C$8,$F15247&lt;'Working Hours'!$C$9),1,0))</f>
        <v/>
      </c>
    </row>
    <row r="15248">
      <c r="A15248" s="11" t="n"/>
      <c r="B15248" s="11" t="n"/>
      <c r="C15248" s="11" t="n"/>
      <c r="E15248" s="12">
        <f>IF($A15248="","",IF(ISNUMBER($A15248),$A15248,IFERROR(DATEVALUE($A15248),"")))</f>
        <v/>
      </c>
      <c r="F15248" s="12">
        <f>IF($B15248="","",IF(ISNUMBER($B15248),HOUR($B15248)*2+MINUTE($B15248)/30,IFERROR(VALUE(LEFT($B15248,FIND(":",$B15248)-1))*2+VALUE(MID($B15248,FIND(":",$B15248)+1,2))/30,"")))</f>
        <v/>
      </c>
      <c r="G15248" s="12">
        <f>IF($E15248="","",IF(WEEKDAY($E15248,2)&lt;6,1,0))</f>
        <v/>
      </c>
      <c r="H15248" s="12">
        <f>IF(OR($E15248="",$F15248=""),"",IF(AND($G15248=1,$F15248&gt;='Working Hours'!$C$8,$F15248&lt;'Working Hours'!$C$9),1,0))</f>
        <v/>
      </c>
    </row>
    <row r="15249">
      <c r="A15249" s="11" t="n"/>
      <c r="B15249" s="11" t="n"/>
      <c r="C15249" s="11" t="n"/>
      <c r="E15249" s="12">
        <f>IF($A15249="","",IF(ISNUMBER($A15249),$A15249,IFERROR(DATEVALUE($A15249),"")))</f>
        <v/>
      </c>
      <c r="F15249" s="12">
        <f>IF($B15249="","",IF(ISNUMBER($B15249),HOUR($B15249)*2+MINUTE($B15249)/30,IFERROR(VALUE(LEFT($B15249,FIND(":",$B15249)-1))*2+VALUE(MID($B15249,FIND(":",$B15249)+1,2))/30,"")))</f>
        <v/>
      </c>
      <c r="G15249" s="12">
        <f>IF($E15249="","",IF(WEEKDAY($E15249,2)&lt;6,1,0))</f>
        <v/>
      </c>
      <c r="H15249" s="12">
        <f>IF(OR($E15249="",$F15249=""),"",IF(AND($G15249=1,$F15249&gt;='Working Hours'!$C$8,$F15249&lt;'Working Hours'!$C$9),1,0))</f>
        <v/>
      </c>
    </row>
    <row r="15250">
      <c r="A15250" s="11" t="n"/>
      <c r="B15250" s="11" t="n"/>
      <c r="C15250" s="11" t="n"/>
      <c r="E15250" s="12">
        <f>IF($A15250="","",IF(ISNUMBER($A15250),$A15250,IFERROR(DATEVALUE($A15250),"")))</f>
        <v/>
      </c>
      <c r="F15250" s="12">
        <f>IF($B15250="","",IF(ISNUMBER($B15250),HOUR($B15250)*2+MINUTE($B15250)/30,IFERROR(VALUE(LEFT($B15250,FIND(":",$B15250)-1))*2+VALUE(MID($B15250,FIND(":",$B15250)+1,2))/30,"")))</f>
        <v/>
      </c>
      <c r="G15250" s="12">
        <f>IF($E15250="","",IF(WEEKDAY($E15250,2)&lt;6,1,0))</f>
        <v/>
      </c>
      <c r="H15250" s="12">
        <f>IF(OR($E15250="",$F15250=""),"",IF(AND($G15250=1,$F15250&gt;='Working Hours'!$C$8,$F15250&lt;'Working Hours'!$C$9),1,0))</f>
        <v/>
      </c>
    </row>
    <row r="15251">
      <c r="A15251" s="11" t="n"/>
      <c r="B15251" s="11" t="n"/>
      <c r="C15251" s="11" t="n"/>
      <c r="E15251" s="12">
        <f>IF($A15251="","",IF(ISNUMBER($A15251),$A15251,IFERROR(DATEVALUE($A15251),"")))</f>
        <v/>
      </c>
      <c r="F15251" s="12">
        <f>IF($B15251="","",IF(ISNUMBER($B15251),HOUR($B15251)*2+MINUTE($B15251)/30,IFERROR(VALUE(LEFT($B15251,FIND(":",$B15251)-1))*2+VALUE(MID($B15251,FIND(":",$B15251)+1,2))/30,"")))</f>
        <v/>
      </c>
      <c r="G15251" s="12">
        <f>IF($E15251="","",IF(WEEKDAY($E15251,2)&lt;6,1,0))</f>
        <v/>
      </c>
      <c r="H15251" s="12">
        <f>IF(OR($E15251="",$F15251=""),"",IF(AND($G15251=1,$F15251&gt;='Working Hours'!$C$8,$F15251&lt;'Working Hours'!$C$9),1,0))</f>
        <v/>
      </c>
    </row>
    <row r="15252">
      <c r="A15252" s="11" t="n"/>
      <c r="B15252" s="11" t="n"/>
      <c r="C15252" s="11" t="n"/>
      <c r="E15252" s="12">
        <f>IF($A15252="","",IF(ISNUMBER($A15252),$A15252,IFERROR(DATEVALUE($A15252),"")))</f>
        <v/>
      </c>
      <c r="F15252" s="12">
        <f>IF($B15252="","",IF(ISNUMBER($B15252),HOUR($B15252)*2+MINUTE($B15252)/30,IFERROR(VALUE(LEFT($B15252,FIND(":",$B15252)-1))*2+VALUE(MID($B15252,FIND(":",$B15252)+1,2))/30,"")))</f>
        <v/>
      </c>
      <c r="G15252" s="12">
        <f>IF($E15252="","",IF(WEEKDAY($E15252,2)&lt;6,1,0))</f>
        <v/>
      </c>
      <c r="H15252" s="12">
        <f>IF(OR($E15252="",$F15252=""),"",IF(AND($G15252=1,$F15252&gt;='Working Hours'!$C$8,$F15252&lt;'Working Hours'!$C$9),1,0))</f>
        <v/>
      </c>
    </row>
    <row r="15253">
      <c r="A15253" s="11" t="n"/>
      <c r="B15253" s="11" t="n"/>
      <c r="C15253" s="11" t="n"/>
      <c r="E15253" s="12">
        <f>IF($A15253="","",IF(ISNUMBER($A15253),$A15253,IFERROR(DATEVALUE($A15253),"")))</f>
        <v/>
      </c>
      <c r="F15253" s="12">
        <f>IF($B15253="","",IF(ISNUMBER($B15253),HOUR($B15253)*2+MINUTE($B15253)/30,IFERROR(VALUE(LEFT($B15253,FIND(":",$B15253)-1))*2+VALUE(MID($B15253,FIND(":",$B15253)+1,2))/30,"")))</f>
        <v/>
      </c>
      <c r="G15253" s="12">
        <f>IF($E15253="","",IF(WEEKDAY($E15253,2)&lt;6,1,0))</f>
        <v/>
      </c>
      <c r="H15253" s="12">
        <f>IF(OR($E15253="",$F15253=""),"",IF(AND($G15253=1,$F15253&gt;='Working Hours'!$C$8,$F15253&lt;'Working Hours'!$C$9),1,0))</f>
        <v/>
      </c>
    </row>
    <row r="15254">
      <c r="A15254" s="11" t="n"/>
      <c r="B15254" s="11" t="n"/>
      <c r="C15254" s="11" t="n"/>
      <c r="E15254" s="12">
        <f>IF($A15254="","",IF(ISNUMBER($A15254),$A15254,IFERROR(DATEVALUE($A15254),"")))</f>
        <v/>
      </c>
      <c r="F15254" s="12">
        <f>IF($B15254="","",IF(ISNUMBER($B15254),HOUR($B15254)*2+MINUTE($B15254)/30,IFERROR(VALUE(LEFT($B15254,FIND(":",$B15254)-1))*2+VALUE(MID($B15254,FIND(":",$B15254)+1,2))/30,"")))</f>
        <v/>
      </c>
      <c r="G15254" s="12">
        <f>IF($E15254="","",IF(WEEKDAY($E15254,2)&lt;6,1,0))</f>
        <v/>
      </c>
      <c r="H15254" s="12">
        <f>IF(OR($E15254="",$F15254=""),"",IF(AND($G15254=1,$F15254&gt;='Working Hours'!$C$8,$F15254&lt;'Working Hours'!$C$9),1,0))</f>
        <v/>
      </c>
    </row>
    <row r="15255">
      <c r="A15255" s="11" t="n"/>
      <c r="B15255" s="11" t="n"/>
      <c r="C15255" s="11" t="n"/>
      <c r="E15255" s="12">
        <f>IF($A15255="","",IF(ISNUMBER($A15255),$A15255,IFERROR(DATEVALUE($A15255),"")))</f>
        <v/>
      </c>
      <c r="F15255" s="12">
        <f>IF($B15255="","",IF(ISNUMBER($B15255),HOUR($B15255)*2+MINUTE($B15255)/30,IFERROR(VALUE(LEFT($B15255,FIND(":",$B15255)-1))*2+VALUE(MID($B15255,FIND(":",$B15255)+1,2))/30,"")))</f>
        <v/>
      </c>
      <c r="G15255" s="12">
        <f>IF($E15255="","",IF(WEEKDAY($E15255,2)&lt;6,1,0))</f>
        <v/>
      </c>
      <c r="H15255" s="12">
        <f>IF(OR($E15255="",$F15255=""),"",IF(AND($G15255=1,$F15255&gt;='Working Hours'!$C$8,$F15255&lt;'Working Hours'!$C$9),1,0))</f>
        <v/>
      </c>
    </row>
    <row r="15256">
      <c r="A15256" s="11" t="n"/>
      <c r="B15256" s="11" t="n"/>
      <c r="C15256" s="11" t="n"/>
      <c r="E15256" s="12">
        <f>IF($A15256="","",IF(ISNUMBER($A15256),$A15256,IFERROR(DATEVALUE($A15256),"")))</f>
        <v/>
      </c>
      <c r="F15256" s="12">
        <f>IF($B15256="","",IF(ISNUMBER($B15256),HOUR($B15256)*2+MINUTE($B15256)/30,IFERROR(VALUE(LEFT($B15256,FIND(":",$B15256)-1))*2+VALUE(MID($B15256,FIND(":",$B15256)+1,2))/30,"")))</f>
        <v/>
      </c>
      <c r="G15256" s="12">
        <f>IF($E15256="","",IF(WEEKDAY($E15256,2)&lt;6,1,0))</f>
        <v/>
      </c>
      <c r="H15256" s="12">
        <f>IF(OR($E15256="",$F15256=""),"",IF(AND($G15256=1,$F15256&gt;='Working Hours'!$C$8,$F15256&lt;'Working Hours'!$C$9),1,0))</f>
        <v/>
      </c>
    </row>
    <row r="15257">
      <c r="A15257" s="11" t="n"/>
      <c r="B15257" s="11" t="n"/>
      <c r="C15257" s="11" t="n"/>
      <c r="E15257" s="12">
        <f>IF($A15257="","",IF(ISNUMBER($A15257),$A15257,IFERROR(DATEVALUE($A15257),"")))</f>
        <v/>
      </c>
      <c r="F15257" s="12">
        <f>IF($B15257="","",IF(ISNUMBER($B15257),HOUR($B15257)*2+MINUTE($B15257)/30,IFERROR(VALUE(LEFT($B15257,FIND(":",$B15257)-1))*2+VALUE(MID($B15257,FIND(":",$B15257)+1,2))/30,"")))</f>
        <v/>
      </c>
      <c r="G15257" s="12">
        <f>IF($E15257="","",IF(WEEKDAY($E15257,2)&lt;6,1,0))</f>
        <v/>
      </c>
      <c r="H15257" s="12">
        <f>IF(OR($E15257="",$F15257=""),"",IF(AND($G15257=1,$F15257&gt;='Working Hours'!$C$8,$F15257&lt;'Working Hours'!$C$9),1,0))</f>
        <v/>
      </c>
    </row>
    <row r="15258">
      <c r="A15258" s="11" t="n"/>
      <c r="B15258" s="11" t="n"/>
      <c r="C15258" s="11" t="n"/>
      <c r="E15258" s="12">
        <f>IF($A15258="","",IF(ISNUMBER($A15258),$A15258,IFERROR(DATEVALUE($A15258),"")))</f>
        <v/>
      </c>
      <c r="F15258" s="12">
        <f>IF($B15258="","",IF(ISNUMBER($B15258),HOUR($B15258)*2+MINUTE($B15258)/30,IFERROR(VALUE(LEFT($B15258,FIND(":",$B15258)-1))*2+VALUE(MID($B15258,FIND(":",$B15258)+1,2))/30,"")))</f>
        <v/>
      </c>
      <c r="G15258" s="12">
        <f>IF($E15258="","",IF(WEEKDAY($E15258,2)&lt;6,1,0))</f>
        <v/>
      </c>
      <c r="H15258" s="12">
        <f>IF(OR($E15258="",$F15258=""),"",IF(AND($G15258=1,$F15258&gt;='Working Hours'!$C$8,$F15258&lt;'Working Hours'!$C$9),1,0))</f>
        <v/>
      </c>
    </row>
    <row r="15259">
      <c r="A15259" s="11" t="n"/>
      <c r="B15259" s="11" t="n"/>
      <c r="C15259" s="11" t="n"/>
      <c r="E15259" s="12">
        <f>IF($A15259="","",IF(ISNUMBER($A15259),$A15259,IFERROR(DATEVALUE($A15259),"")))</f>
        <v/>
      </c>
      <c r="F15259" s="12">
        <f>IF($B15259="","",IF(ISNUMBER($B15259),HOUR($B15259)*2+MINUTE($B15259)/30,IFERROR(VALUE(LEFT($B15259,FIND(":",$B15259)-1))*2+VALUE(MID($B15259,FIND(":",$B15259)+1,2))/30,"")))</f>
        <v/>
      </c>
      <c r="G15259" s="12">
        <f>IF($E15259="","",IF(WEEKDAY($E15259,2)&lt;6,1,0))</f>
        <v/>
      </c>
      <c r="H15259" s="12">
        <f>IF(OR($E15259="",$F15259=""),"",IF(AND($G15259=1,$F15259&gt;='Working Hours'!$C$8,$F15259&lt;'Working Hours'!$C$9),1,0))</f>
        <v/>
      </c>
    </row>
    <row r="15260">
      <c r="A15260" s="11" t="n"/>
      <c r="B15260" s="11" t="n"/>
      <c r="C15260" s="11" t="n"/>
      <c r="E15260" s="12">
        <f>IF($A15260="","",IF(ISNUMBER($A15260),$A15260,IFERROR(DATEVALUE($A15260),"")))</f>
        <v/>
      </c>
      <c r="F15260" s="12">
        <f>IF($B15260="","",IF(ISNUMBER($B15260),HOUR($B15260)*2+MINUTE($B15260)/30,IFERROR(VALUE(LEFT($B15260,FIND(":",$B15260)-1))*2+VALUE(MID($B15260,FIND(":",$B15260)+1,2))/30,"")))</f>
        <v/>
      </c>
      <c r="G15260" s="12">
        <f>IF($E15260="","",IF(WEEKDAY($E15260,2)&lt;6,1,0))</f>
        <v/>
      </c>
      <c r="H15260" s="12">
        <f>IF(OR($E15260="",$F15260=""),"",IF(AND($G15260=1,$F15260&gt;='Working Hours'!$C$8,$F15260&lt;'Working Hours'!$C$9),1,0))</f>
        <v/>
      </c>
    </row>
    <row r="15261">
      <c r="A15261" s="11" t="n"/>
      <c r="B15261" s="11" t="n"/>
      <c r="C15261" s="11" t="n"/>
      <c r="E15261" s="12">
        <f>IF($A15261="","",IF(ISNUMBER($A15261),$A15261,IFERROR(DATEVALUE($A15261),"")))</f>
        <v/>
      </c>
      <c r="F15261" s="12">
        <f>IF($B15261="","",IF(ISNUMBER($B15261),HOUR($B15261)*2+MINUTE($B15261)/30,IFERROR(VALUE(LEFT($B15261,FIND(":",$B15261)-1))*2+VALUE(MID($B15261,FIND(":",$B15261)+1,2))/30,"")))</f>
        <v/>
      </c>
      <c r="G15261" s="12">
        <f>IF($E15261="","",IF(WEEKDAY($E15261,2)&lt;6,1,0))</f>
        <v/>
      </c>
      <c r="H15261" s="12">
        <f>IF(OR($E15261="",$F15261=""),"",IF(AND($G15261=1,$F15261&gt;='Working Hours'!$C$8,$F15261&lt;'Working Hours'!$C$9),1,0))</f>
        <v/>
      </c>
    </row>
    <row r="15262">
      <c r="A15262" s="11" t="n"/>
      <c r="B15262" s="11" t="n"/>
      <c r="C15262" s="11" t="n"/>
      <c r="E15262" s="12">
        <f>IF($A15262="","",IF(ISNUMBER($A15262),$A15262,IFERROR(DATEVALUE($A15262),"")))</f>
        <v/>
      </c>
      <c r="F15262" s="12">
        <f>IF($B15262="","",IF(ISNUMBER($B15262),HOUR($B15262)*2+MINUTE($B15262)/30,IFERROR(VALUE(LEFT($B15262,FIND(":",$B15262)-1))*2+VALUE(MID($B15262,FIND(":",$B15262)+1,2))/30,"")))</f>
        <v/>
      </c>
      <c r="G15262" s="12">
        <f>IF($E15262="","",IF(WEEKDAY($E15262,2)&lt;6,1,0))</f>
        <v/>
      </c>
      <c r="H15262" s="12">
        <f>IF(OR($E15262="",$F15262=""),"",IF(AND($G15262=1,$F15262&gt;='Working Hours'!$C$8,$F15262&lt;'Working Hours'!$C$9),1,0))</f>
        <v/>
      </c>
    </row>
    <row r="15263">
      <c r="A15263" s="11" t="n"/>
      <c r="B15263" s="11" t="n"/>
      <c r="C15263" s="11" t="n"/>
      <c r="E15263" s="12">
        <f>IF($A15263="","",IF(ISNUMBER($A15263),$A15263,IFERROR(DATEVALUE($A15263),"")))</f>
        <v/>
      </c>
      <c r="F15263" s="12">
        <f>IF($B15263="","",IF(ISNUMBER($B15263),HOUR($B15263)*2+MINUTE($B15263)/30,IFERROR(VALUE(LEFT($B15263,FIND(":",$B15263)-1))*2+VALUE(MID($B15263,FIND(":",$B15263)+1,2))/30,"")))</f>
        <v/>
      </c>
      <c r="G15263" s="12">
        <f>IF($E15263="","",IF(WEEKDAY($E15263,2)&lt;6,1,0))</f>
        <v/>
      </c>
      <c r="H15263" s="12">
        <f>IF(OR($E15263="",$F15263=""),"",IF(AND($G15263=1,$F15263&gt;='Working Hours'!$C$8,$F15263&lt;'Working Hours'!$C$9),1,0))</f>
        <v/>
      </c>
    </row>
    <row r="15264">
      <c r="A15264" s="11" t="n"/>
      <c r="B15264" s="11" t="n"/>
      <c r="C15264" s="11" t="n"/>
      <c r="E15264" s="12">
        <f>IF($A15264="","",IF(ISNUMBER($A15264),$A15264,IFERROR(DATEVALUE($A15264),"")))</f>
        <v/>
      </c>
      <c r="F15264" s="12">
        <f>IF($B15264="","",IF(ISNUMBER($B15264),HOUR($B15264)*2+MINUTE($B15264)/30,IFERROR(VALUE(LEFT($B15264,FIND(":",$B15264)-1))*2+VALUE(MID($B15264,FIND(":",$B15264)+1,2))/30,"")))</f>
        <v/>
      </c>
      <c r="G15264" s="12">
        <f>IF($E15264="","",IF(WEEKDAY($E15264,2)&lt;6,1,0))</f>
        <v/>
      </c>
      <c r="H15264" s="12">
        <f>IF(OR($E15264="",$F15264=""),"",IF(AND($G15264=1,$F15264&gt;='Working Hours'!$C$8,$F15264&lt;'Working Hours'!$C$9),1,0))</f>
        <v/>
      </c>
    </row>
    <row r="15265">
      <c r="A15265" s="11" t="n"/>
      <c r="B15265" s="11" t="n"/>
      <c r="C15265" s="11" t="n"/>
      <c r="E15265" s="12">
        <f>IF($A15265="","",IF(ISNUMBER($A15265),$A15265,IFERROR(DATEVALUE($A15265),"")))</f>
        <v/>
      </c>
      <c r="F15265" s="12">
        <f>IF($B15265="","",IF(ISNUMBER($B15265),HOUR($B15265)*2+MINUTE($B15265)/30,IFERROR(VALUE(LEFT($B15265,FIND(":",$B15265)-1))*2+VALUE(MID($B15265,FIND(":",$B15265)+1,2))/30,"")))</f>
        <v/>
      </c>
      <c r="G15265" s="12">
        <f>IF($E15265="","",IF(WEEKDAY($E15265,2)&lt;6,1,0))</f>
        <v/>
      </c>
      <c r="H15265" s="12">
        <f>IF(OR($E15265="",$F15265=""),"",IF(AND($G15265=1,$F15265&gt;='Working Hours'!$C$8,$F15265&lt;'Working Hours'!$C$9),1,0))</f>
        <v/>
      </c>
    </row>
    <row r="15266">
      <c r="A15266" s="11" t="n"/>
      <c r="B15266" s="11" t="n"/>
      <c r="C15266" s="11" t="n"/>
      <c r="E15266" s="12">
        <f>IF($A15266="","",IF(ISNUMBER($A15266),$A15266,IFERROR(DATEVALUE($A15266),"")))</f>
        <v/>
      </c>
      <c r="F15266" s="12">
        <f>IF($B15266="","",IF(ISNUMBER($B15266),HOUR($B15266)*2+MINUTE($B15266)/30,IFERROR(VALUE(LEFT($B15266,FIND(":",$B15266)-1))*2+VALUE(MID($B15266,FIND(":",$B15266)+1,2))/30,"")))</f>
        <v/>
      </c>
      <c r="G15266" s="12">
        <f>IF($E15266="","",IF(WEEKDAY($E15266,2)&lt;6,1,0))</f>
        <v/>
      </c>
      <c r="H15266" s="12">
        <f>IF(OR($E15266="",$F15266=""),"",IF(AND($G15266=1,$F15266&gt;='Working Hours'!$C$8,$F15266&lt;'Working Hours'!$C$9),1,0))</f>
        <v/>
      </c>
    </row>
    <row r="15267">
      <c r="A15267" s="11" t="n"/>
      <c r="B15267" s="11" t="n"/>
      <c r="C15267" s="11" t="n"/>
      <c r="E15267" s="12">
        <f>IF($A15267="","",IF(ISNUMBER($A15267),$A15267,IFERROR(DATEVALUE($A15267),"")))</f>
        <v/>
      </c>
      <c r="F15267" s="12">
        <f>IF($B15267="","",IF(ISNUMBER($B15267),HOUR($B15267)*2+MINUTE($B15267)/30,IFERROR(VALUE(LEFT($B15267,FIND(":",$B15267)-1))*2+VALUE(MID($B15267,FIND(":",$B15267)+1,2))/30,"")))</f>
        <v/>
      </c>
      <c r="G15267" s="12">
        <f>IF($E15267="","",IF(WEEKDAY($E15267,2)&lt;6,1,0))</f>
        <v/>
      </c>
      <c r="H15267" s="12">
        <f>IF(OR($E15267="",$F15267=""),"",IF(AND($G15267=1,$F15267&gt;='Working Hours'!$C$8,$F15267&lt;'Working Hours'!$C$9),1,0))</f>
        <v/>
      </c>
    </row>
    <row r="15268">
      <c r="A15268" s="11" t="n"/>
      <c r="B15268" s="11" t="n"/>
      <c r="C15268" s="11" t="n"/>
      <c r="E15268" s="12">
        <f>IF($A15268="","",IF(ISNUMBER($A15268),$A15268,IFERROR(DATEVALUE($A15268),"")))</f>
        <v/>
      </c>
      <c r="F15268" s="12">
        <f>IF($B15268="","",IF(ISNUMBER($B15268),HOUR($B15268)*2+MINUTE($B15268)/30,IFERROR(VALUE(LEFT($B15268,FIND(":",$B15268)-1))*2+VALUE(MID($B15268,FIND(":",$B15268)+1,2))/30,"")))</f>
        <v/>
      </c>
      <c r="G15268" s="12">
        <f>IF($E15268="","",IF(WEEKDAY($E15268,2)&lt;6,1,0))</f>
        <v/>
      </c>
      <c r="H15268" s="12">
        <f>IF(OR($E15268="",$F15268=""),"",IF(AND($G15268=1,$F15268&gt;='Working Hours'!$C$8,$F15268&lt;'Working Hours'!$C$9),1,0))</f>
        <v/>
      </c>
    </row>
    <row r="15269">
      <c r="A15269" s="11" t="n"/>
      <c r="B15269" s="11" t="n"/>
      <c r="C15269" s="11" t="n"/>
      <c r="E15269" s="12">
        <f>IF($A15269="","",IF(ISNUMBER($A15269),$A15269,IFERROR(DATEVALUE($A15269),"")))</f>
        <v/>
      </c>
      <c r="F15269" s="12">
        <f>IF($B15269="","",IF(ISNUMBER($B15269),HOUR($B15269)*2+MINUTE($B15269)/30,IFERROR(VALUE(LEFT($B15269,FIND(":",$B15269)-1))*2+VALUE(MID($B15269,FIND(":",$B15269)+1,2))/30,"")))</f>
        <v/>
      </c>
      <c r="G15269" s="12">
        <f>IF($E15269="","",IF(WEEKDAY($E15269,2)&lt;6,1,0))</f>
        <v/>
      </c>
      <c r="H15269" s="12">
        <f>IF(OR($E15269="",$F15269=""),"",IF(AND($G15269=1,$F15269&gt;='Working Hours'!$C$8,$F15269&lt;'Working Hours'!$C$9),1,0))</f>
        <v/>
      </c>
    </row>
    <row r="15270">
      <c r="A15270" s="11" t="n"/>
      <c r="B15270" s="11" t="n"/>
      <c r="C15270" s="11" t="n"/>
      <c r="E15270" s="12">
        <f>IF($A15270="","",IF(ISNUMBER($A15270),$A15270,IFERROR(DATEVALUE($A15270),"")))</f>
        <v/>
      </c>
      <c r="F15270" s="12">
        <f>IF($B15270="","",IF(ISNUMBER($B15270),HOUR($B15270)*2+MINUTE($B15270)/30,IFERROR(VALUE(LEFT($B15270,FIND(":",$B15270)-1))*2+VALUE(MID($B15270,FIND(":",$B15270)+1,2))/30,"")))</f>
        <v/>
      </c>
      <c r="G15270" s="12">
        <f>IF($E15270="","",IF(WEEKDAY($E15270,2)&lt;6,1,0))</f>
        <v/>
      </c>
      <c r="H15270" s="12">
        <f>IF(OR($E15270="",$F15270=""),"",IF(AND($G15270=1,$F15270&gt;='Working Hours'!$C$8,$F15270&lt;'Working Hours'!$C$9),1,0))</f>
        <v/>
      </c>
    </row>
    <row r="15271">
      <c r="A15271" s="11" t="n"/>
      <c r="B15271" s="11" t="n"/>
      <c r="C15271" s="11" t="n"/>
      <c r="E15271" s="12">
        <f>IF($A15271="","",IF(ISNUMBER($A15271),$A15271,IFERROR(DATEVALUE($A15271),"")))</f>
        <v/>
      </c>
      <c r="F15271" s="12">
        <f>IF($B15271="","",IF(ISNUMBER($B15271),HOUR($B15271)*2+MINUTE($B15271)/30,IFERROR(VALUE(LEFT($B15271,FIND(":",$B15271)-1))*2+VALUE(MID($B15271,FIND(":",$B15271)+1,2))/30,"")))</f>
        <v/>
      </c>
      <c r="G15271" s="12">
        <f>IF($E15271="","",IF(WEEKDAY($E15271,2)&lt;6,1,0))</f>
        <v/>
      </c>
      <c r="H15271" s="12">
        <f>IF(OR($E15271="",$F15271=""),"",IF(AND($G15271=1,$F15271&gt;='Working Hours'!$C$8,$F15271&lt;'Working Hours'!$C$9),1,0))</f>
        <v/>
      </c>
    </row>
    <row r="15272">
      <c r="A15272" s="11" t="n"/>
      <c r="B15272" s="11" t="n"/>
      <c r="C15272" s="11" t="n"/>
      <c r="E15272" s="12">
        <f>IF($A15272="","",IF(ISNUMBER($A15272),$A15272,IFERROR(DATEVALUE($A15272),"")))</f>
        <v/>
      </c>
      <c r="F15272" s="12">
        <f>IF($B15272="","",IF(ISNUMBER($B15272),HOUR($B15272)*2+MINUTE($B15272)/30,IFERROR(VALUE(LEFT($B15272,FIND(":",$B15272)-1))*2+VALUE(MID($B15272,FIND(":",$B15272)+1,2))/30,"")))</f>
        <v/>
      </c>
      <c r="G15272" s="12">
        <f>IF($E15272="","",IF(WEEKDAY($E15272,2)&lt;6,1,0))</f>
        <v/>
      </c>
      <c r="H15272" s="12">
        <f>IF(OR($E15272="",$F15272=""),"",IF(AND($G15272=1,$F15272&gt;='Working Hours'!$C$8,$F15272&lt;'Working Hours'!$C$9),1,0))</f>
        <v/>
      </c>
    </row>
    <row r="15273">
      <c r="A15273" s="11" t="n"/>
      <c r="B15273" s="11" t="n"/>
      <c r="C15273" s="11" t="n"/>
      <c r="E15273" s="12">
        <f>IF($A15273="","",IF(ISNUMBER($A15273),$A15273,IFERROR(DATEVALUE($A15273),"")))</f>
        <v/>
      </c>
      <c r="F15273" s="12">
        <f>IF($B15273="","",IF(ISNUMBER($B15273),HOUR($B15273)*2+MINUTE($B15273)/30,IFERROR(VALUE(LEFT($B15273,FIND(":",$B15273)-1))*2+VALUE(MID($B15273,FIND(":",$B15273)+1,2))/30,"")))</f>
        <v/>
      </c>
      <c r="G15273" s="12">
        <f>IF($E15273="","",IF(WEEKDAY($E15273,2)&lt;6,1,0))</f>
        <v/>
      </c>
      <c r="H15273" s="12">
        <f>IF(OR($E15273="",$F15273=""),"",IF(AND($G15273=1,$F15273&gt;='Working Hours'!$C$8,$F15273&lt;'Working Hours'!$C$9),1,0))</f>
        <v/>
      </c>
    </row>
    <row r="15274">
      <c r="A15274" s="11" t="n"/>
      <c r="B15274" s="11" t="n"/>
      <c r="C15274" s="11" t="n"/>
      <c r="E15274" s="12">
        <f>IF($A15274="","",IF(ISNUMBER($A15274),$A15274,IFERROR(DATEVALUE($A15274),"")))</f>
        <v/>
      </c>
      <c r="F15274" s="12">
        <f>IF($B15274="","",IF(ISNUMBER($B15274),HOUR($B15274)*2+MINUTE($B15274)/30,IFERROR(VALUE(LEFT($B15274,FIND(":",$B15274)-1))*2+VALUE(MID($B15274,FIND(":",$B15274)+1,2))/30,"")))</f>
        <v/>
      </c>
      <c r="G15274" s="12">
        <f>IF($E15274="","",IF(WEEKDAY($E15274,2)&lt;6,1,0))</f>
        <v/>
      </c>
      <c r="H15274" s="12">
        <f>IF(OR($E15274="",$F15274=""),"",IF(AND($G15274=1,$F15274&gt;='Working Hours'!$C$8,$F15274&lt;'Working Hours'!$C$9),1,0))</f>
        <v/>
      </c>
    </row>
    <row r="15275">
      <c r="A15275" s="11" t="n"/>
      <c r="B15275" s="11" t="n"/>
      <c r="C15275" s="11" t="n"/>
      <c r="E15275" s="12">
        <f>IF($A15275="","",IF(ISNUMBER($A15275),$A15275,IFERROR(DATEVALUE($A15275),"")))</f>
        <v/>
      </c>
      <c r="F15275" s="12">
        <f>IF($B15275="","",IF(ISNUMBER($B15275),HOUR($B15275)*2+MINUTE($B15275)/30,IFERROR(VALUE(LEFT($B15275,FIND(":",$B15275)-1))*2+VALUE(MID($B15275,FIND(":",$B15275)+1,2))/30,"")))</f>
        <v/>
      </c>
      <c r="G15275" s="12">
        <f>IF($E15275="","",IF(WEEKDAY($E15275,2)&lt;6,1,0))</f>
        <v/>
      </c>
      <c r="H15275" s="12">
        <f>IF(OR($E15275="",$F15275=""),"",IF(AND($G15275=1,$F15275&gt;='Working Hours'!$C$8,$F15275&lt;'Working Hours'!$C$9),1,0))</f>
        <v/>
      </c>
    </row>
    <row r="15276">
      <c r="A15276" s="11" t="n"/>
      <c r="B15276" s="11" t="n"/>
      <c r="C15276" s="11" t="n"/>
      <c r="E15276" s="12">
        <f>IF($A15276="","",IF(ISNUMBER($A15276),$A15276,IFERROR(DATEVALUE($A15276),"")))</f>
        <v/>
      </c>
      <c r="F15276" s="12">
        <f>IF($B15276="","",IF(ISNUMBER($B15276),HOUR($B15276)*2+MINUTE($B15276)/30,IFERROR(VALUE(LEFT($B15276,FIND(":",$B15276)-1))*2+VALUE(MID($B15276,FIND(":",$B15276)+1,2))/30,"")))</f>
        <v/>
      </c>
      <c r="G15276" s="12">
        <f>IF($E15276="","",IF(WEEKDAY($E15276,2)&lt;6,1,0))</f>
        <v/>
      </c>
      <c r="H15276" s="12">
        <f>IF(OR($E15276="",$F15276=""),"",IF(AND($G15276=1,$F15276&gt;='Working Hours'!$C$8,$F15276&lt;'Working Hours'!$C$9),1,0))</f>
        <v/>
      </c>
    </row>
    <row r="15277">
      <c r="A15277" s="11" t="n"/>
      <c r="B15277" s="11" t="n"/>
      <c r="C15277" s="11" t="n"/>
      <c r="E15277" s="12">
        <f>IF($A15277="","",IF(ISNUMBER($A15277),$A15277,IFERROR(DATEVALUE($A15277),"")))</f>
        <v/>
      </c>
      <c r="F15277" s="12">
        <f>IF($B15277="","",IF(ISNUMBER($B15277),HOUR($B15277)*2+MINUTE($B15277)/30,IFERROR(VALUE(LEFT($B15277,FIND(":",$B15277)-1))*2+VALUE(MID($B15277,FIND(":",$B15277)+1,2))/30,"")))</f>
        <v/>
      </c>
      <c r="G15277" s="12">
        <f>IF($E15277="","",IF(WEEKDAY($E15277,2)&lt;6,1,0))</f>
        <v/>
      </c>
      <c r="H15277" s="12">
        <f>IF(OR($E15277="",$F15277=""),"",IF(AND($G15277=1,$F15277&gt;='Working Hours'!$C$8,$F15277&lt;'Working Hours'!$C$9),1,0))</f>
        <v/>
      </c>
    </row>
    <row r="15278">
      <c r="A15278" s="11" t="n"/>
      <c r="B15278" s="11" t="n"/>
      <c r="C15278" s="11" t="n"/>
      <c r="E15278" s="12">
        <f>IF($A15278="","",IF(ISNUMBER($A15278),$A15278,IFERROR(DATEVALUE($A15278),"")))</f>
        <v/>
      </c>
      <c r="F15278" s="12">
        <f>IF($B15278="","",IF(ISNUMBER($B15278),HOUR($B15278)*2+MINUTE($B15278)/30,IFERROR(VALUE(LEFT($B15278,FIND(":",$B15278)-1))*2+VALUE(MID($B15278,FIND(":",$B15278)+1,2))/30,"")))</f>
        <v/>
      </c>
      <c r="G15278" s="12">
        <f>IF($E15278="","",IF(WEEKDAY($E15278,2)&lt;6,1,0))</f>
        <v/>
      </c>
      <c r="H15278" s="12">
        <f>IF(OR($E15278="",$F15278=""),"",IF(AND($G15278=1,$F15278&gt;='Working Hours'!$C$8,$F15278&lt;'Working Hours'!$C$9),1,0))</f>
        <v/>
      </c>
    </row>
    <row r="15279">
      <c r="A15279" s="11" t="n"/>
      <c r="B15279" s="11" t="n"/>
      <c r="C15279" s="11" t="n"/>
      <c r="E15279" s="12">
        <f>IF($A15279="","",IF(ISNUMBER($A15279),$A15279,IFERROR(DATEVALUE($A15279),"")))</f>
        <v/>
      </c>
      <c r="F15279" s="12">
        <f>IF($B15279="","",IF(ISNUMBER($B15279),HOUR($B15279)*2+MINUTE($B15279)/30,IFERROR(VALUE(LEFT($B15279,FIND(":",$B15279)-1))*2+VALUE(MID($B15279,FIND(":",$B15279)+1,2))/30,"")))</f>
        <v/>
      </c>
      <c r="G15279" s="12">
        <f>IF($E15279="","",IF(WEEKDAY($E15279,2)&lt;6,1,0))</f>
        <v/>
      </c>
      <c r="H15279" s="12">
        <f>IF(OR($E15279="",$F15279=""),"",IF(AND($G15279=1,$F15279&gt;='Working Hours'!$C$8,$F15279&lt;'Working Hours'!$C$9),1,0))</f>
        <v/>
      </c>
    </row>
    <row r="15280">
      <c r="A15280" s="11" t="n"/>
      <c r="B15280" s="11" t="n"/>
      <c r="C15280" s="11" t="n"/>
      <c r="E15280" s="12">
        <f>IF($A15280="","",IF(ISNUMBER($A15280),$A15280,IFERROR(DATEVALUE($A15280),"")))</f>
        <v/>
      </c>
      <c r="F15280" s="12">
        <f>IF($B15280="","",IF(ISNUMBER($B15280),HOUR($B15280)*2+MINUTE($B15280)/30,IFERROR(VALUE(LEFT($B15280,FIND(":",$B15280)-1))*2+VALUE(MID($B15280,FIND(":",$B15280)+1,2))/30,"")))</f>
        <v/>
      </c>
      <c r="G15280" s="12">
        <f>IF($E15280="","",IF(WEEKDAY($E15280,2)&lt;6,1,0))</f>
        <v/>
      </c>
      <c r="H15280" s="12">
        <f>IF(OR($E15280="",$F15280=""),"",IF(AND($G15280=1,$F15280&gt;='Working Hours'!$C$8,$F15280&lt;'Working Hours'!$C$9),1,0))</f>
        <v/>
      </c>
    </row>
    <row r="15281">
      <c r="A15281" s="11" t="n"/>
      <c r="B15281" s="11" t="n"/>
      <c r="C15281" s="11" t="n"/>
      <c r="E15281" s="12">
        <f>IF($A15281="","",IF(ISNUMBER($A15281),$A15281,IFERROR(DATEVALUE($A15281),"")))</f>
        <v/>
      </c>
      <c r="F15281" s="12">
        <f>IF($B15281="","",IF(ISNUMBER($B15281),HOUR($B15281)*2+MINUTE($B15281)/30,IFERROR(VALUE(LEFT($B15281,FIND(":",$B15281)-1))*2+VALUE(MID($B15281,FIND(":",$B15281)+1,2))/30,"")))</f>
        <v/>
      </c>
      <c r="G15281" s="12">
        <f>IF($E15281="","",IF(WEEKDAY($E15281,2)&lt;6,1,0))</f>
        <v/>
      </c>
      <c r="H15281" s="12">
        <f>IF(OR($E15281="",$F15281=""),"",IF(AND($G15281=1,$F15281&gt;='Working Hours'!$C$8,$F15281&lt;'Working Hours'!$C$9),1,0))</f>
        <v/>
      </c>
    </row>
    <row r="15282">
      <c r="A15282" s="11" t="n"/>
      <c r="B15282" s="11" t="n"/>
      <c r="C15282" s="11" t="n"/>
      <c r="E15282" s="12">
        <f>IF($A15282="","",IF(ISNUMBER($A15282),$A15282,IFERROR(DATEVALUE($A15282),"")))</f>
        <v/>
      </c>
      <c r="F15282" s="12">
        <f>IF($B15282="","",IF(ISNUMBER($B15282),HOUR($B15282)*2+MINUTE($B15282)/30,IFERROR(VALUE(LEFT($B15282,FIND(":",$B15282)-1))*2+VALUE(MID($B15282,FIND(":",$B15282)+1,2))/30,"")))</f>
        <v/>
      </c>
      <c r="G15282" s="12">
        <f>IF($E15282="","",IF(WEEKDAY($E15282,2)&lt;6,1,0))</f>
        <v/>
      </c>
      <c r="H15282" s="12">
        <f>IF(OR($E15282="",$F15282=""),"",IF(AND($G15282=1,$F15282&gt;='Working Hours'!$C$8,$F15282&lt;'Working Hours'!$C$9),1,0))</f>
        <v/>
      </c>
    </row>
    <row r="15283">
      <c r="A15283" s="11" t="n"/>
      <c r="B15283" s="11" t="n"/>
      <c r="C15283" s="11" t="n"/>
      <c r="E15283" s="12">
        <f>IF($A15283="","",IF(ISNUMBER($A15283),$A15283,IFERROR(DATEVALUE($A15283),"")))</f>
        <v/>
      </c>
      <c r="F15283" s="12">
        <f>IF($B15283="","",IF(ISNUMBER($B15283),HOUR($B15283)*2+MINUTE($B15283)/30,IFERROR(VALUE(LEFT($B15283,FIND(":",$B15283)-1))*2+VALUE(MID($B15283,FIND(":",$B15283)+1,2))/30,"")))</f>
        <v/>
      </c>
      <c r="G15283" s="12">
        <f>IF($E15283="","",IF(WEEKDAY($E15283,2)&lt;6,1,0))</f>
        <v/>
      </c>
      <c r="H15283" s="12">
        <f>IF(OR($E15283="",$F15283=""),"",IF(AND($G15283=1,$F15283&gt;='Working Hours'!$C$8,$F15283&lt;'Working Hours'!$C$9),1,0))</f>
        <v/>
      </c>
    </row>
    <row r="15284">
      <c r="A15284" s="11" t="n"/>
      <c r="B15284" s="11" t="n"/>
      <c r="C15284" s="11" t="n"/>
      <c r="E15284" s="12">
        <f>IF($A15284="","",IF(ISNUMBER($A15284),$A15284,IFERROR(DATEVALUE($A15284),"")))</f>
        <v/>
      </c>
      <c r="F15284" s="12">
        <f>IF($B15284="","",IF(ISNUMBER($B15284),HOUR($B15284)*2+MINUTE($B15284)/30,IFERROR(VALUE(LEFT($B15284,FIND(":",$B15284)-1))*2+VALUE(MID($B15284,FIND(":",$B15284)+1,2))/30,"")))</f>
        <v/>
      </c>
      <c r="G15284" s="12">
        <f>IF($E15284="","",IF(WEEKDAY($E15284,2)&lt;6,1,0))</f>
        <v/>
      </c>
      <c r="H15284" s="12">
        <f>IF(OR($E15284="",$F15284=""),"",IF(AND($G15284=1,$F15284&gt;='Working Hours'!$C$8,$F15284&lt;'Working Hours'!$C$9),1,0))</f>
        <v/>
      </c>
    </row>
    <row r="15285">
      <c r="A15285" s="11" t="n"/>
      <c r="B15285" s="11" t="n"/>
      <c r="C15285" s="11" t="n"/>
      <c r="E15285" s="12">
        <f>IF($A15285="","",IF(ISNUMBER($A15285),$A15285,IFERROR(DATEVALUE($A15285),"")))</f>
        <v/>
      </c>
      <c r="F15285" s="12">
        <f>IF($B15285="","",IF(ISNUMBER($B15285),HOUR($B15285)*2+MINUTE($B15285)/30,IFERROR(VALUE(LEFT($B15285,FIND(":",$B15285)-1))*2+VALUE(MID($B15285,FIND(":",$B15285)+1,2))/30,"")))</f>
        <v/>
      </c>
      <c r="G15285" s="12">
        <f>IF($E15285="","",IF(WEEKDAY($E15285,2)&lt;6,1,0))</f>
        <v/>
      </c>
      <c r="H15285" s="12">
        <f>IF(OR($E15285="",$F15285=""),"",IF(AND($G15285=1,$F15285&gt;='Working Hours'!$C$8,$F15285&lt;'Working Hours'!$C$9),1,0))</f>
        <v/>
      </c>
    </row>
    <row r="15286">
      <c r="A15286" s="11" t="n"/>
      <c r="B15286" s="11" t="n"/>
      <c r="C15286" s="11" t="n"/>
      <c r="E15286" s="12">
        <f>IF($A15286="","",IF(ISNUMBER($A15286),$A15286,IFERROR(DATEVALUE($A15286),"")))</f>
        <v/>
      </c>
      <c r="F15286" s="12">
        <f>IF($B15286="","",IF(ISNUMBER($B15286),HOUR($B15286)*2+MINUTE($B15286)/30,IFERROR(VALUE(LEFT($B15286,FIND(":",$B15286)-1))*2+VALUE(MID($B15286,FIND(":",$B15286)+1,2))/30,"")))</f>
        <v/>
      </c>
      <c r="G15286" s="12">
        <f>IF($E15286="","",IF(WEEKDAY($E15286,2)&lt;6,1,0))</f>
        <v/>
      </c>
      <c r="H15286" s="12">
        <f>IF(OR($E15286="",$F15286=""),"",IF(AND($G15286=1,$F15286&gt;='Working Hours'!$C$8,$F15286&lt;'Working Hours'!$C$9),1,0))</f>
        <v/>
      </c>
    </row>
    <row r="15287">
      <c r="A15287" s="11" t="n"/>
      <c r="B15287" s="11" t="n"/>
      <c r="C15287" s="11" t="n"/>
      <c r="E15287" s="12">
        <f>IF($A15287="","",IF(ISNUMBER($A15287),$A15287,IFERROR(DATEVALUE($A15287),"")))</f>
        <v/>
      </c>
      <c r="F15287" s="12">
        <f>IF($B15287="","",IF(ISNUMBER($B15287),HOUR($B15287)*2+MINUTE($B15287)/30,IFERROR(VALUE(LEFT($B15287,FIND(":",$B15287)-1))*2+VALUE(MID($B15287,FIND(":",$B15287)+1,2))/30,"")))</f>
        <v/>
      </c>
      <c r="G15287" s="12">
        <f>IF($E15287="","",IF(WEEKDAY($E15287,2)&lt;6,1,0))</f>
        <v/>
      </c>
      <c r="H15287" s="12">
        <f>IF(OR($E15287="",$F15287=""),"",IF(AND($G15287=1,$F15287&gt;='Working Hours'!$C$8,$F15287&lt;'Working Hours'!$C$9),1,0))</f>
        <v/>
      </c>
    </row>
    <row r="15288">
      <c r="A15288" s="11" t="n"/>
      <c r="B15288" s="11" t="n"/>
      <c r="C15288" s="11" t="n"/>
      <c r="E15288" s="12">
        <f>IF($A15288="","",IF(ISNUMBER($A15288),$A15288,IFERROR(DATEVALUE($A15288),"")))</f>
        <v/>
      </c>
      <c r="F15288" s="12">
        <f>IF($B15288="","",IF(ISNUMBER($B15288),HOUR($B15288)*2+MINUTE($B15288)/30,IFERROR(VALUE(LEFT($B15288,FIND(":",$B15288)-1))*2+VALUE(MID($B15288,FIND(":",$B15288)+1,2))/30,"")))</f>
        <v/>
      </c>
      <c r="G15288" s="12">
        <f>IF($E15288="","",IF(WEEKDAY($E15288,2)&lt;6,1,0))</f>
        <v/>
      </c>
      <c r="H15288" s="12">
        <f>IF(OR($E15288="",$F15288=""),"",IF(AND($G15288=1,$F15288&gt;='Working Hours'!$C$8,$F15288&lt;'Working Hours'!$C$9),1,0))</f>
        <v/>
      </c>
    </row>
    <row r="15289">
      <c r="A15289" s="11" t="n"/>
      <c r="B15289" s="11" t="n"/>
      <c r="C15289" s="11" t="n"/>
      <c r="E15289" s="12">
        <f>IF($A15289="","",IF(ISNUMBER($A15289),$A15289,IFERROR(DATEVALUE($A15289),"")))</f>
        <v/>
      </c>
      <c r="F15289" s="12">
        <f>IF($B15289="","",IF(ISNUMBER($B15289),HOUR($B15289)*2+MINUTE($B15289)/30,IFERROR(VALUE(LEFT($B15289,FIND(":",$B15289)-1))*2+VALUE(MID($B15289,FIND(":",$B15289)+1,2))/30,"")))</f>
        <v/>
      </c>
      <c r="G15289" s="12">
        <f>IF($E15289="","",IF(WEEKDAY($E15289,2)&lt;6,1,0))</f>
        <v/>
      </c>
      <c r="H15289" s="12">
        <f>IF(OR($E15289="",$F15289=""),"",IF(AND($G15289=1,$F15289&gt;='Working Hours'!$C$8,$F15289&lt;'Working Hours'!$C$9),1,0))</f>
        <v/>
      </c>
    </row>
    <row r="15290">
      <c r="A15290" s="11" t="n"/>
      <c r="B15290" s="11" t="n"/>
      <c r="C15290" s="11" t="n"/>
      <c r="E15290" s="12">
        <f>IF($A15290="","",IF(ISNUMBER($A15290),$A15290,IFERROR(DATEVALUE($A15290),"")))</f>
        <v/>
      </c>
      <c r="F15290" s="12">
        <f>IF($B15290="","",IF(ISNUMBER($B15290),HOUR($B15290)*2+MINUTE($B15290)/30,IFERROR(VALUE(LEFT($B15290,FIND(":",$B15290)-1))*2+VALUE(MID($B15290,FIND(":",$B15290)+1,2))/30,"")))</f>
        <v/>
      </c>
      <c r="G15290" s="12">
        <f>IF($E15290="","",IF(WEEKDAY($E15290,2)&lt;6,1,0))</f>
        <v/>
      </c>
      <c r="H15290" s="12">
        <f>IF(OR($E15290="",$F15290=""),"",IF(AND($G15290=1,$F15290&gt;='Working Hours'!$C$8,$F15290&lt;'Working Hours'!$C$9),1,0))</f>
        <v/>
      </c>
    </row>
    <row r="15291">
      <c r="A15291" s="11" t="n"/>
      <c r="B15291" s="11" t="n"/>
      <c r="C15291" s="11" t="n"/>
      <c r="E15291" s="12">
        <f>IF($A15291="","",IF(ISNUMBER($A15291),$A15291,IFERROR(DATEVALUE($A15291),"")))</f>
        <v/>
      </c>
      <c r="F15291" s="12">
        <f>IF($B15291="","",IF(ISNUMBER($B15291),HOUR($B15291)*2+MINUTE($B15291)/30,IFERROR(VALUE(LEFT($B15291,FIND(":",$B15291)-1))*2+VALUE(MID($B15291,FIND(":",$B15291)+1,2))/30,"")))</f>
        <v/>
      </c>
      <c r="G15291" s="12">
        <f>IF($E15291="","",IF(WEEKDAY($E15291,2)&lt;6,1,0))</f>
        <v/>
      </c>
      <c r="H15291" s="12">
        <f>IF(OR($E15291="",$F15291=""),"",IF(AND($G15291=1,$F15291&gt;='Working Hours'!$C$8,$F15291&lt;'Working Hours'!$C$9),1,0))</f>
        <v/>
      </c>
    </row>
    <row r="15292">
      <c r="A15292" s="11" t="n"/>
      <c r="B15292" s="11" t="n"/>
      <c r="C15292" s="11" t="n"/>
      <c r="E15292" s="12">
        <f>IF($A15292="","",IF(ISNUMBER($A15292),$A15292,IFERROR(DATEVALUE($A15292),"")))</f>
        <v/>
      </c>
      <c r="F15292" s="12">
        <f>IF($B15292="","",IF(ISNUMBER($B15292),HOUR($B15292)*2+MINUTE($B15292)/30,IFERROR(VALUE(LEFT($B15292,FIND(":",$B15292)-1))*2+VALUE(MID($B15292,FIND(":",$B15292)+1,2))/30,"")))</f>
        <v/>
      </c>
      <c r="G15292" s="12">
        <f>IF($E15292="","",IF(WEEKDAY($E15292,2)&lt;6,1,0))</f>
        <v/>
      </c>
      <c r="H15292" s="12">
        <f>IF(OR($E15292="",$F15292=""),"",IF(AND($G15292=1,$F15292&gt;='Working Hours'!$C$8,$F15292&lt;'Working Hours'!$C$9),1,0))</f>
        <v/>
      </c>
    </row>
    <row r="15293">
      <c r="A15293" s="11" t="n"/>
      <c r="B15293" s="11" t="n"/>
      <c r="C15293" s="11" t="n"/>
      <c r="E15293" s="12">
        <f>IF($A15293="","",IF(ISNUMBER($A15293),$A15293,IFERROR(DATEVALUE($A15293),"")))</f>
        <v/>
      </c>
      <c r="F15293" s="12">
        <f>IF($B15293="","",IF(ISNUMBER($B15293),HOUR($B15293)*2+MINUTE($B15293)/30,IFERROR(VALUE(LEFT($B15293,FIND(":",$B15293)-1))*2+VALUE(MID($B15293,FIND(":",$B15293)+1,2))/30,"")))</f>
        <v/>
      </c>
      <c r="G15293" s="12">
        <f>IF($E15293="","",IF(WEEKDAY($E15293,2)&lt;6,1,0))</f>
        <v/>
      </c>
      <c r="H15293" s="12">
        <f>IF(OR($E15293="",$F15293=""),"",IF(AND($G15293=1,$F15293&gt;='Working Hours'!$C$8,$F15293&lt;'Working Hours'!$C$9),1,0))</f>
        <v/>
      </c>
    </row>
    <row r="15294">
      <c r="A15294" s="11" t="n"/>
      <c r="B15294" s="11" t="n"/>
      <c r="C15294" s="11" t="n"/>
      <c r="E15294" s="12">
        <f>IF($A15294="","",IF(ISNUMBER($A15294),$A15294,IFERROR(DATEVALUE($A15294),"")))</f>
        <v/>
      </c>
      <c r="F15294" s="12">
        <f>IF($B15294="","",IF(ISNUMBER($B15294),HOUR($B15294)*2+MINUTE($B15294)/30,IFERROR(VALUE(LEFT($B15294,FIND(":",$B15294)-1))*2+VALUE(MID($B15294,FIND(":",$B15294)+1,2))/30,"")))</f>
        <v/>
      </c>
      <c r="G15294" s="12">
        <f>IF($E15294="","",IF(WEEKDAY($E15294,2)&lt;6,1,0))</f>
        <v/>
      </c>
      <c r="H15294" s="12">
        <f>IF(OR($E15294="",$F15294=""),"",IF(AND($G15294=1,$F15294&gt;='Working Hours'!$C$8,$F15294&lt;'Working Hours'!$C$9),1,0))</f>
        <v/>
      </c>
    </row>
    <row r="15295">
      <c r="A15295" s="11" t="n"/>
      <c r="B15295" s="11" t="n"/>
      <c r="C15295" s="11" t="n"/>
      <c r="E15295" s="12">
        <f>IF($A15295="","",IF(ISNUMBER($A15295),$A15295,IFERROR(DATEVALUE($A15295),"")))</f>
        <v/>
      </c>
      <c r="F15295" s="12">
        <f>IF($B15295="","",IF(ISNUMBER($B15295),HOUR($B15295)*2+MINUTE($B15295)/30,IFERROR(VALUE(LEFT($B15295,FIND(":",$B15295)-1))*2+VALUE(MID($B15295,FIND(":",$B15295)+1,2))/30,"")))</f>
        <v/>
      </c>
      <c r="G15295" s="12">
        <f>IF($E15295="","",IF(WEEKDAY($E15295,2)&lt;6,1,0))</f>
        <v/>
      </c>
      <c r="H15295" s="12">
        <f>IF(OR($E15295="",$F15295=""),"",IF(AND($G15295=1,$F15295&gt;='Working Hours'!$C$8,$F15295&lt;'Working Hours'!$C$9),1,0))</f>
        <v/>
      </c>
    </row>
    <row r="15296">
      <c r="A15296" s="11" t="n"/>
      <c r="B15296" s="11" t="n"/>
      <c r="C15296" s="11" t="n"/>
      <c r="E15296" s="12">
        <f>IF($A15296="","",IF(ISNUMBER($A15296),$A15296,IFERROR(DATEVALUE($A15296),"")))</f>
        <v/>
      </c>
      <c r="F15296" s="12">
        <f>IF($B15296="","",IF(ISNUMBER($B15296),HOUR($B15296)*2+MINUTE($B15296)/30,IFERROR(VALUE(LEFT($B15296,FIND(":",$B15296)-1))*2+VALUE(MID($B15296,FIND(":",$B15296)+1,2))/30,"")))</f>
        <v/>
      </c>
      <c r="G15296" s="12">
        <f>IF($E15296="","",IF(WEEKDAY($E15296,2)&lt;6,1,0))</f>
        <v/>
      </c>
      <c r="H15296" s="12">
        <f>IF(OR($E15296="",$F15296=""),"",IF(AND($G15296=1,$F15296&gt;='Working Hours'!$C$8,$F15296&lt;'Working Hours'!$C$9),1,0))</f>
        <v/>
      </c>
    </row>
    <row r="15297">
      <c r="A15297" s="11" t="n"/>
      <c r="B15297" s="11" t="n"/>
      <c r="C15297" s="11" t="n"/>
      <c r="E15297" s="12">
        <f>IF($A15297="","",IF(ISNUMBER($A15297),$A15297,IFERROR(DATEVALUE($A15297),"")))</f>
        <v/>
      </c>
      <c r="F15297" s="12">
        <f>IF($B15297="","",IF(ISNUMBER($B15297),HOUR($B15297)*2+MINUTE($B15297)/30,IFERROR(VALUE(LEFT($B15297,FIND(":",$B15297)-1))*2+VALUE(MID($B15297,FIND(":",$B15297)+1,2))/30,"")))</f>
        <v/>
      </c>
      <c r="G15297" s="12">
        <f>IF($E15297="","",IF(WEEKDAY($E15297,2)&lt;6,1,0))</f>
        <v/>
      </c>
      <c r="H15297" s="12">
        <f>IF(OR($E15297="",$F15297=""),"",IF(AND($G15297=1,$F15297&gt;='Working Hours'!$C$8,$F15297&lt;'Working Hours'!$C$9),1,0))</f>
        <v/>
      </c>
    </row>
    <row r="15298">
      <c r="A15298" s="11" t="n"/>
      <c r="B15298" s="11" t="n"/>
      <c r="C15298" s="11" t="n"/>
      <c r="E15298" s="12">
        <f>IF($A15298="","",IF(ISNUMBER($A15298),$A15298,IFERROR(DATEVALUE($A15298),"")))</f>
        <v/>
      </c>
      <c r="F15298" s="12">
        <f>IF($B15298="","",IF(ISNUMBER($B15298),HOUR($B15298)*2+MINUTE($B15298)/30,IFERROR(VALUE(LEFT($B15298,FIND(":",$B15298)-1))*2+VALUE(MID($B15298,FIND(":",$B15298)+1,2))/30,"")))</f>
        <v/>
      </c>
      <c r="G15298" s="12">
        <f>IF($E15298="","",IF(WEEKDAY($E15298,2)&lt;6,1,0))</f>
        <v/>
      </c>
      <c r="H15298" s="12">
        <f>IF(OR($E15298="",$F15298=""),"",IF(AND($G15298=1,$F15298&gt;='Working Hours'!$C$8,$F15298&lt;'Working Hours'!$C$9),1,0))</f>
        <v/>
      </c>
    </row>
    <row r="15299">
      <c r="A15299" s="11" t="n"/>
      <c r="B15299" s="11" t="n"/>
      <c r="C15299" s="11" t="n"/>
      <c r="E15299" s="12">
        <f>IF($A15299="","",IF(ISNUMBER($A15299),$A15299,IFERROR(DATEVALUE($A15299),"")))</f>
        <v/>
      </c>
      <c r="F15299" s="12">
        <f>IF($B15299="","",IF(ISNUMBER($B15299),HOUR($B15299)*2+MINUTE($B15299)/30,IFERROR(VALUE(LEFT($B15299,FIND(":",$B15299)-1))*2+VALUE(MID($B15299,FIND(":",$B15299)+1,2))/30,"")))</f>
        <v/>
      </c>
      <c r="G15299" s="12">
        <f>IF($E15299="","",IF(WEEKDAY($E15299,2)&lt;6,1,0))</f>
        <v/>
      </c>
      <c r="H15299" s="12">
        <f>IF(OR($E15299="",$F15299=""),"",IF(AND($G15299=1,$F15299&gt;='Working Hours'!$C$8,$F15299&lt;'Working Hours'!$C$9),1,0))</f>
        <v/>
      </c>
    </row>
    <row r="15300">
      <c r="A15300" s="11" t="n"/>
      <c r="B15300" s="11" t="n"/>
      <c r="C15300" s="11" t="n"/>
      <c r="E15300" s="12">
        <f>IF($A15300="","",IF(ISNUMBER($A15300),$A15300,IFERROR(DATEVALUE($A15300),"")))</f>
        <v/>
      </c>
      <c r="F15300" s="12">
        <f>IF($B15300="","",IF(ISNUMBER($B15300),HOUR($B15300)*2+MINUTE($B15300)/30,IFERROR(VALUE(LEFT($B15300,FIND(":",$B15300)-1))*2+VALUE(MID($B15300,FIND(":",$B15300)+1,2))/30,"")))</f>
        <v/>
      </c>
      <c r="G15300" s="12">
        <f>IF($E15300="","",IF(WEEKDAY($E15300,2)&lt;6,1,0))</f>
        <v/>
      </c>
      <c r="H15300" s="12">
        <f>IF(OR($E15300="",$F15300=""),"",IF(AND($G15300=1,$F15300&gt;='Working Hours'!$C$8,$F15300&lt;'Working Hours'!$C$9),1,0))</f>
        <v/>
      </c>
    </row>
    <row r="15301">
      <c r="A15301" s="11" t="n"/>
      <c r="B15301" s="11" t="n"/>
      <c r="C15301" s="11" t="n"/>
      <c r="E15301" s="12">
        <f>IF($A15301="","",IF(ISNUMBER($A15301),$A15301,IFERROR(DATEVALUE($A15301),"")))</f>
        <v/>
      </c>
      <c r="F15301" s="12">
        <f>IF($B15301="","",IF(ISNUMBER($B15301),HOUR($B15301)*2+MINUTE($B15301)/30,IFERROR(VALUE(LEFT($B15301,FIND(":",$B15301)-1))*2+VALUE(MID($B15301,FIND(":",$B15301)+1,2))/30,"")))</f>
        <v/>
      </c>
      <c r="G15301" s="12">
        <f>IF($E15301="","",IF(WEEKDAY($E15301,2)&lt;6,1,0))</f>
        <v/>
      </c>
      <c r="H15301" s="12">
        <f>IF(OR($E15301="",$F15301=""),"",IF(AND($G15301=1,$F15301&gt;='Working Hours'!$C$8,$F15301&lt;'Working Hours'!$C$9),1,0))</f>
        <v/>
      </c>
    </row>
    <row r="15302">
      <c r="A15302" s="11" t="n"/>
      <c r="B15302" s="11" t="n"/>
      <c r="C15302" s="11" t="n"/>
      <c r="E15302" s="12">
        <f>IF($A15302="","",IF(ISNUMBER($A15302),$A15302,IFERROR(DATEVALUE($A15302),"")))</f>
        <v/>
      </c>
      <c r="F15302" s="12">
        <f>IF($B15302="","",IF(ISNUMBER($B15302),HOUR($B15302)*2+MINUTE($B15302)/30,IFERROR(VALUE(LEFT($B15302,FIND(":",$B15302)-1))*2+VALUE(MID($B15302,FIND(":",$B15302)+1,2))/30,"")))</f>
        <v/>
      </c>
      <c r="G15302" s="12">
        <f>IF($E15302="","",IF(WEEKDAY($E15302,2)&lt;6,1,0))</f>
        <v/>
      </c>
      <c r="H15302" s="12">
        <f>IF(OR($E15302="",$F15302=""),"",IF(AND($G15302=1,$F15302&gt;='Working Hours'!$C$8,$F15302&lt;'Working Hours'!$C$9),1,0))</f>
        <v/>
      </c>
    </row>
    <row r="15303">
      <c r="A15303" s="11" t="n"/>
      <c r="B15303" s="11" t="n"/>
      <c r="C15303" s="11" t="n"/>
      <c r="E15303" s="12">
        <f>IF($A15303="","",IF(ISNUMBER($A15303),$A15303,IFERROR(DATEVALUE($A15303),"")))</f>
        <v/>
      </c>
      <c r="F15303" s="12">
        <f>IF($B15303="","",IF(ISNUMBER($B15303),HOUR($B15303)*2+MINUTE($B15303)/30,IFERROR(VALUE(LEFT($B15303,FIND(":",$B15303)-1))*2+VALUE(MID($B15303,FIND(":",$B15303)+1,2))/30,"")))</f>
        <v/>
      </c>
      <c r="G15303" s="12">
        <f>IF($E15303="","",IF(WEEKDAY($E15303,2)&lt;6,1,0))</f>
        <v/>
      </c>
      <c r="H15303" s="12">
        <f>IF(OR($E15303="",$F15303=""),"",IF(AND($G15303=1,$F15303&gt;='Working Hours'!$C$8,$F15303&lt;'Working Hours'!$C$9),1,0))</f>
        <v/>
      </c>
    </row>
    <row r="15304">
      <c r="A15304" s="11" t="n"/>
      <c r="B15304" s="11" t="n"/>
      <c r="C15304" s="11" t="n"/>
      <c r="E15304" s="12">
        <f>IF($A15304="","",IF(ISNUMBER($A15304),$A15304,IFERROR(DATEVALUE($A15304),"")))</f>
        <v/>
      </c>
      <c r="F15304" s="12">
        <f>IF($B15304="","",IF(ISNUMBER($B15304),HOUR($B15304)*2+MINUTE($B15304)/30,IFERROR(VALUE(LEFT($B15304,FIND(":",$B15304)-1))*2+VALUE(MID($B15304,FIND(":",$B15304)+1,2))/30,"")))</f>
        <v/>
      </c>
      <c r="G15304" s="12">
        <f>IF($E15304="","",IF(WEEKDAY($E15304,2)&lt;6,1,0))</f>
        <v/>
      </c>
      <c r="H15304" s="12">
        <f>IF(OR($E15304="",$F15304=""),"",IF(AND($G15304=1,$F15304&gt;='Working Hours'!$C$8,$F15304&lt;'Working Hours'!$C$9),1,0))</f>
        <v/>
      </c>
    </row>
    <row r="15305">
      <c r="A15305" s="11" t="n"/>
      <c r="B15305" s="11" t="n"/>
      <c r="C15305" s="11" t="n"/>
      <c r="E15305" s="12">
        <f>IF($A15305="","",IF(ISNUMBER($A15305),$A15305,IFERROR(DATEVALUE($A15305),"")))</f>
        <v/>
      </c>
      <c r="F15305" s="12">
        <f>IF($B15305="","",IF(ISNUMBER($B15305),HOUR($B15305)*2+MINUTE($B15305)/30,IFERROR(VALUE(LEFT($B15305,FIND(":",$B15305)-1))*2+VALUE(MID($B15305,FIND(":",$B15305)+1,2))/30,"")))</f>
        <v/>
      </c>
      <c r="G15305" s="12">
        <f>IF($E15305="","",IF(WEEKDAY($E15305,2)&lt;6,1,0))</f>
        <v/>
      </c>
      <c r="H15305" s="12">
        <f>IF(OR($E15305="",$F15305=""),"",IF(AND($G15305=1,$F15305&gt;='Working Hours'!$C$8,$F15305&lt;'Working Hours'!$C$9),1,0))</f>
        <v/>
      </c>
    </row>
    <row r="15306">
      <c r="A15306" s="11" t="n"/>
      <c r="B15306" s="11" t="n"/>
      <c r="C15306" s="11" t="n"/>
      <c r="E15306" s="12">
        <f>IF($A15306="","",IF(ISNUMBER($A15306),$A15306,IFERROR(DATEVALUE($A15306),"")))</f>
        <v/>
      </c>
      <c r="F15306" s="12">
        <f>IF($B15306="","",IF(ISNUMBER($B15306),HOUR($B15306)*2+MINUTE($B15306)/30,IFERROR(VALUE(LEFT($B15306,FIND(":",$B15306)-1))*2+VALUE(MID($B15306,FIND(":",$B15306)+1,2))/30,"")))</f>
        <v/>
      </c>
      <c r="G15306" s="12">
        <f>IF($E15306="","",IF(WEEKDAY($E15306,2)&lt;6,1,0))</f>
        <v/>
      </c>
      <c r="H15306" s="12">
        <f>IF(OR($E15306="",$F15306=""),"",IF(AND($G15306=1,$F15306&gt;='Working Hours'!$C$8,$F15306&lt;'Working Hours'!$C$9),1,0))</f>
        <v/>
      </c>
    </row>
    <row r="15307">
      <c r="A15307" s="11" t="n"/>
      <c r="B15307" s="11" t="n"/>
      <c r="C15307" s="11" t="n"/>
      <c r="E15307" s="12">
        <f>IF($A15307="","",IF(ISNUMBER($A15307),$A15307,IFERROR(DATEVALUE($A15307),"")))</f>
        <v/>
      </c>
      <c r="F15307" s="12">
        <f>IF($B15307="","",IF(ISNUMBER($B15307),HOUR($B15307)*2+MINUTE($B15307)/30,IFERROR(VALUE(LEFT($B15307,FIND(":",$B15307)-1))*2+VALUE(MID($B15307,FIND(":",$B15307)+1,2))/30,"")))</f>
        <v/>
      </c>
      <c r="G15307" s="12">
        <f>IF($E15307="","",IF(WEEKDAY($E15307,2)&lt;6,1,0))</f>
        <v/>
      </c>
      <c r="H15307" s="12">
        <f>IF(OR($E15307="",$F15307=""),"",IF(AND($G15307=1,$F15307&gt;='Working Hours'!$C$8,$F15307&lt;'Working Hours'!$C$9),1,0))</f>
        <v/>
      </c>
    </row>
    <row r="15308">
      <c r="A15308" s="11" t="n"/>
      <c r="B15308" s="11" t="n"/>
      <c r="C15308" s="11" t="n"/>
      <c r="E15308" s="12">
        <f>IF($A15308="","",IF(ISNUMBER($A15308),$A15308,IFERROR(DATEVALUE($A15308),"")))</f>
        <v/>
      </c>
      <c r="F15308" s="12">
        <f>IF($B15308="","",IF(ISNUMBER($B15308),HOUR($B15308)*2+MINUTE($B15308)/30,IFERROR(VALUE(LEFT($B15308,FIND(":",$B15308)-1))*2+VALUE(MID($B15308,FIND(":",$B15308)+1,2))/30,"")))</f>
        <v/>
      </c>
      <c r="G15308" s="12">
        <f>IF($E15308="","",IF(WEEKDAY($E15308,2)&lt;6,1,0))</f>
        <v/>
      </c>
      <c r="H15308" s="12">
        <f>IF(OR($E15308="",$F15308=""),"",IF(AND($G15308=1,$F15308&gt;='Working Hours'!$C$8,$F15308&lt;'Working Hours'!$C$9),1,0))</f>
        <v/>
      </c>
    </row>
    <row r="15309">
      <c r="A15309" s="11" t="n"/>
      <c r="B15309" s="11" t="n"/>
      <c r="C15309" s="11" t="n"/>
      <c r="E15309" s="12">
        <f>IF($A15309="","",IF(ISNUMBER($A15309),$A15309,IFERROR(DATEVALUE($A15309),"")))</f>
        <v/>
      </c>
      <c r="F15309" s="12">
        <f>IF($B15309="","",IF(ISNUMBER($B15309),HOUR($B15309)*2+MINUTE($B15309)/30,IFERROR(VALUE(LEFT($B15309,FIND(":",$B15309)-1))*2+VALUE(MID($B15309,FIND(":",$B15309)+1,2))/30,"")))</f>
        <v/>
      </c>
      <c r="G15309" s="12">
        <f>IF($E15309="","",IF(WEEKDAY($E15309,2)&lt;6,1,0))</f>
        <v/>
      </c>
      <c r="H15309" s="12">
        <f>IF(OR($E15309="",$F15309=""),"",IF(AND($G15309=1,$F15309&gt;='Working Hours'!$C$8,$F15309&lt;'Working Hours'!$C$9),1,0))</f>
        <v/>
      </c>
    </row>
    <row r="15310">
      <c r="A15310" s="11" t="n"/>
      <c r="B15310" s="11" t="n"/>
      <c r="C15310" s="11" t="n"/>
      <c r="E15310" s="12">
        <f>IF($A15310="","",IF(ISNUMBER($A15310),$A15310,IFERROR(DATEVALUE($A15310),"")))</f>
        <v/>
      </c>
      <c r="F15310" s="12">
        <f>IF($B15310="","",IF(ISNUMBER($B15310),HOUR($B15310)*2+MINUTE($B15310)/30,IFERROR(VALUE(LEFT($B15310,FIND(":",$B15310)-1))*2+VALUE(MID($B15310,FIND(":",$B15310)+1,2))/30,"")))</f>
        <v/>
      </c>
      <c r="G15310" s="12">
        <f>IF($E15310="","",IF(WEEKDAY($E15310,2)&lt;6,1,0))</f>
        <v/>
      </c>
      <c r="H15310" s="12">
        <f>IF(OR($E15310="",$F15310=""),"",IF(AND($G15310=1,$F15310&gt;='Working Hours'!$C$8,$F15310&lt;'Working Hours'!$C$9),1,0))</f>
        <v/>
      </c>
    </row>
    <row r="15311">
      <c r="A15311" s="11" t="n"/>
      <c r="B15311" s="11" t="n"/>
      <c r="C15311" s="11" t="n"/>
      <c r="E15311" s="12">
        <f>IF($A15311="","",IF(ISNUMBER($A15311),$A15311,IFERROR(DATEVALUE($A15311),"")))</f>
        <v/>
      </c>
      <c r="F15311" s="12">
        <f>IF($B15311="","",IF(ISNUMBER($B15311),HOUR($B15311)*2+MINUTE($B15311)/30,IFERROR(VALUE(LEFT($B15311,FIND(":",$B15311)-1))*2+VALUE(MID($B15311,FIND(":",$B15311)+1,2))/30,"")))</f>
        <v/>
      </c>
      <c r="G15311" s="12">
        <f>IF($E15311="","",IF(WEEKDAY($E15311,2)&lt;6,1,0))</f>
        <v/>
      </c>
      <c r="H15311" s="12">
        <f>IF(OR($E15311="",$F15311=""),"",IF(AND($G15311=1,$F15311&gt;='Working Hours'!$C$8,$F15311&lt;'Working Hours'!$C$9),1,0))</f>
        <v/>
      </c>
    </row>
    <row r="15312">
      <c r="A15312" s="11" t="n"/>
      <c r="B15312" s="11" t="n"/>
      <c r="C15312" s="11" t="n"/>
      <c r="E15312" s="12">
        <f>IF($A15312="","",IF(ISNUMBER($A15312),$A15312,IFERROR(DATEVALUE($A15312),"")))</f>
        <v/>
      </c>
      <c r="F15312" s="12">
        <f>IF($B15312="","",IF(ISNUMBER($B15312),HOUR($B15312)*2+MINUTE($B15312)/30,IFERROR(VALUE(LEFT($B15312,FIND(":",$B15312)-1))*2+VALUE(MID($B15312,FIND(":",$B15312)+1,2))/30,"")))</f>
        <v/>
      </c>
      <c r="G15312" s="12">
        <f>IF($E15312="","",IF(WEEKDAY($E15312,2)&lt;6,1,0))</f>
        <v/>
      </c>
      <c r="H15312" s="12">
        <f>IF(OR($E15312="",$F15312=""),"",IF(AND($G15312=1,$F15312&gt;='Working Hours'!$C$8,$F15312&lt;'Working Hours'!$C$9),1,0))</f>
        <v/>
      </c>
    </row>
    <row r="15313">
      <c r="A15313" s="11" t="n"/>
      <c r="B15313" s="11" t="n"/>
      <c r="C15313" s="11" t="n"/>
      <c r="E15313" s="12">
        <f>IF($A15313="","",IF(ISNUMBER($A15313),$A15313,IFERROR(DATEVALUE($A15313),"")))</f>
        <v/>
      </c>
      <c r="F15313" s="12">
        <f>IF($B15313="","",IF(ISNUMBER($B15313),HOUR($B15313)*2+MINUTE($B15313)/30,IFERROR(VALUE(LEFT($B15313,FIND(":",$B15313)-1))*2+VALUE(MID($B15313,FIND(":",$B15313)+1,2))/30,"")))</f>
        <v/>
      </c>
      <c r="G15313" s="12">
        <f>IF($E15313="","",IF(WEEKDAY($E15313,2)&lt;6,1,0))</f>
        <v/>
      </c>
      <c r="H15313" s="12">
        <f>IF(OR($E15313="",$F15313=""),"",IF(AND($G15313=1,$F15313&gt;='Working Hours'!$C$8,$F15313&lt;'Working Hours'!$C$9),1,0))</f>
        <v/>
      </c>
    </row>
    <row r="15314">
      <c r="A15314" s="11" t="n"/>
      <c r="B15314" s="11" t="n"/>
      <c r="C15314" s="11" t="n"/>
      <c r="E15314" s="12">
        <f>IF($A15314="","",IF(ISNUMBER($A15314),$A15314,IFERROR(DATEVALUE($A15314),"")))</f>
        <v/>
      </c>
      <c r="F15314" s="12">
        <f>IF($B15314="","",IF(ISNUMBER($B15314),HOUR($B15314)*2+MINUTE($B15314)/30,IFERROR(VALUE(LEFT($B15314,FIND(":",$B15314)-1))*2+VALUE(MID($B15314,FIND(":",$B15314)+1,2))/30,"")))</f>
        <v/>
      </c>
      <c r="G15314" s="12">
        <f>IF($E15314="","",IF(WEEKDAY($E15314,2)&lt;6,1,0))</f>
        <v/>
      </c>
      <c r="H15314" s="12">
        <f>IF(OR($E15314="",$F15314=""),"",IF(AND($G15314=1,$F15314&gt;='Working Hours'!$C$8,$F15314&lt;'Working Hours'!$C$9),1,0))</f>
        <v/>
      </c>
    </row>
    <row r="15315">
      <c r="A15315" s="11" t="n"/>
      <c r="B15315" s="11" t="n"/>
      <c r="C15315" s="11" t="n"/>
      <c r="E15315" s="12">
        <f>IF($A15315="","",IF(ISNUMBER($A15315),$A15315,IFERROR(DATEVALUE($A15315),"")))</f>
        <v/>
      </c>
      <c r="F15315" s="12">
        <f>IF($B15315="","",IF(ISNUMBER($B15315),HOUR($B15315)*2+MINUTE($B15315)/30,IFERROR(VALUE(LEFT($B15315,FIND(":",$B15315)-1))*2+VALUE(MID($B15315,FIND(":",$B15315)+1,2))/30,"")))</f>
        <v/>
      </c>
      <c r="G15315" s="12">
        <f>IF($E15315="","",IF(WEEKDAY($E15315,2)&lt;6,1,0))</f>
        <v/>
      </c>
      <c r="H15315" s="12">
        <f>IF(OR($E15315="",$F15315=""),"",IF(AND($G15315=1,$F15315&gt;='Working Hours'!$C$8,$F15315&lt;'Working Hours'!$C$9),1,0))</f>
        <v/>
      </c>
    </row>
    <row r="15316">
      <c r="A15316" s="11" t="n"/>
      <c r="B15316" s="11" t="n"/>
      <c r="C15316" s="11" t="n"/>
      <c r="E15316" s="12">
        <f>IF($A15316="","",IF(ISNUMBER($A15316),$A15316,IFERROR(DATEVALUE($A15316),"")))</f>
        <v/>
      </c>
      <c r="F15316" s="12">
        <f>IF($B15316="","",IF(ISNUMBER($B15316),HOUR($B15316)*2+MINUTE($B15316)/30,IFERROR(VALUE(LEFT($B15316,FIND(":",$B15316)-1))*2+VALUE(MID($B15316,FIND(":",$B15316)+1,2))/30,"")))</f>
        <v/>
      </c>
      <c r="G15316" s="12">
        <f>IF($E15316="","",IF(WEEKDAY($E15316,2)&lt;6,1,0))</f>
        <v/>
      </c>
      <c r="H15316" s="12">
        <f>IF(OR($E15316="",$F15316=""),"",IF(AND($G15316=1,$F15316&gt;='Working Hours'!$C$8,$F15316&lt;'Working Hours'!$C$9),1,0))</f>
        <v/>
      </c>
    </row>
    <row r="15317">
      <c r="A15317" s="11" t="n"/>
      <c r="B15317" s="11" t="n"/>
      <c r="C15317" s="11" t="n"/>
      <c r="E15317" s="12">
        <f>IF($A15317="","",IF(ISNUMBER($A15317),$A15317,IFERROR(DATEVALUE($A15317),"")))</f>
        <v/>
      </c>
      <c r="F15317" s="12">
        <f>IF($B15317="","",IF(ISNUMBER($B15317),HOUR($B15317)*2+MINUTE($B15317)/30,IFERROR(VALUE(LEFT($B15317,FIND(":",$B15317)-1))*2+VALUE(MID($B15317,FIND(":",$B15317)+1,2))/30,"")))</f>
        <v/>
      </c>
      <c r="G15317" s="12">
        <f>IF($E15317="","",IF(WEEKDAY($E15317,2)&lt;6,1,0))</f>
        <v/>
      </c>
      <c r="H15317" s="12">
        <f>IF(OR($E15317="",$F15317=""),"",IF(AND($G15317=1,$F15317&gt;='Working Hours'!$C$8,$F15317&lt;'Working Hours'!$C$9),1,0))</f>
        <v/>
      </c>
    </row>
    <row r="15318">
      <c r="A15318" s="11" t="n"/>
      <c r="B15318" s="11" t="n"/>
      <c r="C15318" s="11" t="n"/>
      <c r="E15318" s="12">
        <f>IF($A15318="","",IF(ISNUMBER($A15318),$A15318,IFERROR(DATEVALUE($A15318),"")))</f>
        <v/>
      </c>
      <c r="F15318" s="12">
        <f>IF($B15318="","",IF(ISNUMBER($B15318),HOUR($B15318)*2+MINUTE($B15318)/30,IFERROR(VALUE(LEFT($B15318,FIND(":",$B15318)-1))*2+VALUE(MID($B15318,FIND(":",$B15318)+1,2))/30,"")))</f>
        <v/>
      </c>
      <c r="G15318" s="12">
        <f>IF($E15318="","",IF(WEEKDAY($E15318,2)&lt;6,1,0))</f>
        <v/>
      </c>
      <c r="H15318" s="12">
        <f>IF(OR($E15318="",$F15318=""),"",IF(AND($G15318=1,$F15318&gt;='Working Hours'!$C$8,$F15318&lt;'Working Hours'!$C$9),1,0))</f>
        <v/>
      </c>
    </row>
    <row r="15319">
      <c r="A15319" s="11" t="n"/>
      <c r="B15319" s="11" t="n"/>
      <c r="C15319" s="11" t="n"/>
      <c r="E15319" s="12">
        <f>IF($A15319="","",IF(ISNUMBER($A15319),$A15319,IFERROR(DATEVALUE($A15319),"")))</f>
        <v/>
      </c>
      <c r="F15319" s="12">
        <f>IF($B15319="","",IF(ISNUMBER($B15319),HOUR($B15319)*2+MINUTE($B15319)/30,IFERROR(VALUE(LEFT($B15319,FIND(":",$B15319)-1))*2+VALUE(MID($B15319,FIND(":",$B15319)+1,2))/30,"")))</f>
        <v/>
      </c>
      <c r="G15319" s="12">
        <f>IF($E15319="","",IF(WEEKDAY($E15319,2)&lt;6,1,0))</f>
        <v/>
      </c>
      <c r="H15319" s="12">
        <f>IF(OR($E15319="",$F15319=""),"",IF(AND($G15319=1,$F15319&gt;='Working Hours'!$C$8,$F15319&lt;'Working Hours'!$C$9),1,0))</f>
        <v/>
      </c>
    </row>
    <row r="15320">
      <c r="A15320" s="11" t="n"/>
      <c r="B15320" s="11" t="n"/>
      <c r="C15320" s="11" t="n"/>
      <c r="E15320" s="12">
        <f>IF($A15320="","",IF(ISNUMBER($A15320),$A15320,IFERROR(DATEVALUE($A15320),"")))</f>
        <v/>
      </c>
      <c r="F15320" s="12">
        <f>IF($B15320="","",IF(ISNUMBER($B15320),HOUR($B15320)*2+MINUTE($B15320)/30,IFERROR(VALUE(LEFT($B15320,FIND(":",$B15320)-1))*2+VALUE(MID($B15320,FIND(":",$B15320)+1,2))/30,"")))</f>
        <v/>
      </c>
      <c r="G15320" s="12">
        <f>IF($E15320="","",IF(WEEKDAY($E15320,2)&lt;6,1,0))</f>
        <v/>
      </c>
      <c r="H15320" s="12">
        <f>IF(OR($E15320="",$F15320=""),"",IF(AND($G15320=1,$F15320&gt;='Working Hours'!$C$8,$F15320&lt;'Working Hours'!$C$9),1,0))</f>
        <v/>
      </c>
    </row>
    <row r="15321">
      <c r="A15321" s="11" t="n"/>
      <c r="B15321" s="11" t="n"/>
      <c r="C15321" s="11" t="n"/>
      <c r="E15321" s="12">
        <f>IF($A15321="","",IF(ISNUMBER($A15321),$A15321,IFERROR(DATEVALUE($A15321),"")))</f>
        <v/>
      </c>
      <c r="F15321" s="12">
        <f>IF($B15321="","",IF(ISNUMBER($B15321),HOUR($B15321)*2+MINUTE($B15321)/30,IFERROR(VALUE(LEFT($B15321,FIND(":",$B15321)-1))*2+VALUE(MID($B15321,FIND(":",$B15321)+1,2))/30,"")))</f>
        <v/>
      </c>
      <c r="G15321" s="12">
        <f>IF($E15321="","",IF(WEEKDAY($E15321,2)&lt;6,1,0))</f>
        <v/>
      </c>
      <c r="H15321" s="12">
        <f>IF(OR($E15321="",$F15321=""),"",IF(AND($G15321=1,$F15321&gt;='Working Hours'!$C$8,$F15321&lt;'Working Hours'!$C$9),1,0))</f>
        <v/>
      </c>
    </row>
    <row r="15322">
      <c r="A15322" s="11" t="n"/>
      <c r="B15322" s="11" t="n"/>
      <c r="C15322" s="11" t="n"/>
      <c r="E15322" s="12">
        <f>IF($A15322="","",IF(ISNUMBER($A15322),$A15322,IFERROR(DATEVALUE($A15322),"")))</f>
        <v/>
      </c>
      <c r="F15322" s="12">
        <f>IF($B15322="","",IF(ISNUMBER($B15322),HOUR($B15322)*2+MINUTE($B15322)/30,IFERROR(VALUE(LEFT($B15322,FIND(":",$B15322)-1))*2+VALUE(MID($B15322,FIND(":",$B15322)+1,2))/30,"")))</f>
        <v/>
      </c>
      <c r="G15322" s="12">
        <f>IF($E15322="","",IF(WEEKDAY($E15322,2)&lt;6,1,0))</f>
        <v/>
      </c>
      <c r="H15322" s="12">
        <f>IF(OR($E15322="",$F15322=""),"",IF(AND($G15322=1,$F15322&gt;='Working Hours'!$C$8,$F15322&lt;'Working Hours'!$C$9),1,0))</f>
        <v/>
      </c>
    </row>
    <row r="15323">
      <c r="A15323" s="11" t="n"/>
      <c r="B15323" s="11" t="n"/>
      <c r="C15323" s="11" t="n"/>
      <c r="E15323" s="12">
        <f>IF($A15323="","",IF(ISNUMBER($A15323),$A15323,IFERROR(DATEVALUE($A15323),"")))</f>
        <v/>
      </c>
      <c r="F15323" s="12">
        <f>IF($B15323="","",IF(ISNUMBER($B15323),HOUR($B15323)*2+MINUTE($B15323)/30,IFERROR(VALUE(LEFT($B15323,FIND(":",$B15323)-1))*2+VALUE(MID($B15323,FIND(":",$B15323)+1,2))/30,"")))</f>
        <v/>
      </c>
      <c r="G15323" s="12">
        <f>IF($E15323="","",IF(WEEKDAY($E15323,2)&lt;6,1,0))</f>
        <v/>
      </c>
      <c r="H15323" s="12">
        <f>IF(OR($E15323="",$F15323=""),"",IF(AND($G15323=1,$F15323&gt;='Working Hours'!$C$8,$F15323&lt;'Working Hours'!$C$9),1,0))</f>
        <v/>
      </c>
    </row>
    <row r="15324">
      <c r="A15324" s="11" t="n"/>
      <c r="B15324" s="11" t="n"/>
      <c r="C15324" s="11" t="n"/>
      <c r="E15324" s="12">
        <f>IF($A15324="","",IF(ISNUMBER($A15324),$A15324,IFERROR(DATEVALUE($A15324),"")))</f>
        <v/>
      </c>
      <c r="F15324" s="12">
        <f>IF($B15324="","",IF(ISNUMBER($B15324),HOUR($B15324)*2+MINUTE($B15324)/30,IFERROR(VALUE(LEFT($B15324,FIND(":",$B15324)-1))*2+VALUE(MID($B15324,FIND(":",$B15324)+1,2))/30,"")))</f>
        <v/>
      </c>
      <c r="G15324" s="12">
        <f>IF($E15324="","",IF(WEEKDAY($E15324,2)&lt;6,1,0))</f>
        <v/>
      </c>
      <c r="H15324" s="12">
        <f>IF(OR($E15324="",$F15324=""),"",IF(AND($G15324=1,$F15324&gt;='Working Hours'!$C$8,$F15324&lt;'Working Hours'!$C$9),1,0))</f>
        <v/>
      </c>
    </row>
    <row r="15325">
      <c r="A15325" s="11" t="n"/>
      <c r="B15325" s="11" t="n"/>
      <c r="C15325" s="11" t="n"/>
      <c r="E15325" s="12">
        <f>IF($A15325="","",IF(ISNUMBER($A15325),$A15325,IFERROR(DATEVALUE($A15325),"")))</f>
        <v/>
      </c>
      <c r="F15325" s="12">
        <f>IF($B15325="","",IF(ISNUMBER($B15325),HOUR($B15325)*2+MINUTE($B15325)/30,IFERROR(VALUE(LEFT($B15325,FIND(":",$B15325)-1))*2+VALUE(MID($B15325,FIND(":",$B15325)+1,2))/30,"")))</f>
        <v/>
      </c>
      <c r="G15325" s="12">
        <f>IF($E15325="","",IF(WEEKDAY($E15325,2)&lt;6,1,0))</f>
        <v/>
      </c>
      <c r="H15325" s="12">
        <f>IF(OR($E15325="",$F15325=""),"",IF(AND($G15325=1,$F15325&gt;='Working Hours'!$C$8,$F15325&lt;'Working Hours'!$C$9),1,0))</f>
        <v/>
      </c>
    </row>
    <row r="15326">
      <c r="A15326" s="11" t="n"/>
      <c r="B15326" s="11" t="n"/>
      <c r="C15326" s="11" t="n"/>
      <c r="E15326" s="12">
        <f>IF($A15326="","",IF(ISNUMBER($A15326),$A15326,IFERROR(DATEVALUE($A15326),"")))</f>
        <v/>
      </c>
      <c r="F15326" s="12">
        <f>IF($B15326="","",IF(ISNUMBER($B15326),HOUR($B15326)*2+MINUTE($B15326)/30,IFERROR(VALUE(LEFT($B15326,FIND(":",$B15326)-1))*2+VALUE(MID($B15326,FIND(":",$B15326)+1,2))/30,"")))</f>
        <v/>
      </c>
      <c r="G15326" s="12">
        <f>IF($E15326="","",IF(WEEKDAY($E15326,2)&lt;6,1,0))</f>
        <v/>
      </c>
      <c r="H15326" s="12">
        <f>IF(OR($E15326="",$F15326=""),"",IF(AND($G15326=1,$F15326&gt;='Working Hours'!$C$8,$F15326&lt;'Working Hours'!$C$9),1,0))</f>
        <v/>
      </c>
    </row>
    <row r="15327">
      <c r="A15327" s="11" t="n"/>
      <c r="B15327" s="11" t="n"/>
      <c r="C15327" s="11" t="n"/>
      <c r="E15327" s="12">
        <f>IF($A15327="","",IF(ISNUMBER($A15327),$A15327,IFERROR(DATEVALUE($A15327),"")))</f>
        <v/>
      </c>
      <c r="F15327" s="12">
        <f>IF($B15327="","",IF(ISNUMBER($B15327),HOUR($B15327)*2+MINUTE($B15327)/30,IFERROR(VALUE(LEFT($B15327,FIND(":",$B15327)-1))*2+VALUE(MID($B15327,FIND(":",$B15327)+1,2))/30,"")))</f>
        <v/>
      </c>
      <c r="G15327" s="12">
        <f>IF($E15327="","",IF(WEEKDAY($E15327,2)&lt;6,1,0))</f>
        <v/>
      </c>
      <c r="H15327" s="12">
        <f>IF(OR($E15327="",$F15327=""),"",IF(AND($G15327=1,$F15327&gt;='Working Hours'!$C$8,$F15327&lt;'Working Hours'!$C$9),1,0))</f>
        <v/>
      </c>
    </row>
    <row r="15328">
      <c r="A15328" s="11" t="n"/>
      <c r="B15328" s="11" t="n"/>
      <c r="C15328" s="11" t="n"/>
      <c r="E15328" s="12">
        <f>IF($A15328="","",IF(ISNUMBER($A15328),$A15328,IFERROR(DATEVALUE($A15328),"")))</f>
        <v/>
      </c>
      <c r="F15328" s="12">
        <f>IF($B15328="","",IF(ISNUMBER($B15328),HOUR($B15328)*2+MINUTE($B15328)/30,IFERROR(VALUE(LEFT($B15328,FIND(":",$B15328)-1))*2+VALUE(MID($B15328,FIND(":",$B15328)+1,2))/30,"")))</f>
        <v/>
      </c>
      <c r="G15328" s="12">
        <f>IF($E15328="","",IF(WEEKDAY($E15328,2)&lt;6,1,0))</f>
        <v/>
      </c>
      <c r="H15328" s="12">
        <f>IF(OR($E15328="",$F15328=""),"",IF(AND($G15328=1,$F15328&gt;='Working Hours'!$C$8,$F15328&lt;'Working Hours'!$C$9),1,0))</f>
        <v/>
      </c>
    </row>
    <row r="15329">
      <c r="A15329" s="11" t="n"/>
      <c r="B15329" s="11" t="n"/>
      <c r="C15329" s="11" t="n"/>
      <c r="E15329" s="12">
        <f>IF($A15329="","",IF(ISNUMBER($A15329),$A15329,IFERROR(DATEVALUE($A15329),"")))</f>
        <v/>
      </c>
      <c r="F15329" s="12">
        <f>IF($B15329="","",IF(ISNUMBER($B15329),HOUR($B15329)*2+MINUTE($B15329)/30,IFERROR(VALUE(LEFT($B15329,FIND(":",$B15329)-1))*2+VALUE(MID($B15329,FIND(":",$B15329)+1,2))/30,"")))</f>
        <v/>
      </c>
      <c r="G15329" s="12">
        <f>IF($E15329="","",IF(WEEKDAY($E15329,2)&lt;6,1,0))</f>
        <v/>
      </c>
      <c r="H15329" s="12">
        <f>IF(OR($E15329="",$F15329=""),"",IF(AND($G15329=1,$F15329&gt;='Working Hours'!$C$8,$F15329&lt;'Working Hours'!$C$9),1,0))</f>
        <v/>
      </c>
    </row>
    <row r="15330">
      <c r="A15330" s="11" t="n"/>
      <c r="B15330" s="11" t="n"/>
      <c r="C15330" s="11" t="n"/>
      <c r="E15330" s="12">
        <f>IF($A15330="","",IF(ISNUMBER($A15330),$A15330,IFERROR(DATEVALUE($A15330),"")))</f>
        <v/>
      </c>
      <c r="F15330" s="12">
        <f>IF($B15330="","",IF(ISNUMBER($B15330),HOUR($B15330)*2+MINUTE($B15330)/30,IFERROR(VALUE(LEFT($B15330,FIND(":",$B15330)-1))*2+VALUE(MID($B15330,FIND(":",$B15330)+1,2))/30,"")))</f>
        <v/>
      </c>
      <c r="G15330" s="12">
        <f>IF($E15330="","",IF(WEEKDAY($E15330,2)&lt;6,1,0))</f>
        <v/>
      </c>
      <c r="H15330" s="12">
        <f>IF(OR($E15330="",$F15330=""),"",IF(AND($G15330=1,$F15330&gt;='Working Hours'!$C$8,$F15330&lt;'Working Hours'!$C$9),1,0))</f>
        <v/>
      </c>
    </row>
    <row r="15331">
      <c r="A15331" s="11" t="n"/>
      <c r="B15331" s="11" t="n"/>
      <c r="C15331" s="11" t="n"/>
      <c r="E15331" s="12">
        <f>IF($A15331="","",IF(ISNUMBER($A15331),$A15331,IFERROR(DATEVALUE($A15331),"")))</f>
        <v/>
      </c>
      <c r="F15331" s="12">
        <f>IF($B15331="","",IF(ISNUMBER($B15331),HOUR($B15331)*2+MINUTE($B15331)/30,IFERROR(VALUE(LEFT($B15331,FIND(":",$B15331)-1))*2+VALUE(MID($B15331,FIND(":",$B15331)+1,2))/30,"")))</f>
        <v/>
      </c>
      <c r="G15331" s="12">
        <f>IF($E15331="","",IF(WEEKDAY($E15331,2)&lt;6,1,0))</f>
        <v/>
      </c>
      <c r="H15331" s="12">
        <f>IF(OR($E15331="",$F15331=""),"",IF(AND($G15331=1,$F15331&gt;='Working Hours'!$C$8,$F15331&lt;'Working Hours'!$C$9),1,0))</f>
        <v/>
      </c>
    </row>
    <row r="15332">
      <c r="A15332" s="11" t="n"/>
      <c r="B15332" s="11" t="n"/>
      <c r="C15332" s="11" t="n"/>
      <c r="E15332" s="12">
        <f>IF($A15332="","",IF(ISNUMBER($A15332),$A15332,IFERROR(DATEVALUE($A15332),"")))</f>
        <v/>
      </c>
      <c r="F15332" s="12">
        <f>IF($B15332="","",IF(ISNUMBER($B15332),HOUR($B15332)*2+MINUTE($B15332)/30,IFERROR(VALUE(LEFT($B15332,FIND(":",$B15332)-1))*2+VALUE(MID($B15332,FIND(":",$B15332)+1,2))/30,"")))</f>
        <v/>
      </c>
      <c r="G15332" s="12">
        <f>IF($E15332="","",IF(WEEKDAY($E15332,2)&lt;6,1,0))</f>
        <v/>
      </c>
      <c r="H15332" s="12">
        <f>IF(OR($E15332="",$F15332=""),"",IF(AND($G15332=1,$F15332&gt;='Working Hours'!$C$8,$F15332&lt;'Working Hours'!$C$9),1,0))</f>
        <v/>
      </c>
    </row>
    <row r="15333">
      <c r="A15333" s="11" t="n"/>
      <c r="B15333" s="11" t="n"/>
      <c r="C15333" s="11" t="n"/>
      <c r="E15333" s="12">
        <f>IF($A15333="","",IF(ISNUMBER($A15333),$A15333,IFERROR(DATEVALUE($A15333),"")))</f>
        <v/>
      </c>
      <c r="F15333" s="12">
        <f>IF($B15333="","",IF(ISNUMBER($B15333),HOUR($B15333)*2+MINUTE($B15333)/30,IFERROR(VALUE(LEFT($B15333,FIND(":",$B15333)-1))*2+VALUE(MID($B15333,FIND(":",$B15333)+1,2))/30,"")))</f>
        <v/>
      </c>
      <c r="G15333" s="12">
        <f>IF($E15333="","",IF(WEEKDAY($E15333,2)&lt;6,1,0))</f>
        <v/>
      </c>
      <c r="H15333" s="12">
        <f>IF(OR($E15333="",$F15333=""),"",IF(AND($G15333=1,$F15333&gt;='Working Hours'!$C$8,$F15333&lt;'Working Hours'!$C$9),1,0))</f>
        <v/>
      </c>
    </row>
    <row r="15334">
      <c r="A15334" s="11" t="n"/>
      <c r="B15334" s="11" t="n"/>
      <c r="C15334" s="11" t="n"/>
      <c r="E15334" s="12">
        <f>IF($A15334="","",IF(ISNUMBER($A15334),$A15334,IFERROR(DATEVALUE($A15334),"")))</f>
        <v/>
      </c>
      <c r="F15334" s="12">
        <f>IF($B15334="","",IF(ISNUMBER($B15334),HOUR($B15334)*2+MINUTE($B15334)/30,IFERROR(VALUE(LEFT($B15334,FIND(":",$B15334)-1))*2+VALUE(MID($B15334,FIND(":",$B15334)+1,2))/30,"")))</f>
        <v/>
      </c>
      <c r="G15334" s="12">
        <f>IF($E15334="","",IF(WEEKDAY($E15334,2)&lt;6,1,0))</f>
        <v/>
      </c>
      <c r="H15334" s="12">
        <f>IF(OR($E15334="",$F15334=""),"",IF(AND($G15334=1,$F15334&gt;='Working Hours'!$C$8,$F15334&lt;'Working Hours'!$C$9),1,0))</f>
        <v/>
      </c>
    </row>
    <row r="15335">
      <c r="A15335" s="11" t="n"/>
      <c r="B15335" s="11" t="n"/>
      <c r="C15335" s="11" t="n"/>
      <c r="E15335" s="12">
        <f>IF($A15335="","",IF(ISNUMBER($A15335),$A15335,IFERROR(DATEVALUE($A15335),"")))</f>
        <v/>
      </c>
      <c r="F15335" s="12">
        <f>IF($B15335="","",IF(ISNUMBER($B15335),HOUR($B15335)*2+MINUTE($B15335)/30,IFERROR(VALUE(LEFT($B15335,FIND(":",$B15335)-1))*2+VALUE(MID($B15335,FIND(":",$B15335)+1,2))/30,"")))</f>
        <v/>
      </c>
      <c r="G15335" s="12">
        <f>IF($E15335="","",IF(WEEKDAY($E15335,2)&lt;6,1,0))</f>
        <v/>
      </c>
      <c r="H15335" s="12">
        <f>IF(OR($E15335="",$F15335=""),"",IF(AND($G15335=1,$F15335&gt;='Working Hours'!$C$8,$F15335&lt;'Working Hours'!$C$9),1,0))</f>
        <v/>
      </c>
    </row>
    <row r="15336">
      <c r="A15336" s="11" t="n"/>
      <c r="B15336" s="11" t="n"/>
      <c r="C15336" s="11" t="n"/>
      <c r="E15336" s="12">
        <f>IF($A15336="","",IF(ISNUMBER($A15336),$A15336,IFERROR(DATEVALUE($A15336),"")))</f>
        <v/>
      </c>
      <c r="F15336" s="12">
        <f>IF($B15336="","",IF(ISNUMBER($B15336),HOUR($B15336)*2+MINUTE($B15336)/30,IFERROR(VALUE(LEFT($B15336,FIND(":",$B15336)-1))*2+VALUE(MID($B15336,FIND(":",$B15336)+1,2))/30,"")))</f>
        <v/>
      </c>
      <c r="G15336" s="12">
        <f>IF($E15336="","",IF(WEEKDAY($E15336,2)&lt;6,1,0))</f>
        <v/>
      </c>
      <c r="H15336" s="12">
        <f>IF(OR($E15336="",$F15336=""),"",IF(AND($G15336=1,$F15336&gt;='Working Hours'!$C$8,$F15336&lt;'Working Hours'!$C$9),1,0))</f>
        <v/>
      </c>
    </row>
    <row r="15337">
      <c r="A15337" s="11" t="n"/>
      <c r="B15337" s="11" t="n"/>
      <c r="C15337" s="11" t="n"/>
      <c r="E15337" s="12">
        <f>IF($A15337="","",IF(ISNUMBER($A15337),$A15337,IFERROR(DATEVALUE($A15337),"")))</f>
        <v/>
      </c>
      <c r="F15337" s="12">
        <f>IF($B15337="","",IF(ISNUMBER($B15337),HOUR($B15337)*2+MINUTE($B15337)/30,IFERROR(VALUE(LEFT($B15337,FIND(":",$B15337)-1))*2+VALUE(MID($B15337,FIND(":",$B15337)+1,2))/30,"")))</f>
        <v/>
      </c>
      <c r="G15337" s="12">
        <f>IF($E15337="","",IF(WEEKDAY($E15337,2)&lt;6,1,0))</f>
        <v/>
      </c>
      <c r="H15337" s="12">
        <f>IF(OR($E15337="",$F15337=""),"",IF(AND($G15337=1,$F15337&gt;='Working Hours'!$C$8,$F15337&lt;'Working Hours'!$C$9),1,0))</f>
        <v/>
      </c>
    </row>
    <row r="15338">
      <c r="A15338" s="11" t="n"/>
      <c r="B15338" s="11" t="n"/>
      <c r="C15338" s="11" t="n"/>
      <c r="E15338" s="12">
        <f>IF($A15338="","",IF(ISNUMBER($A15338),$A15338,IFERROR(DATEVALUE($A15338),"")))</f>
        <v/>
      </c>
      <c r="F15338" s="12">
        <f>IF($B15338="","",IF(ISNUMBER($B15338),HOUR($B15338)*2+MINUTE($B15338)/30,IFERROR(VALUE(LEFT($B15338,FIND(":",$B15338)-1))*2+VALUE(MID($B15338,FIND(":",$B15338)+1,2))/30,"")))</f>
        <v/>
      </c>
      <c r="G15338" s="12">
        <f>IF($E15338="","",IF(WEEKDAY($E15338,2)&lt;6,1,0))</f>
        <v/>
      </c>
      <c r="H15338" s="12">
        <f>IF(OR($E15338="",$F15338=""),"",IF(AND($G15338=1,$F15338&gt;='Working Hours'!$C$8,$F15338&lt;'Working Hours'!$C$9),1,0))</f>
        <v/>
      </c>
    </row>
    <row r="15339">
      <c r="A15339" s="11" t="n"/>
      <c r="B15339" s="11" t="n"/>
      <c r="C15339" s="11" t="n"/>
      <c r="E15339" s="12">
        <f>IF($A15339="","",IF(ISNUMBER($A15339),$A15339,IFERROR(DATEVALUE($A15339),"")))</f>
        <v/>
      </c>
      <c r="F15339" s="12">
        <f>IF($B15339="","",IF(ISNUMBER($B15339),HOUR($B15339)*2+MINUTE($B15339)/30,IFERROR(VALUE(LEFT($B15339,FIND(":",$B15339)-1))*2+VALUE(MID($B15339,FIND(":",$B15339)+1,2))/30,"")))</f>
        <v/>
      </c>
      <c r="G15339" s="12">
        <f>IF($E15339="","",IF(WEEKDAY($E15339,2)&lt;6,1,0))</f>
        <v/>
      </c>
      <c r="H15339" s="12">
        <f>IF(OR($E15339="",$F15339=""),"",IF(AND($G15339=1,$F15339&gt;='Working Hours'!$C$8,$F15339&lt;'Working Hours'!$C$9),1,0))</f>
        <v/>
      </c>
    </row>
    <row r="15340">
      <c r="A15340" s="11" t="n"/>
      <c r="B15340" s="11" t="n"/>
      <c r="C15340" s="11" t="n"/>
      <c r="E15340" s="12">
        <f>IF($A15340="","",IF(ISNUMBER($A15340),$A15340,IFERROR(DATEVALUE($A15340),"")))</f>
        <v/>
      </c>
      <c r="F15340" s="12">
        <f>IF($B15340="","",IF(ISNUMBER($B15340),HOUR($B15340)*2+MINUTE($B15340)/30,IFERROR(VALUE(LEFT($B15340,FIND(":",$B15340)-1))*2+VALUE(MID($B15340,FIND(":",$B15340)+1,2))/30,"")))</f>
        <v/>
      </c>
      <c r="G15340" s="12">
        <f>IF($E15340="","",IF(WEEKDAY($E15340,2)&lt;6,1,0))</f>
        <v/>
      </c>
      <c r="H15340" s="12">
        <f>IF(OR($E15340="",$F15340=""),"",IF(AND($G15340=1,$F15340&gt;='Working Hours'!$C$8,$F15340&lt;'Working Hours'!$C$9),1,0))</f>
        <v/>
      </c>
    </row>
    <row r="15341">
      <c r="A15341" s="11" t="n"/>
      <c r="B15341" s="11" t="n"/>
      <c r="C15341" s="11" t="n"/>
      <c r="E15341" s="12">
        <f>IF($A15341="","",IF(ISNUMBER($A15341),$A15341,IFERROR(DATEVALUE($A15341),"")))</f>
        <v/>
      </c>
      <c r="F15341" s="12">
        <f>IF($B15341="","",IF(ISNUMBER($B15341),HOUR($B15341)*2+MINUTE($B15341)/30,IFERROR(VALUE(LEFT($B15341,FIND(":",$B15341)-1))*2+VALUE(MID($B15341,FIND(":",$B15341)+1,2))/30,"")))</f>
        <v/>
      </c>
      <c r="G15341" s="12">
        <f>IF($E15341="","",IF(WEEKDAY($E15341,2)&lt;6,1,0))</f>
        <v/>
      </c>
      <c r="H15341" s="12">
        <f>IF(OR($E15341="",$F15341=""),"",IF(AND($G15341=1,$F15341&gt;='Working Hours'!$C$8,$F15341&lt;'Working Hours'!$C$9),1,0))</f>
        <v/>
      </c>
    </row>
    <row r="15342">
      <c r="A15342" s="11" t="n"/>
      <c r="B15342" s="11" t="n"/>
      <c r="C15342" s="11" t="n"/>
      <c r="E15342" s="12">
        <f>IF($A15342="","",IF(ISNUMBER($A15342),$A15342,IFERROR(DATEVALUE($A15342),"")))</f>
        <v/>
      </c>
      <c r="F15342" s="12">
        <f>IF($B15342="","",IF(ISNUMBER($B15342),HOUR($B15342)*2+MINUTE($B15342)/30,IFERROR(VALUE(LEFT($B15342,FIND(":",$B15342)-1))*2+VALUE(MID($B15342,FIND(":",$B15342)+1,2))/30,"")))</f>
        <v/>
      </c>
      <c r="G15342" s="12">
        <f>IF($E15342="","",IF(WEEKDAY($E15342,2)&lt;6,1,0))</f>
        <v/>
      </c>
      <c r="H15342" s="12">
        <f>IF(OR($E15342="",$F15342=""),"",IF(AND($G15342=1,$F15342&gt;='Working Hours'!$C$8,$F15342&lt;'Working Hours'!$C$9),1,0))</f>
        <v/>
      </c>
    </row>
    <row r="15343">
      <c r="A15343" s="11" t="n"/>
      <c r="B15343" s="11" t="n"/>
      <c r="C15343" s="11" t="n"/>
      <c r="E15343" s="12">
        <f>IF($A15343="","",IF(ISNUMBER($A15343),$A15343,IFERROR(DATEVALUE($A15343),"")))</f>
        <v/>
      </c>
      <c r="F15343" s="12">
        <f>IF($B15343="","",IF(ISNUMBER($B15343),HOUR($B15343)*2+MINUTE($B15343)/30,IFERROR(VALUE(LEFT($B15343,FIND(":",$B15343)-1))*2+VALUE(MID($B15343,FIND(":",$B15343)+1,2))/30,"")))</f>
        <v/>
      </c>
      <c r="G15343" s="12">
        <f>IF($E15343="","",IF(WEEKDAY($E15343,2)&lt;6,1,0))</f>
        <v/>
      </c>
      <c r="H15343" s="12">
        <f>IF(OR($E15343="",$F15343=""),"",IF(AND($G15343=1,$F15343&gt;='Working Hours'!$C$8,$F15343&lt;'Working Hours'!$C$9),1,0))</f>
        <v/>
      </c>
    </row>
    <row r="15344">
      <c r="A15344" s="11" t="n"/>
      <c r="B15344" s="11" t="n"/>
      <c r="C15344" s="11" t="n"/>
      <c r="E15344" s="12">
        <f>IF($A15344="","",IF(ISNUMBER($A15344),$A15344,IFERROR(DATEVALUE($A15344),"")))</f>
        <v/>
      </c>
      <c r="F15344" s="12">
        <f>IF($B15344="","",IF(ISNUMBER($B15344),HOUR($B15344)*2+MINUTE($B15344)/30,IFERROR(VALUE(LEFT($B15344,FIND(":",$B15344)-1))*2+VALUE(MID($B15344,FIND(":",$B15344)+1,2))/30,"")))</f>
        <v/>
      </c>
      <c r="G15344" s="12">
        <f>IF($E15344="","",IF(WEEKDAY($E15344,2)&lt;6,1,0))</f>
        <v/>
      </c>
      <c r="H15344" s="12">
        <f>IF(OR($E15344="",$F15344=""),"",IF(AND($G15344=1,$F15344&gt;='Working Hours'!$C$8,$F15344&lt;'Working Hours'!$C$9),1,0))</f>
        <v/>
      </c>
    </row>
    <row r="15345">
      <c r="A15345" s="11" t="n"/>
      <c r="B15345" s="11" t="n"/>
      <c r="C15345" s="11" t="n"/>
      <c r="E15345" s="12">
        <f>IF($A15345="","",IF(ISNUMBER($A15345),$A15345,IFERROR(DATEVALUE($A15345),"")))</f>
        <v/>
      </c>
      <c r="F15345" s="12">
        <f>IF($B15345="","",IF(ISNUMBER($B15345),HOUR($B15345)*2+MINUTE($B15345)/30,IFERROR(VALUE(LEFT($B15345,FIND(":",$B15345)-1))*2+VALUE(MID($B15345,FIND(":",$B15345)+1,2))/30,"")))</f>
        <v/>
      </c>
      <c r="G15345" s="12">
        <f>IF($E15345="","",IF(WEEKDAY($E15345,2)&lt;6,1,0))</f>
        <v/>
      </c>
      <c r="H15345" s="12">
        <f>IF(OR($E15345="",$F15345=""),"",IF(AND($G15345=1,$F15345&gt;='Working Hours'!$C$8,$F15345&lt;'Working Hours'!$C$9),1,0))</f>
        <v/>
      </c>
    </row>
    <row r="15346">
      <c r="A15346" s="11" t="n"/>
      <c r="B15346" s="11" t="n"/>
      <c r="C15346" s="11" t="n"/>
      <c r="E15346" s="12">
        <f>IF($A15346="","",IF(ISNUMBER($A15346),$A15346,IFERROR(DATEVALUE($A15346),"")))</f>
        <v/>
      </c>
      <c r="F15346" s="12">
        <f>IF($B15346="","",IF(ISNUMBER($B15346),HOUR($B15346)*2+MINUTE($B15346)/30,IFERROR(VALUE(LEFT($B15346,FIND(":",$B15346)-1))*2+VALUE(MID($B15346,FIND(":",$B15346)+1,2))/30,"")))</f>
        <v/>
      </c>
      <c r="G15346" s="12">
        <f>IF($E15346="","",IF(WEEKDAY($E15346,2)&lt;6,1,0))</f>
        <v/>
      </c>
      <c r="H15346" s="12">
        <f>IF(OR($E15346="",$F15346=""),"",IF(AND($G15346=1,$F15346&gt;='Working Hours'!$C$8,$F15346&lt;'Working Hours'!$C$9),1,0))</f>
        <v/>
      </c>
    </row>
    <row r="15347">
      <c r="A15347" s="11" t="n"/>
      <c r="B15347" s="11" t="n"/>
      <c r="C15347" s="11" t="n"/>
      <c r="E15347" s="12">
        <f>IF($A15347="","",IF(ISNUMBER($A15347),$A15347,IFERROR(DATEVALUE($A15347),"")))</f>
        <v/>
      </c>
      <c r="F15347" s="12">
        <f>IF($B15347="","",IF(ISNUMBER($B15347),HOUR($B15347)*2+MINUTE($B15347)/30,IFERROR(VALUE(LEFT($B15347,FIND(":",$B15347)-1))*2+VALUE(MID($B15347,FIND(":",$B15347)+1,2))/30,"")))</f>
        <v/>
      </c>
      <c r="G15347" s="12">
        <f>IF($E15347="","",IF(WEEKDAY($E15347,2)&lt;6,1,0))</f>
        <v/>
      </c>
      <c r="H15347" s="12">
        <f>IF(OR($E15347="",$F15347=""),"",IF(AND($G15347=1,$F15347&gt;='Working Hours'!$C$8,$F15347&lt;'Working Hours'!$C$9),1,0))</f>
        <v/>
      </c>
    </row>
    <row r="15348">
      <c r="A15348" s="11" t="n"/>
      <c r="B15348" s="11" t="n"/>
      <c r="C15348" s="11" t="n"/>
      <c r="E15348" s="12">
        <f>IF($A15348="","",IF(ISNUMBER($A15348),$A15348,IFERROR(DATEVALUE($A15348),"")))</f>
        <v/>
      </c>
      <c r="F15348" s="12">
        <f>IF($B15348="","",IF(ISNUMBER($B15348),HOUR($B15348)*2+MINUTE($B15348)/30,IFERROR(VALUE(LEFT($B15348,FIND(":",$B15348)-1))*2+VALUE(MID($B15348,FIND(":",$B15348)+1,2))/30,"")))</f>
        <v/>
      </c>
      <c r="G15348" s="12">
        <f>IF($E15348="","",IF(WEEKDAY($E15348,2)&lt;6,1,0))</f>
        <v/>
      </c>
      <c r="H15348" s="12">
        <f>IF(OR($E15348="",$F15348=""),"",IF(AND($G15348=1,$F15348&gt;='Working Hours'!$C$8,$F15348&lt;'Working Hours'!$C$9),1,0))</f>
        <v/>
      </c>
    </row>
    <row r="15349">
      <c r="A15349" s="11" t="n"/>
      <c r="B15349" s="11" t="n"/>
      <c r="C15349" s="11" t="n"/>
      <c r="E15349" s="12">
        <f>IF($A15349="","",IF(ISNUMBER($A15349),$A15349,IFERROR(DATEVALUE($A15349),"")))</f>
        <v/>
      </c>
      <c r="F15349" s="12">
        <f>IF($B15349="","",IF(ISNUMBER($B15349),HOUR($B15349)*2+MINUTE($B15349)/30,IFERROR(VALUE(LEFT($B15349,FIND(":",$B15349)-1))*2+VALUE(MID($B15349,FIND(":",$B15349)+1,2))/30,"")))</f>
        <v/>
      </c>
      <c r="G15349" s="12">
        <f>IF($E15349="","",IF(WEEKDAY($E15349,2)&lt;6,1,0))</f>
        <v/>
      </c>
      <c r="H15349" s="12">
        <f>IF(OR($E15349="",$F15349=""),"",IF(AND($G15349=1,$F15349&gt;='Working Hours'!$C$8,$F15349&lt;'Working Hours'!$C$9),1,0))</f>
        <v/>
      </c>
    </row>
    <row r="15350">
      <c r="A15350" s="11" t="n"/>
      <c r="B15350" s="11" t="n"/>
      <c r="C15350" s="11" t="n"/>
      <c r="E15350" s="12">
        <f>IF($A15350="","",IF(ISNUMBER($A15350),$A15350,IFERROR(DATEVALUE($A15350),"")))</f>
        <v/>
      </c>
      <c r="F15350" s="12">
        <f>IF($B15350="","",IF(ISNUMBER($B15350),HOUR($B15350)*2+MINUTE($B15350)/30,IFERROR(VALUE(LEFT($B15350,FIND(":",$B15350)-1))*2+VALUE(MID($B15350,FIND(":",$B15350)+1,2))/30,"")))</f>
        <v/>
      </c>
      <c r="G15350" s="12">
        <f>IF($E15350="","",IF(WEEKDAY($E15350,2)&lt;6,1,0))</f>
        <v/>
      </c>
      <c r="H15350" s="12">
        <f>IF(OR($E15350="",$F15350=""),"",IF(AND($G15350=1,$F15350&gt;='Working Hours'!$C$8,$F15350&lt;'Working Hours'!$C$9),1,0))</f>
        <v/>
      </c>
    </row>
    <row r="15351">
      <c r="A15351" s="11" t="n"/>
      <c r="B15351" s="11" t="n"/>
      <c r="C15351" s="11" t="n"/>
      <c r="E15351" s="12">
        <f>IF($A15351="","",IF(ISNUMBER($A15351),$A15351,IFERROR(DATEVALUE($A15351),"")))</f>
        <v/>
      </c>
      <c r="F15351" s="12">
        <f>IF($B15351="","",IF(ISNUMBER($B15351),HOUR($B15351)*2+MINUTE($B15351)/30,IFERROR(VALUE(LEFT($B15351,FIND(":",$B15351)-1))*2+VALUE(MID($B15351,FIND(":",$B15351)+1,2))/30,"")))</f>
        <v/>
      </c>
      <c r="G15351" s="12">
        <f>IF($E15351="","",IF(WEEKDAY($E15351,2)&lt;6,1,0))</f>
        <v/>
      </c>
      <c r="H15351" s="12">
        <f>IF(OR($E15351="",$F15351=""),"",IF(AND($G15351=1,$F15351&gt;='Working Hours'!$C$8,$F15351&lt;'Working Hours'!$C$9),1,0))</f>
        <v/>
      </c>
    </row>
    <row r="15352">
      <c r="A15352" s="11" t="n"/>
      <c r="B15352" s="11" t="n"/>
      <c r="C15352" s="11" t="n"/>
      <c r="E15352" s="12">
        <f>IF($A15352="","",IF(ISNUMBER($A15352),$A15352,IFERROR(DATEVALUE($A15352),"")))</f>
        <v/>
      </c>
      <c r="F15352" s="12">
        <f>IF($B15352="","",IF(ISNUMBER($B15352),HOUR($B15352)*2+MINUTE($B15352)/30,IFERROR(VALUE(LEFT($B15352,FIND(":",$B15352)-1))*2+VALUE(MID($B15352,FIND(":",$B15352)+1,2))/30,"")))</f>
        <v/>
      </c>
      <c r="G15352" s="12">
        <f>IF($E15352="","",IF(WEEKDAY($E15352,2)&lt;6,1,0))</f>
        <v/>
      </c>
      <c r="H15352" s="12">
        <f>IF(OR($E15352="",$F15352=""),"",IF(AND($G15352=1,$F15352&gt;='Working Hours'!$C$8,$F15352&lt;'Working Hours'!$C$9),1,0))</f>
        <v/>
      </c>
    </row>
    <row r="15353">
      <c r="A15353" s="11" t="n"/>
      <c r="B15353" s="11" t="n"/>
      <c r="C15353" s="11" t="n"/>
      <c r="E15353" s="12">
        <f>IF($A15353="","",IF(ISNUMBER($A15353),$A15353,IFERROR(DATEVALUE($A15353),"")))</f>
        <v/>
      </c>
      <c r="F15353" s="12">
        <f>IF($B15353="","",IF(ISNUMBER($B15353),HOUR($B15353)*2+MINUTE($B15353)/30,IFERROR(VALUE(LEFT($B15353,FIND(":",$B15353)-1))*2+VALUE(MID($B15353,FIND(":",$B15353)+1,2))/30,"")))</f>
        <v/>
      </c>
      <c r="G15353" s="12">
        <f>IF($E15353="","",IF(WEEKDAY($E15353,2)&lt;6,1,0))</f>
        <v/>
      </c>
      <c r="H15353" s="12">
        <f>IF(OR($E15353="",$F15353=""),"",IF(AND($G15353=1,$F15353&gt;='Working Hours'!$C$8,$F15353&lt;'Working Hours'!$C$9),1,0))</f>
        <v/>
      </c>
    </row>
    <row r="15354">
      <c r="A15354" s="11" t="n"/>
      <c r="B15354" s="11" t="n"/>
      <c r="C15354" s="11" t="n"/>
      <c r="E15354" s="12">
        <f>IF($A15354="","",IF(ISNUMBER($A15354),$A15354,IFERROR(DATEVALUE($A15354),"")))</f>
        <v/>
      </c>
      <c r="F15354" s="12">
        <f>IF($B15354="","",IF(ISNUMBER($B15354),HOUR($B15354)*2+MINUTE($B15354)/30,IFERROR(VALUE(LEFT($B15354,FIND(":",$B15354)-1))*2+VALUE(MID($B15354,FIND(":",$B15354)+1,2))/30,"")))</f>
        <v/>
      </c>
      <c r="G15354" s="12">
        <f>IF($E15354="","",IF(WEEKDAY($E15354,2)&lt;6,1,0))</f>
        <v/>
      </c>
      <c r="H15354" s="12">
        <f>IF(OR($E15354="",$F15354=""),"",IF(AND($G15354=1,$F15354&gt;='Working Hours'!$C$8,$F15354&lt;'Working Hours'!$C$9),1,0))</f>
        <v/>
      </c>
    </row>
    <row r="15355">
      <c r="A15355" s="11" t="n"/>
      <c r="B15355" s="11" t="n"/>
      <c r="C15355" s="11" t="n"/>
      <c r="E15355" s="12">
        <f>IF($A15355="","",IF(ISNUMBER($A15355),$A15355,IFERROR(DATEVALUE($A15355),"")))</f>
        <v/>
      </c>
      <c r="F15355" s="12">
        <f>IF($B15355="","",IF(ISNUMBER($B15355),HOUR($B15355)*2+MINUTE($B15355)/30,IFERROR(VALUE(LEFT($B15355,FIND(":",$B15355)-1))*2+VALUE(MID($B15355,FIND(":",$B15355)+1,2))/30,"")))</f>
        <v/>
      </c>
      <c r="G15355" s="12">
        <f>IF($E15355="","",IF(WEEKDAY($E15355,2)&lt;6,1,0))</f>
        <v/>
      </c>
      <c r="H15355" s="12">
        <f>IF(OR($E15355="",$F15355=""),"",IF(AND($G15355=1,$F15355&gt;='Working Hours'!$C$8,$F15355&lt;'Working Hours'!$C$9),1,0))</f>
        <v/>
      </c>
    </row>
    <row r="15356">
      <c r="A15356" s="11" t="n"/>
      <c r="B15356" s="11" t="n"/>
      <c r="C15356" s="11" t="n"/>
      <c r="E15356" s="12">
        <f>IF($A15356="","",IF(ISNUMBER($A15356),$A15356,IFERROR(DATEVALUE($A15356),"")))</f>
        <v/>
      </c>
      <c r="F15356" s="12">
        <f>IF($B15356="","",IF(ISNUMBER($B15356),HOUR($B15356)*2+MINUTE($B15356)/30,IFERROR(VALUE(LEFT($B15356,FIND(":",$B15356)-1))*2+VALUE(MID($B15356,FIND(":",$B15356)+1,2))/30,"")))</f>
        <v/>
      </c>
      <c r="G15356" s="12">
        <f>IF($E15356="","",IF(WEEKDAY($E15356,2)&lt;6,1,0))</f>
        <v/>
      </c>
      <c r="H15356" s="12">
        <f>IF(OR($E15356="",$F15356=""),"",IF(AND($G15356=1,$F15356&gt;='Working Hours'!$C$8,$F15356&lt;'Working Hours'!$C$9),1,0))</f>
        <v/>
      </c>
    </row>
    <row r="15357">
      <c r="A15357" s="11" t="n"/>
      <c r="B15357" s="11" t="n"/>
      <c r="C15357" s="11" t="n"/>
      <c r="E15357" s="12">
        <f>IF($A15357="","",IF(ISNUMBER($A15357),$A15357,IFERROR(DATEVALUE($A15357),"")))</f>
        <v/>
      </c>
      <c r="F15357" s="12">
        <f>IF($B15357="","",IF(ISNUMBER($B15357),HOUR($B15357)*2+MINUTE($B15357)/30,IFERROR(VALUE(LEFT($B15357,FIND(":",$B15357)-1))*2+VALUE(MID($B15357,FIND(":",$B15357)+1,2))/30,"")))</f>
        <v/>
      </c>
      <c r="G15357" s="12">
        <f>IF($E15357="","",IF(WEEKDAY($E15357,2)&lt;6,1,0))</f>
        <v/>
      </c>
      <c r="H15357" s="12">
        <f>IF(OR($E15357="",$F15357=""),"",IF(AND($G15357=1,$F15357&gt;='Working Hours'!$C$8,$F15357&lt;'Working Hours'!$C$9),1,0))</f>
        <v/>
      </c>
    </row>
    <row r="15358">
      <c r="A15358" s="11" t="n"/>
      <c r="B15358" s="11" t="n"/>
      <c r="C15358" s="11" t="n"/>
      <c r="E15358" s="12">
        <f>IF($A15358="","",IF(ISNUMBER($A15358),$A15358,IFERROR(DATEVALUE($A15358),"")))</f>
        <v/>
      </c>
      <c r="F15358" s="12">
        <f>IF($B15358="","",IF(ISNUMBER($B15358),HOUR($B15358)*2+MINUTE($B15358)/30,IFERROR(VALUE(LEFT($B15358,FIND(":",$B15358)-1))*2+VALUE(MID($B15358,FIND(":",$B15358)+1,2))/30,"")))</f>
        <v/>
      </c>
      <c r="G15358" s="12">
        <f>IF($E15358="","",IF(WEEKDAY($E15358,2)&lt;6,1,0))</f>
        <v/>
      </c>
      <c r="H15358" s="12">
        <f>IF(OR($E15358="",$F15358=""),"",IF(AND($G15358=1,$F15358&gt;='Working Hours'!$C$8,$F15358&lt;'Working Hours'!$C$9),1,0))</f>
        <v/>
      </c>
    </row>
    <row r="15359">
      <c r="A15359" s="11" t="n"/>
      <c r="B15359" s="11" t="n"/>
      <c r="C15359" s="11" t="n"/>
      <c r="E15359" s="12">
        <f>IF($A15359="","",IF(ISNUMBER($A15359),$A15359,IFERROR(DATEVALUE($A15359),"")))</f>
        <v/>
      </c>
      <c r="F15359" s="12">
        <f>IF($B15359="","",IF(ISNUMBER($B15359),HOUR($B15359)*2+MINUTE($B15359)/30,IFERROR(VALUE(LEFT($B15359,FIND(":",$B15359)-1))*2+VALUE(MID($B15359,FIND(":",$B15359)+1,2))/30,"")))</f>
        <v/>
      </c>
      <c r="G15359" s="12">
        <f>IF($E15359="","",IF(WEEKDAY($E15359,2)&lt;6,1,0))</f>
        <v/>
      </c>
      <c r="H15359" s="12">
        <f>IF(OR($E15359="",$F15359=""),"",IF(AND($G15359=1,$F15359&gt;='Working Hours'!$C$8,$F15359&lt;'Working Hours'!$C$9),1,0))</f>
        <v/>
      </c>
    </row>
    <row r="15360">
      <c r="A15360" s="11" t="n"/>
      <c r="B15360" s="11" t="n"/>
      <c r="C15360" s="11" t="n"/>
      <c r="E15360" s="12">
        <f>IF($A15360="","",IF(ISNUMBER($A15360),$A15360,IFERROR(DATEVALUE($A15360),"")))</f>
        <v/>
      </c>
      <c r="F15360" s="12">
        <f>IF($B15360="","",IF(ISNUMBER($B15360),HOUR($B15360)*2+MINUTE($B15360)/30,IFERROR(VALUE(LEFT($B15360,FIND(":",$B15360)-1))*2+VALUE(MID($B15360,FIND(":",$B15360)+1,2))/30,"")))</f>
        <v/>
      </c>
      <c r="G15360" s="12">
        <f>IF($E15360="","",IF(WEEKDAY($E15360,2)&lt;6,1,0))</f>
        <v/>
      </c>
      <c r="H15360" s="12">
        <f>IF(OR($E15360="",$F15360=""),"",IF(AND($G15360=1,$F15360&gt;='Working Hours'!$C$8,$F15360&lt;'Working Hours'!$C$9),1,0))</f>
        <v/>
      </c>
    </row>
    <row r="15361">
      <c r="A15361" s="11" t="n"/>
      <c r="B15361" s="11" t="n"/>
      <c r="C15361" s="11" t="n"/>
      <c r="E15361" s="12">
        <f>IF($A15361="","",IF(ISNUMBER($A15361),$A15361,IFERROR(DATEVALUE($A15361),"")))</f>
        <v/>
      </c>
      <c r="F15361" s="12">
        <f>IF($B15361="","",IF(ISNUMBER($B15361),HOUR($B15361)*2+MINUTE($B15361)/30,IFERROR(VALUE(LEFT($B15361,FIND(":",$B15361)-1))*2+VALUE(MID($B15361,FIND(":",$B15361)+1,2))/30,"")))</f>
        <v/>
      </c>
      <c r="G15361" s="12">
        <f>IF($E15361="","",IF(WEEKDAY($E15361,2)&lt;6,1,0))</f>
        <v/>
      </c>
      <c r="H15361" s="12">
        <f>IF(OR($E15361="",$F15361=""),"",IF(AND($G15361=1,$F15361&gt;='Working Hours'!$C$8,$F15361&lt;'Working Hours'!$C$9),1,0))</f>
        <v/>
      </c>
    </row>
    <row r="15362">
      <c r="A15362" s="11" t="n"/>
      <c r="B15362" s="11" t="n"/>
      <c r="C15362" s="11" t="n"/>
      <c r="E15362" s="12">
        <f>IF($A15362="","",IF(ISNUMBER($A15362),$A15362,IFERROR(DATEVALUE($A15362),"")))</f>
        <v/>
      </c>
      <c r="F15362" s="12">
        <f>IF($B15362="","",IF(ISNUMBER($B15362),HOUR($B15362)*2+MINUTE($B15362)/30,IFERROR(VALUE(LEFT($B15362,FIND(":",$B15362)-1))*2+VALUE(MID($B15362,FIND(":",$B15362)+1,2))/30,"")))</f>
        <v/>
      </c>
      <c r="G15362" s="12">
        <f>IF($E15362="","",IF(WEEKDAY($E15362,2)&lt;6,1,0))</f>
        <v/>
      </c>
      <c r="H15362" s="12">
        <f>IF(OR($E15362="",$F15362=""),"",IF(AND($G15362=1,$F15362&gt;='Working Hours'!$C$8,$F15362&lt;'Working Hours'!$C$9),1,0))</f>
        <v/>
      </c>
    </row>
    <row r="15363">
      <c r="A15363" s="11" t="n"/>
      <c r="B15363" s="11" t="n"/>
      <c r="C15363" s="11" t="n"/>
      <c r="E15363" s="12">
        <f>IF($A15363="","",IF(ISNUMBER($A15363),$A15363,IFERROR(DATEVALUE($A15363),"")))</f>
        <v/>
      </c>
      <c r="F15363" s="12">
        <f>IF($B15363="","",IF(ISNUMBER($B15363),HOUR($B15363)*2+MINUTE($B15363)/30,IFERROR(VALUE(LEFT($B15363,FIND(":",$B15363)-1))*2+VALUE(MID($B15363,FIND(":",$B15363)+1,2))/30,"")))</f>
        <v/>
      </c>
      <c r="G15363" s="12">
        <f>IF($E15363="","",IF(WEEKDAY($E15363,2)&lt;6,1,0))</f>
        <v/>
      </c>
      <c r="H15363" s="12">
        <f>IF(OR($E15363="",$F15363=""),"",IF(AND($G15363=1,$F15363&gt;='Working Hours'!$C$8,$F15363&lt;'Working Hours'!$C$9),1,0))</f>
        <v/>
      </c>
    </row>
    <row r="15364">
      <c r="A15364" s="11" t="n"/>
      <c r="B15364" s="11" t="n"/>
      <c r="C15364" s="11" t="n"/>
      <c r="E15364" s="12">
        <f>IF($A15364="","",IF(ISNUMBER($A15364),$A15364,IFERROR(DATEVALUE($A15364),"")))</f>
        <v/>
      </c>
      <c r="F15364" s="12">
        <f>IF($B15364="","",IF(ISNUMBER($B15364),HOUR($B15364)*2+MINUTE($B15364)/30,IFERROR(VALUE(LEFT($B15364,FIND(":",$B15364)-1))*2+VALUE(MID($B15364,FIND(":",$B15364)+1,2))/30,"")))</f>
        <v/>
      </c>
      <c r="G15364" s="12">
        <f>IF($E15364="","",IF(WEEKDAY($E15364,2)&lt;6,1,0))</f>
        <v/>
      </c>
      <c r="H15364" s="12">
        <f>IF(OR($E15364="",$F15364=""),"",IF(AND($G15364=1,$F15364&gt;='Working Hours'!$C$8,$F15364&lt;'Working Hours'!$C$9),1,0))</f>
        <v/>
      </c>
    </row>
    <row r="15365">
      <c r="A15365" s="11" t="n"/>
      <c r="B15365" s="11" t="n"/>
      <c r="C15365" s="11" t="n"/>
      <c r="E15365" s="12">
        <f>IF($A15365="","",IF(ISNUMBER($A15365),$A15365,IFERROR(DATEVALUE($A15365),"")))</f>
        <v/>
      </c>
      <c r="F15365" s="12">
        <f>IF($B15365="","",IF(ISNUMBER($B15365),HOUR($B15365)*2+MINUTE($B15365)/30,IFERROR(VALUE(LEFT($B15365,FIND(":",$B15365)-1))*2+VALUE(MID($B15365,FIND(":",$B15365)+1,2))/30,"")))</f>
        <v/>
      </c>
      <c r="G15365" s="12">
        <f>IF($E15365="","",IF(WEEKDAY($E15365,2)&lt;6,1,0))</f>
        <v/>
      </c>
      <c r="H15365" s="12">
        <f>IF(OR($E15365="",$F15365=""),"",IF(AND($G15365=1,$F15365&gt;='Working Hours'!$C$8,$F15365&lt;'Working Hours'!$C$9),1,0))</f>
        <v/>
      </c>
    </row>
    <row r="15366">
      <c r="A15366" s="11" t="n"/>
      <c r="B15366" s="11" t="n"/>
      <c r="C15366" s="11" t="n"/>
      <c r="E15366" s="12">
        <f>IF($A15366="","",IF(ISNUMBER($A15366),$A15366,IFERROR(DATEVALUE($A15366),"")))</f>
        <v/>
      </c>
      <c r="F15366" s="12">
        <f>IF($B15366="","",IF(ISNUMBER($B15366),HOUR($B15366)*2+MINUTE($B15366)/30,IFERROR(VALUE(LEFT($B15366,FIND(":",$B15366)-1))*2+VALUE(MID($B15366,FIND(":",$B15366)+1,2))/30,"")))</f>
        <v/>
      </c>
      <c r="G15366" s="12">
        <f>IF($E15366="","",IF(WEEKDAY($E15366,2)&lt;6,1,0))</f>
        <v/>
      </c>
      <c r="H15366" s="12">
        <f>IF(OR($E15366="",$F15366=""),"",IF(AND($G15366=1,$F15366&gt;='Working Hours'!$C$8,$F15366&lt;'Working Hours'!$C$9),1,0))</f>
        <v/>
      </c>
    </row>
    <row r="15367">
      <c r="A15367" s="11" t="n"/>
      <c r="B15367" s="11" t="n"/>
      <c r="C15367" s="11" t="n"/>
      <c r="E15367" s="12">
        <f>IF($A15367="","",IF(ISNUMBER($A15367),$A15367,IFERROR(DATEVALUE($A15367),"")))</f>
        <v/>
      </c>
      <c r="F15367" s="12">
        <f>IF($B15367="","",IF(ISNUMBER($B15367),HOUR($B15367)*2+MINUTE($B15367)/30,IFERROR(VALUE(LEFT($B15367,FIND(":",$B15367)-1))*2+VALUE(MID($B15367,FIND(":",$B15367)+1,2))/30,"")))</f>
        <v/>
      </c>
      <c r="G15367" s="12">
        <f>IF($E15367="","",IF(WEEKDAY($E15367,2)&lt;6,1,0))</f>
        <v/>
      </c>
      <c r="H15367" s="12">
        <f>IF(OR($E15367="",$F15367=""),"",IF(AND($G15367=1,$F15367&gt;='Working Hours'!$C$8,$F15367&lt;'Working Hours'!$C$9),1,0))</f>
        <v/>
      </c>
    </row>
    <row r="15368">
      <c r="A15368" s="11" t="n"/>
      <c r="B15368" s="11" t="n"/>
      <c r="C15368" s="11" t="n"/>
      <c r="E15368" s="12">
        <f>IF($A15368="","",IF(ISNUMBER($A15368),$A15368,IFERROR(DATEVALUE($A15368),"")))</f>
        <v/>
      </c>
      <c r="F15368" s="12">
        <f>IF($B15368="","",IF(ISNUMBER($B15368),HOUR($B15368)*2+MINUTE($B15368)/30,IFERROR(VALUE(LEFT($B15368,FIND(":",$B15368)-1))*2+VALUE(MID($B15368,FIND(":",$B15368)+1,2))/30,"")))</f>
        <v/>
      </c>
      <c r="G15368" s="12">
        <f>IF($E15368="","",IF(WEEKDAY($E15368,2)&lt;6,1,0))</f>
        <v/>
      </c>
      <c r="H15368" s="12">
        <f>IF(OR($E15368="",$F15368=""),"",IF(AND($G15368=1,$F15368&gt;='Working Hours'!$C$8,$F15368&lt;'Working Hours'!$C$9),1,0))</f>
        <v/>
      </c>
    </row>
    <row r="15369">
      <c r="A15369" s="11" t="n"/>
      <c r="B15369" s="11" t="n"/>
      <c r="C15369" s="11" t="n"/>
      <c r="E15369" s="12">
        <f>IF($A15369="","",IF(ISNUMBER($A15369),$A15369,IFERROR(DATEVALUE($A15369),"")))</f>
        <v/>
      </c>
      <c r="F15369" s="12">
        <f>IF($B15369="","",IF(ISNUMBER($B15369),HOUR($B15369)*2+MINUTE($B15369)/30,IFERROR(VALUE(LEFT($B15369,FIND(":",$B15369)-1))*2+VALUE(MID($B15369,FIND(":",$B15369)+1,2))/30,"")))</f>
        <v/>
      </c>
      <c r="G15369" s="12">
        <f>IF($E15369="","",IF(WEEKDAY($E15369,2)&lt;6,1,0))</f>
        <v/>
      </c>
      <c r="H15369" s="12">
        <f>IF(OR($E15369="",$F15369=""),"",IF(AND($G15369=1,$F15369&gt;='Working Hours'!$C$8,$F15369&lt;'Working Hours'!$C$9),1,0))</f>
        <v/>
      </c>
    </row>
    <row r="15370">
      <c r="A15370" s="11" t="n"/>
      <c r="B15370" s="11" t="n"/>
      <c r="C15370" s="11" t="n"/>
      <c r="E15370" s="12">
        <f>IF($A15370="","",IF(ISNUMBER($A15370),$A15370,IFERROR(DATEVALUE($A15370),"")))</f>
        <v/>
      </c>
      <c r="F15370" s="12">
        <f>IF($B15370="","",IF(ISNUMBER($B15370),HOUR($B15370)*2+MINUTE($B15370)/30,IFERROR(VALUE(LEFT($B15370,FIND(":",$B15370)-1))*2+VALUE(MID($B15370,FIND(":",$B15370)+1,2))/30,"")))</f>
        <v/>
      </c>
      <c r="G15370" s="12">
        <f>IF($E15370="","",IF(WEEKDAY($E15370,2)&lt;6,1,0))</f>
        <v/>
      </c>
      <c r="H15370" s="12">
        <f>IF(OR($E15370="",$F15370=""),"",IF(AND($G15370=1,$F15370&gt;='Working Hours'!$C$8,$F15370&lt;'Working Hours'!$C$9),1,0))</f>
        <v/>
      </c>
    </row>
    <row r="15371">
      <c r="A15371" s="11" t="n"/>
      <c r="B15371" s="11" t="n"/>
      <c r="C15371" s="11" t="n"/>
      <c r="E15371" s="12">
        <f>IF($A15371="","",IF(ISNUMBER($A15371),$A15371,IFERROR(DATEVALUE($A15371),"")))</f>
        <v/>
      </c>
      <c r="F15371" s="12">
        <f>IF($B15371="","",IF(ISNUMBER($B15371),HOUR($B15371)*2+MINUTE($B15371)/30,IFERROR(VALUE(LEFT($B15371,FIND(":",$B15371)-1))*2+VALUE(MID($B15371,FIND(":",$B15371)+1,2))/30,"")))</f>
        <v/>
      </c>
      <c r="G15371" s="12">
        <f>IF($E15371="","",IF(WEEKDAY($E15371,2)&lt;6,1,0))</f>
        <v/>
      </c>
      <c r="H15371" s="12">
        <f>IF(OR($E15371="",$F15371=""),"",IF(AND($G15371=1,$F15371&gt;='Working Hours'!$C$8,$F15371&lt;'Working Hours'!$C$9),1,0))</f>
        <v/>
      </c>
    </row>
    <row r="15372">
      <c r="A15372" s="11" t="n"/>
      <c r="B15372" s="11" t="n"/>
      <c r="C15372" s="11" t="n"/>
      <c r="E15372" s="12">
        <f>IF($A15372="","",IF(ISNUMBER($A15372),$A15372,IFERROR(DATEVALUE($A15372),"")))</f>
        <v/>
      </c>
      <c r="F15372" s="12">
        <f>IF($B15372="","",IF(ISNUMBER($B15372),HOUR($B15372)*2+MINUTE($B15372)/30,IFERROR(VALUE(LEFT($B15372,FIND(":",$B15372)-1))*2+VALUE(MID($B15372,FIND(":",$B15372)+1,2))/30,"")))</f>
        <v/>
      </c>
      <c r="G15372" s="12">
        <f>IF($E15372="","",IF(WEEKDAY($E15372,2)&lt;6,1,0))</f>
        <v/>
      </c>
      <c r="H15372" s="12">
        <f>IF(OR($E15372="",$F15372=""),"",IF(AND($G15372=1,$F15372&gt;='Working Hours'!$C$8,$F15372&lt;'Working Hours'!$C$9),1,0))</f>
        <v/>
      </c>
    </row>
    <row r="15373">
      <c r="A15373" s="11" t="n"/>
      <c r="B15373" s="11" t="n"/>
      <c r="C15373" s="11" t="n"/>
      <c r="E15373" s="12">
        <f>IF($A15373="","",IF(ISNUMBER($A15373),$A15373,IFERROR(DATEVALUE($A15373),"")))</f>
        <v/>
      </c>
      <c r="F15373" s="12">
        <f>IF($B15373="","",IF(ISNUMBER($B15373),HOUR($B15373)*2+MINUTE($B15373)/30,IFERROR(VALUE(LEFT($B15373,FIND(":",$B15373)-1))*2+VALUE(MID($B15373,FIND(":",$B15373)+1,2))/30,"")))</f>
        <v/>
      </c>
      <c r="G15373" s="12">
        <f>IF($E15373="","",IF(WEEKDAY($E15373,2)&lt;6,1,0))</f>
        <v/>
      </c>
      <c r="H15373" s="12">
        <f>IF(OR($E15373="",$F15373=""),"",IF(AND($G15373=1,$F15373&gt;='Working Hours'!$C$8,$F15373&lt;'Working Hours'!$C$9),1,0))</f>
        <v/>
      </c>
    </row>
    <row r="15374">
      <c r="A15374" s="11" t="n"/>
      <c r="B15374" s="11" t="n"/>
      <c r="C15374" s="11" t="n"/>
      <c r="E15374" s="12">
        <f>IF($A15374="","",IF(ISNUMBER($A15374),$A15374,IFERROR(DATEVALUE($A15374),"")))</f>
        <v/>
      </c>
      <c r="F15374" s="12">
        <f>IF($B15374="","",IF(ISNUMBER($B15374),HOUR($B15374)*2+MINUTE($B15374)/30,IFERROR(VALUE(LEFT($B15374,FIND(":",$B15374)-1))*2+VALUE(MID($B15374,FIND(":",$B15374)+1,2))/30,"")))</f>
        <v/>
      </c>
      <c r="G15374" s="12">
        <f>IF($E15374="","",IF(WEEKDAY($E15374,2)&lt;6,1,0))</f>
        <v/>
      </c>
      <c r="H15374" s="12">
        <f>IF(OR($E15374="",$F15374=""),"",IF(AND($G15374=1,$F15374&gt;='Working Hours'!$C$8,$F15374&lt;'Working Hours'!$C$9),1,0))</f>
        <v/>
      </c>
    </row>
    <row r="15375">
      <c r="A15375" s="11" t="n"/>
      <c r="B15375" s="11" t="n"/>
      <c r="C15375" s="11" t="n"/>
      <c r="E15375" s="12">
        <f>IF($A15375="","",IF(ISNUMBER($A15375),$A15375,IFERROR(DATEVALUE($A15375),"")))</f>
        <v/>
      </c>
      <c r="F15375" s="12">
        <f>IF($B15375="","",IF(ISNUMBER($B15375),HOUR($B15375)*2+MINUTE($B15375)/30,IFERROR(VALUE(LEFT($B15375,FIND(":",$B15375)-1))*2+VALUE(MID($B15375,FIND(":",$B15375)+1,2))/30,"")))</f>
        <v/>
      </c>
      <c r="G15375" s="12">
        <f>IF($E15375="","",IF(WEEKDAY($E15375,2)&lt;6,1,0))</f>
        <v/>
      </c>
      <c r="H15375" s="12">
        <f>IF(OR($E15375="",$F15375=""),"",IF(AND($G15375=1,$F15375&gt;='Working Hours'!$C$8,$F15375&lt;'Working Hours'!$C$9),1,0))</f>
        <v/>
      </c>
    </row>
    <row r="15376">
      <c r="A15376" s="11" t="n"/>
      <c r="B15376" s="11" t="n"/>
      <c r="C15376" s="11" t="n"/>
      <c r="E15376" s="12">
        <f>IF($A15376="","",IF(ISNUMBER($A15376),$A15376,IFERROR(DATEVALUE($A15376),"")))</f>
        <v/>
      </c>
      <c r="F15376" s="12">
        <f>IF($B15376="","",IF(ISNUMBER($B15376),HOUR($B15376)*2+MINUTE($B15376)/30,IFERROR(VALUE(LEFT($B15376,FIND(":",$B15376)-1))*2+VALUE(MID($B15376,FIND(":",$B15376)+1,2))/30,"")))</f>
        <v/>
      </c>
      <c r="G15376" s="12">
        <f>IF($E15376="","",IF(WEEKDAY($E15376,2)&lt;6,1,0))</f>
        <v/>
      </c>
      <c r="H15376" s="12">
        <f>IF(OR($E15376="",$F15376=""),"",IF(AND($G15376=1,$F15376&gt;='Working Hours'!$C$8,$F15376&lt;'Working Hours'!$C$9),1,0))</f>
        <v/>
      </c>
    </row>
    <row r="15377">
      <c r="A15377" s="11" t="n"/>
      <c r="B15377" s="11" t="n"/>
      <c r="C15377" s="11" t="n"/>
      <c r="E15377" s="12">
        <f>IF($A15377="","",IF(ISNUMBER($A15377),$A15377,IFERROR(DATEVALUE($A15377),"")))</f>
        <v/>
      </c>
      <c r="F15377" s="12">
        <f>IF($B15377="","",IF(ISNUMBER($B15377),HOUR($B15377)*2+MINUTE($B15377)/30,IFERROR(VALUE(LEFT($B15377,FIND(":",$B15377)-1))*2+VALUE(MID($B15377,FIND(":",$B15377)+1,2))/30,"")))</f>
        <v/>
      </c>
      <c r="G15377" s="12">
        <f>IF($E15377="","",IF(WEEKDAY($E15377,2)&lt;6,1,0))</f>
        <v/>
      </c>
      <c r="H15377" s="12">
        <f>IF(OR($E15377="",$F15377=""),"",IF(AND($G15377=1,$F15377&gt;='Working Hours'!$C$8,$F15377&lt;'Working Hours'!$C$9),1,0))</f>
        <v/>
      </c>
    </row>
    <row r="15378">
      <c r="A15378" s="11" t="n"/>
      <c r="B15378" s="11" t="n"/>
      <c r="C15378" s="11" t="n"/>
      <c r="E15378" s="12">
        <f>IF($A15378="","",IF(ISNUMBER($A15378),$A15378,IFERROR(DATEVALUE($A15378),"")))</f>
        <v/>
      </c>
      <c r="F15378" s="12">
        <f>IF($B15378="","",IF(ISNUMBER($B15378),HOUR($B15378)*2+MINUTE($B15378)/30,IFERROR(VALUE(LEFT($B15378,FIND(":",$B15378)-1))*2+VALUE(MID($B15378,FIND(":",$B15378)+1,2))/30,"")))</f>
        <v/>
      </c>
      <c r="G15378" s="12">
        <f>IF($E15378="","",IF(WEEKDAY($E15378,2)&lt;6,1,0))</f>
        <v/>
      </c>
      <c r="H15378" s="12">
        <f>IF(OR($E15378="",$F15378=""),"",IF(AND($G15378=1,$F15378&gt;='Working Hours'!$C$8,$F15378&lt;'Working Hours'!$C$9),1,0))</f>
        <v/>
      </c>
    </row>
    <row r="15379">
      <c r="A15379" s="11" t="n"/>
      <c r="B15379" s="11" t="n"/>
      <c r="C15379" s="11" t="n"/>
      <c r="E15379" s="12">
        <f>IF($A15379="","",IF(ISNUMBER($A15379),$A15379,IFERROR(DATEVALUE($A15379),"")))</f>
        <v/>
      </c>
      <c r="F15379" s="12">
        <f>IF($B15379="","",IF(ISNUMBER($B15379),HOUR($B15379)*2+MINUTE($B15379)/30,IFERROR(VALUE(LEFT($B15379,FIND(":",$B15379)-1))*2+VALUE(MID($B15379,FIND(":",$B15379)+1,2))/30,"")))</f>
        <v/>
      </c>
      <c r="G15379" s="12">
        <f>IF($E15379="","",IF(WEEKDAY($E15379,2)&lt;6,1,0))</f>
        <v/>
      </c>
      <c r="H15379" s="12">
        <f>IF(OR($E15379="",$F15379=""),"",IF(AND($G15379=1,$F15379&gt;='Working Hours'!$C$8,$F15379&lt;'Working Hours'!$C$9),1,0))</f>
        <v/>
      </c>
    </row>
    <row r="15380">
      <c r="A15380" s="11" t="n"/>
      <c r="B15380" s="11" t="n"/>
      <c r="C15380" s="11" t="n"/>
      <c r="E15380" s="12">
        <f>IF($A15380="","",IF(ISNUMBER($A15380),$A15380,IFERROR(DATEVALUE($A15380),"")))</f>
        <v/>
      </c>
      <c r="F15380" s="12">
        <f>IF($B15380="","",IF(ISNUMBER($B15380),HOUR($B15380)*2+MINUTE($B15380)/30,IFERROR(VALUE(LEFT($B15380,FIND(":",$B15380)-1))*2+VALUE(MID($B15380,FIND(":",$B15380)+1,2))/30,"")))</f>
        <v/>
      </c>
      <c r="G15380" s="12">
        <f>IF($E15380="","",IF(WEEKDAY($E15380,2)&lt;6,1,0))</f>
        <v/>
      </c>
      <c r="H15380" s="12">
        <f>IF(OR($E15380="",$F15380=""),"",IF(AND($G15380=1,$F15380&gt;='Working Hours'!$C$8,$F15380&lt;'Working Hours'!$C$9),1,0))</f>
        <v/>
      </c>
    </row>
    <row r="15381">
      <c r="A15381" s="11" t="n"/>
      <c r="B15381" s="11" t="n"/>
      <c r="C15381" s="11" t="n"/>
      <c r="E15381" s="12">
        <f>IF($A15381="","",IF(ISNUMBER($A15381),$A15381,IFERROR(DATEVALUE($A15381),"")))</f>
        <v/>
      </c>
      <c r="F15381" s="12">
        <f>IF($B15381="","",IF(ISNUMBER($B15381),HOUR($B15381)*2+MINUTE($B15381)/30,IFERROR(VALUE(LEFT($B15381,FIND(":",$B15381)-1))*2+VALUE(MID($B15381,FIND(":",$B15381)+1,2))/30,"")))</f>
        <v/>
      </c>
      <c r="G15381" s="12">
        <f>IF($E15381="","",IF(WEEKDAY($E15381,2)&lt;6,1,0))</f>
        <v/>
      </c>
      <c r="H15381" s="12">
        <f>IF(OR($E15381="",$F15381=""),"",IF(AND($G15381=1,$F15381&gt;='Working Hours'!$C$8,$F15381&lt;'Working Hours'!$C$9),1,0))</f>
        <v/>
      </c>
    </row>
    <row r="15382">
      <c r="A15382" s="11" t="n"/>
      <c r="B15382" s="11" t="n"/>
      <c r="C15382" s="11" t="n"/>
      <c r="E15382" s="12">
        <f>IF($A15382="","",IF(ISNUMBER($A15382),$A15382,IFERROR(DATEVALUE($A15382),"")))</f>
        <v/>
      </c>
      <c r="F15382" s="12">
        <f>IF($B15382="","",IF(ISNUMBER($B15382),HOUR($B15382)*2+MINUTE($B15382)/30,IFERROR(VALUE(LEFT($B15382,FIND(":",$B15382)-1))*2+VALUE(MID($B15382,FIND(":",$B15382)+1,2))/30,"")))</f>
        <v/>
      </c>
      <c r="G15382" s="12">
        <f>IF($E15382="","",IF(WEEKDAY($E15382,2)&lt;6,1,0))</f>
        <v/>
      </c>
      <c r="H15382" s="12">
        <f>IF(OR($E15382="",$F15382=""),"",IF(AND($G15382=1,$F15382&gt;='Working Hours'!$C$8,$F15382&lt;'Working Hours'!$C$9),1,0))</f>
        <v/>
      </c>
    </row>
    <row r="15383">
      <c r="A15383" s="11" t="n"/>
      <c r="B15383" s="11" t="n"/>
      <c r="C15383" s="11" t="n"/>
      <c r="E15383" s="12">
        <f>IF($A15383="","",IF(ISNUMBER($A15383),$A15383,IFERROR(DATEVALUE($A15383),"")))</f>
        <v/>
      </c>
      <c r="F15383" s="12">
        <f>IF($B15383="","",IF(ISNUMBER($B15383),HOUR($B15383)*2+MINUTE($B15383)/30,IFERROR(VALUE(LEFT($B15383,FIND(":",$B15383)-1))*2+VALUE(MID($B15383,FIND(":",$B15383)+1,2))/30,"")))</f>
        <v/>
      </c>
      <c r="G15383" s="12">
        <f>IF($E15383="","",IF(WEEKDAY($E15383,2)&lt;6,1,0))</f>
        <v/>
      </c>
      <c r="H15383" s="12">
        <f>IF(OR($E15383="",$F15383=""),"",IF(AND($G15383=1,$F15383&gt;='Working Hours'!$C$8,$F15383&lt;'Working Hours'!$C$9),1,0))</f>
        <v/>
      </c>
    </row>
    <row r="15384">
      <c r="A15384" s="11" t="n"/>
      <c r="B15384" s="11" t="n"/>
      <c r="C15384" s="11" t="n"/>
      <c r="E15384" s="12">
        <f>IF($A15384="","",IF(ISNUMBER($A15384),$A15384,IFERROR(DATEVALUE($A15384),"")))</f>
        <v/>
      </c>
      <c r="F15384" s="12">
        <f>IF($B15384="","",IF(ISNUMBER($B15384),HOUR($B15384)*2+MINUTE($B15384)/30,IFERROR(VALUE(LEFT($B15384,FIND(":",$B15384)-1))*2+VALUE(MID($B15384,FIND(":",$B15384)+1,2))/30,"")))</f>
        <v/>
      </c>
      <c r="G15384" s="12">
        <f>IF($E15384="","",IF(WEEKDAY($E15384,2)&lt;6,1,0))</f>
        <v/>
      </c>
      <c r="H15384" s="12">
        <f>IF(OR($E15384="",$F15384=""),"",IF(AND($G15384=1,$F15384&gt;='Working Hours'!$C$8,$F15384&lt;'Working Hours'!$C$9),1,0))</f>
        <v/>
      </c>
    </row>
    <row r="15385">
      <c r="A15385" s="11" t="n"/>
      <c r="B15385" s="11" t="n"/>
      <c r="C15385" s="11" t="n"/>
      <c r="E15385" s="12">
        <f>IF($A15385="","",IF(ISNUMBER($A15385),$A15385,IFERROR(DATEVALUE($A15385),"")))</f>
        <v/>
      </c>
      <c r="F15385" s="12">
        <f>IF($B15385="","",IF(ISNUMBER($B15385),HOUR($B15385)*2+MINUTE($B15385)/30,IFERROR(VALUE(LEFT($B15385,FIND(":",$B15385)-1))*2+VALUE(MID($B15385,FIND(":",$B15385)+1,2))/30,"")))</f>
        <v/>
      </c>
      <c r="G15385" s="12">
        <f>IF($E15385="","",IF(WEEKDAY($E15385,2)&lt;6,1,0))</f>
        <v/>
      </c>
      <c r="H15385" s="12">
        <f>IF(OR($E15385="",$F15385=""),"",IF(AND($G15385=1,$F15385&gt;='Working Hours'!$C$8,$F15385&lt;'Working Hours'!$C$9),1,0))</f>
        <v/>
      </c>
    </row>
    <row r="15386">
      <c r="A15386" s="11" t="n"/>
      <c r="B15386" s="11" t="n"/>
      <c r="C15386" s="11" t="n"/>
      <c r="E15386" s="12">
        <f>IF($A15386="","",IF(ISNUMBER($A15386),$A15386,IFERROR(DATEVALUE($A15386),"")))</f>
        <v/>
      </c>
      <c r="F15386" s="12">
        <f>IF($B15386="","",IF(ISNUMBER($B15386),HOUR($B15386)*2+MINUTE($B15386)/30,IFERROR(VALUE(LEFT($B15386,FIND(":",$B15386)-1))*2+VALUE(MID($B15386,FIND(":",$B15386)+1,2))/30,"")))</f>
        <v/>
      </c>
      <c r="G15386" s="12">
        <f>IF($E15386="","",IF(WEEKDAY($E15386,2)&lt;6,1,0))</f>
        <v/>
      </c>
      <c r="H15386" s="12">
        <f>IF(OR($E15386="",$F15386=""),"",IF(AND($G15386=1,$F15386&gt;='Working Hours'!$C$8,$F15386&lt;'Working Hours'!$C$9),1,0))</f>
        <v/>
      </c>
    </row>
    <row r="15387">
      <c r="A15387" s="11" t="n"/>
      <c r="B15387" s="11" t="n"/>
      <c r="C15387" s="11" t="n"/>
      <c r="E15387" s="12">
        <f>IF($A15387="","",IF(ISNUMBER($A15387),$A15387,IFERROR(DATEVALUE($A15387),"")))</f>
        <v/>
      </c>
      <c r="F15387" s="12">
        <f>IF($B15387="","",IF(ISNUMBER($B15387),HOUR($B15387)*2+MINUTE($B15387)/30,IFERROR(VALUE(LEFT($B15387,FIND(":",$B15387)-1))*2+VALUE(MID($B15387,FIND(":",$B15387)+1,2))/30,"")))</f>
        <v/>
      </c>
      <c r="G15387" s="12">
        <f>IF($E15387="","",IF(WEEKDAY($E15387,2)&lt;6,1,0))</f>
        <v/>
      </c>
      <c r="H15387" s="12">
        <f>IF(OR($E15387="",$F15387=""),"",IF(AND($G15387=1,$F15387&gt;='Working Hours'!$C$8,$F15387&lt;'Working Hours'!$C$9),1,0))</f>
        <v/>
      </c>
    </row>
    <row r="15388">
      <c r="A15388" s="11" t="n"/>
      <c r="B15388" s="11" t="n"/>
      <c r="C15388" s="11" t="n"/>
      <c r="E15388" s="12">
        <f>IF($A15388="","",IF(ISNUMBER($A15388),$A15388,IFERROR(DATEVALUE($A15388),"")))</f>
        <v/>
      </c>
      <c r="F15388" s="12">
        <f>IF($B15388="","",IF(ISNUMBER($B15388),HOUR($B15388)*2+MINUTE($B15388)/30,IFERROR(VALUE(LEFT($B15388,FIND(":",$B15388)-1))*2+VALUE(MID($B15388,FIND(":",$B15388)+1,2))/30,"")))</f>
        <v/>
      </c>
      <c r="G15388" s="12">
        <f>IF($E15388="","",IF(WEEKDAY($E15388,2)&lt;6,1,0))</f>
        <v/>
      </c>
      <c r="H15388" s="12">
        <f>IF(OR($E15388="",$F15388=""),"",IF(AND($G15388=1,$F15388&gt;='Working Hours'!$C$8,$F15388&lt;'Working Hours'!$C$9),1,0))</f>
        <v/>
      </c>
    </row>
    <row r="15389">
      <c r="A15389" s="11" t="n"/>
      <c r="B15389" s="11" t="n"/>
      <c r="C15389" s="11" t="n"/>
      <c r="E15389" s="12">
        <f>IF($A15389="","",IF(ISNUMBER($A15389),$A15389,IFERROR(DATEVALUE($A15389),"")))</f>
        <v/>
      </c>
      <c r="F15389" s="12">
        <f>IF($B15389="","",IF(ISNUMBER($B15389),HOUR($B15389)*2+MINUTE($B15389)/30,IFERROR(VALUE(LEFT($B15389,FIND(":",$B15389)-1))*2+VALUE(MID($B15389,FIND(":",$B15389)+1,2))/30,"")))</f>
        <v/>
      </c>
      <c r="G15389" s="12">
        <f>IF($E15389="","",IF(WEEKDAY($E15389,2)&lt;6,1,0))</f>
        <v/>
      </c>
      <c r="H15389" s="12">
        <f>IF(OR($E15389="",$F15389=""),"",IF(AND($G15389=1,$F15389&gt;='Working Hours'!$C$8,$F15389&lt;'Working Hours'!$C$9),1,0))</f>
        <v/>
      </c>
    </row>
    <row r="15390">
      <c r="A15390" s="11" t="n"/>
      <c r="B15390" s="11" t="n"/>
      <c r="C15390" s="11" t="n"/>
      <c r="E15390" s="12">
        <f>IF($A15390="","",IF(ISNUMBER($A15390),$A15390,IFERROR(DATEVALUE($A15390),"")))</f>
        <v/>
      </c>
      <c r="F15390" s="12">
        <f>IF($B15390="","",IF(ISNUMBER($B15390),HOUR($B15390)*2+MINUTE($B15390)/30,IFERROR(VALUE(LEFT($B15390,FIND(":",$B15390)-1))*2+VALUE(MID($B15390,FIND(":",$B15390)+1,2))/30,"")))</f>
        <v/>
      </c>
      <c r="G15390" s="12">
        <f>IF($E15390="","",IF(WEEKDAY($E15390,2)&lt;6,1,0))</f>
        <v/>
      </c>
      <c r="H15390" s="12">
        <f>IF(OR($E15390="",$F15390=""),"",IF(AND($G15390=1,$F15390&gt;='Working Hours'!$C$8,$F15390&lt;'Working Hours'!$C$9),1,0))</f>
        <v/>
      </c>
    </row>
    <row r="15391">
      <c r="A15391" s="11" t="n"/>
      <c r="B15391" s="11" t="n"/>
      <c r="C15391" s="11" t="n"/>
      <c r="E15391" s="12">
        <f>IF($A15391="","",IF(ISNUMBER($A15391),$A15391,IFERROR(DATEVALUE($A15391),"")))</f>
        <v/>
      </c>
      <c r="F15391" s="12">
        <f>IF($B15391="","",IF(ISNUMBER($B15391),HOUR($B15391)*2+MINUTE($B15391)/30,IFERROR(VALUE(LEFT($B15391,FIND(":",$B15391)-1))*2+VALUE(MID($B15391,FIND(":",$B15391)+1,2))/30,"")))</f>
        <v/>
      </c>
      <c r="G15391" s="12">
        <f>IF($E15391="","",IF(WEEKDAY($E15391,2)&lt;6,1,0))</f>
        <v/>
      </c>
      <c r="H15391" s="12">
        <f>IF(OR($E15391="",$F15391=""),"",IF(AND($G15391=1,$F15391&gt;='Working Hours'!$C$8,$F15391&lt;'Working Hours'!$C$9),1,0))</f>
        <v/>
      </c>
    </row>
    <row r="15392">
      <c r="A15392" s="11" t="n"/>
      <c r="B15392" s="11" t="n"/>
      <c r="C15392" s="11" t="n"/>
      <c r="E15392" s="12">
        <f>IF($A15392="","",IF(ISNUMBER($A15392),$A15392,IFERROR(DATEVALUE($A15392),"")))</f>
        <v/>
      </c>
      <c r="F15392" s="12">
        <f>IF($B15392="","",IF(ISNUMBER($B15392),HOUR($B15392)*2+MINUTE($B15392)/30,IFERROR(VALUE(LEFT($B15392,FIND(":",$B15392)-1))*2+VALUE(MID($B15392,FIND(":",$B15392)+1,2))/30,"")))</f>
        <v/>
      </c>
      <c r="G15392" s="12">
        <f>IF($E15392="","",IF(WEEKDAY($E15392,2)&lt;6,1,0))</f>
        <v/>
      </c>
      <c r="H15392" s="12">
        <f>IF(OR($E15392="",$F15392=""),"",IF(AND($G15392=1,$F15392&gt;='Working Hours'!$C$8,$F15392&lt;'Working Hours'!$C$9),1,0))</f>
        <v/>
      </c>
    </row>
    <row r="15393">
      <c r="A15393" s="11" t="n"/>
      <c r="B15393" s="11" t="n"/>
      <c r="C15393" s="11" t="n"/>
      <c r="E15393" s="12">
        <f>IF($A15393="","",IF(ISNUMBER($A15393),$A15393,IFERROR(DATEVALUE($A15393),"")))</f>
        <v/>
      </c>
      <c r="F15393" s="12">
        <f>IF($B15393="","",IF(ISNUMBER($B15393),HOUR($B15393)*2+MINUTE($B15393)/30,IFERROR(VALUE(LEFT($B15393,FIND(":",$B15393)-1))*2+VALUE(MID($B15393,FIND(":",$B15393)+1,2))/30,"")))</f>
        <v/>
      </c>
      <c r="G15393" s="12">
        <f>IF($E15393="","",IF(WEEKDAY($E15393,2)&lt;6,1,0))</f>
        <v/>
      </c>
      <c r="H15393" s="12">
        <f>IF(OR($E15393="",$F15393=""),"",IF(AND($G15393=1,$F15393&gt;='Working Hours'!$C$8,$F15393&lt;'Working Hours'!$C$9),1,0))</f>
        <v/>
      </c>
    </row>
    <row r="15394">
      <c r="A15394" s="11" t="n"/>
      <c r="B15394" s="11" t="n"/>
      <c r="C15394" s="11" t="n"/>
      <c r="E15394" s="12">
        <f>IF($A15394="","",IF(ISNUMBER($A15394),$A15394,IFERROR(DATEVALUE($A15394),"")))</f>
        <v/>
      </c>
      <c r="F15394" s="12">
        <f>IF($B15394="","",IF(ISNUMBER($B15394),HOUR($B15394)*2+MINUTE($B15394)/30,IFERROR(VALUE(LEFT($B15394,FIND(":",$B15394)-1))*2+VALUE(MID($B15394,FIND(":",$B15394)+1,2))/30,"")))</f>
        <v/>
      </c>
      <c r="G15394" s="12">
        <f>IF($E15394="","",IF(WEEKDAY($E15394,2)&lt;6,1,0))</f>
        <v/>
      </c>
      <c r="H15394" s="12">
        <f>IF(OR($E15394="",$F15394=""),"",IF(AND($G15394=1,$F15394&gt;='Working Hours'!$C$8,$F15394&lt;'Working Hours'!$C$9),1,0))</f>
        <v/>
      </c>
    </row>
    <row r="15395">
      <c r="A15395" s="11" t="n"/>
      <c r="B15395" s="11" t="n"/>
      <c r="C15395" s="11" t="n"/>
      <c r="E15395" s="12">
        <f>IF($A15395="","",IF(ISNUMBER($A15395),$A15395,IFERROR(DATEVALUE($A15395),"")))</f>
        <v/>
      </c>
      <c r="F15395" s="12">
        <f>IF($B15395="","",IF(ISNUMBER($B15395),HOUR($B15395)*2+MINUTE($B15395)/30,IFERROR(VALUE(LEFT($B15395,FIND(":",$B15395)-1))*2+VALUE(MID($B15395,FIND(":",$B15395)+1,2))/30,"")))</f>
        <v/>
      </c>
      <c r="G15395" s="12">
        <f>IF($E15395="","",IF(WEEKDAY($E15395,2)&lt;6,1,0))</f>
        <v/>
      </c>
      <c r="H15395" s="12">
        <f>IF(OR($E15395="",$F15395=""),"",IF(AND($G15395=1,$F15395&gt;='Working Hours'!$C$8,$F15395&lt;'Working Hours'!$C$9),1,0))</f>
        <v/>
      </c>
    </row>
    <row r="15396">
      <c r="A15396" s="11" t="n"/>
      <c r="B15396" s="11" t="n"/>
      <c r="C15396" s="11" t="n"/>
      <c r="E15396" s="12">
        <f>IF($A15396="","",IF(ISNUMBER($A15396),$A15396,IFERROR(DATEVALUE($A15396),"")))</f>
        <v/>
      </c>
      <c r="F15396" s="12">
        <f>IF($B15396="","",IF(ISNUMBER($B15396),HOUR($B15396)*2+MINUTE($B15396)/30,IFERROR(VALUE(LEFT($B15396,FIND(":",$B15396)-1))*2+VALUE(MID($B15396,FIND(":",$B15396)+1,2))/30,"")))</f>
        <v/>
      </c>
      <c r="G15396" s="12">
        <f>IF($E15396="","",IF(WEEKDAY($E15396,2)&lt;6,1,0))</f>
        <v/>
      </c>
      <c r="H15396" s="12">
        <f>IF(OR($E15396="",$F15396=""),"",IF(AND($G15396=1,$F15396&gt;='Working Hours'!$C$8,$F15396&lt;'Working Hours'!$C$9),1,0))</f>
        <v/>
      </c>
    </row>
    <row r="15397">
      <c r="A15397" s="11" t="n"/>
      <c r="B15397" s="11" t="n"/>
      <c r="C15397" s="11" t="n"/>
      <c r="E15397" s="12">
        <f>IF($A15397="","",IF(ISNUMBER($A15397),$A15397,IFERROR(DATEVALUE($A15397),"")))</f>
        <v/>
      </c>
      <c r="F15397" s="12">
        <f>IF($B15397="","",IF(ISNUMBER($B15397),HOUR($B15397)*2+MINUTE($B15397)/30,IFERROR(VALUE(LEFT($B15397,FIND(":",$B15397)-1))*2+VALUE(MID($B15397,FIND(":",$B15397)+1,2))/30,"")))</f>
        <v/>
      </c>
      <c r="G15397" s="12">
        <f>IF($E15397="","",IF(WEEKDAY($E15397,2)&lt;6,1,0))</f>
        <v/>
      </c>
      <c r="H15397" s="12">
        <f>IF(OR($E15397="",$F15397=""),"",IF(AND($G15397=1,$F15397&gt;='Working Hours'!$C$8,$F15397&lt;'Working Hours'!$C$9),1,0))</f>
        <v/>
      </c>
    </row>
    <row r="15398">
      <c r="A15398" s="11" t="n"/>
      <c r="B15398" s="11" t="n"/>
      <c r="C15398" s="11" t="n"/>
      <c r="E15398" s="12">
        <f>IF($A15398="","",IF(ISNUMBER($A15398),$A15398,IFERROR(DATEVALUE($A15398),"")))</f>
        <v/>
      </c>
      <c r="F15398" s="12">
        <f>IF($B15398="","",IF(ISNUMBER($B15398),HOUR($B15398)*2+MINUTE($B15398)/30,IFERROR(VALUE(LEFT($B15398,FIND(":",$B15398)-1))*2+VALUE(MID($B15398,FIND(":",$B15398)+1,2))/30,"")))</f>
        <v/>
      </c>
      <c r="G15398" s="12">
        <f>IF($E15398="","",IF(WEEKDAY($E15398,2)&lt;6,1,0))</f>
        <v/>
      </c>
      <c r="H15398" s="12">
        <f>IF(OR($E15398="",$F15398=""),"",IF(AND($G15398=1,$F15398&gt;='Working Hours'!$C$8,$F15398&lt;'Working Hours'!$C$9),1,0))</f>
        <v/>
      </c>
    </row>
    <row r="15399">
      <c r="A15399" s="11" t="n"/>
      <c r="B15399" s="11" t="n"/>
      <c r="C15399" s="11" t="n"/>
      <c r="E15399" s="12">
        <f>IF($A15399="","",IF(ISNUMBER($A15399),$A15399,IFERROR(DATEVALUE($A15399),"")))</f>
        <v/>
      </c>
      <c r="F15399" s="12">
        <f>IF($B15399="","",IF(ISNUMBER($B15399),HOUR($B15399)*2+MINUTE($B15399)/30,IFERROR(VALUE(LEFT($B15399,FIND(":",$B15399)-1))*2+VALUE(MID($B15399,FIND(":",$B15399)+1,2))/30,"")))</f>
        <v/>
      </c>
      <c r="G15399" s="12">
        <f>IF($E15399="","",IF(WEEKDAY($E15399,2)&lt;6,1,0))</f>
        <v/>
      </c>
      <c r="H15399" s="12">
        <f>IF(OR($E15399="",$F15399=""),"",IF(AND($G15399=1,$F15399&gt;='Working Hours'!$C$8,$F15399&lt;'Working Hours'!$C$9),1,0))</f>
        <v/>
      </c>
    </row>
    <row r="15400">
      <c r="A15400" s="11" t="n"/>
      <c r="B15400" s="11" t="n"/>
      <c r="C15400" s="11" t="n"/>
      <c r="E15400" s="12">
        <f>IF($A15400="","",IF(ISNUMBER($A15400),$A15400,IFERROR(DATEVALUE($A15400),"")))</f>
        <v/>
      </c>
      <c r="F15400" s="12">
        <f>IF($B15400="","",IF(ISNUMBER($B15400),HOUR($B15400)*2+MINUTE($B15400)/30,IFERROR(VALUE(LEFT($B15400,FIND(":",$B15400)-1))*2+VALUE(MID($B15400,FIND(":",$B15400)+1,2))/30,"")))</f>
        <v/>
      </c>
      <c r="G15400" s="12">
        <f>IF($E15400="","",IF(WEEKDAY($E15400,2)&lt;6,1,0))</f>
        <v/>
      </c>
      <c r="H15400" s="12">
        <f>IF(OR($E15400="",$F15400=""),"",IF(AND($G15400=1,$F15400&gt;='Working Hours'!$C$8,$F15400&lt;'Working Hours'!$C$9),1,0))</f>
        <v/>
      </c>
    </row>
    <row r="15401">
      <c r="A15401" s="11" t="n"/>
      <c r="B15401" s="11" t="n"/>
      <c r="C15401" s="11" t="n"/>
      <c r="E15401" s="12">
        <f>IF($A15401="","",IF(ISNUMBER($A15401),$A15401,IFERROR(DATEVALUE($A15401),"")))</f>
        <v/>
      </c>
      <c r="F15401" s="12">
        <f>IF($B15401="","",IF(ISNUMBER($B15401),HOUR($B15401)*2+MINUTE($B15401)/30,IFERROR(VALUE(LEFT($B15401,FIND(":",$B15401)-1))*2+VALUE(MID($B15401,FIND(":",$B15401)+1,2))/30,"")))</f>
        <v/>
      </c>
      <c r="G15401" s="12">
        <f>IF($E15401="","",IF(WEEKDAY($E15401,2)&lt;6,1,0))</f>
        <v/>
      </c>
      <c r="H15401" s="12">
        <f>IF(OR($E15401="",$F15401=""),"",IF(AND($G15401=1,$F15401&gt;='Working Hours'!$C$8,$F15401&lt;'Working Hours'!$C$9),1,0))</f>
        <v/>
      </c>
    </row>
    <row r="15402">
      <c r="A15402" s="11" t="n"/>
      <c r="B15402" s="11" t="n"/>
      <c r="C15402" s="11" t="n"/>
      <c r="E15402" s="12">
        <f>IF($A15402="","",IF(ISNUMBER($A15402),$A15402,IFERROR(DATEVALUE($A15402),"")))</f>
        <v/>
      </c>
      <c r="F15402" s="12">
        <f>IF($B15402="","",IF(ISNUMBER($B15402),HOUR($B15402)*2+MINUTE($B15402)/30,IFERROR(VALUE(LEFT($B15402,FIND(":",$B15402)-1))*2+VALUE(MID($B15402,FIND(":",$B15402)+1,2))/30,"")))</f>
        <v/>
      </c>
      <c r="G15402" s="12">
        <f>IF($E15402="","",IF(WEEKDAY($E15402,2)&lt;6,1,0))</f>
        <v/>
      </c>
      <c r="H15402" s="12">
        <f>IF(OR($E15402="",$F15402=""),"",IF(AND($G15402=1,$F15402&gt;='Working Hours'!$C$8,$F15402&lt;'Working Hours'!$C$9),1,0))</f>
        <v/>
      </c>
    </row>
    <row r="15403">
      <c r="A15403" s="11" t="n"/>
      <c r="B15403" s="11" t="n"/>
      <c r="C15403" s="11" t="n"/>
      <c r="E15403" s="12">
        <f>IF($A15403="","",IF(ISNUMBER($A15403),$A15403,IFERROR(DATEVALUE($A15403),"")))</f>
        <v/>
      </c>
      <c r="F15403" s="12">
        <f>IF($B15403="","",IF(ISNUMBER($B15403),HOUR($B15403)*2+MINUTE($B15403)/30,IFERROR(VALUE(LEFT($B15403,FIND(":",$B15403)-1))*2+VALUE(MID($B15403,FIND(":",$B15403)+1,2))/30,"")))</f>
        <v/>
      </c>
      <c r="G15403" s="12">
        <f>IF($E15403="","",IF(WEEKDAY($E15403,2)&lt;6,1,0))</f>
        <v/>
      </c>
      <c r="H15403" s="12">
        <f>IF(OR($E15403="",$F15403=""),"",IF(AND($G15403=1,$F15403&gt;='Working Hours'!$C$8,$F15403&lt;'Working Hours'!$C$9),1,0))</f>
        <v/>
      </c>
    </row>
    <row r="15404">
      <c r="A15404" s="11" t="n"/>
      <c r="B15404" s="11" t="n"/>
      <c r="C15404" s="11" t="n"/>
      <c r="E15404" s="12">
        <f>IF($A15404="","",IF(ISNUMBER($A15404),$A15404,IFERROR(DATEVALUE($A15404),"")))</f>
        <v/>
      </c>
      <c r="F15404" s="12">
        <f>IF($B15404="","",IF(ISNUMBER($B15404),HOUR($B15404)*2+MINUTE($B15404)/30,IFERROR(VALUE(LEFT($B15404,FIND(":",$B15404)-1))*2+VALUE(MID($B15404,FIND(":",$B15404)+1,2))/30,"")))</f>
        <v/>
      </c>
      <c r="G15404" s="12">
        <f>IF($E15404="","",IF(WEEKDAY($E15404,2)&lt;6,1,0))</f>
        <v/>
      </c>
      <c r="H15404" s="12">
        <f>IF(OR($E15404="",$F15404=""),"",IF(AND($G15404=1,$F15404&gt;='Working Hours'!$C$8,$F15404&lt;'Working Hours'!$C$9),1,0))</f>
        <v/>
      </c>
    </row>
    <row r="15405">
      <c r="A15405" s="11" t="n"/>
      <c r="B15405" s="11" t="n"/>
      <c r="C15405" s="11" t="n"/>
      <c r="E15405" s="12">
        <f>IF($A15405="","",IF(ISNUMBER($A15405),$A15405,IFERROR(DATEVALUE($A15405),"")))</f>
        <v/>
      </c>
      <c r="F15405" s="12">
        <f>IF($B15405="","",IF(ISNUMBER($B15405),HOUR($B15405)*2+MINUTE($B15405)/30,IFERROR(VALUE(LEFT($B15405,FIND(":",$B15405)-1))*2+VALUE(MID($B15405,FIND(":",$B15405)+1,2))/30,"")))</f>
        <v/>
      </c>
      <c r="G15405" s="12">
        <f>IF($E15405="","",IF(WEEKDAY($E15405,2)&lt;6,1,0))</f>
        <v/>
      </c>
      <c r="H15405" s="12">
        <f>IF(OR($E15405="",$F15405=""),"",IF(AND($G15405=1,$F15405&gt;='Working Hours'!$C$8,$F15405&lt;'Working Hours'!$C$9),1,0))</f>
        <v/>
      </c>
    </row>
    <row r="15406">
      <c r="A15406" s="11" t="n"/>
      <c r="B15406" s="11" t="n"/>
      <c r="C15406" s="11" t="n"/>
      <c r="E15406" s="12">
        <f>IF($A15406="","",IF(ISNUMBER($A15406),$A15406,IFERROR(DATEVALUE($A15406),"")))</f>
        <v/>
      </c>
      <c r="F15406" s="12">
        <f>IF($B15406="","",IF(ISNUMBER($B15406),HOUR($B15406)*2+MINUTE($B15406)/30,IFERROR(VALUE(LEFT($B15406,FIND(":",$B15406)-1))*2+VALUE(MID($B15406,FIND(":",$B15406)+1,2))/30,"")))</f>
        <v/>
      </c>
      <c r="G15406" s="12">
        <f>IF($E15406="","",IF(WEEKDAY($E15406,2)&lt;6,1,0))</f>
        <v/>
      </c>
      <c r="H15406" s="12">
        <f>IF(OR($E15406="",$F15406=""),"",IF(AND($G15406=1,$F15406&gt;='Working Hours'!$C$8,$F15406&lt;'Working Hours'!$C$9),1,0))</f>
        <v/>
      </c>
    </row>
    <row r="15407">
      <c r="A15407" s="11" t="n"/>
      <c r="B15407" s="11" t="n"/>
      <c r="C15407" s="11" t="n"/>
      <c r="E15407" s="12">
        <f>IF($A15407="","",IF(ISNUMBER($A15407),$A15407,IFERROR(DATEVALUE($A15407),"")))</f>
        <v/>
      </c>
      <c r="F15407" s="12">
        <f>IF($B15407="","",IF(ISNUMBER($B15407),HOUR($B15407)*2+MINUTE($B15407)/30,IFERROR(VALUE(LEFT($B15407,FIND(":",$B15407)-1))*2+VALUE(MID($B15407,FIND(":",$B15407)+1,2))/30,"")))</f>
        <v/>
      </c>
      <c r="G15407" s="12">
        <f>IF($E15407="","",IF(WEEKDAY($E15407,2)&lt;6,1,0))</f>
        <v/>
      </c>
      <c r="H15407" s="12">
        <f>IF(OR($E15407="",$F15407=""),"",IF(AND($G15407=1,$F15407&gt;='Working Hours'!$C$8,$F15407&lt;'Working Hours'!$C$9),1,0))</f>
        <v/>
      </c>
    </row>
    <row r="15408">
      <c r="A15408" s="11" t="n"/>
      <c r="B15408" s="11" t="n"/>
      <c r="C15408" s="11" t="n"/>
      <c r="E15408" s="12">
        <f>IF($A15408="","",IF(ISNUMBER($A15408),$A15408,IFERROR(DATEVALUE($A15408),"")))</f>
        <v/>
      </c>
      <c r="F15408" s="12">
        <f>IF($B15408="","",IF(ISNUMBER($B15408),HOUR($B15408)*2+MINUTE($B15408)/30,IFERROR(VALUE(LEFT($B15408,FIND(":",$B15408)-1))*2+VALUE(MID($B15408,FIND(":",$B15408)+1,2))/30,"")))</f>
        <v/>
      </c>
      <c r="G15408" s="12">
        <f>IF($E15408="","",IF(WEEKDAY($E15408,2)&lt;6,1,0))</f>
        <v/>
      </c>
      <c r="H15408" s="12">
        <f>IF(OR($E15408="",$F15408=""),"",IF(AND($G15408=1,$F15408&gt;='Working Hours'!$C$8,$F15408&lt;'Working Hours'!$C$9),1,0))</f>
        <v/>
      </c>
    </row>
    <row r="15409">
      <c r="A15409" s="11" t="n"/>
      <c r="B15409" s="11" t="n"/>
      <c r="C15409" s="11" t="n"/>
      <c r="E15409" s="12">
        <f>IF($A15409="","",IF(ISNUMBER($A15409),$A15409,IFERROR(DATEVALUE($A15409),"")))</f>
        <v/>
      </c>
      <c r="F15409" s="12">
        <f>IF($B15409="","",IF(ISNUMBER($B15409),HOUR($B15409)*2+MINUTE($B15409)/30,IFERROR(VALUE(LEFT($B15409,FIND(":",$B15409)-1))*2+VALUE(MID($B15409,FIND(":",$B15409)+1,2))/30,"")))</f>
        <v/>
      </c>
      <c r="G15409" s="12">
        <f>IF($E15409="","",IF(WEEKDAY($E15409,2)&lt;6,1,0))</f>
        <v/>
      </c>
      <c r="H15409" s="12">
        <f>IF(OR($E15409="",$F15409=""),"",IF(AND($G15409=1,$F15409&gt;='Working Hours'!$C$8,$F15409&lt;'Working Hours'!$C$9),1,0))</f>
        <v/>
      </c>
    </row>
    <row r="15410">
      <c r="A15410" s="11" t="n"/>
      <c r="B15410" s="11" t="n"/>
      <c r="C15410" s="11" t="n"/>
      <c r="E15410" s="12">
        <f>IF($A15410="","",IF(ISNUMBER($A15410),$A15410,IFERROR(DATEVALUE($A15410),"")))</f>
        <v/>
      </c>
      <c r="F15410" s="12">
        <f>IF($B15410="","",IF(ISNUMBER($B15410),HOUR($B15410)*2+MINUTE($B15410)/30,IFERROR(VALUE(LEFT($B15410,FIND(":",$B15410)-1))*2+VALUE(MID($B15410,FIND(":",$B15410)+1,2))/30,"")))</f>
        <v/>
      </c>
      <c r="G15410" s="12">
        <f>IF($E15410="","",IF(WEEKDAY($E15410,2)&lt;6,1,0))</f>
        <v/>
      </c>
      <c r="H15410" s="12">
        <f>IF(OR($E15410="",$F15410=""),"",IF(AND($G15410=1,$F15410&gt;='Working Hours'!$C$8,$F15410&lt;'Working Hours'!$C$9),1,0))</f>
        <v/>
      </c>
    </row>
    <row r="15411">
      <c r="A15411" s="11" t="n"/>
      <c r="B15411" s="11" t="n"/>
      <c r="C15411" s="11" t="n"/>
      <c r="E15411" s="12">
        <f>IF($A15411="","",IF(ISNUMBER($A15411),$A15411,IFERROR(DATEVALUE($A15411),"")))</f>
        <v/>
      </c>
      <c r="F15411" s="12">
        <f>IF($B15411="","",IF(ISNUMBER($B15411),HOUR($B15411)*2+MINUTE($B15411)/30,IFERROR(VALUE(LEFT($B15411,FIND(":",$B15411)-1))*2+VALUE(MID($B15411,FIND(":",$B15411)+1,2))/30,"")))</f>
        <v/>
      </c>
      <c r="G15411" s="12">
        <f>IF($E15411="","",IF(WEEKDAY($E15411,2)&lt;6,1,0))</f>
        <v/>
      </c>
      <c r="H15411" s="12">
        <f>IF(OR($E15411="",$F15411=""),"",IF(AND($G15411=1,$F15411&gt;='Working Hours'!$C$8,$F15411&lt;'Working Hours'!$C$9),1,0))</f>
        <v/>
      </c>
    </row>
    <row r="15412">
      <c r="A15412" s="11" t="n"/>
      <c r="B15412" s="11" t="n"/>
      <c r="C15412" s="11" t="n"/>
      <c r="E15412" s="12">
        <f>IF($A15412="","",IF(ISNUMBER($A15412),$A15412,IFERROR(DATEVALUE($A15412),"")))</f>
        <v/>
      </c>
      <c r="F15412" s="12">
        <f>IF($B15412="","",IF(ISNUMBER($B15412),HOUR($B15412)*2+MINUTE($B15412)/30,IFERROR(VALUE(LEFT($B15412,FIND(":",$B15412)-1))*2+VALUE(MID($B15412,FIND(":",$B15412)+1,2))/30,"")))</f>
        <v/>
      </c>
      <c r="G15412" s="12">
        <f>IF($E15412="","",IF(WEEKDAY($E15412,2)&lt;6,1,0))</f>
        <v/>
      </c>
      <c r="H15412" s="12">
        <f>IF(OR($E15412="",$F15412=""),"",IF(AND($G15412=1,$F15412&gt;='Working Hours'!$C$8,$F15412&lt;'Working Hours'!$C$9),1,0))</f>
        <v/>
      </c>
    </row>
    <row r="15413">
      <c r="A15413" s="11" t="n"/>
      <c r="B15413" s="11" t="n"/>
      <c r="C15413" s="11" t="n"/>
      <c r="E15413" s="12">
        <f>IF($A15413="","",IF(ISNUMBER($A15413),$A15413,IFERROR(DATEVALUE($A15413),"")))</f>
        <v/>
      </c>
      <c r="F15413" s="12">
        <f>IF($B15413="","",IF(ISNUMBER($B15413),HOUR($B15413)*2+MINUTE($B15413)/30,IFERROR(VALUE(LEFT($B15413,FIND(":",$B15413)-1))*2+VALUE(MID($B15413,FIND(":",$B15413)+1,2))/30,"")))</f>
        <v/>
      </c>
      <c r="G15413" s="12">
        <f>IF($E15413="","",IF(WEEKDAY($E15413,2)&lt;6,1,0))</f>
        <v/>
      </c>
      <c r="H15413" s="12">
        <f>IF(OR($E15413="",$F15413=""),"",IF(AND($G15413=1,$F15413&gt;='Working Hours'!$C$8,$F15413&lt;'Working Hours'!$C$9),1,0))</f>
        <v/>
      </c>
    </row>
    <row r="15414">
      <c r="A15414" s="11" t="n"/>
      <c r="B15414" s="11" t="n"/>
      <c r="C15414" s="11" t="n"/>
      <c r="E15414" s="12">
        <f>IF($A15414="","",IF(ISNUMBER($A15414),$A15414,IFERROR(DATEVALUE($A15414),"")))</f>
        <v/>
      </c>
      <c r="F15414" s="12">
        <f>IF($B15414="","",IF(ISNUMBER($B15414),HOUR($B15414)*2+MINUTE($B15414)/30,IFERROR(VALUE(LEFT($B15414,FIND(":",$B15414)-1))*2+VALUE(MID($B15414,FIND(":",$B15414)+1,2))/30,"")))</f>
        <v/>
      </c>
      <c r="G15414" s="12">
        <f>IF($E15414="","",IF(WEEKDAY($E15414,2)&lt;6,1,0))</f>
        <v/>
      </c>
      <c r="H15414" s="12">
        <f>IF(OR($E15414="",$F15414=""),"",IF(AND($G15414=1,$F15414&gt;='Working Hours'!$C$8,$F15414&lt;'Working Hours'!$C$9),1,0))</f>
        <v/>
      </c>
    </row>
    <row r="15415">
      <c r="A15415" s="11" t="n"/>
      <c r="B15415" s="11" t="n"/>
      <c r="C15415" s="11" t="n"/>
      <c r="E15415" s="12">
        <f>IF($A15415="","",IF(ISNUMBER($A15415),$A15415,IFERROR(DATEVALUE($A15415),"")))</f>
        <v/>
      </c>
      <c r="F15415" s="12">
        <f>IF($B15415="","",IF(ISNUMBER($B15415),HOUR($B15415)*2+MINUTE($B15415)/30,IFERROR(VALUE(LEFT($B15415,FIND(":",$B15415)-1))*2+VALUE(MID($B15415,FIND(":",$B15415)+1,2))/30,"")))</f>
        <v/>
      </c>
      <c r="G15415" s="12">
        <f>IF($E15415="","",IF(WEEKDAY($E15415,2)&lt;6,1,0))</f>
        <v/>
      </c>
      <c r="H15415" s="12">
        <f>IF(OR($E15415="",$F15415=""),"",IF(AND($G15415=1,$F15415&gt;='Working Hours'!$C$8,$F15415&lt;'Working Hours'!$C$9),1,0))</f>
        <v/>
      </c>
    </row>
    <row r="15416">
      <c r="A15416" s="11" t="n"/>
      <c r="B15416" s="11" t="n"/>
      <c r="C15416" s="11" t="n"/>
      <c r="E15416" s="12">
        <f>IF($A15416="","",IF(ISNUMBER($A15416),$A15416,IFERROR(DATEVALUE($A15416),"")))</f>
        <v/>
      </c>
      <c r="F15416" s="12">
        <f>IF($B15416="","",IF(ISNUMBER($B15416),HOUR($B15416)*2+MINUTE($B15416)/30,IFERROR(VALUE(LEFT($B15416,FIND(":",$B15416)-1))*2+VALUE(MID($B15416,FIND(":",$B15416)+1,2))/30,"")))</f>
        <v/>
      </c>
      <c r="G15416" s="12">
        <f>IF($E15416="","",IF(WEEKDAY($E15416,2)&lt;6,1,0))</f>
        <v/>
      </c>
      <c r="H15416" s="12">
        <f>IF(OR($E15416="",$F15416=""),"",IF(AND($G15416=1,$F15416&gt;='Working Hours'!$C$8,$F15416&lt;'Working Hours'!$C$9),1,0))</f>
        <v/>
      </c>
    </row>
    <row r="15417">
      <c r="A15417" s="11" t="n"/>
      <c r="B15417" s="11" t="n"/>
      <c r="C15417" s="11" t="n"/>
      <c r="E15417" s="12">
        <f>IF($A15417="","",IF(ISNUMBER($A15417),$A15417,IFERROR(DATEVALUE($A15417),"")))</f>
        <v/>
      </c>
      <c r="F15417" s="12">
        <f>IF($B15417="","",IF(ISNUMBER($B15417),HOUR($B15417)*2+MINUTE($B15417)/30,IFERROR(VALUE(LEFT($B15417,FIND(":",$B15417)-1))*2+VALUE(MID($B15417,FIND(":",$B15417)+1,2))/30,"")))</f>
        <v/>
      </c>
      <c r="G15417" s="12">
        <f>IF($E15417="","",IF(WEEKDAY($E15417,2)&lt;6,1,0))</f>
        <v/>
      </c>
      <c r="H15417" s="12">
        <f>IF(OR($E15417="",$F15417=""),"",IF(AND($G15417=1,$F15417&gt;='Working Hours'!$C$8,$F15417&lt;'Working Hours'!$C$9),1,0))</f>
        <v/>
      </c>
    </row>
    <row r="15418">
      <c r="A15418" s="11" t="n"/>
      <c r="B15418" s="11" t="n"/>
      <c r="C15418" s="11" t="n"/>
      <c r="E15418" s="12">
        <f>IF($A15418="","",IF(ISNUMBER($A15418),$A15418,IFERROR(DATEVALUE($A15418),"")))</f>
        <v/>
      </c>
      <c r="F15418" s="12">
        <f>IF($B15418="","",IF(ISNUMBER($B15418),HOUR($B15418)*2+MINUTE($B15418)/30,IFERROR(VALUE(LEFT($B15418,FIND(":",$B15418)-1))*2+VALUE(MID($B15418,FIND(":",$B15418)+1,2))/30,"")))</f>
        <v/>
      </c>
      <c r="G15418" s="12">
        <f>IF($E15418="","",IF(WEEKDAY($E15418,2)&lt;6,1,0))</f>
        <v/>
      </c>
      <c r="H15418" s="12">
        <f>IF(OR($E15418="",$F15418=""),"",IF(AND($G15418=1,$F15418&gt;='Working Hours'!$C$8,$F15418&lt;'Working Hours'!$C$9),1,0))</f>
        <v/>
      </c>
    </row>
    <row r="15419">
      <c r="A15419" s="11" t="n"/>
      <c r="B15419" s="11" t="n"/>
      <c r="C15419" s="11" t="n"/>
      <c r="E15419" s="12">
        <f>IF($A15419="","",IF(ISNUMBER($A15419),$A15419,IFERROR(DATEVALUE($A15419),"")))</f>
        <v/>
      </c>
      <c r="F15419" s="12">
        <f>IF($B15419="","",IF(ISNUMBER($B15419),HOUR($B15419)*2+MINUTE($B15419)/30,IFERROR(VALUE(LEFT($B15419,FIND(":",$B15419)-1))*2+VALUE(MID($B15419,FIND(":",$B15419)+1,2))/30,"")))</f>
        <v/>
      </c>
      <c r="G15419" s="12">
        <f>IF($E15419="","",IF(WEEKDAY($E15419,2)&lt;6,1,0))</f>
        <v/>
      </c>
      <c r="H15419" s="12">
        <f>IF(OR($E15419="",$F15419=""),"",IF(AND($G15419=1,$F15419&gt;='Working Hours'!$C$8,$F15419&lt;'Working Hours'!$C$9),1,0))</f>
        <v/>
      </c>
    </row>
    <row r="15420">
      <c r="A15420" s="11" t="n"/>
      <c r="B15420" s="11" t="n"/>
      <c r="C15420" s="11" t="n"/>
      <c r="E15420" s="12">
        <f>IF($A15420="","",IF(ISNUMBER($A15420),$A15420,IFERROR(DATEVALUE($A15420),"")))</f>
        <v/>
      </c>
      <c r="F15420" s="12">
        <f>IF($B15420="","",IF(ISNUMBER($B15420),HOUR($B15420)*2+MINUTE($B15420)/30,IFERROR(VALUE(LEFT($B15420,FIND(":",$B15420)-1))*2+VALUE(MID($B15420,FIND(":",$B15420)+1,2))/30,"")))</f>
        <v/>
      </c>
      <c r="G15420" s="12">
        <f>IF($E15420="","",IF(WEEKDAY($E15420,2)&lt;6,1,0))</f>
        <v/>
      </c>
      <c r="H15420" s="12">
        <f>IF(OR($E15420="",$F15420=""),"",IF(AND($G15420=1,$F15420&gt;='Working Hours'!$C$8,$F15420&lt;'Working Hours'!$C$9),1,0))</f>
        <v/>
      </c>
    </row>
    <row r="15421">
      <c r="A15421" s="11" t="n"/>
      <c r="B15421" s="11" t="n"/>
      <c r="C15421" s="11" t="n"/>
      <c r="E15421" s="12">
        <f>IF($A15421="","",IF(ISNUMBER($A15421),$A15421,IFERROR(DATEVALUE($A15421),"")))</f>
        <v/>
      </c>
      <c r="F15421" s="12">
        <f>IF($B15421="","",IF(ISNUMBER($B15421),HOUR($B15421)*2+MINUTE($B15421)/30,IFERROR(VALUE(LEFT($B15421,FIND(":",$B15421)-1))*2+VALUE(MID($B15421,FIND(":",$B15421)+1,2))/30,"")))</f>
        <v/>
      </c>
      <c r="G15421" s="12">
        <f>IF($E15421="","",IF(WEEKDAY($E15421,2)&lt;6,1,0))</f>
        <v/>
      </c>
      <c r="H15421" s="12">
        <f>IF(OR($E15421="",$F15421=""),"",IF(AND($G15421=1,$F15421&gt;='Working Hours'!$C$8,$F15421&lt;'Working Hours'!$C$9),1,0))</f>
        <v/>
      </c>
    </row>
    <row r="15422">
      <c r="A15422" s="11" t="n"/>
      <c r="B15422" s="11" t="n"/>
      <c r="C15422" s="11" t="n"/>
      <c r="E15422" s="12">
        <f>IF($A15422="","",IF(ISNUMBER($A15422),$A15422,IFERROR(DATEVALUE($A15422),"")))</f>
        <v/>
      </c>
      <c r="F15422" s="12">
        <f>IF($B15422="","",IF(ISNUMBER($B15422),HOUR($B15422)*2+MINUTE($B15422)/30,IFERROR(VALUE(LEFT($B15422,FIND(":",$B15422)-1))*2+VALUE(MID($B15422,FIND(":",$B15422)+1,2))/30,"")))</f>
        <v/>
      </c>
      <c r="G15422" s="12">
        <f>IF($E15422="","",IF(WEEKDAY($E15422,2)&lt;6,1,0))</f>
        <v/>
      </c>
      <c r="H15422" s="12">
        <f>IF(OR($E15422="",$F15422=""),"",IF(AND($G15422=1,$F15422&gt;='Working Hours'!$C$8,$F15422&lt;'Working Hours'!$C$9),1,0))</f>
        <v/>
      </c>
    </row>
    <row r="15423">
      <c r="A15423" s="11" t="n"/>
      <c r="B15423" s="11" t="n"/>
      <c r="C15423" s="11" t="n"/>
      <c r="E15423" s="12">
        <f>IF($A15423="","",IF(ISNUMBER($A15423),$A15423,IFERROR(DATEVALUE($A15423),"")))</f>
        <v/>
      </c>
      <c r="F15423" s="12">
        <f>IF($B15423="","",IF(ISNUMBER($B15423),HOUR($B15423)*2+MINUTE($B15423)/30,IFERROR(VALUE(LEFT($B15423,FIND(":",$B15423)-1))*2+VALUE(MID($B15423,FIND(":",$B15423)+1,2))/30,"")))</f>
        <v/>
      </c>
      <c r="G15423" s="12">
        <f>IF($E15423="","",IF(WEEKDAY($E15423,2)&lt;6,1,0))</f>
        <v/>
      </c>
      <c r="H15423" s="12">
        <f>IF(OR($E15423="",$F15423=""),"",IF(AND($G15423=1,$F15423&gt;='Working Hours'!$C$8,$F15423&lt;'Working Hours'!$C$9),1,0))</f>
        <v/>
      </c>
    </row>
    <row r="15424">
      <c r="A15424" s="11" t="n"/>
      <c r="B15424" s="11" t="n"/>
      <c r="C15424" s="11" t="n"/>
      <c r="E15424" s="12">
        <f>IF($A15424="","",IF(ISNUMBER($A15424),$A15424,IFERROR(DATEVALUE($A15424),"")))</f>
        <v/>
      </c>
      <c r="F15424" s="12">
        <f>IF($B15424="","",IF(ISNUMBER($B15424),HOUR($B15424)*2+MINUTE($B15424)/30,IFERROR(VALUE(LEFT($B15424,FIND(":",$B15424)-1))*2+VALUE(MID($B15424,FIND(":",$B15424)+1,2))/30,"")))</f>
        <v/>
      </c>
      <c r="G15424" s="12">
        <f>IF($E15424="","",IF(WEEKDAY($E15424,2)&lt;6,1,0))</f>
        <v/>
      </c>
      <c r="H15424" s="12">
        <f>IF(OR($E15424="",$F15424=""),"",IF(AND($G15424=1,$F15424&gt;='Working Hours'!$C$8,$F15424&lt;'Working Hours'!$C$9),1,0))</f>
        <v/>
      </c>
    </row>
    <row r="15425">
      <c r="A15425" s="11" t="n"/>
      <c r="B15425" s="11" t="n"/>
      <c r="C15425" s="11" t="n"/>
      <c r="E15425" s="12">
        <f>IF($A15425="","",IF(ISNUMBER($A15425),$A15425,IFERROR(DATEVALUE($A15425),"")))</f>
        <v/>
      </c>
      <c r="F15425" s="12">
        <f>IF($B15425="","",IF(ISNUMBER($B15425),HOUR($B15425)*2+MINUTE($B15425)/30,IFERROR(VALUE(LEFT($B15425,FIND(":",$B15425)-1))*2+VALUE(MID($B15425,FIND(":",$B15425)+1,2))/30,"")))</f>
        <v/>
      </c>
      <c r="G15425" s="12">
        <f>IF($E15425="","",IF(WEEKDAY($E15425,2)&lt;6,1,0))</f>
        <v/>
      </c>
      <c r="H15425" s="12">
        <f>IF(OR($E15425="",$F15425=""),"",IF(AND($G15425=1,$F15425&gt;='Working Hours'!$C$8,$F15425&lt;'Working Hours'!$C$9),1,0))</f>
        <v/>
      </c>
    </row>
    <row r="15426">
      <c r="A15426" s="11" t="n"/>
      <c r="B15426" s="11" t="n"/>
      <c r="C15426" s="11" t="n"/>
      <c r="E15426" s="12">
        <f>IF($A15426="","",IF(ISNUMBER($A15426),$A15426,IFERROR(DATEVALUE($A15426),"")))</f>
        <v/>
      </c>
      <c r="F15426" s="12">
        <f>IF($B15426="","",IF(ISNUMBER($B15426),HOUR($B15426)*2+MINUTE($B15426)/30,IFERROR(VALUE(LEFT($B15426,FIND(":",$B15426)-1))*2+VALUE(MID($B15426,FIND(":",$B15426)+1,2))/30,"")))</f>
        <v/>
      </c>
      <c r="G15426" s="12">
        <f>IF($E15426="","",IF(WEEKDAY($E15426,2)&lt;6,1,0))</f>
        <v/>
      </c>
      <c r="H15426" s="12">
        <f>IF(OR($E15426="",$F15426=""),"",IF(AND($G15426=1,$F15426&gt;='Working Hours'!$C$8,$F15426&lt;'Working Hours'!$C$9),1,0))</f>
        <v/>
      </c>
    </row>
    <row r="15427">
      <c r="A15427" s="11" t="n"/>
      <c r="B15427" s="11" t="n"/>
      <c r="C15427" s="11" t="n"/>
      <c r="E15427" s="12">
        <f>IF($A15427="","",IF(ISNUMBER($A15427),$A15427,IFERROR(DATEVALUE($A15427),"")))</f>
        <v/>
      </c>
      <c r="F15427" s="12">
        <f>IF($B15427="","",IF(ISNUMBER($B15427),HOUR($B15427)*2+MINUTE($B15427)/30,IFERROR(VALUE(LEFT($B15427,FIND(":",$B15427)-1))*2+VALUE(MID($B15427,FIND(":",$B15427)+1,2))/30,"")))</f>
        <v/>
      </c>
      <c r="G15427" s="12">
        <f>IF($E15427="","",IF(WEEKDAY($E15427,2)&lt;6,1,0))</f>
        <v/>
      </c>
      <c r="H15427" s="12">
        <f>IF(OR($E15427="",$F15427=""),"",IF(AND($G15427=1,$F15427&gt;='Working Hours'!$C$8,$F15427&lt;'Working Hours'!$C$9),1,0))</f>
        <v/>
      </c>
    </row>
    <row r="15428">
      <c r="A15428" s="11" t="n"/>
      <c r="B15428" s="11" t="n"/>
      <c r="C15428" s="11" t="n"/>
      <c r="E15428" s="12">
        <f>IF($A15428="","",IF(ISNUMBER($A15428),$A15428,IFERROR(DATEVALUE($A15428),"")))</f>
        <v/>
      </c>
      <c r="F15428" s="12">
        <f>IF($B15428="","",IF(ISNUMBER($B15428),HOUR($B15428)*2+MINUTE($B15428)/30,IFERROR(VALUE(LEFT($B15428,FIND(":",$B15428)-1))*2+VALUE(MID($B15428,FIND(":",$B15428)+1,2))/30,"")))</f>
        <v/>
      </c>
      <c r="G15428" s="12">
        <f>IF($E15428="","",IF(WEEKDAY($E15428,2)&lt;6,1,0))</f>
        <v/>
      </c>
      <c r="H15428" s="12">
        <f>IF(OR($E15428="",$F15428=""),"",IF(AND($G15428=1,$F15428&gt;='Working Hours'!$C$8,$F15428&lt;'Working Hours'!$C$9),1,0))</f>
        <v/>
      </c>
    </row>
    <row r="15429">
      <c r="A15429" s="11" t="n"/>
      <c r="B15429" s="11" t="n"/>
      <c r="C15429" s="11" t="n"/>
      <c r="E15429" s="12">
        <f>IF($A15429="","",IF(ISNUMBER($A15429),$A15429,IFERROR(DATEVALUE($A15429),"")))</f>
        <v/>
      </c>
      <c r="F15429" s="12">
        <f>IF($B15429="","",IF(ISNUMBER($B15429),HOUR($B15429)*2+MINUTE($B15429)/30,IFERROR(VALUE(LEFT($B15429,FIND(":",$B15429)-1))*2+VALUE(MID($B15429,FIND(":",$B15429)+1,2))/30,"")))</f>
        <v/>
      </c>
      <c r="G15429" s="12">
        <f>IF($E15429="","",IF(WEEKDAY($E15429,2)&lt;6,1,0))</f>
        <v/>
      </c>
      <c r="H15429" s="12">
        <f>IF(OR($E15429="",$F15429=""),"",IF(AND($G15429=1,$F15429&gt;='Working Hours'!$C$8,$F15429&lt;'Working Hours'!$C$9),1,0))</f>
        <v/>
      </c>
    </row>
    <row r="15430">
      <c r="A15430" s="11" t="n"/>
      <c r="B15430" s="11" t="n"/>
      <c r="C15430" s="11" t="n"/>
      <c r="E15430" s="12">
        <f>IF($A15430="","",IF(ISNUMBER($A15430),$A15430,IFERROR(DATEVALUE($A15430),"")))</f>
        <v/>
      </c>
      <c r="F15430" s="12">
        <f>IF($B15430="","",IF(ISNUMBER($B15430),HOUR($B15430)*2+MINUTE($B15430)/30,IFERROR(VALUE(LEFT($B15430,FIND(":",$B15430)-1))*2+VALUE(MID($B15430,FIND(":",$B15430)+1,2))/30,"")))</f>
        <v/>
      </c>
      <c r="G15430" s="12">
        <f>IF($E15430="","",IF(WEEKDAY($E15430,2)&lt;6,1,0))</f>
        <v/>
      </c>
      <c r="H15430" s="12">
        <f>IF(OR($E15430="",$F15430=""),"",IF(AND($G15430=1,$F15430&gt;='Working Hours'!$C$8,$F15430&lt;'Working Hours'!$C$9),1,0))</f>
        <v/>
      </c>
    </row>
    <row r="15431">
      <c r="A15431" s="11" t="n"/>
      <c r="B15431" s="11" t="n"/>
      <c r="C15431" s="11" t="n"/>
      <c r="E15431" s="12">
        <f>IF($A15431="","",IF(ISNUMBER($A15431),$A15431,IFERROR(DATEVALUE($A15431),"")))</f>
        <v/>
      </c>
      <c r="F15431" s="12">
        <f>IF($B15431="","",IF(ISNUMBER($B15431),HOUR($B15431)*2+MINUTE($B15431)/30,IFERROR(VALUE(LEFT($B15431,FIND(":",$B15431)-1))*2+VALUE(MID($B15431,FIND(":",$B15431)+1,2))/30,"")))</f>
        <v/>
      </c>
      <c r="G15431" s="12">
        <f>IF($E15431="","",IF(WEEKDAY($E15431,2)&lt;6,1,0))</f>
        <v/>
      </c>
      <c r="H15431" s="12">
        <f>IF(OR($E15431="",$F15431=""),"",IF(AND($G15431=1,$F15431&gt;='Working Hours'!$C$8,$F15431&lt;'Working Hours'!$C$9),1,0))</f>
        <v/>
      </c>
    </row>
    <row r="15432">
      <c r="A15432" s="11" t="n"/>
      <c r="B15432" s="11" t="n"/>
      <c r="C15432" s="11" t="n"/>
      <c r="E15432" s="12">
        <f>IF($A15432="","",IF(ISNUMBER($A15432),$A15432,IFERROR(DATEVALUE($A15432),"")))</f>
        <v/>
      </c>
      <c r="F15432" s="12">
        <f>IF($B15432="","",IF(ISNUMBER($B15432),HOUR($B15432)*2+MINUTE($B15432)/30,IFERROR(VALUE(LEFT($B15432,FIND(":",$B15432)-1))*2+VALUE(MID($B15432,FIND(":",$B15432)+1,2))/30,"")))</f>
        <v/>
      </c>
      <c r="G15432" s="12">
        <f>IF($E15432="","",IF(WEEKDAY($E15432,2)&lt;6,1,0))</f>
        <v/>
      </c>
      <c r="H15432" s="12">
        <f>IF(OR($E15432="",$F15432=""),"",IF(AND($G15432=1,$F15432&gt;='Working Hours'!$C$8,$F15432&lt;'Working Hours'!$C$9),1,0))</f>
        <v/>
      </c>
    </row>
    <row r="15433">
      <c r="A15433" s="11" t="n"/>
      <c r="B15433" s="11" t="n"/>
      <c r="C15433" s="11" t="n"/>
      <c r="E15433" s="12">
        <f>IF($A15433="","",IF(ISNUMBER($A15433),$A15433,IFERROR(DATEVALUE($A15433),"")))</f>
        <v/>
      </c>
      <c r="F15433" s="12">
        <f>IF($B15433="","",IF(ISNUMBER($B15433),HOUR($B15433)*2+MINUTE($B15433)/30,IFERROR(VALUE(LEFT($B15433,FIND(":",$B15433)-1))*2+VALUE(MID($B15433,FIND(":",$B15433)+1,2))/30,"")))</f>
        <v/>
      </c>
      <c r="G15433" s="12">
        <f>IF($E15433="","",IF(WEEKDAY($E15433,2)&lt;6,1,0))</f>
        <v/>
      </c>
      <c r="H15433" s="12">
        <f>IF(OR($E15433="",$F15433=""),"",IF(AND($G15433=1,$F15433&gt;='Working Hours'!$C$8,$F15433&lt;'Working Hours'!$C$9),1,0))</f>
        <v/>
      </c>
    </row>
    <row r="15434">
      <c r="A15434" s="11" t="n"/>
      <c r="B15434" s="11" t="n"/>
      <c r="C15434" s="11" t="n"/>
      <c r="E15434" s="12">
        <f>IF($A15434="","",IF(ISNUMBER($A15434),$A15434,IFERROR(DATEVALUE($A15434),"")))</f>
        <v/>
      </c>
      <c r="F15434" s="12">
        <f>IF($B15434="","",IF(ISNUMBER($B15434),HOUR($B15434)*2+MINUTE($B15434)/30,IFERROR(VALUE(LEFT($B15434,FIND(":",$B15434)-1))*2+VALUE(MID($B15434,FIND(":",$B15434)+1,2))/30,"")))</f>
        <v/>
      </c>
      <c r="G15434" s="12">
        <f>IF($E15434="","",IF(WEEKDAY($E15434,2)&lt;6,1,0))</f>
        <v/>
      </c>
      <c r="H15434" s="12">
        <f>IF(OR($E15434="",$F15434=""),"",IF(AND($G15434=1,$F15434&gt;='Working Hours'!$C$8,$F15434&lt;'Working Hours'!$C$9),1,0))</f>
        <v/>
      </c>
    </row>
    <row r="15435">
      <c r="A15435" s="11" t="n"/>
      <c r="B15435" s="11" t="n"/>
      <c r="C15435" s="11" t="n"/>
      <c r="E15435" s="12">
        <f>IF($A15435="","",IF(ISNUMBER($A15435),$A15435,IFERROR(DATEVALUE($A15435),"")))</f>
        <v/>
      </c>
      <c r="F15435" s="12">
        <f>IF($B15435="","",IF(ISNUMBER($B15435),HOUR($B15435)*2+MINUTE($B15435)/30,IFERROR(VALUE(LEFT($B15435,FIND(":",$B15435)-1))*2+VALUE(MID($B15435,FIND(":",$B15435)+1,2))/30,"")))</f>
        <v/>
      </c>
      <c r="G15435" s="12">
        <f>IF($E15435="","",IF(WEEKDAY($E15435,2)&lt;6,1,0))</f>
        <v/>
      </c>
      <c r="H15435" s="12">
        <f>IF(OR($E15435="",$F15435=""),"",IF(AND($G15435=1,$F15435&gt;='Working Hours'!$C$8,$F15435&lt;'Working Hours'!$C$9),1,0))</f>
        <v/>
      </c>
    </row>
    <row r="15436">
      <c r="A15436" s="11" t="n"/>
      <c r="B15436" s="11" t="n"/>
      <c r="C15436" s="11" t="n"/>
      <c r="E15436" s="12">
        <f>IF($A15436="","",IF(ISNUMBER($A15436),$A15436,IFERROR(DATEVALUE($A15436),"")))</f>
        <v/>
      </c>
      <c r="F15436" s="12">
        <f>IF($B15436="","",IF(ISNUMBER($B15436),HOUR($B15436)*2+MINUTE($B15436)/30,IFERROR(VALUE(LEFT($B15436,FIND(":",$B15436)-1))*2+VALUE(MID($B15436,FIND(":",$B15436)+1,2))/30,"")))</f>
        <v/>
      </c>
      <c r="G15436" s="12">
        <f>IF($E15436="","",IF(WEEKDAY($E15436,2)&lt;6,1,0))</f>
        <v/>
      </c>
      <c r="H15436" s="12">
        <f>IF(OR($E15436="",$F15436=""),"",IF(AND($G15436=1,$F15436&gt;='Working Hours'!$C$8,$F15436&lt;'Working Hours'!$C$9),1,0))</f>
        <v/>
      </c>
    </row>
    <row r="15437">
      <c r="A15437" s="11" t="n"/>
      <c r="B15437" s="11" t="n"/>
      <c r="C15437" s="11" t="n"/>
      <c r="E15437" s="12">
        <f>IF($A15437="","",IF(ISNUMBER($A15437),$A15437,IFERROR(DATEVALUE($A15437),"")))</f>
        <v/>
      </c>
      <c r="F15437" s="12">
        <f>IF($B15437="","",IF(ISNUMBER($B15437),HOUR($B15437)*2+MINUTE($B15437)/30,IFERROR(VALUE(LEFT($B15437,FIND(":",$B15437)-1))*2+VALUE(MID($B15437,FIND(":",$B15437)+1,2))/30,"")))</f>
        <v/>
      </c>
      <c r="G15437" s="12">
        <f>IF($E15437="","",IF(WEEKDAY($E15437,2)&lt;6,1,0))</f>
        <v/>
      </c>
      <c r="H15437" s="12">
        <f>IF(OR($E15437="",$F15437=""),"",IF(AND($G15437=1,$F15437&gt;='Working Hours'!$C$8,$F15437&lt;'Working Hours'!$C$9),1,0))</f>
        <v/>
      </c>
    </row>
    <row r="15438">
      <c r="A15438" s="11" t="n"/>
      <c r="B15438" s="11" t="n"/>
      <c r="C15438" s="11" t="n"/>
      <c r="E15438" s="12">
        <f>IF($A15438="","",IF(ISNUMBER($A15438),$A15438,IFERROR(DATEVALUE($A15438),"")))</f>
        <v/>
      </c>
      <c r="F15438" s="12">
        <f>IF($B15438="","",IF(ISNUMBER($B15438),HOUR($B15438)*2+MINUTE($B15438)/30,IFERROR(VALUE(LEFT($B15438,FIND(":",$B15438)-1))*2+VALUE(MID($B15438,FIND(":",$B15438)+1,2))/30,"")))</f>
        <v/>
      </c>
      <c r="G15438" s="12">
        <f>IF($E15438="","",IF(WEEKDAY($E15438,2)&lt;6,1,0))</f>
        <v/>
      </c>
      <c r="H15438" s="12">
        <f>IF(OR($E15438="",$F15438=""),"",IF(AND($G15438=1,$F15438&gt;='Working Hours'!$C$8,$F15438&lt;'Working Hours'!$C$9),1,0))</f>
        <v/>
      </c>
    </row>
    <row r="15439">
      <c r="A15439" s="11" t="n"/>
      <c r="B15439" s="11" t="n"/>
      <c r="C15439" s="11" t="n"/>
      <c r="E15439" s="12">
        <f>IF($A15439="","",IF(ISNUMBER($A15439),$A15439,IFERROR(DATEVALUE($A15439),"")))</f>
        <v/>
      </c>
      <c r="F15439" s="12">
        <f>IF($B15439="","",IF(ISNUMBER($B15439),HOUR($B15439)*2+MINUTE($B15439)/30,IFERROR(VALUE(LEFT($B15439,FIND(":",$B15439)-1))*2+VALUE(MID($B15439,FIND(":",$B15439)+1,2))/30,"")))</f>
        <v/>
      </c>
      <c r="G15439" s="12">
        <f>IF($E15439="","",IF(WEEKDAY($E15439,2)&lt;6,1,0))</f>
        <v/>
      </c>
      <c r="H15439" s="12">
        <f>IF(OR($E15439="",$F15439=""),"",IF(AND($G15439=1,$F15439&gt;='Working Hours'!$C$8,$F15439&lt;'Working Hours'!$C$9),1,0))</f>
        <v/>
      </c>
    </row>
    <row r="15440">
      <c r="A15440" s="11" t="n"/>
      <c r="B15440" s="11" t="n"/>
      <c r="C15440" s="11" t="n"/>
      <c r="E15440" s="12">
        <f>IF($A15440="","",IF(ISNUMBER($A15440),$A15440,IFERROR(DATEVALUE($A15440),"")))</f>
        <v/>
      </c>
      <c r="F15440" s="12">
        <f>IF($B15440="","",IF(ISNUMBER($B15440),HOUR($B15440)*2+MINUTE($B15440)/30,IFERROR(VALUE(LEFT($B15440,FIND(":",$B15440)-1))*2+VALUE(MID($B15440,FIND(":",$B15440)+1,2))/30,"")))</f>
        <v/>
      </c>
      <c r="G15440" s="12">
        <f>IF($E15440="","",IF(WEEKDAY($E15440,2)&lt;6,1,0))</f>
        <v/>
      </c>
      <c r="H15440" s="12">
        <f>IF(OR($E15440="",$F15440=""),"",IF(AND($G15440=1,$F15440&gt;='Working Hours'!$C$8,$F15440&lt;'Working Hours'!$C$9),1,0))</f>
        <v/>
      </c>
    </row>
    <row r="15441">
      <c r="A15441" s="11" t="n"/>
      <c r="B15441" s="11" t="n"/>
      <c r="C15441" s="11" t="n"/>
      <c r="E15441" s="12">
        <f>IF($A15441="","",IF(ISNUMBER($A15441),$A15441,IFERROR(DATEVALUE($A15441),"")))</f>
        <v/>
      </c>
      <c r="F15441" s="12">
        <f>IF($B15441="","",IF(ISNUMBER($B15441),HOUR($B15441)*2+MINUTE($B15441)/30,IFERROR(VALUE(LEFT($B15441,FIND(":",$B15441)-1))*2+VALUE(MID($B15441,FIND(":",$B15441)+1,2))/30,"")))</f>
        <v/>
      </c>
      <c r="G15441" s="12">
        <f>IF($E15441="","",IF(WEEKDAY($E15441,2)&lt;6,1,0))</f>
        <v/>
      </c>
      <c r="H15441" s="12">
        <f>IF(OR($E15441="",$F15441=""),"",IF(AND($G15441=1,$F15441&gt;='Working Hours'!$C$8,$F15441&lt;'Working Hours'!$C$9),1,0))</f>
        <v/>
      </c>
    </row>
    <row r="15442">
      <c r="A15442" s="11" t="n"/>
      <c r="B15442" s="11" t="n"/>
      <c r="C15442" s="11" t="n"/>
      <c r="E15442" s="12">
        <f>IF($A15442="","",IF(ISNUMBER($A15442),$A15442,IFERROR(DATEVALUE($A15442),"")))</f>
        <v/>
      </c>
      <c r="F15442" s="12">
        <f>IF($B15442="","",IF(ISNUMBER($B15442),HOUR($B15442)*2+MINUTE($B15442)/30,IFERROR(VALUE(LEFT($B15442,FIND(":",$B15442)-1))*2+VALUE(MID($B15442,FIND(":",$B15442)+1,2))/30,"")))</f>
        <v/>
      </c>
      <c r="G15442" s="12">
        <f>IF($E15442="","",IF(WEEKDAY($E15442,2)&lt;6,1,0))</f>
        <v/>
      </c>
      <c r="H15442" s="12">
        <f>IF(OR($E15442="",$F15442=""),"",IF(AND($G15442=1,$F15442&gt;='Working Hours'!$C$8,$F15442&lt;'Working Hours'!$C$9),1,0))</f>
        <v/>
      </c>
    </row>
    <row r="15443">
      <c r="A15443" s="11" t="n"/>
      <c r="B15443" s="11" t="n"/>
      <c r="C15443" s="11" t="n"/>
      <c r="E15443" s="12">
        <f>IF($A15443="","",IF(ISNUMBER($A15443),$A15443,IFERROR(DATEVALUE($A15443),"")))</f>
        <v/>
      </c>
      <c r="F15443" s="12">
        <f>IF($B15443="","",IF(ISNUMBER($B15443),HOUR($B15443)*2+MINUTE($B15443)/30,IFERROR(VALUE(LEFT($B15443,FIND(":",$B15443)-1))*2+VALUE(MID($B15443,FIND(":",$B15443)+1,2))/30,"")))</f>
        <v/>
      </c>
      <c r="G15443" s="12">
        <f>IF($E15443="","",IF(WEEKDAY($E15443,2)&lt;6,1,0))</f>
        <v/>
      </c>
      <c r="H15443" s="12">
        <f>IF(OR($E15443="",$F15443=""),"",IF(AND($G15443=1,$F15443&gt;='Working Hours'!$C$8,$F15443&lt;'Working Hours'!$C$9),1,0))</f>
        <v/>
      </c>
    </row>
    <row r="15444">
      <c r="A15444" s="11" t="n"/>
      <c r="B15444" s="11" t="n"/>
      <c r="C15444" s="11" t="n"/>
      <c r="E15444" s="12">
        <f>IF($A15444="","",IF(ISNUMBER($A15444),$A15444,IFERROR(DATEVALUE($A15444),"")))</f>
        <v/>
      </c>
      <c r="F15444" s="12">
        <f>IF($B15444="","",IF(ISNUMBER($B15444),HOUR($B15444)*2+MINUTE($B15444)/30,IFERROR(VALUE(LEFT($B15444,FIND(":",$B15444)-1))*2+VALUE(MID($B15444,FIND(":",$B15444)+1,2))/30,"")))</f>
        <v/>
      </c>
      <c r="G15444" s="12">
        <f>IF($E15444="","",IF(WEEKDAY($E15444,2)&lt;6,1,0))</f>
        <v/>
      </c>
      <c r="H15444" s="12">
        <f>IF(OR($E15444="",$F15444=""),"",IF(AND($G15444=1,$F15444&gt;='Working Hours'!$C$8,$F15444&lt;'Working Hours'!$C$9),1,0))</f>
        <v/>
      </c>
    </row>
    <row r="15445">
      <c r="A15445" s="11" t="n"/>
      <c r="B15445" s="11" t="n"/>
      <c r="C15445" s="11" t="n"/>
      <c r="E15445" s="12">
        <f>IF($A15445="","",IF(ISNUMBER($A15445),$A15445,IFERROR(DATEVALUE($A15445),"")))</f>
        <v/>
      </c>
      <c r="F15445" s="12">
        <f>IF($B15445="","",IF(ISNUMBER($B15445),HOUR($B15445)*2+MINUTE($B15445)/30,IFERROR(VALUE(LEFT($B15445,FIND(":",$B15445)-1))*2+VALUE(MID($B15445,FIND(":",$B15445)+1,2))/30,"")))</f>
        <v/>
      </c>
      <c r="G15445" s="12">
        <f>IF($E15445="","",IF(WEEKDAY($E15445,2)&lt;6,1,0))</f>
        <v/>
      </c>
      <c r="H15445" s="12">
        <f>IF(OR($E15445="",$F15445=""),"",IF(AND($G15445=1,$F15445&gt;='Working Hours'!$C$8,$F15445&lt;'Working Hours'!$C$9),1,0))</f>
        <v/>
      </c>
    </row>
    <row r="15446">
      <c r="A15446" s="11" t="n"/>
      <c r="B15446" s="11" t="n"/>
      <c r="C15446" s="11" t="n"/>
      <c r="E15446" s="12">
        <f>IF($A15446="","",IF(ISNUMBER($A15446),$A15446,IFERROR(DATEVALUE($A15446),"")))</f>
        <v/>
      </c>
      <c r="F15446" s="12">
        <f>IF($B15446="","",IF(ISNUMBER($B15446),HOUR($B15446)*2+MINUTE($B15446)/30,IFERROR(VALUE(LEFT($B15446,FIND(":",$B15446)-1))*2+VALUE(MID($B15446,FIND(":",$B15446)+1,2))/30,"")))</f>
        <v/>
      </c>
      <c r="G15446" s="12">
        <f>IF($E15446="","",IF(WEEKDAY($E15446,2)&lt;6,1,0))</f>
        <v/>
      </c>
      <c r="H15446" s="12">
        <f>IF(OR($E15446="",$F15446=""),"",IF(AND($G15446=1,$F15446&gt;='Working Hours'!$C$8,$F15446&lt;'Working Hours'!$C$9),1,0))</f>
        <v/>
      </c>
    </row>
    <row r="15447">
      <c r="A15447" s="11" t="n"/>
      <c r="B15447" s="11" t="n"/>
      <c r="C15447" s="11" t="n"/>
      <c r="E15447" s="12">
        <f>IF($A15447="","",IF(ISNUMBER($A15447),$A15447,IFERROR(DATEVALUE($A15447),"")))</f>
        <v/>
      </c>
      <c r="F15447" s="12">
        <f>IF($B15447="","",IF(ISNUMBER($B15447),HOUR($B15447)*2+MINUTE($B15447)/30,IFERROR(VALUE(LEFT($B15447,FIND(":",$B15447)-1))*2+VALUE(MID($B15447,FIND(":",$B15447)+1,2))/30,"")))</f>
        <v/>
      </c>
      <c r="G15447" s="12">
        <f>IF($E15447="","",IF(WEEKDAY($E15447,2)&lt;6,1,0))</f>
        <v/>
      </c>
      <c r="H15447" s="12">
        <f>IF(OR($E15447="",$F15447=""),"",IF(AND($G15447=1,$F15447&gt;='Working Hours'!$C$8,$F15447&lt;'Working Hours'!$C$9),1,0))</f>
        <v/>
      </c>
    </row>
    <row r="15448">
      <c r="A15448" s="11" t="n"/>
      <c r="B15448" s="11" t="n"/>
      <c r="C15448" s="11" t="n"/>
      <c r="E15448" s="12">
        <f>IF($A15448="","",IF(ISNUMBER($A15448),$A15448,IFERROR(DATEVALUE($A15448),"")))</f>
        <v/>
      </c>
      <c r="F15448" s="12">
        <f>IF($B15448="","",IF(ISNUMBER($B15448),HOUR($B15448)*2+MINUTE($B15448)/30,IFERROR(VALUE(LEFT($B15448,FIND(":",$B15448)-1))*2+VALUE(MID($B15448,FIND(":",$B15448)+1,2))/30,"")))</f>
        <v/>
      </c>
      <c r="G15448" s="12">
        <f>IF($E15448="","",IF(WEEKDAY($E15448,2)&lt;6,1,0))</f>
        <v/>
      </c>
      <c r="H15448" s="12">
        <f>IF(OR($E15448="",$F15448=""),"",IF(AND($G15448=1,$F15448&gt;='Working Hours'!$C$8,$F15448&lt;'Working Hours'!$C$9),1,0))</f>
        <v/>
      </c>
    </row>
    <row r="15449">
      <c r="A15449" s="11" t="n"/>
      <c r="B15449" s="11" t="n"/>
      <c r="C15449" s="11" t="n"/>
      <c r="E15449" s="12">
        <f>IF($A15449="","",IF(ISNUMBER($A15449),$A15449,IFERROR(DATEVALUE($A15449),"")))</f>
        <v/>
      </c>
      <c r="F15449" s="12">
        <f>IF($B15449="","",IF(ISNUMBER($B15449),HOUR($B15449)*2+MINUTE($B15449)/30,IFERROR(VALUE(LEFT($B15449,FIND(":",$B15449)-1))*2+VALUE(MID($B15449,FIND(":",$B15449)+1,2))/30,"")))</f>
        <v/>
      </c>
      <c r="G15449" s="12">
        <f>IF($E15449="","",IF(WEEKDAY($E15449,2)&lt;6,1,0))</f>
        <v/>
      </c>
      <c r="H15449" s="12">
        <f>IF(OR($E15449="",$F15449=""),"",IF(AND($G15449=1,$F15449&gt;='Working Hours'!$C$8,$F15449&lt;'Working Hours'!$C$9),1,0))</f>
        <v/>
      </c>
    </row>
    <row r="15450">
      <c r="A15450" s="11" t="n"/>
      <c r="B15450" s="11" t="n"/>
      <c r="C15450" s="11" t="n"/>
      <c r="E15450" s="12">
        <f>IF($A15450="","",IF(ISNUMBER($A15450),$A15450,IFERROR(DATEVALUE($A15450),"")))</f>
        <v/>
      </c>
      <c r="F15450" s="12">
        <f>IF($B15450="","",IF(ISNUMBER($B15450),HOUR($B15450)*2+MINUTE($B15450)/30,IFERROR(VALUE(LEFT($B15450,FIND(":",$B15450)-1))*2+VALUE(MID($B15450,FIND(":",$B15450)+1,2))/30,"")))</f>
        <v/>
      </c>
      <c r="G15450" s="12">
        <f>IF($E15450="","",IF(WEEKDAY($E15450,2)&lt;6,1,0))</f>
        <v/>
      </c>
      <c r="H15450" s="12">
        <f>IF(OR($E15450="",$F15450=""),"",IF(AND($G15450=1,$F15450&gt;='Working Hours'!$C$8,$F15450&lt;'Working Hours'!$C$9),1,0))</f>
        <v/>
      </c>
    </row>
    <row r="15451">
      <c r="A15451" s="11" t="n"/>
      <c r="B15451" s="11" t="n"/>
      <c r="C15451" s="11" t="n"/>
      <c r="E15451" s="12">
        <f>IF($A15451="","",IF(ISNUMBER($A15451),$A15451,IFERROR(DATEVALUE($A15451),"")))</f>
        <v/>
      </c>
      <c r="F15451" s="12">
        <f>IF($B15451="","",IF(ISNUMBER($B15451),HOUR($B15451)*2+MINUTE($B15451)/30,IFERROR(VALUE(LEFT($B15451,FIND(":",$B15451)-1))*2+VALUE(MID($B15451,FIND(":",$B15451)+1,2))/30,"")))</f>
        <v/>
      </c>
      <c r="G15451" s="12">
        <f>IF($E15451="","",IF(WEEKDAY($E15451,2)&lt;6,1,0))</f>
        <v/>
      </c>
      <c r="H15451" s="12">
        <f>IF(OR($E15451="",$F15451=""),"",IF(AND($G15451=1,$F15451&gt;='Working Hours'!$C$8,$F15451&lt;'Working Hours'!$C$9),1,0))</f>
        <v/>
      </c>
    </row>
    <row r="15452">
      <c r="A15452" s="11" t="n"/>
      <c r="B15452" s="11" t="n"/>
      <c r="C15452" s="11" t="n"/>
      <c r="E15452" s="12">
        <f>IF($A15452="","",IF(ISNUMBER($A15452),$A15452,IFERROR(DATEVALUE($A15452),"")))</f>
        <v/>
      </c>
      <c r="F15452" s="12">
        <f>IF($B15452="","",IF(ISNUMBER($B15452),HOUR($B15452)*2+MINUTE($B15452)/30,IFERROR(VALUE(LEFT($B15452,FIND(":",$B15452)-1))*2+VALUE(MID($B15452,FIND(":",$B15452)+1,2))/30,"")))</f>
        <v/>
      </c>
      <c r="G15452" s="12">
        <f>IF($E15452="","",IF(WEEKDAY($E15452,2)&lt;6,1,0))</f>
        <v/>
      </c>
      <c r="H15452" s="12">
        <f>IF(OR($E15452="",$F15452=""),"",IF(AND($G15452=1,$F15452&gt;='Working Hours'!$C$8,$F15452&lt;'Working Hours'!$C$9),1,0))</f>
        <v/>
      </c>
    </row>
    <row r="15453">
      <c r="A15453" s="11" t="n"/>
      <c r="B15453" s="11" t="n"/>
      <c r="C15453" s="11" t="n"/>
      <c r="E15453" s="12">
        <f>IF($A15453="","",IF(ISNUMBER($A15453),$A15453,IFERROR(DATEVALUE($A15453),"")))</f>
        <v/>
      </c>
      <c r="F15453" s="12">
        <f>IF($B15453="","",IF(ISNUMBER($B15453),HOUR($B15453)*2+MINUTE($B15453)/30,IFERROR(VALUE(LEFT($B15453,FIND(":",$B15453)-1))*2+VALUE(MID($B15453,FIND(":",$B15453)+1,2))/30,"")))</f>
        <v/>
      </c>
      <c r="G15453" s="12">
        <f>IF($E15453="","",IF(WEEKDAY($E15453,2)&lt;6,1,0))</f>
        <v/>
      </c>
      <c r="H15453" s="12">
        <f>IF(OR($E15453="",$F15453=""),"",IF(AND($G15453=1,$F15453&gt;='Working Hours'!$C$8,$F15453&lt;'Working Hours'!$C$9),1,0))</f>
        <v/>
      </c>
    </row>
    <row r="15454">
      <c r="A15454" s="11" t="n"/>
      <c r="B15454" s="11" t="n"/>
      <c r="C15454" s="11" t="n"/>
      <c r="E15454" s="12">
        <f>IF($A15454="","",IF(ISNUMBER($A15454),$A15454,IFERROR(DATEVALUE($A15454),"")))</f>
        <v/>
      </c>
      <c r="F15454" s="12">
        <f>IF($B15454="","",IF(ISNUMBER($B15454),HOUR($B15454)*2+MINUTE($B15454)/30,IFERROR(VALUE(LEFT($B15454,FIND(":",$B15454)-1))*2+VALUE(MID($B15454,FIND(":",$B15454)+1,2))/30,"")))</f>
        <v/>
      </c>
      <c r="G15454" s="12">
        <f>IF($E15454="","",IF(WEEKDAY($E15454,2)&lt;6,1,0))</f>
        <v/>
      </c>
      <c r="H15454" s="12">
        <f>IF(OR($E15454="",$F15454=""),"",IF(AND($G15454=1,$F15454&gt;='Working Hours'!$C$8,$F15454&lt;'Working Hours'!$C$9),1,0))</f>
        <v/>
      </c>
    </row>
    <row r="15455">
      <c r="A15455" s="11" t="n"/>
      <c r="B15455" s="11" t="n"/>
      <c r="C15455" s="11" t="n"/>
      <c r="E15455" s="12">
        <f>IF($A15455="","",IF(ISNUMBER($A15455),$A15455,IFERROR(DATEVALUE($A15455),"")))</f>
        <v/>
      </c>
      <c r="F15455" s="12">
        <f>IF($B15455="","",IF(ISNUMBER($B15455),HOUR($B15455)*2+MINUTE($B15455)/30,IFERROR(VALUE(LEFT($B15455,FIND(":",$B15455)-1))*2+VALUE(MID($B15455,FIND(":",$B15455)+1,2))/30,"")))</f>
        <v/>
      </c>
      <c r="G15455" s="12">
        <f>IF($E15455="","",IF(WEEKDAY($E15455,2)&lt;6,1,0))</f>
        <v/>
      </c>
      <c r="H15455" s="12">
        <f>IF(OR($E15455="",$F15455=""),"",IF(AND($G15455=1,$F15455&gt;='Working Hours'!$C$8,$F15455&lt;'Working Hours'!$C$9),1,0))</f>
        <v/>
      </c>
    </row>
    <row r="15456">
      <c r="A15456" s="11" t="n"/>
      <c r="B15456" s="11" t="n"/>
      <c r="C15456" s="11" t="n"/>
      <c r="E15456" s="12">
        <f>IF($A15456="","",IF(ISNUMBER($A15456),$A15456,IFERROR(DATEVALUE($A15456),"")))</f>
        <v/>
      </c>
      <c r="F15456" s="12">
        <f>IF($B15456="","",IF(ISNUMBER($B15456),HOUR($B15456)*2+MINUTE($B15456)/30,IFERROR(VALUE(LEFT($B15456,FIND(":",$B15456)-1))*2+VALUE(MID($B15456,FIND(":",$B15456)+1,2))/30,"")))</f>
        <v/>
      </c>
      <c r="G15456" s="12">
        <f>IF($E15456="","",IF(WEEKDAY($E15456,2)&lt;6,1,0))</f>
        <v/>
      </c>
      <c r="H15456" s="12">
        <f>IF(OR($E15456="",$F15456=""),"",IF(AND($G15456=1,$F15456&gt;='Working Hours'!$C$8,$F15456&lt;'Working Hours'!$C$9),1,0))</f>
        <v/>
      </c>
    </row>
    <row r="15457">
      <c r="A15457" s="11" t="n"/>
      <c r="B15457" s="11" t="n"/>
      <c r="C15457" s="11" t="n"/>
      <c r="E15457" s="12">
        <f>IF($A15457="","",IF(ISNUMBER($A15457),$A15457,IFERROR(DATEVALUE($A15457),"")))</f>
        <v/>
      </c>
      <c r="F15457" s="12">
        <f>IF($B15457="","",IF(ISNUMBER($B15457),HOUR($B15457)*2+MINUTE($B15457)/30,IFERROR(VALUE(LEFT($B15457,FIND(":",$B15457)-1))*2+VALUE(MID($B15457,FIND(":",$B15457)+1,2))/30,"")))</f>
        <v/>
      </c>
      <c r="G15457" s="12">
        <f>IF($E15457="","",IF(WEEKDAY($E15457,2)&lt;6,1,0))</f>
        <v/>
      </c>
      <c r="H15457" s="12">
        <f>IF(OR($E15457="",$F15457=""),"",IF(AND($G15457=1,$F15457&gt;='Working Hours'!$C$8,$F15457&lt;'Working Hours'!$C$9),1,0))</f>
        <v/>
      </c>
    </row>
    <row r="15458">
      <c r="A15458" s="11" t="n"/>
      <c r="B15458" s="11" t="n"/>
      <c r="C15458" s="11" t="n"/>
      <c r="E15458" s="12">
        <f>IF($A15458="","",IF(ISNUMBER($A15458),$A15458,IFERROR(DATEVALUE($A15458),"")))</f>
        <v/>
      </c>
      <c r="F15458" s="12">
        <f>IF($B15458="","",IF(ISNUMBER($B15458),HOUR($B15458)*2+MINUTE($B15458)/30,IFERROR(VALUE(LEFT($B15458,FIND(":",$B15458)-1))*2+VALUE(MID($B15458,FIND(":",$B15458)+1,2))/30,"")))</f>
        <v/>
      </c>
      <c r="G15458" s="12">
        <f>IF($E15458="","",IF(WEEKDAY($E15458,2)&lt;6,1,0))</f>
        <v/>
      </c>
      <c r="H15458" s="12">
        <f>IF(OR($E15458="",$F15458=""),"",IF(AND($G15458=1,$F15458&gt;='Working Hours'!$C$8,$F15458&lt;'Working Hours'!$C$9),1,0))</f>
        <v/>
      </c>
    </row>
    <row r="15459">
      <c r="A15459" s="11" t="n"/>
      <c r="B15459" s="11" t="n"/>
      <c r="C15459" s="11" t="n"/>
      <c r="E15459" s="12">
        <f>IF($A15459="","",IF(ISNUMBER($A15459),$A15459,IFERROR(DATEVALUE($A15459),"")))</f>
        <v/>
      </c>
      <c r="F15459" s="12">
        <f>IF($B15459="","",IF(ISNUMBER($B15459),HOUR($B15459)*2+MINUTE($B15459)/30,IFERROR(VALUE(LEFT($B15459,FIND(":",$B15459)-1))*2+VALUE(MID($B15459,FIND(":",$B15459)+1,2))/30,"")))</f>
        <v/>
      </c>
      <c r="G15459" s="12">
        <f>IF($E15459="","",IF(WEEKDAY($E15459,2)&lt;6,1,0))</f>
        <v/>
      </c>
      <c r="H15459" s="12">
        <f>IF(OR($E15459="",$F15459=""),"",IF(AND($G15459=1,$F15459&gt;='Working Hours'!$C$8,$F15459&lt;'Working Hours'!$C$9),1,0))</f>
        <v/>
      </c>
    </row>
    <row r="15460">
      <c r="A15460" s="11" t="n"/>
      <c r="B15460" s="11" t="n"/>
      <c r="C15460" s="11" t="n"/>
      <c r="E15460" s="12">
        <f>IF($A15460="","",IF(ISNUMBER($A15460),$A15460,IFERROR(DATEVALUE($A15460),"")))</f>
        <v/>
      </c>
      <c r="F15460" s="12">
        <f>IF($B15460="","",IF(ISNUMBER($B15460),HOUR($B15460)*2+MINUTE($B15460)/30,IFERROR(VALUE(LEFT($B15460,FIND(":",$B15460)-1))*2+VALUE(MID($B15460,FIND(":",$B15460)+1,2))/30,"")))</f>
        <v/>
      </c>
      <c r="G15460" s="12">
        <f>IF($E15460="","",IF(WEEKDAY($E15460,2)&lt;6,1,0))</f>
        <v/>
      </c>
      <c r="H15460" s="12">
        <f>IF(OR($E15460="",$F15460=""),"",IF(AND($G15460=1,$F15460&gt;='Working Hours'!$C$8,$F15460&lt;'Working Hours'!$C$9),1,0))</f>
        <v/>
      </c>
    </row>
    <row r="15461">
      <c r="A15461" s="11" t="n"/>
      <c r="B15461" s="11" t="n"/>
      <c r="C15461" s="11" t="n"/>
      <c r="E15461" s="12">
        <f>IF($A15461="","",IF(ISNUMBER($A15461),$A15461,IFERROR(DATEVALUE($A15461),"")))</f>
        <v/>
      </c>
      <c r="F15461" s="12">
        <f>IF($B15461="","",IF(ISNUMBER($B15461),HOUR($B15461)*2+MINUTE($B15461)/30,IFERROR(VALUE(LEFT($B15461,FIND(":",$B15461)-1))*2+VALUE(MID($B15461,FIND(":",$B15461)+1,2))/30,"")))</f>
        <v/>
      </c>
      <c r="G15461" s="12">
        <f>IF($E15461="","",IF(WEEKDAY($E15461,2)&lt;6,1,0))</f>
        <v/>
      </c>
      <c r="H15461" s="12">
        <f>IF(OR($E15461="",$F15461=""),"",IF(AND($G15461=1,$F15461&gt;='Working Hours'!$C$8,$F15461&lt;'Working Hours'!$C$9),1,0))</f>
        <v/>
      </c>
    </row>
    <row r="15462">
      <c r="A15462" s="11" t="n"/>
      <c r="B15462" s="11" t="n"/>
      <c r="C15462" s="11" t="n"/>
      <c r="E15462" s="12">
        <f>IF($A15462="","",IF(ISNUMBER($A15462),$A15462,IFERROR(DATEVALUE($A15462),"")))</f>
        <v/>
      </c>
      <c r="F15462" s="12">
        <f>IF($B15462="","",IF(ISNUMBER($B15462),HOUR($B15462)*2+MINUTE($B15462)/30,IFERROR(VALUE(LEFT($B15462,FIND(":",$B15462)-1))*2+VALUE(MID($B15462,FIND(":",$B15462)+1,2))/30,"")))</f>
        <v/>
      </c>
      <c r="G15462" s="12">
        <f>IF($E15462="","",IF(WEEKDAY($E15462,2)&lt;6,1,0))</f>
        <v/>
      </c>
      <c r="H15462" s="12">
        <f>IF(OR($E15462="",$F15462=""),"",IF(AND($G15462=1,$F15462&gt;='Working Hours'!$C$8,$F15462&lt;'Working Hours'!$C$9),1,0))</f>
        <v/>
      </c>
    </row>
    <row r="15463">
      <c r="A15463" s="11" t="n"/>
      <c r="B15463" s="11" t="n"/>
      <c r="C15463" s="11" t="n"/>
      <c r="E15463" s="12">
        <f>IF($A15463="","",IF(ISNUMBER($A15463),$A15463,IFERROR(DATEVALUE($A15463),"")))</f>
        <v/>
      </c>
      <c r="F15463" s="12">
        <f>IF($B15463="","",IF(ISNUMBER($B15463),HOUR($B15463)*2+MINUTE($B15463)/30,IFERROR(VALUE(LEFT($B15463,FIND(":",$B15463)-1))*2+VALUE(MID($B15463,FIND(":",$B15463)+1,2))/30,"")))</f>
        <v/>
      </c>
      <c r="G15463" s="12">
        <f>IF($E15463="","",IF(WEEKDAY($E15463,2)&lt;6,1,0))</f>
        <v/>
      </c>
      <c r="H15463" s="12">
        <f>IF(OR($E15463="",$F15463=""),"",IF(AND($G15463=1,$F15463&gt;='Working Hours'!$C$8,$F15463&lt;'Working Hours'!$C$9),1,0))</f>
        <v/>
      </c>
    </row>
    <row r="15464">
      <c r="A15464" s="11" t="n"/>
      <c r="B15464" s="11" t="n"/>
      <c r="C15464" s="11" t="n"/>
      <c r="E15464" s="12">
        <f>IF($A15464="","",IF(ISNUMBER($A15464),$A15464,IFERROR(DATEVALUE($A15464),"")))</f>
        <v/>
      </c>
      <c r="F15464" s="12">
        <f>IF($B15464="","",IF(ISNUMBER($B15464),HOUR($B15464)*2+MINUTE($B15464)/30,IFERROR(VALUE(LEFT($B15464,FIND(":",$B15464)-1))*2+VALUE(MID($B15464,FIND(":",$B15464)+1,2))/30,"")))</f>
        <v/>
      </c>
      <c r="G15464" s="12">
        <f>IF($E15464="","",IF(WEEKDAY($E15464,2)&lt;6,1,0))</f>
        <v/>
      </c>
      <c r="H15464" s="12">
        <f>IF(OR($E15464="",$F15464=""),"",IF(AND($G15464=1,$F15464&gt;='Working Hours'!$C$8,$F15464&lt;'Working Hours'!$C$9),1,0))</f>
        <v/>
      </c>
    </row>
    <row r="15465">
      <c r="A15465" s="11" t="n"/>
      <c r="B15465" s="11" t="n"/>
      <c r="C15465" s="11" t="n"/>
      <c r="E15465" s="12">
        <f>IF($A15465="","",IF(ISNUMBER($A15465),$A15465,IFERROR(DATEVALUE($A15465),"")))</f>
        <v/>
      </c>
      <c r="F15465" s="12">
        <f>IF($B15465="","",IF(ISNUMBER($B15465),HOUR($B15465)*2+MINUTE($B15465)/30,IFERROR(VALUE(LEFT($B15465,FIND(":",$B15465)-1))*2+VALUE(MID($B15465,FIND(":",$B15465)+1,2))/30,"")))</f>
        <v/>
      </c>
      <c r="G15465" s="12">
        <f>IF($E15465="","",IF(WEEKDAY($E15465,2)&lt;6,1,0))</f>
        <v/>
      </c>
      <c r="H15465" s="12">
        <f>IF(OR($E15465="",$F15465=""),"",IF(AND($G15465=1,$F15465&gt;='Working Hours'!$C$8,$F15465&lt;'Working Hours'!$C$9),1,0))</f>
        <v/>
      </c>
    </row>
    <row r="15466">
      <c r="A15466" s="11" t="n"/>
      <c r="B15466" s="11" t="n"/>
      <c r="C15466" s="11" t="n"/>
      <c r="E15466" s="12">
        <f>IF($A15466="","",IF(ISNUMBER($A15466),$A15466,IFERROR(DATEVALUE($A15466),"")))</f>
        <v/>
      </c>
      <c r="F15466" s="12">
        <f>IF($B15466="","",IF(ISNUMBER($B15466),HOUR($B15466)*2+MINUTE($B15466)/30,IFERROR(VALUE(LEFT($B15466,FIND(":",$B15466)-1))*2+VALUE(MID($B15466,FIND(":",$B15466)+1,2))/30,"")))</f>
        <v/>
      </c>
      <c r="G15466" s="12">
        <f>IF($E15466="","",IF(WEEKDAY($E15466,2)&lt;6,1,0))</f>
        <v/>
      </c>
      <c r="H15466" s="12">
        <f>IF(OR($E15466="",$F15466=""),"",IF(AND($G15466=1,$F15466&gt;='Working Hours'!$C$8,$F15466&lt;'Working Hours'!$C$9),1,0))</f>
        <v/>
      </c>
    </row>
    <row r="15467">
      <c r="A15467" s="11" t="n"/>
      <c r="B15467" s="11" t="n"/>
      <c r="C15467" s="11" t="n"/>
      <c r="E15467" s="12">
        <f>IF($A15467="","",IF(ISNUMBER($A15467),$A15467,IFERROR(DATEVALUE($A15467),"")))</f>
        <v/>
      </c>
      <c r="F15467" s="12">
        <f>IF($B15467="","",IF(ISNUMBER($B15467),HOUR($B15467)*2+MINUTE($B15467)/30,IFERROR(VALUE(LEFT($B15467,FIND(":",$B15467)-1))*2+VALUE(MID($B15467,FIND(":",$B15467)+1,2))/30,"")))</f>
        <v/>
      </c>
      <c r="G15467" s="12">
        <f>IF($E15467="","",IF(WEEKDAY($E15467,2)&lt;6,1,0))</f>
        <v/>
      </c>
      <c r="H15467" s="12">
        <f>IF(OR($E15467="",$F15467=""),"",IF(AND($G15467=1,$F15467&gt;='Working Hours'!$C$8,$F15467&lt;'Working Hours'!$C$9),1,0))</f>
        <v/>
      </c>
    </row>
    <row r="15468">
      <c r="A15468" s="11" t="n"/>
      <c r="B15468" s="11" t="n"/>
      <c r="C15468" s="11" t="n"/>
      <c r="E15468" s="12">
        <f>IF($A15468="","",IF(ISNUMBER($A15468),$A15468,IFERROR(DATEVALUE($A15468),"")))</f>
        <v/>
      </c>
      <c r="F15468" s="12">
        <f>IF($B15468="","",IF(ISNUMBER($B15468),HOUR($B15468)*2+MINUTE($B15468)/30,IFERROR(VALUE(LEFT($B15468,FIND(":",$B15468)-1))*2+VALUE(MID($B15468,FIND(":",$B15468)+1,2))/30,"")))</f>
        <v/>
      </c>
      <c r="G15468" s="12">
        <f>IF($E15468="","",IF(WEEKDAY($E15468,2)&lt;6,1,0))</f>
        <v/>
      </c>
      <c r="H15468" s="12">
        <f>IF(OR($E15468="",$F15468=""),"",IF(AND($G15468=1,$F15468&gt;='Working Hours'!$C$8,$F15468&lt;'Working Hours'!$C$9),1,0))</f>
        <v/>
      </c>
    </row>
    <row r="15469">
      <c r="A15469" s="11" t="n"/>
      <c r="B15469" s="11" t="n"/>
      <c r="C15469" s="11" t="n"/>
      <c r="E15469" s="12">
        <f>IF($A15469="","",IF(ISNUMBER($A15469),$A15469,IFERROR(DATEVALUE($A15469),"")))</f>
        <v/>
      </c>
      <c r="F15469" s="12">
        <f>IF($B15469="","",IF(ISNUMBER($B15469),HOUR($B15469)*2+MINUTE($B15469)/30,IFERROR(VALUE(LEFT($B15469,FIND(":",$B15469)-1))*2+VALUE(MID($B15469,FIND(":",$B15469)+1,2))/30,"")))</f>
        <v/>
      </c>
      <c r="G15469" s="12">
        <f>IF($E15469="","",IF(WEEKDAY($E15469,2)&lt;6,1,0))</f>
        <v/>
      </c>
      <c r="H15469" s="12">
        <f>IF(OR($E15469="",$F15469=""),"",IF(AND($G15469=1,$F15469&gt;='Working Hours'!$C$8,$F15469&lt;'Working Hours'!$C$9),1,0))</f>
        <v/>
      </c>
    </row>
    <row r="15470">
      <c r="A15470" s="11" t="n"/>
      <c r="B15470" s="11" t="n"/>
      <c r="C15470" s="11" t="n"/>
      <c r="E15470" s="12">
        <f>IF($A15470="","",IF(ISNUMBER($A15470),$A15470,IFERROR(DATEVALUE($A15470),"")))</f>
        <v/>
      </c>
      <c r="F15470" s="12">
        <f>IF($B15470="","",IF(ISNUMBER($B15470),HOUR($B15470)*2+MINUTE($B15470)/30,IFERROR(VALUE(LEFT($B15470,FIND(":",$B15470)-1))*2+VALUE(MID($B15470,FIND(":",$B15470)+1,2))/30,"")))</f>
        <v/>
      </c>
      <c r="G15470" s="12">
        <f>IF($E15470="","",IF(WEEKDAY($E15470,2)&lt;6,1,0))</f>
        <v/>
      </c>
      <c r="H15470" s="12">
        <f>IF(OR($E15470="",$F15470=""),"",IF(AND($G15470=1,$F15470&gt;='Working Hours'!$C$8,$F15470&lt;'Working Hours'!$C$9),1,0))</f>
        <v/>
      </c>
    </row>
    <row r="15471">
      <c r="A15471" s="11" t="n"/>
      <c r="B15471" s="11" t="n"/>
      <c r="C15471" s="11" t="n"/>
      <c r="E15471" s="12">
        <f>IF($A15471="","",IF(ISNUMBER($A15471),$A15471,IFERROR(DATEVALUE($A15471),"")))</f>
        <v/>
      </c>
      <c r="F15471" s="12">
        <f>IF($B15471="","",IF(ISNUMBER($B15471),HOUR($B15471)*2+MINUTE($B15471)/30,IFERROR(VALUE(LEFT($B15471,FIND(":",$B15471)-1))*2+VALUE(MID($B15471,FIND(":",$B15471)+1,2))/30,"")))</f>
        <v/>
      </c>
      <c r="G15471" s="12">
        <f>IF($E15471="","",IF(WEEKDAY($E15471,2)&lt;6,1,0))</f>
        <v/>
      </c>
      <c r="H15471" s="12">
        <f>IF(OR($E15471="",$F15471=""),"",IF(AND($G15471=1,$F15471&gt;='Working Hours'!$C$8,$F15471&lt;'Working Hours'!$C$9),1,0))</f>
        <v/>
      </c>
    </row>
    <row r="15472">
      <c r="A15472" s="11" t="n"/>
      <c r="B15472" s="11" t="n"/>
      <c r="C15472" s="11" t="n"/>
      <c r="E15472" s="12">
        <f>IF($A15472="","",IF(ISNUMBER($A15472),$A15472,IFERROR(DATEVALUE($A15472),"")))</f>
        <v/>
      </c>
      <c r="F15472" s="12">
        <f>IF($B15472="","",IF(ISNUMBER($B15472),HOUR($B15472)*2+MINUTE($B15472)/30,IFERROR(VALUE(LEFT($B15472,FIND(":",$B15472)-1))*2+VALUE(MID($B15472,FIND(":",$B15472)+1,2))/30,"")))</f>
        <v/>
      </c>
      <c r="G15472" s="12">
        <f>IF($E15472="","",IF(WEEKDAY($E15472,2)&lt;6,1,0))</f>
        <v/>
      </c>
      <c r="H15472" s="12">
        <f>IF(OR($E15472="",$F15472=""),"",IF(AND($G15472=1,$F15472&gt;='Working Hours'!$C$8,$F15472&lt;'Working Hours'!$C$9),1,0))</f>
        <v/>
      </c>
    </row>
    <row r="15473">
      <c r="A15473" s="11" t="n"/>
      <c r="B15473" s="11" t="n"/>
      <c r="C15473" s="11" t="n"/>
      <c r="E15473" s="12">
        <f>IF($A15473="","",IF(ISNUMBER($A15473),$A15473,IFERROR(DATEVALUE($A15473),"")))</f>
        <v/>
      </c>
      <c r="F15473" s="12">
        <f>IF($B15473="","",IF(ISNUMBER($B15473),HOUR($B15473)*2+MINUTE($B15473)/30,IFERROR(VALUE(LEFT($B15473,FIND(":",$B15473)-1))*2+VALUE(MID($B15473,FIND(":",$B15473)+1,2))/30,"")))</f>
        <v/>
      </c>
      <c r="G15473" s="12">
        <f>IF($E15473="","",IF(WEEKDAY($E15473,2)&lt;6,1,0))</f>
        <v/>
      </c>
      <c r="H15473" s="12">
        <f>IF(OR($E15473="",$F15473=""),"",IF(AND($G15473=1,$F15473&gt;='Working Hours'!$C$8,$F15473&lt;'Working Hours'!$C$9),1,0))</f>
        <v/>
      </c>
    </row>
    <row r="15474">
      <c r="A15474" s="11" t="n"/>
      <c r="B15474" s="11" t="n"/>
      <c r="C15474" s="11" t="n"/>
      <c r="E15474" s="12">
        <f>IF($A15474="","",IF(ISNUMBER($A15474),$A15474,IFERROR(DATEVALUE($A15474),"")))</f>
        <v/>
      </c>
      <c r="F15474" s="12">
        <f>IF($B15474="","",IF(ISNUMBER($B15474),HOUR($B15474)*2+MINUTE($B15474)/30,IFERROR(VALUE(LEFT($B15474,FIND(":",$B15474)-1))*2+VALUE(MID($B15474,FIND(":",$B15474)+1,2))/30,"")))</f>
        <v/>
      </c>
      <c r="G15474" s="12">
        <f>IF($E15474="","",IF(WEEKDAY($E15474,2)&lt;6,1,0))</f>
        <v/>
      </c>
      <c r="H15474" s="12">
        <f>IF(OR($E15474="",$F15474=""),"",IF(AND($G15474=1,$F15474&gt;='Working Hours'!$C$8,$F15474&lt;'Working Hours'!$C$9),1,0))</f>
        <v/>
      </c>
    </row>
    <row r="15475">
      <c r="A15475" s="11" t="n"/>
      <c r="B15475" s="11" t="n"/>
      <c r="C15475" s="11" t="n"/>
      <c r="E15475" s="12">
        <f>IF($A15475="","",IF(ISNUMBER($A15475),$A15475,IFERROR(DATEVALUE($A15475),"")))</f>
        <v/>
      </c>
      <c r="F15475" s="12">
        <f>IF($B15475="","",IF(ISNUMBER($B15475),HOUR($B15475)*2+MINUTE($B15475)/30,IFERROR(VALUE(LEFT($B15475,FIND(":",$B15475)-1))*2+VALUE(MID($B15475,FIND(":",$B15475)+1,2))/30,"")))</f>
        <v/>
      </c>
      <c r="G15475" s="12">
        <f>IF($E15475="","",IF(WEEKDAY($E15475,2)&lt;6,1,0))</f>
        <v/>
      </c>
      <c r="H15475" s="12">
        <f>IF(OR($E15475="",$F15475=""),"",IF(AND($G15475=1,$F15475&gt;='Working Hours'!$C$8,$F15475&lt;'Working Hours'!$C$9),1,0))</f>
        <v/>
      </c>
    </row>
    <row r="15476">
      <c r="A15476" s="11" t="n"/>
      <c r="B15476" s="11" t="n"/>
      <c r="C15476" s="11" t="n"/>
      <c r="E15476" s="12">
        <f>IF($A15476="","",IF(ISNUMBER($A15476),$A15476,IFERROR(DATEVALUE($A15476),"")))</f>
        <v/>
      </c>
      <c r="F15476" s="12">
        <f>IF($B15476="","",IF(ISNUMBER($B15476),HOUR($B15476)*2+MINUTE($B15476)/30,IFERROR(VALUE(LEFT($B15476,FIND(":",$B15476)-1))*2+VALUE(MID($B15476,FIND(":",$B15476)+1,2))/30,"")))</f>
        <v/>
      </c>
      <c r="G15476" s="12">
        <f>IF($E15476="","",IF(WEEKDAY($E15476,2)&lt;6,1,0))</f>
        <v/>
      </c>
      <c r="H15476" s="12">
        <f>IF(OR($E15476="",$F15476=""),"",IF(AND($G15476=1,$F15476&gt;='Working Hours'!$C$8,$F15476&lt;'Working Hours'!$C$9),1,0))</f>
        <v/>
      </c>
    </row>
    <row r="15477">
      <c r="A15477" s="11" t="n"/>
      <c r="B15477" s="11" t="n"/>
      <c r="C15477" s="11" t="n"/>
      <c r="E15477" s="12">
        <f>IF($A15477="","",IF(ISNUMBER($A15477),$A15477,IFERROR(DATEVALUE($A15477),"")))</f>
        <v/>
      </c>
      <c r="F15477" s="12">
        <f>IF($B15477="","",IF(ISNUMBER($B15477),HOUR($B15477)*2+MINUTE($B15477)/30,IFERROR(VALUE(LEFT($B15477,FIND(":",$B15477)-1))*2+VALUE(MID($B15477,FIND(":",$B15477)+1,2))/30,"")))</f>
        <v/>
      </c>
      <c r="G15477" s="12">
        <f>IF($E15477="","",IF(WEEKDAY($E15477,2)&lt;6,1,0))</f>
        <v/>
      </c>
      <c r="H15477" s="12">
        <f>IF(OR($E15477="",$F15477=""),"",IF(AND($G15477=1,$F15477&gt;='Working Hours'!$C$8,$F15477&lt;'Working Hours'!$C$9),1,0))</f>
        <v/>
      </c>
    </row>
    <row r="15478">
      <c r="A15478" s="11" t="n"/>
      <c r="B15478" s="11" t="n"/>
      <c r="C15478" s="11" t="n"/>
      <c r="E15478" s="12">
        <f>IF($A15478="","",IF(ISNUMBER($A15478),$A15478,IFERROR(DATEVALUE($A15478),"")))</f>
        <v/>
      </c>
      <c r="F15478" s="12">
        <f>IF($B15478="","",IF(ISNUMBER($B15478),HOUR($B15478)*2+MINUTE($B15478)/30,IFERROR(VALUE(LEFT($B15478,FIND(":",$B15478)-1))*2+VALUE(MID($B15478,FIND(":",$B15478)+1,2))/30,"")))</f>
        <v/>
      </c>
      <c r="G15478" s="12">
        <f>IF($E15478="","",IF(WEEKDAY($E15478,2)&lt;6,1,0))</f>
        <v/>
      </c>
      <c r="H15478" s="12">
        <f>IF(OR($E15478="",$F15478=""),"",IF(AND($G15478=1,$F15478&gt;='Working Hours'!$C$8,$F15478&lt;'Working Hours'!$C$9),1,0))</f>
        <v/>
      </c>
    </row>
    <row r="15479">
      <c r="A15479" s="11" t="n"/>
      <c r="B15479" s="11" t="n"/>
      <c r="C15479" s="11" t="n"/>
      <c r="E15479" s="12">
        <f>IF($A15479="","",IF(ISNUMBER($A15479),$A15479,IFERROR(DATEVALUE($A15479),"")))</f>
        <v/>
      </c>
      <c r="F15479" s="12">
        <f>IF($B15479="","",IF(ISNUMBER($B15479),HOUR($B15479)*2+MINUTE($B15479)/30,IFERROR(VALUE(LEFT($B15479,FIND(":",$B15479)-1))*2+VALUE(MID($B15479,FIND(":",$B15479)+1,2))/30,"")))</f>
        <v/>
      </c>
      <c r="G15479" s="12">
        <f>IF($E15479="","",IF(WEEKDAY($E15479,2)&lt;6,1,0))</f>
        <v/>
      </c>
      <c r="H15479" s="12">
        <f>IF(OR($E15479="",$F15479=""),"",IF(AND($G15479=1,$F15479&gt;='Working Hours'!$C$8,$F15479&lt;'Working Hours'!$C$9),1,0))</f>
        <v/>
      </c>
    </row>
    <row r="15480">
      <c r="A15480" s="11" t="n"/>
      <c r="B15480" s="11" t="n"/>
      <c r="C15480" s="11" t="n"/>
      <c r="E15480" s="12">
        <f>IF($A15480="","",IF(ISNUMBER($A15480),$A15480,IFERROR(DATEVALUE($A15480),"")))</f>
        <v/>
      </c>
      <c r="F15480" s="12">
        <f>IF($B15480="","",IF(ISNUMBER($B15480),HOUR($B15480)*2+MINUTE($B15480)/30,IFERROR(VALUE(LEFT($B15480,FIND(":",$B15480)-1))*2+VALUE(MID($B15480,FIND(":",$B15480)+1,2))/30,"")))</f>
        <v/>
      </c>
      <c r="G15480" s="12">
        <f>IF($E15480="","",IF(WEEKDAY($E15480,2)&lt;6,1,0))</f>
        <v/>
      </c>
      <c r="H15480" s="12">
        <f>IF(OR($E15480="",$F15480=""),"",IF(AND($G15480=1,$F15480&gt;='Working Hours'!$C$8,$F15480&lt;'Working Hours'!$C$9),1,0))</f>
        <v/>
      </c>
    </row>
    <row r="15481">
      <c r="A15481" s="11" t="n"/>
      <c r="B15481" s="11" t="n"/>
      <c r="C15481" s="11" t="n"/>
      <c r="E15481" s="12">
        <f>IF($A15481="","",IF(ISNUMBER($A15481),$A15481,IFERROR(DATEVALUE($A15481),"")))</f>
        <v/>
      </c>
      <c r="F15481" s="12">
        <f>IF($B15481="","",IF(ISNUMBER($B15481),HOUR($B15481)*2+MINUTE($B15481)/30,IFERROR(VALUE(LEFT($B15481,FIND(":",$B15481)-1))*2+VALUE(MID($B15481,FIND(":",$B15481)+1,2))/30,"")))</f>
        <v/>
      </c>
      <c r="G15481" s="12">
        <f>IF($E15481="","",IF(WEEKDAY($E15481,2)&lt;6,1,0))</f>
        <v/>
      </c>
      <c r="H15481" s="12">
        <f>IF(OR($E15481="",$F15481=""),"",IF(AND($G15481=1,$F15481&gt;='Working Hours'!$C$8,$F15481&lt;'Working Hours'!$C$9),1,0))</f>
        <v/>
      </c>
    </row>
    <row r="15482">
      <c r="A15482" s="11" t="n"/>
      <c r="B15482" s="11" t="n"/>
      <c r="C15482" s="11" t="n"/>
      <c r="E15482" s="12">
        <f>IF($A15482="","",IF(ISNUMBER($A15482),$A15482,IFERROR(DATEVALUE($A15482),"")))</f>
        <v/>
      </c>
      <c r="F15482" s="12">
        <f>IF($B15482="","",IF(ISNUMBER($B15482),HOUR($B15482)*2+MINUTE($B15482)/30,IFERROR(VALUE(LEFT($B15482,FIND(":",$B15482)-1))*2+VALUE(MID($B15482,FIND(":",$B15482)+1,2))/30,"")))</f>
        <v/>
      </c>
      <c r="G15482" s="12">
        <f>IF($E15482="","",IF(WEEKDAY($E15482,2)&lt;6,1,0))</f>
        <v/>
      </c>
      <c r="H15482" s="12">
        <f>IF(OR($E15482="",$F15482=""),"",IF(AND($G15482=1,$F15482&gt;='Working Hours'!$C$8,$F15482&lt;'Working Hours'!$C$9),1,0))</f>
        <v/>
      </c>
    </row>
    <row r="15483">
      <c r="A15483" s="11" t="n"/>
      <c r="B15483" s="11" t="n"/>
      <c r="C15483" s="11" t="n"/>
      <c r="E15483" s="12">
        <f>IF($A15483="","",IF(ISNUMBER($A15483),$A15483,IFERROR(DATEVALUE($A15483),"")))</f>
        <v/>
      </c>
      <c r="F15483" s="12">
        <f>IF($B15483="","",IF(ISNUMBER($B15483),HOUR($B15483)*2+MINUTE($B15483)/30,IFERROR(VALUE(LEFT($B15483,FIND(":",$B15483)-1))*2+VALUE(MID($B15483,FIND(":",$B15483)+1,2))/30,"")))</f>
        <v/>
      </c>
      <c r="G15483" s="12">
        <f>IF($E15483="","",IF(WEEKDAY($E15483,2)&lt;6,1,0))</f>
        <v/>
      </c>
      <c r="H15483" s="12">
        <f>IF(OR($E15483="",$F15483=""),"",IF(AND($G15483=1,$F15483&gt;='Working Hours'!$C$8,$F15483&lt;'Working Hours'!$C$9),1,0))</f>
        <v/>
      </c>
    </row>
    <row r="15484">
      <c r="A15484" s="11" t="n"/>
      <c r="B15484" s="11" t="n"/>
      <c r="C15484" s="11" t="n"/>
      <c r="E15484" s="12">
        <f>IF($A15484="","",IF(ISNUMBER($A15484),$A15484,IFERROR(DATEVALUE($A15484),"")))</f>
        <v/>
      </c>
      <c r="F15484" s="12">
        <f>IF($B15484="","",IF(ISNUMBER($B15484),HOUR($B15484)*2+MINUTE($B15484)/30,IFERROR(VALUE(LEFT($B15484,FIND(":",$B15484)-1))*2+VALUE(MID($B15484,FIND(":",$B15484)+1,2))/30,"")))</f>
        <v/>
      </c>
      <c r="G15484" s="12">
        <f>IF($E15484="","",IF(WEEKDAY($E15484,2)&lt;6,1,0))</f>
        <v/>
      </c>
      <c r="H15484" s="12">
        <f>IF(OR($E15484="",$F15484=""),"",IF(AND($G15484=1,$F15484&gt;='Working Hours'!$C$8,$F15484&lt;'Working Hours'!$C$9),1,0))</f>
        <v/>
      </c>
    </row>
    <row r="15485">
      <c r="A15485" s="11" t="n"/>
      <c r="B15485" s="11" t="n"/>
      <c r="C15485" s="11" t="n"/>
      <c r="E15485" s="12">
        <f>IF($A15485="","",IF(ISNUMBER($A15485),$A15485,IFERROR(DATEVALUE($A15485),"")))</f>
        <v/>
      </c>
      <c r="F15485" s="12">
        <f>IF($B15485="","",IF(ISNUMBER($B15485),HOUR($B15485)*2+MINUTE($B15485)/30,IFERROR(VALUE(LEFT($B15485,FIND(":",$B15485)-1))*2+VALUE(MID($B15485,FIND(":",$B15485)+1,2))/30,"")))</f>
        <v/>
      </c>
      <c r="G15485" s="12">
        <f>IF($E15485="","",IF(WEEKDAY($E15485,2)&lt;6,1,0))</f>
        <v/>
      </c>
      <c r="H15485" s="12">
        <f>IF(OR($E15485="",$F15485=""),"",IF(AND($G15485=1,$F15485&gt;='Working Hours'!$C$8,$F15485&lt;'Working Hours'!$C$9),1,0))</f>
        <v/>
      </c>
    </row>
    <row r="15486">
      <c r="A15486" s="11" t="n"/>
      <c r="B15486" s="11" t="n"/>
      <c r="C15486" s="11" t="n"/>
      <c r="E15486" s="12">
        <f>IF($A15486="","",IF(ISNUMBER($A15486),$A15486,IFERROR(DATEVALUE($A15486),"")))</f>
        <v/>
      </c>
      <c r="F15486" s="12">
        <f>IF($B15486="","",IF(ISNUMBER($B15486),HOUR($B15486)*2+MINUTE($B15486)/30,IFERROR(VALUE(LEFT($B15486,FIND(":",$B15486)-1))*2+VALUE(MID($B15486,FIND(":",$B15486)+1,2))/30,"")))</f>
        <v/>
      </c>
      <c r="G15486" s="12">
        <f>IF($E15486="","",IF(WEEKDAY($E15486,2)&lt;6,1,0))</f>
        <v/>
      </c>
      <c r="H15486" s="12">
        <f>IF(OR($E15486="",$F15486=""),"",IF(AND($G15486=1,$F15486&gt;='Working Hours'!$C$8,$F15486&lt;'Working Hours'!$C$9),1,0))</f>
        <v/>
      </c>
    </row>
    <row r="15487">
      <c r="A15487" s="11" t="n"/>
      <c r="B15487" s="11" t="n"/>
      <c r="C15487" s="11" t="n"/>
      <c r="E15487" s="12">
        <f>IF($A15487="","",IF(ISNUMBER($A15487),$A15487,IFERROR(DATEVALUE($A15487),"")))</f>
        <v/>
      </c>
      <c r="F15487" s="12">
        <f>IF($B15487="","",IF(ISNUMBER($B15487),HOUR($B15487)*2+MINUTE($B15487)/30,IFERROR(VALUE(LEFT($B15487,FIND(":",$B15487)-1))*2+VALUE(MID($B15487,FIND(":",$B15487)+1,2))/30,"")))</f>
        <v/>
      </c>
      <c r="G15487" s="12">
        <f>IF($E15487="","",IF(WEEKDAY($E15487,2)&lt;6,1,0))</f>
        <v/>
      </c>
      <c r="H15487" s="12">
        <f>IF(OR($E15487="",$F15487=""),"",IF(AND($G15487=1,$F15487&gt;='Working Hours'!$C$8,$F15487&lt;'Working Hours'!$C$9),1,0))</f>
        <v/>
      </c>
    </row>
    <row r="15488">
      <c r="A15488" s="11" t="n"/>
      <c r="B15488" s="11" t="n"/>
      <c r="C15488" s="11" t="n"/>
      <c r="E15488" s="12">
        <f>IF($A15488="","",IF(ISNUMBER($A15488),$A15488,IFERROR(DATEVALUE($A15488),"")))</f>
        <v/>
      </c>
      <c r="F15488" s="12">
        <f>IF($B15488="","",IF(ISNUMBER($B15488),HOUR($B15488)*2+MINUTE($B15488)/30,IFERROR(VALUE(LEFT($B15488,FIND(":",$B15488)-1))*2+VALUE(MID($B15488,FIND(":",$B15488)+1,2))/30,"")))</f>
        <v/>
      </c>
      <c r="G15488" s="12">
        <f>IF($E15488="","",IF(WEEKDAY($E15488,2)&lt;6,1,0))</f>
        <v/>
      </c>
      <c r="H15488" s="12">
        <f>IF(OR($E15488="",$F15488=""),"",IF(AND($G15488=1,$F15488&gt;='Working Hours'!$C$8,$F15488&lt;'Working Hours'!$C$9),1,0))</f>
        <v/>
      </c>
    </row>
    <row r="15489">
      <c r="A15489" s="11" t="n"/>
      <c r="B15489" s="11" t="n"/>
      <c r="C15489" s="11" t="n"/>
      <c r="E15489" s="12">
        <f>IF($A15489="","",IF(ISNUMBER($A15489),$A15489,IFERROR(DATEVALUE($A15489),"")))</f>
        <v/>
      </c>
      <c r="F15489" s="12">
        <f>IF($B15489="","",IF(ISNUMBER($B15489),HOUR($B15489)*2+MINUTE($B15489)/30,IFERROR(VALUE(LEFT($B15489,FIND(":",$B15489)-1))*2+VALUE(MID($B15489,FIND(":",$B15489)+1,2))/30,"")))</f>
        <v/>
      </c>
      <c r="G15489" s="12">
        <f>IF($E15489="","",IF(WEEKDAY($E15489,2)&lt;6,1,0))</f>
        <v/>
      </c>
      <c r="H15489" s="12">
        <f>IF(OR($E15489="",$F15489=""),"",IF(AND($G15489=1,$F15489&gt;='Working Hours'!$C$8,$F15489&lt;'Working Hours'!$C$9),1,0))</f>
        <v/>
      </c>
    </row>
    <row r="15490">
      <c r="A15490" s="11" t="n"/>
      <c r="B15490" s="11" t="n"/>
      <c r="C15490" s="11" t="n"/>
      <c r="E15490" s="12">
        <f>IF($A15490="","",IF(ISNUMBER($A15490),$A15490,IFERROR(DATEVALUE($A15490),"")))</f>
        <v/>
      </c>
      <c r="F15490" s="12">
        <f>IF($B15490="","",IF(ISNUMBER($B15490),HOUR($B15490)*2+MINUTE($B15490)/30,IFERROR(VALUE(LEFT($B15490,FIND(":",$B15490)-1))*2+VALUE(MID($B15490,FIND(":",$B15490)+1,2))/30,"")))</f>
        <v/>
      </c>
      <c r="G15490" s="12">
        <f>IF($E15490="","",IF(WEEKDAY($E15490,2)&lt;6,1,0))</f>
        <v/>
      </c>
      <c r="H15490" s="12">
        <f>IF(OR($E15490="",$F15490=""),"",IF(AND($G15490=1,$F15490&gt;='Working Hours'!$C$8,$F15490&lt;'Working Hours'!$C$9),1,0))</f>
        <v/>
      </c>
    </row>
    <row r="15491">
      <c r="A15491" s="11" t="n"/>
      <c r="B15491" s="11" t="n"/>
      <c r="C15491" s="11" t="n"/>
      <c r="E15491" s="12">
        <f>IF($A15491="","",IF(ISNUMBER($A15491),$A15491,IFERROR(DATEVALUE($A15491),"")))</f>
        <v/>
      </c>
      <c r="F15491" s="12">
        <f>IF($B15491="","",IF(ISNUMBER($B15491),HOUR($B15491)*2+MINUTE($B15491)/30,IFERROR(VALUE(LEFT($B15491,FIND(":",$B15491)-1))*2+VALUE(MID($B15491,FIND(":",$B15491)+1,2))/30,"")))</f>
        <v/>
      </c>
      <c r="G15491" s="12">
        <f>IF($E15491="","",IF(WEEKDAY($E15491,2)&lt;6,1,0))</f>
        <v/>
      </c>
      <c r="H15491" s="12">
        <f>IF(OR($E15491="",$F15491=""),"",IF(AND($G15491=1,$F15491&gt;='Working Hours'!$C$8,$F15491&lt;'Working Hours'!$C$9),1,0))</f>
        <v/>
      </c>
    </row>
    <row r="15492">
      <c r="A15492" s="11" t="n"/>
      <c r="B15492" s="11" t="n"/>
      <c r="C15492" s="11" t="n"/>
      <c r="E15492" s="12">
        <f>IF($A15492="","",IF(ISNUMBER($A15492),$A15492,IFERROR(DATEVALUE($A15492),"")))</f>
        <v/>
      </c>
      <c r="F15492" s="12">
        <f>IF($B15492="","",IF(ISNUMBER($B15492),HOUR($B15492)*2+MINUTE($B15492)/30,IFERROR(VALUE(LEFT($B15492,FIND(":",$B15492)-1))*2+VALUE(MID($B15492,FIND(":",$B15492)+1,2))/30,"")))</f>
        <v/>
      </c>
      <c r="G15492" s="12">
        <f>IF($E15492="","",IF(WEEKDAY($E15492,2)&lt;6,1,0))</f>
        <v/>
      </c>
      <c r="H15492" s="12">
        <f>IF(OR($E15492="",$F15492=""),"",IF(AND($G15492=1,$F15492&gt;='Working Hours'!$C$8,$F15492&lt;'Working Hours'!$C$9),1,0))</f>
        <v/>
      </c>
    </row>
    <row r="15493">
      <c r="A15493" s="11" t="n"/>
      <c r="B15493" s="11" t="n"/>
      <c r="C15493" s="11" t="n"/>
      <c r="E15493" s="12">
        <f>IF($A15493="","",IF(ISNUMBER($A15493),$A15493,IFERROR(DATEVALUE($A15493),"")))</f>
        <v/>
      </c>
      <c r="F15493" s="12">
        <f>IF($B15493="","",IF(ISNUMBER($B15493),HOUR($B15493)*2+MINUTE($B15493)/30,IFERROR(VALUE(LEFT($B15493,FIND(":",$B15493)-1))*2+VALUE(MID($B15493,FIND(":",$B15493)+1,2))/30,"")))</f>
        <v/>
      </c>
      <c r="G15493" s="12">
        <f>IF($E15493="","",IF(WEEKDAY($E15493,2)&lt;6,1,0))</f>
        <v/>
      </c>
      <c r="H15493" s="12">
        <f>IF(OR($E15493="",$F15493=""),"",IF(AND($G15493=1,$F15493&gt;='Working Hours'!$C$8,$F15493&lt;'Working Hours'!$C$9),1,0))</f>
        <v/>
      </c>
    </row>
    <row r="15494">
      <c r="A15494" s="11" t="n"/>
      <c r="B15494" s="11" t="n"/>
      <c r="C15494" s="11" t="n"/>
      <c r="E15494" s="12">
        <f>IF($A15494="","",IF(ISNUMBER($A15494),$A15494,IFERROR(DATEVALUE($A15494),"")))</f>
        <v/>
      </c>
      <c r="F15494" s="12">
        <f>IF($B15494="","",IF(ISNUMBER($B15494),HOUR($B15494)*2+MINUTE($B15494)/30,IFERROR(VALUE(LEFT($B15494,FIND(":",$B15494)-1))*2+VALUE(MID($B15494,FIND(":",$B15494)+1,2))/30,"")))</f>
        <v/>
      </c>
      <c r="G15494" s="12">
        <f>IF($E15494="","",IF(WEEKDAY($E15494,2)&lt;6,1,0))</f>
        <v/>
      </c>
      <c r="H15494" s="12">
        <f>IF(OR($E15494="",$F15494=""),"",IF(AND($G15494=1,$F15494&gt;='Working Hours'!$C$8,$F15494&lt;'Working Hours'!$C$9),1,0))</f>
        <v/>
      </c>
    </row>
    <row r="15495">
      <c r="A15495" s="11" t="n"/>
      <c r="B15495" s="11" t="n"/>
      <c r="C15495" s="11" t="n"/>
      <c r="E15495" s="12">
        <f>IF($A15495="","",IF(ISNUMBER($A15495),$A15495,IFERROR(DATEVALUE($A15495),"")))</f>
        <v/>
      </c>
      <c r="F15495" s="12">
        <f>IF($B15495="","",IF(ISNUMBER($B15495),HOUR($B15495)*2+MINUTE($B15495)/30,IFERROR(VALUE(LEFT($B15495,FIND(":",$B15495)-1))*2+VALUE(MID($B15495,FIND(":",$B15495)+1,2))/30,"")))</f>
        <v/>
      </c>
      <c r="G15495" s="12">
        <f>IF($E15495="","",IF(WEEKDAY($E15495,2)&lt;6,1,0))</f>
        <v/>
      </c>
      <c r="H15495" s="12">
        <f>IF(OR($E15495="",$F15495=""),"",IF(AND($G15495=1,$F15495&gt;='Working Hours'!$C$8,$F15495&lt;'Working Hours'!$C$9),1,0))</f>
        <v/>
      </c>
    </row>
    <row r="15496">
      <c r="A15496" s="11" t="n"/>
      <c r="B15496" s="11" t="n"/>
      <c r="C15496" s="11" t="n"/>
      <c r="E15496" s="12">
        <f>IF($A15496="","",IF(ISNUMBER($A15496),$A15496,IFERROR(DATEVALUE($A15496),"")))</f>
        <v/>
      </c>
      <c r="F15496" s="12">
        <f>IF($B15496="","",IF(ISNUMBER($B15496),HOUR($B15496)*2+MINUTE($B15496)/30,IFERROR(VALUE(LEFT($B15496,FIND(":",$B15496)-1))*2+VALUE(MID($B15496,FIND(":",$B15496)+1,2))/30,"")))</f>
        <v/>
      </c>
      <c r="G15496" s="12">
        <f>IF($E15496="","",IF(WEEKDAY($E15496,2)&lt;6,1,0))</f>
        <v/>
      </c>
      <c r="H15496" s="12">
        <f>IF(OR($E15496="",$F15496=""),"",IF(AND($G15496=1,$F15496&gt;='Working Hours'!$C$8,$F15496&lt;'Working Hours'!$C$9),1,0))</f>
        <v/>
      </c>
    </row>
    <row r="15497">
      <c r="A15497" s="11" t="n"/>
      <c r="B15497" s="11" t="n"/>
      <c r="C15497" s="11" t="n"/>
      <c r="E15497" s="12">
        <f>IF($A15497="","",IF(ISNUMBER($A15497),$A15497,IFERROR(DATEVALUE($A15497),"")))</f>
        <v/>
      </c>
      <c r="F15497" s="12">
        <f>IF($B15497="","",IF(ISNUMBER($B15497),HOUR($B15497)*2+MINUTE($B15497)/30,IFERROR(VALUE(LEFT($B15497,FIND(":",$B15497)-1))*2+VALUE(MID($B15497,FIND(":",$B15497)+1,2))/30,"")))</f>
        <v/>
      </c>
      <c r="G15497" s="12">
        <f>IF($E15497="","",IF(WEEKDAY($E15497,2)&lt;6,1,0))</f>
        <v/>
      </c>
      <c r="H15497" s="12">
        <f>IF(OR($E15497="",$F15497=""),"",IF(AND($G15497=1,$F15497&gt;='Working Hours'!$C$8,$F15497&lt;'Working Hours'!$C$9),1,0))</f>
        <v/>
      </c>
    </row>
    <row r="15498">
      <c r="A15498" s="11" t="n"/>
      <c r="B15498" s="11" t="n"/>
      <c r="C15498" s="11" t="n"/>
      <c r="E15498" s="12">
        <f>IF($A15498="","",IF(ISNUMBER($A15498),$A15498,IFERROR(DATEVALUE($A15498),"")))</f>
        <v/>
      </c>
      <c r="F15498" s="12">
        <f>IF($B15498="","",IF(ISNUMBER($B15498),HOUR($B15498)*2+MINUTE($B15498)/30,IFERROR(VALUE(LEFT($B15498,FIND(":",$B15498)-1))*2+VALUE(MID($B15498,FIND(":",$B15498)+1,2))/30,"")))</f>
        <v/>
      </c>
      <c r="G15498" s="12">
        <f>IF($E15498="","",IF(WEEKDAY($E15498,2)&lt;6,1,0))</f>
        <v/>
      </c>
      <c r="H15498" s="12">
        <f>IF(OR($E15498="",$F15498=""),"",IF(AND($G15498=1,$F15498&gt;='Working Hours'!$C$8,$F15498&lt;'Working Hours'!$C$9),1,0))</f>
        <v/>
      </c>
    </row>
    <row r="15499">
      <c r="A15499" s="11" t="n"/>
      <c r="B15499" s="11" t="n"/>
      <c r="C15499" s="11" t="n"/>
      <c r="E15499" s="12">
        <f>IF($A15499="","",IF(ISNUMBER($A15499),$A15499,IFERROR(DATEVALUE($A15499),"")))</f>
        <v/>
      </c>
      <c r="F15499" s="12">
        <f>IF($B15499="","",IF(ISNUMBER($B15499),HOUR($B15499)*2+MINUTE($B15499)/30,IFERROR(VALUE(LEFT($B15499,FIND(":",$B15499)-1))*2+VALUE(MID($B15499,FIND(":",$B15499)+1,2))/30,"")))</f>
        <v/>
      </c>
      <c r="G15499" s="12">
        <f>IF($E15499="","",IF(WEEKDAY($E15499,2)&lt;6,1,0))</f>
        <v/>
      </c>
      <c r="H15499" s="12">
        <f>IF(OR($E15499="",$F15499=""),"",IF(AND($G15499=1,$F15499&gt;='Working Hours'!$C$8,$F15499&lt;'Working Hours'!$C$9),1,0))</f>
        <v/>
      </c>
    </row>
    <row r="15500">
      <c r="A15500" s="11" t="n"/>
      <c r="B15500" s="11" t="n"/>
      <c r="C15500" s="11" t="n"/>
      <c r="E15500" s="12">
        <f>IF($A15500="","",IF(ISNUMBER($A15500),$A15500,IFERROR(DATEVALUE($A15500),"")))</f>
        <v/>
      </c>
      <c r="F15500" s="12">
        <f>IF($B15500="","",IF(ISNUMBER($B15500),HOUR($B15500)*2+MINUTE($B15500)/30,IFERROR(VALUE(LEFT($B15500,FIND(":",$B15500)-1))*2+VALUE(MID($B15500,FIND(":",$B15500)+1,2))/30,"")))</f>
        <v/>
      </c>
      <c r="G15500" s="12">
        <f>IF($E15500="","",IF(WEEKDAY($E15500,2)&lt;6,1,0))</f>
        <v/>
      </c>
      <c r="H15500" s="12">
        <f>IF(OR($E15500="",$F15500=""),"",IF(AND($G15500=1,$F15500&gt;='Working Hours'!$C$8,$F15500&lt;'Working Hours'!$C$9),1,0))</f>
        <v/>
      </c>
    </row>
    <row r="15501">
      <c r="A15501" s="11" t="n"/>
      <c r="B15501" s="11" t="n"/>
      <c r="C15501" s="11" t="n"/>
      <c r="E15501" s="12">
        <f>IF($A15501="","",IF(ISNUMBER($A15501),$A15501,IFERROR(DATEVALUE($A15501),"")))</f>
        <v/>
      </c>
      <c r="F15501" s="12">
        <f>IF($B15501="","",IF(ISNUMBER($B15501),HOUR($B15501)*2+MINUTE($B15501)/30,IFERROR(VALUE(LEFT($B15501,FIND(":",$B15501)-1))*2+VALUE(MID($B15501,FIND(":",$B15501)+1,2))/30,"")))</f>
        <v/>
      </c>
      <c r="G15501" s="12">
        <f>IF($E15501="","",IF(WEEKDAY($E15501,2)&lt;6,1,0))</f>
        <v/>
      </c>
      <c r="H15501" s="12">
        <f>IF(OR($E15501="",$F15501=""),"",IF(AND($G15501=1,$F15501&gt;='Working Hours'!$C$8,$F15501&lt;'Working Hours'!$C$9),1,0))</f>
        <v/>
      </c>
    </row>
    <row r="15502">
      <c r="A15502" s="11" t="n"/>
      <c r="B15502" s="11" t="n"/>
      <c r="C15502" s="11" t="n"/>
      <c r="E15502" s="12">
        <f>IF($A15502="","",IF(ISNUMBER($A15502),$A15502,IFERROR(DATEVALUE($A15502),"")))</f>
        <v/>
      </c>
      <c r="F15502" s="12">
        <f>IF($B15502="","",IF(ISNUMBER($B15502),HOUR($B15502)*2+MINUTE($B15502)/30,IFERROR(VALUE(LEFT($B15502,FIND(":",$B15502)-1))*2+VALUE(MID($B15502,FIND(":",$B15502)+1,2))/30,"")))</f>
        <v/>
      </c>
      <c r="G15502" s="12">
        <f>IF($E15502="","",IF(WEEKDAY($E15502,2)&lt;6,1,0))</f>
        <v/>
      </c>
      <c r="H15502" s="12">
        <f>IF(OR($E15502="",$F15502=""),"",IF(AND($G15502=1,$F15502&gt;='Working Hours'!$C$8,$F15502&lt;'Working Hours'!$C$9),1,0))</f>
        <v/>
      </c>
    </row>
    <row r="15503">
      <c r="A15503" s="11" t="n"/>
      <c r="B15503" s="11" t="n"/>
      <c r="C15503" s="11" t="n"/>
      <c r="E15503" s="12">
        <f>IF($A15503="","",IF(ISNUMBER($A15503),$A15503,IFERROR(DATEVALUE($A15503),"")))</f>
        <v/>
      </c>
      <c r="F15503" s="12">
        <f>IF($B15503="","",IF(ISNUMBER($B15503),HOUR($B15503)*2+MINUTE($B15503)/30,IFERROR(VALUE(LEFT($B15503,FIND(":",$B15503)-1))*2+VALUE(MID($B15503,FIND(":",$B15503)+1,2))/30,"")))</f>
        <v/>
      </c>
      <c r="G15503" s="12">
        <f>IF($E15503="","",IF(WEEKDAY($E15503,2)&lt;6,1,0))</f>
        <v/>
      </c>
      <c r="H15503" s="12">
        <f>IF(OR($E15503="",$F15503=""),"",IF(AND($G15503=1,$F15503&gt;='Working Hours'!$C$8,$F15503&lt;'Working Hours'!$C$9),1,0))</f>
        <v/>
      </c>
    </row>
    <row r="15504">
      <c r="A15504" s="11" t="n"/>
      <c r="B15504" s="11" t="n"/>
      <c r="C15504" s="11" t="n"/>
      <c r="E15504" s="12">
        <f>IF($A15504="","",IF(ISNUMBER($A15504),$A15504,IFERROR(DATEVALUE($A15504),"")))</f>
        <v/>
      </c>
      <c r="F15504" s="12">
        <f>IF($B15504="","",IF(ISNUMBER($B15504),HOUR($B15504)*2+MINUTE($B15504)/30,IFERROR(VALUE(LEFT($B15504,FIND(":",$B15504)-1))*2+VALUE(MID($B15504,FIND(":",$B15504)+1,2))/30,"")))</f>
        <v/>
      </c>
      <c r="G15504" s="12">
        <f>IF($E15504="","",IF(WEEKDAY($E15504,2)&lt;6,1,0))</f>
        <v/>
      </c>
      <c r="H15504" s="12">
        <f>IF(OR($E15504="",$F15504=""),"",IF(AND($G15504=1,$F15504&gt;='Working Hours'!$C$8,$F15504&lt;'Working Hours'!$C$9),1,0))</f>
        <v/>
      </c>
    </row>
    <row r="15505">
      <c r="A15505" s="11" t="n"/>
      <c r="B15505" s="11" t="n"/>
      <c r="C15505" s="11" t="n"/>
      <c r="E15505" s="12">
        <f>IF($A15505="","",IF(ISNUMBER($A15505),$A15505,IFERROR(DATEVALUE($A15505),"")))</f>
        <v/>
      </c>
      <c r="F15505" s="12">
        <f>IF($B15505="","",IF(ISNUMBER($B15505),HOUR($B15505)*2+MINUTE($B15505)/30,IFERROR(VALUE(LEFT($B15505,FIND(":",$B15505)-1))*2+VALUE(MID($B15505,FIND(":",$B15505)+1,2))/30,"")))</f>
        <v/>
      </c>
      <c r="G15505" s="12">
        <f>IF($E15505="","",IF(WEEKDAY($E15505,2)&lt;6,1,0))</f>
        <v/>
      </c>
      <c r="H15505" s="12">
        <f>IF(OR($E15505="",$F15505=""),"",IF(AND($G15505=1,$F15505&gt;='Working Hours'!$C$8,$F15505&lt;'Working Hours'!$C$9),1,0))</f>
        <v/>
      </c>
    </row>
    <row r="15506">
      <c r="A15506" s="11" t="n"/>
      <c r="B15506" s="11" t="n"/>
      <c r="C15506" s="11" t="n"/>
      <c r="E15506" s="12">
        <f>IF($A15506="","",IF(ISNUMBER($A15506),$A15506,IFERROR(DATEVALUE($A15506),"")))</f>
        <v/>
      </c>
      <c r="F15506" s="12">
        <f>IF($B15506="","",IF(ISNUMBER($B15506),HOUR($B15506)*2+MINUTE($B15506)/30,IFERROR(VALUE(LEFT($B15506,FIND(":",$B15506)-1))*2+VALUE(MID($B15506,FIND(":",$B15506)+1,2))/30,"")))</f>
        <v/>
      </c>
      <c r="G15506" s="12">
        <f>IF($E15506="","",IF(WEEKDAY($E15506,2)&lt;6,1,0))</f>
        <v/>
      </c>
      <c r="H15506" s="12">
        <f>IF(OR($E15506="",$F15506=""),"",IF(AND($G15506=1,$F15506&gt;='Working Hours'!$C$8,$F15506&lt;'Working Hours'!$C$9),1,0))</f>
        <v/>
      </c>
    </row>
    <row r="15507">
      <c r="A15507" s="11" t="n"/>
      <c r="B15507" s="11" t="n"/>
      <c r="C15507" s="11" t="n"/>
      <c r="E15507" s="12">
        <f>IF($A15507="","",IF(ISNUMBER($A15507),$A15507,IFERROR(DATEVALUE($A15507),"")))</f>
        <v/>
      </c>
      <c r="F15507" s="12">
        <f>IF($B15507="","",IF(ISNUMBER($B15507),HOUR($B15507)*2+MINUTE($B15507)/30,IFERROR(VALUE(LEFT($B15507,FIND(":",$B15507)-1))*2+VALUE(MID($B15507,FIND(":",$B15507)+1,2))/30,"")))</f>
        <v/>
      </c>
      <c r="G15507" s="12">
        <f>IF($E15507="","",IF(WEEKDAY($E15507,2)&lt;6,1,0))</f>
        <v/>
      </c>
      <c r="H15507" s="12">
        <f>IF(OR($E15507="",$F15507=""),"",IF(AND($G15507=1,$F15507&gt;='Working Hours'!$C$8,$F15507&lt;'Working Hours'!$C$9),1,0))</f>
        <v/>
      </c>
    </row>
    <row r="15508">
      <c r="A15508" s="11" t="n"/>
      <c r="B15508" s="11" t="n"/>
      <c r="C15508" s="11" t="n"/>
      <c r="E15508" s="12">
        <f>IF($A15508="","",IF(ISNUMBER($A15508),$A15508,IFERROR(DATEVALUE($A15508),"")))</f>
        <v/>
      </c>
      <c r="F15508" s="12">
        <f>IF($B15508="","",IF(ISNUMBER($B15508),HOUR($B15508)*2+MINUTE($B15508)/30,IFERROR(VALUE(LEFT($B15508,FIND(":",$B15508)-1))*2+VALUE(MID($B15508,FIND(":",$B15508)+1,2))/30,"")))</f>
        <v/>
      </c>
      <c r="G15508" s="12">
        <f>IF($E15508="","",IF(WEEKDAY($E15508,2)&lt;6,1,0))</f>
        <v/>
      </c>
      <c r="H15508" s="12">
        <f>IF(OR($E15508="",$F15508=""),"",IF(AND($G15508=1,$F15508&gt;='Working Hours'!$C$8,$F15508&lt;'Working Hours'!$C$9),1,0))</f>
        <v/>
      </c>
    </row>
    <row r="15509">
      <c r="A15509" s="11" t="n"/>
      <c r="B15509" s="11" t="n"/>
      <c r="C15509" s="11" t="n"/>
      <c r="E15509" s="12">
        <f>IF($A15509="","",IF(ISNUMBER($A15509),$A15509,IFERROR(DATEVALUE($A15509),"")))</f>
        <v/>
      </c>
      <c r="F15509" s="12">
        <f>IF($B15509="","",IF(ISNUMBER($B15509),HOUR($B15509)*2+MINUTE($B15509)/30,IFERROR(VALUE(LEFT($B15509,FIND(":",$B15509)-1))*2+VALUE(MID($B15509,FIND(":",$B15509)+1,2))/30,"")))</f>
        <v/>
      </c>
      <c r="G15509" s="12">
        <f>IF($E15509="","",IF(WEEKDAY($E15509,2)&lt;6,1,0))</f>
        <v/>
      </c>
      <c r="H15509" s="12">
        <f>IF(OR($E15509="",$F15509=""),"",IF(AND($G15509=1,$F15509&gt;='Working Hours'!$C$8,$F15509&lt;'Working Hours'!$C$9),1,0))</f>
        <v/>
      </c>
    </row>
    <row r="15510">
      <c r="A15510" s="11" t="n"/>
      <c r="B15510" s="11" t="n"/>
      <c r="C15510" s="11" t="n"/>
      <c r="E15510" s="12">
        <f>IF($A15510="","",IF(ISNUMBER($A15510),$A15510,IFERROR(DATEVALUE($A15510),"")))</f>
        <v/>
      </c>
      <c r="F15510" s="12">
        <f>IF($B15510="","",IF(ISNUMBER($B15510),HOUR($B15510)*2+MINUTE($B15510)/30,IFERROR(VALUE(LEFT($B15510,FIND(":",$B15510)-1))*2+VALUE(MID($B15510,FIND(":",$B15510)+1,2))/30,"")))</f>
        <v/>
      </c>
      <c r="G15510" s="12">
        <f>IF($E15510="","",IF(WEEKDAY($E15510,2)&lt;6,1,0))</f>
        <v/>
      </c>
      <c r="H15510" s="12">
        <f>IF(OR($E15510="",$F15510=""),"",IF(AND($G15510=1,$F15510&gt;='Working Hours'!$C$8,$F15510&lt;'Working Hours'!$C$9),1,0))</f>
        <v/>
      </c>
    </row>
    <row r="15511">
      <c r="A15511" s="11" t="n"/>
      <c r="B15511" s="11" t="n"/>
      <c r="C15511" s="11" t="n"/>
      <c r="E15511" s="12">
        <f>IF($A15511="","",IF(ISNUMBER($A15511),$A15511,IFERROR(DATEVALUE($A15511),"")))</f>
        <v/>
      </c>
      <c r="F15511" s="12">
        <f>IF($B15511="","",IF(ISNUMBER($B15511),HOUR($B15511)*2+MINUTE($B15511)/30,IFERROR(VALUE(LEFT($B15511,FIND(":",$B15511)-1))*2+VALUE(MID($B15511,FIND(":",$B15511)+1,2))/30,"")))</f>
        <v/>
      </c>
      <c r="G15511" s="12">
        <f>IF($E15511="","",IF(WEEKDAY($E15511,2)&lt;6,1,0))</f>
        <v/>
      </c>
      <c r="H15511" s="12">
        <f>IF(OR($E15511="",$F15511=""),"",IF(AND($G15511=1,$F15511&gt;='Working Hours'!$C$8,$F15511&lt;'Working Hours'!$C$9),1,0))</f>
        <v/>
      </c>
    </row>
    <row r="15512">
      <c r="A15512" s="11" t="n"/>
      <c r="B15512" s="11" t="n"/>
      <c r="C15512" s="11" t="n"/>
      <c r="E15512" s="12">
        <f>IF($A15512="","",IF(ISNUMBER($A15512),$A15512,IFERROR(DATEVALUE($A15512),"")))</f>
        <v/>
      </c>
      <c r="F15512" s="12">
        <f>IF($B15512="","",IF(ISNUMBER($B15512),HOUR($B15512)*2+MINUTE($B15512)/30,IFERROR(VALUE(LEFT($B15512,FIND(":",$B15512)-1))*2+VALUE(MID($B15512,FIND(":",$B15512)+1,2))/30,"")))</f>
        <v/>
      </c>
      <c r="G15512" s="12">
        <f>IF($E15512="","",IF(WEEKDAY($E15512,2)&lt;6,1,0))</f>
        <v/>
      </c>
      <c r="H15512" s="12">
        <f>IF(OR($E15512="",$F15512=""),"",IF(AND($G15512=1,$F15512&gt;='Working Hours'!$C$8,$F15512&lt;'Working Hours'!$C$9),1,0))</f>
        <v/>
      </c>
    </row>
    <row r="15513">
      <c r="A15513" s="11" t="n"/>
      <c r="B15513" s="11" t="n"/>
      <c r="C15513" s="11" t="n"/>
      <c r="E15513" s="12">
        <f>IF($A15513="","",IF(ISNUMBER($A15513),$A15513,IFERROR(DATEVALUE($A15513),"")))</f>
        <v/>
      </c>
      <c r="F15513" s="12">
        <f>IF($B15513="","",IF(ISNUMBER($B15513),HOUR($B15513)*2+MINUTE($B15513)/30,IFERROR(VALUE(LEFT($B15513,FIND(":",$B15513)-1))*2+VALUE(MID($B15513,FIND(":",$B15513)+1,2))/30,"")))</f>
        <v/>
      </c>
      <c r="G15513" s="12">
        <f>IF($E15513="","",IF(WEEKDAY($E15513,2)&lt;6,1,0))</f>
        <v/>
      </c>
      <c r="H15513" s="12">
        <f>IF(OR($E15513="",$F15513=""),"",IF(AND($G15513=1,$F15513&gt;='Working Hours'!$C$8,$F15513&lt;'Working Hours'!$C$9),1,0))</f>
        <v/>
      </c>
    </row>
    <row r="15514">
      <c r="A15514" s="11" t="n"/>
      <c r="B15514" s="11" t="n"/>
      <c r="C15514" s="11" t="n"/>
      <c r="E15514" s="12">
        <f>IF($A15514="","",IF(ISNUMBER($A15514),$A15514,IFERROR(DATEVALUE($A15514),"")))</f>
        <v/>
      </c>
      <c r="F15514" s="12">
        <f>IF($B15514="","",IF(ISNUMBER($B15514),HOUR($B15514)*2+MINUTE($B15514)/30,IFERROR(VALUE(LEFT($B15514,FIND(":",$B15514)-1))*2+VALUE(MID($B15514,FIND(":",$B15514)+1,2))/30,"")))</f>
        <v/>
      </c>
      <c r="G15514" s="12">
        <f>IF($E15514="","",IF(WEEKDAY($E15514,2)&lt;6,1,0))</f>
        <v/>
      </c>
      <c r="H15514" s="12">
        <f>IF(OR($E15514="",$F15514=""),"",IF(AND($G15514=1,$F15514&gt;='Working Hours'!$C$8,$F15514&lt;'Working Hours'!$C$9),1,0))</f>
        <v/>
      </c>
    </row>
    <row r="15515">
      <c r="A15515" s="11" t="n"/>
      <c r="B15515" s="11" t="n"/>
      <c r="C15515" s="11" t="n"/>
      <c r="E15515" s="12">
        <f>IF($A15515="","",IF(ISNUMBER($A15515),$A15515,IFERROR(DATEVALUE($A15515),"")))</f>
        <v/>
      </c>
      <c r="F15515" s="12">
        <f>IF($B15515="","",IF(ISNUMBER($B15515),HOUR($B15515)*2+MINUTE($B15515)/30,IFERROR(VALUE(LEFT($B15515,FIND(":",$B15515)-1))*2+VALUE(MID($B15515,FIND(":",$B15515)+1,2))/30,"")))</f>
        <v/>
      </c>
      <c r="G15515" s="12">
        <f>IF($E15515="","",IF(WEEKDAY($E15515,2)&lt;6,1,0))</f>
        <v/>
      </c>
      <c r="H15515" s="12">
        <f>IF(OR($E15515="",$F15515=""),"",IF(AND($G15515=1,$F15515&gt;='Working Hours'!$C$8,$F15515&lt;'Working Hours'!$C$9),1,0))</f>
        <v/>
      </c>
    </row>
    <row r="15516">
      <c r="A15516" s="11" t="n"/>
      <c r="B15516" s="11" t="n"/>
      <c r="C15516" s="11" t="n"/>
      <c r="E15516" s="12">
        <f>IF($A15516="","",IF(ISNUMBER($A15516),$A15516,IFERROR(DATEVALUE($A15516),"")))</f>
        <v/>
      </c>
      <c r="F15516" s="12">
        <f>IF($B15516="","",IF(ISNUMBER($B15516),HOUR($B15516)*2+MINUTE($B15516)/30,IFERROR(VALUE(LEFT($B15516,FIND(":",$B15516)-1))*2+VALUE(MID($B15516,FIND(":",$B15516)+1,2))/30,"")))</f>
        <v/>
      </c>
      <c r="G15516" s="12">
        <f>IF($E15516="","",IF(WEEKDAY($E15516,2)&lt;6,1,0))</f>
        <v/>
      </c>
      <c r="H15516" s="12">
        <f>IF(OR($E15516="",$F15516=""),"",IF(AND($G15516=1,$F15516&gt;='Working Hours'!$C$8,$F15516&lt;'Working Hours'!$C$9),1,0))</f>
        <v/>
      </c>
    </row>
    <row r="15517">
      <c r="A15517" s="11" t="n"/>
      <c r="B15517" s="11" t="n"/>
      <c r="C15517" s="11" t="n"/>
      <c r="E15517" s="12">
        <f>IF($A15517="","",IF(ISNUMBER($A15517),$A15517,IFERROR(DATEVALUE($A15517),"")))</f>
        <v/>
      </c>
      <c r="F15517" s="12">
        <f>IF($B15517="","",IF(ISNUMBER($B15517),HOUR($B15517)*2+MINUTE($B15517)/30,IFERROR(VALUE(LEFT($B15517,FIND(":",$B15517)-1))*2+VALUE(MID($B15517,FIND(":",$B15517)+1,2))/30,"")))</f>
        <v/>
      </c>
      <c r="G15517" s="12">
        <f>IF($E15517="","",IF(WEEKDAY($E15517,2)&lt;6,1,0))</f>
        <v/>
      </c>
      <c r="H15517" s="12">
        <f>IF(OR($E15517="",$F15517=""),"",IF(AND($G15517=1,$F15517&gt;='Working Hours'!$C$8,$F15517&lt;'Working Hours'!$C$9),1,0))</f>
        <v/>
      </c>
    </row>
    <row r="15518">
      <c r="A15518" s="11" t="n"/>
      <c r="B15518" s="11" t="n"/>
      <c r="C15518" s="11" t="n"/>
      <c r="E15518" s="12">
        <f>IF($A15518="","",IF(ISNUMBER($A15518),$A15518,IFERROR(DATEVALUE($A15518),"")))</f>
        <v/>
      </c>
      <c r="F15518" s="12">
        <f>IF($B15518="","",IF(ISNUMBER($B15518),HOUR($B15518)*2+MINUTE($B15518)/30,IFERROR(VALUE(LEFT($B15518,FIND(":",$B15518)-1))*2+VALUE(MID($B15518,FIND(":",$B15518)+1,2))/30,"")))</f>
        <v/>
      </c>
      <c r="G15518" s="12">
        <f>IF($E15518="","",IF(WEEKDAY($E15518,2)&lt;6,1,0))</f>
        <v/>
      </c>
      <c r="H15518" s="12">
        <f>IF(OR($E15518="",$F15518=""),"",IF(AND($G15518=1,$F15518&gt;='Working Hours'!$C$8,$F15518&lt;'Working Hours'!$C$9),1,0))</f>
        <v/>
      </c>
    </row>
    <row r="15519">
      <c r="A15519" s="11" t="n"/>
      <c r="B15519" s="11" t="n"/>
      <c r="C15519" s="11" t="n"/>
      <c r="E15519" s="12">
        <f>IF($A15519="","",IF(ISNUMBER($A15519),$A15519,IFERROR(DATEVALUE($A15519),"")))</f>
        <v/>
      </c>
      <c r="F15519" s="12">
        <f>IF($B15519="","",IF(ISNUMBER($B15519),HOUR($B15519)*2+MINUTE($B15519)/30,IFERROR(VALUE(LEFT($B15519,FIND(":",$B15519)-1))*2+VALUE(MID($B15519,FIND(":",$B15519)+1,2))/30,"")))</f>
        <v/>
      </c>
      <c r="G15519" s="12">
        <f>IF($E15519="","",IF(WEEKDAY($E15519,2)&lt;6,1,0))</f>
        <v/>
      </c>
      <c r="H15519" s="12">
        <f>IF(OR($E15519="",$F15519=""),"",IF(AND($G15519=1,$F15519&gt;='Working Hours'!$C$8,$F15519&lt;'Working Hours'!$C$9),1,0))</f>
        <v/>
      </c>
    </row>
    <row r="15520">
      <c r="A15520" s="11" t="n"/>
      <c r="B15520" s="11" t="n"/>
      <c r="C15520" s="11" t="n"/>
      <c r="E15520" s="12">
        <f>IF($A15520="","",IF(ISNUMBER($A15520),$A15520,IFERROR(DATEVALUE($A15520),"")))</f>
        <v/>
      </c>
      <c r="F15520" s="12">
        <f>IF($B15520="","",IF(ISNUMBER($B15520),HOUR($B15520)*2+MINUTE($B15520)/30,IFERROR(VALUE(LEFT($B15520,FIND(":",$B15520)-1))*2+VALUE(MID($B15520,FIND(":",$B15520)+1,2))/30,"")))</f>
        <v/>
      </c>
      <c r="G15520" s="12">
        <f>IF($E15520="","",IF(WEEKDAY($E15520,2)&lt;6,1,0))</f>
        <v/>
      </c>
      <c r="H15520" s="12">
        <f>IF(OR($E15520="",$F15520=""),"",IF(AND($G15520=1,$F15520&gt;='Working Hours'!$C$8,$F15520&lt;'Working Hours'!$C$9),1,0))</f>
        <v/>
      </c>
    </row>
    <row r="15521">
      <c r="A15521" s="11" t="n"/>
      <c r="B15521" s="11" t="n"/>
      <c r="C15521" s="11" t="n"/>
      <c r="E15521" s="12">
        <f>IF($A15521="","",IF(ISNUMBER($A15521),$A15521,IFERROR(DATEVALUE($A15521),"")))</f>
        <v/>
      </c>
      <c r="F15521" s="12">
        <f>IF($B15521="","",IF(ISNUMBER($B15521),HOUR($B15521)*2+MINUTE($B15521)/30,IFERROR(VALUE(LEFT($B15521,FIND(":",$B15521)-1))*2+VALUE(MID($B15521,FIND(":",$B15521)+1,2))/30,"")))</f>
        <v/>
      </c>
      <c r="G15521" s="12">
        <f>IF($E15521="","",IF(WEEKDAY($E15521,2)&lt;6,1,0))</f>
        <v/>
      </c>
      <c r="H15521" s="12">
        <f>IF(OR($E15521="",$F15521=""),"",IF(AND($G15521=1,$F15521&gt;='Working Hours'!$C$8,$F15521&lt;'Working Hours'!$C$9),1,0))</f>
        <v/>
      </c>
    </row>
    <row r="15522">
      <c r="A15522" s="11" t="n"/>
      <c r="B15522" s="11" t="n"/>
      <c r="C15522" s="11" t="n"/>
      <c r="E15522" s="12">
        <f>IF($A15522="","",IF(ISNUMBER($A15522),$A15522,IFERROR(DATEVALUE($A15522),"")))</f>
        <v/>
      </c>
      <c r="F15522" s="12">
        <f>IF($B15522="","",IF(ISNUMBER($B15522),HOUR($B15522)*2+MINUTE($B15522)/30,IFERROR(VALUE(LEFT($B15522,FIND(":",$B15522)-1))*2+VALUE(MID($B15522,FIND(":",$B15522)+1,2))/30,"")))</f>
        <v/>
      </c>
      <c r="G15522" s="12">
        <f>IF($E15522="","",IF(WEEKDAY($E15522,2)&lt;6,1,0))</f>
        <v/>
      </c>
      <c r="H15522" s="12">
        <f>IF(OR($E15522="",$F15522=""),"",IF(AND($G15522=1,$F15522&gt;='Working Hours'!$C$8,$F15522&lt;'Working Hours'!$C$9),1,0))</f>
        <v/>
      </c>
    </row>
    <row r="15523">
      <c r="A15523" s="11" t="n"/>
      <c r="B15523" s="11" t="n"/>
      <c r="C15523" s="11" t="n"/>
      <c r="E15523" s="12">
        <f>IF($A15523="","",IF(ISNUMBER($A15523),$A15523,IFERROR(DATEVALUE($A15523),"")))</f>
        <v/>
      </c>
      <c r="F15523" s="12">
        <f>IF($B15523="","",IF(ISNUMBER($B15523),HOUR($B15523)*2+MINUTE($B15523)/30,IFERROR(VALUE(LEFT($B15523,FIND(":",$B15523)-1))*2+VALUE(MID($B15523,FIND(":",$B15523)+1,2))/30,"")))</f>
        <v/>
      </c>
      <c r="G15523" s="12">
        <f>IF($E15523="","",IF(WEEKDAY($E15523,2)&lt;6,1,0))</f>
        <v/>
      </c>
      <c r="H15523" s="12">
        <f>IF(OR($E15523="",$F15523=""),"",IF(AND($G15523=1,$F15523&gt;='Working Hours'!$C$8,$F15523&lt;'Working Hours'!$C$9),1,0))</f>
        <v/>
      </c>
    </row>
    <row r="15524">
      <c r="A15524" s="11" t="n"/>
      <c r="B15524" s="11" t="n"/>
      <c r="C15524" s="11" t="n"/>
      <c r="E15524" s="12">
        <f>IF($A15524="","",IF(ISNUMBER($A15524),$A15524,IFERROR(DATEVALUE($A15524),"")))</f>
        <v/>
      </c>
      <c r="F15524" s="12">
        <f>IF($B15524="","",IF(ISNUMBER($B15524),HOUR($B15524)*2+MINUTE($B15524)/30,IFERROR(VALUE(LEFT($B15524,FIND(":",$B15524)-1))*2+VALUE(MID($B15524,FIND(":",$B15524)+1,2))/30,"")))</f>
        <v/>
      </c>
      <c r="G15524" s="12">
        <f>IF($E15524="","",IF(WEEKDAY($E15524,2)&lt;6,1,0))</f>
        <v/>
      </c>
      <c r="H15524" s="12">
        <f>IF(OR($E15524="",$F15524=""),"",IF(AND($G15524=1,$F15524&gt;='Working Hours'!$C$8,$F15524&lt;'Working Hours'!$C$9),1,0))</f>
        <v/>
      </c>
    </row>
    <row r="15525">
      <c r="A15525" s="11" t="n"/>
      <c r="B15525" s="11" t="n"/>
      <c r="C15525" s="11" t="n"/>
      <c r="E15525" s="12">
        <f>IF($A15525="","",IF(ISNUMBER($A15525),$A15525,IFERROR(DATEVALUE($A15525),"")))</f>
        <v/>
      </c>
      <c r="F15525" s="12">
        <f>IF($B15525="","",IF(ISNUMBER($B15525),HOUR($B15525)*2+MINUTE($B15525)/30,IFERROR(VALUE(LEFT($B15525,FIND(":",$B15525)-1))*2+VALUE(MID($B15525,FIND(":",$B15525)+1,2))/30,"")))</f>
        <v/>
      </c>
      <c r="G15525" s="12">
        <f>IF($E15525="","",IF(WEEKDAY($E15525,2)&lt;6,1,0))</f>
        <v/>
      </c>
      <c r="H15525" s="12">
        <f>IF(OR($E15525="",$F15525=""),"",IF(AND($G15525=1,$F15525&gt;='Working Hours'!$C$8,$F15525&lt;'Working Hours'!$C$9),1,0))</f>
        <v/>
      </c>
    </row>
    <row r="15526">
      <c r="A15526" s="11" t="n"/>
      <c r="B15526" s="11" t="n"/>
      <c r="C15526" s="11" t="n"/>
      <c r="E15526" s="12">
        <f>IF($A15526="","",IF(ISNUMBER($A15526),$A15526,IFERROR(DATEVALUE($A15526),"")))</f>
        <v/>
      </c>
      <c r="F15526" s="12">
        <f>IF($B15526="","",IF(ISNUMBER($B15526),HOUR($B15526)*2+MINUTE($B15526)/30,IFERROR(VALUE(LEFT($B15526,FIND(":",$B15526)-1))*2+VALUE(MID($B15526,FIND(":",$B15526)+1,2))/30,"")))</f>
        <v/>
      </c>
      <c r="G15526" s="12">
        <f>IF($E15526="","",IF(WEEKDAY($E15526,2)&lt;6,1,0))</f>
        <v/>
      </c>
      <c r="H15526" s="12">
        <f>IF(OR($E15526="",$F15526=""),"",IF(AND($G15526=1,$F15526&gt;='Working Hours'!$C$8,$F15526&lt;'Working Hours'!$C$9),1,0))</f>
        <v/>
      </c>
    </row>
    <row r="15527">
      <c r="A15527" s="11" t="n"/>
      <c r="B15527" s="11" t="n"/>
      <c r="C15527" s="11" t="n"/>
      <c r="E15527" s="12">
        <f>IF($A15527="","",IF(ISNUMBER($A15527),$A15527,IFERROR(DATEVALUE($A15527),"")))</f>
        <v/>
      </c>
      <c r="F15527" s="12">
        <f>IF($B15527="","",IF(ISNUMBER($B15527),HOUR($B15527)*2+MINUTE($B15527)/30,IFERROR(VALUE(LEFT($B15527,FIND(":",$B15527)-1))*2+VALUE(MID($B15527,FIND(":",$B15527)+1,2))/30,"")))</f>
        <v/>
      </c>
      <c r="G15527" s="12">
        <f>IF($E15527="","",IF(WEEKDAY($E15527,2)&lt;6,1,0))</f>
        <v/>
      </c>
      <c r="H15527" s="12">
        <f>IF(OR($E15527="",$F15527=""),"",IF(AND($G15527=1,$F15527&gt;='Working Hours'!$C$8,$F15527&lt;'Working Hours'!$C$9),1,0))</f>
        <v/>
      </c>
    </row>
    <row r="15528">
      <c r="A15528" s="11" t="n"/>
      <c r="B15528" s="11" t="n"/>
      <c r="C15528" s="11" t="n"/>
      <c r="E15528" s="12">
        <f>IF($A15528="","",IF(ISNUMBER($A15528),$A15528,IFERROR(DATEVALUE($A15528),"")))</f>
        <v/>
      </c>
      <c r="F15528" s="12">
        <f>IF($B15528="","",IF(ISNUMBER($B15528),HOUR($B15528)*2+MINUTE($B15528)/30,IFERROR(VALUE(LEFT($B15528,FIND(":",$B15528)-1))*2+VALUE(MID($B15528,FIND(":",$B15528)+1,2))/30,"")))</f>
        <v/>
      </c>
      <c r="G15528" s="12">
        <f>IF($E15528="","",IF(WEEKDAY($E15528,2)&lt;6,1,0))</f>
        <v/>
      </c>
      <c r="H15528" s="12">
        <f>IF(OR($E15528="",$F15528=""),"",IF(AND($G15528=1,$F15528&gt;='Working Hours'!$C$8,$F15528&lt;'Working Hours'!$C$9),1,0))</f>
        <v/>
      </c>
    </row>
    <row r="15529">
      <c r="A15529" s="11" t="n"/>
      <c r="B15529" s="11" t="n"/>
      <c r="C15529" s="11" t="n"/>
      <c r="E15529" s="12">
        <f>IF($A15529="","",IF(ISNUMBER($A15529),$A15529,IFERROR(DATEVALUE($A15529),"")))</f>
        <v/>
      </c>
      <c r="F15529" s="12">
        <f>IF($B15529="","",IF(ISNUMBER($B15529),HOUR($B15529)*2+MINUTE($B15529)/30,IFERROR(VALUE(LEFT($B15529,FIND(":",$B15529)-1))*2+VALUE(MID($B15529,FIND(":",$B15529)+1,2))/30,"")))</f>
        <v/>
      </c>
      <c r="G15529" s="12">
        <f>IF($E15529="","",IF(WEEKDAY($E15529,2)&lt;6,1,0))</f>
        <v/>
      </c>
      <c r="H15529" s="12">
        <f>IF(OR($E15529="",$F15529=""),"",IF(AND($G15529=1,$F15529&gt;='Working Hours'!$C$8,$F15529&lt;'Working Hours'!$C$9),1,0))</f>
        <v/>
      </c>
    </row>
    <row r="15530">
      <c r="A15530" s="11" t="n"/>
      <c r="B15530" s="11" t="n"/>
      <c r="C15530" s="11" t="n"/>
      <c r="E15530" s="12">
        <f>IF($A15530="","",IF(ISNUMBER($A15530),$A15530,IFERROR(DATEVALUE($A15530),"")))</f>
        <v/>
      </c>
      <c r="F15530" s="12">
        <f>IF($B15530="","",IF(ISNUMBER($B15530),HOUR($B15530)*2+MINUTE($B15530)/30,IFERROR(VALUE(LEFT($B15530,FIND(":",$B15530)-1))*2+VALUE(MID($B15530,FIND(":",$B15530)+1,2))/30,"")))</f>
        <v/>
      </c>
      <c r="G15530" s="12">
        <f>IF($E15530="","",IF(WEEKDAY($E15530,2)&lt;6,1,0))</f>
        <v/>
      </c>
      <c r="H15530" s="12">
        <f>IF(OR($E15530="",$F15530=""),"",IF(AND($G15530=1,$F15530&gt;='Working Hours'!$C$8,$F15530&lt;'Working Hours'!$C$9),1,0))</f>
        <v/>
      </c>
    </row>
    <row r="15531">
      <c r="A15531" s="11" t="n"/>
      <c r="B15531" s="11" t="n"/>
      <c r="C15531" s="11" t="n"/>
      <c r="E15531" s="12">
        <f>IF($A15531="","",IF(ISNUMBER($A15531),$A15531,IFERROR(DATEVALUE($A15531),"")))</f>
        <v/>
      </c>
      <c r="F15531" s="12">
        <f>IF($B15531="","",IF(ISNUMBER($B15531),HOUR($B15531)*2+MINUTE($B15531)/30,IFERROR(VALUE(LEFT($B15531,FIND(":",$B15531)-1))*2+VALUE(MID($B15531,FIND(":",$B15531)+1,2))/30,"")))</f>
        <v/>
      </c>
      <c r="G15531" s="12">
        <f>IF($E15531="","",IF(WEEKDAY($E15531,2)&lt;6,1,0))</f>
        <v/>
      </c>
      <c r="H15531" s="12">
        <f>IF(OR($E15531="",$F15531=""),"",IF(AND($G15531=1,$F15531&gt;='Working Hours'!$C$8,$F15531&lt;'Working Hours'!$C$9),1,0))</f>
        <v/>
      </c>
    </row>
    <row r="15532">
      <c r="A15532" s="11" t="n"/>
      <c r="B15532" s="11" t="n"/>
      <c r="C15532" s="11" t="n"/>
      <c r="E15532" s="12">
        <f>IF($A15532="","",IF(ISNUMBER($A15532),$A15532,IFERROR(DATEVALUE($A15532),"")))</f>
        <v/>
      </c>
      <c r="F15532" s="12">
        <f>IF($B15532="","",IF(ISNUMBER($B15532),HOUR($B15532)*2+MINUTE($B15532)/30,IFERROR(VALUE(LEFT($B15532,FIND(":",$B15532)-1))*2+VALUE(MID($B15532,FIND(":",$B15532)+1,2))/30,"")))</f>
        <v/>
      </c>
      <c r="G15532" s="12">
        <f>IF($E15532="","",IF(WEEKDAY($E15532,2)&lt;6,1,0))</f>
        <v/>
      </c>
      <c r="H15532" s="12">
        <f>IF(OR($E15532="",$F15532=""),"",IF(AND($G15532=1,$F15532&gt;='Working Hours'!$C$8,$F15532&lt;'Working Hours'!$C$9),1,0))</f>
        <v/>
      </c>
    </row>
    <row r="15533">
      <c r="A15533" s="11" t="n"/>
      <c r="B15533" s="11" t="n"/>
      <c r="C15533" s="11" t="n"/>
      <c r="E15533" s="12">
        <f>IF($A15533="","",IF(ISNUMBER($A15533),$A15533,IFERROR(DATEVALUE($A15533),"")))</f>
        <v/>
      </c>
      <c r="F15533" s="12">
        <f>IF($B15533="","",IF(ISNUMBER($B15533),HOUR($B15533)*2+MINUTE($B15533)/30,IFERROR(VALUE(LEFT($B15533,FIND(":",$B15533)-1))*2+VALUE(MID($B15533,FIND(":",$B15533)+1,2))/30,"")))</f>
        <v/>
      </c>
      <c r="G15533" s="12">
        <f>IF($E15533="","",IF(WEEKDAY($E15533,2)&lt;6,1,0))</f>
        <v/>
      </c>
      <c r="H15533" s="12">
        <f>IF(OR($E15533="",$F15533=""),"",IF(AND($G15533=1,$F15533&gt;='Working Hours'!$C$8,$F15533&lt;'Working Hours'!$C$9),1,0))</f>
        <v/>
      </c>
    </row>
    <row r="15534">
      <c r="A15534" s="11" t="n"/>
      <c r="B15534" s="11" t="n"/>
      <c r="C15534" s="11" t="n"/>
      <c r="E15534" s="12">
        <f>IF($A15534="","",IF(ISNUMBER($A15534),$A15534,IFERROR(DATEVALUE($A15534),"")))</f>
        <v/>
      </c>
      <c r="F15534" s="12">
        <f>IF($B15534="","",IF(ISNUMBER($B15534),HOUR($B15534)*2+MINUTE($B15534)/30,IFERROR(VALUE(LEFT($B15534,FIND(":",$B15534)-1))*2+VALUE(MID($B15534,FIND(":",$B15534)+1,2))/30,"")))</f>
        <v/>
      </c>
      <c r="G15534" s="12">
        <f>IF($E15534="","",IF(WEEKDAY($E15534,2)&lt;6,1,0))</f>
        <v/>
      </c>
      <c r="H15534" s="12">
        <f>IF(OR($E15534="",$F15534=""),"",IF(AND($G15534=1,$F15534&gt;='Working Hours'!$C$8,$F15534&lt;'Working Hours'!$C$9),1,0))</f>
        <v/>
      </c>
    </row>
    <row r="15535">
      <c r="A15535" s="11" t="n"/>
      <c r="B15535" s="11" t="n"/>
      <c r="C15535" s="11" t="n"/>
      <c r="E15535" s="12">
        <f>IF($A15535="","",IF(ISNUMBER($A15535),$A15535,IFERROR(DATEVALUE($A15535),"")))</f>
        <v/>
      </c>
      <c r="F15535" s="12">
        <f>IF($B15535="","",IF(ISNUMBER($B15535),HOUR($B15535)*2+MINUTE($B15535)/30,IFERROR(VALUE(LEFT($B15535,FIND(":",$B15535)-1))*2+VALUE(MID($B15535,FIND(":",$B15535)+1,2))/30,"")))</f>
        <v/>
      </c>
      <c r="G15535" s="12">
        <f>IF($E15535="","",IF(WEEKDAY($E15535,2)&lt;6,1,0))</f>
        <v/>
      </c>
      <c r="H15535" s="12">
        <f>IF(OR($E15535="",$F15535=""),"",IF(AND($G15535=1,$F15535&gt;='Working Hours'!$C$8,$F15535&lt;'Working Hours'!$C$9),1,0))</f>
        <v/>
      </c>
    </row>
    <row r="15536">
      <c r="A15536" s="11" t="n"/>
      <c r="B15536" s="11" t="n"/>
      <c r="C15536" s="11" t="n"/>
      <c r="E15536" s="12">
        <f>IF($A15536="","",IF(ISNUMBER($A15536),$A15536,IFERROR(DATEVALUE($A15536),"")))</f>
        <v/>
      </c>
      <c r="F15536" s="12">
        <f>IF($B15536="","",IF(ISNUMBER($B15536),HOUR($B15536)*2+MINUTE($B15536)/30,IFERROR(VALUE(LEFT($B15536,FIND(":",$B15536)-1))*2+VALUE(MID($B15536,FIND(":",$B15536)+1,2))/30,"")))</f>
        <v/>
      </c>
      <c r="G15536" s="12">
        <f>IF($E15536="","",IF(WEEKDAY($E15536,2)&lt;6,1,0))</f>
        <v/>
      </c>
      <c r="H15536" s="12">
        <f>IF(OR($E15536="",$F15536=""),"",IF(AND($G15536=1,$F15536&gt;='Working Hours'!$C$8,$F15536&lt;'Working Hours'!$C$9),1,0))</f>
        <v/>
      </c>
    </row>
    <row r="15537">
      <c r="A15537" s="11" t="n"/>
      <c r="B15537" s="11" t="n"/>
      <c r="C15537" s="11" t="n"/>
      <c r="E15537" s="12">
        <f>IF($A15537="","",IF(ISNUMBER($A15537),$A15537,IFERROR(DATEVALUE($A15537),"")))</f>
        <v/>
      </c>
      <c r="F15537" s="12">
        <f>IF($B15537="","",IF(ISNUMBER($B15537),HOUR($B15537)*2+MINUTE($B15537)/30,IFERROR(VALUE(LEFT($B15537,FIND(":",$B15537)-1))*2+VALUE(MID($B15537,FIND(":",$B15537)+1,2))/30,"")))</f>
        <v/>
      </c>
      <c r="G15537" s="12">
        <f>IF($E15537="","",IF(WEEKDAY($E15537,2)&lt;6,1,0))</f>
        <v/>
      </c>
      <c r="H15537" s="12">
        <f>IF(OR($E15537="",$F15537=""),"",IF(AND($G15537=1,$F15537&gt;='Working Hours'!$C$8,$F15537&lt;'Working Hours'!$C$9),1,0))</f>
        <v/>
      </c>
    </row>
    <row r="15538">
      <c r="A15538" s="11" t="n"/>
      <c r="B15538" s="11" t="n"/>
      <c r="C15538" s="11" t="n"/>
      <c r="E15538" s="12">
        <f>IF($A15538="","",IF(ISNUMBER($A15538),$A15538,IFERROR(DATEVALUE($A15538),"")))</f>
        <v/>
      </c>
      <c r="F15538" s="12">
        <f>IF($B15538="","",IF(ISNUMBER($B15538),HOUR($B15538)*2+MINUTE($B15538)/30,IFERROR(VALUE(LEFT($B15538,FIND(":",$B15538)-1))*2+VALUE(MID($B15538,FIND(":",$B15538)+1,2))/30,"")))</f>
        <v/>
      </c>
      <c r="G15538" s="12">
        <f>IF($E15538="","",IF(WEEKDAY($E15538,2)&lt;6,1,0))</f>
        <v/>
      </c>
      <c r="H15538" s="12">
        <f>IF(OR($E15538="",$F15538=""),"",IF(AND($G15538=1,$F15538&gt;='Working Hours'!$C$8,$F15538&lt;'Working Hours'!$C$9),1,0))</f>
        <v/>
      </c>
    </row>
    <row r="15539">
      <c r="A15539" s="11" t="n"/>
      <c r="B15539" s="11" t="n"/>
      <c r="C15539" s="11" t="n"/>
      <c r="E15539" s="12">
        <f>IF($A15539="","",IF(ISNUMBER($A15539),$A15539,IFERROR(DATEVALUE($A15539),"")))</f>
        <v/>
      </c>
      <c r="F15539" s="12">
        <f>IF($B15539="","",IF(ISNUMBER($B15539),HOUR($B15539)*2+MINUTE($B15539)/30,IFERROR(VALUE(LEFT($B15539,FIND(":",$B15539)-1))*2+VALUE(MID($B15539,FIND(":",$B15539)+1,2))/30,"")))</f>
        <v/>
      </c>
      <c r="G15539" s="12">
        <f>IF($E15539="","",IF(WEEKDAY($E15539,2)&lt;6,1,0))</f>
        <v/>
      </c>
      <c r="H15539" s="12">
        <f>IF(OR($E15539="",$F15539=""),"",IF(AND($G15539=1,$F15539&gt;='Working Hours'!$C$8,$F15539&lt;'Working Hours'!$C$9),1,0))</f>
        <v/>
      </c>
    </row>
    <row r="15540">
      <c r="A15540" s="11" t="n"/>
      <c r="B15540" s="11" t="n"/>
      <c r="C15540" s="11" t="n"/>
      <c r="E15540" s="12">
        <f>IF($A15540="","",IF(ISNUMBER($A15540),$A15540,IFERROR(DATEVALUE($A15540),"")))</f>
        <v/>
      </c>
      <c r="F15540" s="12">
        <f>IF($B15540="","",IF(ISNUMBER($B15540),HOUR($B15540)*2+MINUTE($B15540)/30,IFERROR(VALUE(LEFT($B15540,FIND(":",$B15540)-1))*2+VALUE(MID($B15540,FIND(":",$B15540)+1,2))/30,"")))</f>
        <v/>
      </c>
      <c r="G15540" s="12">
        <f>IF($E15540="","",IF(WEEKDAY($E15540,2)&lt;6,1,0))</f>
        <v/>
      </c>
      <c r="H15540" s="12">
        <f>IF(OR($E15540="",$F15540=""),"",IF(AND($G15540=1,$F15540&gt;='Working Hours'!$C$8,$F15540&lt;'Working Hours'!$C$9),1,0))</f>
        <v/>
      </c>
    </row>
    <row r="15541">
      <c r="A15541" s="11" t="n"/>
      <c r="B15541" s="11" t="n"/>
      <c r="C15541" s="11" t="n"/>
      <c r="E15541" s="12">
        <f>IF($A15541="","",IF(ISNUMBER($A15541),$A15541,IFERROR(DATEVALUE($A15541),"")))</f>
        <v/>
      </c>
      <c r="F15541" s="12">
        <f>IF($B15541="","",IF(ISNUMBER($B15541),HOUR($B15541)*2+MINUTE($B15541)/30,IFERROR(VALUE(LEFT($B15541,FIND(":",$B15541)-1))*2+VALUE(MID($B15541,FIND(":",$B15541)+1,2))/30,"")))</f>
        <v/>
      </c>
      <c r="G15541" s="12">
        <f>IF($E15541="","",IF(WEEKDAY($E15541,2)&lt;6,1,0))</f>
        <v/>
      </c>
      <c r="H15541" s="12">
        <f>IF(OR($E15541="",$F15541=""),"",IF(AND($G15541=1,$F15541&gt;='Working Hours'!$C$8,$F15541&lt;'Working Hours'!$C$9),1,0))</f>
        <v/>
      </c>
    </row>
    <row r="15542">
      <c r="A15542" s="11" t="n"/>
      <c r="B15542" s="11" t="n"/>
      <c r="C15542" s="11" t="n"/>
      <c r="E15542" s="12">
        <f>IF($A15542="","",IF(ISNUMBER($A15542),$A15542,IFERROR(DATEVALUE($A15542),"")))</f>
        <v/>
      </c>
      <c r="F15542" s="12">
        <f>IF($B15542="","",IF(ISNUMBER($B15542),HOUR($B15542)*2+MINUTE($B15542)/30,IFERROR(VALUE(LEFT($B15542,FIND(":",$B15542)-1))*2+VALUE(MID($B15542,FIND(":",$B15542)+1,2))/30,"")))</f>
        <v/>
      </c>
      <c r="G15542" s="12">
        <f>IF($E15542="","",IF(WEEKDAY($E15542,2)&lt;6,1,0))</f>
        <v/>
      </c>
      <c r="H15542" s="12">
        <f>IF(OR($E15542="",$F15542=""),"",IF(AND($G15542=1,$F15542&gt;='Working Hours'!$C$8,$F15542&lt;'Working Hours'!$C$9),1,0))</f>
        <v/>
      </c>
    </row>
    <row r="15543">
      <c r="A15543" s="11" t="n"/>
      <c r="B15543" s="11" t="n"/>
      <c r="C15543" s="11" t="n"/>
      <c r="E15543" s="12">
        <f>IF($A15543="","",IF(ISNUMBER($A15543),$A15543,IFERROR(DATEVALUE($A15543),"")))</f>
        <v/>
      </c>
      <c r="F15543" s="12">
        <f>IF($B15543="","",IF(ISNUMBER($B15543),HOUR($B15543)*2+MINUTE($B15543)/30,IFERROR(VALUE(LEFT($B15543,FIND(":",$B15543)-1))*2+VALUE(MID($B15543,FIND(":",$B15543)+1,2))/30,"")))</f>
        <v/>
      </c>
      <c r="G15543" s="12">
        <f>IF($E15543="","",IF(WEEKDAY($E15543,2)&lt;6,1,0))</f>
        <v/>
      </c>
      <c r="H15543" s="12">
        <f>IF(OR($E15543="",$F15543=""),"",IF(AND($G15543=1,$F15543&gt;='Working Hours'!$C$8,$F15543&lt;'Working Hours'!$C$9),1,0))</f>
        <v/>
      </c>
    </row>
    <row r="15544">
      <c r="A15544" s="11" t="n"/>
      <c r="B15544" s="11" t="n"/>
      <c r="C15544" s="11" t="n"/>
      <c r="E15544" s="12">
        <f>IF($A15544="","",IF(ISNUMBER($A15544),$A15544,IFERROR(DATEVALUE($A15544),"")))</f>
        <v/>
      </c>
      <c r="F15544" s="12">
        <f>IF($B15544="","",IF(ISNUMBER($B15544),HOUR($B15544)*2+MINUTE($B15544)/30,IFERROR(VALUE(LEFT($B15544,FIND(":",$B15544)-1))*2+VALUE(MID($B15544,FIND(":",$B15544)+1,2))/30,"")))</f>
        <v/>
      </c>
      <c r="G15544" s="12">
        <f>IF($E15544="","",IF(WEEKDAY($E15544,2)&lt;6,1,0))</f>
        <v/>
      </c>
      <c r="H15544" s="12">
        <f>IF(OR($E15544="",$F15544=""),"",IF(AND($G15544=1,$F15544&gt;='Working Hours'!$C$8,$F15544&lt;'Working Hours'!$C$9),1,0))</f>
        <v/>
      </c>
    </row>
    <row r="15545">
      <c r="A15545" s="11" t="n"/>
      <c r="B15545" s="11" t="n"/>
      <c r="C15545" s="11" t="n"/>
      <c r="E15545" s="12">
        <f>IF($A15545="","",IF(ISNUMBER($A15545),$A15545,IFERROR(DATEVALUE($A15545),"")))</f>
        <v/>
      </c>
      <c r="F15545" s="12">
        <f>IF($B15545="","",IF(ISNUMBER($B15545),HOUR($B15545)*2+MINUTE($B15545)/30,IFERROR(VALUE(LEFT($B15545,FIND(":",$B15545)-1))*2+VALUE(MID($B15545,FIND(":",$B15545)+1,2))/30,"")))</f>
        <v/>
      </c>
      <c r="G15545" s="12">
        <f>IF($E15545="","",IF(WEEKDAY($E15545,2)&lt;6,1,0))</f>
        <v/>
      </c>
      <c r="H15545" s="12">
        <f>IF(OR($E15545="",$F15545=""),"",IF(AND($G15545=1,$F15545&gt;='Working Hours'!$C$8,$F15545&lt;'Working Hours'!$C$9),1,0))</f>
        <v/>
      </c>
    </row>
    <row r="15546">
      <c r="A15546" s="11" t="n"/>
      <c r="B15546" s="11" t="n"/>
      <c r="C15546" s="11" t="n"/>
      <c r="E15546" s="12">
        <f>IF($A15546="","",IF(ISNUMBER($A15546),$A15546,IFERROR(DATEVALUE($A15546),"")))</f>
        <v/>
      </c>
      <c r="F15546" s="12">
        <f>IF($B15546="","",IF(ISNUMBER($B15546),HOUR($B15546)*2+MINUTE($B15546)/30,IFERROR(VALUE(LEFT($B15546,FIND(":",$B15546)-1))*2+VALUE(MID($B15546,FIND(":",$B15546)+1,2))/30,"")))</f>
        <v/>
      </c>
      <c r="G15546" s="12">
        <f>IF($E15546="","",IF(WEEKDAY($E15546,2)&lt;6,1,0))</f>
        <v/>
      </c>
      <c r="H15546" s="12">
        <f>IF(OR($E15546="",$F15546=""),"",IF(AND($G15546=1,$F15546&gt;='Working Hours'!$C$8,$F15546&lt;'Working Hours'!$C$9),1,0))</f>
        <v/>
      </c>
    </row>
    <row r="15547">
      <c r="A15547" s="11" t="n"/>
      <c r="B15547" s="11" t="n"/>
      <c r="C15547" s="11" t="n"/>
      <c r="E15547" s="12">
        <f>IF($A15547="","",IF(ISNUMBER($A15547),$A15547,IFERROR(DATEVALUE($A15547),"")))</f>
        <v/>
      </c>
      <c r="F15547" s="12">
        <f>IF($B15547="","",IF(ISNUMBER($B15547),HOUR($B15547)*2+MINUTE($B15547)/30,IFERROR(VALUE(LEFT($B15547,FIND(":",$B15547)-1))*2+VALUE(MID($B15547,FIND(":",$B15547)+1,2))/30,"")))</f>
        <v/>
      </c>
      <c r="G15547" s="12">
        <f>IF($E15547="","",IF(WEEKDAY($E15547,2)&lt;6,1,0))</f>
        <v/>
      </c>
      <c r="H15547" s="12">
        <f>IF(OR($E15547="",$F15547=""),"",IF(AND($G15547=1,$F15547&gt;='Working Hours'!$C$8,$F15547&lt;'Working Hours'!$C$9),1,0))</f>
        <v/>
      </c>
    </row>
    <row r="15548">
      <c r="A15548" s="11" t="n"/>
      <c r="B15548" s="11" t="n"/>
      <c r="C15548" s="11" t="n"/>
      <c r="E15548" s="12">
        <f>IF($A15548="","",IF(ISNUMBER($A15548),$A15548,IFERROR(DATEVALUE($A15548),"")))</f>
        <v/>
      </c>
      <c r="F15548" s="12">
        <f>IF($B15548="","",IF(ISNUMBER($B15548),HOUR($B15548)*2+MINUTE($B15548)/30,IFERROR(VALUE(LEFT($B15548,FIND(":",$B15548)-1))*2+VALUE(MID($B15548,FIND(":",$B15548)+1,2))/30,"")))</f>
        <v/>
      </c>
      <c r="G15548" s="12">
        <f>IF($E15548="","",IF(WEEKDAY($E15548,2)&lt;6,1,0))</f>
        <v/>
      </c>
      <c r="H15548" s="12">
        <f>IF(OR($E15548="",$F15548=""),"",IF(AND($G15548=1,$F15548&gt;='Working Hours'!$C$8,$F15548&lt;'Working Hours'!$C$9),1,0))</f>
        <v/>
      </c>
    </row>
    <row r="15549">
      <c r="A15549" s="11" t="n"/>
      <c r="B15549" s="11" t="n"/>
      <c r="C15549" s="11" t="n"/>
      <c r="E15549" s="12">
        <f>IF($A15549="","",IF(ISNUMBER($A15549),$A15549,IFERROR(DATEVALUE($A15549),"")))</f>
        <v/>
      </c>
      <c r="F15549" s="12">
        <f>IF($B15549="","",IF(ISNUMBER($B15549),HOUR($B15549)*2+MINUTE($B15549)/30,IFERROR(VALUE(LEFT($B15549,FIND(":",$B15549)-1))*2+VALUE(MID($B15549,FIND(":",$B15549)+1,2))/30,"")))</f>
        <v/>
      </c>
      <c r="G15549" s="12">
        <f>IF($E15549="","",IF(WEEKDAY($E15549,2)&lt;6,1,0))</f>
        <v/>
      </c>
      <c r="H15549" s="12">
        <f>IF(OR($E15549="",$F15549=""),"",IF(AND($G15549=1,$F15549&gt;='Working Hours'!$C$8,$F15549&lt;'Working Hours'!$C$9),1,0))</f>
        <v/>
      </c>
    </row>
    <row r="15550">
      <c r="A15550" s="11" t="n"/>
      <c r="B15550" s="11" t="n"/>
      <c r="C15550" s="11" t="n"/>
      <c r="E15550" s="12">
        <f>IF($A15550="","",IF(ISNUMBER($A15550),$A15550,IFERROR(DATEVALUE($A15550),"")))</f>
        <v/>
      </c>
      <c r="F15550" s="12">
        <f>IF($B15550="","",IF(ISNUMBER($B15550),HOUR($B15550)*2+MINUTE($B15550)/30,IFERROR(VALUE(LEFT($B15550,FIND(":",$B15550)-1))*2+VALUE(MID($B15550,FIND(":",$B15550)+1,2))/30,"")))</f>
        <v/>
      </c>
      <c r="G15550" s="12">
        <f>IF($E15550="","",IF(WEEKDAY($E15550,2)&lt;6,1,0))</f>
        <v/>
      </c>
      <c r="H15550" s="12">
        <f>IF(OR($E15550="",$F15550=""),"",IF(AND($G15550=1,$F15550&gt;='Working Hours'!$C$8,$F15550&lt;'Working Hours'!$C$9),1,0))</f>
        <v/>
      </c>
    </row>
    <row r="15551">
      <c r="A15551" s="11" t="n"/>
      <c r="B15551" s="11" t="n"/>
      <c r="C15551" s="11" t="n"/>
      <c r="E15551" s="12">
        <f>IF($A15551="","",IF(ISNUMBER($A15551),$A15551,IFERROR(DATEVALUE($A15551),"")))</f>
        <v/>
      </c>
      <c r="F15551" s="12">
        <f>IF($B15551="","",IF(ISNUMBER($B15551),HOUR($B15551)*2+MINUTE($B15551)/30,IFERROR(VALUE(LEFT($B15551,FIND(":",$B15551)-1))*2+VALUE(MID($B15551,FIND(":",$B15551)+1,2))/30,"")))</f>
        <v/>
      </c>
      <c r="G15551" s="12">
        <f>IF($E15551="","",IF(WEEKDAY($E15551,2)&lt;6,1,0))</f>
        <v/>
      </c>
      <c r="H15551" s="12">
        <f>IF(OR($E15551="",$F15551=""),"",IF(AND($G15551=1,$F15551&gt;='Working Hours'!$C$8,$F15551&lt;'Working Hours'!$C$9),1,0))</f>
        <v/>
      </c>
    </row>
    <row r="15552">
      <c r="A15552" s="11" t="n"/>
      <c r="B15552" s="11" t="n"/>
      <c r="C15552" s="11" t="n"/>
      <c r="E15552" s="12">
        <f>IF($A15552="","",IF(ISNUMBER($A15552),$A15552,IFERROR(DATEVALUE($A15552),"")))</f>
        <v/>
      </c>
      <c r="F15552" s="12">
        <f>IF($B15552="","",IF(ISNUMBER($B15552),HOUR($B15552)*2+MINUTE($B15552)/30,IFERROR(VALUE(LEFT($B15552,FIND(":",$B15552)-1))*2+VALUE(MID($B15552,FIND(":",$B15552)+1,2))/30,"")))</f>
        <v/>
      </c>
      <c r="G15552" s="12">
        <f>IF($E15552="","",IF(WEEKDAY($E15552,2)&lt;6,1,0))</f>
        <v/>
      </c>
      <c r="H15552" s="12">
        <f>IF(OR($E15552="",$F15552=""),"",IF(AND($G15552=1,$F15552&gt;='Working Hours'!$C$8,$F15552&lt;'Working Hours'!$C$9),1,0))</f>
        <v/>
      </c>
    </row>
    <row r="15553">
      <c r="A15553" s="11" t="n"/>
      <c r="B15553" s="11" t="n"/>
      <c r="C15553" s="11" t="n"/>
      <c r="E15553" s="12">
        <f>IF($A15553="","",IF(ISNUMBER($A15553),$A15553,IFERROR(DATEVALUE($A15553),"")))</f>
        <v/>
      </c>
      <c r="F15553" s="12">
        <f>IF($B15553="","",IF(ISNUMBER($B15553),HOUR($B15553)*2+MINUTE($B15553)/30,IFERROR(VALUE(LEFT($B15553,FIND(":",$B15553)-1))*2+VALUE(MID($B15553,FIND(":",$B15553)+1,2))/30,"")))</f>
        <v/>
      </c>
      <c r="G15553" s="12">
        <f>IF($E15553="","",IF(WEEKDAY($E15553,2)&lt;6,1,0))</f>
        <v/>
      </c>
      <c r="H15553" s="12">
        <f>IF(OR($E15553="",$F15553=""),"",IF(AND($G15553=1,$F15553&gt;='Working Hours'!$C$8,$F15553&lt;'Working Hours'!$C$9),1,0))</f>
        <v/>
      </c>
    </row>
    <row r="15554">
      <c r="A15554" s="11" t="n"/>
      <c r="B15554" s="11" t="n"/>
      <c r="C15554" s="11" t="n"/>
      <c r="E15554" s="12">
        <f>IF($A15554="","",IF(ISNUMBER($A15554),$A15554,IFERROR(DATEVALUE($A15554),"")))</f>
        <v/>
      </c>
      <c r="F15554" s="12">
        <f>IF($B15554="","",IF(ISNUMBER($B15554),HOUR($B15554)*2+MINUTE($B15554)/30,IFERROR(VALUE(LEFT($B15554,FIND(":",$B15554)-1))*2+VALUE(MID($B15554,FIND(":",$B15554)+1,2))/30,"")))</f>
        <v/>
      </c>
      <c r="G15554" s="12">
        <f>IF($E15554="","",IF(WEEKDAY($E15554,2)&lt;6,1,0))</f>
        <v/>
      </c>
      <c r="H15554" s="12">
        <f>IF(OR($E15554="",$F15554=""),"",IF(AND($G15554=1,$F15554&gt;='Working Hours'!$C$8,$F15554&lt;'Working Hours'!$C$9),1,0))</f>
        <v/>
      </c>
    </row>
    <row r="15555">
      <c r="A15555" s="11" t="n"/>
      <c r="B15555" s="11" t="n"/>
      <c r="C15555" s="11" t="n"/>
      <c r="E15555" s="12">
        <f>IF($A15555="","",IF(ISNUMBER($A15555),$A15555,IFERROR(DATEVALUE($A15555),"")))</f>
        <v/>
      </c>
      <c r="F15555" s="12">
        <f>IF($B15555="","",IF(ISNUMBER($B15555),HOUR($B15555)*2+MINUTE($B15555)/30,IFERROR(VALUE(LEFT($B15555,FIND(":",$B15555)-1))*2+VALUE(MID($B15555,FIND(":",$B15555)+1,2))/30,"")))</f>
        <v/>
      </c>
      <c r="G15555" s="12">
        <f>IF($E15555="","",IF(WEEKDAY($E15555,2)&lt;6,1,0))</f>
        <v/>
      </c>
      <c r="H15555" s="12">
        <f>IF(OR($E15555="",$F15555=""),"",IF(AND($G15555=1,$F15555&gt;='Working Hours'!$C$8,$F15555&lt;'Working Hours'!$C$9),1,0))</f>
        <v/>
      </c>
    </row>
    <row r="15556">
      <c r="A15556" s="11" t="n"/>
      <c r="B15556" s="11" t="n"/>
      <c r="C15556" s="11" t="n"/>
      <c r="E15556" s="12">
        <f>IF($A15556="","",IF(ISNUMBER($A15556),$A15556,IFERROR(DATEVALUE($A15556),"")))</f>
        <v/>
      </c>
      <c r="F15556" s="12">
        <f>IF($B15556="","",IF(ISNUMBER($B15556),HOUR($B15556)*2+MINUTE($B15556)/30,IFERROR(VALUE(LEFT($B15556,FIND(":",$B15556)-1))*2+VALUE(MID($B15556,FIND(":",$B15556)+1,2))/30,"")))</f>
        <v/>
      </c>
      <c r="G15556" s="12">
        <f>IF($E15556="","",IF(WEEKDAY($E15556,2)&lt;6,1,0))</f>
        <v/>
      </c>
      <c r="H15556" s="12">
        <f>IF(OR($E15556="",$F15556=""),"",IF(AND($G15556=1,$F15556&gt;='Working Hours'!$C$8,$F15556&lt;'Working Hours'!$C$9),1,0))</f>
        <v/>
      </c>
    </row>
    <row r="15557">
      <c r="A15557" s="11" t="n"/>
      <c r="B15557" s="11" t="n"/>
      <c r="C15557" s="11" t="n"/>
      <c r="E15557" s="12">
        <f>IF($A15557="","",IF(ISNUMBER($A15557),$A15557,IFERROR(DATEVALUE($A15557),"")))</f>
        <v/>
      </c>
      <c r="F15557" s="12">
        <f>IF($B15557="","",IF(ISNUMBER($B15557),HOUR($B15557)*2+MINUTE($B15557)/30,IFERROR(VALUE(LEFT($B15557,FIND(":",$B15557)-1))*2+VALUE(MID($B15557,FIND(":",$B15557)+1,2))/30,"")))</f>
        <v/>
      </c>
      <c r="G15557" s="12">
        <f>IF($E15557="","",IF(WEEKDAY($E15557,2)&lt;6,1,0))</f>
        <v/>
      </c>
      <c r="H15557" s="12">
        <f>IF(OR($E15557="",$F15557=""),"",IF(AND($G15557=1,$F15557&gt;='Working Hours'!$C$8,$F15557&lt;'Working Hours'!$C$9),1,0))</f>
        <v/>
      </c>
    </row>
    <row r="15558">
      <c r="A15558" s="11" t="n"/>
      <c r="B15558" s="11" t="n"/>
      <c r="C15558" s="11" t="n"/>
      <c r="E15558" s="12">
        <f>IF($A15558="","",IF(ISNUMBER($A15558),$A15558,IFERROR(DATEVALUE($A15558),"")))</f>
        <v/>
      </c>
      <c r="F15558" s="12">
        <f>IF($B15558="","",IF(ISNUMBER($B15558),HOUR($B15558)*2+MINUTE($B15558)/30,IFERROR(VALUE(LEFT($B15558,FIND(":",$B15558)-1))*2+VALUE(MID($B15558,FIND(":",$B15558)+1,2))/30,"")))</f>
        <v/>
      </c>
      <c r="G15558" s="12">
        <f>IF($E15558="","",IF(WEEKDAY($E15558,2)&lt;6,1,0))</f>
        <v/>
      </c>
      <c r="H15558" s="12">
        <f>IF(OR($E15558="",$F15558=""),"",IF(AND($G15558=1,$F15558&gt;='Working Hours'!$C$8,$F15558&lt;'Working Hours'!$C$9),1,0))</f>
        <v/>
      </c>
    </row>
    <row r="15559">
      <c r="A15559" s="11" t="n"/>
      <c r="B15559" s="11" t="n"/>
      <c r="C15559" s="11" t="n"/>
      <c r="E15559" s="12">
        <f>IF($A15559="","",IF(ISNUMBER($A15559),$A15559,IFERROR(DATEVALUE($A15559),"")))</f>
        <v/>
      </c>
      <c r="F15559" s="12">
        <f>IF($B15559="","",IF(ISNUMBER($B15559),HOUR($B15559)*2+MINUTE($B15559)/30,IFERROR(VALUE(LEFT($B15559,FIND(":",$B15559)-1))*2+VALUE(MID($B15559,FIND(":",$B15559)+1,2))/30,"")))</f>
        <v/>
      </c>
      <c r="G15559" s="12">
        <f>IF($E15559="","",IF(WEEKDAY($E15559,2)&lt;6,1,0))</f>
        <v/>
      </c>
      <c r="H15559" s="12">
        <f>IF(OR($E15559="",$F15559=""),"",IF(AND($G15559=1,$F15559&gt;='Working Hours'!$C$8,$F15559&lt;'Working Hours'!$C$9),1,0))</f>
        <v/>
      </c>
    </row>
    <row r="15560">
      <c r="A15560" s="11" t="n"/>
      <c r="B15560" s="11" t="n"/>
      <c r="C15560" s="11" t="n"/>
      <c r="E15560" s="12">
        <f>IF($A15560="","",IF(ISNUMBER($A15560),$A15560,IFERROR(DATEVALUE($A15560),"")))</f>
        <v/>
      </c>
      <c r="F15560" s="12">
        <f>IF($B15560="","",IF(ISNUMBER($B15560),HOUR($B15560)*2+MINUTE($B15560)/30,IFERROR(VALUE(LEFT($B15560,FIND(":",$B15560)-1))*2+VALUE(MID($B15560,FIND(":",$B15560)+1,2))/30,"")))</f>
        <v/>
      </c>
      <c r="G15560" s="12">
        <f>IF($E15560="","",IF(WEEKDAY($E15560,2)&lt;6,1,0))</f>
        <v/>
      </c>
      <c r="H15560" s="12">
        <f>IF(OR($E15560="",$F15560=""),"",IF(AND($G15560=1,$F15560&gt;='Working Hours'!$C$8,$F15560&lt;'Working Hours'!$C$9),1,0))</f>
        <v/>
      </c>
    </row>
    <row r="15561">
      <c r="A15561" s="11" t="n"/>
      <c r="B15561" s="11" t="n"/>
      <c r="C15561" s="11" t="n"/>
      <c r="E15561" s="12">
        <f>IF($A15561="","",IF(ISNUMBER($A15561),$A15561,IFERROR(DATEVALUE($A15561),"")))</f>
        <v/>
      </c>
      <c r="F15561" s="12">
        <f>IF($B15561="","",IF(ISNUMBER($B15561),HOUR($B15561)*2+MINUTE($B15561)/30,IFERROR(VALUE(LEFT($B15561,FIND(":",$B15561)-1))*2+VALUE(MID($B15561,FIND(":",$B15561)+1,2))/30,"")))</f>
        <v/>
      </c>
      <c r="G15561" s="12">
        <f>IF($E15561="","",IF(WEEKDAY($E15561,2)&lt;6,1,0))</f>
        <v/>
      </c>
      <c r="H15561" s="12">
        <f>IF(OR($E15561="",$F15561=""),"",IF(AND($G15561=1,$F15561&gt;='Working Hours'!$C$8,$F15561&lt;'Working Hours'!$C$9),1,0))</f>
        <v/>
      </c>
    </row>
    <row r="15562">
      <c r="A15562" s="11" t="n"/>
      <c r="B15562" s="11" t="n"/>
      <c r="C15562" s="11" t="n"/>
      <c r="E15562" s="12">
        <f>IF($A15562="","",IF(ISNUMBER($A15562),$A15562,IFERROR(DATEVALUE($A15562),"")))</f>
        <v/>
      </c>
      <c r="F15562" s="12">
        <f>IF($B15562="","",IF(ISNUMBER($B15562),HOUR($B15562)*2+MINUTE($B15562)/30,IFERROR(VALUE(LEFT($B15562,FIND(":",$B15562)-1))*2+VALUE(MID($B15562,FIND(":",$B15562)+1,2))/30,"")))</f>
        <v/>
      </c>
      <c r="G15562" s="12">
        <f>IF($E15562="","",IF(WEEKDAY($E15562,2)&lt;6,1,0))</f>
        <v/>
      </c>
      <c r="H15562" s="12">
        <f>IF(OR($E15562="",$F15562=""),"",IF(AND($G15562=1,$F15562&gt;='Working Hours'!$C$8,$F15562&lt;'Working Hours'!$C$9),1,0))</f>
        <v/>
      </c>
    </row>
    <row r="15563">
      <c r="A15563" s="11" t="n"/>
      <c r="B15563" s="11" t="n"/>
      <c r="C15563" s="11" t="n"/>
      <c r="E15563" s="12">
        <f>IF($A15563="","",IF(ISNUMBER($A15563),$A15563,IFERROR(DATEVALUE($A15563),"")))</f>
        <v/>
      </c>
      <c r="F15563" s="12">
        <f>IF($B15563="","",IF(ISNUMBER($B15563),HOUR($B15563)*2+MINUTE($B15563)/30,IFERROR(VALUE(LEFT($B15563,FIND(":",$B15563)-1))*2+VALUE(MID($B15563,FIND(":",$B15563)+1,2))/30,"")))</f>
        <v/>
      </c>
      <c r="G15563" s="12">
        <f>IF($E15563="","",IF(WEEKDAY($E15563,2)&lt;6,1,0))</f>
        <v/>
      </c>
      <c r="H15563" s="12">
        <f>IF(OR($E15563="",$F15563=""),"",IF(AND($G15563=1,$F15563&gt;='Working Hours'!$C$8,$F15563&lt;'Working Hours'!$C$9),1,0))</f>
        <v/>
      </c>
    </row>
    <row r="15564">
      <c r="A15564" s="11" t="n"/>
      <c r="B15564" s="11" t="n"/>
      <c r="C15564" s="11" t="n"/>
      <c r="E15564" s="12">
        <f>IF($A15564="","",IF(ISNUMBER($A15564),$A15564,IFERROR(DATEVALUE($A15564),"")))</f>
        <v/>
      </c>
      <c r="F15564" s="12">
        <f>IF($B15564="","",IF(ISNUMBER($B15564),HOUR($B15564)*2+MINUTE($B15564)/30,IFERROR(VALUE(LEFT($B15564,FIND(":",$B15564)-1))*2+VALUE(MID($B15564,FIND(":",$B15564)+1,2))/30,"")))</f>
        <v/>
      </c>
      <c r="G15564" s="12">
        <f>IF($E15564="","",IF(WEEKDAY($E15564,2)&lt;6,1,0))</f>
        <v/>
      </c>
      <c r="H15564" s="12">
        <f>IF(OR($E15564="",$F15564=""),"",IF(AND($G15564=1,$F15564&gt;='Working Hours'!$C$8,$F15564&lt;'Working Hours'!$C$9),1,0))</f>
        <v/>
      </c>
    </row>
    <row r="15565">
      <c r="A15565" s="11" t="n"/>
      <c r="B15565" s="11" t="n"/>
      <c r="C15565" s="11" t="n"/>
      <c r="E15565" s="12">
        <f>IF($A15565="","",IF(ISNUMBER($A15565),$A15565,IFERROR(DATEVALUE($A15565),"")))</f>
        <v/>
      </c>
      <c r="F15565" s="12">
        <f>IF($B15565="","",IF(ISNUMBER($B15565),HOUR($B15565)*2+MINUTE($B15565)/30,IFERROR(VALUE(LEFT($B15565,FIND(":",$B15565)-1))*2+VALUE(MID($B15565,FIND(":",$B15565)+1,2))/30,"")))</f>
        <v/>
      </c>
      <c r="G15565" s="12">
        <f>IF($E15565="","",IF(WEEKDAY($E15565,2)&lt;6,1,0))</f>
        <v/>
      </c>
      <c r="H15565" s="12">
        <f>IF(OR($E15565="",$F15565=""),"",IF(AND($G15565=1,$F15565&gt;='Working Hours'!$C$8,$F15565&lt;'Working Hours'!$C$9),1,0))</f>
        <v/>
      </c>
    </row>
    <row r="15566">
      <c r="A15566" s="11" t="n"/>
      <c r="B15566" s="11" t="n"/>
      <c r="C15566" s="11" t="n"/>
      <c r="E15566" s="12">
        <f>IF($A15566="","",IF(ISNUMBER($A15566),$A15566,IFERROR(DATEVALUE($A15566),"")))</f>
        <v/>
      </c>
      <c r="F15566" s="12">
        <f>IF($B15566="","",IF(ISNUMBER($B15566),HOUR($B15566)*2+MINUTE($B15566)/30,IFERROR(VALUE(LEFT($B15566,FIND(":",$B15566)-1))*2+VALUE(MID($B15566,FIND(":",$B15566)+1,2))/30,"")))</f>
        <v/>
      </c>
      <c r="G15566" s="12">
        <f>IF($E15566="","",IF(WEEKDAY($E15566,2)&lt;6,1,0))</f>
        <v/>
      </c>
      <c r="H15566" s="12">
        <f>IF(OR($E15566="",$F15566=""),"",IF(AND($G15566=1,$F15566&gt;='Working Hours'!$C$8,$F15566&lt;'Working Hours'!$C$9),1,0))</f>
        <v/>
      </c>
    </row>
    <row r="15567">
      <c r="A15567" s="11" t="n"/>
      <c r="B15567" s="11" t="n"/>
      <c r="C15567" s="11" t="n"/>
      <c r="E15567" s="12">
        <f>IF($A15567="","",IF(ISNUMBER($A15567),$A15567,IFERROR(DATEVALUE($A15567),"")))</f>
        <v/>
      </c>
      <c r="F15567" s="12">
        <f>IF($B15567="","",IF(ISNUMBER($B15567),HOUR($B15567)*2+MINUTE($B15567)/30,IFERROR(VALUE(LEFT($B15567,FIND(":",$B15567)-1))*2+VALUE(MID($B15567,FIND(":",$B15567)+1,2))/30,"")))</f>
        <v/>
      </c>
      <c r="G15567" s="12">
        <f>IF($E15567="","",IF(WEEKDAY($E15567,2)&lt;6,1,0))</f>
        <v/>
      </c>
      <c r="H15567" s="12">
        <f>IF(OR($E15567="",$F15567=""),"",IF(AND($G15567=1,$F15567&gt;='Working Hours'!$C$8,$F15567&lt;'Working Hours'!$C$9),1,0))</f>
        <v/>
      </c>
    </row>
    <row r="15568">
      <c r="A15568" s="11" t="n"/>
      <c r="B15568" s="11" t="n"/>
      <c r="C15568" s="11" t="n"/>
      <c r="E15568" s="12">
        <f>IF($A15568="","",IF(ISNUMBER($A15568),$A15568,IFERROR(DATEVALUE($A15568),"")))</f>
        <v/>
      </c>
      <c r="F15568" s="12">
        <f>IF($B15568="","",IF(ISNUMBER($B15568),HOUR($B15568)*2+MINUTE($B15568)/30,IFERROR(VALUE(LEFT($B15568,FIND(":",$B15568)-1))*2+VALUE(MID($B15568,FIND(":",$B15568)+1,2))/30,"")))</f>
        <v/>
      </c>
      <c r="G15568" s="12">
        <f>IF($E15568="","",IF(WEEKDAY($E15568,2)&lt;6,1,0))</f>
        <v/>
      </c>
      <c r="H15568" s="12">
        <f>IF(OR($E15568="",$F15568=""),"",IF(AND($G15568=1,$F15568&gt;='Working Hours'!$C$8,$F15568&lt;'Working Hours'!$C$9),1,0))</f>
        <v/>
      </c>
    </row>
    <row r="15569">
      <c r="A15569" s="11" t="n"/>
      <c r="B15569" s="11" t="n"/>
      <c r="C15569" s="11" t="n"/>
      <c r="E15569" s="12">
        <f>IF($A15569="","",IF(ISNUMBER($A15569),$A15569,IFERROR(DATEVALUE($A15569),"")))</f>
        <v/>
      </c>
      <c r="F15569" s="12">
        <f>IF($B15569="","",IF(ISNUMBER($B15569),HOUR($B15569)*2+MINUTE($B15569)/30,IFERROR(VALUE(LEFT($B15569,FIND(":",$B15569)-1))*2+VALUE(MID($B15569,FIND(":",$B15569)+1,2))/30,"")))</f>
        <v/>
      </c>
      <c r="G15569" s="12">
        <f>IF($E15569="","",IF(WEEKDAY($E15569,2)&lt;6,1,0))</f>
        <v/>
      </c>
      <c r="H15569" s="12">
        <f>IF(OR($E15569="",$F15569=""),"",IF(AND($G15569=1,$F15569&gt;='Working Hours'!$C$8,$F15569&lt;'Working Hours'!$C$9),1,0))</f>
        <v/>
      </c>
    </row>
    <row r="15570">
      <c r="A15570" s="11" t="n"/>
      <c r="B15570" s="11" t="n"/>
      <c r="C15570" s="11" t="n"/>
      <c r="E15570" s="12">
        <f>IF($A15570="","",IF(ISNUMBER($A15570),$A15570,IFERROR(DATEVALUE($A15570),"")))</f>
        <v/>
      </c>
      <c r="F15570" s="12">
        <f>IF($B15570="","",IF(ISNUMBER($B15570),HOUR($B15570)*2+MINUTE($B15570)/30,IFERROR(VALUE(LEFT($B15570,FIND(":",$B15570)-1))*2+VALUE(MID($B15570,FIND(":",$B15570)+1,2))/30,"")))</f>
        <v/>
      </c>
      <c r="G15570" s="12">
        <f>IF($E15570="","",IF(WEEKDAY($E15570,2)&lt;6,1,0))</f>
        <v/>
      </c>
      <c r="H15570" s="12">
        <f>IF(OR($E15570="",$F15570=""),"",IF(AND($G15570=1,$F15570&gt;='Working Hours'!$C$8,$F15570&lt;'Working Hours'!$C$9),1,0))</f>
        <v/>
      </c>
    </row>
    <row r="15571">
      <c r="A15571" s="11" t="n"/>
      <c r="B15571" s="11" t="n"/>
      <c r="C15571" s="11" t="n"/>
      <c r="E15571" s="12">
        <f>IF($A15571="","",IF(ISNUMBER($A15571),$A15571,IFERROR(DATEVALUE($A15571),"")))</f>
        <v/>
      </c>
      <c r="F15571" s="12">
        <f>IF($B15571="","",IF(ISNUMBER($B15571),HOUR($B15571)*2+MINUTE($B15571)/30,IFERROR(VALUE(LEFT($B15571,FIND(":",$B15571)-1))*2+VALUE(MID($B15571,FIND(":",$B15571)+1,2))/30,"")))</f>
        <v/>
      </c>
      <c r="G15571" s="12">
        <f>IF($E15571="","",IF(WEEKDAY($E15571,2)&lt;6,1,0))</f>
        <v/>
      </c>
      <c r="H15571" s="12">
        <f>IF(OR($E15571="",$F15571=""),"",IF(AND($G15571=1,$F15571&gt;='Working Hours'!$C$8,$F15571&lt;'Working Hours'!$C$9),1,0))</f>
        <v/>
      </c>
    </row>
    <row r="15572">
      <c r="A15572" s="11" t="n"/>
      <c r="B15572" s="11" t="n"/>
      <c r="C15572" s="11" t="n"/>
      <c r="E15572" s="12">
        <f>IF($A15572="","",IF(ISNUMBER($A15572),$A15572,IFERROR(DATEVALUE($A15572),"")))</f>
        <v/>
      </c>
      <c r="F15572" s="12">
        <f>IF($B15572="","",IF(ISNUMBER($B15572),HOUR($B15572)*2+MINUTE($B15572)/30,IFERROR(VALUE(LEFT($B15572,FIND(":",$B15572)-1))*2+VALUE(MID($B15572,FIND(":",$B15572)+1,2))/30,"")))</f>
        <v/>
      </c>
      <c r="G15572" s="12">
        <f>IF($E15572="","",IF(WEEKDAY($E15572,2)&lt;6,1,0))</f>
        <v/>
      </c>
      <c r="H15572" s="12">
        <f>IF(OR($E15572="",$F15572=""),"",IF(AND($G15572=1,$F15572&gt;='Working Hours'!$C$8,$F15572&lt;'Working Hours'!$C$9),1,0))</f>
        <v/>
      </c>
    </row>
    <row r="15573">
      <c r="A15573" s="11" t="n"/>
      <c r="B15573" s="11" t="n"/>
      <c r="C15573" s="11" t="n"/>
      <c r="E15573" s="12">
        <f>IF($A15573="","",IF(ISNUMBER($A15573),$A15573,IFERROR(DATEVALUE($A15573),"")))</f>
        <v/>
      </c>
      <c r="F15573" s="12">
        <f>IF($B15573="","",IF(ISNUMBER($B15573),HOUR($B15573)*2+MINUTE($B15573)/30,IFERROR(VALUE(LEFT($B15573,FIND(":",$B15573)-1))*2+VALUE(MID($B15573,FIND(":",$B15573)+1,2))/30,"")))</f>
        <v/>
      </c>
      <c r="G15573" s="12">
        <f>IF($E15573="","",IF(WEEKDAY($E15573,2)&lt;6,1,0))</f>
        <v/>
      </c>
      <c r="H15573" s="12">
        <f>IF(OR($E15573="",$F15573=""),"",IF(AND($G15573=1,$F15573&gt;='Working Hours'!$C$8,$F15573&lt;'Working Hours'!$C$9),1,0))</f>
        <v/>
      </c>
    </row>
    <row r="15574">
      <c r="A15574" s="11" t="n"/>
      <c r="B15574" s="11" t="n"/>
      <c r="C15574" s="11" t="n"/>
      <c r="E15574" s="12">
        <f>IF($A15574="","",IF(ISNUMBER($A15574),$A15574,IFERROR(DATEVALUE($A15574),"")))</f>
        <v/>
      </c>
      <c r="F15574" s="12">
        <f>IF($B15574="","",IF(ISNUMBER($B15574),HOUR($B15574)*2+MINUTE($B15574)/30,IFERROR(VALUE(LEFT($B15574,FIND(":",$B15574)-1))*2+VALUE(MID($B15574,FIND(":",$B15574)+1,2))/30,"")))</f>
        <v/>
      </c>
      <c r="G15574" s="12">
        <f>IF($E15574="","",IF(WEEKDAY($E15574,2)&lt;6,1,0))</f>
        <v/>
      </c>
      <c r="H15574" s="12">
        <f>IF(OR($E15574="",$F15574=""),"",IF(AND($G15574=1,$F15574&gt;='Working Hours'!$C$8,$F15574&lt;'Working Hours'!$C$9),1,0))</f>
        <v/>
      </c>
    </row>
    <row r="15575">
      <c r="A15575" s="11" t="n"/>
      <c r="B15575" s="11" t="n"/>
      <c r="C15575" s="11" t="n"/>
      <c r="E15575" s="12">
        <f>IF($A15575="","",IF(ISNUMBER($A15575),$A15575,IFERROR(DATEVALUE($A15575),"")))</f>
        <v/>
      </c>
      <c r="F15575" s="12">
        <f>IF($B15575="","",IF(ISNUMBER($B15575),HOUR($B15575)*2+MINUTE($B15575)/30,IFERROR(VALUE(LEFT($B15575,FIND(":",$B15575)-1))*2+VALUE(MID($B15575,FIND(":",$B15575)+1,2))/30,"")))</f>
        <v/>
      </c>
      <c r="G15575" s="12">
        <f>IF($E15575="","",IF(WEEKDAY($E15575,2)&lt;6,1,0))</f>
        <v/>
      </c>
      <c r="H15575" s="12">
        <f>IF(OR($E15575="",$F15575=""),"",IF(AND($G15575=1,$F15575&gt;='Working Hours'!$C$8,$F15575&lt;'Working Hours'!$C$9),1,0))</f>
        <v/>
      </c>
    </row>
    <row r="15576">
      <c r="A15576" s="11" t="n"/>
      <c r="B15576" s="11" t="n"/>
      <c r="C15576" s="11" t="n"/>
      <c r="E15576" s="12">
        <f>IF($A15576="","",IF(ISNUMBER($A15576),$A15576,IFERROR(DATEVALUE($A15576),"")))</f>
        <v/>
      </c>
      <c r="F15576" s="12">
        <f>IF($B15576="","",IF(ISNUMBER($B15576),HOUR($B15576)*2+MINUTE($B15576)/30,IFERROR(VALUE(LEFT($B15576,FIND(":",$B15576)-1))*2+VALUE(MID($B15576,FIND(":",$B15576)+1,2))/30,"")))</f>
        <v/>
      </c>
      <c r="G15576" s="12">
        <f>IF($E15576="","",IF(WEEKDAY($E15576,2)&lt;6,1,0))</f>
        <v/>
      </c>
      <c r="H15576" s="12">
        <f>IF(OR($E15576="",$F15576=""),"",IF(AND($G15576=1,$F15576&gt;='Working Hours'!$C$8,$F15576&lt;'Working Hours'!$C$9),1,0))</f>
        <v/>
      </c>
    </row>
    <row r="15577">
      <c r="A15577" s="11" t="n"/>
      <c r="B15577" s="11" t="n"/>
      <c r="C15577" s="11" t="n"/>
      <c r="E15577" s="12">
        <f>IF($A15577="","",IF(ISNUMBER($A15577),$A15577,IFERROR(DATEVALUE($A15577),"")))</f>
        <v/>
      </c>
      <c r="F15577" s="12">
        <f>IF($B15577="","",IF(ISNUMBER($B15577),HOUR($B15577)*2+MINUTE($B15577)/30,IFERROR(VALUE(LEFT($B15577,FIND(":",$B15577)-1))*2+VALUE(MID($B15577,FIND(":",$B15577)+1,2))/30,"")))</f>
        <v/>
      </c>
      <c r="G15577" s="12">
        <f>IF($E15577="","",IF(WEEKDAY($E15577,2)&lt;6,1,0))</f>
        <v/>
      </c>
      <c r="H15577" s="12">
        <f>IF(OR($E15577="",$F15577=""),"",IF(AND($G15577=1,$F15577&gt;='Working Hours'!$C$8,$F15577&lt;'Working Hours'!$C$9),1,0))</f>
        <v/>
      </c>
    </row>
    <row r="15578">
      <c r="A15578" s="11" t="n"/>
      <c r="B15578" s="11" t="n"/>
      <c r="C15578" s="11" t="n"/>
      <c r="E15578" s="12">
        <f>IF($A15578="","",IF(ISNUMBER($A15578),$A15578,IFERROR(DATEVALUE($A15578),"")))</f>
        <v/>
      </c>
      <c r="F15578" s="12">
        <f>IF($B15578="","",IF(ISNUMBER($B15578),HOUR($B15578)*2+MINUTE($B15578)/30,IFERROR(VALUE(LEFT($B15578,FIND(":",$B15578)-1))*2+VALUE(MID($B15578,FIND(":",$B15578)+1,2))/30,"")))</f>
        <v/>
      </c>
      <c r="G15578" s="12">
        <f>IF($E15578="","",IF(WEEKDAY($E15578,2)&lt;6,1,0))</f>
        <v/>
      </c>
      <c r="H15578" s="12">
        <f>IF(OR($E15578="",$F15578=""),"",IF(AND($G15578=1,$F15578&gt;='Working Hours'!$C$8,$F15578&lt;'Working Hours'!$C$9),1,0))</f>
        <v/>
      </c>
    </row>
    <row r="15579">
      <c r="A15579" s="11" t="n"/>
      <c r="B15579" s="11" t="n"/>
      <c r="C15579" s="11" t="n"/>
      <c r="E15579" s="12">
        <f>IF($A15579="","",IF(ISNUMBER($A15579),$A15579,IFERROR(DATEVALUE($A15579),"")))</f>
        <v/>
      </c>
      <c r="F15579" s="12">
        <f>IF($B15579="","",IF(ISNUMBER($B15579),HOUR($B15579)*2+MINUTE($B15579)/30,IFERROR(VALUE(LEFT($B15579,FIND(":",$B15579)-1))*2+VALUE(MID($B15579,FIND(":",$B15579)+1,2))/30,"")))</f>
        <v/>
      </c>
      <c r="G15579" s="12">
        <f>IF($E15579="","",IF(WEEKDAY($E15579,2)&lt;6,1,0))</f>
        <v/>
      </c>
      <c r="H15579" s="12">
        <f>IF(OR($E15579="",$F15579=""),"",IF(AND($G15579=1,$F15579&gt;='Working Hours'!$C$8,$F15579&lt;'Working Hours'!$C$9),1,0))</f>
        <v/>
      </c>
    </row>
    <row r="15580">
      <c r="A15580" s="11" t="n"/>
      <c r="B15580" s="11" t="n"/>
      <c r="C15580" s="11" t="n"/>
      <c r="E15580" s="12">
        <f>IF($A15580="","",IF(ISNUMBER($A15580),$A15580,IFERROR(DATEVALUE($A15580),"")))</f>
        <v/>
      </c>
      <c r="F15580" s="12">
        <f>IF($B15580="","",IF(ISNUMBER($B15580),HOUR($B15580)*2+MINUTE($B15580)/30,IFERROR(VALUE(LEFT($B15580,FIND(":",$B15580)-1))*2+VALUE(MID($B15580,FIND(":",$B15580)+1,2))/30,"")))</f>
        <v/>
      </c>
      <c r="G15580" s="12">
        <f>IF($E15580="","",IF(WEEKDAY($E15580,2)&lt;6,1,0))</f>
        <v/>
      </c>
      <c r="H15580" s="12">
        <f>IF(OR($E15580="",$F15580=""),"",IF(AND($G15580=1,$F15580&gt;='Working Hours'!$C$8,$F15580&lt;'Working Hours'!$C$9),1,0))</f>
        <v/>
      </c>
    </row>
    <row r="15581">
      <c r="A15581" s="11" t="n"/>
      <c r="B15581" s="11" t="n"/>
      <c r="C15581" s="11" t="n"/>
      <c r="E15581" s="12">
        <f>IF($A15581="","",IF(ISNUMBER($A15581),$A15581,IFERROR(DATEVALUE($A15581),"")))</f>
        <v/>
      </c>
      <c r="F15581" s="12">
        <f>IF($B15581="","",IF(ISNUMBER($B15581),HOUR($B15581)*2+MINUTE($B15581)/30,IFERROR(VALUE(LEFT($B15581,FIND(":",$B15581)-1))*2+VALUE(MID($B15581,FIND(":",$B15581)+1,2))/30,"")))</f>
        <v/>
      </c>
      <c r="G15581" s="12">
        <f>IF($E15581="","",IF(WEEKDAY($E15581,2)&lt;6,1,0))</f>
        <v/>
      </c>
      <c r="H15581" s="12">
        <f>IF(OR($E15581="",$F15581=""),"",IF(AND($G15581=1,$F15581&gt;='Working Hours'!$C$8,$F15581&lt;'Working Hours'!$C$9),1,0))</f>
        <v/>
      </c>
    </row>
    <row r="15582">
      <c r="A15582" s="11" t="n"/>
      <c r="B15582" s="11" t="n"/>
      <c r="C15582" s="11" t="n"/>
      <c r="E15582" s="12">
        <f>IF($A15582="","",IF(ISNUMBER($A15582),$A15582,IFERROR(DATEVALUE($A15582),"")))</f>
        <v/>
      </c>
      <c r="F15582" s="12">
        <f>IF($B15582="","",IF(ISNUMBER($B15582),HOUR($B15582)*2+MINUTE($B15582)/30,IFERROR(VALUE(LEFT($B15582,FIND(":",$B15582)-1))*2+VALUE(MID($B15582,FIND(":",$B15582)+1,2))/30,"")))</f>
        <v/>
      </c>
      <c r="G15582" s="12">
        <f>IF($E15582="","",IF(WEEKDAY($E15582,2)&lt;6,1,0))</f>
        <v/>
      </c>
      <c r="H15582" s="12">
        <f>IF(OR($E15582="",$F15582=""),"",IF(AND($G15582=1,$F15582&gt;='Working Hours'!$C$8,$F15582&lt;'Working Hours'!$C$9),1,0))</f>
        <v/>
      </c>
    </row>
    <row r="15583">
      <c r="A15583" s="11" t="n"/>
      <c r="B15583" s="11" t="n"/>
      <c r="C15583" s="11" t="n"/>
      <c r="E15583" s="12">
        <f>IF($A15583="","",IF(ISNUMBER($A15583),$A15583,IFERROR(DATEVALUE($A15583),"")))</f>
        <v/>
      </c>
      <c r="F15583" s="12">
        <f>IF($B15583="","",IF(ISNUMBER($B15583),HOUR($B15583)*2+MINUTE($B15583)/30,IFERROR(VALUE(LEFT($B15583,FIND(":",$B15583)-1))*2+VALUE(MID($B15583,FIND(":",$B15583)+1,2))/30,"")))</f>
        <v/>
      </c>
      <c r="G15583" s="12">
        <f>IF($E15583="","",IF(WEEKDAY($E15583,2)&lt;6,1,0))</f>
        <v/>
      </c>
      <c r="H15583" s="12">
        <f>IF(OR($E15583="",$F15583=""),"",IF(AND($G15583=1,$F15583&gt;='Working Hours'!$C$8,$F15583&lt;'Working Hours'!$C$9),1,0))</f>
        <v/>
      </c>
    </row>
    <row r="15584">
      <c r="A15584" s="11" t="n"/>
      <c r="B15584" s="11" t="n"/>
      <c r="C15584" s="11" t="n"/>
      <c r="E15584" s="12">
        <f>IF($A15584="","",IF(ISNUMBER($A15584),$A15584,IFERROR(DATEVALUE($A15584),"")))</f>
        <v/>
      </c>
      <c r="F15584" s="12">
        <f>IF($B15584="","",IF(ISNUMBER($B15584),HOUR($B15584)*2+MINUTE($B15584)/30,IFERROR(VALUE(LEFT($B15584,FIND(":",$B15584)-1))*2+VALUE(MID($B15584,FIND(":",$B15584)+1,2))/30,"")))</f>
        <v/>
      </c>
      <c r="G15584" s="12">
        <f>IF($E15584="","",IF(WEEKDAY($E15584,2)&lt;6,1,0))</f>
        <v/>
      </c>
      <c r="H15584" s="12">
        <f>IF(OR($E15584="",$F15584=""),"",IF(AND($G15584=1,$F15584&gt;='Working Hours'!$C$8,$F15584&lt;'Working Hours'!$C$9),1,0))</f>
        <v/>
      </c>
    </row>
    <row r="15585">
      <c r="A15585" s="11" t="n"/>
      <c r="B15585" s="11" t="n"/>
      <c r="C15585" s="11" t="n"/>
      <c r="E15585" s="12">
        <f>IF($A15585="","",IF(ISNUMBER($A15585),$A15585,IFERROR(DATEVALUE($A15585),"")))</f>
        <v/>
      </c>
      <c r="F15585" s="12">
        <f>IF($B15585="","",IF(ISNUMBER($B15585),HOUR($B15585)*2+MINUTE($B15585)/30,IFERROR(VALUE(LEFT($B15585,FIND(":",$B15585)-1))*2+VALUE(MID($B15585,FIND(":",$B15585)+1,2))/30,"")))</f>
        <v/>
      </c>
      <c r="G15585" s="12">
        <f>IF($E15585="","",IF(WEEKDAY($E15585,2)&lt;6,1,0))</f>
        <v/>
      </c>
      <c r="H15585" s="12">
        <f>IF(OR($E15585="",$F15585=""),"",IF(AND($G15585=1,$F15585&gt;='Working Hours'!$C$8,$F15585&lt;'Working Hours'!$C$9),1,0))</f>
        <v/>
      </c>
    </row>
    <row r="15586">
      <c r="A15586" s="11" t="n"/>
      <c r="B15586" s="11" t="n"/>
      <c r="C15586" s="11" t="n"/>
      <c r="E15586" s="12">
        <f>IF($A15586="","",IF(ISNUMBER($A15586),$A15586,IFERROR(DATEVALUE($A15586),"")))</f>
        <v/>
      </c>
      <c r="F15586" s="12">
        <f>IF($B15586="","",IF(ISNUMBER($B15586),HOUR($B15586)*2+MINUTE($B15586)/30,IFERROR(VALUE(LEFT($B15586,FIND(":",$B15586)-1))*2+VALUE(MID($B15586,FIND(":",$B15586)+1,2))/30,"")))</f>
        <v/>
      </c>
      <c r="G15586" s="12">
        <f>IF($E15586="","",IF(WEEKDAY($E15586,2)&lt;6,1,0))</f>
        <v/>
      </c>
      <c r="H15586" s="12">
        <f>IF(OR($E15586="",$F15586=""),"",IF(AND($G15586=1,$F15586&gt;='Working Hours'!$C$8,$F15586&lt;'Working Hours'!$C$9),1,0))</f>
        <v/>
      </c>
    </row>
    <row r="15587">
      <c r="A15587" s="11" t="n"/>
      <c r="B15587" s="11" t="n"/>
      <c r="C15587" s="11" t="n"/>
      <c r="E15587" s="12">
        <f>IF($A15587="","",IF(ISNUMBER($A15587),$A15587,IFERROR(DATEVALUE($A15587),"")))</f>
        <v/>
      </c>
      <c r="F15587" s="12">
        <f>IF($B15587="","",IF(ISNUMBER($B15587),HOUR($B15587)*2+MINUTE($B15587)/30,IFERROR(VALUE(LEFT($B15587,FIND(":",$B15587)-1))*2+VALUE(MID($B15587,FIND(":",$B15587)+1,2))/30,"")))</f>
        <v/>
      </c>
      <c r="G15587" s="12">
        <f>IF($E15587="","",IF(WEEKDAY($E15587,2)&lt;6,1,0))</f>
        <v/>
      </c>
      <c r="H15587" s="12">
        <f>IF(OR($E15587="",$F15587=""),"",IF(AND($G15587=1,$F15587&gt;='Working Hours'!$C$8,$F15587&lt;'Working Hours'!$C$9),1,0))</f>
        <v/>
      </c>
    </row>
    <row r="15588">
      <c r="A15588" s="11" t="n"/>
      <c r="B15588" s="11" t="n"/>
      <c r="C15588" s="11" t="n"/>
      <c r="E15588" s="12">
        <f>IF($A15588="","",IF(ISNUMBER($A15588),$A15588,IFERROR(DATEVALUE($A15588),"")))</f>
        <v/>
      </c>
      <c r="F15588" s="12">
        <f>IF($B15588="","",IF(ISNUMBER($B15588),HOUR($B15588)*2+MINUTE($B15588)/30,IFERROR(VALUE(LEFT($B15588,FIND(":",$B15588)-1))*2+VALUE(MID($B15588,FIND(":",$B15588)+1,2))/30,"")))</f>
        <v/>
      </c>
      <c r="G15588" s="12">
        <f>IF($E15588="","",IF(WEEKDAY($E15588,2)&lt;6,1,0))</f>
        <v/>
      </c>
      <c r="H15588" s="12">
        <f>IF(OR($E15588="",$F15588=""),"",IF(AND($G15588=1,$F15588&gt;='Working Hours'!$C$8,$F15588&lt;'Working Hours'!$C$9),1,0))</f>
        <v/>
      </c>
    </row>
    <row r="15589">
      <c r="A15589" s="11" t="n"/>
      <c r="B15589" s="11" t="n"/>
      <c r="C15589" s="11" t="n"/>
      <c r="E15589" s="12">
        <f>IF($A15589="","",IF(ISNUMBER($A15589),$A15589,IFERROR(DATEVALUE($A15589),"")))</f>
        <v/>
      </c>
      <c r="F15589" s="12">
        <f>IF($B15589="","",IF(ISNUMBER($B15589),HOUR($B15589)*2+MINUTE($B15589)/30,IFERROR(VALUE(LEFT($B15589,FIND(":",$B15589)-1))*2+VALUE(MID($B15589,FIND(":",$B15589)+1,2))/30,"")))</f>
        <v/>
      </c>
      <c r="G15589" s="12">
        <f>IF($E15589="","",IF(WEEKDAY($E15589,2)&lt;6,1,0))</f>
        <v/>
      </c>
      <c r="H15589" s="12">
        <f>IF(OR($E15589="",$F15589=""),"",IF(AND($G15589=1,$F15589&gt;='Working Hours'!$C$8,$F15589&lt;'Working Hours'!$C$9),1,0))</f>
        <v/>
      </c>
    </row>
    <row r="15590">
      <c r="A15590" s="11" t="n"/>
      <c r="B15590" s="11" t="n"/>
      <c r="C15590" s="11" t="n"/>
      <c r="E15590" s="12">
        <f>IF($A15590="","",IF(ISNUMBER($A15590),$A15590,IFERROR(DATEVALUE($A15590),"")))</f>
        <v/>
      </c>
      <c r="F15590" s="12">
        <f>IF($B15590="","",IF(ISNUMBER($B15590),HOUR($B15590)*2+MINUTE($B15590)/30,IFERROR(VALUE(LEFT($B15590,FIND(":",$B15590)-1))*2+VALUE(MID($B15590,FIND(":",$B15590)+1,2))/30,"")))</f>
        <v/>
      </c>
      <c r="G15590" s="12">
        <f>IF($E15590="","",IF(WEEKDAY($E15590,2)&lt;6,1,0))</f>
        <v/>
      </c>
      <c r="H15590" s="12">
        <f>IF(OR($E15590="",$F15590=""),"",IF(AND($G15590=1,$F15590&gt;='Working Hours'!$C$8,$F15590&lt;'Working Hours'!$C$9),1,0))</f>
        <v/>
      </c>
    </row>
    <row r="15591">
      <c r="A15591" s="11" t="n"/>
      <c r="B15591" s="11" t="n"/>
      <c r="C15591" s="11" t="n"/>
      <c r="E15591" s="12">
        <f>IF($A15591="","",IF(ISNUMBER($A15591),$A15591,IFERROR(DATEVALUE($A15591),"")))</f>
        <v/>
      </c>
      <c r="F15591" s="12">
        <f>IF($B15591="","",IF(ISNUMBER($B15591),HOUR($B15591)*2+MINUTE($B15591)/30,IFERROR(VALUE(LEFT($B15591,FIND(":",$B15591)-1))*2+VALUE(MID($B15591,FIND(":",$B15591)+1,2))/30,"")))</f>
        <v/>
      </c>
      <c r="G15591" s="12">
        <f>IF($E15591="","",IF(WEEKDAY($E15591,2)&lt;6,1,0))</f>
        <v/>
      </c>
      <c r="H15591" s="12">
        <f>IF(OR($E15591="",$F15591=""),"",IF(AND($G15591=1,$F15591&gt;='Working Hours'!$C$8,$F15591&lt;'Working Hours'!$C$9),1,0))</f>
        <v/>
      </c>
    </row>
    <row r="15592">
      <c r="A15592" s="11" t="n"/>
      <c r="B15592" s="11" t="n"/>
      <c r="C15592" s="11" t="n"/>
      <c r="E15592" s="12">
        <f>IF($A15592="","",IF(ISNUMBER($A15592),$A15592,IFERROR(DATEVALUE($A15592),"")))</f>
        <v/>
      </c>
      <c r="F15592" s="12">
        <f>IF($B15592="","",IF(ISNUMBER($B15592),HOUR($B15592)*2+MINUTE($B15592)/30,IFERROR(VALUE(LEFT($B15592,FIND(":",$B15592)-1))*2+VALUE(MID($B15592,FIND(":",$B15592)+1,2))/30,"")))</f>
        <v/>
      </c>
      <c r="G15592" s="12">
        <f>IF($E15592="","",IF(WEEKDAY($E15592,2)&lt;6,1,0))</f>
        <v/>
      </c>
      <c r="H15592" s="12">
        <f>IF(OR($E15592="",$F15592=""),"",IF(AND($G15592=1,$F15592&gt;='Working Hours'!$C$8,$F15592&lt;'Working Hours'!$C$9),1,0))</f>
        <v/>
      </c>
    </row>
    <row r="15593">
      <c r="A15593" s="11" t="n"/>
      <c r="B15593" s="11" t="n"/>
      <c r="C15593" s="11" t="n"/>
      <c r="E15593" s="12">
        <f>IF($A15593="","",IF(ISNUMBER($A15593),$A15593,IFERROR(DATEVALUE($A15593),"")))</f>
        <v/>
      </c>
      <c r="F15593" s="12">
        <f>IF($B15593="","",IF(ISNUMBER($B15593),HOUR($B15593)*2+MINUTE($B15593)/30,IFERROR(VALUE(LEFT($B15593,FIND(":",$B15593)-1))*2+VALUE(MID($B15593,FIND(":",$B15593)+1,2))/30,"")))</f>
        <v/>
      </c>
      <c r="G15593" s="12">
        <f>IF($E15593="","",IF(WEEKDAY($E15593,2)&lt;6,1,0))</f>
        <v/>
      </c>
      <c r="H15593" s="12">
        <f>IF(OR($E15593="",$F15593=""),"",IF(AND($G15593=1,$F15593&gt;='Working Hours'!$C$8,$F15593&lt;'Working Hours'!$C$9),1,0))</f>
        <v/>
      </c>
    </row>
    <row r="15594">
      <c r="A15594" s="11" t="n"/>
      <c r="B15594" s="11" t="n"/>
      <c r="C15594" s="11" t="n"/>
      <c r="E15594" s="12">
        <f>IF($A15594="","",IF(ISNUMBER($A15594),$A15594,IFERROR(DATEVALUE($A15594),"")))</f>
        <v/>
      </c>
      <c r="F15594" s="12">
        <f>IF($B15594="","",IF(ISNUMBER($B15594),HOUR($B15594)*2+MINUTE($B15594)/30,IFERROR(VALUE(LEFT($B15594,FIND(":",$B15594)-1))*2+VALUE(MID($B15594,FIND(":",$B15594)+1,2))/30,"")))</f>
        <v/>
      </c>
      <c r="G15594" s="12">
        <f>IF($E15594="","",IF(WEEKDAY($E15594,2)&lt;6,1,0))</f>
        <v/>
      </c>
      <c r="H15594" s="12">
        <f>IF(OR($E15594="",$F15594=""),"",IF(AND($G15594=1,$F15594&gt;='Working Hours'!$C$8,$F15594&lt;'Working Hours'!$C$9),1,0))</f>
        <v/>
      </c>
    </row>
    <row r="15595">
      <c r="A15595" s="11" t="n"/>
      <c r="B15595" s="11" t="n"/>
      <c r="C15595" s="11" t="n"/>
      <c r="E15595" s="12">
        <f>IF($A15595="","",IF(ISNUMBER($A15595),$A15595,IFERROR(DATEVALUE($A15595),"")))</f>
        <v/>
      </c>
      <c r="F15595" s="12">
        <f>IF($B15595="","",IF(ISNUMBER($B15595),HOUR($B15595)*2+MINUTE($B15595)/30,IFERROR(VALUE(LEFT($B15595,FIND(":",$B15595)-1))*2+VALUE(MID($B15595,FIND(":",$B15595)+1,2))/30,"")))</f>
        <v/>
      </c>
      <c r="G15595" s="12">
        <f>IF($E15595="","",IF(WEEKDAY($E15595,2)&lt;6,1,0))</f>
        <v/>
      </c>
      <c r="H15595" s="12">
        <f>IF(OR($E15595="",$F15595=""),"",IF(AND($G15595=1,$F15595&gt;='Working Hours'!$C$8,$F15595&lt;'Working Hours'!$C$9),1,0))</f>
        <v/>
      </c>
    </row>
    <row r="15596">
      <c r="A15596" s="11" t="n"/>
      <c r="B15596" s="11" t="n"/>
      <c r="C15596" s="11" t="n"/>
      <c r="E15596" s="12">
        <f>IF($A15596="","",IF(ISNUMBER($A15596),$A15596,IFERROR(DATEVALUE($A15596),"")))</f>
        <v/>
      </c>
      <c r="F15596" s="12">
        <f>IF($B15596="","",IF(ISNUMBER($B15596),HOUR($B15596)*2+MINUTE($B15596)/30,IFERROR(VALUE(LEFT($B15596,FIND(":",$B15596)-1))*2+VALUE(MID($B15596,FIND(":",$B15596)+1,2))/30,"")))</f>
        <v/>
      </c>
      <c r="G15596" s="12">
        <f>IF($E15596="","",IF(WEEKDAY($E15596,2)&lt;6,1,0))</f>
        <v/>
      </c>
      <c r="H15596" s="12">
        <f>IF(OR($E15596="",$F15596=""),"",IF(AND($G15596=1,$F15596&gt;='Working Hours'!$C$8,$F15596&lt;'Working Hours'!$C$9),1,0))</f>
        <v/>
      </c>
    </row>
    <row r="15597">
      <c r="A15597" s="11" t="n"/>
      <c r="B15597" s="11" t="n"/>
      <c r="C15597" s="11" t="n"/>
      <c r="E15597" s="12">
        <f>IF($A15597="","",IF(ISNUMBER($A15597),$A15597,IFERROR(DATEVALUE($A15597),"")))</f>
        <v/>
      </c>
      <c r="F15597" s="12">
        <f>IF($B15597="","",IF(ISNUMBER($B15597),HOUR($B15597)*2+MINUTE($B15597)/30,IFERROR(VALUE(LEFT($B15597,FIND(":",$B15597)-1))*2+VALUE(MID($B15597,FIND(":",$B15597)+1,2))/30,"")))</f>
        <v/>
      </c>
      <c r="G15597" s="12">
        <f>IF($E15597="","",IF(WEEKDAY($E15597,2)&lt;6,1,0))</f>
        <v/>
      </c>
      <c r="H15597" s="12">
        <f>IF(OR($E15597="",$F15597=""),"",IF(AND($G15597=1,$F15597&gt;='Working Hours'!$C$8,$F15597&lt;'Working Hours'!$C$9),1,0))</f>
        <v/>
      </c>
    </row>
    <row r="15598">
      <c r="A15598" s="11" t="n"/>
      <c r="B15598" s="11" t="n"/>
      <c r="C15598" s="11" t="n"/>
      <c r="E15598" s="12">
        <f>IF($A15598="","",IF(ISNUMBER($A15598),$A15598,IFERROR(DATEVALUE($A15598),"")))</f>
        <v/>
      </c>
      <c r="F15598" s="12">
        <f>IF($B15598="","",IF(ISNUMBER($B15598),HOUR($B15598)*2+MINUTE($B15598)/30,IFERROR(VALUE(LEFT($B15598,FIND(":",$B15598)-1))*2+VALUE(MID($B15598,FIND(":",$B15598)+1,2))/30,"")))</f>
        <v/>
      </c>
      <c r="G15598" s="12">
        <f>IF($E15598="","",IF(WEEKDAY($E15598,2)&lt;6,1,0))</f>
        <v/>
      </c>
      <c r="H15598" s="12">
        <f>IF(OR($E15598="",$F15598=""),"",IF(AND($G15598=1,$F15598&gt;='Working Hours'!$C$8,$F15598&lt;'Working Hours'!$C$9),1,0))</f>
        <v/>
      </c>
    </row>
    <row r="15599">
      <c r="A15599" s="11" t="n"/>
      <c r="B15599" s="11" t="n"/>
      <c r="C15599" s="11" t="n"/>
      <c r="E15599" s="12">
        <f>IF($A15599="","",IF(ISNUMBER($A15599),$A15599,IFERROR(DATEVALUE($A15599),"")))</f>
        <v/>
      </c>
      <c r="F15599" s="12">
        <f>IF($B15599="","",IF(ISNUMBER($B15599),HOUR($B15599)*2+MINUTE($B15599)/30,IFERROR(VALUE(LEFT($B15599,FIND(":",$B15599)-1))*2+VALUE(MID($B15599,FIND(":",$B15599)+1,2))/30,"")))</f>
        <v/>
      </c>
      <c r="G15599" s="12">
        <f>IF($E15599="","",IF(WEEKDAY($E15599,2)&lt;6,1,0))</f>
        <v/>
      </c>
      <c r="H15599" s="12">
        <f>IF(OR($E15599="",$F15599=""),"",IF(AND($G15599=1,$F15599&gt;='Working Hours'!$C$8,$F15599&lt;'Working Hours'!$C$9),1,0))</f>
        <v/>
      </c>
    </row>
    <row r="15600">
      <c r="A15600" s="11" t="n"/>
      <c r="B15600" s="11" t="n"/>
      <c r="C15600" s="11" t="n"/>
      <c r="E15600" s="12">
        <f>IF($A15600="","",IF(ISNUMBER($A15600),$A15600,IFERROR(DATEVALUE($A15600),"")))</f>
        <v/>
      </c>
      <c r="F15600" s="12">
        <f>IF($B15600="","",IF(ISNUMBER($B15600),HOUR($B15600)*2+MINUTE($B15600)/30,IFERROR(VALUE(LEFT($B15600,FIND(":",$B15600)-1))*2+VALUE(MID($B15600,FIND(":",$B15600)+1,2))/30,"")))</f>
        <v/>
      </c>
      <c r="G15600" s="12">
        <f>IF($E15600="","",IF(WEEKDAY($E15600,2)&lt;6,1,0))</f>
        <v/>
      </c>
      <c r="H15600" s="12">
        <f>IF(OR($E15600="",$F15600=""),"",IF(AND($G15600=1,$F15600&gt;='Working Hours'!$C$8,$F15600&lt;'Working Hours'!$C$9),1,0))</f>
        <v/>
      </c>
    </row>
    <row r="15601">
      <c r="A15601" s="11" t="n"/>
      <c r="B15601" s="11" t="n"/>
      <c r="C15601" s="11" t="n"/>
      <c r="E15601" s="12">
        <f>IF($A15601="","",IF(ISNUMBER($A15601),$A15601,IFERROR(DATEVALUE($A15601),"")))</f>
        <v/>
      </c>
      <c r="F15601" s="12">
        <f>IF($B15601="","",IF(ISNUMBER($B15601),HOUR($B15601)*2+MINUTE($B15601)/30,IFERROR(VALUE(LEFT($B15601,FIND(":",$B15601)-1))*2+VALUE(MID($B15601,FIND(":",$B15601)+1,2))/30,"")))</f>
        <v/>
      </c>
      <c r="G15601" s="12">
        <f>IF($E15601="","",IF(WEEKDAY($E15601,2)&lt;6,1,0))</f>
        <v/>
      </c>
      <c r="H15601" s="12">
        <f>IF(OR($E15601="",$F15601=""),"",IF(AND($G15601=1,$F15601&gt;='Working Hours'!$C$8,$F15601&lt;'Working Hours'!$C$9),1,0))</f>
        <v/>
      </c>
    </row>
    <row r="15602">
      <c r="A15602" s="11" t="n"/>
      <c r="B15602" s="11" t="n"/>
      <c r="C15602" s="11" t="n"/>
      <c r="E15602" s="12">
        <f>IF($A15602="","",IF(ISNUMBER($A15602),$A15602,IFERROR(DATEVALUE($A15602),"")))</f>
        <v/>
      </c>
      <c r="F15602" s="12">
        <f>IF($B15602="","",IF(ISNUMBER($B15602),HOUR($B15602)*2+MINUTE($B15602)/30,IFERROR(VALUE(LEFT($B15602,FIND(":",$B15602)-1))*2+VALUE(MID($B15602,FIND(":",$B15602)+1,2))/30,"")))</f>
        <v/>
      </c>
      <c r="G15602" s="12">
        <f>IF($E15602="","",IF(WEEKDAY($E15602,2)&lt;6,1,0))</f>
        <v/>
      </c>
      <c r="H15602" s="12">
        <f>IF(OR($E15602="",$F15602=""),"",IF(AND($G15602=1,$F15602&gt;='Working Hours'!$C$8,$F15602&lt;'Working Hours'!$C$9),1,0))</f>
        <v/>
      </c>
    </row>
    <row r="15603">
      <c r="A15603" s="11" t="n"/>
      <c r="B15603" s="11" t="n"/>
      <c r="C15603" s="11" t="n"/>
      <c r="E15603" s="12">
        <f>IF($A15603="","",IF(ISNUMBER($A15603),$A15603,IFERROR(DATEVALUE($A15603),"")))</f>
        <v/>
      </c>
      <c r="F15603" s="12">
        <f>IF($B15603="","",IF(ISNUMBER($B15603),HOUR($B15603)*2+MINUTE($B15603)/30,IFERROR(VALUE(LEFT($B15603,FIND(":",$B15603)-1))*2+VALUE(MID($B15603,FIND(":",$B15603)+1,2))/30,"")))</f>
        <v/>
      </c>
      <c r="G15603" s="12">
        <f>IF($E15603="","",IF(WEEKDAY($E15603,2)&lt;6,1,0))</f>
        <v/>
      </c>
      <c r="H15603" s="12">
        <f>IF(OR($E15603="",$F15603=""),"",IF(AND($G15603=1,$F15603&gt;='Working Hours'!$C$8,$F15603&lt;'Working Hours'!$C$9),1,0))</f>
        <v/>
      </c>
    </row>
    <row r="15604">
      <c r="A15604" s="11" t="n"/>
      <c r="B15604" s="11" t="n"/>
      <c r="C15604" s="11" t="n"/>
      <c r="E15604" s="12">
        <f>IF($A15604="","",IF(ISNUMBER($A15604),$A15604,IFERROR(DATEVALUE($A15604),"")))</f>
        <v/>
      </c>
      <c r="F15604" s="12">
        <f>IF($B15604="","",IF(ISNUMBER($B15604),HOUR($B15604)*2+MINUTE($B15604)/30,IFERROR(VALUE(LEFT($B15604,FIND(":",$B15604)-1))*2+VALUE(MID($B15604,FIND(":",$B15604)+1,2))/30,"")))</f>
        <v/>
      </c>
      <c r="G15604" s="12">
        <f>IF($E15604="","",IF(WEEKDAY($E15604,2)&lt;6,1,0))</f>
        <v/>
      </c>
      <c r="H15604" s="12">
        <f>IF(OR($E15604="",$F15604=""),"",IF(AND($G15604=1,$F15604&gt;='Working Hours'!$C$8,$F15604&lt;'Working Hours'!$C$9),1,0))</f>
        <v/>
      </c>
    </row>
    <row r="15605">
      <c r="A15605" s="11" t="n"/>
      <c r="B15605" s="11" t="n"/>
      <c r="C15605" s="11" t="n"/>
      <c r="E15605" s="12">
        <f>IF($A15605="","",IF(ISNUMBER($A15605),$A15605,IFERROR(DATEVALUE($A15605),"")))</f>
        <v/>
      </c>
      <c r="F15605" s="12">
        <f>IF($B15605="","",IF(ISNUMBER($B15605),HOUR($B15605)*2+MINUTE($B15605)/30,IFERROR(VALUE(LEFT($B15605,FIND(":",$B15605)-1))*2+VALUE(MID($B15605,FIND(":",$B15605)+1,2))/30,"")))</f>
        <v/>
      </c>
      <c r="G15605" s="12">
        <f>IF($E15605="","",IF(WEEKDAY($E15605,2)&lt;6,1,0))</f>
        <v/>
      </c>
      <c r="H15605" s="12">
        <f>IF(OR($E15605="",$F15605=""),"",IF(AND($G15605=1,$F15605&gt;='Working Hours'!$C$8,$F15605&lt;'Working Hours'!$C$9),1,0))</f>
        <v/>
      </c>
    </row>
    <row r="15606">
      <c r="A15606" s="11" t="n"/>
      <c r="B15606" s="11" t="n"/>
      <c r="C15606" s="11" t="n"/>
      <c r="E15606" s="12">
        <f>IF($A15606="","",IF(ISNUMBER($A15606),$A15606,IFERROR(DATEVALUE($A15606),"")))</f>
        <v/>
      </c>
      <c r="F15606" s="12">
        <f>IF($B15606="","",IF(ISNUMBER($B15606),HOUR($B15606)*2+MINUTE($B15606)/30,IFERROR(VALUE(LEFT($B15606,FIND(":",$B15606)-1))*2+VALUE(MID($B15606,FIND(":",$B15606)+1,2))/30,"")))</f>
        <v/>
      </c>
      <c r="G15606" s="12">
        <f>IF($E15606="","",IF(WEEKDAY($E15606,2)&lt;6,1,0))</f>
        <v/>
      </c>
      <c r="H15606" s="12">
        <f>IF(OR($E15606="",$F15606=""),"",IF(AND($G15606=1,$F15606&gt;='Working Hours'!$C$8,$F15606&lt;'Working Hours'!$C$9),1,0))</f>
        <v/>
      </c>
    </row>
    <row r="15607">
      <c r="A15607" s="11" t="n"/>
      <c r="B15607" s="11" t="n"/>
      <c r="C15607" s="11" t="n"/>
      <c r="E15607" s="12">
        <f>IF($A15607="","",IF(ISNUMBER($A15607),$A15607,IFERROR(DATEVALUE($A15607),"")))</f>
        <v/>
      </c>
      <c r="F15607" s="12">
        <f>IF($B15607="","",IF(ISNUMBER($B15607),HOUR($B15607)*2+MINUTE($B15607)/30,IFERROR(VALUE(LEFT($B15607,FIND(":",$B15607)-1))*2+VALUE(MID($B15607,FIND(":",$B15607)+1,2))/30,"")))</f>
        <v/>
      </c>
      <c r="G15607" s="12">
        <f>IF($E15607="","",IF(WEEKDAY($E15607,2)&lt;6,1,0))</f>
        <v/>
      </c>
      <c r="H15607" s="12">
        <f>IF(OR($E15607="",$F15607=""),"",IF(AND($G15607=1,$F15607&gt;='Working Hours'!$C$8,$F15607&lt;'Working Hours'!$C$9),1,0))</f>
        <v/>
      </c>
    </row>
    <row r="15608">
      <c r="A15608" s="11" t="n"/>
      <c r="B15608" s="11" t="n"/>
      <c r="C15608" s="11" t="n"/>
      <c r="E15608" s="12">
        <f>IF($A15608="","",IF(ISNUMBER($A15608),$A15608,IFERROR(DATEVALUE($A15608),"")))</f>
        <v/>
      </c>
      <c r="F15608" s="12">
        <f>IF($B15608="","",IF(ISNUMBER($B15608),HOUR($B15608)*2+MINUTE($B15608)/30,IFERROR(VALUE(LEFT($B15608,FIND(":",$B15608)-1))*2+VALUE(MID($B15608,FIND(":",$B15608)+1,2))/30,"")))</f>
        <v/>
      </c>
      <c r="G15608" s="12">
        <f>IF($E15608="","",IF(WEEKDAY($E15608,2)&lt;6,1,0))</f>
        <v/>
      </c>
      <c r="H15608" s="12">
        <f>IF(OR($E15608="",$F15608=""),"",IF(AND($G15608=1,$F15608&gt;='Working Hours'!$C$8,$F15608&lt;'Working Hours'!$C$9),1,0))</f>
        <v/>
      </c>
    </row>
    <row r="15609">
      <c r="A15609" s="11" t="n"/>
      <c r="B15609" s="11" t="n"/>
      <c r="C15609" s="11" t="n"/>
      <c r="E15609" s="12">
        <f>IF($A15609="","",IF(ISNUMBER($A15609),$A15609,IFERROR(DATEVALUE($A15609),"")))</f>
        <v/>
      </c>
      <c r="F15609" s="12">
        <f>IF($B15609="","",IF(ISNUMBER($B15609),HOUR($B15609)*2+MINUTE($B15609)/30,IFERROR(VALUE(LEFT($B15609,FIND(":",$B15609)-1))*2+VALUE(MID($B15609,FIND(":",$B15609)+1,2))/30,"")))</f>
        <v/>
      </c>
      <c r="G15609" s="12">
        <f>IF($E15609="","",IF(WEEKDAY($E15609,2)&lt;6,1,0))</f>
        <v/>
      </c>
      <c r="H15609" s="12">
        <f>IF(OR($E15609="",$F15609=""),"",IF(AND($G15609=1,$F15609&gt;='Working Hours'!$C$8,$F15609&lt;'Working Hours'!$C$9),1,0))</f>
        <v/>
      </c>
    </row>
    <row r="15610">
      <c r="A15610" s="11" t="n"/>
      <c r="B15610" s="11" t="n"/>
      <c r="C15610" s="11" t="n"/>
      <c r="E15610" s="12">
        <f>IF($A15610="","",IF(ISNUMBER($A15610),$A15610,IFERROR(DATEVALUE($A15610),"")))</f>
        <v/>
      </c>
      <c r="F15610" s="12">
        <f>IF($B15610="","",IF(ISNUMBER($B15610),HOUR($B15610)*2+MINUTE($B15610)/30,IFERROR(VALUE(LEFT($B15610,FIND(":",$B15610)-1))*2+VALUE(MID($B15610,FIND(":",$B15610)+1,2))/30,"")))</f>
        <v/>
      </c>
      <c r="G15610" s="12">
        <f>IF($E15610="","",IF(WEEKDAY($E15610,2)&lt;6,1,0))</f>
        <v/>
      </c>
      <c r="H15610" s="12">
        <f>IF(OR($E15610="",$F15610=""),"",IF(AND($G15610=1,$F15610&gt;='Working Hours'!$C$8,$F15610&lt;'Working Hours'!$C$9),1,0))</f>
        <v/>
      </c>
    </row>
    <row r="15611">
      <c r="A15611" s="11" t="n"/>
      <c r="B15611" s="11" t="n"/>
      <c r="C15611" s="11" t="n"/>
      <c r="E15611" s="12">
        <f>IF($A15611="","",IF(ISNUMBER($A15611),$A15611,IFERROR(DATEVALUE($A15611),"")))</f>
        <v/>
      </c>
      <c r="F15611" s="12">
        <f>IF($B15611="","",IF(ISNUMBER($B15611),HOUR($B15611)*2+MINUTE($B15611)/30,IFERROR(VALUE(LEFT($B15611,FIND(":",$B15611)-1))*2+VALUE(MID($B15611,FIND(":",$B15611)+1,2))/30,"")))</f>
        <v/>
      </c>
      <c r="G15611" s="12">
        <f>IF($E15611="","",IF(WEEKDAY($E15611,2)&lt;6,1,0))</f>
        <v/>
      </c>
      <c r="H15611" s="12">
        <f>IF(OR($E15611="",$F15611=""),"",IF(AND($G15611=1,$F15611&gt;='Working Hours'!$C$8,$F15611&lt;'Working Hours'!$C$9),1,0))</f>
        <v/>
      </c>
    </row>
    <row r="15612">
      <c r="A15612" s="11" t="n"/>
      <c r="B15612" s="11" t="n"/>
      <c r="C15612" s="11" t="n"/>
      <c r="E15612" s="12">
        <f>IF($A15612="","",IF(ISNUMBER($A15612),$A15612,IFERROR(DATEVALUE($A15612),"")))</f>
        <v/>
      </c>
      <c r="F15612" s="12">
        <f>IF($B15612="","",IF(ISNUMBER($B15612),HOUR($B15612)*2+MINUTE($B15612)/30,IFERROR(VALUE(LEFT($B15612,FIND(":",$B15612)-1))*2+VALUE(MID($B15612,FIND(":",$B15612)+1,2))/30,"")))</f>
        <v/>
      </c>
      <c r="G15612" s="12">
        <f>IF($E15612="","",IF(WEEKDAY($E15612,2)&lt;6,1,0))</f>
        <v/>
      </c>
      <c r="H15612" s="12">
        <f>IF(OR($E15612="",$F15612=""),"",IF(AND($G15612=1,$F15612&gt;='Working Hours'!$C$8,$F15612&lt;'Working Hours'!$C$9),1,0))</f>
        <v/>
      </c>
    </row>
    <row r="15613">
      <c r="A15613" s="11" t="n"/>
      <c r="B15613" s="11" t="n"/>
      <c r="C15613" s="11" t="n"/>
      <c r="E15613" s="12">
        <f>IF($A15613="","",IF(ISNUMBER($A15613),$A15613,IFERROR(DATEVALUE($A15613),"")))</f>
        <v/>
      </c>
      <c r="F15613" s="12">
        <f>IF($B15613="","",IF(ISNUMBER($B15613),HOUR($B15613)*2+MINUTE($B15613)/30,IFERROR(VALUE(LEFT($B15613,FIND(":",$B15613)-1))*2+VALUE(MID($B15613,FIND(":",$B15613)+1,2))/30,"")))</f>
        <v/>
      </c>
      <c r="G15613" s="12">
        <f>IF($E15613="","",IF(WEEKDAY($E15613,2)&lt;6,1,0))</f>
        <v/>
      </c>
      <c r="H15613" s="12">
        <f>IF(OR($E15613="",$F15613=""),"",IF(AND($G15613=1,$F15613&gt;='Working Hours'!$C$8,$F15613&lt;'Working Hours'!$C$9),1,0))</f>
        <v/>
      </c>
    </row>
    <row r="15614">
      <c r="A15614" s="11" t="n"/>
      <c r="B15614" s="11" t="n"/>
      <c r="C15614" s="11" t="n"/>
      <c r="E15614" s="12">
        <f>IF($A15614="","",IF(ISNUMBER($A15614),$A15614,IFERROR(DATEVALUE($A15614),"")))</f>
        <v/>
      </c>
      <c r="F15614" s="12">
        <f>IF($B15614="","",IF(ISNUMBER($B15614),HOUR($B15614)*2+MINUTE($B15614)/30,IFERROR(VALUE(LEFT($B15614,FIND(":",$B15614)-1))*2+VALUE(MID($B15614,FIND(":",$B15614)+1,2))/30,"")))</f>
        <v/>
      </c>
      <c r="G15614" s="12">
        <f>IF($E15614="","",IF(WEEKDAY($E15614,2)&lt;6,1,0))</f>
        <v/>
      </c>
      <c r="H15614" s="12">
        <f>IF(OR($E15614="",$F15614=""),"",IF(AND($G15614=1,$F15614&gt;='Working Hours'!$C$8,$F15614&lt;'Working Hours'!$C$9),1,0))</f>
        <v/>
      </c>
    </row>
    <row r="15615">
      <c r="A15615" s="11" t="n"/>
      <c r="B15615" s="11" t="n"/>
      <c r="C15615" s="11" t="n"/>
      <c r="E15615" s="12">
        <f>IF($A15615="","",IF(ISNUMBER($A15615),$A15615,IFERROR(DATEVALUE($A15615),"")))</f>
        <v/>
      </c>
      <c r="F15615" s="12">
        <f>IF($B15615="","",IF(ISNUMBER($B15615),HOUR($B15615)*2+MINUTE($B15615)/30,IFERROR(VALUE(LEFT($B15615,FIND(":",$B15615)-1))*2+VALUE(MID($B15615,FIND(":",$B15615)+1,2))/30,"")))</f>
        <v/>
      </c>
      <c r="G15615" s="12">
        <f>IF($E15615="","",IF(WEEKDAY($E15615,2)&lt;6,1,0))</f>
        <v/>
      </c>
      <c r="H15615" s="12">
        <f>IF(OR($E15615="",$F15615=""),"",IF(AND($G15615=1,$F15615&gt;='Working Hours'!$C$8,$F15615&lt;'Working Hours'!$C$9),1,0))</f>
        <v/>
      </c>
    </row>
    <row r="15616">
      <c r="A15616" s="11" t="n"/>
      <c r="B15616" s="11" t="n"/>
      <c r="C15616" s="11" t="n"/>
      <c r="E15616" s="12">
        <f>IF($A15616="","",IF(ISNUMBER($A15616),$A15616,IFERROR(DATEVALUE($A15616),"")))</f>
        <v/>
      </c>
      <c r="F15616" s="12">
        <f>IF($B15616="","",IF(ISNUMBER($B15616),HOUR($B15616)*2+MINUTE($B15616)/30,IFERROR(VALUE(LEFT($B15616,FIND(":",$B15616)-1))*2+VALUE(MID($B15616,FIND(":",$B15616)+1,2))/30,"")))</f>
        <v/>
      </c>
      <c r="G15616" s="12">
        <f>IF($E15616="","",IF(WEEKDAY($E15616,2)&lt;6,1,0))</f>
        <v/>
      </c>
      <c r="H15616" s="12">
        <f>IF(OR($E15616="",$F15616=""),"",IF(AND($G15616=1,$F15616&gt;='Working Hours'!$C$8,$F15616&lt;'Working Hours'!$C$9),1,0))</f>
        <v/>
      </c>
    </row>
    <row r="15617">
      <c r="A15617" s="11" t="n"/>
      <c r="B15617" s="11" t="n"/>
      <c r="C15617" s="11" t="n"/>
      <c r="E15617" s="12">
        <f>IF($A15617="","",IF(ISNUMBER($A15617),$A15617,IFERROR(DATEVALUE($A15617),"")))</f>
        <v/>
      </c>
      <c r="F15617" s="12">
        <f>IF($B15617="","",IF(ISNUMBER($B15617),HOUR($B15617)*2+MINUTE($B15617)/30,IFERROR(VALUE(LEFT($B15617,FIND(":",$B15617)-1))*2+VALUE(MID($B15617,FIND(":",$B15617)+1,2))/30,"")))</f>
        <v/>
      </c>
      <c r="G15617" s="12">
        <f>IF($E15617="","",IF(WEEKDAY($E15617,2)&lt;6,1,0))</f>
        <v/>
      </c>
      <c r="H15617" s="12">
        <f>IF(OR($E15617="",$F15617=""),"",IF(AND($G15617=1,$F15617&gt;='Working Hours'!$C$8,$F15617&lt;'Working Hours'!$C$9),1,0))</f>
        <v/>
      </c>
    </row>
    <row r="15618">
      <c r="A15618" s="11" t="n"/>
      <c r="B15618" s="11" t="n"/>
      <c r="C15618" s="11" t="n"/>
      <c r="E15618" s="12">
        <f>IF($A15618="","",IF(ISNUMBER($A15618),$A15618,IFERROR(DATEVALUE($A15618),"")))</f>
        <v/>
      </c>
      <c r="F15618" s="12">
        <f>IF($B15618="","",IF(ISNUMBER($B15618),HOUR($B15618)*2+MINUTE($B15618)/30,IFERROR(VALUE(LEFT($B15618,FIND(":",$B15618)-1))*2+VALUE(MID($B15618,FIND(":",$B15618)+1,2))/30,"")))</f>
        <v/>
      </c>
      <c r="G15618" s="12">
        <f>IF($E15618="","",IF(WEEKDAY($E15618,2)&lt;6,1,0))</f>
        <v/>
      </c>
      <c r="H15618" s="12">
        <f>IF(OR($E15618="",$F15618=""),"",IF(AND($G15618=1,$F15618&gt;='Working Hours'!$C$8,$F15618&lt;'Working Hours'!$C$9),1,0))</f>
        <v/>
      </c>
    </row>
    <row r="15619">
      <c r="A15619" s="11" t="n"/>
      <c r="B15619" s="11" t="n"/>
      <c r="C15619" s="11" t="n"/>
      <c r="E15619" s="12">
        <f>IF($A15619="","",IF(ISNUMBER($A15619),$A15619,IFERROR(DATEVALUE($A15619),"")))</f>
        <v/>
      </c>
      <c r="F15619" s="12">
        <f>IF($B15619="","",IF(ISNUMBER($B15619),HOUR($B15619)*2+MINUTE($B15619)/30,IFERROR(VALUE(LEFT($B15619,FIND(":",$B15619)-1))*2+VALUE(MID($B15619,FIND(":",$B15619)+1,2))/30,"")))</f>
        <v/>
      </c>
      <c r="G15619" s="12">
        <f>IF($E15619="","",IF(WEEKDAY($E15619,2)&lt;6,1,0))</f>
        <v/>
      </c>
      <c r="H15619" s="12">
        <f>IF(OR($E15619="",$F15619=""),"",IF(AND($G15619=1,$F15619&gt;='Working Hours'!$C$8,$F15619&lt;'Working Hours'!$C$9),1,0))</f>
        <v/>
      </c>
    </row>
    <row r="15620">
      <c r="A15620" s="11" t="n"/>
      <c r="B15620" s="11" t="n"/>
      <c r="C15620" s="11" t="n"/>
      <c r="E15620" s="12">
        <f>IF($A15620="","",IF(ISNUMBER($A15620),$A15620,IFERROR(DATEVALUE($A15620),"")))</f>
        <v/>
      </c>
      <c r="F15620" s="12">
        <f>IF($B15620="","",IF(ISNUMBER($B15620),HOUR($B15620)*2+MINUTE($B15620)/30,IFERROR(VALUE(LEFT($B15620,FIND(":",$B15620)-1))*2+VALUE(MID($B15620,FIND(":",$B15620)+1,2))/30,"")))</f>
        <v/>
      </c>
      <c r="G15620" s="12">
        <f>IF($E15620="","",IF(WEEKDAY($E15620,2)&lt;6,1,0))</f>
        <v/>
      </c>
      <c r="H15620" s="12">
        <f>IF(OR($E15620="",$F15620=""),"",IF(AND($G15620=1,$F15620&gt;='Working Hours'!$C$8,$F15620&lt;'Working Hours'!$C$9),1,0))</f>
        <v/>
      </c>
    </row>
    <row r="15621">
      <c r="A15621" s="11" t="n"/>
      <c r="B15621" s="11" t="n"/>
      <c r="C15621" s="11" t="n"/>
      <c r="E15621" s="12">
        <f>IF($A15621="","",IF(ISNUMBER($A15621),$A15621,IFERROR(DATEVALUE($A15621),"")))</f>
        <v/>
      </c>
      <c r="F15621" s="12">
        <f>IF($B15621="","",IF(ISNUMBER($B15621),HOUR($B15621)*2+MINUTE($B15621)/30,IFERROR(VALUE(LEFT($B15621,FIND(":",$B15621)-1))*2+VALUE(MID($B15621,FIND(":",$B15621)+1,2))/30,"")))</f>
        <v/>
      </c>
      <c r="G15621" s="12">
        <f>IF($E15621="","",IF(WEEKDAY($E15621,2)&lt;6,1,0))</f>
        <v/>
      </c>
      <c r="H15621" s="12">
        <f>IF(OR($E15621="",$F15621=""),"",IF(AND($G15621=1,$F15621&gt;='Working Hours'!$C$8,$F15621&lt;'Working Hours'!$C$9),1,0))</f>
        <v/>
      </c>
    </row>
    <row r="15622">
      <c r="A15622" s="11" t="n"/>
      <c r="B15622" s="11" t="n"/>
      <c r="C15622" s="11" t="n"/>
      <c r="E15622" s="12">
        <f>IF($A15622="","",IF(ISNUMBER($A15622),$A15622,IFERROR(DATEVALUE($A15622),"")))</f>
        <v/>
      </c>
      <c r="F15622" s="12">
        <f>IF($B15622="","",IF(ISNUMBER($B15622),HOUR($B15622)*2+MINUTE($B15622)/30,IFERROR(VALUE(LEFT($B15622,FIND(":",$B15622)-1))*2+VALUE(MID($B15622,FIND(":",$B15622)+1,2))/30,"")))</f>
        <v/>
      </c>
      <c r="G15622" s="12">
        <f>IF($E15622="","",IF(WEEKDAY($E15622,2)&lt;6,1,0))</f>
        <v/>
      </c>
      <c r="H15622" s="12">
        <f>IF(OR($E15622="",$F15622=""),"",IF(AND($G15622=1,$F15622&gt;='Working Hours'!$C$8,$F15622&lt;'Working Hours'!$C$9),1,0))</f>
        <v/>
      </c>
    </row>
    <row r="15623">
      <c r="A15623" s="11" t="n"/>
      <c r="B15623" s="11" t="n"/>
      <c r="C15623" s="11" t="n"/>
      <c r="E15623" s="12">
        <f>IF($A15623="","",IF(ISNUMBER($A15623),$A15623,IFERROR(DATEVALUE($A15623),"")))</f>
        <v/>
      </c>
      <c r="F15623" s="12">
        <f>IF($B15623="","",IF(ISNUMBER($B15623),HOUR($B15623)*2+MINUTE($B15623)/30,IFERROR(VALUE(LEFT($B15623,FIND(":",$B15623)-1))*2+VALUE(MID($B15623,FIND(":",$B15623)+1,2))/30,"")))</f>
        <v/>
      </c>
      <c r="G15623" s="12">
        <f>IF($E15623="","",IF(WEEKDAY($E15623,2)&lt;6,1,0))</f>
        <v/>
      </c>
      <c r="H15623" s="12">
        <f>IF(OR($E15623="",$F15623=""),"",IF(AND($G15623=1,$F15623&gt;='Working Hours'!$C$8,$F15623&lt;'Working Hours'!$C$9),1,0))</f>
        <v/>
      </c>
    </row>
    <row r="15624">
      <c r="A15624" s="11" t="n"/>
      <c r="B15624" s="11" t="n"/>
      <c r="C15624" s="11" t="n"/>
      <c r="E15624" s="12">
        <f>IF($A15624="","",IF(ISNUMBER($A15624),$A15624,IFERROR(DATEVALUE($A15624),"")))</f>
        <v/>
      </c>
      <c r="F15624" s="12">
        <f>IF($B15624="","",IF(ISNUMBER($B15624),HOUR($B15624)*2+MINUTE($B15624)/30,IFERROR(VALUE(LEFT($B15624,FIND(":",$B15624)-1))*2+VALUE(MID($B15624,FIND(":",$B15624)+1,2))/30,"")))</f>
        <v/>
      </c>
      <c r="G15624" s="12">
        <f>IF($E15624="","",IF(WEEKDAY($E15624,2)&lt;6,1,0))</f>
        <v/>
      </c>
      <c r="H15624" s="12">
        <f>IF(OR($E15624="",$F15624=""),"",IF(AND($G15624=1,$F15624&gt;='Working Hours'!$C$8,$F15624&lt;'Working Hours'!$C$9),1,0))</f>
        <v/>
      </c>
    </row>
    <row r="15625">
      <c r="A15625" s="11" t="n"/>
      <c r="B15625" s="11" t="n"/>
      <c r="C15625" s="11" t="n"/>
      <c r="E15625" s="12">
        <f>IF($A15625="","",IF(ISNUMBER($A15625),$A15625,IFERROR(DATEVALUE($A15625),"")))</f>
        <v/>
      </c>
      <c r="F15625" s="12">
        <f>IF($B15625="","",IF(ISNUMBER($B15625),HOUR($B15625)*2+MINUTE($B15625)/30,IFERROR(VALUE(LEFT($B15625,FIND(":",$B15625)-1))*2+VALUE(MID($B15625,FIND(":",$B15625)+1,2))/30,"")))</f>
        <v/>
      </c>
      <c r="G15625" s="12">
        <f>IF($E15625="","",IF(WEEKDAY($E15625,2)&lt;6,1,0))</f>
        <v/>
      </c>
      <c r="H15625" s="12">
        <f>IF(OR($E15625="",$F15625=""),"",IF(AND($G15625=1,$F15625&gt;='Working Hours'!$C$8,$F15625&lt;'Working Hours'!$C$9),1,0))</f>
        <v/>
      </c>
    </row>
    <row r="15626">
      <c r="A15626" s="11" t="n"/>
      <c r="B15626" s="11" t="n"/>
      <c r="C15626" s="11" t="n"/>
      <c r="E15626" s="12">
        <f>IF($A15626="","",IF(ISNUMBER($A15626),$A15626,IFERROR(DATEVALUE($A15626),"")))</f>
        <v/>
      </c>
      <c r="F15626" s="12">
        <f>IF($B15626="","",IF(ISNUMBER($B15626),HOUR($B15626)*2+MINUTE($B15626)/30,IFERROR(VALUE(LEFT($B15626,FIND(":",$B15626)-1))*2+VALUE(MID($B15626,FIND(":",$B15626)+1,2))/30,"")))</f>
        <v/>
      </c>
      <c r="G15626" s="12">
        <f>IF($E15626="","",IF(WEEKDAY($E15626,2)&lt;6,1,0))</f>
        <v/>
      </c>
      <c r="H15626" s="12">
        <f>IF(OR($E15626="",$F15626=""),"",IF(AND($G15626=1,$F15626&gt;='Working Hours'!$C$8,$F15626&lt;'Working Hours'!$C$9),1,0))</f>
        <v/>
      </c>
    </row>
    <row r="15627">
      <c r="A15627" s="11" t="n"/>
      <c r="B15627" s="11" t="n"/>
      <c r="C15627" s="11" t="n"/>
      <c r="E15627" s="12">
        <f>IF($A15627="","",IF(ISNUMBER($A15627),$A15627,IFERROR(DATEVALUE($A15627),"")))</f>
        <v/>
      </c>
      <c r="F15627" s="12">
        <f>IF($B15627="","",IF(ISNUMBER($B15627),HOUR($B15627)*2+MINUTE($B15627)/30,IFERROR(VALUE(LEFT($B15627,FIND(":",$B15627)-1))*2+VALUE(MID($B15627,FIND(":",$B15627)+1,2))/30,"")))</f>
        <v/>
      </c>
      <c r="G15627" s="12">
        <f>IF($E15627="","",IF(WEEKDAY($E15627,2)&lt;6,1,0))</f>
        <v/>
      </c>
      <c r="H15627" s="12">
        <f>IF(OR($E15627="",$F15627=""),"",IF(AND($G15627=1,$F15627&gt;='Working Hours'!$C$8,$F15627&lt;'Working Hours'!$C$9),1,0))</f>
        <v/>
      </c>
    </row>
    <row r="15628">
      <c r="A15628" s="11" t="n"/>
      <c r="B15628" s="11" t="n"/>
      <c r="C15628" s="11" t="n"/>
      <c r="E15628" s="12">
        <f>IF($A15628="","",IF(ISNUMBER($A15628),$A15628,IFERROR(DATEVALUE($A15628),"")))</f>
        <v/>
      </c>
      <c r="F15628" s="12">
        <f>IF($B15628="","",IF(ISNUMBER($B15628),HOUR($B15628)*2+MINUTE($B15628)/30,IFERROR(VALUE(LEFT($B15628,FIND(":",$B15628)-1))*2+VALUE(MID($B15628,FIND(":",$B15628)+1,2))/30,"")))</f>
        <v/>
      </c>
      <c r="G15628" s="12">
        <f>IF($E15628="","",IF(WEEKDAY($E15628,2)&lt;6,1,0))</f>
        <v/>
      </c>
      <c r="H15628" s="12">
        <f>IF(OR($E15628="",$F15628=""),"",IF(AND($G15628=1,$F15628&gt;='Working Hours'!$C$8,$F15628&lt;'Working Hours'!$C$9),1,0))</f>
        <v/>
      </c>
    </row>
    <row r="15629">
      <c r="A15629" s="11" t="n"/>
      <c r="B15629" s="11" t="n"/>
      <c r="C15629" s="11" t="n"/>
      <c r="E15629" s="12">
        <f>IF($A15629="","",IF(ISNUMBER($A15629),$A15629,IFERROR(DATEVALUE($A15629),"")))</f>
        <v/>
      </c>
      <c r="F15629" s="12">
        <f>IF($B15629="","",IF(ISNUMBER($B15629),HOUR($B15629)*2+MINUTE($B15629)/30,IFERROR(VALUE(LEFT($B15629,FIND(":",$B15629)-1))*2+VALUE(MID($B15629,FIND(":",$B15629)+1,2))/30,"")))</f>
        <v/>
      </c>
      <c r="G15629" s="12">
        <f>IF($E15629="","",IF(WEEKDAY($E15629,2)&lt;6,1,0))</f>
        <v/>
      </c>
      <c r="H15629" s="12">
        <f>IF(OR($E15629="",$F15629=""),"",IF(AND($G15629=1,$F15629&gt;='Working Hours'!$C$8,$F15629&lt;'Working Hours'!$C$9),1,0))</f>
        <v/>
      </c>
    </row>
    <row r="15630">
      <c r="A15630" s="11" t="n"/>
      <c r="B15630" s="11" t="n"/>
      <c r="C15630" s="11" t="n"/>
      <c r="E15630" s="12">
        <f>IF($A15630="","",IF(ISNUMBER($A15630),$A15630,IFERROR(DATEVALUE($A15630),"")))</f>
        <v/>
      </c>
      <c r="F15630" s="12">
        <f>IF($B15630="","",IF(ISNUMBER($B15630),HOUR($B15630)*2+MINUTE($B15630)/30,IFERROR(VALUE(LEFT($B15630,FIND(":",$B15630)-1))*2+VALUE(MID($B15630,FIND(":",$B15630)+1,2))/30,"")))</f>
        <v/>
      </c>
      <c r="G15630" s="12">
        <f>IF($E15630="","",IF(WEEKDAY($E15630,2)&lt;6,1,0))</f>
        <v/>
      </c>
      <c r="H15630" s="12">
        <f>IF(OR($E15630="",$F15630=""),"",IF(AND($G15630=1,$F15630&gt;='Working Hours'!$C$8,$F15630&lt;'Working Hours'!$C$9),1,0))</f>
        <v/>
      </c>
    </row>
    <row r="15631">
      <c r="A15631" s="11" t="n"/>
      <c r="B15631" s="11" t="n"/>
      <c r="C15631" s="11" t="n"/>
      <c r="E15631" s="12">
        <f>IF($A15631="","",IF(ISNUMBER($A15631),$A15631,IFERROR(DATEVALUE($A15631),"")))</f>
        <v/>
      </c>
      <c r="F15631" s="12">
        <f>IF($B15631="","",IF(ISNUMBER($B15631),HOUR($B15631)*2+MINUTE($B15631)/30,IFERROR(VALUE(LEFT($B15631,FIND(":",$B15631)-1))*2+VALUE(MID($B15631,FIND(":",$B15631)+1,2))/30,"")))</f>
        <v/>
      </c>
      <c r="G15631" s="12">
        <f>IF($E15631="","",IF(WEEKDAY($E15631,2)&lt;6,1,0))</f>
        <v/>
      </c>
      <c r="H15631" s="12">
        <f>IF(OR($E15631="",$F15631=""),"",IF(AND($G15631=1,$F15631&gt;='Working Hours'!$C$8,$F15631&lt;'Working Hours'!$C$9),1,0))</f>
        <v/>
      </c>
    </row>
    <row r="15632">
      <c r="A15632" s="11" t="n"/>
      <c r="B15632" s="11" t="n"/>
      <c r="C15632" s="11" t="n"/>
      <c r="E15632" s="12">
        <f>IF($A15632="","",IF(ISNUMBER($A15632),$A15632,IFERROR(DATEVALUE($A15632),"")))</f>
        <v/>
      </c>
      <c r="F15632" s="12">
        <f>IF($B15632="","",IF(ISNUMBER($B15632),HOUR($B15632)*2+MINUTE($B15632)/30,IFERROR(VALUE(LEFT($B15632,FIND(":",$B15632)-1))*2+VALUE(MID($B15632,FIND(":",$B15632)+1,2))/30,"")))</f>
        <v/>
      </c>
      <c r="G15632" s="12">
        <f>IF($E15632="","",IF(WEEKDAY($E15632,2)&lt;6,1,0))</f>
        <v/>
      </c>
      <c r="H15632" s="12">
        <f>IF(OR($E15632="",$F15632=""),"",IF(AND($G15632=1,$F15632&gt;='Working Hours'!$C$8,$F15632&lt;'Working Hours'!$C$9),1,0))</f>
        <v/>
      </c>
    </row>
    <row r="15633">
      <c r="A15633" s="11" t="n"/>
      <c r="B15633" s="11" t="n"/>
      <c r="C15633" s="11" t="n"/>
      <c r="E15633" s="12">
        <f>IF($A15633="","",IF(ISNUMBER($A15633),$A15633,IFERROR(DATEVALUE($A15633),"")))</f>
        <v/>
      </c>
      <c r="F15633" s="12">
        <f>IF($B15633="","",IF(ISNUMBER($B15633),HOUR($B15633)*2+MINUTE($B15633)/30,IFERROR(VALUE(LEFT($B15633,FIND(":",$B15633)-1))*2+VALUE(MID($B15633,FIND(":",$B15633)+1,2))/30,"")))</f>
        <v/>
      </c>
      <c r="G15633" s="12">
        <f>IF($E15633="","",IF(WEEKDAY($E15633,2)&lt;6,1,0))</f>
        <v/>
      </c>
      <c r="H15633" s="12">
        <f>IF(OR($E15633="",$F15633=""),"",IF(AND($G15633=1,$F15633&gt;='Working Hours'!$C$8,$F15633&lt;'Working Hours'!$C$9),1,0))</f>
        <v/>
      </c>
    </row>
    <row r="15634">
      <c r="A15634" s="11" t="n"/>
      <c r="B15634" s="11" t="n"/>
      <c r="C15634" s="11" t="n"/>
      <c r="E15634" s="12">
        <f>IF($A15634="","",IF(ISNUMBER($A15634),$A15634,IFERROR(DATEVALUE($A15634),"")))</f>
        <v/>
      </c>
      <c r="F15634" s="12">
        <f>IF($B15634="","",IF(ISNUMBER($B15634),HOUR($B15634)*2+MINUTE($B15634)/30,IFERROR(VALUE(LEFT($B15634,FIND(":",$B15634)-1))*2+VALUE(MID($B15634,FIND(":",$B15634)+1,2))/30,"")))</f>
        <v/>
      </c>
      <c r="G15634" s="12">
        <f>IF($E15634="","",IF(WEEKDAY($E15634,2)&lt;6,1,0))</f>
        <v/>
      </c>
      <c r="H15634" s="12">
        <f>IF(OR($E15634="",$F15634=""),"",IF(AND($G15634=1,$F15634&gt;='Working Hours'!$C$8,$F15634&lt;'Working Hours'!$C$9),1,0))</f>
        <v/>
      </c>
    </row>
    <row r="15635">
      <c r="A15635" s="11" t="n"/>
      <c r="B15635" s="11" t="n"/>
      <c r="C15635" s="11" t="n"/>
      <c r="E15635" s="12">
        <f>IF($A15635="","",IF(ISNUMBER($A15635),$A15635,IFERROR(DATEVALUE($A15635),"")))</f>
        <v/>
      </c>
      <c r="F15635" s="12">
        <f>IF($B15635="","",IF(ISNUMBER($B15635),HOUR($B15635)*2+MINUTE($B15635)/30,IFERROR(VALUE(LEFT($B15635,FIND(":",$B15635)-1))*2+VALUE(MID($B15635,FIND(":",$B15635)+1,2))/30,"")))</f>
        <v/>
      </c>
      <c r="G15635" s="12">
        <f>IF($E15635="","",IF(WEEKDAY($E15635,2)&lt;6,1,0))</f>
        <v/>
      </c>
      <c r="H15635" s="12">
        <f>IF(OR($E15635="",$F15635=""),"",IF(AND($G15635=1,$F15635&gt;='Working Hours'!$C$8,$F15635&lt;'Working Hours'!$C$9),1,0))</f>
        <v/>
      </c>
    </row>
    <row r="15636">
      <c r="A15636" s="11" t="n"/>
      <c r="B15636" s="11" t="n"/>
      <c r="C15636" s="11" t="n"/>
      <c r="E15636" s="12">
        <f>IF($A15636="","",IF(ISNUMBER($A15636),$A15636,IFERROR(DATEVALUE($A15636),"")))</f>
        <v/>
      </c>
      <c r="F15636" s="12">
        <f>IF($B15636="","",IF(ISNUMBER($B15636),HOUR($B15636)*2+MINUTE($B15636)/30,IFERROR(VALUE(LEFT($B15636,FIND(":",$B15636)-1))*2+VALUE(MID($B15636,FIND(":",$B15636)+1,2))/30,"")))</f>
        <v/>
      </c>
      <c r="G15636" s="12">
        <f>IF($E15636="","",IF(WEEKDAY($E15636,2)&lt;6,1,0))</f>
        <v/>
      </c>
      <c r="H15636" s="12">
        <f>IF(OR($E15636="",$F15636=""),"",IF(AND($G15636=1,$F15636&gt;='Working Hours'!$C$8,$F15636&lt;'Working Hours'!$C$9),1,0))</f>
        <v/>
      </c>
    </row>
    <row r="15637">
      <c r="A15637" s="11" t="n"/>
      <c r="B15637" s="11" t="n"/>
      <c r="C15637" s="11" t="n"/>
      <c r="E15637" s="12">
        <f>IF($A15637="","",IF(ISNUMBER($A15637),$A15637,IFERROR(DATEVALUE($A15637),"")))</f>
        <v/>
      </c>
      <c r="F15637" s="12">
        <f>IF($B15637="","",IF(ISNUMBER($B15637),HOUR($B15637)*2+MINUTE($B15637)/30,IFERROR(VALUE(LEFT($B15637,FIND(":",$B15637)-1))*2+VALUE(MID($B15637,FIND(":",$B15637)+1,2))/30,"")))</f>
        <v/>
      </c>
      <c r="G15637" s="12">
        <f>IF($E15637="","",IF(WEEKDAY($E15637,2)&lt;6,1,0))</f>
        <v/>
      </c>
      <c r="H15637" s="12">
        <f>IF(OR($E15637="",$F15637=""),"",IF(AND($G15637=1,$F15637&gt;='Working Hours'!$C$8,$F15637&lt;'Working Hours'!$C$9),1,0))</f>
        <v/>
      </c>
    </row>
    <row r="15638">
      <c r="A15638" s="11" t="n"/>
      <c r="B15638" s="11" t="n"/>
      <c r="C15638" s="11" t="n"/>
      <c r="E15638" s="12">
        <f>IF($A15638="","",IF(ISNUMBER($A15638),$A15638,IFERROR(DATEVALUE($A15638),"")))</f>
        <v/>
      </c>
      <c r="F15638" s="12">
        <f>IF($B15638="","",IF(ISNUMBER($B15638),HOUR($B15638)*2+MINUTE($B15638)/30,IFERROR(VALUE(LEFT($B15638,FIND(":",$B15638)-1))*2+VALUE(MID($B15638,FIND(":",$B15638)+1,2))/30,"")))</f>
        <v/>
      </c>
      <c r="G15638" s="12">
        <f>IF($E15638="","",IF(WEEKDAY($E15638,2)&lt;6,1,0))</f>
        <v/>
      </c>
      <c r="H15638" s="12">
        <f>IF(OR($E15638="",$F15638=""),"",IF(AND($G15638=1,$F15638&gt;='Working Hours'!$C$8,$F15638&lt;'Working Hours'!$C$9),1,0))</f>
        <v/>
      </c>
    </row>
    <row r="15639">
      <c r="A15639" s="11" t="n"/>
      <c r="B15639" s="11" t="n"/>
      <c r="C15639" s="11" t="n"/>
      <c r="E15639" s="12">
        <f>IF($A15639="","",IF(ISNUMBER($A15639),$A15639,IFERROR(DATEVALUE($A15639),"")))</f>
        <v/>
      </c>
      <c r="F15639" s="12">
        <f>IF($B15639="","",IF(ISNUMBER($B15639),HOUR($B15639)*2+MINUTE($B15639)/30,IFERROR(VALUE(LEFT($B15639,FIND(":",$B15639)-1))*2+VALUE(MID($B15639,FIND(":",$B15639)+1,2))/30,"")))</f>
        <v/>
      </c>
      <c r="G15639" s="12">
        <f>IF($E15639="","",IF(WEEKDAY($E15639,2)&lt;6,1,0))</f>
        <v/>
      </c>
      <c r="H15639" s="12">
        <f>IF(OR($E15639="",$F15639=""),"",IF(AND($G15639=1,$F15639&gt;='Working Hours'!$C$8,$F15639&lt;'Working Hours'!$C$9),1,0))</f>
        <v/>
      </c>
    </row>
    <row r="15640">
      <c r="A15640" s="11" t="n"/>
      <c r="B15640" s="11" t="n"/>
      <c r="C15640" s="11" t="n"/>
      <c r="E15640" s="12">
        <f>IF($A15640="","",IF(ISNUMBER($A15640),$A15640,IFERROR(DATEVALUE($A15640),"")))</f>
        <v/>
      </c>
      <c r="F15640" s="12">
        <f>IF($B15640="","",IF(ISNUMBER($B15640),HOUR($B15640)*2+MINUTE($B15640)/30,IFERROR(VALUE(LEFT($B15640,FIND(":",$B15640)-1))*2+VALUE(MID($B15640,FIND(":",$B15640)+1,2))/30,"")))</f>
        <v/>
      </c>
      <c r="G15640" s="12">
        <f>IF($E15640="","",IF(WEEKDAY($E15640,2)&lt;6,1,0))</f>
        <v/>
      </c>
      <c r="H15640" s="12">
        <f>IF(OR($E15640="",$F15640=""),"",IF(AND($G15640=1,$F15640&gt;='Working Hours'!$C$8,$F15640&lt;'Working Hours'!$C$9),1,0))</f>
        <v/>
      </c>
    </row>
    <row r="15641">
      <c r="A15641" s="11" t="n"/>
      <c r="B15641" s="11" t="n"/>
      <c r="C15641" s="11" t="n"/>
      <c r="E15641" s="12">
        <f>IF($A15641="","",IF(ISNUMBER($A15641),$A15641,IFERROR(DATEVALUE($A15641),"")))</f>
        <v/>
      </c>
      <c r="F15641" s="12">
        <f>IF($B15641="","",IF(ISNUMBER($B15641),HOUR($B15641)*2+MINUTE($B15641)/30,IFERROR(VALUE(LEFT($B15641,FIND(":",$B15641)-1))*2+VALUE(MID($B15641,FIND(":",$B15641)+1,2))/30,"")))</f>
        <v/>
      </c>
      <c r="G15641" s="12">
        <f>IF($E15641="","",IF(WEEKDAY($E15641,2)&lt;6,1,0))</f>
        <v/>
      </c>
      <c r="H15641" s="12">
        <f>IF(OR($E15641="",$F15641=""),"",IF(AND($G15641=1,$F15641&gt;='Working Hours'!$C$8,$F15641&lt;'Working Hours'!$C$9),1,0))</f>
        <v/>
      </c>
    </row>
    <row r="15642">
      <c r="A15642" s="11" t="n"/>
      <c r="B15642" s="11" t="n"/>
      <c r="C15642" s="11" t="n"/>
      <c r="E15642" s="12">
        <f>IF($A15642="","",IF(ISNUMBER($A15642),$A15642,IFERROR(DATEVALUE($A15642),"")))</f>
        <v/>
      </c>
      <c r="F15642" s="12">
        <f>IF($B15642="","",IF(ISNUMBER($B15642),HOUR($B15642)*2+MINUTE($B15642)/30,IFERROR(VALUE(LEFT($B15642,FIND(":",$B15642)-1))*2+VALUE(MID($B15642,FIND(":",$B15642)+1,2))/30,"")))</f>
        <v/>
      </c>
      <c r="G15642" s="12">
        <f>IF($E15642="","",IF(WEEKDAY($E15642,2)&lt;6,1,0))</f>
        <v/>
      </c>
      <c r="H15642" s="12">
        <f>IF(OR($E15642="",$F15642=""),"",IF(AND($G15642=1,$F15642&gt;='Working Hours'!$C$8,$F15642&lt;'Working Hours'!$C$9),1,0))</f>
        <v/>
      </c>
    </row>
    <row r="15643">
      <c r="A15643" s="11" t="n"/>
      <c r="B15643" s="11" t="n"/>
      <c r="C15643" s="11" t="n"/>
      <c r="E15643" s="12">
        <f>IF($A15643="","",IF(ISNUMBER($A15643),$A15643,IFERROR(DATEVALUE($A15643),"")))</f>
        <v/>
      </c>
      <c r="F15643" s="12">
        <f>IF($B15643="","",IF(ISNUMBER($B15643),HOUR($B15643)*2+MINUTE($B15643)/30,IFERROR(VALUE(LEFT($B15643,FIND(":",$B15643)-1))*2+VALUE(MID($B15643,FIND(":",$B15643)+1,2))/30,"")))</f>
        <v/>
      </c>
      <c r="G15643" s="12">
        <f>IF($E15643="","",IF(WEEKDAY($E15643,2)&lt;6,1,0))</f>
        <v/>
      </c>
      <c r="H15643" s="12">
        <f>IF(OR($E15643="",$F15643=""),"",IF(AND($G15643=1,$F15643&gt;='Working Hours'!$C$8,$F15643&lt;'Working Hours'!$C$9),1,0))</f>
        <v/>
      </c>
    </row>
    <row r="15644">
      <c r="A15644" s="11" t="n"/>
      <c r="B15644" s="11" t="n"/>
      <c r="C15644" s="11" t="n"/>
      <c r="E15644" s="12">
        <f>IF($A15644="","",IF(ISNUMBER($A15644),$A15644,IFERROR(DATEVALUE($A15644),"")))</f>
        <v/>
      </c>
      <c r="F15644" s="12">
        <f>IF($B15644="","",IF(ISNUMBER($B15644),HOUR($B15644)*2+MINUTE($B15644)/30,IFERROR(VALUE(LEFT($B15644,FIND(":",$B15644)-1))*2+VALUE(MID($B15644,FIND(":",$B15644)+1,2))/30,"")))</f>
        <v/>
      </c>
      <c r="G15644" s="12">
        <f>IF($E15644="","",IF(WEEKDAY($E15644,2)&lt;6,1,0))</f>
        <v/>
      </c>
      <c r="H15644" s="12">
        <f>IF(OR($E15644="",$F15644=""),"",IF(AND($G15644=1,$F15644&gt;='Working Hours'!$C$8,$F15644&lt;'Working Hours'!$C$9),1,0))</f>
        <v/>
      </c>
    </row>
    <row r="15645">
      <c r="A15645" s="11" t="n"/>
      <c r="B15645" s="11" t="n"/>
      <c r="C15645" s="11" t="n"/>
      <c r="E15645" s="12">
        <f>IF($A15645="","",IF(ISNUMBER($A15645),$A15645,IFERROR(DATEVALUE($A15645),"")))</f>
        <v/>
      </c>
      <c r="F15645" s="12">
        <f>IF($B15645="","",IF(ISNUMBER($B15645),HOUR($B15645)*2+MINUTE($B15645)/30,IFERROR(VALUE(LEFT($B15645,FIND(":",$B15645)-1))*2+VALUE(MID($B15645,FIND(":",$B15645)+1,2))/30,"")))</f>
        <v/>
      </c>
      <c r="G15645" s="12">
        <f>IF($E15645="","",IF(WEEKDAY($E15645,2)&lt;6,1,0))</f>
        <v/>
      </c>
      <c r="H15645" s="12">
        <f>IF(OR($E15645="",$F15645=""),"",IF(AND($G15645=1,$F15645&gt;='Working Hours'!$C$8,$F15645&lt;'Working Hours'!$C$9),1,0))</f>
        <v/>
      </c>
    </row>
    <row r="15646">
      <c r="A15646" s="11" t="n"/>
      <c r="B15646" s="11" t="n"/>
      <c r="C15646" s="11" t="n"/>
      <c r="E15646" s="12">
        <f>IF($A15646="","",IF(ISNUMBER($A15646),$A15646,IFERROR(DATEVALUE($A15646),"")))</f>
        <v/>
      </c>
      <c r="F15646" s="12">
        <f>IF($B15646="","",IF(ISNUMBER($B15646),HOUR($B15646)*2+MINUTE($B15646)/30,IFERROR(VALUE(LEFT($B15646,FIND(":",$B15646)-1))*2+VALUE(MID($B15646,FIND(":",$B15646)+1,2))/30,"")))</f>
        <v/>
      </c>
      <c r="G15646" s="12">
        <f>IF($E15646="","",IF(WEEKDAY($E15646,2)&lt;6,1,0))</f>
        <v/>
      </c>
      <c r="H15646" s="12">
        <f>IF(OR($E15646="",$F15646=""),"",IF(AND($G15646=1,$F15646&gt;='Working Hours'!$C$8,$F15646&lt;'Working Hours'!$C$9),1,0))</f>
        <v/>
      </c>
    </row>
    <row r="15647">
      <c r="A15647" s="11" t="n"/>
      <c r="B15647" s="11" t="n"/>
      <c r="C15647" s="11" t="n"/>
      <c r="E15647" s="12">
        <f>IF($A15647="","",IF(ISNUMBER($A15647),$A15647,IFERROR(DATEVALUE($A15647),"")))</f>
        <v/>
      </c>
      <c r="F15647" s="12">
        <f>IF($B15647="","",IF(ISNUMBER($B15647),HOUR($B15647)*2+MINUTE($B15647)/30,IFERROR(VALUE(LEFT($B15647,FIND(":",$B15647)-1))*2+VALUE(MID($B15647,FIND(":",$B15647)+1,2))/30,"")))</f>
        <v/>
      </c>
      <c r="G15647" s="12">
        <f>IF($E15647="","",IF(WEEKDAY($E15647,2)&lt;6,1,0))</f>
        <v/>
      </c>
      <c r="H15647" s="12">
        <f>IF(OR($E15647="",$F15647=""),"",IF(AND($G15647=1,$F15647&gt;='Working Hours'!$C$8,$F15647&lt;'Working Hours'!$C$9),1,0))</f>
        <v/>
      </c>
    </row>
    <row r="15648">
      <c r="A15648" s="11" t="n"/>
      <c r="B15648" s="11" t="n"/>
      <c r="C15648" s="11" t="n"/>
      <c r="E15648" s="12">
        <f>IF($A15648="","",IF(ISNUMBER($A15648),$A15648,IFERROR(DATEVALUE($A15648),"")))</f>
        <v/>
      </c>
      <c r="F15648" s="12">
        <f>IF($B15648="","",IF(ISNUMBER($B15648),HOUR($B15648)*2+MINUTE($B15648)/30,IFERROR(VALUE(LEFT($B15648,FIND(":",$B15648)-1))*2+VALUE(MID($B15648,FIND(":",$B15648)+1,2))/30,"")))</f>
        <v/>
      </c>
      <c r="G15648" s="12">
        <f>IF($E15648="","",IF(WEEKDAY($E15648,2)&lt;6,1,0))</f>
        <v/>
      </c>
      <c r="H15648" s="12">
        <f>IF(OR($E15648="",$F15648=""),"",IF(AND($G15648=1,$F15648&gt;='Working Hours'!$C$8,$F15648&lt;'Working Hours'!$C$9),1,0))</f>
        <v/>
      </c>
    </row>
    <row r="15649">
      <c r="A15649" s="11" t="n"/>
      <c r="B15649" s="11" t="n"/>
      <c r="C15649" s="11" t="n"/>
      <c r="E15649" s="12">
        <f>IF($A15649="","",IF(ISNUMBER($A15649),$A15649,IFERROR(DATEVALUE($A15649),"")))</f>
        <v/>
      </c>
      <c r="F15649" s="12">
        <f>IF($B15649="","",IF(ISNUMBER($B15649),HOUR($B15649)*2+MINUTE($B15649)/30,IFERROR(VALUE(LEFT($B15649,FIND(":",$B15649)-1))*2+VALUE(MID($B15649,FIND(":",$B15649)+1,2))/30,"")))</f>
        <v/>
      </c>
      <c r="G15649" s="12">
        <f>IF($E15649="","",IF(WEEKDAY($E15649,2)&lt;6,1,0))</f>
        <v/>
      </c>
      <c r="H15649" s="12">
        <f>IF(OR($E15649="",$F15649=""),"",IF(AND($G15649=1,$F15649&gt;='Working Hours'!$C$8,$F15649&lt;'Working Hours'!$C$9),1,0))</f>
        <v/>
      </c>
    </row>
    <row r="15650">
      <c r="A15650" s="11" t="n"/>
      <c r="B15650" s="11" t="n"/>
      <c r="C15650" s="11" t="n"/>
      <c r="E15650" s="12">
        <f>IF($A15650="","",IF(ISNUMBER($A15650),$A15650,IFERROR(DATEVALUE($A15650),"")))</f>
        <v/>
      </c>
      <c r="F15650" s="12">
        <f>IF($B15650="","",IF(ISNUMBER($B15650),HOUR($B15650)*2+MINUTE($B15650)/30,IFERROR(VALUE(LEFT($B15650,FIND(":",$B15650)-1))*2+VALUE(MID($B15650,FIND(":",$B15650)+1,2))/30,"")))</f>
        <v/>
      </c>
      <c r="G15650" s="12">
        <f>IF($E15650="","",IF(WEEKDAY($E15650,2)&lt;6,1,0))</f>
        <v/>
      </c>
      <c r="H15650" s="12">
        <f>IF(OR($E15650="",$F15650=""),"",IF(AND($G15650=1,$F15650&gt;='Working Hours'!$C$8,$F15650&lt;'Working Hours'!$C$9),1,0))</f>
        <v/>
      </c>
    </row>
    <row r="15651">
      <c r="A15651" s="11" t="n"/>
      <c r="B15651" s="11" t="n"/>
      <c r="C15651" s="11" t="n"/>
      <c r="E15651" s="12">
        <f>IF($A15651="","",IF(ISNUMBER($A15651),$A15651,IFERROR(DATEVALUE($A15651),"")))</f>
        <v/>
      </c>
      <c r="F15651" s="12">
        <f>IF($B15651="","",IF(ISNUMBER($B15651),HOUR($B15651)*2+MINUTE($B15651)/30,IFERROR(VALUE(LEFT($B15651,FIND(":",$B15651)-1))*2+VALUE(MID($B15651,FIND(":",$B15651)+1,2))/30,"")))</f>
        <v/>
      </c>
      <c r="G15651" s="12">
        <f>IF($E15651="","",IF(WEEKDAY($E15651,2)&lt;6,1,0))</f>
        <v/>
      </c>
      <c r="H15651" s="12">
        <f>IF(OR($E15651="",$F15651=""),"",IF(AND($G15651=1,$F15651&gt;='Working Hours'!$C$8,$F15651&lt;'Working Hours'!$C$9),1,0))</f>
        <v/>
      </c>
    </row>
    <row r="15652">
      <c r="A15652" s="11" t="n"/>
      <c r="B15652" s="11" t="n"/>
      <c r="C15652" s="11" t="n"/>
      <c r="E15652" s="12">
        <f>IF($A15652="","",IF(ISNUMBER($A15652),$A15652,IFERROR(DATEVALUE($A15652),"")))</f>
        <v/>
      </c>
      <c r="F15652" s="12">
        <f>IF($B15652="","",IF(ISNUMBER($B15652),HOUR($B15652)*2+MINUTE($B15652)/30,IFERROR(VALUE(LEFT($B15652,FIND(":",$B15652)-1))*2+VALUE(MID($B15652,FIND(":",$B15652)+1,2))/30,"")))</f>
        <v/>
      </c>
      <c r="G15652" s="12">
        <f>IF($E15652="","",IF(WEEKDAY($E15652,2)&lt;6,1,0))</f>
        <v/>
      </c>
      <c r="H15652" s="12">
        <f>IF(OR($E15652="",$F15652=""),"",IF(AND($G15652=1,$F15652&gt;='Working Hours'!$C$8,$F15652&lt;'Working Hours'!$C$9),1,0))</f>
        <v/>
      </c>
    </row>
    <row r="15653">
      <c r="A15653" s="11" t="n"/>
      <c r="B15653" s="11" t="n"/>
      <c r="C15653" s="11" t="n"/>
      <c r="E15653" s="12">
        <f>IF($A15653="","",IF(ISNUMBER($A15653),$A15653,IFERROR(DATEVALUE($A15653),"")))</f>
        <v/>
      </c>
      <c r="F15653" s="12">
        <f>IF($B15653="","",IF(ISNUMBER($B15653),HOUR($B15653)*2+MINUTE($B15653)/30,IFERROR(VALUE(LEFT($B15653,FIND(":",$B15653)-1))*2+VALUE(MID($B15653,FIND(":",$B15653)+1,2))/30,"")))</f>
        <v/>
      </c>
      <c r="G15653" s="12">
        <f>IF($E15653="","",IF(WEEKDAY($E15653,2)&lt;6,1,0))</f>
        <v/>
      </c>
      <c r="H15653" s="12">
        <f>IF(OR($E15653="",$F15653=""),"",IF(AND($G15653=1,$F15653&gt;='Working Hours'!$C$8,$F15653&lt;'Working Hours'!$C$9),1,0))</f>
        <v/>
      </c>
    </row>
    <row r="15654">
      <c r="A15654" s="11" t="n"/>
      <c r="B15654" s="11" t="n"/>
      <c r="C15654" s="11" t="n"/>
      <c r="E15654" s="12">
        <f>IF($A15654="","",IF(ISNUMBER($A15654),$A15654,IFERROR(DATEVALUE($A15654),"")))</f>
        <v/>
      </c>
      <c r="F15654" s="12">
        <f>IF($B15654="","",IF(ISNUMBER($B15654),HOUR($B15654)*2+MINUTE($B15654)/30,IFERROR(VALUE(LEFT($B15654,FIND(":",$B15654)-1))*2+VALUE(MID($B15654,FIND(":",$B15654)+1,2))/30,"")))</f>
        <v/>
      </c>
      <c r="G15654" s="12">
        <f>IF($E15654="","",IF(WEEKDAY($E15654,2)&lt;6,1,0))</f>
        <v/>
      </c>
      <c r="H15654" s="12">
        <f>IF(OR($E15654="",$F15654=""),"",IF(AND($G15654=1,$F15654&gt;='Working Hours'!$C$8,$F15654&lt;'Working Hours'!$C$9),1,0))</f>
        <v/>
      </c>
    </row>
    <row r="15655">
      <c r="A15655" s="11" t="n"/>
      <c r="B15655" s="11" t="n"/>
      <c r="C15655" s="11" t="n"/>
      <c r="E15655" s="12">
        <f>IF($A15655="","",IF(ISNUMBER($A15655),$A15655,IFERROR(DATEVALUE($A15655),"")))</f>
        <v/>
      </c>
      <c r="F15655" s="12">
        <f>IF($B15655="","",IF(ISNUMBER($B15655),HOUR($B15655)*2+MINUTE($B15655)/30,IFERROR(VALUE(LEFT($B15655,FIND(":",$B15655)-1))*2+VALUE(MID($B15655,FIND(":",$B15655)+1,2))/30,"")))</f>
        <v/>
      </c>
      <c r="G15655" s="12">
        <f>IF($E15655="","",IF(WEEKDAY($E15655,2)&lt;6,1,0))</f>
        <v/>
      </c>
      <c r="H15655" s="12">
        <f>IF(OR($E15655="",$F15655=""),"",IF(AND($G15655=1,$F15655&gt;='Working Hours'!$C$8,$F15655&lt;'Working Hours'!$C$9),1,0))</f>
        <v/>
      </c>
    </row>
    <row r="15656">
      <c r="A15656" s="11" t="n"/>
      <c r="B15656" s="11" t="n"/>
      <c r="C15656" s="11" t="n"/>
      <c r="E15656" s="12">
        <f>IF($A15656="","",IF(ISNUMBER($A15656),$A15656,IFERROR(DATEVALUE($A15656),"")))</f>
        <v/>
      </c>
      <c r="F15656" s="12">
        <f>IF($B15656="","",IF(ISNUMBER($B15656),HOUR($B15656)*2+MINUTE($B15656)/30,IFERROR(VALUE(LEFT($B15656,FIND(":",$B15656)-1))*2+VALUE(MID($B15656,FIND(":",$B15656)+1,2))/30,"")))</f>
        <v/>
      </c>
      <c r="G15656" s="12">
        <f>IF($E15656="","",IF(WEEKDAY($E15656,2)&lt;6,1,0))</f>
        <v/>
      </c>
      <c r="H15656" s="12">
        <f>IF(OR($E15656="",$F15656=""),"",IF(AND($G15656=1,$F15656&gt;='Working Hours'!$C$8,$F15656&lt;'Working Hours'!$C$9),1,0))</f>
        <v/>
      </c>
    </row>
    <row r="15657">
      <c r="A15657" s="11" t="n"/>
      <c r="B15657" s="11" t="n"/>
      <c r="C15657" s="11" t="n"/>
      <c r="E15657" s="12">
        <f>IF($A15657="","",IF(ISNUMBER($A15657),$A15657,IFERROR(DATEVALUE($A15657),"")))</f>
        <v/>
      </c>
      <c r="F15657" s="12">
        <f>IF($B15657="","",IF(ISNUMBER($B15657),HOUR($B15657)*2+MINUTE($B15657)/30,IFERROR(VALUE(LEFT($B15657,FIND(":",$B15657)-1))*2+VALUE(MID($B15657,FIND(":",$B15657)+1,2))/30,"")))</f>
        <v/>
      </c>
      <c r="G15657" s="12">
        <f>IF($E15657="","",IF(WEEKDAY($E15657,2)&lt;6,1,0))</f>
        <v/>
      </c>
      <c r="H15657" s="12">
        <f>IF(OR($E15657="",$F15657=""),"",IF(AND($G15657=1,$F15657&gt;='Working Hours'!$C$8,$F15657&lt;'Working Hours'!$C$9),1,0))</f>
        <v/>
      </c>
    </row>
    <row r="15658">
      <c r="A15658" s="11" t="n"/>
      <c r="B15658" s="11" t="n"/>
      <c r="C15658" s="11" t="n"/>
      <c r="E15658" s="12">
        <f>IF($A15658="","",IF(ISNUMBER($A15658),$A15658,IFERROR(DATEVALUE($A15658),"")))</f>
        <v/>
      </c>
      <c r="F15658" s="12">
        <f>IF($B15658="","",IF(ISNUMBER($B15658),HOUR($B15658)*2+MINUTE($B15658)/30,IFERROR(VALUE(LEFT($B15658,FIND(":",$B15658)-1))*2+VALUE(MID($B15658,FIND(":",$B15658)+1,2))/30,"")))</f>
        <v/>
      </c>
      <c r="G15658" s="12">
        <f>IF($E15658="","",IF(WEEKDAY($E15658,2)&lt;6,1,0))</f>
        <v/>
      </c>
      <c r="H15658" s="12">
        <f>IF(OR($E15658="",$F15658=""),"",IF(AND($G15658=1,$F15658&gt;='Working Hours'!$C$8,$F15658&lt;'Working Hours'!$C$9),1,0))</f>
        <v/>
      </c>
    </row>
    <row r="15659">
      <c r="A15659" s="11" t="n"/>
      <c r="B15659" s="11" t="n"/>
      <c r="C15659" s="11" t="n"/>
      <c r="E15659" s="12">
        <f>IF($A15659="","",IF(ISNUMBER($A15659),$A15659,IFERROR(DATEVALUE($A15659),"")))</f>
        <v/>
      </c>
      <c r="F15659" s="12">
        <f>IF($B15659="","",IF(ISNUMBER($B15659),HOUR($B15659)*2+MINUTE($B15659)/30,IFERROR(VALUE(LEFT($B15659,FIND(":",$B15659)-1))*2+VALUE(MID($B15659,FIND(":",$B15659)+1,2))/30,"")))</f>
        <v/>
      </c>
      <c r="G15659" s="12">
        <f>IF($E15659="","",IF(WEEKDAY($E15659,2)&lt;6,1,0))</f>
        <v/>
      </c>
      <c r="H15659" s="12">
        <f>IF(OR($E15659="",$F15659=""),"",IF(AND($G15659=1,$F15659&gt;='Working Hours'!$C$8,$F15659&lt;'Working Hours'!$C$9),1,0))</f>
        <v/>
      </c>
    </row>
    <row r="15660">
      <c r="A15660" s="11" t="n"/>
      <c r="B15660" s="11" t="n"/>
      <c r="C15660" s="11" t="n"/>
      <c r="E15660" s="12">
        <f>IF($A15660="","",IF(ISNUMBER($A15660),$A15660,IFERROR(DATEVALUE($A15660),"")))</f>
        <v/>
      </c>
      <c r="F15660" s="12">
        <f>IF($B15660="","",IF(ISNUMBER($B15660),HOUR($B15660)*2+MINUTE($B15660)/30,IFERROR(VALUE(LEFT($B15660,FIND(":",$B15660)-1))*2+VALUE(MID($B15660,FIND(":",$B15660)+1,2))/30,"")))</f>
        <v/>
      </c>
      <c r="G15660" s="12">
        <f>IF($E15660="","",IF(WEEKDAY($E15660,2)&lt;6,1,0))</f>
        <v/>
      </c>
      <c r="H15660" s="12">
        <f>IF(OR($E15660="",$F15660=""),"",IF(AND($G15660=1,$F15660&gt;='Working Hours'!$C$8,$F15660&lt;'Working Hours'!$C$9),1,0))</f>
        <v/>
      </c>
    </row>
    <row r="15661">
      <c r="A15661" s="11" t="n"/>
      <c r="B15661" s="11" t="n"/>
      <c r="C15661" s="11" t="n"/>
      <c r="E15661" s="12">
        <f>IF($A15661="","",IF(ISNUMBER($A15661),$A15661,IFERROR(DATEVALUE($A15661),"")))</f>
        <v/>
      </c>
      <c r="F15661" s="12">
        <f>IF($B15661="","",IF(ISNUMBER($B15661),HOUR($B15661)*2+MINUTE($B15661)/30,IFERROR(VALUE(LEFT($B15661,FIND(":",$B15661)-1))*2+VALUE(MID($B15661,FIND(":",$B15661)+1,2))/30,"")))</f>
        <v/>
      </c>
      <c r="G15661" s="12">
        <f>IF($E15661="","",IF(WEEKDAY($E15661,2)&lt;6,1,0))</f>
        <v/>
      </c>
      <c r="H15661" s="12">
        <f>IF(OR($E15661="",$F15661=""),"",IF(AND($G15661=1,$F15661&gt;='Working Hours'!$C$8,$F15661&lt;'Working Hours'!$C$9),1,0))</f>
        <v/>
      </c>
    </row>
    <row r="15662">
      <c r="A15662" s="11" t="n"/>
      <c r="B15662" s="11" t="n"/>
      <c r="C15662" s="11" t="n"/>
      <c r="E15662" s="12">
        <f>IF($A15662="","",IF(ISNUMBER($A15662),$A15662,IFERROR(DATEVALUE($A15662),"")))</f>
        <v/>
      </c>
      <c r="F15662" s="12">
        <f>IF($B15662="","",IF(ISNUMBER($B15662),HOUR($B15662)*2+MINUTE($B15662)/30,IFERROR(VALUE(LEFT($B15662,FIND(":",$B15662)-1))*2+VALUE(MID($B15662,FIND(":",$B15662)+1,2))/30,"")))</f>
        <v/>
      </c>
      <c r="G15662" s="12">
        <f>IF($E15662="","",IF(WEEKDAY($E15662,2)&lt;6,1,0))</f>
        <v/>
      </c>
      <c r="H15662" s="12">
        <f>IF(OR($E15662="",$F15662=""),"",IF(AND($G15662=1,$F15662&gt;='Working Hours'!$C$8,$F15662&lt;'Working Hours'!$C$9),1,0))</f>
        <v/>
      </c>
    </row>
    <row r="15663">
      <c r="A15663" s="11" t="n"/>
      <c r="B15663" s="11" t="n"/>
      <c r="C15663" s="11" t="n"/>
      <c r="E15663" s="12">
        <f>IF($A15663="","",IF(ISNUMBER($A15663),$A15663,IFERROR(DATEVALUE($A15663),"")))</f>
        <v/>
      </c>
      <c r="F15663" s="12">
        <f>IF($B15663="","",IF(ISNUMBER($B15663),HOUR($B15663)*2+MINUTE($B15663)/30,IFERROR(VALUE(LEFT($B15663,FIND(":",$B15663)-1))*2+VALUE(MID($B15663,FIND(":",$B15663)+1,2))/30,"")))</f>
        <v/>
      </c>
      <c r="G15663" s="12">
        <f>IF($E15663="","",IF(WEEKDAY($E15663,2)&lt;6,1,0))</f>
        <v/>
      </c>
      <c r="H15663" s="12">
        <f>IF(OR($E15663="",$F15663=""),"",IF(AND($G15663=1,$F15663&gt;='Working Hours'!$C$8,$F15663&lt;'Working Hours'!$C$9),1,0))</f>
        <v/>
      </c>
    </row>
    <row r="15664">
      <c r="A15664" s="11" t="n"/>
      <c r="B15664" s="11" t="n"/>
      <c r="C15664" s="11" t="n"/>
      <c r="E15664" s="12">
        <f>IF($A15664="","",IF(ISNUMBER($A15664),$A15664,IFERROR(DATEVALUE($A15664),"")))</f>
        <v/>
      </c>
      <c r="F15664" s="12">
        <f>IF($B15664="","",IF(ISNUMBER($B15664),HOUR($B15664)*2+MINUTE($B15664)/30,IFERROR(VALUE(LEFT($B15664,FIND(":",$B15664)-1))*2+VALUE(MID($B15664,FIND(":",$B15664)+1,2))/30,"")))</f>
        <v/>
      </c>
      <c r="G15664" s="12">
        <f>IF($E15664="","",IF(WEEKDAY($E15664,2)&lt;6,1,0))</f>
        <v/>
      </c>
      <c r="H15664" s="12">
        <f>IF(OR($E15664="",$F15664=""),"",IF(AND($G15664=1,$F15664&gt;='Working Hours'!$C$8,$F15664&lt;'Working Hours'!$C$9),1,0))</f>
        <v/>
      </c>
    </row>
    <row r="15665">
      <c r="A15665" s="11" t="n"/>
      <c r="B15665" s="11" t="n"/>
      <c r="C15665" s="11" t="n"/>
      <c r="E15665" s="12">
        <f>IF($A15665="","",IF(ISNUMBER($A15665),$A15665,IFERROR(DATEVALUE($A15665),"")))</f>
        <v/>
      </c>
      <c r="F15665" s="12">
        <f>IF($B15665="","",IF(ISNUMBER($B15665),HOUR($B15665)*2+MINUTE($B15665)/30,IFERROR(VALUE(LEFT($B15665,FIND(":",$B15665)-1))*2+VALUE(MID($B15665,FIND(":",$B15665)+1,2))/30,"")))</f>
        <v/>
      </c>
      <c r="G15665" s="12">
        <f>IF($E15665="","",IF(WEEKDAY($E15665,2)&lt;6,1,0))</f>
        <v/>
      </c>
      <c r="H15665" s="12">
        <f>IF(OR($E15665="",$F15665=""),"",IF(AND($G15665=1,$F15665&gt;='Working Hours'!$C$8,$F15665&lt;'Working Hours'!$C$9),1,0))</f>
        <v/>
      </c>
    </row>
    <row r="15666">
      <c r="A15666" s="11" t="n"/>
      <c r="B15666" s="11" t="n"/>
      <c r="C15666" s="11" t="n"/>
      <c r="E15666" s="12">
        <f>IF($A15666="","",IF(ISNUMBER($A15666),$A15666,IFERROR(DATEVALUE($A15666),"")))</f>
        <v/>
      </c>
      <c r="F15666" s="12">
        <f>IF($B15666="","",IF(ISNUMBER($B15666),HOUR($B15666)*2+MINUTE($B15666)/30,IFERROR(VALUE(LEFT($B15666,FIND(":",$B15666)-1))*2+VALUE(MID($B15666,FIND(":",$B15666)+1,2))/30,"")))</f>
        <v/>
      </c>
      <c r="G15666" s="12">
        <f>IF($E15666="","",IF(WEEKDAY($E15666,2)&lt;6,1,0))</f>
        <v/>
      </c>
      <c r="H15666" s="12">
        <f>IF(OR($E15666="",$F15666=""),"",IF(AND($G15666=1,$F15666&gt;='Working Hours'!$C$8,$F15666&lt;'Working Hours'!$C$9),1,0))</f>
        <v/>
      </c>
    </row>
    <row r="15667">
      <c r="A15667" s="11" t="n"/>
      <c r="B15667" s="11" t="n"/>
      <c r="C15667" s="11" t="n"/>
      <c r="E15667" s="12">
        <f>IF($A15667="","",IF(ISNUMBER($A15667),$A15667,IFERROR(DATEVALUE($A15667),"")))</f>
        <v/>
      </c>
      <c r="F15667" s="12">
        <f>IF($B15667="","",IF(ISNUMBER($B15667),HOUR($B15667)*2+MINUTE($B15667)/30,IFERROR(VALUE(LEFT($B15667,FIND(":",$B15667)-1))*2+VALUE(MID($B15667,FIND(":",$B15667)+1,2))/30,"")))</f>
        <v/>
      </c>
      <c r="G15667" s="12">
        <f>IF($E15667="","",IF(WEEKDAY($E15667,2)&lt;6,1,0))</f>
        <v/>
      </c>
      <c r="H15667" s="12">
        <f>IF(OR($E15667="",$F15667=""),"",IF(AND($G15667=1,$F15667&gt;='Working Hours'!$C$8,$F15667&lt;'Working Hours'!$C$9),1,0))</f>
        <v/>
      </c>
    </row>
    <row r="15668">
      <c r="A15668" s="11" t="n"/>
      <c r="B15668" s="11" t="n"/>
      <c r="C15668" s="11" t="n"/>
      <c r="E15668" s="12">
        <f>IF($A15668="","",IF(ISNUMBER($A15668),$A15668,IFERROR(DATEVALUE($A15668),"")))</f>
        <v/>
      </c>
      <c r="F15668" s="12">
        <f>IF($B15668="","",IF(ISNUMBER($B15668),HOUR($B15668)*2+MINUTE($B15668)/30,IFERROR(VALUE(LEFT($B15668,FIND(":",$B15668)-1))*2+VALUE(MID($B15668,FIND(":",$B15668)+1,2))/30,"")))</f>
        <v/>
      </c>
      <c r="G15668" s="12">
        <f>IF($E15668="","",IF(WEEKDAY($E15668,2)&lt;6,1,0))</f>
        <v/>
      </c>
      <c r="H15668" s="12">
        <f>IF(OR($E15668="",$F15668=""),"",IF(AND($G15668=1,$F15668&gt;='Working Hours'!$C$8,$F15668&lt;'Working Hours'!$C$9),1,0))</f>
        <v/>
      </c>
    </row>
    <row r="15669">
      <c r="A15669" s="11" t="n"/>
      <c r="B15669" s="11" t="n"/>
      <c r="C15669" s="11" t="n"/>
      <c r="E15669" s="12">
        <f>IF($A15669="","",IF(ISNUMBER($A15669),$A15669,IFERROR(DATEVALUE($A15669),"")))</f>
        <v/>
      </c>
      <c r="F15669" s="12">
        <f>IF($B15669="","",IF(ISNUMBER($B15669),HOUR($B15669)*2+MINUTE($B15669)/30,IFERROR(VALUE(LEFT($B15669,FIND(":",$B15669)-1))*2+VALUE(MID($B15669,FIND(":",$B15669)+1,2))/30,"")))</f>
        <v/>
      </c>
      <c r="G15669" s="12">
        <f>IF($E15669="","",IF(WEEKDAY($E15669,2)&lt;6,1,0))</f>
        <v/>
      </c>
      <c r="H15669" s="12">
        <f>IF(OR($E15669="",$F15669=""),"",IF(AND($G15669=1,$F15669&gt;='Working Hours'!$C$8,$F15669&lt;'Working Hours'!$C$9),1,0))</f>
        <v/>
      </c>
    </row>
    <row r="15670">
      <c r="A15670" s="11" t="n"/>
      <c r="B15670" s="11" t="n"/>
      <c r="C15670" s="11" t="n"/>
      <c r="E15670" s="12">
        <f>IF($A15670="","",IF(ISNUMBER($A15670),$A15670,IFERROR(DATEVALUE($A15670),"")))</f>
        <v/>
      </c>
      <c r="F15670" s="12">
        <f>IF($B15670="","",IF(ISNUMBER($B15670),HOUR($B15670)*2+MINUTE($B15670)/30,IFERROR(VALUE(LEFT($B15670,FIND(":",$B15670)-1))*2+VALUE(MID($B15670,FIND(":",$B15670)+1,2))/30,"")))</f>
        <v/>
      </c>
      <c r="G15670" s="12">
        <f>IF($E15670="","",IF(WEEKDAY($E15670,2)&lt;6,1,0))</f>
        <v/>
      </c>
      <c r="H15670" s="12">
        <f>IF(OR($E15670="",$F15670=""),"",IF(AND($G15670=1,$F15670&gt;='Working Hours'!$C$8,$F15670&lt;'Working Hours'!$C$9),1,0))</f>
        <v/>
      </c>
    </row>
    <row r="15671">
      <c r="A15671" s="11" t="n"/>
      <c r="B15671" s="11" t="n"/>
      <c r="C15671" s="11" t="n"/>
      <c r="E15671" s="12">
        <f>IF($A15671="","",IF(ISNUMBER($A15671),$A15671,IFERROR(DATEVALUE($A15671),"")))</f>
        <v/>
      </c>
      <c r="F15671" s="12">
        <f>IF($B15671="","",IF(ISNUMBER($B15671),HOUR($B15671)*2+MINUTE($B15671)/30,IFERROR(VALUE(LEFT($B15671,FIND(":",$B15671)-1))*2+VALUE(MID($B15671,FIND(":",$B15671)+1,2))/30,"")))</f>
        <v/>
      </c>
      <c r="G15671" s="12">
        <f>IF($E15671="","",IF(WEEKDAY($E15671,2)&lt;6,1,0))</f>
        <v/>
      </c>
      <c r="H15671" s="12">
        <f>IF(OR($E15671="",$F15671=""),"",IF(AND($G15671=1,$F15671&gt;='Working Hours'!$C$8,$F15671&lt;'Working Hours'!$C$9),1,0))</f>
        <v/>
      </c>
    </row>
    <row r="15672">
      <c r="A15672" s="11" t="n"/>
      <c r="B15672" s="11" t="n"/>
      <c r="C15672" s="11" t="n"/>
      <c r="E15672" s="12">
        <f>IF($A15672="","",IF(ISNUMBER($A15672),$A15672,IFERROR(DATEVALUE($A15672),"")))</f>
        <v/>
      </c>
      <c r="F15672" s="12">
        <f>IF($B15672="","",IF(ISNUMBER($B15672),HOUR($B15672)*2+MINUTE($B15672)/30,IFERROR(VALUE(LEFT($B15672,FIND(":",$B15672)-1))*2+VALUE(MID($B15672,FIND(":",$B15672)+1,2))/30,"")))</f>
        <v/>
      </c>
      <c r="G15672" s="12">
        <f>IF($E15672="","",IF(WEEKDAY($E15672,2)&lt;6,1,0))</f>
        <v/>
      </c>
      <c r="H15672" s="12">
        <f>IF(OR($E15672="",$F15672=""),"",IF(AND($G15672=1,$F15672&gt;='Working Hours'!$C$8,$F15672&lt;'Working Hours'!$C$9),1,0))</f>
        <v/>
      </c>
    </row>
    <row r="15673">
      <c r="A15673" s="11" t="n"/>
      <c r="B15673" s="11" t="n"/>
      <c r="C15673" s="11" t="n"/>
      <c r="E15673" s="12">
        <f>IF($A15673="","",IF(ISNUMBER($A15673),$A15673,IFERROR(DATEVALUE($A15673),"")))</f>
        <v/>
      </c>
      <c r="F15673" s="12">
        <f>IF($B15673="","",IF(ISNUMBER($B15673),HOUR($B15673)*2+MINUTE($B15673)/30,IFERROR(VALUE(LEFT($B15673,FIND(":",$B15673)-1))*2+VALUE(MID($B15673,FIND(":",$B15673)+1,2))/30,"")))</f>
        <v/>
      </c>
      <c r="G15673" s="12">
        <f>IF($E15673="","",IF(WEEKDAY($E15673,2)&lt;6,1,0))</f>
        <v/>
      </c>
      <c r="H15673" s="12">
        <f>IF(OR($E15673="",$F15673=""),"",IF(AND($G15673=1,$F15673&gt;='Working Hours'!$C$8,$F15673&lt;'Working Hours'!$C$9),1,0))</f>
        <v/>
      </c>
    </row>
    <row r="15674">
      <c r="A15674" s="11" t="n"/>
      <c r="B15674" s="11" t="n"/>
      <c r="C15674" s="11" t="n"/>
      <c r="E15674" s="12">
        <f>IF($A15674="","",IF(ISNUMBER($A15674),$A15674,IFERROR(DATEVALUE($A15674),"")))</f>
        <v/>
      </c>
      <c r="F15674" s="12">
        <f>IF($B15674="","",IF(ISNUMBER($B15674),HOUR($B15674)*2+MINUTE($B15674)/30,IFERROR(VALUE(LEFT($B15674,FIND(":",$B15674)-1))*2+VALUE(MID($B15674,FIND(":",$B15674)+1,2))/30,"")))</f>
        <v/>
      </c>
      <c r="G15674" s="12">
        <f>IF($E15674="","",IF(WEEKDAY($E15674,2)&lt;6,1,0))</f>
        <v/>
      </c>
      <c r="H15674" s="12">
        <f>IF(OR($E15674="",$F15674=""),"",IF(AND($G15674=1,$F15674&gt;='Working Hours'!$C$8,$F15674&lt;'Working Hours'!$C$9),1,0))</f>
        <v/>
      </c>
    </row>
    <row r="15675">
      <c r="A15675" s="11" t="n"/>
      <c r="B15675" s="11" t="n"/>
      <c r="C15675" s="11" t="n"/>
      <c r="E15675" s="12">
        <f>IF($A15675="","",IF(ISNUMBER($A15675),$A15675,IFERROR(DATEVALUE($A15675),"")))</f>
        <v/>
      </c>
      <c r="F15675" s="12">
        <f>IF($B15675="","",IF(ISNUMBER($B15675),HOUR($B15675)*2+MINUTE($B15675)/30,IFERROR(VALUE(LEFT($B15675,FIND(":",$B15675)-1))*2+VALUE(MID($B15675,FIND(":",$B15675)+1,2))/30,"")))</f>
        <v/>
      </c>
      <c r="G15675" s="12">
        <f>IF($E15675="","",IF(WEEKDAY($E15675,2)&lt;6,1,0))</f>
        <v/>
      </c>
      <c r="H15675" s="12">
        <f>IF(OR($E15675="",$F15675=""),"",IF(AND($G15675=1,$F15675&gt;='Working Hours'!$C$8,$F15675&lt;'Working Hours'!$C$9),1,0))</f>
        <v/>
      </c>
    </row>
    <row r="15676">
      <c r="A15676" s="11" t="n"/>
      <c r="B15676" s="11" t="n"/>
      <c r="C15676" s="11" t="n"/>
      <c r="E15676" s="12">
        <f>IF($A15676="","",IF(ISNUMBER($A15676),$A15676,IFERROR(DATEVALUE($A15676),"")))</f>
        <v/>
      </c>
      <c r="F15676" s="12">
        <f>IF($B15676="","",IF(ISNUMBER($B15676),HOUR($B15676)*2+MINUTE($B15676)/30,IFERROR(VALUE(LEFT($B15676,FIND(":",$B15676)-1))*2+VALUE(MID($B15676,FIND(":",$B15676)+1,2))/30,"")))</f>
        <v/>
      </c>
      <c r="G15676" s="12">
        <f>IF($E15676="","",IF(WEEKDAY($E15676,2)&lt;6,1,0))</f>
        <v/>
      </c>
      <c r="H15676" s="12">
        <f>IF(OR($E15676="",$F15676=""),"",IF(AND($G15676=1,$F15676&gt;='Working Hours'!$C$8,$F15676&lt;'Working Hours'!$C$9),1,0))</f>
        <v/>
      </c>
    </row>
    <row r="15677">
      <c r="A15677" s="11" t="n"/>
      <c r="B15677" s="11" t="n"/>
      <c r="C15677" s="11" t="n"/>
      <c r="E15677" s="12">
        <f>IF($A15677="","",IF(ISNUMBER($A15677),$A15677,IFERROR(DATEVALUE($A15677),"")))</f>
        <v/>
      </c>
      <c r="F15677" s="12">
        <f>IF($B15677="","",IF(ISNUMBER($B15677),HOUR($B15677)*2+MINUTE($B15677)/30,IFERROR(VALUE(LEFT($B15677,FIND(":",$B15677)-1))*2+VALUE(MID($B15677,FIND(":",$B15677)+1,2))/30,"")))</f>
        <v/>
      </c>
      <c r="G15677" s="12">
        <f>IF($E15677="","",IF(WEEKDAY($E15677,2)&lt;6,1,0))</f>
        <v/>
      </c>
      <c r="H15677" s="12">
        <f>IF(OR($E15677="",$F15677=""),"",IF(AND($G15677=1,$F15677&gt;='Working Hours'!$C$8,$F15677&lt;'Working Hours'!$C$9),1,0))</f>
        <v/>
      </c>
    </row>
    <row r="15678">
      <c r="A15678" s="11" t="n"/>
      <c r="B15678" s="11" t="n"/>
      <c r="C15678" s="11" t="n"/>
      <c r="E15678" s="12">
        <f>IF($A15678="","",IF(ISNUMBER($A15678),$A15678,IFERROR(DATEVALUE($A15678),"")))</f>
        <v/>
      </c>
      <c r="F15678" s="12">
        <f>IF($B15678="","",IF(ISNUMBER($B15678),HOUR($B15678)*2+MINUTE($B15678)/30,IFERROR(VALUE(LEFT($B15678,FIND(":",$B15678)-1))*2+VALUE(MID($B15678,FIND(":",$B15678)+1,2))/30,"")))</f>
        <v/>
      </c>
      <c r="G15678" s="12">
        <f>IF($E15678="","",IF(WEEKDAY($E15678,2)&lt;6,1,0))</f>
        <v/>
      </c>
      <c r="H15678" s="12">
        <f>IF(OR($E15678="",$F15678=""),"",IF(AND($G15678=1,$F15678&gt;='Working Hours'!$C$8,$F15678&lt;'Working Hours'!$C$9),1,0))</f>
        <v/>
      </c>
    </row>
    <row r="15679">
      <c r="A15679" s="11" t="n"/>
      <c r="B15679" s="11" t="n"/>
      <c r="C15679" s="11" t="n"/>
      <c r="E15679" s="12">
        <f>IF($A15679="","",IF(ISNUMBER($A15679),$A15679,IFERROR(DATEVALUE($A15679),"")))</f>
        <v/>
      </c>
      <c r="F15679" s="12">
        <f>IF($B15679="","",IF(ISNUMBER($B15679),HOUR($B15679)*2+MINUTE($B15679)/30,IFERROR(VALUE(LEFT($B15679,FIND(":",$B15679)-1))*2+VALUE(MID($B15679,FIND(":",$B15679)+1,2))/30,"")))</f>
        <v/>
      </c>
      <c r="G15679" s="12">
        <f>IF($E15679="","",IF(WEEKDAY($E15679,2)&lt;6,1,0))</f>
        <v/>
      </c>
      <c r="H15679" s="12">
        <f>IF(OR($E15679="",$F15679=""),"",IF(AND($G15679=1,$F15679&gt;='Working Hours'!$C$8,$F15679&lt;'Working Hours'!$C$9),1,0))</f>
        <v/>
      </c>
    </row>
    <row r="15680">
      <c r="A15680" s="11" t="n"/>
      <c r="B15680" s="11" t="n"/>
      <c r="C15680" s="11" t="n"/>
      <c r="E15680" s="12">
        <f>IF($A15680="","",IF(ISNUMBER($A15680),$A15680,IFERROR(DATEVALUE($A15680),"")))</f>
        <v/>
      </c>
      <c r="F15680" s="12">
        <f>IF($B15680="","",IF(ISNUMBER($B15680),HOUR($B15680)*2+MINUTE($B15680)/30,IFERROR(VALUE(LEFT($B15680,FIND(":",$B15680)-1))*2+VALUE(MID($B15680,FIND(":",$B15680)+1,2))/30,"")))</f>
        <v/>
      </c>
      <c r="G15680" s="12">
        <f>IF($E15680="","",IF(WEEKDAY($E15680,2)&lt;6,1,0))</f>
        <v/>
      </c>
      <c r="H15680" s="12">
        <f>IF(OR($E15680="",$F15680=""),"",IF(AND($G15680=1,$F15680&gt;='Working Hours'!$C$8,$F15680&lt;'Working Hours'!$C$9),1,0))</f>
        <v/>
      </c>
    </row>
    <row r="15681">
      <c r="A15681" s="11" t="n"/>
      <c r="B15681" s="11" t="n"/>
      <c r="C15681" s="11" t="n"/>
      <c r="E15681" s="12">
        <f>IF($A15681="","",IF(ISNUMBER($A15681),$A15681,IFERROR(DATEVALUE($A15681),"")))</f>
        <v/>
      </c>
      <c r="F15681" s="12">
        <f>IF($B15681="","",IF(ISNUMBER($B15681),HOUR($B15681)*2+MINUTE($B15681)/30,IFERROR(VALUE(LEFT($B15681,FIND(":",$B15681)-1))*2+VALUE(MID($B15681,FIND(":",$B15681)+1,2))/30,"")))</f>
        <v/>
      </c>
      <c r="G15681" s="12">
        <f>IF($E15681="","",IF(WEEKDAY($E15681,2)&lt;6,1,0))</f>
        <v/>
      </c>
      <c r="H15681" s="12">
        <f>IF(OR($E15681="",$F15681=""),"",IF(AND($G15681=1,$F15681&gt;='Working Hours'!$C$8,$F15681&lt;'Working Hours'!$C$9),1,0))</f>
        <v/>
      </c>
    </row>
    <row r="15682">
      <c r="A15682" s="11" t="n"/>
      <c r="B15682" s="11" t="n"/>
      <c r="C15682" s="11" t="n"/>
      <c r="E15682" s="12">
        <f>IF($A15682="","",IF(ISNUMBER($A15682),$A15682,IFERROR(DATEVALUE($A15682),"")))</f>
        <v/>
      </c>
      <c r="F15682" s="12">
        <f>IF($B15682="","",IF(ISNUMBER($B15682),HOUR($B15682)*2+MINUTE($B15682)/30,IFERROR(VALUE(LEFT($B15682,FIND(":",$B15682)-1))*2+VALUE(MID($B15682,FIND(":",$B15682)+1,2))/30,"")))</f>
        <v/>
      </c>
      <c r="G15682" s="12">
        <f>IF($E15682="","",IF(WEEKDAY($E15682,2)&lt;6,1,0))</f>
        <v/>
      </c>
      <c r="H15682" s="12">
        <f>IF(OR($E15682="",$F15682=""),"",IF(AND($G15682=1,$F15682&gt;='Working Hours'!$C$8,$F15682&lt;'Working Hours'!$C$9),1,0))</f>
        <v/>
      </c>
    </row>
    <row r="15683">
      <c r="A15683" s="11" t="n"/>
      <c r="B15683" s="11" t="n"/>
      <c r="C15683" s="11" t="n"/>
      <c r="E15683" s="12">
        <f>IF($A15683="","",IF(ISNUMBER($A15683),$A15683,IFERROR(DATEVALUE($A15683),"")))</f>
        <v/>
      </c>
      <c r="F15683" s="12">
        <f>IF($B15683="","",IF(ISNUMBER($B15683),HOUR($B15683)*2+MINUTE($B15683)/30,IFERROR(VALUE(LEFT($B15683,FIND(":",$B15683)-1))*2+VALUE(MID($B15683,FIND(":",$B15683)+1,2))/30,"")))</f>
        <v/>
      </c>
      <c r="G15683" s="12">
        <f>IF($E15683="","",IF(WEEKDAY($E15683,2)&lt;6,1,0))</f>
        <v/>
      </c>
      <c r="H15683" s="12">
        <f>IF(OR($E15683="",$F15683=""),"",IF(AND($G15683=1,$F15683&gt;='Working Hours'!$C$8,$F15683&lt;'Working Hours'!$C$9),1,0))</f>
        <v/>
      </c>
    </row>
    <row r="15684">
      <c r="A15684" s="11" t="n"/>
      <c r="B15684" s="11" t="n"/>
      <c r="C15684" s="11" t="n"/>
      <c r="E15684" s="12">
        <f>IF($A15684="","",IF(ISNUMBER($A15684),$A15684,IFERROR(DATEVALUE($A15684),"")))</f>
        <v/>
      </c>
      <c r="F15684" s="12">
        <f>IF($B15684="","",IF(ISNUMBER($B15684),HOUR($B15684)*2+MINUTE($B15684)/30,IFERROR(VALUE(LEFT($B15684,FIND(":",$B15684)-1))*2+VALUE(MID($B15684,FIND(":",$B15684)+1,2))/30,"")))</f>
        <v/>
      </c>
      <c r="G15684" s="12">
        <f>IF($E15684="","",IF(WEEKDAY($E15684,2)&lt;6,1,0))</f>
        <v/>
      </c>
      <c r="H15684" s="12">
        <f>IF(OR($E15684="",$F15684=""),"",IF(AND($G15684=1,$F15684&gt;='Working Hours'!$C$8,$F15684&lt;'Working Hours'!$C$9),1,0))</f>
        <v/>
      </c>
    </row>
    <row r="15685">
      <c r="A15685" s="11" t="n"/>
      <c r="B15685" s="11" t="n"/>
      <c r="C15685" s="11" t="n"/>
      <c r="E15685" s="12">
        <f>IF($A15685="","",IF(ISNUMBER($A15685),$A15685,IFERROR(DATEVALUE($A15685),"")))</f>
        <v/>
      </c>
      <c r="F15685" s="12">
        <f>IF($B15685="","",IF(ISNUMBER($B15685),HOUR($B15685)*2+MINUTE($B15685)/30,IFERROR(VALUE(LEFT($B15685,FIND(":",$B15685)-1))*2+VALUE(MID($B15685,FIND(":",$B15685)+1,2))/30,"")))</f>
        <v/>
      </c>
      <c r="G15685" s="12">
        <f>IF($E15685="","",IF(WEEKDAY($E15685,2)&lt;6,1,0))</f>
        <v/>
      </c>
      <c r="H15685" s="12">
        <f>IF(OR($E15685="",$F15685=""),"",IF(AND($G15685=1,$F15685&gt;='Working Hours'!$C$8,$F15685&lt;'Working Hours'!$C$9),1,0))</f>
        <v/>
      </c>
    </row>
    <row r="15686">
      <c r="A15686" s="11" t="n"/>
      <c r="B15686" s="11" t="n"/>
      <c r="C15686" s="11" t="n"/>
      <c r="E15686" s="12">
        <f>IF($A15686="","",IF(ISNUMBER($A15686),$A15686,IFERROR(DATEVALUE($A15686),"")))</f>
        <v/>
      </c>
      <c r="F15686" s="12">
        <f>IF($B15686="","",IF(ISNUMBER($B15686),HOUR($B15686)*2+MINUTE($B15686)/30,IFERROR(VALUE(LEFT($B15686,FIND(":",$B15686)-1))*2+VALUE(MID($B15686,FIND(":",$B15686)+1,2))/30,"")))</f>
        <v/>
      </c>
      <c r="G15686" s="12">
        <f>IF($E15686="","",IF(WEEKDAY($E15686,2)&lt;6,1,0))</f>
        <v/>
      </c>
      <c r="H15686" s="12">
        <f>IF(OR($E15686="",$F15686=""),"",IF(AND($G15686=1,$F15686&gt;='Working Hours'!$C$8,$F15686&lt;'Working Hours'!$C$9),1,0))</f>
        <v/>
      </c>
    </row>
    <row r="15687">
      <c r="A15687" s="11" t="n"/>
      <c r="B15687" s="11" t="n"/>
      <c r="C15687" s="11" t="n"/>
      <c r="E15687" s="12">
        <f>IF($A15687="","",IF(ISNUMBER($A15687),$A15687,IFERROR(DATEVALUE($A15687),"")))</f>
        <v/>
      </c>
      <c r="F15687" s="12">
        <f>IF($B15687="","",IF(ISNUMBER($B15687),HOUR($B15687)*2+MINUTE($B15687)/30,IFERROR(VALUE(LEFT($B15687,FIND(":",$B15687)-1))*2+VALUE(MID($B15687,FIND(":",$B15687)+1,2))/30,"")))</f>
        <v/>
      </c>
      <c r="G15687" s="12">
        <f>IF($E15687="","",IF(WEEKDAY($E15687,2)&lt;6,1,0))</f>
        <v/>
      </c>
      <c r="H15687" s="12">
        <f>IF(OR($E15687="",$F15687=""),"",IF(AND($G15687=1,$F15687&gt;='Working Hours'!$C$8,$F15687&lt;'Working Hours'!$C$9),1,0))</f>
        <v/>
      </c>
    </row>
    <row r="15688">
      <c r="A15688" s="11" t="n"/>
      <c r="B15688" s="11" t="n"/>
      <c r="C15688" s="11" t="n"/>
      <c r="E15688" s="12">
        <f>IF($A15688="","",IF(ISNUMBER($A15688),$A15688,IFERROR(DATEVALUE($A15688),"")))</f>
        <v/>
      </c>
      <c r="F15688" s="12">
        <f>IF($B15688="","",IF(ISNUMBER($B15688),HOUR($B15688)*2+MINUTE($B15688)/30,IFERROR(VALUE(LEFT($B15688,FIND(":",$B15688)-1))*2+VALUE(MID($B15688,FIND(":",$B15688)+1,2))/30,"")))</f>
        <v/>
      </c>
      <c r="G15688" s="12">
        <f>IF($E15688="","",IF(WEEKDAY($E15688,2)&lt;6,1,0))</f>
        <v/>
      </c>
      <c r="H15688" s="12">
        <f>IF(OR($E15688="",$F15688=""),"",IF(AND($G15688=1,$F15688&gt;='Working Hours'!$C$8,$F15688&lt;'Working Hours'!$C$9),1,0))</f>
        <v/>
      </c>
    </row>
    <row r="15689">
      <c r="A15689" s="11" t="n"/>
      <c r="B15689" s="11" t="n"/>
      <c r="C15689" s="11" t="n"/>
      <c r="E15689" s="12">
        <f>IF($A15689="","",IF(ISNUMBER($A15689),$A15689,IFERROR(DATEVALUE($A15689),"")))</f>
        <v/>
      </c>
      <c r="F15689" s="12">
        <f>IF($B15689="","",IF(ISNUMBER($B15689),HOUR($B15689)*2+MINUTE($B15689)/30,IFERROR(VALUE(LEFT($B15689,FIND(":",$B15689)-1))*2+VALUE(MID($B15689,FIND(":",$B15689)+1,2))/30,"")))</f>
        <v/>
      </c>
      <c r="G15689" s="12">
        <f>IF($E15689="","",IF(WEEKDAY($E15689,2)&lt;6,1,0))</f>
        <v/>
      </c>
      <c r="H15689" s="12">
        <f>IF(OR($E15689="",$F15689=""),"",IF(AND($G15689=1,$F15689&gt;='Working Hours'!$C$8,$F15689&lt;'Working Hours'!$C$9),1,0))</f>
        <v/>
      </c>
    </row>
    <row r="15690">
      <c r="A15690" s="11" t="n"/>
      <c r="B15690" s="11" t="n"/>
      <c r="C15690" s="11" t="n"/>
      <c r="E15690" s="12">
        <f>IF($A15690="","",IF(ISNUMBER($A15690),$A15690,IFERROR(DATEVALUE($A15690),"")))</f>
        <v/>
      </c>
      <c r="F15690" s="12">
        <f>IF($B15690="","",IF(ISNUMBER($B15690),HOUR($B15690)*2+MINUTE($B15690)/30,IFERROR(VALUE(LEFT($B15690,FIND(":",$B15690)-1))*2+VALUE(MID($B15690,FIND(":",$B15690)+1,2))/30,"")))</f>
        <v/>
      </c>
      <c r="G15690" s="12">
        <f>IF($E15690="","",IF(WEEKDAY($E15690,2)&lt;6,1,0))</f>
        <v/>
      </c>
      <c r="H15690" s="12">
        <f>IF(OR($E15690="",$F15690=""),"",IF(AND($G15690=1,$F15690&gt;='Working Hours'!$C$8,$F15690&lt;'Working Hours'!$C$9),1,0))</f>
        <v/>
      </c>
    </row>
    <row r="15691">
      <c r="A15691" s="11" t="n"/>
      <c r="B15691" s="11" t="n"/>
      <c r="C15691" s="11" t="n"/>
      <c r="E15691" s="12">
        <f>IF($A15691="","",IF(ISNUMBER($A15691),$A15691,IFERROR(DATEVALUE($A15691),"")))</f>
        <v/>
      </c>
      <c r="F15691" s="12">
        <f>IF($B15691="","",IF(ISNUMBER($B15691),HOUR($B15691)*2+MINUTE($B15691)/30,IFERROR(VALUE(LEFT($B15691,FIND(":",$B15691)-1))*2+VALUE(MID($B15691,FIND(":",$B15691)+1,2))/30,"")))</f>
        <v/>
      </c>
      <c r="G15691" s="12">
        <f>IF($E15691="","",IF(WEEKDAY($E15691,2)&lt;6,1,0))</f>
        <v/>
      </c>
      <c r="H15691" s="12">
        <f>IF(OR($E15691="",$F15691=""),"",IF(AND($G15691=1,$F15691&gt;='Working Hours'!$C$8,$F15691&lt;'Working Hours'!$C$9),1,0))</f>
        <v/>
      </c>
    </row>
    <row r="15692">
      <c r="A15692" s="11" t="n"/>
      <c r="B15692" s="11" t="n"/>
      <c r="C15692" s="11" t="n"/>
      <c r="E15692" s="12">
        <f>IF($A15692="","",IF(ISNUMBER($A15692),$A15692,IFERROR(DATEVALUE($A15692),"")))</f>
        <v/>
      </c>
      <c r="F15692" s="12">
        <f>IF($B15692="","",IF(ISNUMBER($B15692),HOUR($B15692)*2+MINUTE($B15692)/30,IFERROR(VALUE(LEFT($B15692,FIND(":",$B15692)-1))*2+VALUE(MID($B15692,FIND(":",$B15692)+1,2))/30,"")))</f>
        <v/>
      </c>
      <c r="G15692" s="12">
        <f>IF($E15692="","",IF(WEEKDAY($E15692,2)&lt;6,1,0))</f>
        <v/>
      </c>
      <c r="H15692" s="12">
        <f>IF(OR($E15692="",$F15692=""),"",IF(AND($G15692=1,$F15692&gt;='Working Hours'!$C$8,$F15692&lt;'Working Hours'!$C$9),1,0))</f>
        <v/>
      </c>
    </row>
    <row r="15693">
      <c r="A15693" s="11" t="n"/>
      <c r="B15693" s="11" t="n"/>
      <c r="C15693" s="11" t="n"/>
      <c r="E15693" s="12">
        <f>IF($A15693="","",IF(ISNUMBER($A15693),$A15693,IFERROR(DATEVALUE($A15693),"")))</f>
        <v/>
      </c>
      <c r="F15693" s="12">
        <f>IF($B15693="","",IF(ISNUMBER($B15693),HOUR($B15693)*2+MINUTE($B15693)/30,IFERROR(VALUE(LEFT($B15693,FIND(":",$B15693)-1))*2+VALUE(MID($B15693,FIND(":",$B15693)+1,2))/30,"")))</f>
        <v/>
      </c>
      <c r="G15693" s="12">
        <f>IF($E15693="","",IF(WEEKDAY($E15693,2)&lt;6,1,0))</f>
        <v/>
      </c>
      <c r="H15693" s="12">
        <f>IF(OR($E15693="",$F15693=""),"",IF(AND($G15693=1,$F15693&gt;='Working Hours'!$C$8,$F15693&lt;'Working Hours'!$C$9),1,0))</f>
        <v/>
      </c>
    </row>
    <row r="15694">
      <c r="A15694" s="11" t="n"/>
      <c r="B15694" s="11" t="n"/>
      <c r="C15694" s="11" t="n"/>
      <c r="E15694" s="12">
        <f>IF($A15694="","",IF(ISNUMBER($A15694),$A15694,IFERROR(DATEVALUE($A15694),"")))</f>
        <v/>
      </c>
      <c r="F15694" s="12">
        <f>IF($B15694="","",IF(ISNUMBER($B15694),HOUR($B15694)*2+MINUTE($B15694)/30,IFERROR(VALUE(LEFT($B15694,FIND(":",$B15694)-1))*2+VALUE(MID($B15694,FIND(":",$B15694)+1,2))/30,"")))</f>
        <v/>
      </c>
      <c r="G15694" s="12">
        <f>IF($E15694="","",IF(WEEKDAY($E15694,2)&lt;6,1,0))</f>
        <v/>
      </c>
      <c r="H15694" s="12">
        <f>IF(OR($E15694="",$F15694=""),"",IF(AND($G15694=1,$F15694&gt;='Working Hours'!$C$8,$F15694&lt;'Working Hours'!$C$9),1,0))</f>
        <v/>
      </c>
    </row>
    <row r="15695">
      <c r="A15695" s="11" t="n"/>
      <c r="B15695" s="11" t="n"/>
      <c r="C15695" s="11" t="n"/>
      <c r="E15695" s="12">
        <f>IF($A15695="","",IF(ISNUMBER($A15695),$A15695,IFERROR(DATEVALUE($A15695),"")))</f>
        <v/>
      </c>
      <c r="F15695" s="12">
        <f>IF($B15695="","",IF(ISNUMBER($B15695),HOUR($B15695)*2+MINUTE($B15695)/30,IFERROR(VALUE(LEFT($B15695,FIND(":",$B15695)-1))*2+VALUE(MID($B15695,FIND(":",$B15695)+1,2))/30,"")))</f>
        <v/>
      </c>
      <c r="G15695" s="12">
        <f>IF($E15695="","",IF(WEEKDAY($E15695,2)&lt;6,1,0))</f>
        <v/>
      </c>
      <c r="H15695" s="12">
        <f>IF(OR($E15695="",$F15695=""),"",IF(AND($G15695=1,$F15695&gt;='Working Hours'!$C$8,$F15695&lt;'Working Hours'!$C$9),1,0))</f>
        <v/>
      </c>
    </row>
    <row r="15696">
      <c r="A15696" s="11" t="n"/>
      <c r="B15696" s="11" t="n"/>
      <c r="C15696" s="11" t="n"/>
      <c r="E15696" s="12">
        <f>IF($A15696="","",IF(ISNUMBER($A15696),$A15696,IFERROR(DATEVALUE($A15696),"")))</f>
        <v/>
      </c>
      <c r="F15696" s="12">
        <f>IF($B15696="","",IF(ISNUMBER($B15696),HOUR($B15696)*2+MINUTE($B15696)/30,IFERROR(VALUE(LEFT($B15696,FIND(":",$B15696)-1))*2+VALUE(MID($B15696,FIND(":",$B15696)+1,2))/30,"")))</f>
        <v/>
      </c>
      <c r="G15696" s="12">
        <f>IF($E15696="","",IF(WEEKDAY($E15696,2)&lt;6,1,0))</f>
        <v/>
      </c>
      <c r="H15696" s="12">
        <f>IF(OR($E15696="",$F15696=""),"",IF(AND($G15696=1,$F15696&gt;='Working Hours'!$C$8,$F15696&lt;'Working Hours'!$C$9),1,0))</f>
        <v/>
      </c>
    </row>
    <row r="15697">
      <c r="A15697" s="11" t="n"/>
      <c r="B15697" s="11" t="n"/>
      <c r="C15697" s="11" t="n"/>
      <c r="E15697" s="12">
        <f>IF($A15697="","",IF(ISNUMBER($A15697),$A15697,IFERROR(DATEVALUE($A15697),"")))</f>
        <v/>
      </c>
      <c r="F15697" s="12">
        <f>IF($B15697="","",IF(ISNUMBER($B15697),HOUR($B15697)*2+MINUTE($B15697)/30,IFERROR(VALUE(LEFT($B15697,FIND(":",$B15697)-1))*2+VALUE(MID($B15697,FIND(":",$B15697)+1,2))/30,"")))</f>
        <v/>
      </c>
      <c r="G15697" s="12">
        <f>IF($E15697="","",IF(WEEKDAY($E15697,2)&lt;6,1,0))</f>
        <v/>
      </c>
      <c r="H15697" s="12">
        <f>IF(OR($E15697="",$F15697=""),"",IF(AND($G15697=1,$F15697&gt;='Working Hours'!$C$8,$F15697&lt;'Working Hours'!$C$9),1,0))</f>
        <v/>
      </c>
    </row>
    <row r="15698">
      <c r="A15698" s="11" t="n"/>
      <c r="B15698" s="11" t="n"/>
      <c r="C15698" s="11" t="n"/>
      <c r="E15698" s="12">
        <f>IF($A15698="","",IF(ISNUMBER($A15698),$A15698,IFERROR(DATEVALUE($A15698),"")))</f>
        <v/>
      </c>
      <c r="F15698" s="12">
        <f>IF($B15698="","",IF(ISNUMBER($B15698),HOUR($B15698)*2+MINUTE($B15698)/30,IFERROR(VALUE(LEFT($B15698,FIND(":",$B15698)-1))*2+VALUE(MID($B15698,FIND(":",$B15698)+1,2))/30,"")))</f>
        <v/>
      </c>
      <c r="G15698" s="12">
        <f>IF($E15698="","",IF(WEEKDAY($E15698,2)&lt;6,1,0))</f>
        <v/>
      </c>
      <c r="H15698" s="12">
        <f>IF(OR($E15698="",$F15698=""),"",IF(AND($G15698=1,$F15698&gt;='Working Hours'!$C$8,$F15698&lt;'Working Hours'!$C$9),1,0))</f>
        <v/>
      </c>
    </row>
    <row r="15699">
      <c r="A15699" s="11" t="n"/>
      <c r="B15699" s="11" t="n"/>
      <c r="C15699" s="11" t="n"/>
      <c r="E15699" s="12">
        <f>IF($A15699="","",IF(ISNUMBER($A15699),$A15699,IFERROR(DATEVALUE($A15699),"")))</f>
        <v/>
      </c>
      <c r="F15699" s="12">
        <f>IF($B15699="","",IF(ISNUMBER($B15699),HOUR($B15699)*2+MINUTE($B15699)/30,IFERROR(VALUE(LEFT($B15699,FIND(":",$B15699)-1))*2+VALUE(MID($B15699,FIND(":",$B15699)+1,2))/30,"")))</f>
        <v/>
      </c>
      <c r="G15699" s="12">
        <f>IF($E15699="","",IF(WEEKDAY($E15699,2)&lt;6,1,0))</f>
        <v/>
      </c>
      <c r="H15699" s="12">
        <f>IF(OR($E15699="",$F15699=""),"",IF(AND($G15699=1,$F15699&gt;='Working Hours'!$C$8,$F15699&lt;'Working Hours'!$C$9),1,0))</f>
        <v/>
      </c>
    </row>
    <row r="15700">
      <c r="A15700" s="11" t="n"/>
      <c r="B15700" s="11" t="n"/>
      <c r="C15700" s="11" t="n"/>
      <c r="E15700" s="12">
        <f>IF($A15700="","",IF(ISNUMBER($A15700),$A15700,IFERROR(DATEVALUE($A15700),"")))</f>
        <v/>
      </c>
      <c r="F15700" s="12">
        <f>IF($B15700="","",IF(ISNUMBER($B15700),HOUR($B15700)*2+MINUTE($B15700)/30,IFERROR(VALUE(LEFT($B15700,FIND(":",$B15700)-1))*2+VALUE(MID($B15700,FIND(":",$B15700)+1,2))/30,"")))</f>
        <v/>
      </c>
      <c r="G15700" s="12">
        <f>IF($E15700="","",IF(WEEKDAY($E15700,2)&lt;6,1,0))</f>
        <v/>
      </c>
      <c r="H15700" s="12">
        <f>IF(OR($E15700="",$F15700=""),"",IF(AND($G15700=1,$F15700&gt;='Working Hours'!$C$8,$F15700&lt;'Working Hours'!$C$9),1,0))</f>
        <v/>
      </c>
    </row>
    <row r="15701">
      <c r="A15701" s="11" t="n"/>
      <c r="B15701" s="11" t="n"/>
      <c r="C15701" s="11" t="n"/>
      <c r="E15701" s="12">
        <f>IF($A15701="","",IF(ISNUMBER($A15701),$A15701,IFERROR(DATEVALUE($A15701),"")))</f>
        <v/>
      </c>
      <c r="F15701" s="12">
        <f>IF($B15701="","",IF(ISNUMBER($B15701),HOUR($B15701)*2+MINUTE($B15701)/30,IFERROR(VALUE(LEFT($B15701,FIND(":",$B15701)-1))*2+VALUE(MID($B15701,FIND(":",$B15701)+1,2))/30,"")))</f>
        <v/>
      </c>
      <c r="G15701" s="12">
        <f>IF($E15701="","",IF(WEEKDAY($E15701,2)&lt;6,1,0))</f>
        <v/>
      </c>
      <c r="H15701" s="12">
        <f>IF(OR($E15701="",$F15701=""),"",IF(AND($G15701=1,$F15701&gt;='Working Hours'!$C$8,$F15701&lt;'Working Hours'!$C$9),1,0))</f>
        <v/>
      </c>
    </row>
    <row r="15702">
      <c r="A15702" s="11" t="n"/>
      <c r="B15702" s="11" t="n"/>
      <c r="C15702" s="11" t="n"/>
      <c r="E15702" s="12">
        <f>IF($A15702="","",IF(ISNUMBER($A15702),$A15702,IFERROR(DATEVALUE($A15702),"")))</f>
        <v/>
      </c>
      <c r="F15702" s="12">
        <f>IF($B15702="","",IF(ISNUMBER($B15702),HOUR($B15702)*2+MINUTE($B15702)/30,IFERROR(VALUE(LEFT($B15702,FIND(":",$B15702)-1))*2+VALUE(MID($B15702,FIND(":",$B15702)+1,2))/30,"")))</f>
        <v/>
      </c>
      <c r="G15702" s="12">
        <f>IF($E15702="","",IF(WEEKDAY($E15702,2)&lt;6,1,0))</f>
        <v/>
      </c>
      <c r="H15702" s="12">
        <f>IF(OR($E15702="",$F15702=""),"",IF(AND($G15702=1,$F15702&gt;='Working Hours'!$C$8,$F15702&lt;'Working Hours'!$C$9),1,0))</f>
        <v/>
      </c>
    </row>
    <row r="15703">
      <c r="A15703" s="11" t="n"/>
      <c r="B15703" s="11" t="n"/>
      <c r="C15703" s="11" t="n"/>
      <c r="E15703" s="12">
        <f>IF($A15703="","",IF(ISNUMBER($A15703),$A15703,IFERROR(DATEVALUE($A15703),"")))</f>
        <v/>
      </c>
      <c r="F15703" s="12">
        <f>IF($B15703="","",IF(ISNUMBER($B15703),HOUR($B15703)*2+MINUTE($B15703)/30,IFERROR(VALUE(LEFT($B15703,FIND(":",$B15703)-1))*2+VALUE(MID($B15703,FIND(":",$B15703)+1,2))/30,"")))</f>
        <v/>
      </c>
      <c r="G15703" s="12">
        <f>IF($E15703="","",IF(WEEKDAY($E15703,2)&lt;6,1,0))</f>
        <v/>
      </c>
      <c r="H15703" s="12">
        <f>IF(OR($E15703="",$F15703=""),"",IF(AND($G15703=1,$F15703&gt;='Working Hours'!$C$8,$F15703&lt;'Working Hours'!$C$9),1,0))</f>
        <v/>
      </c>
    </row>
    <row r="15704">
      <c r="A15704" s="11" t="n"/>
      <c r="B15704" s="11" t="n"/>
      <c r="C15704" s="11" t="n"/>
      <c r="E15704" s="12">
        <f>IF($A15704="","",IF(ISNUMBER($A15704),$A15704,IFERROR(DATEVALUE($A15704),"")))</f>
        <v/>
      </c>
      <c r="F15704" s="12">
        <f>IF($B15704="","",IF(ISNUMBER($B15704),HOUR($B15704)*2+MINUTE($B15704)/30,IFERROR(VALUE(LEFT($B15704,FIND(":",$B15704)-1))*2+VALUE(MID($B15704,FIND(":",$B15704)+1,2))/30,"")))</f>
        <v/>
      </c>
      <c r="G15704" s="12">
        <f>IF($E15704="","",IF(WEEKDAY($E15704,2)&lt;6,1,0))</f>
        <v/>
      </c>
      <c r="H15704" s="12">
        <f>IF(OR($E15704="",$F15704=""),"",IF(AND($G15704=1,$F15704&gt;='Working Hours'!$C$8,$F15704&lt;'Working Hours'!$C$9),1,0))</f>
        <v/>
      </c>
    </row>
    <row r="15705">
      <c r="A15705" s="11" t="n"/>
      <c r="B15705" s="11" t="n"/>
      <c r="C15705" s="11" t="n"/>
      <c r="E15705" s="12">
        <f>IF($A15705="","",IF(ISNUMBER($A15705),$A15705,IFERROR(DATEVALUE($A15705),"")))</f>
        <v/>
      </c>
      <c r="F15705" s="12">
        <f>IF($B15705="","",IF(ISNUMBER($B15705),HOUR($B15705)*2+MINUTE($B15705)/30,IFERROR(VALUE(LEFT($B15705,FIND(":",$B15705)-1))*2+VALUE(MID($B15705,FIND(":",$B15705)+1,2))/30,"")))</f>
        <v/>
      </c>
      <c r="G15705" s="12">
        <f>IF($E15705="","",IF(WEEKDAY($E15705,2)&lt;6,1,0))</f>
        <v/>
      </c>
      <c r="H15705" s="12">
        <f>IF(OR($E15705="",$F15705=""),"",IF(AND($G15705=1,$F15705&gt;='Working Hours'!$C$8,$F15705&lt;'Working Hours'!$C$9),1,0))</f>
        <v/>
      </c>
    </row>
    <row r="15706">
      <c r="A15706" s="11" t="n"/>
      <c r="B15706" s="11" t="n"/>
      <c r="C15706" s="11" t="n"/>
      <c r="E15706" s="12">
        <f>IF($A15706="","",IF(ISNUMBER($A15706),$A15706,IFERROR(DATEVALUE($A15706),"")))</f>
        <v/>
      </c>
      <c r="F15706" s="12">
        <f>IF($B15706="","",IF(ISNUMBER($B15706),HOUR($B15706)*2+MINUTE($B15706)/30,IFERROR(VALUE(LEFT($B15706,FIND(":",$B15706)-1))*2+VALUE(MID($B15706,FIND(":",$B15706)+1,2))/30,"")))</f>
        <v/>
      </c>
      <c r="G15706" s="12">
        <f>IF($E15706="","",IF(WEEKDAY($E15706,2)&lt;6,1,0))</f>
        <v/>
      </c>
      <c r="H15706" s="12">
        <f>IF(OR($E15706="",$F15706=""),"",IF(AND($G15706=1,$F15706&gt;='Working Hours'!$C$8,$F15706&lt;'Working Hours'!$C$9),1,0))</f>
        <v/>
      </c>
    </row>
    <row r="15707">
      <c r="A15707" s="11" t="n"/>
      <c r="B15707" s="11" t="n"/>
      <c r="C15707" s="11" t="n"/>
      <c r="E15707" s="12">
        <f>IF($A15707="","",IF(ISNUMBER($A15707),$A15707,IFERROR(DATEVALUE($A15707),"")))</f>
        <v/>
      </c>
      <c r="F15707" s="12">
        <f>IF($B15707="","",IF(ISNUMBER($B15707),HOUR($B15707)*2+MINUTE($B15707)/30,IFERROR(VALUE(LEFT($B15707,FIND(":",$B15707)-1))*2+VALUE(MID($B15707,FIND(":",$B15707)+1,2))/30,"")))</f>
        <v/>
      </c>
      <c r="G15707" s="12">
        <f>IF($E15707="","",IF(WEEKDAY($E15707,2)&lt;6,1,0))</f>
        <v/>
      </c>
      <c r="H15707" s="12">
        <f>IF(OR($E15707="",$F15707=""),"",IF(AND($G15707=1,$F15707&gt;='Working Hours'!$C$8,$F15707&lt;'Working Hours'!$C$9),1,0))</f>
        <v/>
      </c>
    </row>
    <row r="15708">
      <c r="A15708" s="11" t="n"/>
      <c r="B15708" s="11" t="n"/>
      <c r="C15708" s="11" t="n"/>
      <c r="E15708" s="12">
        <f>IF($A15708="","",IF(ISNUMBER($A15708),$A15708,IFERROR(DATEVALUE($A15708),"")))</f>
        <v/>
      </c>
      <c r="F15708" s="12">
        <f>IF($B15708="","",IF(ISNUMBER($B15708),HOUR($B15708)*2+MINUTE($B15708)/30,IFERROR(VALUE(LEFT($B15708,FIND(":",$B15708)-1))*2+VALUE(MID($B15708,FIND(":",$B15708)+1,2))/30,"")))</f>
        <v/>
      </c>
      <c r="G15708" s="12">
        <f>IF($E15708="","",IF(WEEKDAY($E15708,2)&lt;6,1,0))</f>
        <v/>
      </c>
      <c r="H15708" s="12">
        <f>IF(OR($E15708="",$F15708=""),"",IF(AND($G15708=1,$F15708&gt;='Working Hours'!$C$8,$F15708&lt;'Working Hours'!$C$9),1,0))</f>
        <v/>
      </c>
    </row>
    <row r="15709">
      <c r="A15709" s="11" t="n"/>
      <c r="B15709" s="11" t="n"/>
      <c r="C15709" s="11" t="n"/>
      <c r="E15709" s="12">
        <f>IF($A15709="","",IF(ISNUMBER($A15709),$A15709,IFERROR(DATEVALUE($A15709),"")))</f>
        <v/>
      </c>
      <c r="F15709" s="12">
        <f>IF($B15709="","",IF(ISNUMBER($B15709),HOUR($B15709)*2+MINUTE($B15709)/30,IFERROR(VALUE(LEFT($B15709,FIND(":",$B15709)-1))*2+VALUE(MID($B15709,FIND(":",$B15709)+1,2))/30,"")))</f>
        <v/>
      </c>
      <c r="G15709" s="12">
        <f>IF($E15709="","",IF(WEEKDAY($E15709,2)&lt;6,1,0))</f>
        <v/>
      </c>
      <c r="H15709" s="12">
        <f>IF(OR($E15709="",$F15709=""),"",IF(AND($G15709=1,$F15709&gt;='Working Hours'!$C$8,$F15709&lt;'Working Hours'!$C$9),1,0))</f>
        <v/>
      </c>
    </row>
    <row r="15710">
      <c r="A15710" s="11" t="n"/>
      <c r="B15710" s="11" t="n"/>
      <c r="C15710" s="11" t="n"/>
      <c r="E15710" s="12">
        <f>IF($A15710="","",IF(ISNUMBER($A15710),$A15710,IFERROR(DATEVALUE($A15710),"")))</f>
        <v/>
      </c>
      <c r="F15710" s="12">
        <f>IF($B15710="","",IF(ISNUMBER($B15710),HOUR($B15710)*2+MINUTE($B15710)/30,IFERROR(VALUE(LEFT($B15710,FIND(":",$B15710)-1))*2+VALUE(MID($B15710,FIND(":",$B15710)+1,2))/30,"")))</f>
        <v/>
      </c>
      <c r="G15710" s="12">
        <f>IF($E15710="","",IF(WEEKDAY($E15710,2)&lt;6,1,0))</f>
        <v/>
      </c>
      <c r="H15710" s="12">
        <f>IF(OR($E15710="",$F15710=""),"",IF(AND($G15710=1,$F15710&gt;='Working Hours'!$C$8,$F15710&lt;'Working Hours'!$C$9),1,0))</f>
        <v/>
      </c>
    </row>
    <row r="15711">
      <c r="A15711" s="11" t="n"/>
      <c r="B15711" s="11" t="n"/>
      <c r="C15711" s="11" t="n"/>
      <c r="E15711" s="12">
        <f>IF($A15711="","",IF(ISNUMBER($A15711),$A15711,IFERROR(DATEVALUE($A15711),"")))</f>
        <v/>
      </c>
      <c r="F15711" s="12">
        <f>IF($B15711="","",IF(ISNUMBER($B15711),HOUR($B15711)*2+MINUTE($B15711)/30,IFERROR(VALUE(LEFT($B15711,FIND(":",$B15711)-1))*2+VALUE(MID($B15711,FIND(":",$B15711)+1,2))/30,"")))</f>
        <v/>
      </c>
      <c r="G15711" s="12">
        <f>IF($E15711="","",IF(WEEKDAY($E15711,2)&lt;6,1,0))</f>
        <v/>
      </c>
      <c r="H15711" s="12">
        <f>IF(OR($E15711="",$F15711=""),"",IF(AND($G15711=1,$F15711&gt;='Working Hours'!$C$8,$F15711&lt;'Working Hours'!$C$9),1,0))</f>
        <v/>
      </c>
    </row>
    <row r="15712">
      <c r="A15712" s="11" t="n"/>
      <c r="B15712" s="11" t="n"/>
      <c r="C15712" s="11" t="n"/>
      <c r="E15712" s="12">
        <f>IF($A15712="","",IF(ISNUMBER($A15712),$A15712,IFERROR(DATEVALUE($A15712),"")))</f>
        <v/>
      </c>
      <c r="F15712" s="12">
        <f>IF($B15712="","",IF(ISNUMBER($B15712),HOUR($B15712)*2+MINUTE($B15712)/30,IFERROR(VALUE(LEFT($B15712,FIND(":",$B15712)-1))*2+VALUE(MID($B15712,FIND(":",$B15712)+1,2))/30,"")))</f>
        <v/>
      </c>
      <c r="G15712" s="12">
        <f>IF($E15712="","",IF(WEEKDAY($E15712,2)&lt;6,1,0))</f>
        <v/>
      </c>
      <c r="H15712" s="12">
        <f>IF(OR($E15712="",$F15712=""),"",IF(AND($G15712=1,$F15712&gt;='Working Hours'!$C$8,$F15712&lt;'Working Hours'!$C$9),1,0))</f>
        <v/>
      </c>
    </row>
    <row r="15713">
      <c r="A15713" s="11" t="n"/>
      <c r="B15713" s="11" t="n"/>
      <c r="C15713" s="11" t="n"/>
      <c r="E15713" s="12">
        <f>IF($A15713="","",IF(ISNUMBER($A15713),$A15713,IFERROR(DATEVALUE($A15713),"")))</f>
        <v/>
      </c>
      <c r="F15713" s="12">
        <f>IF($B15713="","",IF(ISNUMBER($B15713),HOUR($B15713)*2+MINUTE($B15713)/30,IFERROR(VALUE(LEFT($B15713,FIND(":",$B15713)-1))*2+VALUE(MID($B15713,FIND(":",$B15713)+1,2))/30,"")))</f>
        <v/>
      </c>
      <c r="G15713" s="12">
        <f>IF($E15713="","",IF(WEEKDAY($E15713,2)&lt;6,1,0))</f>
        <v/>
      </c>
      <c r="H15713" s="12">
        <f>IF(OR($E15713="",$F15713=""),"",IF(AND($G15713=1,$F15713&gt;='Working Hours'!$C$8,$F15713&lt;'Working Hours'!$C$9),1,0))</f>
        <v/>
      </c>
    </row>
    <row r="15714">
      <c r="A15714" s="11" t="n"/>
      <c r="B15714" s="11" t="n"/>
      <c r="C15714" s="11" t="n"/>
      <c r="E15714" s="12">
        <f>IF($A15714="","",IF(ISNUMBER($A15714),$A15714,IFERROR(DATEVALUE($A15714),"")))</f>
        <v/>
      </c>
      <c r="F15714" s="12">
        <f>IF($B15714="","",IF(ISNUMBER($B15714),HOUR($B15714)*2+MINUTE($B15714)/30,IFERROR(VALUE(LEFT($B15714,FIND(":",$B15714)-1))*2+VALUE(MID($B15714,FIND(":",$B15714)+1,2))/30,"")))</f>
        <v/>
      </c>
      <c r="G15714" s="12">
        <f>IF($E15714="","",IF(WEEKDAY($E15714,2)&lt;6,1,0))</f>
        <v/>
      </c>
      <c r="H15714" s="12">
        <f>IF(OR($E15714="",$F15714=""),"",IF(AND($G15714=1,$F15714&gt;='Working Hours'!$C$8,$F15714&lt;'Working Hours'!$C$9),1,0))</f>
        <v/>
      </c>
    </row>
    <row r="15715">
      <c r="A15715" s="11" t="n"/>
      <c r="B15715" s="11" t="n"/>
      <c r="C15715" s="11" t="n"/>
      <c r="E15715" s="12">
        <f>IF($A15715="","",IF(ISNUMBER($A15715),$A15715,IFERROR(DATEVALUE($A15715),"")))</f>
        <v/>
      </c>
      <c r="F15715" s="12">
        <f>IF($B15715="","",IF(ISNUMBER($B15715),HOUR($B15715)*2+MINUTE($B15715)/30,IFERROR(VALUE(LEFT($B15715,FIND(":",$B15715)-1))*2+VALUE(MID($B15715,FIND(":",$B15715)+1,2))/30,"")))</f>
        <v/>
      </c>
      <c r="G15715" s="12">
        <f>IF($E15715="","",IF(WEEKDAY($E15715,2)&lt;6,1,0))</f>
        <v/>
      </c>
      <c r="H15715" s="12">
        <f>IF(OR($E15715="",$F15715=""),"",IF(AND($G15715=1,$F15715&gt;='Working Hours'!$C$8,$F15715&lt;'Working Hours'!$C$9),1,0))</f>
        <v/>
      </c>
    </row>
    <row r="15716">
      <c r="A15716" s="11" t="n"/>
      <c r="B15716" s="11" t="n"/>
      <c r="C15716" s="11" t="n"/>
      <c r="E15716" s="12">
        <f>IF($A15716="","",IF(ISNUMBER($A15716),$A15716,IFERROR(DATEVALUE($A15716),"")))</f>
        <v/>
      </c>
      <c r="F15716" s="12">
        <f>IF($B15716="","",IF(ISNUMBER($B15716),HOUR($B15716)*2+MINUTE($B15716)/30,IFERROR(VALUE(LEFT($B15716,FIND(":",$B15716)-1))*2+VALUE(MID($B15716,FIND(":",$B15716)+1,2))/30,"")))</f>
        <v/>
      </c>
      <c r="G15716" s="12">
        <f>IF($E15716="","",IF(WEEKDAY($E15716,2)&lt;6,1,0))</f>
        <v/>
      </c>
      <c r="H15716" s="12">
        <f>IF(OR($E15716="",$F15716=""),"",IF(AND($G15716=1,$F15716&gt;='Working Hours'!$C$8,$F15716&lt;'Working Hours'!$C$9),1,0))</f>
        <v/>
      </c>
    </row>
    <row r="15717">
      <c r="A15717" s="11" t="n"/>
      <c r="B15717" s="11" t="n"/>
      <c r="C15717" s="11" t="n"/>
      <c r="E15717" s="12">
        <f>IF($A15717="","",IF(ISNUMBER($A15717),$A15717,IFERROR(DATEVALUE($A15717),"")))</f>
        <v/>
      </c>
      <c r="F15717" s="12">
        <f>IF($B15717="","",IF(ISNUMBER($B15717),HOUR($B15717)*2+MINUTE($B15717)/30,IFERROR(VALUE(LEFT($B15717,FIND(":",$B15717)-1))*2+VALUE(MID($B15717,FIND(":",$B15717)+1,2))/30,"")))</f>
        <v/>
      </c>
      <c r="G15717" s="12">
        <f>IF($E15717="","",IF(WEEKDAY($E15717,2)&lt;6,1,0))</f>
        <v/>
      </c>
      <c r="H15717" s="12">
        <f>IF(OR($E15717="",$F15717=""),"",IF(AND($G15717=1,$F15717&gt;='Working Hours'!$C$8,$F15717&lt;'Working Hours'!$C$9),1,0))</f>
        <v/>
      </c>
    </row>
    <row r="15718">
      <c r="A15718" s="11" t="n"/>
      <c r="B15718" s="11" t="n"/>
      <c r="C15718" s="11" t="n"/>
      <c r="E15718" s="12">
        <f>IF($A15718="","",IF(ISNUMBER($A15718),$A15718,IFERROR(DATEVALUE($A15718),"")))</f>
        <v/>
      </c>
      <c r="F15718" s="12">
        <f>IF($B15718="","",IF(ISNUMBER($B15718),HOUR($B15718)*2+MINUTE($B15718)/30,IFERROR(VALUE(LEFT($B15718,FIND(":",$B15718)-1))*2+VALUE(MID($B15718,FIND(":",$B15718)+1,2))/30,"")))</f>
        <v/>
      </c>
      <c r="G15718" s="12">
        <f>IF($E15718="","",IF(WEEKDAY($E15718,2)&lt;6,1,0))</f>
        <v/>
      </c>
      <c r="H15718" s="12">
        <f>IF(OR($E15718="",$F15718=""),"",IF(AND($G15718=1,$F15718&gt;='Working Hours'!$C$8,$F15718&lt;'Working Hours'!$C$9),1,0))</f>
        <v/>
      </c>
    </row>
    <row r="15719">
      <c r="A15719" s="11" t="n"/>
      <c r="B15719" s="11" t="n"/>
      <c r="C15719" s="11" t="n"/>
      <c r="E15719" s="12">
        <f>IF($A15719="","",IF(ISNUMBER($A15719),$A15719,IFERROR(DATEVALUE($A15719),"")))</f>
        <v/>
      </c>
      <c r="F15719" s="12">
        <f>IF($B15719="","",IF(ISNUMBER($B15719),HOUR($B15719)*2+MINUTE($B15719)/30,IFERROR(VALUE(LEFT($B15719,FIND(":",$B15719)-1))*2+VALUE(MID($B15719,FIND(":",$B15719)+1,2))/30,"")))</f>
        <v/>
      </c>
      <c r="G15719" s="12">
        <f>IF($E15719="","",IF(WEEKDAY($E15719,2)&lt;6,1,0))</f>
        <v/>
      </c>
      <c r="H15719" s="12">
        <f>IF(OR($E15719="",$F15719=""),"",IF(AND($G15719=1,$F15719&gt;='Working Hours'!$C$8,$F15719&lt;'Working Hours'!$C$9),1,0))</f>
        <v/>
      </c>
    </row>
    <row r="15720">
      <c r="A15720" s="11" t="n"/>
      <c r="B15720" s="11" t="n"/>
      <c r="C15720" s="11" t="n"/>
      <c r="E15720" s="12">
        <f>IF($A15720="","",IF(ISNUMBER($A15720),$A15720,IFERROR(DATEVALUE($A15720),"")))</f>
        <v/>
      </c>
      <c r="F15720" s="12">
        <f>IF($B15720="","",IF(ISNUMBER($B15720),HOUR($B15720)*2+MINUTE($B15720)/30,IFERROR(VALUE(LEFT($B15720,FIND(":",$B15720)-1))*2+VALUE(MID($B15720,FIND(":",$B15720)+1,2))/30,"")))</f>
        <v/>
      </c>
      <c r="G15720" s="12">
        <f>IF($E15720="","",IF(WEEKDAY($E15720,2)&lt;6,1,0))</f>
        <v/>
      </c>
      <c r="H15720" s="12">
        <f>IF(OR($E15720="",$F15720=""),"",IF(AND($G15720=1,$F15720&gt;='Working Hours'!$C$8,$F15720&lt;'Working Hours'!$C$9),1,0))</f>
        <v/>
      </c>
    </row>
    <row r="15721">
      <c r="A15721" s="11" t="n"/>
      <c r="B15721" s="11" t="n"/>
      <c r="C15721" s="11" t="n"/>
      <c r="E15721" s="12">
        <f>IF($A15721="","",IF(ISNUMBER($A15721),$A15721,IFERROR(DATEVALUE($A15721),"")))</f>
        <v/>
      </c>
      <c r="F15721" s="12">
        <f>IF($B15721="","",IF(ISNUMBER($B15721),HOUR($B15721)*2+MINUTE($B15721)/30,IFERROR(VALUE(LEFT($B15721,FIND(":",$B15721)-1))*2+VALUE(MID($B15721,FIND(":",$B15721)+1,2))/30,"")))</f>
        <v/>
      </c>
      <c r="G15721" s="12">
        <f>IF($E15721="","",IF(WEEKDAY($E15721,2)&lt;6,1,0))</f>
        <v/>
      </c>
      <c r="H15721" s="12">
        <f>IF(OR($E15721="",$F15721=""),"",IF(AND($G15721=1,$F15721&gt;='Working Hours'!$C$8,$F15721&lt;'Working Hours'!$C$9),1,0))</f>
        <v/>
      </c>
    </row>
    <row r="15722">
      <c r="A15722" s="11" t="n"/>
      <c r="B15722" s="11" t="n"/>
      <c r="C15722" s="11" t="n"/>
      <c r="E15722" s="12">
        <f>IF($A15722="","",IF(ISNUMBER($A15722),$A15722,IFERROR(DATEVALUE($A15722),"")))</f>
        <v/>
      </c>
      <c r="F15722" s="12">
        <f>IF($B15722="","",IF(ISNUMBER($B15722),HOUR($B15722)*2+MINUTE($B15722)/30,IFERROR(VALUE(LEFT($B15722,FIND(":",$B15722)-1))*2+VALUE(MID($B15722,FIND(":",$B15722)+1,2))/30,"")))</f>
        <v/>
      </c>
      <c r="G15722" s="12">
        <f>IF($E15722="","",IF(WEEKDAY($E15722,2)&lt;6,1,0))</f>
        <v/>
      </c>
      <c r="H15722" s="12">
        <f>IF(OR($E15722="",$F15722=""),"",IF(AND($G15722=1,$F15722&gt;='Working Hours'!$C$8,$F15722&lt;'Working Hours'!$C$9),1,0))</f>
        <v/>
      </c>
    </row>
    <row r="15723">
      <c r="A15723" s="11" t="n"/>
      <c r="B15723" s="11" t="n"/>
      <c r="C15723" s="11" t="n"/>
      <c r="E15723" s="12">
        <f>IF($A15723="","",IF(ISNUMBER($A15723),$A15723,IFERROR(DATEVALUE($A15723),"")))</f>
        <v/>
      </c>
      <c r="F15723" s="12">
        <f>IF($B15723="","",IF(ISNUMBER($B15723),HOUR($B15723)*2+MINUTE($B15723)/30,IFERROR(VALUE(LEFT($B15723,FIND(":",$B15723)-1))*2+VALUE(MID($B15723,FIND(":",$B15723)+1,2))/30,"")))</f>
        <v/>
      </c>
      <c r="G15723" s="12">
        <f>IF($E15723="","",IF(WEEKDAY($E15723,2)&lt;6,1,0))</f>
        <v/>
      </c>
      <c r="H15723" s="12">
        <f>IF(OR($E15723="",$F15723=""),"",IF(AND($G15723=1,$F15723&gt;='Working Hours'!$C$8,$F15723&lt;'Working Hours'!$C$9),1,0))</f>
        <v/>
      </c>
    </row>
    <row r="15724">
      <c r="A15724" s="11" t="n"/>
      <c r="B15724" s="11" t="n"/>
      <c r="C15724" s="11" t="n"/>
      <c r="E15724" s="12">
        <f>IF($A15724="","",IF(ISNUMBER($A15724),$A15724,IFERROR(DATEVALUE($A15724),"")))</f>
        <v/>
      </c>
      <c r="F15724" s="12">
        <f>IF($B15724="","",IF(ISNUMBER($B15724),HOUR($B15724)*2+MINUTE($B15724)/30,IFERROR(VALUE(LEFT($B15724,FIND(":",$B15724)-1))*2+VALUE(MID($B15724,FIND(":",$B15724)+1,2))/30,"")))</f>
        <v/>
      </c>
      <c r="G15724" s="12">
        <f>IF($E15724="","",IF(WEEKDAY($E15724,2)&lt;6,1,0))</f>
        <v/>
      </c>
      <c r="H15724" s="12">
        <f>IF(OR($E15724="",$F15724=""),"",IF(AND($G15724=1,$F15724&gt;='Working Hours'!$C$8,$F15724&lt;'Working Hours'!$C$9),1,0))</f>
        <v/>
      </c>
    </row>
    <row r="15725">
      <c r="A15725" s="11" t="n"/>
      <c r="B15725" s="11" t="n"/>
      <c r="C15725" s="11" t="n"/>
      <c r="E15725" s="12">
        <f>IF($A15725="","",IF(ISNUMBER($A15725),$A15725,IFERROR(DATEVALUE($A15725),"")))</f>
        <v/>
      </c>
      <c r="F15725" s="12">
        <f>IF($B15725="","",IF(ISNUMBER($B15725),HOUR($B15725)*2+MINUTE($B15725)/30,IFERROR(VALUE(LEFT($B15725,FIND(":",$B15725)-1))*2+VALUE(MID($B15725,FIND(":",$B15725)+1,2))/30,"")))</f>
        <v/>
      </c>
      <c r="G15725" s="12">
        <f>IF($E15725="","",IF(WEEKDAY($E15725,2)&lt;6,1,0))</f>
        <v/>
      </c>
      <c r="H15725" s="12">
        <f>IF(OR($E15725="",$F15725=""),"",IF(AND($G15725=1,$F15725&gt;='Working Hours'!$C$8,$F15725&lt;'Working Hours'!$C$9),1,0))</f>
        <v/>
      </c>
    </row>
    <row r="15726">
      <c r="A15726" s="11" t="n"/>
      <c r="B15726" s="11" t="n"/>
      <c r="C15726" s="11" t="n"/>
      <c r="E15726" s="12">
        <f>IF($A15726="","",IF(ISNUMBER($A15726),$A15726,IFERROR(DATEVALUE($A15726),"")))</f>
        <v/>
      </c>
      <c r="F15726" s="12">
        <f>IF($B15726="","",IF(ISNUMBER($B15726),HOUR($B15726)*2+MINUTE($B15726)/30,IFERROR(VALUE(LEFT($B15726,FIND(":",$B15726)-1))*2+VALUE(MID($B15726,FIND(":",$B15726)+1,2))/30,"")))</f>
        <v/>
      </c>
      <c r="G15726" s="12">
        <f>IF($E15726="","",IF(WEEKDAY($E15726,2)&lt;6,1,0))</f>
        <v/>
      </c>
      <c r="H15726" s="12">
        <f>IF(OR($E15726="",$F15726=""),"",IF(AND($G15726=1,$F15726&gt;='Working Hours'!$C$8,$F15726&lt;'Working Hours'!$C$9),1,0))</f>
        <v/>
      </c>
    </row>
    <row r="15727">
      <c r="A15727" s="11" t="n"/>
      <c r="B15727" s="11" t="n"/>
      <c r="C15727" s="11" t="n"/>
      <c r="E15727" s="12">
        <f>IF($A15727="","",IF(ISNUMBER($A15727),$A15727,IFERROR(DATEVALUE($A15727),"")))</f>
        <v/>
      </c>
      <c r="F15727" s="12">
        <f>IF($B15727="","",IF(ISNUMBER($B15727),HOUR($B15727)*2+MINUTE($B15727)/30,IFERROR(VALUE(LEFT($B15727,FIND(":",$B15727)-1))*2+VALUE(MID($B15727,FIND(":",$B15727)+1,2))/30,"")))</f>
        <v/>
      </c>
      <c r="G15727" s="12">
        <f>IF($E15727="","",IF(WEEKDAY($E15727,2)&lt;6,1,0))</f>
        <v/>
      </c>
      <c r="H15727" s="12">
        <f>IF(OR($E15727="",$F15727=""),"",IF(AND($G15727=1,$F15727&gt;='Working Hours'!$C$8,$F15727&lt;'Working Hours'!$C$9),1,0))</f>
        <v/>
      </c>
    </row>
    <row r="15728">
      <c r="A15728" s="11" t="n"/>
      <c r="B15728" s="11" t="n"/>
      <c r="C15728" s="11" t="n"/>
      <c r="E15728" s="12">
        <f>IF($A15728="","",IF(ISNUMBER($A15728),$A15728,IFERROR(DATEVALUE($A15728),"")))</f>
        <v/>
      </c>
      <c r="F15728" s="12">
        <f>IF($B15728="","",IF(ISNUMBER($B15728),HOUR($B15728)*2+MINUTE($B15728)/30,IFERROR(VALUE(LEFT($B15728,FIND(":",$B15728)-1))*2+VALUE(MID($B15728,FIND(":",$B15728)+1,2))/30,"")))</f>
        <v/>
      </c>
      <c r="G15728" s="12">
        <f>IF($E15728="","",IF(WEEKDAY($E15728,2)&lt;6,1,0))</f>
        <v/>
      </c>
      <c r="H15728" s="12">
        <f>IF(OR($E15728="",$F15728=""),"",IF(AND($G15728=1,$F15728&gt;='Working Hours'!$C$8,$F15728&lt;'Working Hours'!$C$9),1,0))</f>
        <v/>
      </c>
    </row>
    <row r="15729">
      <c r="A15729" s="11" t="n"/>
      <c r="B15729" s="11" t="n"/>
      <c r="C15729" s="11" t="n"/>
      <c r="E15729" s="12">
        <f>IF($A15729="","",IF(ISNUMBER($A15729),$A15729,IFERROR(DATEVALUE($A15729),"")))</f>
        <v/>
      </c>
      <c r="F15729" s="12">
        <f>IF($B15729="","",IF(ISNUMBER($B15729),HOUR($B15729)*2+MINUTE($B15729)/30,IFERROR(VALUE(LEFT($B15729,FIND(":",$B15729)-1))*2+VALUE(MID($B15729,FIND(":",$B15729)+1,2))/30,"")))</f>
        <v/>
      </c>
      <c r="G15729" s="12">
        <f>IF($E15729="","",IF(WEEKDAY($E15729,2)&lt;6,1,0))</f>
        <v/>
      </c>
      <c r="H15729" s="12">
        <f>IF(OR($E15729="",$F15729=""),"",IF(AND($G15729=1,$F15729&gt;='Working Hours'!$C$8,$F15729&lt;'Working Hours'!$C$9),1,0))</f>
        <v/>
      </c>
    </row>
    <row r="15730">
      <c r="A15730" s="11" t="n"/>
      <c r="B15730" s="11" t="n"/>
      <c r="C15730" s="11" t="n"/>
      <c r="E15730" s="12">
        <f>IF($A15730="","",IF(ISNUMBER($A15730),$A15730,IFERROR(DATEVALUE($A15730),"")))</f>
        <v/>
      </c>
      <c r="F15730" s="12">
        <f>IF($B15730="","",IF(ISNUMBER($B15730),HOUR($B15730)*2+MINUTE($B15730)/30,IFERROR(VALUE(LEFT($B15730,FIND(":",$B15730)-1))*2+VALUE(MID($B15730,FIND(":",$B15730)+1,2))/30,"")))</f>
        <v/>
      </c>
      <c r="G15730" s="12">
        <f>IF($E15730="","",IF(WEEKDAY($E15730,2)&lt;6,1,0))</f>
        <v/>
      </c>
      <c r="H15730" s="12">
        <f>IF(OR($E15730="",$F15730=""),"",IF(AND($G15730=1,$F15730&gt;='Working Hours'!$C$8,$F15730&lt;'Working Hours'!$C$9),1,0))</f>
        <v/>
      </c>
    </row>
    <row r="15731">
      <c r="A15731" s="11" t="n"/>
      <c r="B15731" s="11" t="n"/>
      <c r="C15731" s="11" t="n"/>
      <c r="E15731" s="12">
        <f>IF($A15731="","",IF(ISNUMBER($A15731),$A15731,IFERROR(DATEVALUE($A15731),"")))</f>
        <v/>
      </c>
      <c r="F15731" s="12">
        <f>IF($B15731="","",IF(ISNUMBER($B15731),HOUR($B15731)*2+MINUTE($B15731)/30,IFERROR(VALUE(LEFT($B15731,FIND(":",$B15731)-1))*2+VALUE(MID($B15731,FIND(":",$B15731)+1,2))/30,"")))</f>
        <v/>
      </c>
      <c r="G15731" s="12">
        <f>IF($E15731="","",IF(WEEKDAY($E15731,2)&lt;6,1,0))</f>
        <v/>
      </c>
      <c r="H15731" s="12">
        <f>IF(OR($E15731="",$F15731=""),"",IF(AND($G15731=1,$F15731&gt;='Working Hours'!$C$8,$F15731&lt;'Working Hours'!$C$9),1,0))</f>
        <v/>
      </c>
    </row>
    <row r="15732">
      <c r="A15732" s="11" t="n"/>
      <c r="B15732" s="11" t="n"/>
      <c r="C15732" s="11" t="n"/>
      <c r="E15732" s="12">
        <f>IF($A15732="","",IF(ISNUMBER($A15732),$A15732,IFERROR(DATEVALUE($A15732),"")))</f>
        <v/>
      </c>
      <c r="F15732" s="12">
        <f>IF($B15732="","",IF(ISNUMBER($B15732),HOUR($B15732)*2+MINUTE($B15732)/30,IFERROR(VALUE(LEFT($B15732,FIND(":",$B15732)-1))*2+VALUE(MID($B15732,FIND(":",$B15732)+1,2))/30,"")))</f>
        <v/>
      </c>
      <c r="G15732" s="12">
        <f>IF($E15732="","",IF(WEEKDAY($E15732,2)&lt;6,1,0))</f>
        <v/>
      </c>
      <c r="H15732" s="12">
        <f>IF(OR($E15732="",$F15732=""),"",IF(AND($G15732=1,$F15732&gt;='Working Hours'!$C$8,$F15732&lt;'Working Hours'!$C$9),1,0))</f>
        <v/>
      </c>
    </row>
    <row r="15733">
      <c r="A15733" s="11" t="n"/>
      <c r="B15733" s="11" t="n"/>
      <c r="C15733" s="11" t="n"/>
      <c r="E15733" s="12">
        <f>IF($A15733="","",IF(ISNUMBER($A15733),$A15733,IFERROR(DATEVALUE($A15733),"")))</f>
        <v/>
      </c>
      <c r="F15733" s="12">
        <f>IF($B15733="","",IF(ISNUMBER($B15733),HOUR($B15733)*2+MINUTE($B15733)/30,IFERROR(VALUE(LEFT($B15733,FIND(":",$B15733)-1))*2+VALUE(MID($B15733,FIND(":",$B15733)+1,2))/30,"")))</f>
        <v/>
      </c>
      <c r="G15733" s="12">
        <f>IF($E15733="","",IF(WEEKDAY($E15733,2)&lt;6,1,0))</f>
        <v/>
      </c>
      <c r="H15733" s="12">
        <f>IF(OR($E15733="",$F15733=""),"",IF(AND($G15733=1,$F15733&gt;='Working Hours'!$C$8,$F15733&lt;'Working Hours'!$C$9),1,0))</f>
        <v/>
      </c>
    </row>
    <row r="15734">
      <c r="A15734" s="11" t="n"/>
      <c r="B15734" s="11" t="n"/>
      <c r="C15734" s="11" t="n"/>
      <c r="E15734" s="12">
        <f>IF($A15734="","",IF(ISNUMBER($A15734),$A15734,IFERROR(DATEVALUE($A15734),"")))</f>
        <v/>
      </c>
      <c r="F15734" s="12">
        <f>IF($B15734="","",IF(ISNUMBER($B15734),HOUR($B15734)*2+MINUTE($B15734)/30,IFERROR(VALUE(LEFT($B15734,FIND(":",$B15734)-1))*2+VALUE(MID($B15734,FIND(":",$B15734)+1,2))/30,"")))</f>
        <v/>
      </c>
      <c r="G15734" s="12">
        <f>IF($E15734="","",IF(WEEKDAY($E15734,2)&lt;6,1,0))</f>
        <v/>
      </c>
      <c r="H15734" s="12">
        <f>IF(OR($E15734="",$F15734=""),"",IF(AND($G15734=1,$F15734&gt;='Working Hours'!$C$8,$F15734&lt;'Working Hours'!$C$9),1,0))</f>
        <v/>
      </c>
    </row>
    <row r="15735">
      <c r="A15735" s="11" t="n"/>
      <c r="B15735" s="11" t="n"/>
      <c r="C15735" s="11" t="n"/>
      <c r="E15735" s="12">
        <f>IF($A15735="","",IF(ISNUMBER($A15735),$A15735,IFERROR(DATEVALUE($A15735),"")))</f>
        <v/>
      </c>
      <c r="F15735" s="12">
        <f>IF($B15735="","",IF(ISNUMBER($B15735),HOUR($B15735)*2+MINUTE($B15735)/30,IFERROR(VALUE(LEFT($B15735,FIND(":",$B15735)-1))*2+VALUE(MID($B15735,FIND(":",$B15735)+1,2))/30,"")))</f>
        <v/>
      </c>
      <c r="G15735" s="12">
        <f>IF($E15735="","",IF(WEEKDAY($E15735,2)&lt;6,1,0))</f>
        <v/>
      </c>
      <c r="H15735" s="12">
        <f>IF(OR($E15735="",$F15735=""),"",IF(AND($G15735=1,$F15735&gt;='Working Hours'!$C$8,$F15735&lt;'Working Hours'!$C$9),1,0))</f>
        <v/>
      </c>
    </row>
    <row r="15736">
      <c r="A15736" s="11" t="n"/>
      <c r="B15736" s="11" t="n"/>
      <c r="C15736" s="11" t="n"/>
      <c r="E15736" s="12">
        <f>IF($A15736="","",IF(ISNUMBER($A15736),$A15736,IFERROR(DATEVALUE($A15736),"")))</f>
        <v/>
      </c>
      <c r="F15736" s="12">
        <f>IF($B15736="","",IF(ISNUMBER($B15736),HOUR($B15736)*2+MINUTE($B15736)/30,IFERROR(VALUE(LEFT($B15736,FIND(":",$B15736)-1))*2+VALUE(MID($B15736,FIND(":",$B15736)+1,2))/30,"")))</f>
        <v/>
      </c>
      <c r="G15736" s="12">
        <f>IF($E15736="","",IF(WEEKDAY($E15736,2)&lt;6,1,0))</f>
        <v/>
      </c>
      <c r="H15736" s="12">
        <f>IF(OR($E15736="",$F15736=""),"",IF(AND($G15736=1,$F15736&gt;='Working Hours'!$C$8,$F15736&lt;'Working Hours'!$C$9),1,0))</f>
        <v/>
      </c>
    </row>
    <row r="15737">
      <c r="A15737" s="11" t="n"/>
      <c r="B15737" s="11" t="n"/>
      <c r="C15737" s="11" t="n"/>
      <c r="E15737" s="12">
        <f>IF($A15737="","",IF(ISNUMBER($A15737),$A15737,IFERROR(DATEVALUE($A15737),"")))</f>
        <v/>
      </c>
      <c r="F15737" s="12">
        <f>IF($B15737="","",IF(ISNUMBER($B15737),HOUR($B15737)*2+MINUTE($B15737)/30,IFERROR(VALUE(LEFT($B15737,FIND(":",$B15737)-1))*2+VALUE(MID($B15737,FIND(":",$B15737)+1,2))/30,"")))</f>
        <v/>
      </c>
      <c r="G15737" s="12">
        <f>IF($E15737="","",IF(WEEKDAY($E15737,2)&lt;6,1,0))</f>
        <v/>
      </c>
      <c r="H15737" s="12">
        <f>IF(OR($E15737="",$F15737=""),"",IF(AND($G15737=1,$F15737&gt;='Working Hours'!$C$8,$F15737&lt;'Working Hours'!$C$9),1,0))</f>
        <v/>
      </c>
    </row>
    <row r="15738">
      <c r="A15738" s="11" t="n"/>
      <c r="B15738" s="11" t="n"/>
      <c r="C15738" s="11" t="n"/>
      <c r="E15738" s="12">
        <f>IF($A15738="","",IF(ISNUMBER($A15738),$A15738,IFERROR(DATEVALUE($A15738),"")))</f>
        <v/>
      </c>
      <c r="F15738" s="12">
        <f>IF($B15738="","",IF(ISNUMBER($B15738),HOUR($B15738)*2+MINUTE($B15738)/30,IFERROR(VALUE(LEFT($B15738,FIND(":",$B15738)-1))*2+VALUE(MID($B15738,FIND(":",$B15738)+1,2))/30,"")))</f>
        <v/>
      </c>
      <c r="G15738" s="12">
        <f>IF($E15738="","",IF(WEEKDAY($E15738,2)&lt;6,1,0))</f>
        <v/>
      </c>
      <c r="H15738" s="12">
        <f>IF(OR($E15738="",$F15738=""),"",IF(AND($G15738=1,$F15738&gt;='Working Hours'!$C$8,$F15738&lt;'Working Hours'!$C$9),1,0))</f>
        <v/>
      </c>
    </row>
    <row r="15739">
      <c r="A15739" s="11" t="n"/>
      <c r="B15739" s="11" t="n"/>
      <c r="C15739" s="11" t="n"/>
      <c r="E15739" s="12">
        <f>IF($A15739="","",IF(ISNUMBER($A15739),$A15739,IFERROR(DATEVALUE($A15739),"")))</f>
        <v/>
      </c>
      <c r="F15739" s="12">
        <f>IF($B15739="","",IF(ISNUMBER($B15739),HOUR($B15739)*2+MINUTE($B15739)/30,IFERROR(VALUE(LEFT($B15739,FIND(":",$B15739)-1))*2+VALUE(MID($B15739,FIND(":",$B15739)+1,2))/30,"")))</f>
        <v/>
      </c>
      <c r="G15739" s="12">
        <f>IF($E15739="","",IF(WEEKDAY($E15739,2)&lt;6,1,0))</f>
        <v/>
      </c>
      <c r="H15739" s="12">
        <f>IF(OR($E15739="",$F15739=""),"",IF(AND($G15739=1,$F15739&gt;='Working Hours'!$C$8,$F15739&lt;'Working Hours'!$C$9),1,0))</f>
        <v/>
      </c>
    </row>
    <row r="15740">
      <c r="A15740" s="11" t="n"/>
      <c r="B15740" s="11" t="n"/>
      <c r="C15740" s="11" t="n"/>
      <c r="E15740" s="12">
        <f>IF($A15740="","",IF(ISNUMBER($A15740),$A15740,IFERROR(DATEVALUE($A15740),"")))</f>
        <v/>
      </c>
      <c r="F15740" s="12">
        <f>IF($B15740="","",IF(ISNUMBER($B15740),HOUR($B15740)*2+MINUTE($B15740)/30,IFERROR(VALUE(LEFT($B15740,FIND(":",$B15740)-1))*2+VALUE(MID($B15740,FIND(":",$B15740)+1,2))/30,"")))</f>
        <v/>
      </c>
      <c r="G15740" s="12">
        <f>IF($E15740="","",IF(WEEKDAY($E15740,2)&lt;6,1,0))</f>
        <v/>
      </c>
      <c r="H15740" s="12">
        <f>IF(OR($E15740="",$F15740=""),"",IF(AND($G15740=1,$F15740&gt;='Working Hours'!$C$8,$F15740&lt;'Working Hours'!$C$9),1,0))</f>
        <v/>
      </c>
    </row>
    <row r="15741">
      <c r="A15741" s="11" t="n"/>
      <c r="B15741" s="11" t="n"/>
      <c r="C15741" s="11" t="n"/>
      <c r="E15741" s="12">
        <f>IF($A15741="","",IF(ISNUMBER($A15741),$A15741,IFERROR(DATEVALUE($A15741),"")))</f>
        <v/>
      </c>
      <c r="F15741" s="12">
        <f>IF($B15741="","",IF(ISNUMBER($B15741),HOUR($B15741)*2+MINUTE($B15741)/30,IFERROR(VALUE(LEFT($B15741,FIND(":",$B15741)-1))*2+VALUE(MID($B15741,FIND(":",$B15741)+1,2))/30,"")))</f>
        <v/>
      </c>
      <c r="G15741" s="12">
        <f>IF($E15741="","",IF(WEEKDAY($E15741,2)&lt;6,1,0))</f>
        <v/>
      </c>
      <c r="H15741" s="12">
        <f>IF(OR($E15741="",$F15741=""),"",IF(AND($G15741=1,$F15741&gt;='Working Hours'!$C$8,$F15741&lt;'Working Hours'!$C$9),1,0))</f>
        <v/>
      </c>
    </row>
    <row r="15742">
      <c r="A15742" s="11" t="n"/>
      <c r="B15742" s="11" t="n"/>
      <c r="C15742" s="11" t="n"/>
      <c r="E15742" s="12">
        <f>IF($A15742="","",IF(ISNUMBER($A15742),$A15742,IFERROR(DATEVALUE($A15742),"")))</f>
        <v/>
      </c>
      <c r="F15742" s="12">
        <f>IF($B15742="","",IF(ISNUMBER($B15742),HOUR($B15742)*2+MINUTE($B15742)/30,IFERROR(VALUE(LEFT($B15742,FIND(":",$B15742)-1))*2+VALUE(MID($B15742,FIND(":",$B15742)+1,2))/30,"")))</f>
        <v/>
      </c>
      <c r="G15742" s="12">
        <f>IF($E15742="","",IF(WEEKDAY($E15742,2)&lt;6,1,0))</f>
        <v/>
      </c>
      <c r="H15742" s="12">
        <f>IF(OR($E15742="",$F15742=""),"",IF(AND($G15742=1,$F15742&gt;='Working Hours'!$C$8,$F15742&lt;'Working Hours'!$C$9),1,0))</f>
        <v/>
      </c>
    </row>
    <row r="15743">
      <c r="A15743" s="11" t="n"/>
      <c r="B15743" s="11" t="n"/>
      <c r="C15743" s="11" t="n"/>
      <c r="E15743" s="12">
        <f>IF($A15743="","",IF(ISNUMBER($A15743),$A15743,IFERROR(DATEVALUE($A15743),"")))</f>
        <v/>
      </c>
      <c r="F15743" s="12">
        <f>IF($B15743="","",IF(ISNUMBER($B15743),HOUR($B15743)*2+MINUTE($B15743)/30,IFERROR(VALUE(LEFT($B15743,FIND(":",$B15743)-1))*2+VALUE(MID($B15743,FIND(":",$B15743)+1,2))/30,"")))</f>
        <v/>
      </c>
      <c r="G15743" s="12">
        <f>IF($E15743="","",IF(WEEKDAY($E15743,2)&lt;6,1,0))</f>
        <v/>
      </c>
      <c r="H15743" s="12">
        <f>IF(OR($E15743="",$F15743=""),"",IF(AND($G15743=1,$F15743&gt;='Working Hours'!$C$8,$F15743&lt;'Working Hours'!$C$9),1,0))</f>
        <v/>
      </c>
    </row>
    <row r="15744">
      <c r="A15744" s="11" t="n"/>
      <c r="B15744" s="11" t="n"/>
      <c r="C15744" s="11" t="n"/>
      <c r="E15744" s="12">
        <f>IF($A15744="","",IF(ISNUMBER($A15744),$A15744,IFERROR(DATEVALUE($A15744),"")))</f>
        <v/>
      </c>
      <c r="F15744" s="12">
        <f>IF($B15744="","",IF(ISNUMBER($B15744),HOUR($B15744)*2+MINUTE($B15744)/30,IFERROR(VALUE(LEFT($B15744,FIND(":",$B15744)-1))*2+VALUE(MID($B15744,FIND(":",$B15744)+1,2))/30,"")))</f>
        <v/>
      </c>
      <c r="G15744" s="12">
        <f>IF($E15744="","",IF(WEEKDAY($E15744,2)&lt;6,1,0))</f>
        <v/>
      </c>
      <c r="H15744" s="12">
        <f>IF(OR($E15744="",$F15744=""),"",IF(AND($G15744=1,$F15744&gt;='Working Hours'!$C$8,$F15744&lt;'Working Hours'!$C$9),1,0))</f>
        <v/>
      </c>
    </row>
    <row r="15745">
      <c r="A15745" s="11" t="n"/>
      <c r="B15745" s="11" t="n"/>
      <c r="C15745" s="11" t="n"/>
      <c r="E15745" s="12">
        <f>IF($A15745="","",IF(ISNUMBER($A15745),$A15745,IFERROR(DATEVALUE($A15745),"")))</f>
        <v/>
      </c>
      <c r="F15745" s="12">
        <f>IF($B15745="","",IF(ISNUMBER($B15745),HOUR($B15745)*2+MINUTE($B15745)/30,IFERROR(VALUE(LEFT($B15745,FIND(":",$B15745)-1))*2+VALUE(MID($B15745,FIND(":",$B15745)+1,2))/30,"")))</f>
        <v/>
      </c>
      <c r="G15745" s="12">
        <f>IF($E15745="","",IF(WEEKDAY($E15745,2)&lt;6,1,0))</f>
        <v/>
      </c>
      <c r="H15745" s="12">
        <f>IF(OR($E15745="",$F15745=""),"",IF(AND($G15745=1,$F15745&gt;='Working Hours'!$C$8,$F15745&lt;'Working Hours'!$C$9),1,0))</f>
        <v/>
      </c>
    </row>
    <row r="15746">
      <c r="A15746" s="11" t="n"/>
      <c r="B15746" s="11" t="n"/>
      <c r="C15746" s="11" t="n"/>
      <c r="E15746" s="12">
        <f>IF($A15746="","",IF(ISNUMBER($A15746),$A15746,IFERROR(DATEVALUE($A15746),"")))</f>
        <v/>
      </c>
      <c r="F15746" s="12">
        <f>IF($B15746="","",IF(ISNUMBER($B15746),HOUR($B15746)*2+MINUTE($B15746)/30,IFERROR(VALUE(LEFT($B15746,FIND(":",$B15746)-1))*2+VALUE(MID($B15746,FIND(":",$B15746)+1,2))/30,"")))</f>
        <v/>
      </c>
      <c r="G15746" s="12">
        <f>IF($E15746="","",IF(WEEKDAY($E15746,2)&lt;6,1,0))</f>
        <v/>
      </c>
      <c r="H15746" s="12">
        <f>IF(OR($E15746="",$F15746=""),"",IF(AND($G15746=1,$F15746&gt;='Working Hours'!$C$8,$F15746&lt;'Working Hours'!$C$9),1,0))</f>
        <v/>
      </c>
    </row>
    <row r="15747">
      <c r="A15747" s="11" t="n"/>
      <c r="B15747" s="11" t="n"/>
      <c r="C15747" s="11" t="n"/>
      <c r="E15747" s="12">
        <f>IF($A15747="","",IF(ISNUMBER($A15747),$A15747,IFERROR(DATEVALUE($A15747),"")))</f>
        <v/>
      </c>
      <c r="F15747" s="12">
        <f>IF($B15747="","",IF(ISNUMBER($B15747),HOUR($B15747)*2+MINUTE($B15747)/30,IFERROR(VALUE(LEFT($B15747,FIND(":",$B15747)-1))*2+VALUE(MID($B15747,FIND(":",$B15747)+1,2))/30,"")))</f>
        <v/>
      </c>
      <c r="G15747" s="12">
        <f>IF($E15747="","",IF(WEEKDAY($E15747,2)&lt;6,1,0))</f>
        <v/>
      </c>
      <c r="H15747" s="12">
        <f>IF(OR($E15747="",$F15747=""),"",IF(AND($G15747=1,$F15747&gt;='Working Hours'!$C$8,$F15747&lt;'Working Hours'!$C$9),1,0))</f>
        <v/>
      </c>
    </row>
    <row r="15748">
      <c r="A15748" s="11" t="n"/>
      <c r="B15748" s="11" t="n"/>
      <c r="C15748" s="11" t="n"/>
      <c r="E15748" s="12">
        <f>IF($A15748="","",IF(ISNUMBER($A15748),$A15748,IFERROR(DATEVALUE($A15748),"")))</f>
        <v/>
      </c>
      <c r="F15748" s="12">
        <f>IF($B15748="","",IF(ISNUMBER($B15748),HOUR($B15748)*2+MINUTE($B15748)/30,IFERROR(VALUE(LEFT($B15748,FIND(":",$B15748)-1))*2+VALUE(MID($B15748,FIND(":",$B15748)+1,2))/30,"")))</f>
        <v/>
      </c>
      <c r="G15748" s="12">
        <f>IF($E15748="","",IF(WEEKDAY($E15748,2)&lt;6,1,0))</f>
        <v/>
      </c>
      <c r="H15748" s="12">
        <f>IF(OR($E15748="",$F15748=""),"",IF(AND($G15748=1,$F15748&gt;='Working Hours'!$C$8,$F15748&lt;'Working Hours'!$C$9),1,0))</f>
        <v/>
      </c>
    </row>
    <row r="15749">
      <c r="A15749" s="11" t="n"/>
      <c r="B15749" s="11" t="n"/>
      <c r="C15749" s="11" t="n"/>
      <c r="E15749" s="12">
        <f>IF($A15749="","",IF(ISNUMBER($A15749),$A15749,IFERROR(DATEVALUE($A15749),"")))</f>
        <v/>
      </c>
      <c r="F15749" s="12">
        <f>IF($B15749="","",IF(ISNUMBER($B15749),HOUR($B15749)*2+MINUTE($B15749)/30,IFERROR(VALUE(LEFT($B15749,FIND(":",$B15749)-1))*2+VALUE(MID($B15749,FIND(":",$B15749)+1,2))/30,"")))</f>
        <v/>
      </c>
      <c r="G15749" s="12">
        <f>IF($E15749="","",IF(WEEKDAY($E15749,2)&lt;6,1,0))</f>
        <v/>
      </c>
      <c r="H15749" s="12">
        <f>IF(OR($E15749="",$F15749=""),"",IF(AND($G15749=1,$F15749&gt;='Working Hours'!$C$8,$F15749&lt;'Working Hours'!$C$9),1,0))</f>
        <v/>
      </c>
    </row>
    <row r="15750">
      <c r="A15750" s="11" t="n"/>
      <c r="B15750" s="11" t="n"/>
      <c r="C15750" s="11" t="n"/>
      <c r="E15750" s="12">
        <f>IF($A15750="","",IF(ISNUMBER($A15750),$A15750,IFERROR(DATEVALUE($A15750),"")))</f>
        <v/>
      </c>
      <c r="F15750" s="12">
        <f>IF($B15750="","",IF(ISNUMBER($B15750),HOUR($B15750)*2+MINUTE($B15750)/30,IFERROR(VALUE(LEFT($B15750,FIND(":",$B15750)-1))*2+VALUE(MID($B15750,FIND(":",$B15750)+1,2))/30,"")))</f>
        <v/>
      </c>
      <c r="G15750" s="12">
        <f>IF($E15750="","",IF(WEEKDAY($E15750,2)&lt;6,1,0))</f>
        <v/>
      </c>
      <c r="H15750" s="12">
        <f>IF(OR($E15750="",$F15750=""),"",IF(AND($G15750=1,$F15750&gt;='Working Hours'!$C$8,$F15750&lt;'Working Hours'!$C$9),1,0))</f>
        <v/>
      </c>
    </row>
    <row r="15751">
      <c r="A15751" s="11" t="n"/>
      <c r="B15751" s="11" t="n"/>
      <c r="C15751" s="11" t="n"/>
      <c r="E15751" s="12">
        <f>IF($A15751="","",IF(ISNUMBER($A15751),$A15751,IFERROR(DATEVALUE($A15751),"")))</f>
        <v/>
      </c>
      <c r="F15751" s="12">
        <f>IF($B15751="","",IF(ISNUMBER($B15751),HOUR($B15751)*2+MINUTE($B15751)/30,IFERROR(VALUE(LEFT($B15751,FIND(":",$B15751)-1))*2+VALUE(MID($B15751,FIND(":",$B15751)+1,2))/30,"")))</f>
        <v/>
      </c>
      <c r="G15751" s="12">
        <f>IF($E15751="","",IF(WEEKDAY($E15751,2)&lt;6,1,0))</f>
        <v/>
      </c>
      <c r="H15751" s="12">
        <f>IF(OR($E15751="",$F15751=""),"",IF(AND($G15751=1,$F15751&gt;='Working Hours'!$C$8,$F15751&lt;'Working Hours'!$C$9),1,0))</f>
        <v/>
      </c>
    </row>
    <row r="15752">
      <c r="A15752" s="11" t="n"/>
      <c r="B15752" s="11" t="n"/>
      <c r="C15752" s="11" t="n"/>
      <c r="E15752" s="12">
        <f>IF($A15752="","",IF(ISNUMBER($A15752),$A15752,IFERROR(DATEVALUE($A15752),"")))</f>
        <v/>
      </c>
      <c r="F15752" s="12">
        <f>IF($B15752="","",IF(ISNUMBER($B15752),HOUR($B15752)*2+MINUTE($B15752)/30,IFERROR(VALUE(LEFT($B15752,FIND(":",$B15752)-1))*2+VALUE(MID($B15752,FIND(":",$B15752)+1,2))/30,"")))</f>
        <v/>
      </c>
      <c r="G15752" s="12">
        <f>IF($E15752="","",IF(WEEKDAY($E15752,2)&lt;6,1,0))</f>
        <v/>
      </c>
      <c r="H15752" s="12">
        <f>IF(OR($E15752="",$F15752=""),"",IF(AND($G15752=1,$F15752&gt;='Working Hours'!$C$8,$F15752&lt;'Working Hours'!$C$9),1,0))</f>
        <v/>
      </c>
    </row>
    <row r="15753">
      <c r="A15753" s="11" t="n"/>
      <c r="B15753" s="11" t="n"/>
      <c r="C15753" s="11" t="n"/>
      <c r="E15753" s="12">
        <f>IF($A15753="","",IF(ISNUMBER($A15753),$A15753,IFERROR(DATEVALUE($A15753),"")))</f>
        <v/>
      </c>
      <c r="F15753" s="12">
        <f>IF($B15753="","",IF(ISNUMBER($B15753),HOUR($B15753)*2+MINUTE($B15753)/30,IFERROR(VALUE(LEFT($B15753,FIND(":",$B15753)-1))*2+VALUE(MID($B15753,FIND(":",$B15753)+1,2))/30,"")))</f>
        <v/>
      </c>
      <c r="G15753" s="12">
        <f>IF($E15753="","",IF(WEEKDAY($E15753,2)&lt;6,1,0))</f>
        <v/>
      </c>
      <c r="H15753" s="12">
        <f>IF(OR($E15753="",$F15753=""),"",IF(AND($G15753=1,$F15753&gt;='Working Hours'!$C$8,$F15753&lt;'Working Hours'!$C$9),1,0))</f>
        <v/>
      </c>
    </row>
    <row r="15754">
      <c r="A15754" s="11" t="n"/>
      <c r="B15754" s="11" t="n"/>
      <c r="C15754" s="11" t="n"/>
      <c r="E15754" s="12">
        <f>IF($A15754="","",IF(ISNUMBER($A15754),$A15754,IFERROR(DATEVALUE($A15754),"")))</f>
        <v/>
      </c>
      <c r="F15754" s="12">
        <f>IF($B15754="","",IF(ISNUMBER($B15754),HOUR($B15754)*2+MINUTE($B15754)/30,IFERROR(VALUE(LEFT($B15754,FIND(":",$B15754)-1))*2+VALUE(MID($B15754,FIND(":",$B15754)+1,2))/30,"")))</f>
        <v/>
      </c>
      <c r="G15754" s="12">
        <f>IF($E15754="","",IF(WEEKDAY($E15754,2)&lt;6,1,0))</f>
        <v/>
      </c>
      <c r="H15754" s="12">
        <f>IF(OR($E15754="",$F15754=""),"",IF(AND($G15754=1,$F15754&gt;='Working Hours'!$C$8,$F15754&lt;'Working Hours'!$C$9),1,0))</f>
        <v/>
      </c>
    </row>
    <row r="15755">
      <c r="A15755" s="11" t="n"/>
      <c r="B15755" s="11" t="n"/>
      <c r="C15755" s="11" t="n"/>
      <c r="E15755" s="12">
        <f>IF($A15755="","",IF(ISNUMBER($A15755),$A15755,IFERROR(DATEVALUE($A15755),"")))</f>
        <v/>
      </c>
      <c r="F15755" s="12">
        <f>IF($B15755="","",IF(ISNUMBER($B15755),HOUR($B15755)*2+MINUTE($B15755)/30,IFERROR(VALUE(LEFT($B15755,FIND(":",$B15755)-1))*2+VALUE(MID($B15755,FIND(":",$B15755)+1,2))/30,"")))</f>
        <v/>
      </c>
      <c r="G15755" s="12">
        <f>IF($E15755="","",IF(WEEKDAY($E15755,2)&lt;6,1,0))</f>
        <v/>
      </c>
      <c r="H15755" s="12">
        <f>IF(OR($E15755="",$F15755=""),"",IF(AND($G15755=1,$F15755&gt;='Working Hours'!$C$8,$F15755&lt;'Working Hours'!$C$9),1,0))</f>
        <v/>
      </c>
    </row>
    <row r="15756">
      <c r="A15756" s="11" t="n"/>
      <c r="B15756" s="11" t="n"/>
      <c r="C15756" s="11" t="n"/>
      <c r="E15756" s="12">
        <f>IF($A15756="","",IF(ISNUMBER($A15756),$A15756,IFERROR(DATEVALUE($A15756),"")))</f>
        <v/>
      </c>
      <c r="F15756" s="12">
        <f>IF($B15756="","",IF(ISNUMBER($B15756),HOUR($B15756)*2+MINUTE($B15756)/30,IFERROR(VALUE(LEFT($B15756,FIND(":",$B15756)-1))*2+VALUE(MID($B15756,FIND(":",$B15756)+1,2))/30,"")))</f>
        <v/>
      </c>
      <c r="G15756" s="12">
        <f>IF($E15756="","",IF(WEEKDAY($E15756,2)&lt;6,1,0))</f>
        <v/>
      </c>
      <c r="H15756" s="12">
        <f>IF(OR($E15756="",$F15756=""),"",IF(AND($G15756=1,$F15756&gt;='Working Hours'!$C$8,$F15756&lt;'Working Hours'!$C$9),1,0))</f>
        <v/>
      </c>
    </row>
    <row r="15757">
      <c r="A15757" s="11" t="n"/>
      <c r="B15757" s="11" t="n"/>
      <c r="C15757" s="11" t="n"/>
      <c r="E15757" s="12">
        <f>IF($A15757="","",IF(ISNUMBER($A15757),$A15757,IFERROR(DATEVALUE($A15757),"")))</f>
        <v/>
      </c>
      <c r="F15757" s="12">
        <f>IF($B15757="","",IF(ISNUMBER($B15757),HOUR($B15757)*2+MINUTE($B15757)/30,IFERROR(VALUE(LEFT($B15757,FIND(":",$B15757)-1))*2+VALUE(MID($B15757,FIND(":",$B15757)+1,2))/30,"")))</f>
        <v/>
      </c>
      <c r="G15757" s="12">
        <f>IF($E15757="","",IF(WEEKDAY($E15757,2)&lt;6,1,0))</f>
        <v/>
      </c>
      <c r="H15757" s="12">
        <f>IF(OR($E15757="",$F15757=""),"",IF(AND($G15757=1,$F15757&gt;='Working Hours'!$C$8,$F15757&lt;'Working Hours'!$C$9),1,0))</f>
        <v/>
      </c>
    </row>
    <row r="15758">
      <c r="A15758" s="11" t="n"/>
      <c r="B15758" s="11" t="n"/>
      <c r="C15758" s="11" t="n"/>
      <c r="E15758" s="12">
        <f>IF($A15758="","",IF(ISNUMBER($A15758),$A15758,IFERROR(DATEVALUE($A15758),"")))</f>
        <v/>
      </c>
      <c r="F15758" s="12">
        <f>IF($B15758="","",IF(ISNUMBER($B15758),HOUR($B15758)*2+MINUTE($B15758)/30,IFERROR(VALUE(LEFT($B15758,FIND(":",$B15758)-1))*2+VALUE(MID($B15758,FIND(":",$B15758)+1,2))/30,"")))</f>
        <v/>
      </c>
      <c r="G15758" s="12">
        <f>IF($E15758="","",IF(WEEKDAY($E15758,2)&lt;6,1,0))</f>
        <v/>
      </c>
      <c r="H15758" s="12">
        <f>IF(OR($E15758="",$F15758=""),"",IF(AND($G15758=1,$F15758&gt;='Working Hours'!$C$8,$F15758&lt;'Working Hours'!$C$9),1,0))</f>
        <v/>
      </c>
    </row>
    <row r="15759">
      <c r="A15759" s="11" t="n"/>
      <c r="B15759" s="11" t="n"/>
      <c r="C15759" s="11" t="n"/>
      <c r="E15759" s="12">
        <f>IF($A15759="","",IF(ISNUMBER($A15759),$A15759,IFERROR(DATEVALUE($A15759),"")))</f>
        <v/>
      </c>
      <c r="F15759" s="12">
        <f>IF($B15759="","",IF(ISNUMBER($B15759),HOUR($B15759)*2+MINUTE($B15759)/30,IFERROR(VALUE(LEFT($B15759,FIND(":",$B15759)-1))*2+VALUE(MID($B15759,FIND(":",$B15759)+1,2))/30,"")))</f>
        <v/>
      </c>
      <c r="G15759" s="12">
        <f>IF($E15759="","",IF(WEEKDAY($E15759,2)&lt;6,1,0))</f>
        <v/>
      </c>
      <c r="H15759" s="12">
        <f>IF(OR($E15759="",$F15759=""),"",IF(AND($G15759=1,$F15759&gt;='Working Hours'!$C$8,$F15759&lt;'Working Hours'!$C$9),1,0))</f>
        <v/>
      </c>
    </row>
    <row r="15760">
      <c r="A15760" s="11" t="n"/>
      <c r="B15760" s="11" t="n"/>
      <c r="C15760" s="11" t="n"/>
      <c r="E15760" s="12">
        <f>IF($A15760="","",IF(ISNUMBER($A15760),$A15760,IFERROR(DATEVALUE($A15760),"")))</f>
        <v/>
      </c>
      <c r="F15760" s="12">
        <f>IF($B15760="","",IF(ISNUMBER($B15760),HOUR($B15760)*2+MINUTE($B15760)/30,IFERROR(VALUE(LEFT($B15760,FIND(":",$B15760)-1))*2+VALUE(MID($B15760,FIND(":",$B15760)+1,2))/30,"")))</f>
        <v/>
      </c>
      <c r="G15760" s="12">
        <f>IF($E15760="","",IF(WEEKDAY($E15760,2)&lt;6,1,0))</f>
        <v/>
      </c>
      <c r="H15760" s="12">
        <f>IF(OR($E15760="",$F15760=""),"",IF(AND($G15760=1,$F15760&gt;='Working Hours'!$C$8,$F15760&lt;'Working Hours'!$C$9),1,0))</f>
        <v/>
      </c>
    </row>
    <row r="15761">
      <c r="A15761" s="11" t="n"/>
      <c r="B15761" s="11" t="n"/>
      <c r="C15761" s="11" t="n"/>
      <c r="E15761" s="12">
        <f>IF($A15761="","",IF(ISNUMBER($A15761),$A15761,IFERROR(DATEVALUE($A15761),"")))</f>
        <v/>
      </c>
      <c r="F15761" s="12">
        <f>IF($B15761="","",IF(ISNUMBER($B15761),HOUR($B15761)*2+MINUTE($B15761)/30,IFERROR(VALUE(LEFT($B15761,FIND(":",$B15761)-1))*2+VALUE(MID($B15761,FIND(":",$B15761)+1,2))/30,"")))</f>
        <v/>
      </c>
      <c r="G15761" s="12">
        <f>IF($E15761="","",IF(WEEKDAY($E15761,2)&lt;6,1,0))</f>
        <v/>
      </c>
      <c r="H15761" s="12">
        <f>IF(OR($E15761="",$F15761=""),"",IF(AND($G15761=1,$F15761&gt;='Working Hours'!$C$8,$F15761&lt;'Working Hours'!$C$9),1,0))</f>
        <v/>
      </c>
    </row>
    <row r="15762">
      <c r="A15762" s="11" t="n"/>
      <c r="B15762" s="11" t="n"/>
      <c r="C15762" s="11" t="n"/>
      <c r="E15762" s="12">
        <f>IF($A15762="","",IF(ISNUMBER($A15762),$A15762,IFERROR(DATEVALUE($A15762),"")))</f>
        <v/>
      </c>
      <c r="F15762" s="12">
        <f>IF($B15762="","",IF(ISNUMBER($B15762),HOUR($B15762)*2+MINUTE($B15762)/30,IFERROR(VALUE(LEFT($B15762,FIND(":",$B15762)-1))*2+VALUE(MID($B15762,FIND(":",$B15762)+1,2))/30,"")))</f>
        <v/>
      </c>
      <c r="G15762" s="12">
        <f>IF($E15762="","",IF(WEEKDAY($E15762,2)&lt;6,1,0))</f>
        <v/>
      </c>
      <c r="H15762" s="12">
        <f>IF(OR($E15762="",$F15762=""),"",IF(AND($G15762=1,$F15762&gt;='Working Hours'!$C$8,$F15762&lt;'Working Hours'!$C$9),1,0))</f>
        <v/>
      </c>
    </row>
    <row r="15763">
      <c r="A15763" s="11" t="n"/>
      <c r="B15763" s="11" t="n"/>
      <c r="C15763" s="11" t="n"/>
      <c r="E15763" s="12">
        <f>IF($A15763="","",IF(ISNUMBER($A15763),$A15763,IFERROR(DATEVALUE($A15763),"")))</f>
        <v/>
      </c>
      <c r="F15763" s="12">
        <f>IF($B15763="","",IF(ISNUMBER($B15763),HOUR($B15763)*2+MINUTE($B15763)/30,IFERROR(VALUE(LEFT($B15763,FIND(":",$B15763)-1))*2+VALUE(MID($B15763,FIND(":",$B15763)+1,2))/30,"")))</f>
        <v/>
      </c>
      <c r="G15763" s="12">
        <f>IF($E15763="","",IF(WEEKDAY($E15763,2)&lt;6,1,0))</f>
        <v/>
      </c>
      <c r="H15763" s="12">
        <f>IF(OR($E15763="",$F15763=""),"",IF(AND($G15763=1,$F15763&gt;='Working Hours'!$C$8,$F15763&lt;'Working Hours'!$C$9),1,0))</f>
        <v/>
      </c>
    </row>
    <row r="15764">
      <c r="A15764" s="11" t="n"/>
      <c r="B15764" s="11" t="n"/>
      <c r="C15764" s="11" t="n"/>
      <c r="E15764" s="12">
        <f>IF($A15764="","",IF(ISNUMBER($A15764),$A15764,IFERROR(DATEVALUE($A15764),"")))</f>
        <v/>
      </c>
      <c r="F15764" s="12">
        <f>IF($B15764="","",IF(ISNUMBER($B15764),HOUR($B15764)*2+MINUTE($B15764)/30,IFERROR(VALUE(LEFT($B15764,FIND(":",$B15764)-1))*2+VALUE(MID($B15764,FIND(":",$B15764)+1,2))/30,"")))</f>
        <v/>
      </c>
      <c r="G15764" s="12">
        <f>IF($E15764="","",IF(WEEKDAY($E15764,2)&lt;6,1,0))</f>
        <v/>
      </c>
      <c r="H15764" s="12">
        <f>IF(OR($E15764="",$F15764=""),"",IF(AND($G15764=1,$F15764&gt;='Working Hours'!$C$8,$F15764&lt;'Working Hours'!$C$9),1,0))</f>
        <v/>
      </c>
    </row>
    <row r="15765">
      <c r="A15765" s="11" t="n"/>
      <c r="B15765" s="11" t="n"/>
      <c r="C15765" s="11" t="n"/>
      <c r="E15765" s="12">
        <f>IF($A15765="","",IF(ISNUMBER($A15765),$A15765,IFERROR(DATEVALUE($A15765),"")))</f>
        <v/>
      </c>
      <c r="F15765" s="12">
        <f>IF($B15765="","",IF(ISNUMBER($B15765),HOUR($B15765)*2+MINUTE($B15765)/30,IFERROR(VALUE(LEFT($B15765,FIND(":",$B15765)-1))*2+VALUE(MID($B15765,FIND(":",$B15765)+1,2))/30,"")))</f>
        <v/>
      </c>
      <c r="G15765" s="12">
        <f>IF($E15765="","",IF(WEEKDAY($E15765,2)&lt;6,1,0))</f>
        <v/>
      </c>
      <c r="H15765" s="12">
        <f>IF(OR($E15765="",$F15765=""),"",IF(AND($G15765=1,$F15765&gt;='Working Hours'!$C$8,$F15765&lt;'Working Hours'!$C$9),1,0))</f>
        <v/>
      </c>
    </row>
    <row r="15766">
      <c r="A15766" s="11" t="n"/>
      <c r="B15766" s="11" t="n"/>
      <c r="C15766" s="11" t="n"/>
      <c r="E15766" s="12">
        <f>IF($A15766="","",IF(ISNUMBER($A15766),$A15766,IFERROR(DATEVALUE($A15766),"")))</f>
        <v/>
      </c>
      <c r="F15766" s="12">
        <f>IF($B15766="","",IF(ISNUMBER($B15766),HOUR($B15766)*2+MINUTE($B15766)/30,IFERROR(VALUE(LEFT($B15766,FIND(":",$B15766)-1))*2+VALUE(MID($B15766,FIND(":",$B15766)+1,2))/30,"")))</f>
        <v/>
      </c>
      <c r="G15766" s="12">
        <f>IF($E15766="","",IF(WEEKDAY($E15766,2)&lt;6,1,0))</f>
        <v/>
      </c>
      <c r="H15766" s="12">
        <f>IF(OR($E15766="",$F15766=""),"",IF(AND($G15766=1,$F15766&gt;='Working Hours'!$C$8,$F15766&lt;'Working Hours'!$C$9),1,0))</f>
        <v/>
      </c>
    </row>
    <row r="15767">
      <c r="A15767" s="11" t="n"/>
      <c r="B15767" s="11" t="n"/>
      <c r="C15767" s="11" t="n"/>
      <c r="E15767" s="12">
        <f>IF($A15767="","",IF(ISNUMBER($A15767),$A15767,IFERROR(DATEVALUE($A15767),"")))</f>
        <v/>
      </c>
      <c r="F15767" s="12">
        <f>IF($B15767="","",IF(ISNUMBER($B15767),HOUR($B15767)*2+MINUTE($B15767)/30,IFERROR(VALUE(LEFT($B15767,FIND(":",$B15767)-1))*2+VALUE(MID($B15767,FIND(":",$B15767)+1,2))/30,"")))</f>
        <v/>
      </c>
      <c r="G15767" s="12">
        <f>IF($E15767="","",IF(WEEKDAY($E15767,2)&lt;6,1,0))</f>
        <v/>
      </c>
      <c r="H15767" s="12">
        <f>IF(OR($E15767="",$F15767=""),"",IF(AND($G15767=1,$F15767&gt;='Working Hours'!$C$8,$F15767&lt;'Working Hours'!$C$9),1,0))</f>
        <v/>
      </c>
    </row>
    <row r="15768">
      <c r="A15768" s="11" t="n"/>
      <c r="B15768" s="11" t="n"/>
      <c r="C15768" s="11" t="n"/>
      <c r="E15768" s="12">
        <f>IF($A15768="","",IF(ISNUMBER($A15768),$A15768,IFERROR(DATEVALUE($A15768),"")))</f>
        <v/>
      </c>
      <c r="F15768" s="12">
        <f>IF($B15768="","",IF(ISNUMBER($B15768),HOUR($B15768)*2+MINUTE($B15768)/30,IFERROR(VALUE(LEFT($B15768,FIND(":",$B15768)-1))*2+VALUE(MID($B15768,FIND(":",$B15768)+1,2))/30,"")))</f>
        <v/>
      </c>
      <c r="G15768" s="12">
        <f>IF($E15768="","",IF(WEEKDAY($E15768,2)&lt;6,1,0))</f>
        <v/>
      </c>
      <c r="H15768" s="12">
        <f>IF(OR($E15768="",$F15768=""),"",IF(AND($G15768=1,$F15768&gt;='Working Hours'!$C$8,$F15768&lt;'Working Hours'!$C$9),1,0))</f>
        <v/>
      </c>
    </row>
    <row r="15769">
      <c r="A15769" s="11" t="n"/>
      <c r="B15769" s="11" t="n"/>
      <c r="C15769" s="11" t="n"/>
      <c r="E15769" s="12">
        <f>IF($A15769="","",IF(ISNUMBER($A15769),$A15769,IFERROR(DATEVALUE($A15769),"")))</f>
        <v/>
      </c>
      <c r="F15769" s="12">
        <f>IF($B15769="","",IF(ISNUMBER($B15769),HOUR($B15769)*2+MINUTE($B15769)/30,IFERROR(VALUE(LEFT($B15769,FIND(":",$B15769)-1))*2+VALUE(MID($B15769,FIND(":",$B15769)+1,2))/30,"")))</f>
        <v/>
      </c>
      <c r="G15769" s="12">
        <f>IF($E15769="","",IF(WEEKDAY($E15769,2)&lt;6,1,0))</f>
        <v/>
      </c>
      <c r="H15769" s="12">
        <f>IF(OR($E15769="",$F15769=""),"",IF(AND($G15769=1,$F15769&gt;='Working Hours'!$C$8,$F15769&lt;'Working Hours'!$C$9),1,0))</f>
        <v/>
      </c>
    </row>
    <row r="15770">
      <c r="A15770" s="11" t="n"/>
      <c r="B15770" s="11" t="n"/>
      <c r="C15770" s="11" t="n"/>
      <c r="E15770" s="12">
        <f>IF($A15770="","",IF(ISNUMBER($A15770),$A15770,IFERROR(DATEVALUE($A15770),"")))</f>
        <v/>
      </c>
      <c r="F15770" s="12">
        <f>IF($B15770="","",IF(ISNUMBER($B15770),HOUR($B15770)*2+MINUTE($B15770)/30,IFERROR(VALUE(LEFT($B15770,FIND(":",$B15770)-1))*2+VALUE(MID($B15770,FIND(":",$B15770)+1,2))/30,"")))</f>
        <v/>
      </c>
      <c r="G15770" s="12">
        <f>IF($E15770="","",IF(WEEKDAY($E15770,2)&lt;6,1,0))</f>
        <v/>
      </c>
      <c r="H15770" s="12">
        <f>IF(OR($E15770="",$F15770=""),"",IF(AND($G15770=1,$F15770&gt;='Working Hours'!$C$8,$F15770&lt;'Working Hours'!$C$9),1,0))</f>
        <v/>
      </c>
    </row>
    <row r="15771">
      <c r="A15771" s="11" t="n"/>
      <c r="B15771" s="11" t="n"/>
      <c r="C15771" s="11" t="n"/>
      <c r="E15771" s="12">
        <f>IF($A15771="","",IF(ISNUMBER($A15771),$A15771,IFERROR(DATEVALUE($A15771),"")))</f>
        <v/>
      </c>
      <c r="F15771" s="12">
        <f>IF($B15771="","",IF(ISNUMBER($B15771),HOUR($B15771)*2+MINUTE($B15771)/30,IFERROR(VALUE(LEFT($B15771,FIND(":",$B15771)-1))*2+VALUE(MID($B15771,FIND(":",$B15771)+1,2))/30,"")))</f>
        <v/>
      </c>
      <c r="G15771" s="12">
        <f>IF($E15771="","",IF(WEEKDAY($E15771,2)&lt;6,1,0))</f>
        <v/>
      </c>
      <c r="H15771" s="12">
        <f>IF(OR($E15771="",$F15771=""),"",IF(AND($G15771=1,$F15771&gt;='Working Hours'!$C$8,$F15771&lt;'Working Hours'!$C$9),1,0))</f>
        <v/>
      </c>
    </row>
    <row r="15772">
      <c r="A15772" s="11" t="n"/>
      <c r="B15772" s="11" t="n"/>
      <c r="C15772" s="11" t="n"/>
      <c r="E15772" s="12">
        <f>IF($A15772="","",IF(ISNUMBER($A15772),$A15772,IFERROR(DATEVALUE($A15772),"")))</f>
        <v/>
      </c>
      <c r="F15772" s="12">
        <f>IF($B15772="","",IF(ISNUMBER($B15772),HOUR($B15772)*2+MINUTE($B15772)/30,IFERROR(VALUE(LEFT($B15772,FIND(":",$B15772)-1))*2+VALUE(MID($B15772,FIND(":",$B15772)+1,2))/30,"")))</f>
        <v/>
      </c>
      <c r="G15772" s="12">
        <f>IF($E15772="","",IF(WEEKDAY($E15772,2)&lt;6,1,0))</f>
        <v/>
      </c>
      <c r="H15772" s="12">
        <f>IF(OR($E15772="",$F15772=""),"",IF(AND($G15772=1,$F15772&gt;='Working Hours'!$C$8,$F15772&lt;'Working Hours'!$C$9),1,0))</f>
        <v/>
      </c>
    </row>
    <row r="15773">
      <c r="A15773" s="11" t="n"/>
      <c r="B15773" s="11" t="n"/>
      <c r="C15773" s="11" t="n"/>
      <c r="E15773" s="12">
        <f>IF($A15773="","",IF(ISNUMBER($A15773),$A15773,IFERROR(DATEVALUE($A15773),"")))</f>
        <v/>
      </c>
      <c r="F15773" s="12">
        <f>IF($B15773="","",IF(ISNUMBER($B15773),HOUR($B15773)*2+MINUTE($B15773)/30,IFERROR(VALUE(LEFT($B15773,FIND(":",$B15773)-1))*2+VALUE(MID($B15773,FIND(":",$B15773)+1,2))/30,"")))</f>
        <v/>
      </c>
      <c r="G15773" s="12">
        <f>IF($E15773="","",IF(WEEKDAY($E15773,2)&lt;6,1,0))</f>
        <v/>
      </c>
      <c r="H15773" s="12">
        <f>IF(OR($E15773="",$F15773=""),"",IF(AND($G15773=1,$F15773&gt;='Working Hours'!$C$8,$F15773&lt;'Working Hours'!$C$9),1,0))</f>
        <v/>
      </c>
    </row>
    <row r="15774">
      <c r="A15774" s="11" t="n"/>
      <c r="B15774" s="11" t="n"/>
      <c r="C15774" s="11" t="n"/>
      <c r="E15774" s="12">
        <f>IF($A15774="","",IF(ISNUMBER($A15774),$A15774,IFERROR(DATEVALUE($A15774),"")))</f>
        <v/>
      </c>
      <c r="F15774" s="12">
        <f>IF($B15774="","",IF(ISNUMBER($B15774),HOUR($B15774)*2+MINUTE($B15774)/30,IFERROR(VALUE(LEFT($B15774,FIND(":",$B15774)-1))*2+VALUE(MID($B15774,FIND(":",$B15774)+1,2))/30,"")))</f>
        <v/>
      </c>
      <c r="G15774" s="12">
        <f>IF($E15774="","",IF(WEEKDAY($E15774,2)&lt;6,1,0))</f>
        <v/>
      </c>
      <c r="H15774" s="12">
        <f>IF(OR($E15774="",$F15774=""),"",IF(AND($G15774=1,$F15774&gt;='Working Hours'!$C$8,$F15774&lt;'Working Hours'!$C$9),1,0))</f>
        <v/>
      </c>
    </row>
    <row r="15775">
      <c r="A15775" s="11" t="n"/>
      <c r="B15775" s="11" t="n"/>
      <c r="C15775" s="11" t="n"/>
      <c r="E15775" s="12">
        <f>IF($A15775="","",IF(ISNUMBER($A15775),$A15775,IFERROR(DATEVALUE($A15775),"")))</f>
        <v/>
      </c>
      <c r="F15775" s="12">
        <f>IF($B15775="","",IF(ISNUMBER($B15775),HOUR($B15775)*2+MINUTE($B15775)/30,IFERROR(VALUE(LEFT($B15775,FIND(":",$B15775)-1))*2+VALUE(MID($B15775,FIND(":",$B15775)+1,2))/30,"")))</f>
        <v/>
      </c>
      <c r="G15775" s="12">
        <f>IF($E15775="","",IF(WEEKDAY($E15775,2)&lt;6,1,0))</f>
        <v/>
      </c>
      <c r="H15775" s="12">
        <f>IF(OR($E15775="",$F15775=""),"",IF(AND($G15775=1,$F15775&gt;='Working Hours'!$C$8,$F15775&lt;'Working Hours'!$C$9),1,0))</f>
        <v/>
      </c>
    </row>
    <row r="15776">
      <c r="A15776" s="11" t="n"/>
      <c r="B15776" s="11" t="n"/>
      <c r="C15776" s="11" t="n"/>
      <c r="E15776" s="12">
        <f>IF($A15776="","",IF(ISNUMBER($A15776),$A15776,IFERROR(DATEVALUE($A15776),"")))</f>
        <v/>
      </c>
      <c r="F15776" s="12">
        <f>IF($B15776="","",IF(ISNUMBER($B15776),HOUR($B15776)*2+MINUTE($B15776)/30,IFERROR(VALUE(LEFT($B15776,FIND(":",$B15776)-1))*2+VALUE(MID($B15776,FIND(":",$B15776)+1,2))/30,"")))</f>
        <v/>
      </c>
      <c r="G15776" s="12">
        <f>IF($E15776="","",IF(WEEKDAY($E15776,2)&lt;6,1,0))</f>
        <v/>
      </c>
      <c r="H15776" s="12">
        <f>IF(OR($E15776="",$F15776=""),"",IF(AND($G15776=1,$F15776&gt;='Working Hours'!$C$8,$F15776&lt;'Working Hours'!$C$9),1,0))</f>
        <v/>
      </c>
    </row>
    <row r="15777">
      <c r="A15777" s="11" t="n"/>
      <c r="B15777" s="11" t="n"/>
      <c r="C15777" s="11" t="n"/>
      <c r="E15777" s="12">
        <f>IF($A15777="","",IF(ISNUMBER($A15777),$A15777,IFERROR(DATEVALUE($A15777),"")))</f>
        <v/>
      </c>
      <c r="F15777" s="12">
        <f>IF($B15777="","",IF(ISNUMBER($B15777),HOUR($B15777)*2+MINUTE($B15777)/30,IFERROR(VALUE(LEFT($B15777,FIND(":",$B15777)-1))*2+VALUE(MID($B15777,FIND(":",$B15777)+1,2))/30,"")))</f>
        <v/>
      </c>
      <c r="G15777" s="12">
        <f>IF($E15777="","",IF(WEEKDAY($E15777,2)&lt;6,1,0))</f>
        <v/>
      </c>
      <c r="H15777" s="12">
        <f>IF(OR($E15777="",$F15777=""),"",IF(AND($G15777=1,$F15777&gt;='Working Hours'!$C$8,$F15777&lt;'Working Hours'!$C$9),1,0))</f>
        <v/>
      </c>
    </row>
    <row r="15778">
      <c r="A15778" s="11" t="n"/>
      <c r="B15778" s="11" t="n"/>
      <c r="C15778" s="11" t="n"/>
      <c r="E15778" s="12">
        <f>IF($A15778="","",IF(ISNUMBER($A15778),$A15778,IFERROR(DATEVALUE($A15778),"")))</f>
        <v/>
      </c>
      <c r="F15778" s="12">
        <f>IF($B15778="","",IF(ISNUMBER($B15778),HOUR($B15778)*2+MINUTE($B15778)/30,IFERROR(VALUE(LEFT($B15778,FIND(":",$B15778)-1))*2+VALUE(MID($B15778,FIND(":",$B15778)+1,2))/30,"")))</f>
        <v/>
      </c>
      <c r="G15778" s="12">
        <f>IF($E15778="","",IF(WEEKDAY($E15778,2)&lt;6,1,0))</f>
        <v/>
      </c>
      <c r="H15778" s="12">
        <f>IF(OR($E15778="",$F15778=""),"",IF(AND($G15778=1,$F15778&gt;='Working Hours'!$C$8,$F15778&lt;'Working Hours'!$C$9),1,0))</f>
        <v/>
      </c>
    </row>
    <row r="15779">
      <c r="A15779" s="11" t="n"/>
      <c r="B15779" s="11" t="n"/>
      <c r="C15779" s="11" t="n"/>
      <c r="E15779" s="12">
        <f>IF($A15779="","",IF(ISNUMBER($A15779),$A15779,IFERROR(DATEVALUE($A15779),"")))</f>
        <v/>
      </c>
      <c r="F15779" s="12">
        <f>IF($B15779="","",IF(ISNUMBER($B15779),HOUR($B15779)*2+MINUTE($B15779)/30,IFERROR(VALUE(LEFT($B15779,FIND(":",$B15779)-1))*2+VALUE(MID($B15779,FIND(":",$B15779)+1,2))/30,"")))</f>
        <v/>
      </c>
      <c r="G15779" s="12">
        <f>IF($E15779="","",IF(WEEKDAY($E15779,2)&lt;6,1,0))</f>
        <v/>
      </c>
      <c r="H15779" s="12">
        <f>IF(OR($E15779="",$F15779=""),"",IF(AND($G15779=1,$F15779&gt;='Working Hours'!$C$8,$F15779&lt;'Working Hours'!$C$9),1,0))</f>
        <v/>
      </c>
    </row>
    <row r="15780">
      <c r="A15780" s="11" t="n"/>
      <c r="B15780" s="11" t="n"/>
      <c r="C15780" s="11" t="n"/>
      <c r="E15780" s="12">
        <f>IF($A15780="","",IF(ISNUMBER($A15780),$A15780,IFERROR(DATEVALUE($A15780),"")))</f>
        <v/>
      </c>
      <c r="F15780" s="12">
        <f>IF($B15780="","",IF(ISNUMBER($B15780),HOUR($B15780)*2+MINUTE($B15780)/30,IFERROR(VALUE(LEFT($B15780,FIND(":",$B15780)-1))*2+VALUE(MID($B15780,FIND(":",$B15780)+1,2))/30,"")))</f>
        <v/>
      </c>
      <c r="G15780" s="12">
        <f>IF($E15780="","",IF(WEEKDAY($E15780,2)&lt;6,1,0))</f>
        <v/>
      </c>
      <c r="H15780" s="12">
        <f>IF(OR($E15780="",$F15780=""),"",IF(AND($G15780=1,$F15780&gt;='Working Hours'!$C$8,$F15780&lt;'Working Hours'!$C$9),1,0))</f>
        <v/>
      </c>
    </row>
    <row r="15781">
      <c r="A15781" s="11" t="n"/>
      <c r="B15781" s="11" t="n"/>
      <c r="C15781" s="11" t="n"/>
      <c r="E15781" s="12">
        <f>IF($A15781="","",IF(ISNUMBER($A15781),$A15781,IFERROR(DATEVALUE($A15781),"")))</f>
        <v/>
      </c>
      <c r="F15781" s="12">
        <f>IF($B15781="","",IF(ISNUMBER($B15781),HOUR($B15781)*2+MINUTE($B15781)/30,IFERROR(VALUE(LEFT($B15781,FIND(":",$B15781)-1))*2+VALUE(MID($B15781,FIND(":",$B15781)+1,2))/30,"")))</f>
        <v/>
      </c>
      <c r="G15781" s="12">
        <f>IF($E15781="","",IF(WEEKDAY($E15781,2)&lt;6,1,0))</f>
        <v/>
      </c>
      <c r="H15781" s="12">
        <f>IF(OR($E15781="",$F15781=""),"",IF(AND($G15781=1,$F15781&gt;='Working Hours'!$C$8,$F15781&lt;'Working Hours'!$C$9),1,0))</f>
        <v/>
      </c>
    </row>
    <row r="15782">
      <c r="A15782" s="11" t="n"/>
      <c r="B15782" s="11" t="n"/>
      <c r="C15782" s="11" t="n"/>
      <c r="E15782" s="12">
        <f>IF($A15782="","",IF(ISNUMBER($A15782),$A15782,IFERROR(DATEVALUE($A15782),"")))</f>
        <v/>
      </c>
      <c r="F15782" s="12">
        <f>IF($B15782="","",IF(ISNUMBER($B15782),HOUR($B15782)*2+MINUTE($B15782)/30,IFERROR(VALUE(LEFT($B15782,FIND(":",$B15782)-1))*2+VALUE(MID($B15782,FIND(":",$B15782)+1,2))/30,"")))</f>
        <v/>
      </c>
      <c r="G15782" s="12">
        <f>IF($E15782="","",IF(WEEKDAY($E15782,2)&lt;6,1,0))</f>
        <v/>
      </c>
      <c r="H15782" s="12">
        <f>IF(OR($E15782="",$F15782=""),"",IF(AND($G15782=1,$F15782&gt;='Working Hours'!$C$8,$F15782&lt;'Working Hours'!$C$9),1,0))</f>
        <v/>
      </c>
    </row>
    <row r="15783">
      <c r="A15783" s="11" t="n"/>
      <c r="B15783" s="11" t="n"/>
      <c r="C15783" s="11" t="n"/>
      <c r="E15783" s="12">
        <f>IF($A15783="","",IF(ISNUMBER($A15783),$A15783,IFERROR(DATEVALUE($A15783),"")))</f>
        <v/>
      </c>
      <c r="F15783" s="12">
        <f>IF($B15783="","",IF(ISNUMBER($B15783),HOUR($B15783)*2+MINUTE($B15783)/30,IFERROR(VALUE(LEFT($B15783,FIND(":",$B15783)-1))*2+VALUE(MID($B15783,FIND(":",$B15783)+1,2))/30,"")))</f>
        <v/>
      </c>
      <c r="G15783" s="12">
        <f>IF($E15783="","",IF(WEEKDAY($E15783,2)&lt;6,1,0))</f>
        <v/>
      </c>
      <c r="H15783" s="12">
        <f>IF(OR($E15783="",$F15783=""),"",IF(AND($G15783=1,$F15783&gt;='Working Hours'!$C$8,$F15783&lt;'Working Hours'!$C$9),1,0))</f>
        <v/>
      </c>
    </row>
    <row r="15784">
      <c r="A15784" s="11" t="n"/>
      <c r="B15784" s="11" t="n"/>
      <c r="C15784" s="11" t="n"/>
      <c r="E15784" s="12">
        <f>IF($A15784="","",IF(ISNUMBER($A15784),$A15784,IFERROR(DATEVALUE($A15784),"")))</f>
        <v/>
      </c>
      <c r="F15784" s="12">
        <f>IF($B15784="","",IF(ISNUMBER($B15784),HOUR($B15784)*2+MINUTE($B15784)/30,IFERROR(VALUE(LEFT($B15784,FIND(":",$B15784)-1))*2+VALUE(MID($B15784,FIND(":",$B15784)+1,2))/30,"")))</f>
        <v/>
      </c>
      <c r="G15784" s="12">
        <f>IF($E15784="","",IF(WEEKDAY($E15784,2)&lt;6,1,0))</f>
        <v/>
      </c>
      <c r="H15784" s="12">
        <f>IF(OR($E15784="",$F15784=""),"",IF(AND($G15784=1,$F15784&gt;='Working Hours'!$C$8,$F15784&lt;'Working Hours'!$C$9),1,0))</f>
        <v/>
      </c>
    </row>
    <row r="15785">
      <c r="A15785" s="11" t="n"/>
      <c r="B15785" s="11" t="n"/>
      <c r="C15785" s="11" t="n"/>
      <c r="E15785" s="12">
        <f>IF($A15785="","",IF(ISNUMBER($A15785),$A15785,IFERROR(DATEVALUE($A15785),"")))</f>
        <v/>
      </c>
      <c r="F15785" s="12">
        <f>IF($B15785="","",IF(ISNUMBER($B15785),HOUR($B15785)*2+MINUTE($B15785)/30,IFERROR(VALUE(LEFT($B15785,FIND(":",$B15785)-1))*2+VALUE(MID($B15785,FIND(":",$B15785)+1,2))/30,"")))</f>
        <v/>
      </c>
      <c r="G15785" s="12">
        <f>IF($E15785="","",IF(WEEKDAY($E15785,2)&lt;6,1,0))</f>
        <v/>
      </c>
      <c r="H15785" s="12">
        <f>IF(OR($E15785="",$F15785=""),"",IF(AND($G15785=1,$F15785&gt;='Working Hours'!$C$8,$F15785&lt;'Working Hours'!$C$9),1,0))</f>
        <v/>
      </c>
    </row>
    <row r="15786">
      <c r="A15786" s="11" t="n"/>
      <c r="B15786" s="11" t="n"/>
      <c r="C15786" s="11" t="n"/>
      <c r="E15786" s="12">
        <f>IF($A15786="","",IF(ISNUMBER($A15786),$A15786,IFERROR(DATEVALUE($A15786),"")))</f>
        <v/>
      </c>
      <c r="F15786" s="12">
        <f>IF($B15786="","",IF(ISNUMBER($B15786),HOUR($B15786)*2+MINUTE($B15786)/30,IFERROR(VALUE(LEFT($B15786,FIND(":",$B15786)-1))*2+VALUE(MID($B15786,FIND(":",$B15786)+1,2))/30,"")))</f>
        <v/>
      </c>
      <c r="G15786" s="12">
        <f>IF($E15786="","",IF(WEEKDAY($E15786,2)&lt;6,1,0))</f>
        <v/>
      </c>
      <c r="H15786" s="12">
        <f>IF(OR($E15786="",$F15786=""),"",IF(AND($G15786=1,$F15786&gt;='Working Hours'!$C$8,$F15786&lt;'Working Hours'!$C$9),1,0))</f>
        <v/>
      </c>
    </row>
    <row r="15787">
      <c r="A15787" s="11" t="n"/>
      <c r="B15787" s="11" t="n"/>
      <c r="C15787" s="11" t="n"/>
      <c r="E15787" s="12">
        <f>IF($A15787="","",IF(ISNUMBER($A15787),$A15787,IFERROR(DATEVALUE($A15787),"")))</f>
        <v/>
      </c>
      <c r="F15787" s="12">
        <f>IF($B15787="","",IF(ISNUMBER($B15787),HOUR($B15787)*2+MINUTE($B15787)/30,IFERROR(VALUE(LEFT($B15787,FIND(":",$B15787)-1))*2+VALUE(MID($B15787,FIND(":",$B15787)+1,2))/30,"")))</f>
        <v/>
      </c>
      <c r="G15787" s="12">
        <f>IF($E15787="","",IF(WEEKDAY($E15787,2)&lt;6,1,0))</f>
        <v/>
      </c>
      <c r="H15787" s="12">
        <f>IF(OR($E15787="",$F15787=""),"",IF(AND($G15787=1,$F15787&gt;='Working Hours'!$C$8,$F15787&lt;'Working Hours'!$C$9),1,0))</f>
        <v/>
      </c>
    </row>
    <row r="15788">
      <c r="A15788" s="11" t="n"/>
      <c r="B15788" s="11" t="n"/>
      <c r="C15788" s="11" t="n"/>
      <c r="E15788" s="12">
        <f>IF($A15788="","",IF(ISNUMBER($A15788),$A15788,IFERROR(DATEVALUE($A15788),"")))</f>
        <v/>
      </c>
      <c r="F15788" s="12">
        <f>IF($B15788="","",IF(ISNUMBER($B15788),HOUR($B15788)*2+MINUTE($B15788)/30,IFERROR(VALUE(LEFT($B15788,FIND(":",$B15788)-1))*2+VALUE(MID($B15788,FIND(":",$B15788)+1,2))/30,"")))</f>
        <v/>
      </c>
      <c r="G15788" s="12">
        <f>IF($E15788="","",IF(WEEKDAY($E15788,2)&lt;6,1,0))</f>
        <v/>
      </c>
      <c r="H15788" s="12">
        <f>IF(OR($E15788="",$F15788=""),"",IF(AND($G15788=1,$F15788&gt;='Working Hours'!$C$8,$F15788&lt;'Working Hours'!$C$9),1,0))</f>
        <v/>
      </c>
    </row>
    <row r="15789">
      <c r="A15789" s="11" t="n"/>
      <c r="B15789" s="11" t="n"/>
      <c r="C15789" s="11" t="n"/>
      <c r="E15789" s="12">
        <f>IF($A15789="","",IF(ISNUMBER($A15789),$A15789,IFERROR(DATEVALUE($A15789),"")))</f>
        <v/>
      </c>
      <c r="F15789" s="12">
        <f>IF($B15789="","",IF(ISNUMBER($B15789),HOUR($B15789)*2+MINUTE($B15789)/30,IFERROR(VALUE(LEFT($B15789,FIND(":",$B15789)-1))*2+VALUE(MID($B15789,FIND(":",$B15789)+1,2))/30,"")))</f>
        <v/>
      </c>
      <c r="G15789" s="12">
        <f>IF($E15789="","",IF(WEEKDAY($E15789,2)&lt;6,1,0))</f>
        <v/>
      </c>
      <c r="H15789" s="12">
        <f>IF(OR($E15789="",$F15789=""),"",IF(AND($G15789=1,$F15789&gt;='Working Hours'!$C$8,$F15789&lt;'Working Hours'!$C$9),1,0))</f>
        <v/>
      </c>
    </row>
    <row r="15790">
      <c r="A15790" s="11" t="n"/>
      <c r="B15790" s="11" t="n"/>
      <c r="C15790" s="11" t="n"/>
      <c r="E15790" s="12">
        <f>IF($A15790="","",IF(ISNUMBER($A15790),$A15790,IFERROR(DATEVALUE($A15790),"")))</f>
        <v/>
      </c>
      <c r="F15790" s="12">
        <f>IF($B15790="","",IF(ISNUMBER($B15790),HOUR($B15790)*2+MINUTE($B15790)/30,IFERROR(VALUE(LEFT($B15790,FIND(":",$B15790)-1))*2+VALUE(MID($B15790,FIND(":",$B15790)+1,2))/30,"")))</f>
        <v/>
      </c>
      <c r="G15790" s="12">
        <f>IF($E15790="","",IF(WEEKDAY($E15790,2)&lt;6,1,0))</f>
        <v/>
      </c>
      <c r="H15790" s="12">
        <f>IF(OR($E15790="",$F15790=""),"",IF(AND($G15790=1,$F15790&gt;='Working Hours'!$C$8,$F15790&lt;'Working Hours'!$C$9),1,0))</f>
        <v/>
      </c>
    </row>
    <row r="15791">
      <c r="A15791" s="11" t="n"/>
      <c r="B15791" s="11" t="n"/>
      <c r="C15791" s="11" t="n"/>
      <c r="E15791" s="12">
        <f>IF($A15791="","",IF(ISNUMBER($A15791),$A15791,IFERROR(DATEVALUE($A15791),"")))</f>
        <v/>
      </c>
      <c r="F15791" s="12">
        <f>IF($B15791="","",IF(ISNUMBER($B15791),HOUR($B15791)*2+MINUTE($B15791)/30,IFERROR(VALUE(LEFT($B15791,FIND(":",$B15791)-1))*2+VALUE(MID($B15791,FIND(":",$B15791)+1,2))/30,"")))</f>
        <v/>
      </c>
      <c r="G15791" s="12">
        <f>IF($E15791="","",IF(WEEKDAY($E15791,2)&lt;6,1,0))</f>
        <v/>
      </c>
      <c r="H15791" s="12">
        <f>IF(OR($E15791="",$F15791=""),"",IF(AND($G15791=1,$F15791&gt;='Working Hours'!$C$8,$F15791&lt;'Working Hours'!$C$9),1,0))</f>
        <v/>
      </c>
    </row>
    <row r="15792">
      <c r="A15792" s="11" t="n"/>
      <c r="B15792" s="11" t="n"/>
      <c r="C15792" s="11" t="n"/>
      <c r="E15792" s="12">
        <f>IF($A15792="","",IF(ISNUMBER($A15792),$A15792,IFERROR(DATEVALUE($A15792),"")))</f>
        <v/>
      </c>
      <c r="F15792" s="12">
        <f>IF($B15792="","",IF(ISNUMBER($B15792),HOUR($B15792)*2+MINUTE($B15792)/30,IFERROR(VALUE(LEFT($B15792,FIND(":",$B15792)-1))*2+VALUE(MID($B15792,FIND(":",$B15792)+1,2))/30,"")))</f>
        <v/>
      </c>
      <c r="G15792" s="12">
        <f>IF($E15792="","",IF(WEEKDAY($E15792,2)&lt;6,1,0))</f>
        <v/>
      </c>
      <c r="H15792" s="12">
        <f>IF(OR($E15792="",$F15792=""),"",IF(AND($G15792=1,$F15792&gt;='Working Hours'!$C$8,$F15792&lt;'Working Hours'!$C$9),1,0))</f>
        <v/>
      </c>
    </row>
    <row r="15793">
      <c r="A15793" s="11" t="n"/>
      <c r="B15793" s="11" t="n"/>
      <c r="C15793" s="11" t="n"/>
      <c r="E15793" s="12">
        <f>IF($A15793="","",IF(ISNUMBER($A15793),$A15793,IFERROR(DATEVALUE($A15793),"")))</f>
        <v/>
      </c>
      <c r="F15793" s="12">
        <f>IF($B15793="","",IF(ISNUMBER($B15793),HOUR($B15793)*2+MINUTE($B15793)/30,IFERROR(VALUE(LEFT($B15793,FIND(":",$B15793)-1))*2+VALUE(MID($B15793,FIND(":",$B15793)+1,2))/30,"")))</f>
        <v/>
      </c>
      <c r="G15793" s="12">
        <f>IF($E15793="","",IF(WEEKDAY($E15793,2)&lt;6,1,0))</f>
        <v/>
      </c>
      <c r="H15793" s="12">
        <f>IF(OR($E15793="",$F15793=""),"",IF(AND($G15793=1,$F15793&gt;='Working Hours'!$C$8,$F15793&lt;'Working Hours'!$C$9),1,0))</f>
        <v/>
      </c>
    </row>
    <row r="15794">
      <c r="A15794" s="11" t="n"/>
      <c r="B15794" s="11" t="n"/>
      <c r="C15794" s="11" t="n"/>
      <c r="E15794" s="12">
        <f>IF($A15794="","",IF(ISNUMBER($A15794),$A15794,IFERROR(DATEVALUE($A15794),"")))</f>
        <v/>
      </c>
      <c r="F15794" s="12">
        <f>IF($B15794="","",IF(ISNUMBER($B15794),HOUR($B15794)*2+MINUTE($B15794)/30,IFERROR(VALUE(LEFT($B15794,FIND(":",$B15794)-1))*2+VALUE(MID($B15794,FIND(":",$B15794)+1,2))/30,"")))</f>
        <v/>
      </c>
      <c r="G15794" s="12">
        <f>IF($E15794="","",IF(WEEKDAY($E15794,2)&lt;6,1,0))</f>
        <v/>
      </c>
      <c r="H15794" s="12">
        <f>IF(OR($E15794="",$F15794=""),"",IF(AND($G15794=1,$F15794&gt;='Working Hours'!$C$8,$F15794&lt;'Working Hours'!$C$9),1,0))</f>
        <v/>
      </c>
    </row>
    <row r="15795">
      <c r="A15795" s="11" t="n"/>
      <c r="B15795" s="11" t="n"/>
      <c r="C15795" s="11" t="n"/>
      <c r="E15795" s="12">
        <f>IF($A15795="","",IF(ISNUMBER($A15795),$A15795,IFERROR(DATEVALUE($A15795),"")))</f>
        <v/>
      </c>
      <c r="F15795" s="12">
        <f>IF($B15795="","",IF(ISNUMBER($B15795),HOUR($B15795)*2+MINUTE($B15795)/30,IFERROR(VALUE(LEFT($B15795,FIND(":",$B15795)-1))*2+VALUE(MID($B15795,FIND(":",$B15795)+1,2))/30,"")))</f>
        <v/>
      </c>
      <c r="G15795" s="12">
        <f>IF($E15795="","",IF(WEEKDAY($E15795,2)&lt;6,1,0))</f>
        <v/>
      </c>
      <c r="H15795" s="12">
        <f>IF(OR($E15795="",$F15795=""),"",IF(AND($G15795=1,$F15795&gt;='Working Hours'!$C$8,$F15795&lt;'Working Hours'!$C$9),1,0))</f>
        <v/>
      </c>
    </row>
    <row r="15796">
      <c r="A15796" s="11" t="n"/>
      <c r="B15796" s="11" t="n"/>
      <c r="C15796" s="11" t="n"/>
      <c r="E15796" s="12">
        <f>IF($A15796="","",IF(ISNUMBER($A15796),$A15796,IFERROR(DATEVALUE($A15796),"")))</f>
        <v/>
      </c>
      <c r="F15796" s="12">
        <f>IF($B15796="","",IF(ISNUMBER($B15796),HOUR($B15796)*2+MINUTE($B15796)/30,IFERROR(VALUE(LEFT($B15796,FIND(":",$B15796)-1))*2+VALUE(MID($B15796,FIND(":",$B15796)+1,2))/30,"")))</f>
        <v/>
      </c>
      <c r="G15796" s="12">
        <f>IF($E15796="","",IF(WEEKDAY($E15796,2)&lt;6,1,0))</f>
        <v/>
      </c>
      <c r="H15796" s="12">
        <f>IF(OR($E15796="",$F15796=""),"",IF(AND($G15796=1,$F15796&gt;='Working Hours'!$C$8,$F15796&lt;'Working Hours'!$C$9),1,0))</f>
        <v/>
      </c>
    </row>
    <row r="15797">
      <c r="A15797" s="11" t="n"/>
      <c r="B15797" s="11" t="n"/>
      <c r="C15797" s="11" t="n"/>
      <c r="E15797" s="12">
        <f>IF($A15797="","",IF(ISNUMBER($A15797),$A15797,IFERROR(DATEVALUE($A15797),"")))</f>
        <v/>
      </c>
      <c r="F15797" s="12">
        <f>IF($B15797="","",IF(ISNUMBER($B15797),HOUR($B15797)*2+MINUTE($B15797)/30,IFERROR(VALUE(LEFT($B15797,FIND(":",$B15797)-1))*2+VALUE(MID($B15797,FIND(":",$B15797)+1,2))/30,"")))</f>
        <v/>
      </c>
      <c r="G15797" s="12">
        <f>IF($E15797="","",IF(WEEKDAY($E15797,2)&lt;6,1,0))</f>
        <v/>
      </c>
      <c r="H15797" s="12">
        <f>IF(OR($E15797="",$F15797=""),"",IF(AND($G15797=1,$F15797&gt;='Working Hours'!$C$8,$F15797&lt;'Working Hours'!$C$9),1,0))</f>
        <v/>
      </c>
    </row>
    <row r="15798">
      <c r="A15798" s="11" t="n"/>
      <c r="B15798" s="11" t="n"/>
      <c r="C15798" s="11" t="n"/>
      <c r="E15798" s="12">
        <f>IF($A15798="","",IF(ISNUMBER($A15798),$A15798,IFERROR(DATEVALUE($A15798),"")))</f>
        <v/>
      </c>
      <c r="F15798" s="12">
        <f>IF($B15798="","",IF(ISNUMBER($B15798),HOUR($B15798)*2+MINUTE($B15798)/30,IFERROR(VALUE(LEFT($B15798,FIND(":",$B15798)-1))*2+VALUE(MID($B15798,FIND(":",$B15798)+1,2))/30,"")))</f>
        <v/>
      </c>
      <c r="G15798" s="12">
        <f>IF($E15798="","",IF(WEEKDAY($E15798,2)&lt;6,1,0))</f>
        <v/>
      </c>
      <c r="H15798" s="12">
        <f>IF(OR($E15798="",$F15798=""),"",IF(AND($G15798=1,$F15798&gt;='Working Hours'!$C$8,$F15798&lt;'Working Hours'!$C$9),1,0))</f>
        <v/>
      </c>
    </row>
    <row r="15799">
      <c r="A15799" s="11" t="n"/>
      <c r="B15799" s="11" t="n"/>
      <c r="C15799" s="11" t="n"/>
      <c r="E15799" s="12">
        <f>IF($A15799="","",IF(ISNUMBER($A15799),$A15799,IFERROR(DATEVALUE($A15799),"")))</f>
        <v/>
      </c>
      <c r="F15799" s="12">
        <f>IF($B15799="","",IF(ISNUMBER($B15799),HOUR($B15799)*2+MINUTE($B15799)/30,IFERROR(VALUE(LEFT($B15799,FIND(":",$B15799)-1))*2+VALUE(MID($B15799,FIND(":",$B15799)+1,2))/30,"")))</f>
        <v/>
      </c>
      <c r="G15799" s="12">
        <f>IF($E15799="","",IF(WEEKDAY($E15799,2)&lt;6,1,0))</f>
        <v/>
      </c>
      <c r="H15799" s="12">
        <f>IF(OR($E15799="",$F15799=""),"",IF(AND($G15799=1,$F15799&gt;='Working Hours'!$C$8,$F15799&lt;'Working Hours'!$C$9),1,0))</f>
        <v/>
      </c>
    </row>
    <row r="15800">
      <c r="A15800" s="11" t="n"/>
      <c r="B15800" s="11" t="n"/>
      <c r="C15800" s="11" t="n"/>
      <c r="E15800" s="12">
        <f>IF($A15800="","",IF(ISNUMBER($A15800),$A15800,IFERROR(DATEVALUE($A15800),"")))</f>
        <v/>
      </c>
      <c r="F15800" s="12">
        <f>IF($B15800="","",IF(ISNUMBER($B15800),HOUR($B15800)*2+MINUTE($B15800)/30,IFERROR(VALUE(LEFT($B15800,FIND(":",$B15800)-1))*2+VALUE(MID($B15800,FIND(":",$B15800)+1,2))/30,"")))</f>
        <v/>
      </c>
      <c r="G15800" s="12">
        <f>IF($E15800="","",IF(WEEKDAY($E15800,2)&lt;6,1,0))</f>
        <v/>
      </c>
      <c r="H15800" s="12">
        <f>IF(OR($E15800="",$F15800=""),"",IF(AND($G15800=1,$F15800&gt;='Working Hours'!$C$8,$F15800&lt;'Working Hours'!$C$9),1,0))</f>
        <v/>
      </c>
    </row>
    <row r="15801">
      <c r="A15801" s="11" t="n"/>
      <c r="B15801" s="11" t="n"/>
      <c r="C15801" s="11" t="n"/>
      <c r="E15801" s="12">
        <f>IF($A15801="","",IF(ISNUMBER($A15801),$A15801,IFERROR(DATEVALUE($A15801),"")))</f>
        <v/>
      </c>
      <c r="F15801" s="12">
        <f>IF($B15801="","",IF(ISNUMBER($B15801),HOUR($B15801)*2+MINUTE($B15801)/30,IFERROR(VALUE(LEFT($B15801,FIND(":",$B15801)-1))*2+VALUE(MID($B15801,FIND(":",$B15801)+1,2))/30,"")))</f>
        <v/>
      </c>
      <c r="G15801" s="12">
        <f>IF($E15801="","",IF(WEEKDAY($E15801,2)&lt;6,1,0))</f>
        <v/>
      </c>
      <c r="H15801" s="12">
        <f>IF(OR($E15801="",$F15801=""),"",IF(AND($G15801=1,$F15801&gt;='Working Hours'!$C$8,$F15801&lt;'Working Hours'!$C$9),1,0))</f>
        <v/>
      </c>
    </row>
    <row r="15802">
      <c r="A15802" s="11" t="n"/>
      <c r="B15802" s="11" t="n"/>
      <c r="C15802" s="11" t="n"/>
      <c r="E15802" s="12">
        <f>IF($A15802="","",IF(ISNUMBER($A15802),$A15802,IFERROR(DATEVALUE($A15802),"")))</f>
        <v/>
      </c>
      <c r="F15802" s="12">
        <f>IF($B15802="","",IF(ISNUMBER($B15802),HOUR($B15802)*2+MINUTE($B15802)/30,IFERROR(VALUE(LEFT($B15802,FIND(":",$B15802)-1))*2+VALUE(MID($B15802,FIND(":",$B15802)+1,2))/30,"")))</f>
        <v/>
      </c>
      <c r="G15802" s="12">
        <f>IF($E15802="","",IF(WEEKDAY($E15802,2)&lt;6,1,0))</f>
        <v/>
      </c>
      <c r="H15802" s="12">
        <f>IF(OR($E15802="",$F15802=""),"",IF(AND($G15802=1,$F15802&gt;='Working Hours'!$C$8,$F15802&lt;'Working Hours'!$C$9),1,0))</f>
        <v/>
      </c>
    </row>
    <row r="15803">
      <c r="A15803" s="11" t="n"/>
      <c r="B15803" s="11" t="n"/>
      <c r="C15803" s="11" t="n"/>
      <c r="E15803" s="12">
        <f>IF($A15803="","",IF(ISNUMBER($A15803),$A15803,IFERROR(DATEVALUE($A15803),"")))</f>
        <v/>
      </c>
      <c r="F15803" s="12">
        <f>IF($B15803="","",IF(ISNUMBER($B15803),HOUR($B15803)*2+MINUTE($B15803)/30,IFERROR(VALUE(LEFT($B15803,FIND(":",$B15803)-1))*2+VALUE(MID($B15803,FIND(":",$B15803)+1,2))/30,"")))</f>
        <v/>
      </c>
      <c r="G15803" s="12">
        <f>IF($E15803="","",IF(WEEKDAY($E15803,2)&lt;6,1,0))</f>
        <v/>
      </c>
      <c r="H15803" s="12">
        <f>IF(OR($E15803="",$F15803=""),"",IF(AND($G15803=1,$F15803&gt;='Working Hours'!$C$8,$F15803&lt;'Working Hours'!$C$9),1,0))</f>
        <v/>
      </c>
    </row>
    <row r="15804">
      <c r="A15804" s="11" t="n"/>
      <c r="B15804" s="11" t="n"/>
      <c r="C15804" s="11" t="n"/>
      <c r="E15804" s="12">
        <f>IF($A15804="","",IF(ISNUMBER($A15804),$A15804,IFERROR(DATEVALUE($A15804),"")))</f>
        <v/>
      </c>
      <c r="F15804" s="12">
        <f>IF($B15804="","",IF(ISNUMBER($B15804),HOUR($B15804)*2+MINUTE($B15804)/30,IFERROR(VALUE(LEFT($B15804,FIND(":",$B15804)-1))*2+VALUE(MID($B15804,FIND(":",$B15804)+1,2))/30,"")))</f>
        <v/>
      </c>
      <c r="G15804" s="12">
        <f>IF($E15804="","",IF(WEEKDAY($E15804,2)&lt;6,1,0))</f>
        <v/>
      </c>
      <c r="H15804" s="12">
        <f>IF(OR($E15804="",$F15804=""),"",IF(AND($G15804=1,$F15804&gt;='Working Hours'!$C$8,$F15804&lt;'Working Hours'!$C$9),1,0))</f>
        <v/>
      </c>
    </row>
    <row r="15805">
      <c r="A15805" s="11" t="n"/>
      <c r="B15805" s="11" t="n"/>
      <c r="C15805" s="11" t="n"/>
      <c r="E15805" s="12">
        <f>IF($A15805="","",IF(ISNUMBER($A15805),$A15805,IFERROR(DATEVALUE($A15805),"")))</f>
        <v/>
      </c>
      <c r="F15805" s="12">
        <f>IF($B15805="","",IF(ISNUMBER($B15805),HOUR($B15805)*2+MINUTE($B15805)/30,IFERROR(VALUE(LEFT($B15805,FIND(":",$B15805)-1))*2+VALUE(MID($B15805,FIND(":",$B15805)+1,2))/30,"")))</f>
        <v/>
      </c>
      <c r="G15805" s="12">
        <f>IF($E15805="","",IF(WEEKDAY($E15805,2)&lt;6,1,0))</f>
        <v/>
      </c>
      <c r="H15805" s="12">
        <f>IF(OR($E15805="",$F15805=""),"",IF(AND($G15805=1,$F15805&gt;='Working Hours'!$C$8,$F15805&lt;'Working Hours'!$C$9),1,0))</f>
        <v/>
      </c>
    </row>
    <row r="15806">
      <c r="A15806" s="11" t="n"/>
      <c r="B15806" s="11" t="n"/>
      <c r="C15806" s="11" t="n"/>
      <c r="E15806" s="12">
        <f>IF($A15806="","",IF(ISNUMBER($A15806),$A15806,IFERROR(DATEVALUE($A15806),"")))</f>
        <v/>
      </c>
      <c r="F15806" s="12">
        <f>IF($B15806="","",IF(ISNUMBER($B15806),HOUR($B15806)*2+MINUTE($B15806)/30,IFERROR(VALUE(LEFT($B15806,FIND(":",$B15806)-1))*2+VALUE(MID($B15806,FIND(":",$B15806)+1,2))/30,"")))</f>
        <v/>
      </c>
      <c r="G15806" s="12">
        <f>IF($E15806="","",IF(WEEKDAY($E15806,2)&lt;6,1,0))</f>
        <v/>
      </c>
      <c r="H15806" s="12">
        <f>IF(OR($E15806="",$F15806=""),"",IF(AND($G15806=1,$F15806&gt;='Working Hours'!$C$8,$F15806&lt;'Working Hours'!$C$9),1,0))</f>
        <v/>
      </c>
    </row>
    <row r="15807">
      <c r="A15807" s="11" t="n"/>
      <c r="B15807" s="11" t="n"/>
      <c r="C15807" s="11" t="n"/>
      <c r="E15807" s="12">
        <f>IF($A15807="","",IF(ISNUMBER($A15807),$A15807,IFERROR(DATEVALUE($A15807),"")))</f>
        <v/>
      </c>
      <c r="F15807" s="12">
        <f>IF($B15807="","",IF(ISNUMBER($B15807),HOUR($B15807)*2+MINUTE($B15807)/30,IFERROR(VALUE(LEFT($B15807,FIND(":",$B15807)-1))*2+VALUE(MID($B15807,FIND(":",$B15807)+1,2))/30,"")))</f>
        <v/>
      </c>
      <c r="G15807" s="12">
        <f>IF($E15807="","",IF(WEEKDAY($E15807,2)&lt;6,1,0))</f>
        <v/>
      </c>
      <c r="H15807" s="12">
        <f>IF(OR($E15807="",$F15807=""),"",IF(AND($G15807=1,$F15807&gt;='Working Hours'!$C$8,$F15807&lt;'Working Hours'!$C$9),1,0))</f>
        <v/>
      </c>
    </row>
    <row r="15808">
      <c r="A15808" s="11" t="n"/>
      <c r="B15808" s="11" t="n"/>
      <c r="C15808" s="11" t="n"/>
      <c r="E15808" s="12">
        <f>IF($A15808="","",IF(ISNUMBER($A15808),$A15808,IFERROR(DATEVALUE($A15808),"")))</f>
        <v/>
      </c>
      <c r="F15808" s="12">
        <f>IF($B15808="","",IF(ISNUMBER($B15808),HOUR($B15808)*2+MINUTE($B15808)/30,IFERROR(VALUE(LEFT($B15808,FIND(":",$B15808)-1))*2+VALUE(MID($B15808,FIND(":",$B15808)+1,2))/30,"")))</f>
        <v/>
      </c>
      <c r="G15808" s="12">
        <f>IF($E15808="","",IF(WEEKDAY($E15808,2)&lt;6,1,0))</f>
        <v/>
      </c>
      <c r="H15808" s="12">
        <f>IF(OR($E15808="",$F15808=""),"",IF(AND($G15808=1,$F15808&gt;='Working Hours'!$C$8,$F15808&lt;'Working Hours'!$C$9),1,0))</f>
        <v/>
      </c>
    </row>
    <row r="15809">
      <c r="A15809" s="11" t="n"/>
      <c r="B15809" s="11" t="n"/>
      <c r="C15809" s="11" t="n"/>
      <c r="E15809" s="12">
        <f>IF($A15809="","",IF(ISNUMBER($A15809),$A15809,IFERROR(DATEVALUE($A15809),"")))</f>
        <v/>
      </c>
      <c r="F15809" s="12">
        <f>IF($B15809="","",IF(ISNUMBER($B15809),HOUR($B15809)*2+MINUTE($B15809)/30,IFERROR(VALUE(LEFT($B15809,FIND(":",$B15809)-1))*2+VALUE(MID($B15809,FIND(":",$B15809)+1,2))/30,"")))</f>
        <v/>
      </c>
      <c r="G15809" s="12">
        <f>IF($E15809="","",IF(WEEKDAY($E15809,2)&lt;6,1,0))</f>
        <v/>
      </c>
      <c r="H15809" s="12">
        <f>IF(OR($E15809="",$F15809=""),"",IF(AND($G15809=1,$F15809&gt;='Working Hours'!$C$8,$F15809&lt;'Working Hours'!$C$9),1,0))</f>
        <v/>
      </c>
    </row>
    <row r="15810">
      <c r="A15810" s="11" t="n"/>
      <c r="B15810" s="11" t="n"/>
      <c r="C15810" s="11" t="n"/>
      <c r="E15810" s="12">
        <f>IF($A15810="","",IF(ISNUMBER($A15810),$A15810,IFERROR(DATEVALUE($A15810),"")))</f>
        <v/>
      </c>
      <c r="F15810" s="12">
        <f>IF($B15810="","",IF(ISNUMBER($B15810),HOUR($B15810)*2+MINUTE($B15810)/30,IFERROR(VALUE(LEFT($B15810,FIND(":",$B15810)-1))*2+VALUE(MID($B15810,FIND(":",$B15810)+1,2))/30,"")))</f>
        <v/>
      </c>
      <c r="G15810" s="12">
        <f>IF($E15810="","",IF(WEEKDAY($E15810,2)&lt;6,1,0))</f>
        <v/>
      </c>
      <c r="H15810" s="12">
        <f>IF(OR($E15810="",$F15810=""),"",IF(AND($G15810=1,$F15810&gt;='Working Hours'!$C$8,$F15810&lt;'Working Hours'!$C$9),1,0))</f>
        <v/>
      </c>
    </row>
    <row r="15811">
      <c r="A15811" s="11" t="n"/>
      <c r="B15811" s="11" t="n"/>
      <c r="C15811" s="11" t="n"/>
      <c r="E15811" s="12">
        <f>IF($A15811="","",IF(ISNUMBER($A15811),$A15811,IFERROR(DATEVALUE($A15811),"")))</f>
        <v/>
      </c>
      <c r="F15811" s="12">
        <f>IF($B15811="","",IF(ISNUMBER($B15811),HOUR($B15811)*2+MINUTE($B15811)/30,IFERROR(VALUE(LEFT($B15811,FIND(":",$B15811)-1))*2+VALUE(MID($B15811,FIND(":",$B15811)+1,2))/30,"")))</f>
        <v/>
      </c>
      <c r="G15811" s="12">
        <f>IF($E15811="","",IF(WEEKDAY($E15811,2)&lt;6,1,0))</f>
        <v/>
      </c>
      <c r="H15811" s="12">
        <f>IF(OR($E15811="",$F15811=""),"",IF(AND($G15811=1,$F15811&gt;='Working Hours'!$C$8,$F15811&lt;'Working Hours'!$C$9),1,0))</f>
        <v/>
      </c>
    </row>
    <row r="15812">
      <c r="A15812" s="11" t="n"/>
      <c r="B15812" s="11" t="n"/>
      <c r="C15812" s="11" t="n"/>
      <c r="E15812" s="12">
        <f>IF($A15812="","",IF(ISNUMBER($A15812),$A15812,IFERROR(DATEVALUE($A15812),"")))</f>
        <v/>
      </c>
      <c r="F15812" s="12">
        <f>IF($B15812="","",IF(ISNUMBER($B15812),HOUR($B15812)*2+MINUTE($B15812)/30,IFERROR(VALUE(LEFT($B15812,FIND(":",$B15812)-1))*2+VALUE(MID($B15812,FIND(":",$B15812)+1,2))/30,"")))</f>
        <v/>
      </c>
      <c r="G15812" s="12">
        <f>IF($E15812="","",IF(WEEKDAY($E15812,2)&lt;6,1,0))</f>
        <v/>
      </c>
      <c r="H15812" s="12">
        <f>IF(OR($E15812="",$F15812=""),"",IF(AND($G15812=1,$F15812&gt;='Working Hours'!$C$8,$F15812&lt;'Working Hours'!$C$9),1,0))</f>
        <v/>
      </c>
    </row>
    <row r="15813">
      <c r="A15813" s="11" t="n"/>
      <c r="B15813" s="11" t="n"/>
      <c r="C15813" s="11" t="n"/>
      <c r="E15813" s="12">
        <f>IF($A15813="","",IF(ISNUMBER($A15813),$A15813,IFERROR(DATEVALUE($A15813),"")))</f>
        <v/>
      </c>
      <c r="F15813" s="12">
        <f>IF($B15813="","",IF(ISNUMBER($B15813),HOUR($B15813)*2+MINUTE($B15813)/30,IFERROR(VALUE(LEFT($B15813,FIND(":",$B15813)-1))*2+VALUE(MID($B15813,FIND(":",$B15813)+1,2))/30,"")))</f>
        <v/>
      </c>
      <c r="G15813" s="12">
        <f>IF($E15813="","",IF(WEEKDAY($E15813,2)&lt;6,1,0))</f>
        <v/>
      </c>
      <c r="H15813" s="12">
        <f>IF(OR($E15813="",$F15813=""),"",IF(AND($G15813=1,$F15813&gt;='Working Hours'!$C$8,$F15813&lt;'Working Hours'!$C$9),1,0))</f>
        <v/>
      </c>
    </row>
    <row r="15814">
      <c r="A15814" s="11" t="n"/>
      <c r="B15814" s="11" t="n"/>
      <c r="C15814" s="11" t="n"/>
      <c r="E15814" s="12">
        <f>IF($A15814="","",IF(ISNUMBER($A15814),$A15814,IFERROR(DATEVALUE($A15814),"")))</f>
        <v/>
      </c>
      <c r="F15814" s="12">
        <f>IF($B15814="","",IF(ISNUMBER($B15814),HOUR($B15814)*2+MINUTE($B15814)/30,IFERROR(VALUE(LEFT($B15814,FIND(":",$B15814)-1))*2+VALUE(MID($B15814,FIND(":",$B15814)+1,2))/30,"")))</f>
        <v/>
      </c>
      <c r="G15814" s="12">
        <f>IF($E15814="","",IF(WEEKDAY($E15814,2)&lt;6,1,0))</f>
        <v/>
      </c>
      <c r="H15814" s="12">
        <f>IF(OR($E15814="",$F15814=""),"",IF(AND($G15814=1,$F15814&gt;='Working Hours'!$C$8,$F15814&lt;'Working Hours'!$C$9),1,0))</f>
        <v/>
      </c>
    </row>
    <row r="15815">
      <c r="A15815" s="11" t="n"/>
      <c r="B15815" s="11" t="n"/>
      <c r="C15815" s="11" t="n"/>
      <c r="E15815" s="12">
        <f>IF($A15815="","",IF(ISNUMBER($A15815),$A15815,IFERROR(DATEVALUE($A15815),"")))</f>
        <v/>
      </c>
      <c r="F15815" s="12">
        <f>IF($B15815="","",IF(ISNUMBER($B15815),HOUR($B15815)*2+MINUTE($B15815)/30,IFERROR(VALUE(LEFT($B15815,FIND(":",$B15815)-1))*2+VALUE(MID($B15815,FIND(":",$B15815)+1,2))/30,"")))</f>
        <v/>
      </c>
      <c r="G15815" s="12">
        <f>IF($E15815="","",IF(WEEKDAY($E15815,2)&lt;6,1,0))</f>
        <v/>
      </c>
      <c r="H15815" s="12">
        <f>IF(OR($E15815="",$F15815=""),"",IF(AND($G15815=1,$F15815&gt;='Working Hours'!$C$8,$F15815&lt;'Working Hours'!$C$9),1,0))</f>
        <v/>
      </c>
    </row>
    <row r="15816">
      <c r="A15816" s="11" t="n"/>
      <c r="B15816" s="11" t="n"/>
      <c r="C15816" s="11" t="n"/>
      <c r="E15816" s="12">
        <f>IF($A15816="","",IF(ISNUMBER($A15816),$A15816,IFERROR(DATEVALUE($A15816),"")))</f>
        <v/>
      </c>
      <c r="F15816" s="12">
        <f>IF($B15816="","",IF(ISNUMBER($B15816),HOUR($B15816)*2+MINUTE($B15816)/30,IFERROR(VALUE(LEFT($B15816,FIND(":",$B15816)-1))*2+VALUE(MID($B15816,FIND(":",$B15816)+1,2))/30,"")))</f>
        <v/>
      </c>
      <c r="G15816" s="12">
        <f>IF($E15816="","",IF(WEEKDAY($E15816,2)&lt;6,1,0))</f>
        <v/>
      </c>
      <c r="H15816" s="12">
        <f>IF(OR($E15816="",$F15816=""),"",IF(AND($G15816=1,$F15816&gt;='Working Hours'!$C$8,$F15816&lt;'Working Hours'!$C$9),1,0))</f>
        <v/>
      </c>
    </row>
    <row r="15817">
      <c r="A15817" s="11" t="n"/>
      <c r="B15817" s="11" t="n"/>
      <c r="C15817" s="11" t="n"/>
      <c r="E15817" s="12">
        <f>IF($A15817="","",IF(ISNUMBER($A15817),$A15817,IFERROR(DATEVALUE($A15817),"")))</f>
        <v/>
      </c>
      <c r="F15817" s="12">
        <f>IF($B15817="","",IF(ISNUMBER($B15817),HOUR($B15817)*2+MINUTE($B15817)/30,IFERROR(VALUE(LEFT($B15817,FIND(":",$B15817)-1))*2+VALUE(MID($B15817,FIND(":",$B15817)+1,2))/30,"")))</f>
        <v/>
      </c>
      <c r="G15817" s="12">
        <f>IF($E15817="","",IF(WEEKDAY($E15817,2)&lt;6,1,0))</f>
        <v/>
      </c>
      <c r="H15817" s="12">
        <f>IF(OR($E15817="",$F15817=""),"",IF(AND($G15817=1,$F15817&gt;='Working Hours'!$C$8,$F15817&lt;'Working Hours'!$C$9),1,0))</f>
        <v/>
      </c>
    </row>
    <row r="15818">
      <c r="A15818" s="11" t="n"/>
      <c r="B15818" s="11" t="n"/>
      <c r="C15818" s="11" t="n"/>
      <c r="E15818" s="12">
        <f>IF($A15818="","",IF(ISNUMBER($A15818),$A15818,IFERROR(DATEVALUE($A15818),"")))</f>
        <v/>
      </c>
      <c r="F15818" s="12">
        <f>IF($B15818="","",IF(ISNUMBER($B15818),HOUR($B15818)*2+MINUTE($B15818)/30,IFERROR(VALUE(LEFT($B15818,FIND(":",$B15818)-1))*2+VALUE(MID($B15818,FIND(":",$B15818)+1,2))/30,"")))</f>
        <v/>
      </c>
      <c r="G15818" s="12">
        <f>IF($E15818="","",IF(WEEKDAY($E15818,2)&lt;6,1,0))</f>
        <v/>
      </c>
      <c r="H15818" s="12">
        <f>IF(OR($E15818="",$F15818=""),"",IF(AND($G15818=1,$F15818&gt;='Working Hours'!$C$8,$F15818&lt;'Working Hours'!$C$9),1,0))</f>
        <v/>
      </c>
    </row>
    <row r="15819">
      <c r="A15819" s="11" t="n"/>
      <c r="B15819" s="11" t="n"/>
      <c r="C15819" s="11" t="n"/>
      <c r="E15819" s="12">
        <f>IF($A15819="","",IF(ISNUMBER($A15819),$A15819,IFERROR(DATEVALUE($A15819),"")))</f>
        <v/>
      </c>
      <c r="F15819" s="12">
        <f>IF($B15819="","",IF(ISNUMBER($B15819),HOUR($B15819)*2+MINUTE($B15819)/30,IFERROR(VALUE(LEFT($B15819,FIND(":",$B15819)-1))*2+VALUE(MID($B15819,FIND(":",$B15819)+1,2))/30,"")))</f>
        <v/>
      </c>
      <c r="G15819" s="12">
        <f>IF($E15819="","",IF(WEEKDAY($E15819,2)&lt;6,1,0))</f>
        <v/>
      </c>
      <c r="H15819" s="12">
        <f>IF(OR($E15819="",$F15819=""),"",IF(AND($G15819=1,$F15819&gt;='Working Hours'!$C$8,$F15819&lt;'Working Hours'!$C$9),1,0))</f>
        <v/>
      </c>
    </row>
    <row r="15820">
      <c r="A15820" s="11" t="n"/>
      <c r="B15820" s="11" t="n"/>
      <c r="C15820" s="11" t="n"/>
      <c r="E15820" s="12">
        <f>IF($A15820="","",IF(ISNUMBER($A15820),$A15820,IFERROR(DATEVALUE($A15820),"")))</f>
        <v/>
      </c>
      <c r="F15820" s="12">
        <f>IF($B15820="","",IF(ISNUMBER($B15820),HOUR($B15820)*2+MINUTE($B15820)/30,IFERROR(VALUE(LEFT($B15820,FIND(":",$B15820)-1))*2+VALUE(MID($B15820,FIND(":",$B15820)+1,2))/30,"")))</f>
        <v/>
      </c>
      <c r="G15820" s="12">
        <f>IF($E15820="","",IF(WEEKDAY($E15820,2)&lt;6,1,0))</f>
        <v/>
      </c>
      <c r="H15820" s="12">
        <f>IF(OR($E15820="",$F15820=""),"",IF(AND($G15820=1,$F15820&gt;='Working Hours'!$C$8,$F15820&lt;'Working Hours'!$C$9),1,0))</f>
        <v/>
      </c>
    </row>
    <row r="15821">
      <c r="A15821" s="11" t="n"/>
      <c r="B15821" s="11" t="n"/>
      <c r="C15821" s="11" t="n"/>
      <c r="E15821" s="12">
        <f>IF($A15821="","",IF(ISNUMBER($A15821),$A15821,IFERROR(DATEVALUE($A15821),"")))</f>
        <v/>
      </c>
      <c r="F15821" s="12">
        <f>IF($B15821="","",IF(ISNUMBER($B15821),HOUR($B15821)*2+MINUTE($B15821)/30,IFERROR(VALUE(LEFT($B15821,FIND(":",$B15821)-1))*2+VALUE(MID($B15821,FIND(":",$B15821)+1,2))/30,"")))</f>
        <v/>
      </c>
      <c r="G15821" s="12">
        <f>IF($E15821="","",IF(WEEKDAY($E15821,2)&lt;6,1,0))</f>
        <v/>
      </c>
      <c r="H15821" s="12">
        <f>IF(OR($E15821="",$F15821=""),"",IF(AND($G15821=1,$F15821&gt;='Working Hours'!$C$8,$F15821&lt;'Working Hours'!$C$9),1,0))</f>
        <v/>
      </c>
    </row>
    <row r="15822">
      <c r="A15822" s="11" t="n"/>
      <c r="B15822" s="11" t="n"/>
      <c r="C15822" s="11" t="n"/>
      <c r="E15822" s="12">
        <f>IF($A15822="","",IF(ISNUMBER($A15822),$A15822,IFERROR(DATEVALUE($A15822),"")))</f>
        <v/>
      </c>
      <c r="F15822" s="12">
        <f>IF($B15822="","",IF(ISNUMBER($B15822),HOUR($B15822)*2+MINUTE($B15822)/30,IFERROR(VALUE(LEFT($B15822,FIND(":",$B15822)-1))*2+VALUE(MID($B15822,FIND(":",$B15822)+1,2))/30,"")))</f>
        <v/>
      </c>
      <c r="G15822" s="12">
        <f>IF($E15822="","",IF(WEEKDAY($E15822,2)&lt;6,1,0))</f>
        <v/>
      </c>
      <c r="H15822" s="12">
        <f>IF(OR($E15822="",$F15822=""),"",IF(AND($G15822=1,$F15822&gt;='Working Hours'!$C$8,$F15822&lt;'Working Hours'!$C$9),1,0))</f>
        <v/>
      </c>
    </row>
    <row r="15823">
      <c r="A15823" s="11" t="n"/>
      <c r="B15823" s="11" t="n"/>
      <c r="C15823" s="11" t="n"/>
      <c r="E15823" s="12">
        <f>IF($A15823="","",IF(ISNUMBER($A15823),$A15823,IFERROR(DATEVALUE($A15823),"")))</f>
        <v/>
      </c>
      <c r="F15823" s="12">
        <f>IF($B15823="","",IF(ISNUMBER($B15823),HOUR($B15823)*2+MINUTE($B15823)/30,IFERROR(VALUE(LEFT($B15823,FIND(":",$B15823)-1))*2+VALUE(MID($B15823,FIND(":",$B15823)+1,2))/30,"")))</f>
        <v/>
      </c>
      <c r="G15823" s="12">
        <f>IF($E15823="","",IF(WEEKDAY($E15823,2)&lt;6,1,0))</f>
        <v/>
      </c>
      <c r="H15823" s="12">
        <f>IF(OR($E15823="",$F15823=""),"",IF(AND($G15823=1,$F15823&gt;='Working Hours'!$C$8,$F15823&lt;'Working Hours'!$C$9),1,0))</f>
        <v/>
      </c>
    </row>
    <row r="15824">
      <c r="A15824" s="11" t="n"/>
      <c r="B15824" s="11" t="n"/>
      <c r="C15824" s="11" t="n"/>
      <c r="E15824" s="12">
        <f>IF($A15824="","",IF(ISNUMBER($A15824),$A15824,IFERROR(DATEVALUE($A15824),"")))</f>
        <v/>
      </c>
      <c r="F15824" s="12">
        <f>IF($B15824="","",IF(ISNUMBER($B15824),HOUR($B15824)*2+MINUTE($B15824)/30,IFERROR(VALUE(LEFT($B15824,FIND(":",$B15824)-1))*2+VALUE(MID($B15824,FIND(":",$B15824)+1,2))/30,"")))</f>
        <v/>
      </c>
      <c r="G15824" s="12">
        <f>IF($E15824="","",IF(WEEKDAY($E15824,2)&lt;6,1,0))</f>
        <v/>
      </c>
      <c r="H15824" s="12">
        <f>IF(OR($E15824="",$F15824=""),"",IF(AND($G15824=1,$F15824&gt;='Working Hours'!$C$8,$F15824&lt;'Working Hours'!$C$9),1,0))</f>
        <v/>
      </c>
    </row>
    <row r="15825">
      <c r="A15825" s="11" t="n"/>
      <c r="B15825" s="11" t="n"/>
      <c r="C15825" s="11" t="n"/>
      <c r="E15825" s="12">
        <f>IF($A15825="","",IF(ISNUMBER($A15825),$A15825,IFERROR(DATEVALUE($A15825),"")))</f>
        <v/>
      </c>
      <c r="F15825" s="12">
        <f>IF($B15825="","",IF(ISNUMBER($B15825),HOUR($B15825)*2+MINUTE($B15825)/30,IFERROR(VALUE(LEFT($B15825,FIND(":",$B15825)-1))*2+VALUE(MID($B15825,FIND(":",$B15825)+1,2))/30,"")))</f>
        <v/>
      </c>
      <c r="G15825" s="12">
        <f>IF($E15825="","",IF(WEEKDAY($E15825,2)&lt;6,1,0))</f>
        <v/>
      </c>
      <c r="H15825" s="12">
        <f>IF(OR($E15825="",$F15825=""),"",IF(AND($G15825=1,$F15825&gt;='Working Hours'!$C$8,$F15825&lt;'Working Hours'!$C$9),1,0))</f>
        <v/>
      </c>
    </row>
    <row r="15826">
      <c r="A15826" s="11" t="n"/>
      <c r="B15826" s="11" t="n"/>
      <c r="C15826" s="11" t="n"/>
      <c r="E15826" s="12">
        <f>IF($A15826="","",IF(ISNUMBER($A15826),$A15826,IFERROR(DATEVALUE($A15826),"")))</f>
        <v/>
      </c>
      <c r="F15826" s="12">
        <f>IF($B15826="","",IF(ISNUMBER($B15826),HOUR($B15826)*2+MINUTE($B15826)/30,IFERROR(VALUE(LEFT($B15826,FIND(":",$B15826)-1))*2+VALUE(MID($B15826,FIND(":",$B15826)+1,2))/30,"")))</f>
        <v/>
      </c>
      <c r="G15826" s="12">
        <f>IF($E15826="","",IF(WEEKDAY($E15826,2)&lt;6,1,0))</f>
        <v/>
      </c>
      <c r="H15826" s="12">
        <f>IF(OR($E15826="",$F15826=""),"",IF(AND($G15826=1,$F15826&gt;='Working Hours'!$C$8,$F15826&lt;'Working Hours'!$C$9),1,0))</f>
        <v/>
      </c>
    </row>
    <row r="15827">
      <c r="A15827" s="11" t="n"/>
      <c r="B15827" s="11" t="n"/>
      <c r="C15827" s="11" t="n"/>
      <c r="E15827" s="12">
        <f>IF($A15827="","",IF(ISNUMBER($A15827),$A15827,IFERROR(DATEVALUE($A15827),"")))</f>
        <v/>
      </c>
      <c r="F15827" s="12">
        <f>IF($B15827="","",IF(ISNUMBER($B15827),HOUR($B15827)*2+MINUTE($B15827)/30,IFERROR(VALUE(LEFT($B15827,FIND(":",$B15827)-1))*2+VALUE(MID($B15827,FIND(":",$B15827)+1,2))/30,"")))</f>
        <v/>
      </c>
      <c r="G15827" s="12">
        <f>IF($E15827="","",IF(WEEKDAY($E15827,2)&lt;6,1,0))</f>
        <v/>
      </c>
      <c r="H15827" s="12">
        <f>IF(OR($E15827="",$F15827=""),"",IF(AND($G15827=1,$F15827&gt;='Working Hours'!$C$8,$F15827&lt;'Working Hours'!$C$9),1,0))</f>
        <v/>
      </c>
    </row>
    <row r="15828">
      <c r="A15828" s="11" t="n"/>
      <c r="B15828" s="11" t="n"/>
      <c r="C15828" s="11" t="n"/>
      <c r="E15828" s="12">
        <f>IF($A15828="","",IF(ISNUMBER($A15828),$A15828,IFERROR(DATEVALUE($A15828),"")))</f>
        <v/>
      </c>
      <c r="F15828" s="12">
        <f>IF($B15828="","",IF(ISNUMBER($B15828),HOUR($B15828)*2+MINUTE($B15828)/30,IFERROR(VALUE(LEFT($B15828,FIND(":",$B15828)-1))*2+VALUE(MID($B15828,FIND(":",$B15828)+1,2))/30,"")))</f>
        <v/>
      </c>
      <c r="G15828" s="12">
        <f>IF($E15828="","",IF(WEEKDAY($E15828,2)&lt;6,1,0))</f>
        <v/>
      </c>
      <c r="H15828" s="12">
        <f>IF(OR($E15828="",$F15828=""),"",IF(AND($G15828=1,$F15828&gt;='Working Hours'!$C$8,$F15828&lt;'Working Hours'!$C$9),1,0))</f>
        <v/>
      </c>
    </row>
    <row r="15829">
      <c r="A15829" s="11" t="n"/>
      <c r="B15829" s="11" t="n"/>
      <c r="C15829" s="11" t="n"/>
      <c r="E15829" s="12">
        <f>IF($A15829="","",IF(ISNUMBER($A15829),$A15829,IFERROR(DATEVALUE($A15829),"")))</f>
        <v/>
      </c>
      <c r="F15829" s="12">
        <f>IF($B15829="","",IF(ISNUMBER($B15829),HOUR($B15829)*2+MINUTE($B15829)/30,IFERROR(VALUE(LEFT($B15829,FIND(":",$B15829)-1))*2+VALUE(MID($B15829,FIND(":",$B15829)+1,2))/30,"")))</f>
        <v/>
      </c>
      <c r="G15829" s="12">
        <f>IF($E15829="","",IF(WEEKDAY($E15829,2)&lt;6,1,0))</f>
        <v/>
      </c>
      <c r="H15829" s="12">
        <f>IF(OR($E15829="",$F15829=""),"",IF(AND($G15829=1,$F15829&gt;='Working Hours'!$C$8,$F15829&lt;'Working Hours'!$C$9),1,0))</f>
        <v/>
      </c>
    </row>
    <row r="15830">
      <c r="A15830" s="11" t="n"/>
      <c r="B15830" s="11" t="n"/>
      <c r="C15830" s="11" t="n"/>
      <c r="E15830" s="12">
        <f>IF($A15830="","",IF(ISNUMBER($A15830),$A15830,IFERROR(DATEVALUE($A15830),"")))</f>
        <v/>
      </c>
      <c r="F15830" s="12">
        <f>IF($B15830="","",IF(ISNUMBER($B15830),HOUR($B15830)*2+MINUTE($B15830)/30,IFERROR(VALUE(LEFT($B15830,FIND(":",$B15830)-1))*2+VALUE(MID($B15830,FIND(":",$B15830)+1,2))/30,"")))</f>
        <v/>
      </c>
      <c r="G15830" s="12">
        <f>IF($E15830="","",IF(WEEKDAY($E15830,2)&lt;6,1,0))</f>
        <v/>
      </c>
      <c r="H15830" s="12">
        <f>IF(OR($E15830="",$F15830=""),"",IF(AND($G15830=1,$F15830&gt;='Working Hours'!$C$8,$F15830&lt;'Working Hours'!$C$9),1,0))</f>
        <v/>
      </c>
    </row>
    <row r="15831">
      <c r="A15831" s="11" t="n"/>
      <c r="B15831" s="11" t="n"/>
      <c r="C15831" s="11" t="n"/>
      <c r="E15831" s="12">
        <f>IF($A15831="","",IF(ISNUMBER($A15831),$A15831,IFERROR(DATEVALUE($A15831),"")))</f>
        <v/>
      </c>
      <c r="F15831" s="12">
        <f>IF($B15831="","",IF(ISNUMBER($B15831),HOUR($B15831)*2+MINUTE($B15831)/30,IFERROR(VALUE(LEFT($B15831,FIND(":",$B15831)-1))*2+VALUE(MID($B15831,FIND(":",$B15831)+1,2))/30,"")))</f>
        <v/>
      </c>
      <c r="G15831" s="12">
        <f>IF($E15831="","",IF(WEEKDAY($E15831,2)&lt;6,1,0))</f>
        <v/>
      </c>
      <c r="H15831" s="12">
        <f>IF(OR($E15831="",$F15831=""),"",IF(AND($G15831=1,$F15831&gt;='Working Hours'!$C$8,$F15831&lt;'Working Hours'!$C$9),1,0))</f>
        <v/>
      </c>
    </row>
    <row r="15832">
      <c r="A15832" s="11" t="n"/>
      <c r="B15832" s="11" t="n"/>
      <c r="C15832" s="11" t="n"/>
      <c r="E15832" s="12">
        <f>IF($A15832="","",IF(ISNUMBER($A15832),$A15832,IFERROR(DATEVALUE($A15832),"")))</f>
        <v/>
      </c>
      <c r="F15832" s="12">
        <f>IF($B15832="","",IF(ISNUMBER($B15832),HOUR($B15832)*2+MINUTE($B15832)/30,IFERROR(VALUE(LEFT($B15832,FIND(":",$B15832)-1))*2+VALUE(MID($B15832,FIND(":",$B15832)+1,2))/30,"")))</f>
        <v/>
      </c>
      <c r="G15832" s="12">
        <f>IF($E15832="","",IF(WEEKDAY($E15832,2)&lt;6,1,0))</f>
        <v/>
      </c>
      <c r="H15832" s="12">
        <f>IF(OR($E15832="",$F15832=""),"",IF(AND($G15832=1,$F15832&gt;='Working Hours'!$C$8,$F15832&lt;'Working Hours'!$C$9),1,0))</f>
        <v/>
      </c>
    </row>
    <row r="15833">
      <c r="A15833" s="11" t="n"/>
      <c r="B15833" s="11" t="n"/>
      <c r="C15833" s="11" t="n"/>
      <c r="E15833" s="12">
        <f>IF($A15833="","",IF(ISNUMBER($A15833),$A15833,IFERROR(DATEVALUE($A15833),"")))</f>
        <v/>
      </c>
      <c r="F15833" s="12">
        <f>IF($B15833="","",IF(ISNUMBER($B15833),HOUR($B15833)*2+MINUTE($B15833)/30,IFERROR(VALUE(LEFT($B15833,FIND(":",$B15833)-1))*2+VALUE(MID($B15833,FIND(":",$B15833)+1,2))/30,"")))</f>
        <v/>
      </c>
      <c r="G15833" s="12">
        <f>IF($E15833="","",IF(WEEKDAY($E15833,2)&lt;6,1,0))</f>
        <v/>
      </c>
      <c r="H15833" s="12">
        <f>IF(OR($E15833="",$F15833=""),"",IF(AND($G15833=1,$F15833&gt;='Working Hours'!$C$8,$F15833&lt;'Working Hours'!$C$9),1,0))</f>
        <v/>
      </c>
    </row>
    <row r="15834">
      <c r="A15834" s="11" t="n"/>
      <c r="B15834" s="11" t="n"/>
      <c r="C15834" s="11" t="n"/>
      <c r="E15834" s="12">
        <f>IF($A15834="","",IF(ISNUMBER($A15834),$A15834,IFERROR(DATEVALUE($A15834),"")))</f>
        <v/>
      </c>
      <c r="F15834" s="12">
        <f>IF($B15834="","",IF(ISNUMBER($B15834),HOUR($B15834)*2+MINUTE($B15834)/30,IFERROR(VALUE(LEFT($B15834,FIND(":",$B15834)-1))*2+VALUE(MID($B15834,FIND(":",$B15834)+1,2))/30,"")))</f>
        <v/>
      </c>
      <c r="G15834" s="12">
        <f>IF($E15834="","",IF(WEEKDAY($E15834,2)&lt;6,1,0))</f>
        <v/>
      </c>
      <c r="H15834" s="12">
        <f>IF(OR($E15834="",$F15834=""),"",IF(AND($G15834=1,$F15834&gt;='Working Hours'!$C$8,$F15834&lt;'Working Hours'!$C$9),1,0))</f>
        <v/>
      </c>
    </row>
    <row r="15835">
      <c r="A15835" s="11" t="n"/>
      <c r="B15835" s="11" t="n"/>
      <c r="C15835" s="11" t="n"/>
      <c r="E15835" s="12">
        <f>IF($A15835="","",IF(ISNUMBER($A15835),$A15835,IFERROR(DATEVALUE($A15835),"")))</f>
        <v/>
      </c>
      <c r="F15835" s="12">
        <f>IF($B15835="","",IF(ISNUMBER($B15835),HOUR($B15835)*2+MINUTE($B15835)/30,IFERROR(VALUE(LEFT($B15835,FIND(":",$B15835)-1))*2+VALUE(MID($B15835,FIND(":",$B15835)+1,2))/30,"")))</f>
        <v/>
      </c>
      <c r="G15835" s="12">
        <f>IF($E15835="","",IF(WEEKDAY($E15835,2)&lt;6,1,0))</f>
        <v/>
      </c>
      <c r="H15835" s="12">
        <f>IF(OR($E15835="",$F15835=""),"",IF(AND($G15835=1,$F15835&gt;='Working Hours'!$C$8,$F15835&lt;'Working Hours'!$C$9),1,0))</f>
        <v/>
      </c>
    </row>
    <row r="15836">
      <c r="A15836" s="11" t="n"/>
      <c r="B15836" s="11" t="n"/>
      <c r="C15836" s="11" t="n"/>
      <c r="E15836" s="12">
        <f>IF($A15836="","",IF(ISNUMBER($A15836),$A15836,IFERROR(DATEVALUE($A15836),"")))</f>
        <v/>
      </c>
      <c r="F15836" s="12">
        <f>IF($B15836="","",IF(ISNUMBER($B15836),HOUR($B15836)*2+MINUTE($B15836)/30,IFERROR(VALUE(LEFT($B15836,FIND(":",$B15836)-1))*2+VALUE(MID($B15836,FIND(":",$B15836)+1,2))/30,"")))</f>
        <v/>
      </c>
      <c r="G15836" s="12">
        <f>IF($E15836="","",IF(WEEKDAY($E15836,2)&lt;6,1,0))</f>
        <v/>
      </c>
      <c r="H15836" s="12">
        <f>IF(OR($E15836="",$F15836=""),"",IF(AND($G15836=1,$F15836&gt;='Working Hours'!$C$8,$F15836&lt;'Working Hours'!$C$9),1,0))</f>
        <v/>
      </c>
    </row>
    <row r="15837">
      <c r="A15837" s="11" t="n"/>
      <c r="B15837" s="11" t="n"/>
      <c r="C15837" s="11" t="n"/>
      <c r="E15837" s="12">
        <f>IF($A15837="","",IF(ISNUMBER($A15837),$A15837,IFERROR(DATEVALUE($A15837),"")))</f>
        <v/>
      </c>
      <c r="F15837" s="12">
        <f>IF($B15837="","",IF(ISNUMBER($B15837),HOUR($B15837)*2+MINUTE($B15837)/30,IFERROR(VALUE(LEFT($B15837,FIND(":",$B15837)-1))*2+VALUE(MID($B15837,FIND(":",$B15837)+1,2))/30,"")))</f>
        <v/>
      </c>
      <c r="G15837" s="12">
        <f>IF($E15837="","",IF(WEEKDAY($E15837,2)&lt;6,1,0))</f>
        <v/>
      </c>
      <c r="H15837" s="12">
        <f>IF(OR($E15837="",$F15837=""),"",IF(AND($G15837=1,$F15837&gt;='Working Hours'!$C$8,$F15837&lt;'Working Hours'!$C$9),1,0))</f>
        <v/>
      </c>
    </row>
    <row r="15838">
      <c r="A15838" s="11" t="n"/>
      <c r="B15838" s="11" t="n"/>
      <c r="C15838" s="11" t="n"/>
      <c r="E15838" s="12">
        <f>IF($A15838="","",IF(ISNUMBER($A15838),$A15838,IFERROR(DATEVALUE($A15838),"")))</f>
        <v/>
      </c>
      <c r="F15838" s="12">
        <f>IF($B15838="","",IF(ISNUMBER($B15838),HOUR($B15838)*2+MINUTE($B15838)/30,IFERROR(VALUE(LEFT($B15838,FIND(":",$B15838)-1))*2+VALUE(MID($B15838,FIND(":",$B15838)+1,2))/30,"")))</f>
        <v/>
      </c>
      <c r="G15838" s="12">
        <f>IF($E15838="","",IF(WEEKDAY($E15838,2)&lt;6,1,0))</f>
        <v/>
      </c>
      <c r="H15838" s="12">
        <f>IF(OR($E15838="",$F15838=""),"",IF(AND($G15838=1,$F15838&gt;='Working Hours'!$C$8,$F15838&lt;'Working Hours'!$C$9),1,0))</f>
        <v/>
      </c>
    </row>
    <row r="15839">
      <c r="A15839" s="11" t="n"/>
      <c r="B15839" s="11" t="n"/>
      <c r="C15839" s="11" t="n"/>
      <c r="E15839" s="12">
        <f>IF($A15839="","",IF(ISNUMBER($A15839),$A15839,IFERROR(DATEVALUE($A15839),"")))</f>
        <v/>
      </c>
      <c r="F15839" s="12">
        <f>IF($B15839="","",IF(ISNUMBER($B15839),HOUR($B15839)*2+MINUTE($B15839)/30,IFERROR(VALUE(LEFT($B15839,FIND(":",$B15839)-1))*2+VALUE(MID($B15839,FIND(":",$B15839)+1,2))/30,"")))</f>
        <v/>
      </c>
      <c r="G15839" s="12">
        <f>IF($E15839="","",IF(WEEKDAY($E15839,2)&lt;6,1,0))</f>
        <v/>
      </c>
      <c r="H15839" s="12">
        <f>IF(OR($E15839="",$F15839=""),"",IF(AND($G15839=1,$F15839&gt;='Working Hours'!$C$8,$F15839&lt;'Working Hours'!$C$9),1,0))</f>
        <v/>
      </c>
    </row>
    <row r="15840">
      <c r="A15840" s="11" t="n"/>
      <c r="B15840" s="11" t="n"/>
      <c r="C15840" s="11" t="n"/>
      <c r="E15840" s="12">
        <f>IF($A15840="","",IF(ISNUMBER($A15840),$A15840,IFERROR(DATEVALUE($A15840),"")))</f>
        <v/>
      </c>
      <c r="F15840" s="12">
        <f>IF($B15840="","",IF(ISNUMBER($B15840),HOUR($B15840)*2+MINUTE($B15840)/30,IFERROR(VALUE(LEFT($B15840,FIND(":",$B15840)-1))*2+VALUE(MID($B15840,FIND(":",$B15840)+1,2))/30,"")))</f>
        <v/>
      </c>
      <c r="G15840" s="12">
        <f>IF($E15840="","",IF(WEEKDAY($E15840,2)&lt;6,1,0))</f>
        <v/>
      </c>
      <c r="H15840" s="12">
        <f>IF(OR($E15840="",$F15840=""),"",IF(AND($G15840=1,$F15840&gt;='Working Hours'!$C$8,$F15840&lt;'Working Hours'!$C$9),1,0))</f>
        <v/>
      </c>
    </row>
    <row r="15841">
      <c r="A15841" s="11" t="n"/>
      <c r="B15841" s="11" t="n"/>
      <c r="C15841" s="11" t="n"/>
      <c r="E15841" s="12">
        <f>IF($A15841="","",IF(ISNUMBER($A15841),$A15841,IFERROR(DATEVALUE($A15841),"")))</f>
        <v/>
      </c>
      <c r="F15841" s="12">
        <f>IF($B15841="","",IF(ISNUMBER($B15841),HOUR($B15841)*2+MINUTE($B15841)/30,IFERROR(VALUE(LEFT($B15841,FIND(":",$B15841)-1))*2+VALUE(MID($B15841,FIND(":",$B15841)+1,2))/30,"")))</f>
        <v/>
      </c>
      <c r="G15841" s="12">
        <f>IF($E15841="","",IF(WEEKDAY($E15841,2)&lt;6,1,0))</f>
        <v/>
      </c>
      <c r="H15841" s="12">
        <f>IF(OR($E15841="",$F15841=""),"",IF(AND($G15841=1,$F15841&gt;='Working Hours'!$C$8,$F15841&lt;'Working Hours'!$C$9),1,0))</f>
        <v/>
      </c>
    </row>
    <row r="15842">
      <c r="A15842" s="11" t="n"/>
      <c r="B15842" s="11" t="n"/>
      <c r="C15842" s="11" t="n"/>
      <c r="E15842" s="12">
        <f>IF($A15842="","",IF(ISNUMBER($A15842),$A15842,IFERROR(DATEVALUE($A15842),"")))</f>
        <v/>
      </c>
      <c r="F15842" s="12">
        <f>IF($B15842="","",IF(ISNUMBER($B15842),HOUR($B15842)*2+MINUTE($B15842)/30,IFERROR(VALUE(LEFT($B15842,FIND(":",$B15842)-1))*2+VALUE(MID($B15842,FIND(":",$B15842)+1,2))/30,"")))</f>
        <v/>
      </c>
      <c r="G15842" s="12">
        <f>IF($E15842="","",IF(WEEKDAY($E15842,2)&lt;6,1,0))</f>
        <v/>
      </c>
      <c r="H15842" s="12">
        <f>IF(OR($E15842="",$F15842=""),"",IF(AND($G15842=1,$F15842&gt;='Working Hours'!$C$8,$F15842&lt;'Working Hours'!$C$9),1,0))</f>
        <v/>
      </c>
    </row>
    <row r="15843">
      <c r="A15843" s="11" t="n"/>
      <c r="B15843" s="11" t="n"/>
      <c r="C15843" s="11" t="n"/>
      <c r="E15843" s="12">
        <f>IF($A15843="","",IF(ISNUMBER($A15843),$A15843,IFERROR(DATEVALUE($A15843),"")))</f>
        <v/>
      </c>
      <c r="F15843" s="12">
        <f>IF($B15843="","",IF(ISNUMBER($B15843),HOUR($B15843)*2+MINUTE($B15843)/30,IFERROR(VALUE(LEFT($B15843,FIND(":",$B15843)-1))*2+VALUE(MID($B15843,FIND(":",$B15843)+1,2))/30,"")))</f>
        <v/>
      </c>
      <c r="G15843" s="12">
        <f>IF($E15843="","",IF(WEEKDAY($E15843,2)&lt;6,1,0))</f>
        <v/>
      </c>
      <c r="H15843" s="12">
        <f>IF(OR($E15843="",$F15843=""),"",IF(AND($G15843=1,$F15843&gt;='Working Hours'!$C$8,$F15843&lt;'Working Hours'!$C$9),1,0))</f>
        <v/>
      </c>
    </row>
    <row r="15844">
      <c r="A15844" s="11" t="n"/>
      <c r="B15844" s="11" t="n"/>
      <c r="C15844" s="11" t="n"/>
      <c r="E15844" s="12">
        <f>IF($A15844="","",IF(ISNUMBER($A15844),$A15844,IFERROR(DATEVALUE($A15844),"")))</f>
        <v/>
      </c>
      <c r="F15844" s="12">
        <f>IF($B15844="","",IF(ISNUMBER($B15844),HOUR($B15844)*2+MINUTE($B15844)/30,IFERROR(VALUE(LEFT($B15844,FIND(":",$B15844)-1))*2+VALUE(MID($B15844,FIND(":",$B15844)+1,2))/30,"")))</f>
        <v/>
      </c>
      <c r="G15844" s="12">
        <f>IF($E15844="","",IF(WEEKDAY($E15844,2)&lt;6,1,0))</f>
        <v/>
      </c>
      <c r="H15844" s="12">
        <f>IF(OR($E15844="",$F15844=""),"",IF(AND($G15844=1,$F15844&gt;='Working Hours'!$C$8,$F15844&lt;'Working Hours'!$C$9),1,0))</f>
        <v/>
      </c>
    </row>
    <row r="15845">
      <c r="A15845" s="11" t="n"/>
      <c r="B15845" s="11" t="n"/>
      <c r="C15845" s="11" t="n"/>
      <c r="E15845" s="12">
        <f>IF($A15845="","",IF(ISNUMBER($A15845),$A15845,IFERROR(DATEVALUE($A15845),"")))</f>
        <v/>
      </c>
      <c r="F15845" s="12">
        <f>IF($B15845="","",IF(ISNUMBER($B15845),HOUR($B15845)*2+MINUTE($B15845)/30,IFERROR(VALUE(LEFT($B15845,FIND(":",$B15845)-1))*2+VALUE(MID($B15845,FIND(":",$B15845)+1,2))/30,"")))</f>
        <v/>
      </c>
      <c r="G15845" s="12">
        <f>IF($E15845="","",IF(WEEKDAY($E15845,2)&lt;6,1,0))</f>
        <v/>
      </c>
      <c r="H15845" s="12">
        <f>IF(OR($E15845="",$F15845=""),"",IF(AND($G15845=1,$F15845&gt;='Working Hours'!$C$8,$F15845&lt;'Working Hours'!$C$9),1,0))</f>
        <v/>
      </c>
    </row>
    <row r="15846">
      <c r="A15846" s="11" t="n"/>
      <c r="B15846" s="11" t="n"/>
      <c r="C15846" s="11" t="n"/>
      <c r="E15846" s="12">
        <f>IF($A15846="","",IF(ISNUMBER($A15846),$A15846,IFERROR(DATEVALUE($A15846),"")))</f>
        <v/>
      </c>
      <c r="F15846" s="12">
        <f>IF($B15846="","",IF(ISNUMBER($B15846),HOUR($B15846)*2+MINUTE($B15846)/30,IFERROR(VALUE(LEFT($B15846,FIND(":",$B15846)-1))*2+VALUE(MID($B15846,FIND(":",$B15846)+1,2))/30,"")))</f>
        <v/>
      </c>
      <c r="G15846" s="12">
        <f>IF($E15846="","",IF(WEEKDAY($E15846,2)&lt;6,1,0))</f>
        <v/>
      </c>
      <c r="H15846" s="12">
        <f>IF(OR($E15846="",$F15846=""),"",IF(AND($G15846=1,$F15846&gt;='Working Hours'!$C$8,$F15846&lt;'Working Hours'!$C$9),1,0))</f>
        <v/>
      </c>
    </row>
    <row r="15847">
      <c r="A15847" s="11" t="n"/>
      <c r="B15847" s="11" t="n"/>
      <c r="C15847" s="11" t="n"/>
      <c r="E15847" s="12">
        <f>IF($A15847="","",IF(ISNUMBER($A15847),$A15847,IFERROR(DATEVALUE($A15847),"")))</f>
        <v/>
      </c>
      <c r="F15847" s="12">
        <f>IF($B15847="","",IF(ISNUMBER($B15847),HOUR($B15847)*2+MINUTE($B15847)/30,IFERROR(VALUE(LEFT($B15847,FIND(":",$B15847)-1))*2+VALUE(MID($B15847,FIND(":",$B15847)+1,2))/30,"")))</f>
        <v/>
      </c>
      <c r="G15847" s="12">
        <f>IF($E15847="","",IF(WEEKDAY($E15847,2)&lt;6,1,0))</f>
        <v/>
      </c>
      <c r="H15847" s="12">
        <f>IF(OR($E15847="",$F15847=""),"",IF(AND($G15847=1,$F15847&gt;='Working Hours'!$C$8,$F15847&lt;'Working Hours'!$C$9),1,0))</f>
        <v/>
      </c>
    </row>
    <row r="15848">
      <c r="A15848" s="11" t="n"/>
      <c r="B15848" s="11" t="n"/>
      <c r="C15848" s="11" t="n"/>
      <c r="E15848" s="12">
        <f>IF($A15848="","",IF(ISNUMBER($A15848),$A15848,IFERROR(DATEVALUE($A15848),"")))</f>
        <v/>
      </c>
      <c r="F15848" s="12">
        <f>IF($B15848="","",IF(ISNUMBER($B15848),HOUR($B15848)*2+MINUTE($B15848)/30,IFERROR(VALUE(LEFT($B15848,FIND(":",$B15848)-1))*2+VALUE(MID($B15848,FIND(":",$B15848)+1,2))/30,"")))</f>
        <v/>
      </c>
      <c r="G15848" s="12">
        <f>IF($E15848="","",IF(WEEKDAY($E15848,2)&lt;6,1,0))</f>
        <v/>
      </c>
      <c r="H15848" s="12">
        <f>IF(OR($E15848="",$F15848=""),"",IF(AND($G15848=1,$F15848&gt;='Working Hours'!$C$8,$F15848&lt;'Working Hours'!$C$9),1,0))</f>
        <v/>
      </c>
    </row>
    <row r="15849">
      <c r="A15849" s="11" t="n"/>
      <c r="B15849" s="11" t="n"/>
      <c r="C15849" s="11" t="n"/>
      <c r="E15849" s="12">
        <f>IF($A15849="","",IF(ISNUMBER($A15849),$A15849,IFERROR(DATEVALUE($A15849),"")))</f>
        <v/>
      </c>
      <c r="F15849" s="12">
        <f>IF($B15849="","",IF(ISNUMBER($B15849),HOUR($B15849)*2+MINUTE($B15849)/30,IFERROR(VALUE(LEFT($B15849,FIND(":",$B15849)-1))*2+VALUE(MID($B15849,FIND(":",$B15849)+1,2))/30,"")))</f>
        <v/>
      </c>
      <c r="G15849" s="12">
        <f>IF($E15849="","",IF(WEEKDAY($E15849,2)&lt;6,1,0))</f>
        <v/>
      </c>
      <c r="H15849" s="12">
        <f>IF(OR($E15849="",$F15849=""),"",IF(AND($G15849=1,$F15849&gt;='Working Hours'!$C$8,$F15849&lt;'Working Hours'!$C$9),1,0))</f>
        <v/>
      </c>
    </row>
    <row r="15850">
      <c r="A15850" s="11" t="n"/>
      <c r="B15850" s="11" t="n"/>
      <c r="C15850" s="11" t="n"/>
      <c r="E15850" s="12">
        <f>IF($A15850="","",IF(ISNUMBER($A15850),$A15850,IFERROR(DATEVALUE($A15850),"")))</f>
        <v/>
      </c>
      <c r="F15850" s="12">
        <f>IF($B15850="","",IF(ISNUMBER($B15850),HOUR($B15850)*2+MINUTE($B15850)/30,IFERROR(VALUE(LEFT($B15850,FIND(":",$B15850)-1))*2+VALUE(MID($B15850,FIND(":",$B15850)+1,2))/30,"")))</f>
        <v/>
      </c>
      <c r="G15850" s="12">
        <f>IF($E15850="","",IF(WEEKDAY($E15850,2)&lt;6,1,0))</f>
        <v/>
      </c>
      <c r="H15850" s="12">
        <f>IF(OR($E15850="",$F15850=""),"",IF(AND($G15850=1,$F15850&gt;='Working Hours'!$C$8,$F15850&lt;'Working Hours'!$C$9),1,0))</f>
        <v/>
      </c>
    </row>
    <row r="15851">
      <c r="A15851" s="11" t="n"/>
      <c r="B15851" s="11" t="n"/>
      <c r="C15851" s="11" t="n"/>
      <c r="E15851" s="12">
        <f>IF($A15851="","",IF(ISNUMBER($A15851),$A15851,IFERROR(DATEVALUE($A15851),"")))</f>
        <v/>
      </c>
      <c r="F15851" s="12">
        <f>IF($B15851="","",IF(ISNUMBER($B15851),HOUR($B15851)*2+MINUTE($B15851)/30,IFERROR(VALUE(LEFT($B15851,FIND(":",$B15851)-1))*2+VALUE(MID($B15851,FIND(":",$B15851)+1,2))/30,"")))</f>
        <v/>
      </c>
      <c r="G15851" s="12">
        <f>IF($E15851="","",IF(WEEKDAY($E15851,2)&lt;6,1,0))</f>
        <v/>
      </c>
      <c r="H15851" s="12">
        <f>IF(OR($E15851="",$F15851=""),"",IF(AND($G15851=1,$F15851&gt;='Working Hours'!$C$8,$F15851&lt;'Working Hours'!$C$9),1,0))</f>
        <v/>
      </c>
    </row>
    <row r="15852">
      <c r="A15852" s="11" t="n"/>
      <c r="B15852" s="11" t="n"/>
      <c r="C15852" s="11" t="n"/>
      <c r="E15852" s="12">
        <f>IF($A15852="","",IF(ISNUMBER($A15852),$A15852,IFERROR(DATEVALUE($A15852),"")))</f>
        <v/>
      </c>
      <c r="F15852" s="12">
        <f>IF($B15852="","",IF(ISNUMBER($B15852),HOUR($B15852)*2+MINUTE($B15852)/30,IFERROR(VALUE(LEFT($B15852,FIND(":",$B15852)-1))*2+VALUE(MID($B15852,FIND(":",$B15852)+1,2))/30,"")))</f>
        <v/>
      </c>
      <c r="G15852" s="12">
        <f>IF($E15852="","",IF(WEEKDAY($E15852,2)&lt;6,1,0))</f>
        <v/>
      </c>
      <c r="H15852" s="12">
        <f>IF(OR($E15852="",$F15852=""),"",IF(AND($G15852=1,$F15852&gt;='Working Hours'!$C$8,$F15852&lt;'Working Hours'!$C$9),1,0))</f>
        <v/>
      </c>
    </row>
    <row r="15853">
      <c r="A15853" s="11" t="n"/>
      <c r="B15853" s="11" t="n"/>
      <c r="C15853" s="11" t="n"/>
      <c r="E15853" s="12">
        <f>IF($A15853="","",IF(ISNUMBER($A15853),$A15853,IFERROR(DATEVALUE($A15853),"")))</f>
        <v/>
      </c>
      <c r="F15853" s="12">
        <f>IF($B15853="","",IF(ISNUMBER($B15853),HOUR($B15853)*2+MINUTE($B15853)/30,IFERROR(VALUE(LEFT($B15853,FIND(":",$B15853)-1))*2+VALUE(MID($B15853,FIND(":",$B15853)+1,2))/30,"")))</f>
        <v/>
      </c>
      <c r="G15853" s="12">
        <f>IF($E15853="","",IF(WEEKDAY($E15853,2)&lt;6,1,0))</f>
        <v/>
      </c>
      <c r="H15853" s="12">
        <f>IF(OR($E15853="",$F15853=""),"",IF(AND($G15853=1,$F15853&gt;='Working Hours'!$C$8,$F15853&lt;'Working Hours'!$C$9),1,0))</f>
        <v/>
      </c>
    </row>
    <row r="15854">
      <c r="A15854" s="11" t="n"/>
      <c r="B15854" s="11" t="n"/>
      <c r="C15854" s="11" t="n"/>
      <c r="E15854" s="12">
        <f>IF($A15854="","",IF(ISNUMBER($A15854),$A15854,IFERROR(DATEVALUE($A15854),"")))</f>
        <v/>
      </c>
      <c r="F15854" s="12">
        <f>IF($B15854="","",IF(ISNUMBER($B15854),HOUR($B15854)*2+MINUTE($B15854)/30,IFERROR(VALUE(LEFT($B15854,FIND(":",$B15854)-1))*2+VALUE(MID($B15854,FIND(":",$B15854)+1,2))/30,"")))</f>
        <v/>
      </c>
      <c r="G15854" s="12">
        <f>IF($E15854="","",IF(WEEKDAY($E15854,2)&lt;6,1,0))</f>
        <v/>
      </c>
      <c r="H15854" s="12">
        <f>IF(OR($E15854="",$F15854=""),"",IF(AND($G15854=1,$F15854&gt;='Working Hours'!$C$8,$F15854&lt;'Working Hours'!$C$9),1,0))</f>
        <v/>
      </c>
    </row>
    <row r="15855">
      <c r="A15855" s="11" t="n"/>
      <c r="B15855" s="11" t="n"/>
      <c r="C15855" s="11" t="n"/>
      <c r="E15855" s="12">
        <f>IF($A15855="","",IF(ISNUMBER($A15855),$A15855,IFERROR(DATEVALUE($A15855),"")))</f>
        <v/>
      </c>
      <c r="F15855" s="12">
        <f>IF($B15855="","",IF(ISNUMBER($B15855),HOUR($B15855)*2+MINUTE($B15855)/30,IFERROR(VALUE(LEFT($B15855,FIND(":",$B15855)-1))*2+VALUE(MID($B15855,FIND(":",$B15855)+1,2))/30,"")))</f>
        <v/>
      </c>
      <c r="G15855" s="12">
        <f>IF($E15855="","",IF(WEEKDAY($E15855,2)&lt;6,1,0))</f>
        <v/>
      </c>
      <c r="H15855" s="12">
        <f>IF(OR($E15855="",$F15855=""),"",IF(AND($G15855=1,$F15855&gt;='Working Hours'!$C$8,$F15855&lt;'Working Hours'!$C$9),1,0))</f>
        <v/>
      </c>
    </row>
    <row r="15856">
      <c r="A15856" s="11" t="n"/>
      <c r="B15856" s="11" t="n"/>
      <c r="C15856" s="11" t="n"/>
      <c r="E15856" s="12">
        <f>IF($A15856="","",IF(ISNUMBER($A15856),$A15856,IFERROR(DATEVALUE($A15856),"")))</f>
        <v/>
      </c>
      <c r="F15856" s="12">
        <f>IF($B15856="","",IF(ISNUMBER($B15856),HOUR($B15856)*2+MINUTE($B15856)/30,IFERROR(VALUE(LEFT($B15856,FIND(":",$B15856)-1))*2+VALUE(MID($B15856,FIND(":",$B15856)+1,2))/30,"")))</f>
        <v/>
      </c>
      <c r="G15856" s="12">
        <f>IF($E15856="","",IF(WEEKDAY($E15856,2)&lt;6,1,0))</f>
        <v/>
      </c>
      <c r="H15856" s="12">
        <f>IF(OR($E15856="",$F15856=""),"",IF(AND($G15856=1,$F15856&gt;='Working Hours'!$C$8,$F15856&lt;'Working Hours'!$C$9),1,0))</f>
        <v/>
      </c>
    </row>
    <row r="15857">
      <c r="A15857" s="11" t="n"/>
      <c r="B15857" s="11" t="n"/>
      <c r="C15857" s="11" t="n"/>
      <c r="E15857" s="12">
        <f>IF($A15857="","",IF(ISNUMBER($A15857),$A15857,IFERROR(DATEVALUE($A15857),"")))</f>
        <v/>
      </c>
      <c r="F15857" s="12">
        <f>IF($B15857="","",IF(ISNUMBER($B15857),HOUR($B15857)*2+MINUTE($B15857)/30,IFERROR(VALUE(LEFT($B15857,FIND(":",$B15857)-1))*2+VALUE(MID($B15857,FIND(":",$B15857)+1,2))/30,"")))</f>
        <v/>
      </c>
      <c r="G15857" s="12">
        <f>IF($E15857="","",IF(WEEKDAY($E15857,2)&lt;6,1,0))</f>
        <v/>
      </c>
      <c r="H15857" s="12">
        <f>IF(OR($E15857="",$F15857=""),"",IF(AND($G15857=1,$F15857&gt;='Working Hours'!$C$8,$F15857&lt;'Working Hours'!$C$9),1,0))</f>
        <v/>
      </c>
    </row>
    <row r="15858">
      <c r="A15858" s="11" t="n"/>
      <c r="B15858" s="11" t="n"/>
      <c r="C15858" s="11" t="n"/>
      <c r="E15858" s="12">
        <f>IF($A15858="","",IF(ISNUMBER($A15858),$A15858,IFERROR(DATEVALUE($A15858),"")))</f>
        <v/>
      </c>
      <c r="F15858" s="12">
        <f>IF($B15858="","",IF(ISNUMBER($B15858),HOUR($B15858)*2+MINUTE($B15858)/30,IFERROR(VALUE(LEFT($B15858,FIND(":",$B15858)-1))*2+VALUE(MID($B15858,FIND(":",$B15858)+1,2))/30,"")))</f>
        <v/>
      </c>
      <c r="G15858" s="12">
        <f>IF($E15858="","",IF(WEEKDAY($E15858,2)&lt;6,1,0))</f>
        <v/>
      </c>
      <c r="H15858" s="12">
        <f>IF(OR($E15858="",$F15858=""),"",IF(AND($G15858=1,$F15858&gt;='Working Hours'!$C$8,$F15858&lt;'Working Hours'!$C$9),1,0))</f>
        <v/>
      </c>
    </row>
    <row r="15859">
      <c r="A15859" s="11" t="n"/>
      <c r="B15859" s="11" t="n"/>
      <c r="C15859" s="11" t="n"/>
      <c r="E15859" s="12">
        <f>IF($A15859="","",IF(ISNUMBER($A15859),$A15859,IFERROR(DATEVALUE($A15859),"")))</f>
        <v/>
      </c>
      <c r="F15859" s="12">
        <f>IF($B15859="","",IF(ISNUMBER($B15859),HOUR($B15859)*2+MINUTE($B15859)/30,IFERROR(VALUE(LEFT($B15859,FIND(":",$B15859)-1))*2+VALUE(MID($B15859,FIND(":",$B15859)+1,2))/30,"")))</f>
        <v/>
      </c>
      <c r="G15859" s="12">
        <f>IF($E15859="","",IF(WEEKDAY($E15859,2)&lt;6,1,0))</f>
        <v/>
      </c>
      <c r="H15859" s="12">
        <f>IF(OR($E15859="",$F15859=""),"",IF(AND($G15859=1,$F15859&gt;='Working Hours'!$C$8,$F15859&lt;'Working Hours'!$C$9),1,0))</f>
        <v/>
      </c>
    </row>
    <row r="15860">
      <c r="A15860" s="11" t="n"/>
      <c r="B15860" s="11" t="n"/>
      <c r="C15860" s="11" t="n"/>
      <c r="E15860" s="12">
        <f>IF($A15860="","",IF(ISNUMBER($A15860),$A15860,IFERROR(DATEVALUE($A15860),"")))</f>
        <v/>
      </c>
      <c r="F15860" s="12">
        <f>IF($B15860="","",IF(ISNUMBER($B15860),HOUR($B15860)*2+MINUTE($B15860)/30,IFERROR(VALUE(LEFT($B15860,FIND(":",$B15860)-1))*2+VALUE(MID($B15860,FIND(":",$B15860)+1,2))/30,"")))</f>
        <v/>
      </c>
      <c r="G15860" s="12">
        <f>IF($E15860="","",IF(WEEKDAY($E15860,2)&lt;6,1,0))</f>
        <v/>
      </c>
      <c r="H15860" s="12">
        <f>IF(OR($E15860="",$F15860=""),"",IF(AND($G15860=1,$F15860&gt;='Working Hours'!$C$8,$F15860&lt;'Working Hours'!$C$9),1,0))</f>
        <v/>
      </c>
    </row>
    <row r="15861">
      <c r="A15861" s="11" t="n"/>
      <c r="B15861" s="11" t="n"/>
      <c r="C15861" s="11" t="n"/>
      <c r="E15861" s="12">
        <f>IF($A15861="","",IF(ISNUMBER($A15861),$A15861,IFERROR(DATEVALUE($A15861),"")))</f>
        <v/>
      </c>
      <c r="F15861" s="12">
        <f>IF($B15861="","",IF(ISNUMBER($B15861),HOUR($B15861)*2+MINUTE($B15861)/30,IFERROR(VALUE(LEFT($B15861,FIND(":",$B15861)-1))*2+VALUE(MID($B15861,FIND(":",$B15861)+1,2))/30,"")))</f>
        <v/>
      </c>
      <c r="G15861" s="12">
        <f>IF($E15861="","",IF(WEEKDAY($E15861,2)&lt;6,1,0))</f>
        <v/>
      </c>
      <c r="H15861" s="12">
        <f>IF(OR($E15861="",$F15861=""),"",IF(AND($G15861=1,$F15861&gt;='Working Hours'!$C$8,$F15861&lt;'Working Hours'!$C$9),1,0))</f>
        <v/>
      </c>
    </row>
    <row r="15862">
      <c r="A15862" s="11" t="n"/>
      <c r="B15862" s="11" t="n"/>
      <c r="C15862" s="11" t="n"/>
      <c r="E15862" s="12">
        <f>IF($A15862="","",IF(ISNUMBER($A15862),$A15862,IFERROR(DATEVALUE($A15862),"")))</f>
        <v/>
      </c>
      <c r="F15862" s="12">
        <f>IF($B15862="","",IF(ISNUMBER($B15862),HOUR($B15862)*2+MINUTE($B15862)/30,IFERROR(VALUE(LEFT($B15862,FIND(":",$B15862)-1))*2+VALUE(MID($B15862,FIND(":",$B15862)+1,2))/30,"")))</f>
        <v/>
      </c>
      <c r="G15862" s="12">
        <f>IF($E15862="","",IF(WEEKDAY($E15862,2)&lt;6,1,0))</f>
        <v/>
      </c>
      <c r="H15862" s="12">
        <f>IF(OR($E15862="",$F15862=""),"",IF(AND($G15862=1,$F15862&gt;='Working Hours'!$C$8,$F15862&lt;'Working Hours'!$C$9),1,0))</f>
        <v/>
      </c>
    </row>
    <row r="15863">
      <c r="A15863" s="11" t="n"/>
      <c r="B15863" s="11" t="n"/>
      <c r="C15863" s="11" t="n"/>
      <c r="E15863" s="12">
        <f>IF($A15863="","",IF(ISNUMBER($A15863),$A15863,IFERROR(DATEVALUE($A15863),"")))</f>
        <v/>
      </c>
      <c r="F15863" s="12">
        <f>IF($B15863="","",IF(ISNUMBER($B15863),HOUR($B15863)*2+MINUTE($B15863)/30,IFERROR(VALUE(LEFT($B15863,FIND(":",$B15863)-1))*2+VALUE(MID($B15863,FIND(":",$B15863)+1,2))/30,"")))</f>
        <v/>
      </c>
      <c r="G15863" s="12">
        <f>IF($E15863="","",IF(WEEKDAY($E15863,2)&lt;6,1,0))</f>
        <v/>
      </c>
      <c r="H15863" s="12">
        <f>IF(OR($E15863="",$F15863=""),"",IF(AND($G15863=1,$F15863&gt;='Working Hours'!$C$8,$F15863&lt;'Working Hours'!$C$9),1,0))</f>
        <v/>
      </c>
    </row>
    <row r="15864">
      <c r="A15864" s="11" t="n"/>
      <c r="B15864" s="11" t="n"/>
      <c r="C15864" s="11" t="n"/>
      <c r="E15864" s="12">
        <f>IF($A15864="","",IF(ISNUMBER($A15864),$A15864,IFERROR(DATEVALUE($A15864),"")))</f>
        <v/>
      </c>
      <c r="F15864" s="12">
        <f>IF($B15864="","",IF(ISNUMBER($B15864),HOUR($B15864)*2+MINUTE($B15864)/30,IFERROR(VALUE(LEFT($B15864,FIND(":",$B15864)-1))*2+VALUE(MID($B15864,FIND(":",$B15864)+1,2))/30,"")))</f>
        <v/>
      </c>
      <c r="G15864" s="12">
        <f>IF($E15864="","",IF(WEEKDAY($E15864,2)&lt;6,1,0))</f>
        <v/>
      </c>
      <c r="H15864" s="12">
        <f>IF(OR($E15864="",$F15864=""),"",IF(AND($G15864=1,$F15864&gt;='Working Hours'!$C$8,$F15864&lt;'Working Hours'!$C$9),1,0))</f>
        <v/>
      </c>
    </row>
    <row r="15865">
      <c r="A15865" s="11" t="n"/>
      <c r="B15865" s="11" t="n"/>
      <c r="C15865" s="11" t="n"/>
      <c r="E15865" s="12">
        <f>IF($A15865="","",IF(ISNUMBER($A15865),$A15865,IFERROR(DATEVALUE($A15865),"")))</f>
        <v/>
      </c>
      <c r="F15865" s="12">
        <f>IF($B15865="","",IF(ISNUMBER($B15865),HOUR($B15865)*2+MINUTE($B15865)/30,IFERROR(VALUE(LEFT($B15865,FIND(":",$B15865)-1))*2+VALUE(MID($B15865,FIND(":",$B15865)+1,2))/30,"")))</f>
        <v/>
      </c>
      <c r="G15865" s="12">
        <f>IF($E15865="","",IF(WEEKDAY($E15865,2)&lt;6,1,0))</f>
        <v/>
      </c>
      <c r="H15865" s="12">
        <f>IF(OR($E15865="",$F15865=""),"",IF(AND($G15865=1,$F15865&gt;='Working Hours'!$C$8,$F15865&lt;'Working Hours'!$C$9),1,0))</f>
        <v/>
      </c>
    </row>
    <row r="15866">
      <c r="A15866" s="11" t="n"/>
      <c r="B15866" s="11" t="n"/>
      <c r="C15866" s="11" t="n"/>
      <c r="E15866" s="12">
        <f>IF($A15866="","",IF(ISNUMBER($A15866),$A15866,IFERROR(DATEVALUE($A15866),"")))</f>
        <v/>
      </c>
      <c r="F15866" s="12">
        <f>IF($B15866="","",IF(ISNUMBER($B15866),HOUR($B15866)*2+MINUTE($B15866)/30,IFERROR(VALUE(LEFT($B15866,FIND(":",$B15866)-1))*2+VALUE(MID($B15866,FIND(":",$B15866)+1,2))/30,"")))</f>
        <v/>
      </c>
      <c r="G15866" s="12">
        <f>IF($E15866="","",IF(WEEKDAY($E15866,2)&lt;6,1,0))</f>
        <v/>
      </c>
      <c r="H15866" s="12">
        <f>IF(OR($E15866="",$F15866=""),"",IF(AND($G15866=1,$F15866&gt;='Working Hours'!$C$8,$F15866&lt;'Working Hours'!$C$9),1,0))</f>
        <v/>
      </c>
    </row>
    <row r="15867">
      <c r="A15867" s="11" t="n"/>
      <c r="B15867" s="11" t="n"/>
      <c r="C15867" s="11" t="n"/>
      <c r="E15867" s="12">
        <f>IF($A15867="","",IF(ISNUMBER($A15867),$A15867,IFERROR(DATEVALUE($A15867),"")))</f>
        <v/>
      </c>
      <c r="F15867" s="12">
        <f>IF($B15867="","",IF(ISNUMBER($B15867),HOUR($B15867)*2+MINUTE($B15867)/30,IFERROR(VALUE(LEFT($B15867,FIND(":",$B15867)-1))*2+VALUE(MID($B15867,FIND(":",$B15867)+1,2))/30,"")))</f>
        <v/>
      </c>
      <c r="G15867" s="12">
        <f>IF($E15867="","",IF(WEEKDAY($E15867,2)&lt;6,1,0))</f>
        <v/>
      </c>
      <c r="H15867" s="12">
        <f>IF(OR($E15867="",$F15867=""),"",IF(AND($G15867=1,$F15867&gt;='Working Hours'!$C$8,$F15867&lt;'Working Hours'!$C$9),1,0))</f>
        <v/>
      </c>
    </row>
    <row r="15868">
      <c r="A15868" s="11" t="n"/>
      <c r="B15868" s="11" t="n"/>
      <c r="C15868" s="11" t="n"/>
      <c r="E15868" s="12">
        <f>IF($A15868="","",IF(ISNUMBER($A15868),$A15868,IFERROR(DATEVALUE($A15868),"")))</f>
        <v/>
      </c>
      <c r="F15868" s="12">
        <f>IF($B15868="","",IF(ISNUMBER($B15868),HOUR($B15868)*2+MINUTE($B15868)/30,IFERROR(VALUE(LEFT($B15868,FIND(":",$B15868)-1))*2+VALUE(MID($B15868,FIND(":",$B15868)+1,2))/30,"")))</f>
        <v/>
      </c>
      <c r="G15868" s="12">
        <f>IF($E15868="","",IF(WEEKDAY($E15868,2)&lt;6,1,0))</f>
        <v/>
      </c>
      <c r="H15868" s="12">
        <f>IF(OR($E15868="",$F15868=""),"",IF(AND($G15868=1,$F15868&gt;='Working Hours'!$C$8,$F15868&lt;'Working Hours'!$C$9),1,0))</f>
        <v/>
      </c>
    </row>
    <row r="15869">
      <c r="A15869" s="11" t="n"/>
      <c r="B15869" s="11" t="n"/>
      <c r="C15869" s="11" t="n"/>
      <c r="E15869" s="12">
        <f>IF($A15869="","",IF(ISNUMBER($A15869),$A15869,IFERROR(DATEVALUE($A15869),"")))</f>
        <v/>
      </c>
      <c r="F15869" s="12">
        <f>IF($B15869="","",IF(ISNUMBER($B15869),HOUR($B15869)*2+MINUTE($B15869)/30,IFERROR(VALUE(LEFT($B15869,FIND(":",$B15869)-1))*2+VALUE(MID($B15869,FIND(":",$B15869)+1,2))/30,"")))</f>
        <v/>
      </c>
      <c r="G15869" s="12">
        <f>IF($E15869="","",IF(WEEKDAY($E15869,2)&lt;6,1,0))</f>
        <v/>
      </c>
      <c r="H15869" s="12">
        <f>IF(OR($E15869="",$F15869=""),"",IF(AND($G15869=1,$F15869&gt;='Working Hours'!$C$8,$F15869&lt;'Working Hours'!$C$9),1,0))</f>
        <v/>
      </c>
    </row>
    <row r="15870">
      <c r="A15870" s="11" t="n"/>
      <c r="B15870" s="11" t="n"/>
      <c r="C15870" s="11" t="n"/>
      <c r="E15870" s="12">
        <f>IF($A15870="","",IF(ISNUMBER($A15870),$A15870,IFERROR(DATEVALUE($A15870),"")))</f>
        <v/>
      </c>
      <c r="F15870" s="12">
        <f>IF($B15870="","",IF(ISNUMBER($B15870),HOUR($B15870)*2+MINUTE($B15870)/30,IFERROR(VALUE(LEFT($B15870,FIND(":",$B15870)-1))*2+VALUE(MID($B15870,FIND(":",$B15870)+1,2))/30,"")))</f>
        <v/>
      </c>
      <c r="G15870" s="12">
        <f>IF($E15870="","",IF(WEEKDAY($E15870,2)&lt;6,1,0))</f>
        <v/>
      </c>
      <c r="H15870" s="12">
        <f>IF(OR($E15870="",$F15870=""),"",IF(AND($G15870=1,$F15870&gt;='Working Hours'!$C$8,$F15870&lt;'Working Hours'!$C$9),1,0))</f>
        <v/>
      </c>
    </row>
    <row r="15871">
      <c r="A15871" s="11" t="n"/>
      <c r="B15871" s="11" t="n"/>
      <c r="C15871" s="11" t="n"/>
      <c r="E15871" s="12">
        <f>IF($A15871="","",IF(ISNUMBER($A15871),$A15871,IFERROR(DATEVALUE($A15871),"")))</f>
        <v/>
      </c>
      <c r="F15871" s="12">
        <f>IF($B15871="","",IF(ISNUMBER($B15871),HOUR($B15871)*2+MINUTE($B15871)/30,IFERROR(VALUE(LEFT($B15871,FIND(":",$B15871)-1))*2+VALUE(MID($B15871,FIND(":",$B15871)+1,2))/30,"")))</f>
        <v/>
      </c>
      <c r="G15871" s="12">
        <f>IF($E15871="","",IF(WEEKDAY($E15871,2)&lt;6,1,0))</f>
        <v/>
      </c>
      <c r="H15871" s="12">
        <f>IF(OR($E15871="",$F15871=""),"",IF(AND($G15871=1,$F15871&gt;='Working Hours'!$C$8,$F15871&lt;'Working Hours'!$C$9),1,0))</f>
        <v/>
      </c>
    </row>
    <row r="15872">
      <c r="A15872" s="11" t="n"/>
      <c r="B15872" s="11" t="n"/>
      <c r="C15872" s="11" t="n"/>
      <c r="E15872" s="12">
        <f>IF($A15872="","",IF(ISNUMBER($A15872),$A15872,IFERROR(DATEVALUE($A15872),"")))</f>
        <v/>
      </c>
      <c r="F15872" s="12">
        <f>IF($B15872="","",IF(ISNUMBER($B15872),HOUR($B15872)*2+MINUTE($B15872)/30,IFERROR(VALUE(LEFT($B15872,FIND(":",$B15872)-1))*2+VALUE(MID($B15872,FIND(":",$B15872)+1,2))/30,"")))</f>
        <v/>
      </c>
      <c r="G15872" s="12">
        <f>IF($E15872="","",IF(WEEKDAY($E15872,2)&lt;6,1,0))</f>
        <v/>
      </c>
      <c r="H15872" s="12">
        <f>IF(OR($E15872="",$F15872=""),"",IF(AND($G15872=1,$F15872&gt;='Working Hours'!$C$8,$F15872&lt;'Working Hours'!$C$9),1,0))</f>
        <v/>
      </c>
    </row>
    <row r="15873">
      <c r="A15873" s="11" t="n"/>
      <c r="B15873" s="11" t="n"/>
      <c r="C15873" s="11" t="n"/>
      <c r="E15873" s="12">
        <f>IF($A15873="","",IF(ISNUMBER($A15873),$A15873,IFERROR(DATEVALUE($A15873),"")))</f>
        <v/>
      </c>
      <c r="F15873" s="12">
        <f>IF($B15873="","",IF(ISNUMBER($B15873),HOUR($B15873)*2+MINUTE($B15873)/30,IFERROR(VALUE(LEFT($B15873,FIND(":",$B15873)-1))*2+VALUE(MID($B15873,FIND(":",$B15873)+1,2))/30,"")))</f>
        <v/>
      </c>
      <c r="G15873" s="12">
        <f>IF($E15873="","",IF(WEEKDAY($E15873,2)&lt;6,1,0))</f>
        <v/>
      </c>
      <c r="H15873" s="12">
        <f>IF(OR($E15873="",$F15873=""),"",IF(AND($G15873=1,$F15873&gt;='Working Hours'!$C$8,$F15873&lt;'Working Hours'!$C$9),1,0))</f>
        <v/>
      </c>
    </row>
    <row r="15874">
      <c r="A15874" s="11" t="n"/>
      <c r="B15874" s="11" t="n"/>
      <c r="C15874" s="11" t="n"/>
      <c r="E15874" s="12">
        <f>IF($A15874="","",IF(ISNUMBER($A15874),$A15874,IFERROR(DATEVALUE($A15874),"")))</f>
        <v/>
      </c>
      <c r="F15874" s="12">
        <f>IF($B15874="","",IF(ISNUMBER($B15874),HOUR($B15874)*2+MINUTE($B15874)/30,IFERROR(VALUE(LEFT($B15874,FIND(":",$B15874)-1))*2+VALUE(MID($B15874,FIND(":",$B15874)+1,2))/30,"")))</f>
        <v/>
      </c>
      <c r="G15874" s="12">
        <f>IF($E15874="","",IF(WEEKDAY($E15874,2)&lt;6,1,0))</f>
        <v/>
      </c>
      <c r="H15874" s="12">
        <f>IF(OR($E15874="",$F15874=""),"",IF(AND($G15874=1,$F15874&gt;='Working Hours'!$C$8,$F15874&lt;'Working Hours'!$C$9),1,0))</f>
        <v/>
      </c>
    </row>
    <row r="15875">
      <c r="A15875" s="11" t="n"/>
      <c r="B15875" s="11" t="n"/>
      <c r="C15875" s="11" t="n"/>
      <c r="E15875" s="12">
        <f>IF($A15875="","",IF(ISNUMBER($A15875),$A15875,IFERROR(DATEVALUE($A15875),"")))</f>
        <v/>
      </c>
      <c r="F15875" s="12">
        <f>IF($B15875="","",IF(ISNUMBER($B15875),HOUR($B15875)*2+MINUTE($B15875)/30,IFERROR(VALUE(LEFT($B15875,FIND(":",$B15875)-1))*2+VALUE(MID($B15875,FIND(":",$B15875)+1,2))/30,"")))</f>
        <v/>
      </c>
      <c r="G15875" s="12">
        <f>IF($E15875="","",IF(WEEKDAY($E15875,2)&lt;6,1,0))</f>
        <v/>
      </c>
      <c r="H15875" s="12">
        <f>IF(OR($E15875="",$F15875=""),"",IF(AND($G15875=1,$F15875&gt;='Working Hours'!$C$8,$F15875&lt;'Working Hours'!$C$9),1,0))</f>
        <v/>
      </c>
    </row>
    <row r="15876">
      <c r="A15876" s="11" t="n"/>
      <c r="B15876" s="11" t="n"/>
      <c r="C15876" s="11" t="n"/>
      <c r="E15876" s="12">
        <f>IF($A15876="","",IF(ISNUMBER($A15876),$A15876,IFERROR(DATEVALUE($A15876),"")))</f>
        <v/>
      </c>
      <c r="F15876" s="12">
        <f>IF($B15876="","",IF(ISNUMBER($B15876),HOUR($B15876)*2+MINUTE($B15876)/30,IFERROR(VALUE(LEFT($B15876,FIND(":",$B15876)-1))*2+VALUE(MID($B15876,FIND(":",$B15876)+1,2))/30,"")))</f>
        <v/>
      </c>
      <c r="G15876" s="12">
        <f>IF($E15876="","",IF(WEEKDAY($E15876,2)&lt;6,1,0))</f>
        <v/>
      </c>
      <c r="H15876" s="12">
        <f>IF(OR($E15876="",$F15876=""),"",IF(AND($G15876=1,$F15876&gt;='Working Hours'!$C$8,$F15876&lt;'Working Hours'!$C$9),1,0))</f>
        <v/>
      </c>
    </row>
    <row r="15877">
      <c r="A15877" s="11" t="n"/>
      <c r="B15877" s="11" t="n"/>
      <c r="C15877" s="11" t="n"/>
      <c r="E15877" s="12">
        <f>IF($A15877="","",IF(ISNUMBER($A15877),$A15877,IFERROR(DATEVALUE($A15877),"")))</f>
        <v/>
      </c>
      <c r="F15877" s="12">
        <f>IF($B15877="","",IF(ISNUMBER($B15877),HOUR($B15877)*2+MINUTE($B15877)/30,IFERROR(VALUE(LEFT($B15877,FIND(":",$B15877)-1))*2+VALUE(MID($B15877,FIND(":",$B15877)+1,2))/30,"")))</f>
        <v/>
      </c>
      <c r="G15877" s="12">
        <f>IF($E15877="","",IF(WEEKDAY($E15877,2)&lt;6,1,0))</f>
        <v/>
      </c>
      <c r="H15877" s="12">
        <f>IF(OR($E15877="",$F15877=""),"",IF(AND($G15877=1,$F15877&gt;='Working Hours'!$C$8,$F15877&lt;'Working Hours'!$C$9),1,0))</f>
        <v/>
      </c>
    </row>
    <row r="15878">
      <c r="A15878" s="11" t="n"/>
      <c r="B15878" s="11" t="n"/>
      <c r="C15878" s="11" t="n"/>
      <c r="E15878" s="12">
        <f>IF($A15878="","",IF(ISNUMBER($A15878),$A15878,IFERROR(DATEVALUE($A15878),"")))</f>
        <v/>
      </c>
      <c r="F15878" s="12">
        <f>IF($B15878="","",IF(ISNUMBER($B15878),HOUR($B15878)*2+MINUTE($B15878)/30,IFERROR(VALUE(LEFT($B15878,FIND(":",$B15878)-1))*2+VALUE(MID($B15878,FIND(":",$B15878)+1,2))/30,"")))</f>
        <v/>
      </c>
      <c r="G15878" s="12">
        <f>IF($E15878="","",IF(WEEKDAY($E15878,2)&lt;6,1,0))</f>
        <v/>
      </c>
      <c r="H15878" s="12">
        <f>IF(OR($E15878="",$F15878=""),"",IF(AND($G15878=1,$F15878&gt;='Working Hours'!$C$8,$F15878&lt;'Working Hours'!$C$9),1,0))</f>
        <v/>
      </c>
    </row>
    <row r="15879">
      <c r="A15879" s="11" t="n"/>
      <c r="B15879" s="11" t="n"/>
      <c r="C15879" s="11" t="n"/>
      <c r="E15879" s="12">
        <f>IF($A15879="","",IF(ISNUMBER($A15879),$A15879,IFERROR(DATEVALUE($A15879),"")))</f>
        <v/>
      </c>
      <c r="F15879" s="12">
        <f>IF($B15879="","",IF(ISNUMBER($B15879),HOUR($B15879)*2+MINUTE($B15879)/30,IFERROR(VALUE(LEFT($B15879,FIND(":",$B15879)-1))*2+VALUE(MID($B15879,FIND(":",$B15879)+1,2))/30,"")))</f>
        <v/>
      </c>
      <c r="G15879" s="12">
        <f>IF($E15879="","",IF(WEEKDAY($E15879,2)&lt;6,1,0))</f>
        <v/>
      </c>
      <c r="H15879" s="12">
        <f>IF(OR($E15879="",$F15879=""),"",IF(AND($G15879=1,$F15879&gt;='Working Hours'!$C$8,$F15879&lt;'Working Hours'!$C$9),1,0))</f>
        <v/>
      </c>
    </row>
    <row r="15880">
      <c r="A15880" s="11" t="n"/>
      <c r="B15880" s="11" t="n"/>
      <c r="C15880" s="11" t="n"/>
      <c r="E15880" s="12">
        <f>IF($A15880="","",IF(ISNUMBER($A15880),$A15880,IFERROR(DATEVALUE($A15880),"")))</f>
        <v/>
      </c>
      <c r="F15880" s="12">
        <f>IF($B15880="","",IF(ISNUMBER($B15880),HOUR($B15880)*2+MINUTE($B15880)/30,IFERROR(VALUE(LEFT($B15880,FIND(":",$B15880)-1))*2+VALUE(MID($B15880,FIND(":",$B15880)+1,2))/30,"")))</f>
        <v/>
      </c>
      <c r="G15880" s="12">
        <f>IF($E15880="","",IF(WEEKDAY($E15880,2)&lt;6,1,0))</f>
        <v/>
      </c>
      <c r="H15880" s="12">
        <f>IF(OR($E15880="",$F15880=""),"",IF(AND($G15880=1,$F15880&gt;='Working Hours'!$C$8,$F15880&lt;'Working Hours'!$C$9),1,0))</f>
        <v/>
      </c>
    </row>
    <row r="15881">
      <c r="A15881" s="11" t="n"/>
      <c r="B15881" s="11" t="n"/>
      <c r="C15881" s="11" t="n"/>
      <c r="E15881" s="12">
        <f>IF($A15881="","",IF(ISNUMBER($A15881),$A15881,IFERROR(DATEVALUE($A15881),"")))</f>
        <v/>
      </c>
      <c r="F15881" s="12">
        <f>IF($B15881="","",IF(ISNUMBER($B15881),HOUR($B15881)*2+MINUTE($B15881)/30,IFERROR(VALUE(LEFT($B15881,FIND(":",$B15881)-1))*2+VALUE(MID($B15881,FIND(":",$B15881)+1,2))/30,"")))</f>
        <v/>
      </c>
      <c r="G15881" s="12">
        <f>IF($E15881="","",IF(WEEKDAY($E15881,2)&lt;6,1,0))</f>
        <v/>
      </c>
      <c r="H15881" s="12">
        <f>IF(OR($E15881="",$F15881=""),"",IF(AND($G15881=1,$F15881&gt;='Working Hours'!$C$8,$F15881&lt;'Working Hours'!$C$9),1,0))</f>
        <v/>
      </c>
    </row>
    <row r="15882">
      <c r="A15882" s="11" t="n"/>
      <c r="B15882" s="11" t="n"/>
      <c r="C15882" s="11" t="n"/>
      <c r="E15882" s="12">
        <f>IF($A15882="","",IF(ISNUMBER($A15882),$A15882,IFERROR(DATEVALUE($A15882),"")))</f>
        <v/>
      </c>
      <c r="F15882" s="12">
        <f>IF($B15882="","",IF(ISNUMBER($B15882),HOUR($B15882)*2+MINUTE($B15882)/30,IFERROR(VALUE(LEFT($B15882,FIND(":",$B15882)-1))*2+VALUE(MID($B15882,FIND(":",$B15882)+1,2))/30,"")))</f>
        <v/>
      </c>
      <c r="G15882" s="12">
        <f>IF($E15882="","",IF(WEEKDAY($E15882,2)&lt;6,1,0))</f>
        <v/>
      </c>
      <c r="H15882" s="12">
        <f>IF(OR($E15882="",$F15882=""),"",IF(AND($G15882=1,$F15882&gt;='Working Hours'!$C$8,$F15882&lt;'Working Hours'!$C$9),1,0))</f>
        <v/>
      </c>
    </row>
    <row r="15883">
      <c r="A15883" s="11" t="n"/>
      <c r="B15883" s="11" t="n"/>
      <c r="C15883" s="11" t="n"/>
      <c r="E15883" s="12">
        <f>IF($A15883="","",IF(ISNUMBER($A15883),$A15883,IFERROR(DATEVALUE($A15883),"")))</f>
        <v/>
      </c>
      <c r="F15883" s="12">
        <f>IF($B15883="","",IF(ISNUMBER($B15883),HOUR($B15883)*2+MINUTE($B15883)/30,IFERROR(VALUE(LEFT($B15883,FIND(":",$B15883)-1))*2+VALUE(MID($B15883,FIND(":",$B15883)+1,2))/30,"")))</f>
        <v/>
      </c>
      <c r="G15883" s="12">
        <f>IF($E15883="","",IF(WEEKDAY($E15883,2)&lt;6,1,0))</f>
        <v/>
      </c>
      <c r="H15883" s="12">
        <f>IF(OR($E15883="",$F15883=""),"",IF(AND($G15883=1,$F15883&gt;='Working Hours'!$C$8,$F15883&lt;'Working Hours'!$C$9),1,0))</f>
        <v/>
      </c>
    </row>
    <row r="15884">
      <c r="A15884" s="11" t="n"/>
      <c r="B15884" s="11" t="n"/>
      <c r="C15884" s="11" t="n"/>
      <c r="E15884" s="12">
        <f>IF($A15884="","",IF(ISNUMBER($A15884),$A15884,IFERROR(DATEVALUE($A15884),"")))</f>
        <v/>
      </c>
      <c r="F15884" s="12">
        <f>IF($B15884="","",IF(ISNUMBER($B15884),HOUR($B15884)*2+MINUTE($B15884)/30,IFERROR(VALUE(LEFT($B15884,FIND(":",$B15884)-1))*2+VALUE(MID($B15884,FIND(":",$B15884)+1,2))/30,"")))</f>
        <v/>
      </c>
      <c r="G15884" s="12">
        <f>IF($E15884="","",IF(WEEKDAY($E15884,2)&lt;6,1,0))</f>
        <v/>
      </c>
      <c r="H15884" s="12">
        <f>IF(OR($E15884="",$F15884=""),"",IF(AND($G15884=1,$F15884&gt;='Working Hours'!$C$8,$F15884&lt;'Working Hours'!$C$9),1,0))</f>
        <v/>
      </c>
    </row>
    <row r="15885">
      <c r="A15885" s="11" t="n"/>
      <c r="B15885" s="11" t="n"/>
      <c r="C15885" s="11" t="n"/>
      <c r="E15885" s="12">
        <f>IF($A15885="","",IF(ISNUMBER($A15885),$A15885,IFERROR(DATEVALUE($A15885),"")))</f>
        <v/>
      </c>
      <c r="F15885" s="12">
        <f>IF($B15885="","",IF(ISNUMBER($B15885),HOUR($B15885)*2+MINUTE($B15885)/30,IFERROR(VALUE(LEFT($B15885,FIND(":",$B15885)-1))*2+VALUE(MID($B15885,FIND(":",$B15885)+1,2))/30,"")))</f>
        <v/>
      </c>
      <c r="G15885" s="12">
        <f>IF($E15885="","",IF(WEEKDAY($E15885,2)&lt;6,1,0))</f>
        <v/>
      </c>
      <c r="H15885" s="12">
        <f>IF(OR($E15885="",$F15885=""),"",IF(AND($G15885=1,$F15885&gt;='Working Hours'!$C$8,$F15885&lt;'Working Hours'!$C$9),1,0))</f>
        <v/>
      </c>
    </row>
    <row r="15886">
      <c r="A15886" s="11" t="n"/>
      <c r="B15886" s="11" t="n"/>
      <c r="C15886" s="11" t="n"/>
      <c r="E15886" s="12">
        <f>IF($A15886="","",IF(ISNUMBER($A15886),$A15886,IFERROR(DATEVALUE($A15886),"")))</f>
        <v/>
      </c>
      <c r="F15886" s="12">
        <f>IF($B15886="","",IF(ISNUMBER($B15886),HOUR($B15886)*2+MINUTE($B15886)/30,IFERROR(VALUE(LEFT($B15886,FIND(":",$B15886)-1))*2+VALUE(MID($B15886,FIND(":",$B15886)+1,2))/30,"")))</f>
        <v/>
      </c>
      <c r="G15886" s="12">
        <f>IF($E15886="","",IF(WEEKDAY($E15886,2)&lt;6,1,0))</f>
        <v/>
      </c>
      <c r="H15886" s="12">
        <f>IF(OR($E15886="",$F15886=""),"",IF(AND($G15886=1,$F15886&gt;='Working Hours'!$C$8,$F15886&lt;'Working Hours'!$C$9),1,0))</f>
        <v/>
      </c>
    </row>
    <row r="15887">
      <c r="A15887" s="11" t="n"/>
      <c r="B15887" s="11" t="n"/>
      <c r="C15887" s="11" t="n"/>
      <c r="E15887" s="12">
        <f>IF($A15887="","",IF(ISNUMBER($A15887),$A15887,IFERROR(DATEVALUE($A15887),"")))</f>
        <v/>
      </c>
      <c r="F15887" s="12">
        <f>IF($B15887="","",IF(ISNUMBER($B15887),HOUR($B15887)*2+MINUTE($B15887)/30,IFERROR(VALUE(LEFT($B15887,FIND(":",$B15887)-1))*2+VALUE(MID($B15887,FIND(":",$B15887)+1,2))/30,"")))</f>
        <v/>
      </c>
      <c r="G15887" s="12">
        <f>IF($E15887="","",IF(WEEKDAY($E15887,2)&lt;6,1,0))</f>
        <v/>
      </c>
      <c r="H15887" s="12">
        <f>IF(OR($E15887="",$F15887=""),"",IF(AND($G15887=1,$F15887&gt;='Working Hours'!$C$8,$F15887&lt;'Working Hours'!$C$9),1,0))</f>
        <v/>
      </c>
    </row>
    <row r="15888">
      <c r="A15888" s="11" t="n"/>
      <c r="B15888" s="11" t="n"/>
      <c r="C15888" s="11" t="n"/>
      <c r="E15888" s="12">
        <f>IF($A15888="","",IF(ISNUMBER($A15888),$A15888,IFERROR(DATEVALUE($A15888),"")))</f>
        <v/>
      </c>
      <c r="F15888" s="12">
        <f>IF($B15888="","",IF(ISNUMBER($B15888),HOUR($B15888)*2+MINUTE($B15888)/30,IFERROR(VALUE(LEFT($B15888,FIND(":",$B15888)-1))*2+VALUE(MID($B15888,FIND(":",$B15888)+1,2))/30,"")))</f>
        <v/>
      </c>
      <c r="G15888" s="12">
        <f>IF($E15888="","",IF(WEEKDAY($E15888,2)&lt;6,1,0))</f>
        <v/>
      </c>
      <c r="H15888" s="12">
        <f>IF(OR($E15888="",$F15888=""),"",IF(AND($G15888=1,$F15888&gt;='Working Hours'!$C$8,$F15888&lt;'Working Hours'!$C$9),1,0))</f>
        <v/>
      </c>
    </row>
    <row r="15889">
      <c r="A15889" s="11" t="n"/>
      <c r="B15889" s="11" t="n"/>
      <c r="C15889" s="11" t="n"/>
      <c r="E15889" s="12">
        <f>IF($A15889="","",IF(ISNUMBER($A15889),$A15889,IFERROR(DATEVALUE($A15889),"")))</f>
        <v/>
      </c>
      <c r="F15889" s="12">
        <f>IF($B15889="","",IF(ISNUMBER($B15889),HOUR($B15889)*2+MINUTE($B15889)/30,IFERROR(VALUE(LEFT($B15889,FIND(":",$B15889)-1))*2+VALUE(MID($B15889,FIND(":",$B15889)+1,2))/30,"")))</f>
        <v/>
      </c>
      <c r="G15889" s="12">
        <f>IF($E15889="","",IF(WEEKDAY($E15889,2)&lt;6,1,0))</f>
        <v/>
      </c>
      <c r="H15889" s="12">
        <f>IF(OR($E15889="",$F15889=""),"",IF(AND($G15889=1,$F15889&gt;='Working Hours'!$C$8,$F15889&lt;'Working Hours'!$C$9),1,0))</f>
        <v/>
      </c>
    </row>
    <row r="15890">
      <c r="A15890" s="11" t="n"/>
      <c r="B15890" s="11" t="n"/>
      <c r="C15890" s="11" t="n"/>
      <c r="E15890" s="12">
        <f>IF($A15890="","",IF(ISNUMBER($A15890),$A15890,IFERROR(DATEVALUE($A15890),"")))</f>
        <v/>
      </c>
      <c r="F15890" s="12">
        <f>IF($B15890="","",IF(ISNUMBER($B15890),HOUR($B15890)*2+MINUTE($B15890)/30,IFERROR(VALUE(LEFT($B15890,FIND(":",$B15890)-1))*2+VALUE(MID($B15890,FIND(":",$B15890)+1,2))/30,"")))</f>
        <v/>
      </c>
      <c r="G15890" s="12">
        <f>IF($E15890="","",IF(WEEKDAY($E15890,2)&lt;6,1,0))</f>
        <v/>
      </c>
      <c r="H15890" s="12">
        <f>IF(OR($E15890="",$F15890=""),"",IF(AND($G15890=1,$F15890&gt;='Working Hours'!$C$8,$F15890&lt;'Working Hours'!$C$9),1,0))</f>
        <v/>
      </c>
    </row>
    <row r="15891">
      <c r="A15891" s="11" t="n"/>
      <c r="B15891" s="11" t="n"/>
      <c r="C15891" s="11" t="n"/>
      <c r="E15891" s="12">
        <f>IF($A15891="","",IF(ISNUMBER($A15891),$A15891,IFERROR(DATEVALUE($A15891),"")))</f>
        <v/>
      </c>
      <c r="F15891" s="12">
        <f>IF($B15891="","",IF(ISNUMBER($B15891),HOUR($B15891)*2+MINUTE($B15891)/30,IFERROR(VALUE(LEFT($B15891,FIND(":",$B15891)-1))*2+VALUE(MID($B15891,FIND(":",$B15891)+1,2))/30,"")))</f>
        <v/>
      </c>
      <c r="G15891" s="12">
        <f>IF($E15891="","",IF(WEEKDAY($E15891,2)&lt;6,1,0))</f>
        <v/>
      </c>
      <c r="H15891" s="12">
        <f>IF(OR($E15891="",$F15891=""),"",IF(AND($G15891=1,$F15891&gt;='Working Hours'!$C$8,$F15891&lt;'Working Hours'!$C$9),1,0))</f>
        <v/>
      </c>
    </row>
    <row r="15892">
      <c r="A15892" s="11" t="n"/>
      <c r="B15892" s="11" t="n"/>
      <c r="C15892" s="11" t="n"/>
      <c r="E15892" s="12">
        <f>IF($A15892="","",IF(ISNUMBER($A15892),$A15892,IFERROR(DATEVALUE($A15892),"")))</f>
        <v/>
      </c>
      <c r="F15892" s="12">
        <f>IF($B15892="","",IF(ISNUMBER($B15892),HOUR($B15892)*2+MINUTE($B15892)/30,IFERROR(VALUE(LEFT($B15892,FIND(":",$B15892)-1))*2+VALUE(MID($B15892,FIND(":",$B15892)+1,2))/30,"")))</f>
        <v/>
      </c>
      <c r="G15892" s="12">
        <f>IF($E15892="","",IF(WEEKDAY($E15892,2)&lt;6,1,0))</f>
        <v/>
      </c>
      <c r="H15892" s="12">
        <f>IF(OR($E15892="",$F15892=""),"",IF(AND($G15892=1,$F15892&gt;='Working Hours'!$C$8,$F15892&lt;'Working Hours'!$C$9),1,0))</f>
        <v/>
      </c>
    </row>
    <row r="15893">
      <c r="A15893" s="11" t="n"/>
      <c r="B15893" s="11" t="n"/>
      <c r="C15893" s="11" t="n"/>
      <c r="E15893" s="12">
        <f>IF($A15893="","",IF(ISNUMBER($A15893),$A15893,IFERROR(DATEVALUE($A15893),"")))</f>
        <v/>
      </c>
      <c r="F15893" s="12">
        <f>IF($B15893="","",IF(ISNUMBER($B15893),HOUR($B15893)*2+MINUTE($B15893)/30,IFERROR(VALUE(LEFT($B15893,FIND(":",$B15893)-1))*2+VALUE(MID($B15893,FIND(":",$B15893)+1,2))/30,"")))</f>
        <v/>
      </c>
      <c r="G15893" s="12">
        <f>IF($E15893="","",IF(WEEKDAY($E15893,2)&lt;6,1,0))</f>
        <v/>
      </c>
      <c r="H15893" s="12">
        <f>IF(OR($E15893="",$F15893=""),"",IF(AND($G15893=1,$F15893&gt;='Working Hours'!$C$8,$F15893&lt;'Working Hours'!$C$9),1,0))</f>
        <v/>
      </c>
    </row>
    <row r="15894">
      <c r="A15894" s="11" t="n"/>
      <c r="B15894" s="11" t="n"/>
      <c r="C15894" s="11" t="n"/>
      <c r="E15894" s="12">
        <f>IF($A15894="","",IF(ISNUMBER($A15894),$A15894,IFERROR(DATEVALUE($A15894),"")))</f>
        <v/>
      </c>
      <c r="F15894" s="12">
        <f>IF($B15894="","",IF(ISNUMBER($B15894),HOUR($B15894)*2+MINUTE($B15894)/30,IFERROR(VALUE(LEFT($B15894,FIND(":",$B15894)-1))*2+VALUE(MID($B15894,FIND(":",$B15894)+1,2))/30,"")))</f>
        <v/>
      </c>
      <c r="G15894" s="12">
        <f>IF($E15894="","",IF(WEEKDAY($E15894,2)&lt;6,1,0))</f>
        <v/>
      </c>
      <c r="H15894" s="12">
        <f>IF(OR($E15894="",$F15894=""),"",IF(AND($G15894=1,$F15894&gt;='Working Hours'!$C$8,$F15894&lt;'Working Hours'!$C$9),1,0))</f>
        <v/>
      </c>
    </row>
    <row r="15895">
      <c r="A15895" s="11" t="n"/>
      <c r="B15895" s="11" t="n"/>
      <c r="C15895" s="11" t="n"/>
      <c r="E15895" s="12">
        <f>IF($A15895="","",IF(ISNUMBER($A15895),$A15895,IFERROR(DATEVALUE($A15895),"")))</f>
        <v/>
      </c>
      <c r="F15895" s="12">
        <f>IF($B15895="","",IF(ISNUMBER($B15895),HOUR($B15895)*2+MINUTE($B15895)/30,IFERROR(VALUE(LEFT($B15895,FIND(":",$B15895)-1))*2+VALUE(MID($B15895,FIND(":",$B15895)+1,2))/30,"")))</f>
        <v/>
      </c>
      <c r="G15895" s="12">
        <f>IF($E15895="","",IF(WEEKDAY($E15895,2)&lt;6,1,0))</f>
        <v/>
      </c>
      <c r="H15895" s="12">
        <f>IF(OR($E15895="",$F15895=""),"",IF(AND($G15895=1,$F15895&gt;='Working Hours'!$C$8,$F15895&lt;'Working Hours'!$C$9),1,0))</f>
        <v/>
      </c>
    </row>
    <row r="15896">
      <c r="A15896" s="11" t="n"/>
      <c r="B15896" s="11" t="n"/>
      <c r="C15896" s="11" t="n"/>
      <c r="E15896" s="12">
        <f>IF($A15896="","",IF(ISNUMBER($A15896),$A15896,IFERROR(DATEVALUE($A15896),"")))</f>
        <v/>
      </c>
      <c r="F15896" s="12">
        <f>IF($B15896="","",IF(ISNUMBER($B15896),HOUR($B15896)*2+MINUTE($B15896)/30,IFERROR(VALUE(LEFT($B15896,FIND(":",$B15896)-1))*2+VALUE(MID($B15896,FIND(":",$B15896)+1,2))/30,"")))</f>
        <v/>
      </c>
      <c r="G15896" s="12">
        <f>IF($E15896="","",IF(WEEKDAY($E15896,2)&lt;6,1,0))</f>
        <v/>
      </c>
      <c r="H15896" s="12">
        <f>IF(OR($E15896="",$F15896=""),"",IF(AND($G15896=1,$F15896&gt;='Working Hours'!$C$8,$F15896&lt;'Working Hours'!$C$9),1,0))</f>
        <v/>
      </c>
    </row>
    <row r="15897">
      <c r="A15897" s="11" t="n"/>
      <c r="B15897" s="11" t="n"/>
      <c r="C15897" s="11" t="n"/>
      <c r="E15897" s="12">
        <f>IF($A15897="","",IF(ISNUMBER($A15897),$A15897,IFERROR(DATEVALUE($A15897),"")))</f>
        <v/>
      </c>
      <c r="F15897" s="12">
        <f>IF($B15897="","",IF(ISNUMBER($B15897),HOUR($B15897)*2+MINUTE($B15897)/30,IFERROR(VALUE(LEFT($B15897,FIND(":",$B15897)-1))*2+VALUE(MID($B15897,FIND(":",$B15897)+1,2))/30,"")))</f>
        <v/>
      </c>
      <c r="G15897" s="12">
        <f>IF($E15897="","",IF(WEEKDAY($E15897,2)&lt;6,1,0))</f>
        <v/>
      </c>
      <c r="H15897" s="12">
        <f>IF(OR($E15897="",$F15897=""),"",IF(AND($G15897=1,$F15897&gt;='Working Hours'!$C$8,$F15897&lt;'Working Hours'!$C$9),1,0))</f>
        <v/>
      </c>
    </row>
    <row r="15898">
      <c r="A15898" s="11" t="n"/>
      <c r="B15898" s="11" t="n"/>
      <c r="C15898" s="11" t="n"/>
      <c r="E15898" s="12">
        <f>IF($A15898="","",IF(ISNUMBER($A15898),$A15898,IFERROR(DATEVALUE($A15898),"")))</f>
        <v/>
      </c>
      <c r="F15898" s="12">
        <f>IF($B15898="","",IF(ISNUMBER($B15898),HOUR($B15898)*2+MINUTE($B15898)/30,IFERROR(VALUE(LEFT($B15898,FIND(":",$B15898)-1))*2+VALUE(MID($B15898,FIND(":",$B15898)+1,2))/30,"")))</f>
        <v/>
      </c>
      <c r="G15898" s="12">
        <f>IF($E15898="","",IF(WEEKDAY($E15898,2)&lt;6,1,0))</f>
        <v/>
      </c>
      <c r="H15898" s="12">
        <f>IF(OR($E15898="",$F15898=""),"",IF(AND($G15898=1,$F15898&gt;='Working Hours'!$C$8,$F15898&lt;'Working Hours'!$C$9),1,0))</f>
        <v/>
      </c>
    </row>
    <row r="15899">
      <c r="A15899" s="11" t="n"/>
      <c r="B15899" s="11" t="n"/>
      <c r="C15899" s="11" t="n"/>
      <c r="E15899" s="12">
        <f>IF($A15899="","",IF(ISNUMBER($A15899),$A15899,IFERROR(DATEVALUE($A15899),"")))</f>
        <v/>
      </c>
      <c r="F15899" s="12">
        <f>IF($B15899="","",IF(ISNUMBER($B15899),HOUR($B15899)*2+MINUTE($B15899)/30,IFERROR(VALUE(LEFT($B15899,FIND(":",$B15899)-1))*2+VALUE(MID($B15899,FIND(":",$B15899)+1,2))/30,"")))</f>
        <v/>
      </c>
      <c r="G15899" s="12">
        <f>IF($E15899="","",IF(WEEKDAY($E15899,2)&lt;6,1,0))</f>
        <v/>
      </c>
      <c r="H15899" s="12">
        <f>IF(OR($E15899="",$F15899=""),"",IF(AND($G15899=1,$F15899&gt;='Working Hours'!$C$8,$F15899&lt;'Working Hours'!$C$9),1,0))</f>
        <v/>
      </c>
    </row>
    <row r="15900">
      <c r="A15900" s="11" t="n"/>
      <c r="B15900" s="11" t="n"/>
      <c r="C15900" s="11" t="n"/>
      <c r="E15900" s="12">
        <f>IF($A15900="","",IF(ISNUMBER($A15900),$A15900,IFERROR(DATEVALUE($A15900),"")))</f>
        <v/>
      </c>
      <c r="F15900" s="12">
        <f>IF($B15900="","",IF(ISNUMBER($B15900),HOUR($B15900)*2+MINUTE($B15900)/30,IFERROR(VALUE(LEFT($B15900,FIND(":",$B15900)-1))*2+VALUE(MID($B15900,FIND(":",$B15900)+1,2))/30,"")))</f>
        <v/>
      </c>
      <c r="G15900" s="12">
        <f>IF($E15900="","",IF(WEEKDAY($E15900,2)&lt;6,1,0))</f>
        <v/>
      </c>
      <c r="H15900" s="12">
        <f>IF(OR($E15900="",$F15900=""),"",IF(AND($G15900=1,$F15900&gt;='Working Hours'!$C$8,$F15900&lt;'Working Hours'!$C$9),1,0))</f>
        <v/>
      </c>
    </row>
    <row r="15901">
      <c r="A15901" s="11" t="n"/>
      <c r="B15901" s="11" t="n"/>
      <c r="C15901" s="11" t="n"/>
      <c r="E15901" s="12">
        <f>IF($A15901="","",IF(ISNUMBER($A15901),$A15901,IFERROR(DATEVALUE($A15901),"")))</f>
        <v/>
      </c>
      <c r="F15901" s="12">
        <f>IF($B15901="","",IF(ISNUMBER($B15901),HOUR($B15901)*2+MINUTE($B15901)/30,IFERROR(VALUE(LEFT($B15901,FIND(":",$B15901)-1))*2+VALUE(MID($B15901,FIND(":",$B15901)+1,2))/30,"")))</f>
        <v/>
      </c>
      <c r="G15901" s="12">
        <f>IF($E15901="","",IF(WEEKDAY($E15901,2)&lt;6,1,0))</f>
        <v/>
      </c>
      <c r="H15901" s="12">
        <f>IF(OR($E15901="",$F15901=""),"",IF(AND($G15901=1,$F15901&gt;='Working Hours'!$C$8,$F15901&lt;'Working Hours'!$C$9),1,0))</f>
        <v/>
      </c>
    </row>
    <row r="15902">
      <c r="A15902" s="11" t="n"/>
      <c r="B15902" s="11" t="n"/>
      <c r="C15902" s="11" t="n"/>
      <c r="E15902" s="12">
        <f>IF($A15902="","",IF(ISNUMBER($A15902),$A15902,IFERROR(DATEVALUE($A15902),"")))</f>
        <v/>
      </c>
      <c r="F15902" s="12">
        <f>IF($B15902="","",IF(ISNUMBER($B15902),HOUR($B15902)*2+MINUTE($B15902)/30,IFERROR(VALUE(LEFT($B15902,FIND(":",$B15902)-1))*2+VALUE(MID($B15902,FIND(":",$B15902)+1,2))/30,"")))</f>
        <v/>
      </c>
      <c r="G15902" s="12">
        <f>IF($E15902="","",IF(WEEKDAY($E15902,2)&lt;6,1,0))</f>
        <v/>
      </c>
      <c r="H15902" s="12">
        <f>IF(OR($E15902="",$F15902=""),"",IF(AND($G15902=1,$F15902&gt;='Working Hours'!$C$8,$F15902&lt;'Working Hours'!$C$9),1,0))</f>
        <v/>
      </c>
    </row>
    <row r="15903">
      <c r="A15903" s="11" t="n"/>
      <c r="B15903" s="11" t="n"/>
      <c r="C15903" s="11" t="n"/>
      <c r="E15903" s="12">
        <f>IF($A15903="","",IF(ISNUMBER($A15903),$A15903,IFERROR(DATEVALUE($A15903),"")))</f>
        <v/>
      </c>
      <c r="F15903" s="12">
        <f>IF($B15903="","",IF(ISNUMBER($B15903),HOUR($B15903)*2+MINUTE($B15903)/30,IFERROR(VALUE(LEFT($B15903,FIND(":",$B15903)-1))*2+VALUE(MID($B15903,FIND(":",$B15903)+1,2))/30,"")))</f>
        <v/>
      </c>
      <c r="G15903" s="12">
        <f>IF($E15903="","",IF(WEEKDAY($E15903,2)&lt;6,1,0))</f>
        <v/>
      </c>
      <c r="H15903" s="12">
        <f>IF(OR($E15903="",$F15903=""),"",IF(AND($G15903=1,$F15903&gt;='Working Hours'!$C$8,$F15903&lt;'Working Hours'!$C$9),1,0))</f>
        <v/>
      </c>
    </row>
    <row r="15904">
      <c r="A15904" s="11" t="n"/>
      <c r="B15904" s="11" t="n"/>
      <c r="C15904" s="11" t="n"/>
      <c r="E15904" s="12">
        <f>IF($A15904="","",IF(ISNUMBER($A15904),$A15904,IFERROR(DATEVALUE($A15904),"")))</f>
        <v/>
      </c>
      <c r="F15904" s="12">
        <f>IF($B15904="","",IF(ISNUMBER($B15904),HOUR($B15904)*2+MINUTE($B15904)/30,IFERROR(VALUE(LEFT($B15904,FIND(":",$B15904)-1))*2+VALUE(MID($B15904,FIND(":",$B15904)+1,2))/30,"")))</f>
        <v/>
      </c>
      <c r="G15904" s="12">
        <f>IF($E15904="","",IF(WEEKDAY($E15904,2)&lt;6,1,0))</f>
        <v/>
      </c>
      <c r="H15904" s="12">
        <f>IF(OR($E15904="",$F15904=""),"",IF(AND($G15904=1,$F15904&gt;='Working Hours'!$C$8,$F15904&lt;'Working Hours'!$C$9),1,0))</f>
        <v/>
      </c>
    </row>
    <row r="15905">
      <c r="A15905" s="11" t="n"/>
      <c r="B15905" s="11" t="n"/>
      <c r="C15905" s="11" t="n"/>
      <c r="E15905" s="12">
        <f>IF($A15905="","",IF(ISNUMBER($A15905),$A15905,IFERROR(DATEVALUE($A15905),"")))</f>
        <v/>
      </c>
      <c r="F15905" s="12">
        <f>IF($B15905="","",IF(ISNUMBER($B15905),HOUR($B15905)*2+MINUTE($B15905)/30,IFERROR(VALUE(LEFT($B15905,FIND(":",$B15905)-1))*2+VALUE(MID($B15905,FIND(":",$B15905)+1,2))/30,"")))</f>
        <v/>
      </c>
      <c r="G15905" s="12">
        <f>IF($E15905="","",IF(WEEKDAY($E15905,2)&lt;6,1,0))</f>
        <v/>
      </c>
      <c r="H15905" s="12">
        <f>IF(OR($E15905="",$F15905=""),"",IF(AND($G15905=1,$F15905&gt;='Working Hours'!$C$8,$F15905&lt;'Working Hours'!$C$9),1,0))</f>
        <v/>
      </c>
    </row>
    <row r="15906">
      <c r="A15906" s="11" t="n"/>
      <c r="B15906" s="11" t="n"/>
      <c r="C15906" s="11" t="n"/>
      <c r="E15906" s="12">
        <f>IF($A15906="","",IF(ISNUMBER($A15906),$A15906,IFERROR(DATEVALUE($A15906),"")))</f>
        <v/>
      </c>
      <c r="F15906" s="12">
        <f>IF($B15906="","",IF(ISNUMBER($B15906),HOUR($B15906)*2+MINUTE($B15906)/30,IFERROR(VALUE(LEFT($B15906,FIND(":",$B15906)-1))*2+VALUE(MID($B15906,FIND(":",$B15906)+1,2))/30,"")))</f>
        <v/>
      </c>
      <c r="G15906" s="12">
        <f>IF($E15906="","",IF(WEEKDAY($E15906,2)&lt;6,1,0))</f>
        <v/>
      </c>
      <c r="H15906" s="12">
        <f>IF(OR($E15906="",$F15906=""),"",IF(AND($G15906=1,$F15906&gt;='Working Hours'!$C$8,$F15906&lt;'Working Hours'!$C$9),1,0))</f>
        <v/>
      </c>
    </row>
    <row r="15907">
      <c r="A15907" s="11" t="n"/>
      <c r="B15907" s="11" t="n"/>
      <c r="C15907" s="11" t="n"/>
      <c r="E15907" s="12">
        <f>IF($A15907="","",IF(ISNUMBER($A15907),$A15907,IFERROR(DATEVALUE($A15907),"")))</f>
        <v/>
      </c>
      <c r="F15907" s="12">
        <f>IF($B15907="","",IF(ISNUMBER($B15907),HOUR($B15907)*2+MINUTE($B15907)/30,IFERROR(VALUE(LEFT($B15907,FIND(":",$B15907)-1))*2+VALUE(MID($B15907,FIND(":",$B15907)+1,2))/30,"")))</f>
        <v/>
      </c>
      <c r="G15907" s="12">
        <f>IF($E15907="","",IF(WEEKDAY($E15907,2)&lt;6,1,0))</f>
        <v/>
      </c>
      <c r="H15907" s="12">
        <f>IF(OR($E15907="",$F15907=""),"",IF(AND($G15907=1,$F15907&gt;='Working Hours'!$C$8,$F15907&lt;'Working Hours'!$C$9),1,0))</f>
        <v/>
      </c>
    </row>
    <row r="15908">
      <c r="A15908" s="11" t="n"/>
      <c r="B15908" s="11" t="n"/>
      <c r="C15908" s="11" t="n"/>
      <c r="E15908" s="12">
        <f>IF($A15908="","",IF(ISNUMBER($A15908),$A15908,IFERROR(DATEVALUE($A15908),"")))</f>
        <v/>
      </c>
      <c r="F15908" s="12">
        <f>IF($B15908="","",IF(ISNUMBER($B15908),HOUR($B15908)*2+MINUTE($B15908)/30,IFERROR(VALUE(LEFT($B15908,FIND(":",$B15908)-1))*2+VALUE(MID($B15908,FIND(":",$B15908)+1,2))/30,"")))</f>
        <v/>
      </c>
      <c r="G15908" s="12">
        <f>IF($E15908="","",IF(WEEKDAY($E15908,2)&lt;6,1,0))</f>
        <v/>
      </c>
      <c r="H15908" s="12">
        <f>IF(OR($E15908="",$F15908=""),"",IF(AND($G15908=1,$F15908&gt;='Working Hours'!$C$8,$F15908&lt;'Working Hours'!$C$9),1,0))</f>
        <v/>
      </c>
    </row>
    <row r="15909">
      <c r="A15909" s="11" t="n"/>
      <c r="B15909" s="11" t="n"/>
      <c r="C15909" s="11" t="n"/>
      <c r="E15909" s="12">
        <f>IF($A15909="","",IF(ISNUMBER($A15909),$A15909,IFERROR(DATEVALUE($A15909),"")))</f>
        <v/>
      </c>
      <c r="F15909" s="12">
        <f>IF($B15909="","",IF(ISNUMBER($B15909),HOUR($B15909)*2+MINUTE($B15909)/30,IFERROR(VALUE(LEFT($B15909,FIND(":",$B15909)-1))*2+VALUE(MID($B15909,FIND(":",$B15909)+1,2))/30,"")))</f>
        <v/>
      </c>
      <c r="G15909" s="12">
        <f>IF($E15909="","",IF(WEEKDAY($E15909,2)&lt;6,1,0))</f>
        <v/>
      </c>
      <c r="H15909" s="12">
        <f>IF(OR($E15909="",$F15909=""),"",IF(AND($G15909=1,$F15909&gt;='Working Hours'!$C$8,$F15909&lt;'Working Hours'!$C$9),1,0))</f>
        <v/>
      </c>
    </row>
    <row r="15910">
      <c r="A15910" s="11" t="n"/>
      <c r="B15910" s="11" t="n"/>
      <c r="C15910" s="11" t="n"/>
      <c r="E15910" s="12">
        <f>IF($A15910="","",IF(ISNUMBER($A15910),$A15910,IFERROR(DATEVALUE($A15910),"")))</f>
        <v/>
      </c>
      <c r="F15910" s="12">
        <f>IF($B15910="","",IF(ISNUMBER($B15910),HOUR($B15910)*2+MINUTE($B15910)/30,IFERROR(VALUE(LEFT($B15910,FIND(":",$B15910)-1))*2+VALUE(MID($B15910,FIND(":",$B15910)+1,2))/30,"")))</f>
        <v/>
      </c>
      <c r="G15910" s="12">
        <f>IF($E15910="","",IF(WEEKDAY($E15910,2)&lt;6,1,0))</f>
        <v/>
      </c>
      <c r="H15910" s="12">
        <f>IF(OR($E15910="",$F15910=""),"",IF(AND($G15910=1,$F15910&gt;='Working Hours'!$C$8,$F15910&lt;'Working Hours'!$C$9),1,0))</f>
        <v/>
      </c>
    </row>
    <row r="15911">
      <c r="A15911" s="11" t="n"/>
      <c r="B15911" s="11" t="n"/>
      <c r="C15911" s="11" t="n"/>
      <c r="E15911" s="12">
        <f>IF($A15911="","",IF(ISNUMBER($A15911),$A15911,IFERROR(DATEVALUE($A15911),"")))</f>
        <v/>
      </c>
      <c r="F15911" s="12">
        <f>IF($B15911="","",IF(ISNUMBER($B15911),HOUR($B15911)*2+MINUTE($B15911)/30,IFERROR(VALUE(LEFT($B15911,FIND(":",$B15911)-1))*2+VALUE(MID($B15911,FIND(":",$B15911)+1,2))/30,"")))</f>
        <v/>
      </c>
      <c r="G15911" s="12">
        <f>IF($E15911="","",IF(WEEKDAY($E15911,2)&lt;6,1,0))</f>
        <v/>
      </c>
      <c r="H15911" s="12">
        <f>IF(OR($E15911="",$F15911=""),"",IF(AND($G15911=1,$F15911&gt;='Working Hours'!$C$8,$F15911&lt;'Working Hours'!$C$9),1,0))</f>
        <v/>
      </c>
    </row>
    <row r="15912">
      <c r="A15912" s="11" t="n"/>
      <c r="B15912" s="11" t="n"/>
      <c r="C15912" s="11" t="n"/>
      <c r="E15912" s="12">
        <f>IF($A15912="","",IF(ISNUMBER($A15912),$A15912,IFERROR(DATEVALUE($A15912),"")))</f>
        <v/>
      </c>
      <c r="F15912" s="12">
        <f>IF($B15912="","",IF(ISNUMBER($B15912),HOUR($B15912)*2+MINUTE($B15912)/30,IFERROR(VALUE(LEFT($B15912,FIND(":",$B15912)-1))*2+VALUE(MID($B15912,FIND(":",$B15912)+1,2))/30,"")))</f>
        <v/>
      </c>
      <c r="G15912" s="12">
        <f>IF($E15912="","",IF(WEEKDAY($E15912,2)&lt;6,1,0))</f>
        <v/>
      </c>
      <c r="H15912" s="12">
        <f>IF(OR($E15912="",$F15912=""),"",IF(AND($G15912=1,$F15912&gt;='Working Hours'!$C$8,$F15912&lt;'Working Hours'!$C$9),1,0))</f>
        <v/>
      </c>
    </row>
    <row r="15913">
      <c r="A15913" s="11" t="n"/>
      <c r="B15913" s="11" t="n"/>
      <c r="C15913" s="11" t="n"/>
      <c r="E15913" s="12">
        <f>IF($A15913="","",IF(ISNUMBER($A15913),$A15913,IFERROR(DATEVALUE($A15913),"")))</f>
        <v/>
      </c>
      <c r="F15913" s="12">
        <f>IF($B15913="","",IF(ISNUMBER($B15913),HOUR($B15913)*2+MINUTE($B15913)/30,IFERROR(VALUE(LEFT($B15913,FIND(":",$B15913)-1))*2+VALUE(MID($B15913,FIND(":",$B15913)+1,2))/30,"")))</f>
        <v/>
      </c>
      <c r="G15913" s="12">
        <f>IF($E15913="","",IF(WEEKDAY($E15913,2)&lt;6,1,0))</f>
        <v/>
      </c>
      <c r="H15913" s="12">
        <f>IF(OR($E15913="",$F15913=""),"",IF(AND($G15913=1,$F15913&gt;='Working Hours'!$C$8,$F15913&lt;'Working Hours'!$C$9),1,0))</f>
        <v/>
      </c>
    </row>
    <row r="15914">
      <c r="A15914" s="11" t="n"/>
      <c r="B15914" s="11" t="n"/>
      <c r="C15914" s="11" t="n"/>
      <c r="E15914" s="12">
        <f>IF($A15914="","",IF(ISNUMBER($A15914),$A15914,IFERROR(DATEVALUE($A15914),"")))</f>
        <v/>
      </c>
      <c r="F15914" s="12">
        <f>IF($B15914="","",IF(ISNUMBER($B15914),HOUR($B15914)*2+MINUTE($B15914)/30,IFERROR(VALUE(LEFT($B15914,FIND(":",$B15914)-1))*2+VALUE(MID($B15914,FIND(":",$B15914)+1,2))/30,"")))</f>
        <v/>
      </c>
      <c r="G15914" s="12">
        <f>IF($E15914="","",IF(WEEKDAY($E15914,2)&lt;6,1,0))</f>
        <v/>
      </c>
      <c r="H15914" s="12">
        <f>IF(OR($E15914="",$F15914=""),"",IF(AND($G15914=1,$F15914&gt;='Working Hours'!$C$8,$F15914&lt;'Working Hours'!$C$9),1,0))</f>
        <v/>
      </c>
    </row>
    <row r="15915">
      <c r="A15915" s="11" t="n"/>
      <c r="B15915" s="11" t="n"/>
      <c r="C15915" s="11" t="n"/>
      <c r="E15915" s="12">
        <f>IF($A15915="","",IF(ISNUMBER($A15915),$A15915,IFERROR(DATEVALUE($A15915),"")))</f>
        <v/>
      </c>
      <c r="F15915" s="12">
        <f>IF($B15915="","",IF(ISNUMBER($B15915),HOUR($B15915)*2+MINUTE($B15915)/30,IFERROR(VALUE(LEFT($B15915,FIND(":",$B15915)-1))*2+VALUE(MID($B15915,FIND(":",$B15915)+1,2))/30,"")))</f>
        <v/>
      </c>
      <c r="G15915" s="12">
        <f>IF($E15915="","",IF(WEEKDAY($E15915,2)&lt;6,1,0))</f>
        <v/>
      </c>
      <c r="H15915" s="12">
        <f>IF(OR($E15915="",$F15915=""),"",IF(AND($G15915=1,$F15915&gt;='Working Hours'!$C$8,$F15915&lt;'Working Hours'!$C$9),1,0))</f>
        <v/>
      </c>
    </row>
    <row r="15916">
      <c r="A15916" s="11" t="n"/>
      <c r="B15916" s="11" t="n"/>
      <c r="C15916" s="11" t="n"/>
      <c r="E15916" s="12">
        <f>IF($A15916="","",IF(ISNUMBER($A15916),$A15916,IFERROR(DATEVALUE($A15916),"")))</f>
        <v/>
      </c>
      <c r="F15916" s="12">
        <f>IF($B15916="","",IF(ISNUMBER($B15916),HOUR($B15916)*2+MINUTE($B15916)/30,IFERROR(VALUE(LEFT($B15916,FIND(":",$B15916)-1))*2+VALUE(MID($B15916,FIND(":",$B15916)+1,2))/30,"")))</f>
        <v/>
      </c>
      <c r="G15916" s="12">
        <f>IF($E15916="","",IF(WEEKDAY($E15916,2)&lt;6,1,0))</f>
        <v/>
      </c>
      <c r="H15916" s="12">
        <f>IF(OR($E15916="",$F15916=""),"",IF(AND($G15916=1,$F15916&gt;='Working Hours'!$C$8,$F15916&lt;'Working Hours'!$C$9),1,0))</f>
        <v/>
      </c>
    </row>
    <row r="15917">
      <c r="A15917" s="11" t="n"/>
      <c r="B15917" s="11" t="n"/>
      <c r="C15917" s="11" t="n"/>
      <c r="E15917" s="12">
        <f>IF($A15917="","",IF(ISNUMBER($A15917),$A15917,IFERROR(DATEVALUE($A15917),"")))</f>
        <v/>
      </c>
      <c r="F15917" s="12">
        <f>IF($B15917="","",IF(ISNUMBER($B15917),HOUR($B15917)*2+MINUTE($B15917)/30,IFERROR(VALUE(LEFT($B15917,FIND(":",$B15917)-1))*2+VALUE(MID($B15917,FIND(":",$B15917)+1,2))/30,"")))</f>
        <v/>
      </c>
      <c r="G15917" s="12">
        <f>IF($E15917="","",IF(WEEKDAY($E15917,2)&lt;6,1,0))</f>
        <v/>
      </c>
      <c r="H15917" s="12">
        <f>IF(OR($E15917="",$F15917=""),"",IF(AND($G15917=1,$F15917&gt;='Working Hours'!$C$8,$F15917&lt;'Working Hours'!$C$9),1,0))</f>
        <v/>
      </c>
    </row>
    <row r="15918">
      <c r="A15918" s="11" t="n"/>
      <c r="B15918" s="11" t="n"/>
      <c r="C15918" s="11" t="n"/>
      <c r="E15918" s="12">
        <f>IF($A15918="","",IF(ISNUMBER($A15918),$A15918,IFERROR(DATEVALUE($A15918),"")))</f>
        <v/>
      </c>
      <c r="F15918" s="12">
        <f>IF($B15918="","",IF(ISNUMBER($B15918),HOUR($B15918)*2+MINUTE($B15918)/30,IFERROR(VALUE(LEFT($B15918,FIND(":",$B15918)-1))*2+VALUE(MID($B15918,FIND(":",$B15918)+1,2))/30,"")))</f>
        <v/>
      </c>
      <c r="G15918" s="12">
        <f>IF($E15918="","",IF(WEEKDAY($E15918,2)&lt;6,1,0))</f>
        <v/>
      </c>
      <c r="H15918" s="12">
        <f>IF(OR($E15918="",$F15918=""),"",IF(AND($G15918=1,$F15918&gt;='Working Hours'!$C$8,$F15918&lt;'Working Hours'!$C$9),1,0))</f>
        <v/>
      </c>
    </row>
    <row r="15919">
      <c r="A15919" s="11" t="n"/>
      <c r="B15919" s="11" t="n"/>
      <c r="C15919" s="11" t="n"/>
      <c r="E15919" s="12">
        <f>IF($A15919="","",IF(ISNUMBER($A15919),$A15919,IFERROR(DATEVALUE($A15919),"")))</f>
        <v/>
      </c>
      <c r="F15919" s="12">
        <f>IF($B15919="","",IF(ISNUMBER($B15919),HOUR($B15919)*2+MINUTE($B15919)/30,IFERROR(VALUE(LEFT($B15919,FIND(":",$B15919)-1))*2+VALUE(MID($B15919,FIND(":",$B15919)+1,2))/30,"")))</f>
        <v/>
      </c>
      <c r="G15919" s="12">
        <f>IF($E15919="","",IF(WEEKDAY($E15919,2)&lt;6,1,0))</f>
        <v/>
      </c>
      <c r="H15919" s="12">
        <f>IF(OR($E15919="",$F15919=""),"",IF(AND($G15919=1,$F15919&gt;='Working Hours'!$C$8,$F15919&lt;'Working Hours'!$C$9),1,0))</f>
        <v/>
      </c>
    </row>
    <row r="15920">
      <c r="A15920" s="11" t="n"/>
      <c r="B15920" s="11" t="n"/>
      <c r="C15920" s="11" t="n"/>
      <c r="E15920" s="12">
        <f>IF($A15920="","",IF(ISNUMBER($A15920),$A15920,IFERROR(DATEVALUE($A15920),"")))</f>
        <v/>
      </c>
      <c r="F15920" s="12">
        <f>IF($B15920="","",IF(ISNUMBER($B15920),HOUR($B15920)*2+MINUTE($B15920)/30,IFERROR(VALUE(LEFT($B15920,FIND(":",$B15920)-1))*2+VALUE(MID($B15920,FIND(":",$B15920)+1,2))/30,"")))</f>
        <v/>
      </c>
      <c r="G15920" s="12">
        <f>IF($E15920="","",IF(WEEKDAY($E15920,2)&lt;6,1,0))</f>
        <v/>
      </c>
      <c r="H15920" s="12">
        <f>IF(OR($E15920="",$F15920=""),"",IF(AND($G15920=1,$F15920&gt;='Working Hours'!$C$8,$F15920&lt;'Working Hours'!$C$9),1,0))</f>
        <v/>
      </c>
    </row>
    <row r="15921">
      <c r="A15921" s="11" t="n"/>
      <c r="B15921" s="11" t="n"/>
      <c r="C15921" s="11" t="n"/>
      <c r="E15921" s="12">
        <f>IF($A15921="","",IF(ISNUMBER($A15921),$A15921,IFERROR(DATEVALUE($A15921),"")))</f>
        <v/>
      </c>
      <c r="F15921" s="12">
        <f>IF($B15921="","",IF(ISNUMBER($B15921),HOUR($B15921)*2+MINUTE($B15921)/30,IFERROR(VALUE(LEFT($B15921,FIND(":",$B15921)-1))*2+VALUE(MID($B15921,FIND(":",$B15921)+1,2))/30,"")))</f>
        <v/>
      </c>
      <c r="G15921" s="12">
        <f>IF($E15921="","",IF(WEEKDAY($E15921,2)&lt;6,1,0))</f>
        <v/>
      </c>
      <c r="H15921" s="12">
        <f>IF(OR($E15921="",$F15921=""),"",IF(AND($G15921=1,$F15921&gt;='Working Hours'!$C$8,$F15921&lt;'Working Hours'!$C$9),1,0))</f>
        <v/>
      </c>
    </row>
    <row r="15922">
      <c r="A15922" s="11" t="n"/>
      <c r="B15922" s="11" t="n"/>
      <c r="C15922" s="11" t="n"/>
      <c r="E15922" s="12">
        <f>IF($A15922="","",IF(ISNUMBER($A15922),$A15922,IFERROR(DATEVALUE($A15922),"")))</f>
        <v/>
      </c>
      <c r="F15922" s="12">
        <f>IF($B15922="","",IF(ISNUMBER($B15922),HOUR($B15922)*2+MINUTE($B15922)/30,IFERROR(VALUE(LEFT($B15922,FIND(":",$B15922)-1))*2+VALUE(MID($B15922,FIND(":",$B15922)+1,2))/30,"")))</f>
        <v/>
      </c>
      <c r="G15922" s="12">
        <f>IF($E15922="","",IF(WEEKDAY($E15922,2)&lt;6,1,0))</f>
        <v/>
      </c>
      <c r="H15922" s="12">
        <f>IF(OR($E15922="",$F15922=""),"",IF(AND($G15922=1,$F15922&gt;='Working Hours'!$C$8,$F15922&lt;'Working Hours'!$C$9),1,0))</f>
        <v/>
      </c>
    </row>
    <row r="15923">
      <c r="A15923" s="11" t="n"/>
      <c r="B15923" s="11" t="n"/>
      <c r="C15923" s="11" t="n"/>
      <c r="E15923" s="12">
        <f>IF($A15923="","",IF(ISNUMBER($A15923),$A15923,IFERROR(DATEVALUE($A15923),"")))</f>
        <v/>
      </c>
      <c r="F15923" s="12">
        <f>IF($B15923="","",IF(ISNUMBER($B15923),HOUR($B15923)*2+MINUTE($B15923)/30,IFERROR(VALUE(LEFT($B15923,FIND(":",$B15923)-1))*2+VALUE(MID($B15923,FIND(":",$B15923)+1,2))/30,"")))</f>
        <v/>
      </c>
      <c r="G15923" s="12">
        <f>IF($E15923="","",IF(WEEKDAY($E15923,2)&lt;6,1,0))</f>
        <v/>
      </c>
      <c r="H15923" s="12">
        <f>IF(OR($E15923="",$F15923=""),"",IF(AND($G15923=1,$F15923&gt;='Working Hours'!$C$8,$F15923&lt;'Working Hours'!$C$9),1,0))</f>
        <v/>
      </c>
    </row>
    <row r="15924">
      <c r="A15924" s="11" t="n"/>
      <c r="B15924" s="11" t="n"/>
      <c r="C15924" s="11" t="n"/>
      <c r="E15924" s="12">
        <f>IF($A15924="","",IF(ISNUMBER($A15924),$A15924,IFERROR(DATEVALUE($A15924),"")))</f>
        <v/>
      </c>
      <c r="F15924" s="12">
        <f>IF($B15924="","",IF(ISNUMBER($B15924),HOUR($B15924)*2+MINUTE($B15924)/30,IFERROR(VALUE(LEFT($B15924,FIND(":",$B15924)-1))*2+VALUE(MID($B15924,FIND(":",$B15924)+1,2))/30,"")))</f>
        <v/>
      </c>
      <c r="G15924" s="12">
        <f>IF($E15924="","",IF(WEEKDAY($E15924,2)&lt;6,1,0))</f>
        <v/>
      </c>
      <c r="H15924" s="12">
        <f>IF(OR($E15924="",$F15924=""),"",IF(AND($G15924=1,$F15924&gt;='Working Hours'!$C$8,$F15924&lt;'Working Hours'!$C$9),1,0))</f>
        <v/>
      </c>
    </row>
    <row r="15925">
      <c r="A15925" s="11" t="n"/>
      <c r="B15925" s="11" t="n"/>
      <c r="C15925" s="11" t="n"/>
      <c r="E15925" s="12">
        <f>IF($A15925="","",IF(ISNUMBER($A15925),$A15925,IFERROR(DATEVALUE($A15925),"")))</f>
        <v/>
      </c>
      <c r="F15925" s="12">
        <f>IF($B15925="","",IF(ISNUMBER($B15925),HOUR($B15925)*2+MINUTE($B15925)/30,IFERROR(VALUE(LEFT($B15925,FIND(":",$B15925)-1))*2+VALUE(MID($B15925,FIND(":",$B15925)+1,2))/30,"")))</f>
        <v/>
      </c>
      <c r="G15925" s="12">
        <f>IF($E15925="","",IF(WEEKDAY($E15925,2)&lt;6,1,0))</f>
        <v/>
      </c>
      <c r="H15925" s="12">
        <f>IF(OR($E15925="",$F15925=""),"",IF(AND($G15925=1,$F15925&gt;='Working Hours'!$C$8,$F15925&lt;'Working Hours'!$C$9),1,0))</f>
        <v/>
      </c>
    </row>
    <row r="15926">
      <c r="A15926" s="11" t="n"/>
      <c r="B15926" s="11" t="n"/>
      <c r="C15926" s="11" t="n"/>
      <c r="E15926" s="12">
        <f>IF($A15926="","",IF(ISNUMBER($A15926),$A15926,IFERROR(DATEVALUE($A15926),"")))</f>
        <v/>
      </c>
      <c r="F15926" s="12">
        <f>IF($B15926="","",IF(ISNUMBER($B15926),HOUR($B15926)*2+MINUTE($B15926)/30,IFERROR(VALUE(LEFT($B15926,FIND(":",$B15926)-1))*2+VALUE(MID($B15926,FIND(":",$B15926)+1,2))/30,"")))</f>
        <v/>
      </c>
      <c r="G15926" s="12">
        <f>IF($E15926="","",IF(WEEKDAY($E15926,2)&lt;6,1,0))</f>
        <v/>
      </c>
      <c r="H15926" s="12">
        <f>IF(OR($E15926="",$F15926=""),"",IF(AND($G15926=1,$F15926&gt;='Working Hours'!$C$8,$F15926&lt;'Working Hours'!$C$9),1,0))</f>
        <v/>
      </c>
    </row>
    <row r="15927">
      <c r="A15927" s="11" t="n"/>
      <c r="B15927" s="11" t="n"/>
      <c r="C15927" s="11" t="n"/>
      <c r="E15927" s="12">
        <f>IF($A15927="","",IF(ISNUMBER($A15927),$A15927,IFERROR(DATEVALUE($A15927),"")))</f>
        <v/>
      </c>
      <c r="F15927" s="12">
        <f>IF($B15927="","",IF(ISNUMBER($B15927),HOUR($B15927)*2+MINUTE($B15927)/30,IFERROR(VALUE(LEFT($B15927,FIND(":",$B15927)-1))*2+VALUE(MID($B15927,FIND(":",$B15927)+1,2))/30,"")))</f>
        <v/>
      </c>
      <c r="G15927" s="12">
        <f>IF($E15927="","",IF(WEEKDAY($E15927,2)&lt;6,1,0))</f>
        <v/>
      </c>
      <c r="H15927" s="12">
        <f>IF(OR($E15927="",$F15927=""),"",IF(AND($G15927=1,$F15927&gt;='Working Hours'!$C$8,$F15927&lt;'Working Hours'!$C$9),1,0))</f>
        <v/>
      </c>
    </row>
    <row r="15928">
      <c r="A15928" s="11" t="n"/>
      <c r="B15928" s="11" t="n"/>
      <c r="C15928" s="11" t="n"/>
      <c r="E15928" s="12">
        <f>IF($A15928="","",IF(ISNUMBER($A15928),$A15928,IFERROR(DATEVALUE($A15928),"")))</f>
        <v/>
      </c>
      <c r="F15928" s="12">
        <f>IF($B15928="","",IF(ISNUMBER($B15928),HOUR($B15928)*2+MINUTE($B15928)/30,IFERROR(VALUE(LEFT($B15928,FIND(":",$B15928)-1))*2+VALUE(MID($B15928,FIND(":",$B15928)+1,2))/30,"")))</f>
        <v/>
      </c>
      <c r="G15928" s="12">
        <f>IF($E15928="","",IF(WEEKDAY($E15928,2)&lt;6,1,0))</f>
        <v/>
      </c>
      <c r="H15928" s="12">
        <f>IF(OR($E15928="",$F15928=""),"",IF(AND($G15928=1,$F15928&gt;='Working Hours'!$C$8,$F15928&lt;'Working Hours'!$C$9),1,0))</f>
        <v/>
      </c>
    </row>
    <row r="15929">
      <c r="A15929" s="11" t="n"/>
      <c r="B15929" s="11" t="n"/>
      <c r="C15929" s="11" t="n"/>
      <c r="E15929" s="12">
        <f>IF($A15929="","",IF(ISNUMBER($A15929),$A15929,IFERROR(DATEVALUE($A15929),"")))</f>
        <v/>
      </c>
      <c r="F15929" s="12">
        <f>IF($B15929="","",IF(ISNUMBER($B15929),HOUR($B15929)*2+MINUTE($B15929)/30,IFERROR(VALUE(LEFT($B15929,FIND(":",$B15929)-1))*2+VALUE(MID($B15929,FIND(":",$B15929)+1,2))/30,"")))</f>
        <v/>
      </c>
      <c r="G15929" s="12">
        <f>IF($E15929="","",IF(WEEKDAY($E15929,2)&lt;6,1,0))</f>
        <v/>
      </c>
      <c r="H15929" s="12">
        <f>IF(OR($E15929="",$F15929=""),"",IF(AND($G15929=1,$F15929&gt;='Working Hours'!$C$8,$F15929&lt;'Working Hours'!$C$9),1,0))</f>
        <v/>
      </c>
    </row>
    <row r="15930">
      <c r="A15930" s="11" t="n"/>
      <c r="B15930" s="11" t="n"/>
      <c r="C15930" s="11" t="n"/>
      <c r="E15930" s="12">
        <f>IF($A15930="","",IF(ISNUMBER($A15930),$A15930,IFERROR(DATEVALUE($A15930),"")))</f>
        <v/>
      </c>
      <c r="F15930" s="12">
        <f>IF($B15930="","",IF(ISNUMBER($B15930),HOUR($B15930)*2+MINUTE($B15930)/30,IFERROR(VALUE(LEFT($B15930,FIND(":",$B15930)-1))*2+VALUE(MID($B15930,FIND(":",$B15930)+1,2))/30,"")))</f>
        <v/>
      </c>
      <c r="G15930" s="12">
        <f>IF($E15930="","",IF(WEEKDAY($E15930,2)&lt;6,1,0))</f>
        <v/>
      </c>
      <c r="H15930" s="12">
        <f>IF(OR($E15930="",$F15930=""),"",IF(AND($G15930=1,$F15930&gt;='Working Hours'!$C$8,$F15930&lt;'Working Hours'!$C$9),1,0))</f>
        <v/>
      </c>
    </row>
    <row r="15931">
      <c r="A15931" s="11" t="n"/>
      <c r="B15931" s="11" t="n"/>
      <c r="C15931" s="11" t="n"/>
      <c r="E15931" s="12">
        <f>IF($A15931="","",IF(ISNUMBER($A15931),$A15931,IFERROR(DATEVALUE($A15931),"")))</f>
        <v/>
      </c>
      <c r="F15931" s="12">
        <f>IF($B15931="","",IF(ISNUMBER($B15931),HOUR($B15931)*2+MINUTE($B15931)/30,IFERROR(VALUE(LEFT($B15931,FIND(":",$B15931)-1))*2+VALUE(MID($B15931,FIND(":",$B15931)+1,2))/30,"")))</f>
        <v/>
      </c>
      <c r="G15931" s="12">
        <f>IF($E15931="","",IF(WEEKDAY($E15931,2)&lt;6,1,0))</f>
        <v/>
      </c>
      <c r="H15931" s="12">
        <f>IF(OR($E15931="",$F15931=""),"",IF(AND($G15931=1,$F15931&gt;='Working Hours'!$C$8,$F15931&lt;'Working Hours'!$C$9),1,0))</f>
        <v/>
      </c>
    </row>
    <row r="15932">
      <c r="A15932" s="11" t="n"/>
      <c r="B15932" s="11" t="n"/>
      <c r="C15932" s="11" t="n"/>
      <c r="E15932" s="12">
        <f>IF($A15932="","",IF(ISNUMBER($A15932),$A15932,IFERROR(DATEVALUE($A15932),"")))</f>
        <v/>
      </c>
      <c r="F15932" s="12">
        <f>IF($B15932="","",IF(ISNUMBER($B15932),HOUR($B15932)*2+MINUTE($B15932)/30,IFERROR(VALUE(LEFT($B15932,FIND(":",$B15932)-1))*2+VALUE(MID($B15932,FIND(":",$B15932)+1,2))/30,"")))</f>
        <v/>
      </c>
      <c r="G15932" s="12">
        <f>IF($E15932="","",IF(WEEKDAY($E15932,2)&lt;6,1,0))</f>
        <v/>
      </c>
      <c r="H15932" s="12">
        <f>IF(OR($E15932="",$F15932=""),"",IF(AND($G15932=1,$F15932&gt;='Working Hours'!$C$8,$F15932&lt;'Working Hours'!$C$9),1,0))</f>
        <v/>
      </c>
    </row>
    <row r="15933">
      <c r="A15933" s="11" t="n"/>
      <c r="B15933" s="11" t="n"/>
      <c r="C15933" s="11" t="n"/>
      <c r="E15933" s="12">
        <f>IF($A15933="","",IF(ISNUMBER($A15933),$A15933,IFERROR(DATEVALUE($A15933),"")))</f>
        <v/>
      </c>
      <c r="F15933" s="12">
        <f>IF($B15933="","",IF(ISNUMBER($B15933),HOUR($B15933)*2+MINUTE($B15933)/30,IFERROR(VALUE(LEFT($B15933,FIND(":",$B15933)-1))*2+VALUE(MID($B15933,FIND(":",$B15933)+1,2))/30,"")))</f>
        <v/>
      </c>
      <c r="G15933" s="12">
        <f>IF($E15933="","",IF(WEEKDAY($E15933,2)&lt;6,1,0))</f>
        <v/>
      </c>
      <c r="H15933" s="12">
        <f>IF(OR($E15933="",$F15933=""),"",IF(AND($G15933=1,$F15933&gt;='Working Hours'!$C$8,$F15933&lt;'Working Hours'!$C$9),1,0))</f>
        <v/>
      </c>
    </row>
    <row r="15934">
      <c r="A15934" s="11" t="n"/>
      <c r="B15934" s="11" t="n"/>
      <c r="C15934" s="11" t="n"/>
      <c r="E15934" s="12">
        <f>IF($A15934="","",IF(ISNUMBER($A15934),$A15934,IFERROR(DATEVALUE($A15934),"")))</f>
        <v/>
      </c>
      <c r="F15934" s="12">
        <f>IF($B15934="","",IF(ISNUMBER($B15934),HOUR($B15934)*2+MINUTE($B15934)/30,IFERROR(VALUE(LEFT($B15934,FIND(":",$B15934)-1))*2+VALUE(MID($B15934,FIND(":",$B15934)+1,2))/30,"")))</f>
        <v/>
      </c>
      <c r="G15934" s="12">
        <f>IF($E15934="","",IF(WEEKDAY($E15934,2)&lt;6,1,0))</f>
        <v/>
      </c>
      <c r="H15934" s="12">
        <f>IF(OR($E15934="",$F15934=""),"",IF(AND($G15934=1,$F15934&gt;='Working Hours'!$C$8,$F15934&lt;'Working Hours'!$C$9),1,0))</f>
        <v/>
      </c>
    </row>
    <row r="15935">
      <c r="A15935" s="11" t="n"/>
      <c r="B15935" s="11" t="n"/>
      <c r="C15935" s="11" t="n"/>
      <c r="E15935" s="12">
        <f>IF($A15935="","",IF(ISNUMBER($A15935),$A15935,IFERROR(DATEVALUE($A15935),"")))</f>
        <v/>
      </c>
      <c r="F15935" s="12">
        <f>IF($B15935="","",IF(ISNUMBER($B15935),HOUR($B15935)*2+MINUTE($B15935)/30,IFERROR(VALUE(LEFT($B15935,FIND(":",$B15935)-1))*2+VALUE(MID($B15935,FIND(":",$B15935)+1,2))/30,"")))</f>
        <v/>
      </c>
      <c r="G15935" s="12">
        <f>IF($E15935="","",IF(WEEKDAY($E15935,2)&lt;6,1,0))</f>
        <v/>
      </c>
      <c r="H15935" s="12">
        <f>IF(OR($E15935="",$F15935=""),"",IF(AND($G15935=1,$F15935&gt;='Working Hours'!$C$8,$F15935&lt;'Working Hours'!$C$9),1,0))</f>
        <v/>
      </c>
    </row>
    <row r="15936">
      <c r="A15936" s="11" t="n"/>
      <c r="B15936" s="11" t="n"/>
      <c r="C15936" s="11" t="n"/>
      <c r="E15936" s="12">
        <f>IF($A15936="","",IF(ISNUMBER($A15936),$A15936,IFERROR(DATEVALUE($A15936),"")))</f>
        <v/>
      </c>
      <c r="F15936" s="12">
        <f>IF($B15936="","",IF(ISNUMBER($B15936),HOUR($B15936)*2+MINUTE($B15936)/30,IFERROR(VALUE(LEFT($B15936,FIND(":",$B15936)-1))*2+VALUE(MID($B15936,FIND(":",$B15936)+1,2))/30,"")))</f>
        <v/>
      </c>
      <c r="G15936" s="12">
        <f>IF($E15936="","",IF(WEEKDAY($E15936,2)&lt;6,1,0))</f>
        <v/>
      </c>
      <c r="H15936" s="12">
        <f>IF(OR($E15936="",$F15936=""),"",IF(AND($G15936=1,$F15936&gt;='Working Hours'!$C$8,$F15936&lt;'Working Hours'!$C$9),1,0))</f>
        <v/>
      </c>
    </row>
    <row r="15937">
      <c r="A15937" s="11" t="n"/>
      <c r="B15937" s="11" t="n"/>
      <c r="C15937" s="11" t="n"/>
      <c r="E15937" s="12">
        <f>IF($A15937="","",IF(ISNUMBER($A15937),$A15937,IFERROR(DATEVALUE($A15937),"")))</f>
        <v/>
      </c>
      <c r="F15937" s="12">
        <f>IF($B15937="","",IF(ISNUMBER($B15937),HOUR($B15937)*2+MINUTE($B15937)/30,IFERROR(VALUE(LEFT($B15937,FIND(":",$B15937)-1))*2+VALUE(MID($B15937,FIND(":",$B15937)+1,2))/30,"")))</f>
        <v/>
      </c>
      <c r="G15937" s="12">
        <f>IF($E15937="","",IF(WEEKDAY($E15937,2)&lt;6,1,0))</f>
        <v/>
      </c>
      <c r="H15937" s="12">
        <f>IF(OR($E15937="",$F15937=""),"",IF(AND($G15937=1,$F15937&gt;='Working Hours'!$C$8,$F15937&lt;'Working Hours'!$C$9),1,0))</f>
        <v/>
      </c>
    </row>
    <row r="15938">
      <c r="A15938" s="11" t="n"/>
      <c r="B15938" s="11" t="n"/>
      <c r="C15938" s="11" t="n"/>
      <c r="E15938" s="12">
        <f>IF($A15938="","",IF(ISNUMBER($A15938),$A15938,IFERROR(DATEVALUE($A15938),"")))</f>
        <v/>
      </c>
      <c r="F15938" s="12">
        <f>IF($B15938="","",IF(ISNUMBER($B15938),HOUR($B15938)*2+MINUTE($B15938)/30,IFERROR(VALUE(LEFT($B15938,FIND(":",$B15938)-1))*2+VALUE(MID($B15938,FIND(":",$B15938)+1,2))/30,"")))</f>
        <v/>
      </c>
      <c r="G15938" s="12">
        <f>IF($E15938="","",IF(WEEKDAY($E15938,2)&lt;6,1,0))</f>
        <v/>
      </c>
      <c r="H15938" s="12">
        <f>IF(OR($E15938="",$F15938=""),"",IF(AND($G15938=1,$F15938&gt;='Working Hours'!$C$8,$F15938&lt;'Working Hours'!$C$9),1,0))</f>
        <v/>
      </c>
    </row>
    <row r="15939">
      <c r="A15939" s="11" t="n"/>
      <c r="B15939" s="11" t="n"/>
      <c r="C15939" s="11" t="n"/>
      <c r="E15939" s="12">
        <f>IF($A15939="","",IF(ISNUMBER($A15939),$A15939,IFERROR(DATEVALUE($A15939),"")))</f>
        <v/>
      </c>
      <c r="F15939" s="12">
        <f>IF($B15939="","",IF(ISNUMBER($B15939),HOUR($B15939)*2+MINUTE($B15939)/30,IFERROR(VALUE(LEFT($B15939,FIND(":",$B15939)-1))*2+VALUE(MID($B15939,FIND(":",$B15939)+1,2))/30,"")))</f>
        <v/>
      </c>
      <c r="G15939" s="12">
        <f>IF($E15939="","",IF(WEEKDAY($E15939,2)&lt;6,1,0))</f>
        <v/>
      </c>
      <c r="H15939" s="12">
        <f>IF(OR($E15939="",$F15939=""),"",IF(AND($G15939=1,$F15939&gt;='Working Hours'!$C$8,$F15939&lt;'Working Hours'!$C$9),1,0))</f>
        <v/>
      </c>
    </row>
    <row r="15940">
      <c r="A15940" s="11" t="n"/>
      <c r="B15940" s="11" t="n"/>
      <c r="C15940" s="11" t="n"/>
      <c r="E15940" s="12">
        <f>IF($A15940="","",IF(ISNUMBER($A15940),$A15940,IFERROR(DATEVALUE($A15940),"")))</f>
        <v/>
      </c>
      <c r="F15940" s="12">
        <f>IF($B15940="","",IF(ISNUMBER($B15940),HOUR($B15940)*2+MINUTE($B15940)/30,IFERROR(VALUE(LEFT($B15940,FIND(":",$B15940)-1))*2+VALUE(MID($B15940,FIND(":",$B15940)+1,2))/30,"")))</f>
        <v/>
      </c>
      <c r="G15940" s="12">
        <f>IF($E15940="","",IF(WEEKDAY($E15940,2)&lt;6,1,0))</f>
        <v/>
      </c>
      <c r="H15940" s="12">
        <f>IF(OR($E15940="",$F15940=""),"",IF(AND($G15940=1,$F15940&gt;='Working Hours'!$C$8,$F15940&lt;'Working Hours'!$C$9),1,0))</f>
        <v/>
      </c>
    </row>
    <row r="15941">
      <c r="A15941" s="11" t="n"/>
      <c r="B15941" s="11" t="n"/>
      <c r="C15941" s="11" t="n"/>
      <c r="E15941" s="12">
        <f>IF($A15941="","",IF(ISNUMBER($A15941),$A15941,IFERROR(DATEVALUE($A15941),"")))</f>
        <v/>
      </c>
      <c r="F15941" s="12">
        <f>IF($B15941="","",IF(ISNUMBER($B15941),HOUR($B15941)*2+MINUTE($B15941)/30,IFERROR(VALUE(LEFT($B15941,FIND(":",$B15941)-1))*2+VALUE(MID($B15941,FIND(":",$B15941)+1,2))/30,"")))</f>
        <v/>
      </c>
      <c r="G15941" s="12">
        <f>IF($E15941="","",IF(WEEKDAY($E15941,2)&lt;6,1,0))</f>
        <v/>
      </c>
      <c r="H15941" s="12">
        <f>IF(OR($E15941="",$F15941=""),"",IF(AND($G15941=1,$F15941&gt;='Working Hours'!$C$8,$F15941&lt;'Working Hours'!$C$9),1,0))</f>
        <v/>
      </c>
    </row>
    <row r="15942">
      <c r="A15942" s="11" t="n"/>
      <c r="B15942" s="11" t="n"/>
      <c r="C15942" s="11" t="n"/>
      <c r="E15942" s="12">
        <f>IF($A15942="","",IF(ISNUMBER($A15942),$A15942,IFERROR(DATEVALUE($A15942),"")))</f>
        <v/>
      </c>
      <c r="F15942" s="12">
        <f>IF($B15942="","",IF(ISNUMBER($B15942),HOUR($B15942)*2+MINUTE($B15942)/30,IFERROR(VALUE(LEFT($B15942,FIND(":",$B15942)-1))*2+VALUE(MID($B15942,FIND(":",$B15942)+1,2))/30,"")))</f>
        <v/>
      </c>
      <c r="G15942" s="12">
        <f>IF($E15942="","",IF(WEEKDAY($E15942,2)&lt;6,1,0))</f>
        <v/>
      </c>
      <c r="H15942" s="12">
        <f>IF(OR($E15942="",$F15942=""),"",IF(AND($G15942=1,$F15942&gt;='Working Hours'!$C$8,$F15942&lt;'Working Hours'!$C$9),1,0))</f>
        <v/>
      </c>
    </row>
    <row r="15943">
      <c r="A15943" s="11" t="n"/>
      <c r="B15943" s="11" t="n"/>
      <c r="C15943" s="11" t="n"/>
      <c r="E15943" s="12">
        <f>IF($A15943="","",IF(ISNUMBER($A15943),$A15943,IFERROR(DATEVALUE($A15943),"")))</f>
        <v/>
      </c>
      <c r="F15943" s="12">
        <f>IF($B15943="","",IF(ISNUMBER($B15943),HOUR($B15943)*2+MINUTE($B15943)/30,IFERROR(VALUE(LEFT($B15943,FIND(":",$B15943)-1))*2+VALUE(MID($B15943,FIND(":",$B15943)+1,2))/30,"")))</f>
        <v/>
      </c>
      <c r="G15943" s="12">
        <f>IF($E15943="","",IF(WEEKDAY($E15943,2)&lt;6,1,0))</f>
        <v/>
      </c>
      <c r="H15943" s="12">
        <f>IF(OR($E15943="",$F15943=""),"",IF(AND($G15943=1,$F15943&gt;='Working Hours'!$C$8,$F15943&lt;'Working Hours'!$C$9),1,0))</f>
        <v/>
      </c>
    </row>
    <row r="15944">
      <c r="A15944" s="11" t="n"/>
      <c r="B15944" s="11" t="n"/>
      <c r="C15944" s="11" t="n"/>
      <c r="E15944" s="12">
        <f>IF($A15944="","",IF(ISNUMBER($A15944),$A15944,IFERROR(DATEVALUE($A15944),"")))</f>
        <v/>
      </c>
      <c r="F15944" s="12">
        <f>IF($B15944="","",IF(ISNUMBER($B15944),HOUR($B15944)*2+MINUTE($B15944)/30,IFERROR(VALUE(LEFT($B15944,FIND(":",$B15944)-1))*2+VALUE(MID($B15944,FIND(":",$B15944)+1,2))/30,"")))</f>
        <v/>
      </c>
      <c r="G15944" s="12">
        <f>IF($E15944="","",IF(WEEKDAY($E15944,2)&lt;6,1,0))</f>
        <v/>
      </c>
      <c r="H15944" s="12">
        <f>IF(OR($E15944="",$F15944=""),"",IF(AND($G15944=1,$F15944&gt;='Working Hours'!$C$8,$F15944&lt;'Working Hours'!$C$9),1,0))</f>
        <v/>
      </c>
    </row>
    <row r="15945">
      <c r="A15945" s="11" t="n"/>
      <c r="B15945" s="11" t="n"/>
      <c r="C15945" s="11" t="n"/>
      <c r="E15945" s="12">
        <f>IF($A15945="","",IF(ISNUMBER($A15945),$A15945,IFERROR(DATEVALUE($A15945),"")))</f>
        <v/>
      </c>
      <c r="F15945" s="12">
        <f>IF($B15945="","",IF(ISNUMBER($B15945),HOUR($B15945)*2+MINUTE($B15945)/30,IFERROR(VALUE(LEFT($B15945,FIND(":",$B15945)-1))*2+VALUE(MID($B15945,FIND(":",$B15945)+1,2))/30,"")))</f>
        <v/>
      </c>
      <c r="G15945" s="12">
        <f>IF($E15945="","",IF(WEEKDAY($E15945,2)&lt;6,1,0))</f>
        <v/>
      </c>
      <c r="H15945" s="12">
        <f>IF(OR($E15945="",$F15945=""),"",IF(AND($G15945=1,$F15945&gt;='Working Hours'!$C$8,$F15945&lt;'Working Hours'!$C$9),1,0))</f>
        <v/>
      </c>
    </row>
    <row r="15946">
      <c r="A15946" s="11" t="n"/>
      <c r="B15946" s="11" t="n"/>
      <c r="C15946" s="11" t="n"/>
      <c r="E15946" s="12">
        <f>IF($A15946="","",IF(ISNUMBER($A15946),$A15946,IFERROR(DATEVALUE($A15946),"")))</f>
        <v/>
      </c>
      <c r="F15946" s="12">
        <f>IF($B15946="","",IF(ISNUMBER($B15946),HOUR($B15946)*2+MINUTE($B15946)/30,IFERROR(VALUE(LEFT($B15946,FIND(":",$B15946)-1))*2+VALUE(MID($B15946,FIND(":",$B15946)+1,2))/30,"")))</f>
        <v/>
      </c>
      <c r="G15946" s="12">
        <f>IF($E15946="","",IF(WEEKDAY($E15946,2)&lt;6,1,0))</f>
        <v/>
      </c>
      <c r="H15946" s="12">
        <f>IF(OR($E15946="",$F15946=""),"",IF(AND($G15946=1,$F15946&gt;='Working Hours'!$C$8,$F15946&lt;'Working Hours'!$C$9),1,0))</f>
        <v/>
      </c>
    </row>
    <row r="15947">
      <c r="A15947" s="11" t="n"/>
      <c r="B15947" s="11" t="n"/>
      <c r="C15947" s="11" t="n"/>
      <c r="E15947" s="12">
        <f>IF($A15947="","",IF(ISNUMBER($A15947),$A15947,IFERROR(DATEVALUE($A15947),"")))</f>
        <v/>
      </c>
      <c r="F15947" s="12">
        <f>IF($B15947="","",IF(ISNUMBER($B15947),HOUR($B15947)*2+MINUTE($B15947)/30,IFERROR(VALUE(LEFT($B15947,FIND(":",$B15947)-1))*2+VALUE(MID($B15947,FIND(":",$B15947)+1,2))/30,"")))</f>
        <v/>
      </c>
      <c r="G15947" s="12">
        <f>IF($E15947="","",IF(WEEKDAY($E15947,2)&lt;6,1,0))</f>
        <v/>
      </c>
      <c r="H15947" s="12">
        <f>IF(OR($E15947="",$F15947=""),"",IF(AND($G15947=1,$F15947&gt;='Working Hours'!$C$8,$F15947&lt;'Working Hours'!$C$9),1,0))</f>
        <v/>
      </c>
    </row>
    <row r="15948">
      <c r="A15948" s="11" t="n"/>
      <c r="B15948" s="11" t="n"/>
      <c r="C15948" s="11" t="n"/>
      <c r="E15948" s="12">
        <f>IF($A15948="","",IF(ISNUMBER($A15948),$A15948,IFERROR(DATEVALUE($A15948),"")))</f>
        <v/>
      </c>
      <c r="F15948" s="12">
        <f>IF($B15948="","",IF(ISNUMBER($B15948),HOUR($B15948)*2+MINUTE($B15948)/30,IFERROR(VALUE(LEFT($B15948,FIND(":",$B15948)-1))*2+VALUE(MID($B15948,FIND(":",$B15948)+1,2))/30,"")))</f>
        <v/>
      </c>
      <c r="G15948" s="12">
        <f>IF($E15948="","",IF(WEEKDAY($E15948,2)&lt;6,1,0))</f>
        <v/>
      </c>
      <c r="H15948" s="12">
        <f>IF(OR($E15948="",$F15948=""),"",IF(AND($G15948=1,$F15948&gt;='Working Hours'!$C$8,$F15948&lt;'Working Hours'!$C$9),1,0))</f>
        <v/>
      </c>
    </row>
    <row r="15949">
      <c r="A15949" s="11" t="n"/>
      <c r="B15949" s="11" t="n"/>
      <c r="C15949" s="11" t="n"/>
      <c r="E15949" s="12">
        <f>IF($A15949="","",IF(ISNUMBER($A15949),$A15949,IFERROR(DATEVALUE($A15949),"")))</f>
        <v/>
      </c>
      <c r="F15949" s="12">
        <f>IF($B15949="","",IF(ISNUMBER($B15949),HOUR($B15949)*2+MINUTE($B15949)/30,IFERROR(VALUE(LEFT($B15949,FIND(":",$B15949)-1))*2+VALUE(MID($B15949,FIND(":",$B15949)+1,2))/30,"")))</f>
        <v/>
      </c>
      <c r="G15949" s="12">
        <f>IF($E15949="","",IF(WEEKDAY($E15949,2)&lt;6,1,0))</f>
        <v/>
      </c>
      <c r="H15949" s="12">
        <f>IF(OR($E15949="",$F15949=""),"",IF(AND($G15949=1,$F15949&gt;='Working Hours'!$C$8,$F15949&lt;'Working Hours'!$C$9),1,0))</f>
        <v/>
      </c>
    </row>
    <row r="15950">
      <c r="A15950" s="11" t="n"/>
      <c r="B15950" s="11" t="n"/>
      <c r="C15950" s="11" t="n"/>
      <c r="E15950" s="12">
        <f>IF($A15950="","",IF(ISNUMBER($A15950),$A15950,IFERROR(DATEVALUE($A15950),"")))</f>
        <v/>
      </c>
      <c r="F15950" s="12">
        <f>IF($B15950="","",IF(ISNUMBER($B15950),HOUR($B15950)*2+MINUTE($B15950)/30,IFERROR(VALUE(LEFT($B15950,FIND(":",$B15950)-1))*2+VALUE(MID($B15950,FIND(":",$B15950)+1,2))/30,"")))</f>
        <v/>
      </c>
      <c r="G15950" s="12">
        <f>IF($E15950="","",IF(WEEKDAY($E15950,2)&lt;6,1,0))</f>
        <v/>
      </c>
      <c r="H15950" s="12">
        <f>IF(OR($E15950="",$F15950=""),"",IF(AND($G15950=1,$F15950&gt;='Working Hours'!$C$8,$F15950&lt;'Working Hours'!$C$9),1,0))</f>
        <v/>
      </c>
    </row>
    <row r="15951">
      <c r="A15951" s="11" t="n"/>
      <c r="B15951" s="11" t="n"/>
      <c r="C15951" s="11" t="n"/>
      <c r="E15951" s="12">
        <f>IF($A15951="","",IF(ISNUMBER($A15951),$A15951,IFERROR(DATEVALUE($A15951),"")))</f>
        <v/>
      </c>
      <c r="F15951" s="12">
        <f>IF($B15951="","",IF(ISNUMBER($B15951),HOUR($B15951)*2+MINUTE($B15951)/30,IFERROR(VALUE(LEFT($B15951,FIND(":",$B15951)-1))*2+VALUE(MID($B15951,FIND(":",$B15951)+1,2))/30,"")))</f>
        <v/>
      </c>
      <c r="G15951" s="12">
        <f>IF($E15951="","",IF(WEEKDAY($E15951,2)&lt;6,1,0))</f>
        <v/>
      </c>
      <c r="H15951" s="12">
        <f>IF(OR($E15951="",$F15951=""),"",IF(AND($G15951=1,$F15951&gt;='Working Hours'!$C$8,$F15951&lt;'Working Hours'!$C$9),1,0))</f>
        <v/>
      </c>
    </row>
    <row r="15952">
      <c r="A15952" s="11" t="n"/>
      <c r="B15952" s="11" t="n"/>
      <c r="C15952" s="11" t="n"/>
      <c r="E15952" s="12">
        <f>IF($A15952="","",IF(ISNUMBER($A15952),$A15952,IFERROR(DATEVALUE($A15952),"")))</f>
        <v/>
      </c>
      <c r="F15952" s="12">
        <f>IF($B15952="","",IF(ISNUMBER($B15952),HOUR($B15952)*2+MINUTE($B15952)/30,IFERROR(VALUE(LEFT($B15952,FIND(":",$B15952)-1))*2+VALUE(MID($B15952,FIND(":",$B15952)+1,2))/30,"")))</f>
        <v/>
      </c>
      <c r="G15952" s="12">
        <f>IF($E15952="","",IF(WEEKDAY($E15952,2)&lt;6,1,0))</f>
        <v/>
      </c>
      <c r="H15952" s="12">
        <f>IF(OR($E15952="",$F15952=""),"",IF(AND($G15952=1,$F15952&gt;='Working Hours'!$C$8,$F15952&lt;'Working Hours'!$C$9),1,0))</f>
        <v/>
      </c>
    </row>
    <row r="15953">
      <c r="A15953" s="11" t="n"/>
      <c r="B15953" s="11" t="n"/>
      <c r="C15953" s="11" t="n"/>
      <c r="E15953" s="12">
        <f>IF($A15953="","",IF(ISNUMBER($A15953),$A15953,IFERROR(DATEVALUE($A15953),"")))</f>
        <v/>
      </c>
      <c r="F15953" s="12">
        <f>IF($B15953="","",IF(ISNUMBER($B15953),HOUR($B15953)*2+MINUTE($B15953)/30,IFERROR(VALUE(LEFT($B15953,FIND(":",$B15953)-1))*2+VALUE(MID($B15953,FIND(":",$B15953)+1,2))/30,"")))</f>
        <v/>
      </c>
      <c r="G15953" s="12">
        <f>IF($E15953="","",IF(WEEKDAY($E15953,2)&lt;6,1,0))</f>
        <v/>
      </c>
      <c r="H15953" s="12">
        <f>IF(OR($E15953="",$F15953=""),"",IF(AND($G15953=1,$F15953&gt;='Working Hours'!$C$8,$F15953&lt;'Working Hours'!$C$9),1,0))</f>
        <v/>
      </c>
    </row>
    <row r="15954">
      <c r="A15954" s="11" t="n"/>
      <c r="B15954" s="11" t="n"/>
      <c r="C15954" s="11" t="n"/>
      <c r="E15954" s="12">
        <f>IF($A15954="","",IF(ISNUMBER($A15954),$A15954,IFERROR(DATEVALUE($A15954),"")))</f>
        <v/>
      </c>
      <c r="F15954" s="12">
        <f>IF($B15954="","",IF(ISNUMBER($B15954),HOUR($B15954)*2+MINUTE($B15954)/30,IFERROR(VALUE(LEFT($B15954,FIND(":",$B15954)-1))*2+VALUE(MID($B15954,FIND(":",$B15954)+1,2))/30,"")))</f>
        <v/>
      </c>
      <c r="G15954" s="12">
        <f>IF($E15954="","",IF(WEEKDAY($E15954,2)&lt;6,1,0))</f>
        <v/>
      </c>
      <c r="H15954" s="12">
        <f>IF(OR($E15954="",$F15954=""),"",IF(AND($G15954=1,$F15954&gt;='Working Hours'!$C$8,$F15954&lt;'Working Hours'!$C$9),1,0))</f>
        <v/>
      </c>
    </row>
    <row r="15955">
      <c r="A15955" s="11" t="n"/>
      <c r="B15955" s="11" t="n"/>
      <c r="C15955" s="11" t="n"/>
      <c r="E15955" s="12">
        <f>IF($A15955="","",IF(ISNUMBER($A15955),$A15955,IFERROR(DATEVALUE($A15955),"")))</f>
        <v/>
      </c>
      <c r="F15955" s="12">
        <f>IF($B15955="","",IF(ISNUMBER($B15955),HOUR($B15955)*2+MINUTE($B15955)/30,IFERROR(VALUE(LEFT($B15955,FIND(":",$B15955)-1))*2+VALUE(MID($B15955,FIND(":",$B15955)+1,2))/30,"")))</f>
        <v/>
      </c>
      <c r="G15955" s="12">
        <f>IF($E15955="","",IF(WEEKDAY($E15955,2)&lt;6,1,0))</f>
        <v/>
      </c>
      <c r="H15955" s="12">
        <f>IF(OR($E15955="",$F15955=""),"",IF(AND($G15955=1,$F15955&gt;='Working Hours'!$C$8,$F15955&lt;'Working Hours'!$C$9),1,0))</f>
        <v/>
      </c>
    </row>
    <row r="15956">
      <c r="A15956" s="11" t="n"/>
      <c r="B15956" s="11" t="n"/>
      <c r="C15956" s="11" t="n"/>
      <c r="E15956" s="12">
        <f>IF($A15956="","",IF(ISNUMBER($A15956),$A15956,IFERROR(DATEVALUE($A15956),"")))</f>
        <v/>
      </c>
      <c r="F15956" s="12">
        <f>IF($B15956="","",IF(ISNUMBER($B15956),HOUR($B15956)*2+MINUTE($B15956)/30,IFERROR(VALUE(LEFT($B15956,FIND(":",$B15956)-1))*2+VALUE(MID($B15956,FIND(":",$B15956)+1,2))/30,"")))</f>
        <v/>
      </c>
      <c r="G15956" s="12">
        <f>IF($E15956="","",IF(WEEKDAY($E15956,2)&lt;6,1,0))</f>
        <v/>
      </c>
      <c r="H15956" s="12">
        <f>IF(OR($E15956="",$F15956=""),"",IF(AND($G15956=1,$F15956&gt;='Working Hours'!$C$8,$F15956&lt;'Working Hours'!$C$9),1,0))</f>
        <v/>
      </c>
    </row>
    <row r="15957">
      <c r="A15957" s="11" t="n"/>
      <c r="B15957" s="11" t="n"/>
      <c r="C15957" s="11" t="n"/>
      <c r="E15957" s="12">
        <f>IF($A15957="","",IF(ISNUMBER($A15957),$A15957,IFERROR(DATEVALUE($A15957),"")))</f>
        <v/>
      </c>
      <c r="F15957" s="12">
        <f>IF($B15957="","",IF(ISNUMBER($B15957),HOUR($B15957)*2+MINUTE($B15957)/30,IFERROR(VALUE(LEFT($B15957,FIND(":",$B15957)-1))*2+VALUE(MID($B15957,FIND(":",$B15957)+1,2))/30,"")))</f>
        <v/>
      </c>
      <c r="G15957" s="12">
        <f>IF($E15957="","",IF(WEEKDAY($E15957,2)&lt;6,1,0))</f>
        <v/>
      </c>
      <c r="H15957" s="12">
        <f>IF(OR($E15957="",$F15957=""),"",IF(AND($G15957=1,$F15957&gt;='Working Hours'!$C$8,$F15957&lt;'Working Hours'!$C$9),1,0))</f>
        <v/>
      </c>
    </row>
    <row r="15958">
      <c r="A15958" s="11" t="n"/>
      <c r="B15958" s="11" t="n"/>
      <c r="C15958" s="11" t="n"/>
      <c r="E15958" s="12">
        <f>IF($A15958="","",IF(ISNUMBER($A15958),$A15958,IFERROR(DATEVALUE($A15958),"")))</f>
        <v/>
      </c>
      <c r="F15958" s="12">
        <f>IF($B15958="","",IF(ISNUMBER($B15958),HOUR($B15958)*2+MINUTE($B15958)/30,IFERROR(VALUE(LEFT($B15958,FIND(":",$B15958)-1))*2+VALUE(MID($B15958,FIND(":",$B15958)+1,2))/30,"")))</f>
        <v/>
      </c>
      <c r="G15958" s="12">
        <f>IF($E15958="","",IF(WEEKDAY($E15958,2)&lt;6,1,0))</f>
        <v/>
      </c>
      <c r="H15958" s="12">
        <f>IF(OR($E15958="",$F15958=""),"",IF(AND($G15958=1,$F15958&gt;='Working Hours'!$C$8,$F15958&lt;'Working Hours'!$C$9),1,0))</f>
        <v/>
      </c>
    </row>
    <row r="15959">
      <c r="A15959" s="11" t="n"/>
      <c r="B15959" s="11" t="n"/>
      <c r="C15959" s="11" t="n"/>
      <c r="E15959" s="12">
        <f>IF($A15959="","",IF(ISNUMBER($A15959),$A15959,IFERROR(DATEVALUE($A15959),"")))</f>
        <v/>
      </c>
      <c r="F15959" s="12">
        <f>IF($B15959="","",IF(ISNUMBER($B15959),HOUR($B15959)*2+MINUTE($B15959)/30,IFERROR(VALUE(LEFT($B15959,FIND(":",$B15959)-1))*2+VALUE(MID($B15959,FIND(":",$B15959)+1,2))/30,"")))</f>
        <v/>
      </c>
      <c r="G15959" s="12">
        <f>IF($E15959="","",IF(WEEKDAY($E15959,2)&lt;6,1,0))</f>
        <v/>
      </c>
      <c r="H15959" s="12">
        <f>IF(OR($E15959="",$F15959=""),"",IF(AND($G15959=1,$F15959&gt;='Working Hours'!$C$8,$F15959&lt;'Working Hours'!$C$9),1,0))</f>
        <v/>
      </c>
    </row>
    <row r="15960">
      <c r="A15960" s="11" t="n"/>
      <c r="B15960" s="11" t="n"/>
      <c r="C15960" s="11" t="n"/>
      <c r="E15960" s="12">
        <f>IF($A15960="","",IF(ISNUMBER($A15960),$A15960,IFERROR(DATEVALUE($A15960),"")))</f>
        <v/>
      </c>
      <c r="F15960" s="12">
        <f>IF($B15960="","",IF(ISNUMBER($B15960),HOUR($B15960)*2+MINUTE($B15960)/30,IFERROR(VALUE(LEFT($B15960,FIND(":",$B15960)-1))*2+VALUE(MID($B15960,FIND(":",$B15960)+1,2))/30,"")))</f>
        <v/>
      </c>
      <c r="G15960" s="12">
        <f>IF($E15960="","",IF(WEEKDAY($E15960,2)&lt;6,1,0))</f>
        <v/>
      </c>
      <c r="H15960" s="12">
        <f>IF(OR($E15960="",$F15960=""),"",IF(AND($G15960=1,$F15960&gt;='Working Hours'!$C$8,$F15960&lt;'Working Hours'!$C$9),1,0))</f>
        <v/>
      </c>
    </row>
    <row r="15961">
      <c r="A15961" s="11" t="n"/>
      <c r="B15961" s="11" t="n"/>
      <c r="C15961" s="11" t="n"/>
      <c r="E15961" s="12">
        <f>IF($A15961="","",IF(ISNUMBER($A15961),$A15961,IFERROR(DATEVALUE($A15961),"")))</f>
        <v/>
      </c>
      <c r="F15961" s="12">
        <f>IF($B15961="","",IF(ISNUMBER($B15961),HOUR($B15961)*2+MINUTE($B15961)/30,IFERROR(VALUE(LEFT($B15961,FIND(":",$B15961)-1))*2+VALUE(MID($B15961,FIND(":",$B15961)+1,2))/30,"")))</f>
        <v/>
      </c>
      <c r="G15961" s="12">
        <f>IF($E15961="","",IF(WEEKDAY($E15961,2)&lt;6,1,0))</f>
        <v/>
      </c>
      <c r="H15961" s="12">
        <f>IF(OR($E15961="",$F15961=""),"",IF(AND($G15961=1,$F15961&gt;='Working Hours'!$C$8,$F15961&lt;'Working Hours'!$C$9),1,0))</f>
        <v/>
      </c>
    </row>
    <row r="15962">
      <c r="A15962" s="11" t="n"/>
      <c r="B15962" s="11" t="n"/>
      <c r="C15962" s="11" t="n"/>
      <c r="E15962" s="12">
        <f>IF($A15962="","",IF(ISNUMBER($A15962),$A15962,IFERROR(DATEVALUE($A15962),"")))</f>
        <v/>
      </c>
      <c r="F15962" s="12">
        <f>IF($B15962="","",IF(ISNUMBER($B15962),HOUR($B15962)*2+MINUTE($B15962)/30,IFERROR(VALUE(LEFT($B15962,FIND(":",$B15962)-1))*2+VALUE(MID($B15962,FIND(":",$B15962)+1,2))/30,"")))</f>
        <v/>
      </c>
      <c r="G15962" s="12">
        <f>IF($E15962="","",IF(WEEKDAY($E15962,2)&lt;6,1,0))</f>
        <v/>
      </c>
      <c r="H15962" s="12">
        <f>IF(OR($E15962="",$F15962=""),"",IF(AND($G15962=1,$F15962&gt;='Working Hours'!$C$8,$F15962&lt;'Working Hours'!$C$9),1,0))</f>
        <v/>
      </c>
    </row>
    <row r="15963">
      <c r="A15963" s="11" t="n"/>
      <c r="B15963" s="11" t="n"/>
      <c r="C15963" s="11" t="n"/>
      <c r="E15963" s="12">
        <f>IF($A15963="","",IF(ISNUMBER($A15963),$A15963,IFERROR(DATEVALUE($A15963),"")))</f>
        <v/>
      </c>
      <c r="F15963" s="12">
        <f>IF($B15963="","",IF(ISNUMBER($B15963),HOUR($B15963)*2+MINUTE($B15963)/30,IFERROR(VALUE(LEFT($B15963,FIND(":",$B15963)-1))*2+VALUE(MID($B15963,FIND(":",$B15963)+1,2))/30,"")))</f>
        <v/>
      </c>
      <c r="G15963" s="12">
        <f>IF($E15963="","",IF(WEEKDAY($E15963,2)&lt;6,1,0))</f>
        <v/>
      </c>
      <c r="H15963" s="12">
        <f>IF(OR($E15963="",$F15963=""),"",IF(AND($G15963=1,$F15963&gt;='Working Hours'!$C$8,$F15963&lt;'Working Hours'!$C$9),1,0))</f>
        <v/>
      </c>
    </row>
    <row r="15964">
      <c r="A15964" s="11" t="n"/>
      <c r="B15964" s="11" t="n"/>
      <c r="C15964" s="11" t="n"/>
      <c r="E15964" s="12">
        <f>IF($A15964="","",IF(ISNUMBER($A15964),$A15964,IFERROR(DATEVALUE($A15964),"")))</f>
        <v/>
      </c>
      <c r="F15964" s="12">
        <f>IF($B15964="","",IF(ISNUMBER($B15964),HOUR($B15964)*2+MINUTE($B15964)/30,IFERROR(VALUE(LEFT($B15964,FIND(":",$B15964)-1))*2+VALUE(MID($B15964,FIND(":",$B15964)+1,2))/30,"")))</f>
        <v/>
      </c>
      <c r="G15964" s="12">
        <f>IF($E15964="","",IF(WEEKDAY($E15964,2)&lt;6,1,0))</f>
        <v/>
      </c>
      <c r="H15964" s="12">
        <f>IF(OR($E15964="",$F15964=""),"",IF(AND($G15964=1,$F15964&gt;='Working Hours'!$C$8,$F15964&lt;'Working Hours'!$C$9),1,0))</f>
        <v/>
      </c>
    </row>
    <row r="15965">
      <c r="A15965" s="11" t="n"/>
      <c r="B15965" s="11" t="n"/>
      <c r="C15965" s="11" t="n"/>
      <c r="E15965" s="12">
        <f>IF($A15965="","",IF(ISNUMBER($A15965),$A15965,IFERROR(DATEVALUE($A15965),"")))</f>
        <v/>
      </c>
      <c r="F15965" s="12">
        <f>IF($B15965="","",IF(ISNUMBER($B15965),HOUR($B15965)*2+MINUTE($B15965)/30,IFERROR(VALUE(LEFT($B15965,FIND(":",$B15965)-1))*2+VALUE(MID($B15965,FIND(":",$B15965)+1,2))/30,"")))</f>
        <v/>
      </c>
      <c r="G15965" s="12">
        <f>IF($E15965="","",IF(WEEKDAY($E15965,2)&lt;6,1,0))</f>
        <v/>
      </c>
      <c r="H15965" s="12">
        <f>IF(OR($E15965="",$F15965=""),"",IF(AND($G15965=1,$F15965&gt;='Working Hours'!$C$8,$F15965&lt;'Working Hours'!$C$9),1,0))</f>
        <v/>
      </c>
    </row>
    <row r="15966">
      <c r="A15966" s="11" t="n"/>
      <c r="B15966" s="11" t="n"/>
      <c r="C15966" s="11" t="n"/>
      <c r="E15966" s="12">
        <f>IF($A15966="","",IF(ISNUMBER($A15966),$A15966,IFERROR(DATEVALUE($A15966),"")))</f>
        <v/>
      </c>
      <c r="F15966" s="12">
        <f>IF($B15966="","",IF(ISNUMBER($B15966),HOUR($B15966)*2+MINUTE($B15966)/30,IFERROR(VALUE(LEFT($B15966,FIND(":",$B15966)-1))*2+VALUE(MID($B15966,FIND(":",$B15966)+1,2))/30,"")))</f>
        <v/>
      </c>
      <c r="G15966" s="12">
        <f>IF($E15966="","",IF(WEEKDAY($E15966,2)&lt;6,1,0))</f>
        <v/>
      </c>
      <c r="H15966" s="12">
        <f>IF(OR($E15966="",$F15966=""),"",IF(AND($G15966=1,$F15966&gt;='Working Hours'!$C$8,$F15966&lt;'Working Hours'!$C$9),1,0))</f>
        <v/>
      </c>
    </row>
    <row r="15967">
      <c r="A15967" s="11" t="n"/>
      <c r="B15967" s="11" t="n"/>
      <c r="C15967" s="11" t="n"/>
      <c r="E15967" s="12">
        <f>IF($A15967="","",IF(ISNUMBER($A15967),$A15967,IFERROR(DATEVALUE($A15967),"")))</f>
        <v/>
      </c>
      <c r="F15967" s="12">
        <f>IF($B15967="","",IF(ISNUMBER($B15967),HOUR($B15967)*2+MINUTE($B15967)/30,IFERROR(VALUE(LEFT($B15967,FIND(":",$B15967)-1))*2+VALUE(MID($B15967,FIND(":",$B15967)+1,2))/30,"")))</f>
        <v/>
      </c>
      <c r="G15967" s="12">
        <f>IF($E15967="","",IF(WEEKDAY($E15967,2)&lt;6,1,0))</f>
        <v/>
      </c>
      <c r="H15967" s="12">
        <f>IF(OR($E15967="",$F15967=""),"",IF(AND($G15967=1,$F15967&gt;='Working Hours'!$C$8,$F15967&lt;'Working Hours'!$C$9),1,0))</f>
        <v/>
      </c>
    </row>
    <row r="15968">
      <c r="A15968" s="11" t="n"/>
      <c r="B15968" s="11" t="n"/>
      <c r="C15968" s="11" t="n"/>
      <c r="E15968" s="12">
        <f>IF($A15968="","",IF(ISNUMBER($A15968),$A15968,IFERROR(DATEVALUE($A15968),"")))</f>
        <v/>
      </c>
      <c r="F15968" s="12">
        <f>IF($B15968="","",IF(ISNUMBER($B15968),HOUR($B15968)*2+MINUTE($B15968)/30,IFERROR(VALUE(LEFT($B15968,FIND(":",$B15968)-1))*2+VALUE(MID($B15968,FIND(":",$B15968)+1,2))/30,"")))</f>
        <v/>
      </c>
      <c r="G15968" s="12">
        <f>IF($E15968="","",IF(WEEKDAY($E15968,2)&lt;6,1,0))</f>
        <v/>
      </c>
      <c r="H15968" s="12">
        <f>IF(OR($E15968="",$F15968=""),"",IF(AND($G15968=1,$F15968&gt;='Working Hours'!$C$8,$F15968&lt;'Working Hours'!$C$9),1,0))</f>
        <v/>
      </c>
    </row>
    <row r="15969">
      <c r="A15969" s="11" t="n"/>
      <c r="B15969" s="11" t="n"/>
      <c r="C15969" s="11" t="n"/>
      <c r="E15969" s="12">
        <f>IF($A15969="","",IF(ISNUMBER($A15969),$A15969,IFERROR(DATEVALUE($A15969),"")))</f>
        <v/>
      </c>
      <c r="F15969" s="12">
        <f>IF($B15969="","",IF(ISNUMBER($B15969),HOUR($B15969)*2+MINUTE($B15969)/30,IFERROR(VALUE(LEFT($B15969,FIND(":",$B15969)-1))*2+VALUE(MID($B15969,FIND(":",$B15969)+1,2))/30,"")))</f>
        <v/>
      </c>
      <c r="G15969" s="12">
        <f>IF($E15969="","",IF(WEEKDAY($E15969,2)&lt;6,1,0))</f>
        <v/>
      </c>
      <c r="H15969" s="12">
        <f>IF(OR($E15969="",$F15969=""),"",IF(AND($G15969=1,$F15969&gt;='Working Hours'!$C$8,$F15969&lt;'Working Hours'!$C$9),1,0))</f>
        <v/>
      </c>
    </row>
    <row r="15970">
      <c r="A15970" s="11" t="n"/>
      <c r="B15970" s="11" t="n"/>
      <c r="C15970" s="11" t="n"/>
      <c r="E15970" s="12">
        <f>IF($A15970="","",IF(ISNUMBER($A15970),$A15970,IFERROR(DATEVALUE($A15970),"")))</f>
        <v/>
      </c>
      <c r="F15970" s="12">
        <f>IF($B15970="","",IF(ISNUMBER($B15970),HOUR($B15970)*2+MINUTE($B15970)/30,IFERROR(VALUE(LEFT($B15970,FIND(":",$B15970)-1))*2+VALUE(MID($B15970,FIND(":",$B15970)+1,2))/30,"")))</f>
        <v/>
      </c>
      <c r="G15970" s="12">
        <f>IF($E15970="","",IF(WEEKDAY($E15970,2)&lt;6,1,0))</f>
        <v/>
      </c>
      <c r="H15970" s="12">
        <f>IF(OR($E15970="",$F15970=""),"",IF(AND($G15970=1,$F15970&gt;='Working Hours'!$C$8,$F15970&lt;'Working Hours'!$C$9),1,0))</f>
        <v/>
      </c>
    </row>
    <row r="15971">
      <c r="A15971" s="11" t="n"/>
      <c r="B15971" s="11" t="n"/>
      <c r="C15971" s="11" t="n"/>
      <c r="E15971" s="12">
        <f>IF($A15971="","",IF(ISNUMBER($A15971),$A15971,IFERROR(DATEVALUE($A15971),"")))</f>
        <v/>
      </c>
      <c r="F15971" s="12">
        <f>IF($B15971="","",IF(ISNUMBER($B15971),HOUR($B15971)*2+MINUTE($B15971)/30,IFERROR(VALUE(LEFT($B15971,FIND(":",$B15971)-1))*2+VALUE(MID($B15971,FIND(":",$B15971)+1,2))/30,"")))</f>
        <v/>
      </c>
      <c r="G15971" s="12">
        <f>IF($E15971="","",IF(WEEKDAY($E15971,2)&lt;6,1,0))</f>
        <v/>
      </c>
      <c r="H15971" s="12">
        <f>IF(OR($E15971="",$F15971=""),"",IF(AND($G15971=1,$F15971&gt;='Working Hours'!$C$8,$F15971&lt;'Working Hours'!$C$9),1,0))</f>
        <v/>
      </c>
    </row>
    <row r="15972">
      <c r="A15972" s="11" t="n"/>
      <c r="B15972" s="11" t="n"/>
      <c r="C15972" s="11" t="n"/>
      <c r="E15972" s="12">
        <f>IF($A15972="","",IF(ISNUMBER($A15972),$A15972,IFERROR(DATEVALUE($A15972),"")))</f>
        <v/>
      </c>
      <c r="F15972" s="12">
        <f>IF($B15972="","",IF(ISNUMBER($B15972),HOUR($B15972)*2+MINUTE($B15972)/30,IFERROR(VALUE(LEFT($B15972,FIND(":",$B15972)-1))*2+VALUE(MID($B15972,FIND(":",$B15972)+1,2))/30,"")))</f>
        <v/>
      </c>
      <c r="G15972" s="12">
        <f>IF($E15972="","",IF(WEEKDAY($E15972,2)&lt;6,1,0))</f>
        <v/>
      </c>
      <c r="H15972" s="12">
        <f>IF(OR($E15972="",$F15972=""),"",IF(AND($G15972=1,$F15972&gt;='Working Hours'!$C$8,$F15972&lt;'Working Hours'!$C$9),1,0))</f>
        <v/>
      </c>
    </row>
    <row r="15973">
      <c r="A15973" s="11" t="n"/>
      <c r="B15973" s="11" t="n"/>
      <c r="C15973" s="11" t="n"/>
      <c r="E15973" s="12">
        <f>IF($A15973="","",IF(ISNUMBER($A15973),$A15973,IFERROR(DATEVALUE($A15973),"")))</f>
        <v/>
      </c>
      <c r="F15973" s="12">
        <f>IF($B15973="","",IF(ISNUMBER($B15973),HOUR($B15973)*2+MINUTE($B15973)/30,IFERROR(VALUE(LEFT($B15973,FIND(":",$B15973)-1))*2+VALUE(MID($B15973,FIND(":",$B15973)+1,2))/30,"")))</f>
        <v/>
      </c>
      <c r="G15973" s="12">
        <f>IF($E15973="","",IF(WEEKDAY($E15973,2)&lt;6,1,0))</f>
        <v/>
      </c>
      <c r="H15973" s="12">
        <f>IF(OR($E15973="",$F15973=""),"",IF(AND($G15973=1,$F15973&gt;='Working Hours'!$C$8,$F15973&lt;'Working Hours'!$C$9),1,0))</f>
        <v/>
      </c>
    </row>
    <row r="15974">
      <c r="A15974" s="11" t="n"/>
      <c r="B15974" s="11" t="n"/>
      <c r="C15974" s="11" t="n"/>
      <c r="E15974" s="12">
        <f>IF($A15974="","",IF(ISNUMBER($A15974),$A15974,IFERROR(DATEVALUE($A15974),"")))</f>
        <v/>
      </c>
      <c r="F15974" s="12">
        <f>IF($B15974="","",IF(ISNUMBER($B15974),HOUR($B15974)*2+MINUTE($B15974)/30,IFERROR(VALUE(LEFT($B15974,FIND(":",$B15974)-1))*2+VALUE(MID($B15974,FIND(":",$B15974)+1,2))/30,"")))</f>
        <v/>
      </c>
      <c r="G15974" s="12">
        <f>IF($E15974="","",IF(WEEKDAY($E15974,2)&lt;6,1,0))</f>
        <v/>
      </c>
      <c r="H15974" s="12">
        <f>IF(OR($E15974="",$F15974=""),"",IF(AND($G15974=1,$F15974&gt;='Working Hours'!$C$8,$F15974&lt;'Working Hours'!$C$9),1,0))</f>
        <v/>
      </c>
    </row>
    <row r="15975">
      <c r="A15975" s="11" t="n"/>
      <c r="B15975" s="11" t="n"/>
      <c r="C15975" s="11" t="n"/>
      <c r="E15975" s="12">
        <f>IF($A15975="","",IF(ISNUMBER($A15975),$A15975,IFERROR(DATEVALUE($A15975),"")))</f>
        <v/>
      </c>
      <c r="F15975" s="12">
        <f>IF($B15975="","",IF(ISNUMBER($B15975),HOUR($B15975)*2+MINUTE($B15975)/30,IFERROR(VALUE(LEFT($B15975,FIND(":",$B15975)-1))*2+VALUE(MID($B15975,FIND(":",$B15975)+1,2))/30,"")))</f>
        <v/>
      </c>
      <c r="G15975" s="12">
        <f>IF($E15975="","",IF(WEEKDAY($E15975,2)&lt;6,1,0))</f>
        <v/>
      </c>
      <c r="H15975" s="12">
        <f>IF(OR($E15975="",$F15975=""),"",IF(AND($G15975=1,$F15975&gt;='Working Hours'!$C$8,$F15975&lt;'Working Hours'!$C$9),1,0))</f>
        <v/>
      </c>
    </row>
    <row r="15976">
      <c r="A15976" s="11" t="n"/>
      <c r="B15976" s="11" t="n"/>
      <c r="C15976" s="11" t="n"/>
      <c r="E15976" s="12">
        <f>IF($A15976="","",IF(ISNUMBER($A15976),$A15976,IFERROR(DATEVALUE($A15976),"")))</f>
        <v/>
      </c>
      <c r="F15976" s="12">
        <f>IF($B15976="","",IF(ISNUMBER($B15976),HOUR($B15976)*2+MINUTE($B15976)/30,IFERROR(VALUE(LEFT($B15976,FIND(":",$B15976)-1))*2+VALUE(MID($B15976,FIND(":",$B15976)+1,2))/30,"")))</f>
        <v/>
      </c>
      <c r="G15976" s="12">
        <f>IF($E15976="","",IF(WEEKDAY($E15976,2)&lt;6,1,0))</f>
        <v/>
      </c>
      <c r="H15976" s="12">
        <f>IF(OR($E15976="",$F15976=""),"",IF(AND($G15976=1,$F15976&gt;='Working Hours'!$C$8,$F15976&lt;'Working Hours'!$C$9),1,0))</f>
        <v/>
      </c>
    </row>
    <row r="15977">
      <c r="A15977" s="11" t="n"/>
      <c r="B15977" s="11" t="n"/>
      <c r="C15977" s="11" t="n"/>
      <c r="E15977" s="12">
        <f>IF($A15977="","",IF(ISNUMBER($A15977),$A15977,IFERROR(DATEVALUE($A15977),"")))</f>
        <v/>
      </c>
      <c r="F15977" s="12">
        <f>IF($B15977="","",IF(ISNUMBER($B15977),HOUR($B15977)*2+MINUTE($B15977)/30,IFERROR(VALUE(LEFT($B15977,FIND(":",$B15977)-1))*2+VALUE(MID($B15977,FIND(":",$B15977)+1,2))/30,"")))</f>
        <v/>
      </c>
      <c r="G15977" s="12">
        <f>IF($E15977="","",IF(WEEKDAY($E15977,2)&lt;6,1,0))</f>
        <v/>
      </c>
      <c r="H15977" s="12">
        <f>IF(OR($E15977="",$F15977=""),"",IF(AND($G15977=1,$F15977&gt;='Working Hours'!$C$8,$F15977&lt;'Working Hours'!$C$9),1,0))</f>
        <v/>
      </c>
    </row>
    <row r="15978">
      <c r="A15978" s="11" t="n"/>
      <c r="B15978" s="11" t="n"/>
      <c r="C15978" s="11" t="n"/>
      <c r="E15978" s="12">
        <f>IF($A15978="","",IF(ISNUMBER($A15978),$A15978,IFERROR(DATEVALUE($A15978),"")))</f>
        <v/>
      </c>
      <c r="F15978" s="12">
        <f>IF($B15978="","",IF(ISNUMBER($B15978),HOUR($B15978)*2+MINUTE($B15978)/30,IFERROR(VALUE(LEFT($B15978,FIND(":",$B15978)-1))*2+VALUE(MID($B15978,FIND(":",$B15978)+1,2))/30,"")))</f>
        <v/>
      </c>
      <c r="G15978" s="12">
        <f>IF($E15978="","",IF(WEEKDAY($E15978,2)&lt;6,1,0))</f>
        <v/>
      </c>
      <c r="H15978" s="12">
        <f>IF(OR($E15978="",$F15978=""),"",IF(AND($G15978=1,$F15978&gt;='Working Hours'!$C$8,$F15978&lt;'Working Hours'!$C$9),1,0))</f>
        <v/>
      </c>
    </row>
    <row r="15979">
      <c r="A15979" s="11" t="n"/>
      <c r="B15979" s="11" t="n"/>
      <c r="C15979" s="11" t="n"/>
      <c r="E15979" s="12">
        <f>IF($A15979="","",IF(ISNUMBER($A15979),$A15979,IFERROR(DATEVALUE($A15979),"")))</f>
        <v/>
      </c>
      <c r="F15979" s="12">
        <f>IF($B15979="","",IF(ISNUMBER($B15979),HOUR($B15979)*2+MINUTE($B15979)/30,IFERROR(VALUE(LEFT($B15979,FIND(":",$B15979)-1))*2+VALUE(MID($B15979,FIND(":",$B15979)+1,2))/30,"")))</f>
        <v/>
      </c>
      <c r="G15979" s="12">
        <f>IF($E15979="","",IF(WEEKDAY($E15979,2)&lt;6,1,0))</f>
        <v/>
      </c>
      <c r="H15979" s="12">
        <f>IF(OR($E15979="",$F15979=""),"",IF(AND($G15979=1,$F15979&gt;='Working Hours'!$C$8,$F15979&lt;'Working Hours'!$C$9),1,0))</f>
        <v/>
      </c>
    </row>
    <row r="15980">
      <c r="A15980" s="11" t="n"/>
      <c r="B15980" s="11" t="n"/>
      <c r="C15980" s="11" t="n"/>
      <c r="E15980" s="12">
        <f>IF($A15980="","",IF(ISNUMBER($A15980),$A15980,IFERROR(DATEVALUE($A15980),"")))</f>
        <v/>
      </c>
      <c r="F15980" s="12">
        <f>IF($B15980="","",IF(ISNUMBER($B15980),HOUR($B15980)*2+MINUTE($B15980)/30,IFERROR(VALUE(LEFT($B15980,FIND(":",$B15980)-1))*2+VALUE(MID($B15980,FIND(":",$B15980)+1,2))/30,"")))</f>
        <v/>
      </c>
      <c r="G15980" s="12">
        <f>IF($E15980="","",IF(WEEKDAY($E15980,2)&lt;6,1,0))</f>
        <v/>
      </c>
      <c r="H15980" s="12">
        <f>IF(OR($E15980="",$F15980=""),"",IF(AND($G15980=1,$F15980&gt;='Working Hours'!$C$8,$F15980&lt;'Working Hours'!$C$9),1,0))</f>
        <v/>
      </c>
    </row>
    <row r="15981">
      <c r="A15981" s="11" t="n"/>
      <c r="B15981" s="11" t="n"/>
      <c r="C15981" s="11" t="n"/>
      <c r="E15981" s="12">
        <f>IF($A15981="","",IF(ISNUMBER($A15981),$A15981,IFERROR(DATEVALUE($A15981),"")))</f>
        <v/>
      </c>
      <c r="F15981" s="12">
        <f>IF($B15981="","",IF(ISNUMBER($B15981),HOUR($B15981)*2+MINUTE($B15981)/30,IFERROR(VALUE(LEFT($B15981,FIND(":",$B15981)-1))*2+VALUE(MID($B15981,FIND(":",$B15981)+1,2))/30,"")))</f>
        <v/>
      </c>
      <c r="G15981" s="12">
        <f>IF($E15981="","",IF(WEEKDAY($E15981,2)&lt;6,1,0))</f>
        <v/>
      </c>
      <c r="H15981" s="12">
        <f>IF(OR($E15981="",$F15981=""),"",IF(AND($G15981=1,$F15981&gt;='Working Hours'!$C$8,$F15981&lt;'Working Hours'!$C$9),1,0))</f>
        <v/>
      </c>
    </row>
    <row r="15982">
      <c r="A15982" s="11" t="n"/>
      <c r="B15982" s="11" t="n"/>
      <c r="C15982" s="11" t="n"/>
      <c r="E15982" s="12">
        <f>IF($A15982="","",IF(ISNUMBER($A15982),$A15982,IFERROR(DATEVALUE($A15982),"")))</f>
        <v/>
      </c>
      <c r="F15982" s="12">
        <f>IF($B15982="","",IF(ISNUMBER($B15982),HOUR($B15982)*2+MINUTE($B15982)/30,IFERROR(VALUE(LEFT($B15982,FIND(":",$B15982)-1))*2+VALUE(MID($B15982,FIND(":",$B15982)+1,2))/30,"")))</f>
        <v/>
      </c>
      <c r="G15982" s="12">
        <f>IF($E15982="","",IF(WEEKDAY($E15982,2)&lt;6,1,0))</f>
        <v/>
      </c>
      <c r="H15982" s="12">
        <f>IF(OR($E15982="",$F15982=""),"",IF(AND($G15982=1,$F15982&gt;='Working Hours'!$C$8,$F15982&lt;'Working Hours'!$C$9),1,0))</f>
        <v/>
      </c>
    </row>
    <row r="15983">
      <c r="A15983" s="11" t="n"/>
      <c r="B15983" s="11" t="n"/>
      <c r="C15983" s="11" t="n"/>
      <c r="E15983" s="12">
        <f>IF($A15983="","",IF(ISNUMBER($A15983),$A15983,IFERROR(DATEVALUE($A15983),"")))</f>
        <v/>
      </c>
      <c r="F15983" s="12">
        <f>IF($B15983="","",IF(ISNUMBER($B15983),HOUR($B15983)*2+MINUTE($B15983)/30,IFERROR(VALUE(LEFT($B15983,FIND(":",$B15983)-1))*2+VALUE(MID($B15983,FIND(":",$B15983)+1,2))/30,"")))</f>
        <v/>
      </c>
      <c r="G15983" s="12">
        <f>IF($E15983="","",IF(WEEKDAY($E15983,2)&lt;6,1,0))</f>
        <v/>
      </c>
      <c r="H15983" s="12">
        <f>IF(OR($E15983="",$F15983=""),"",IF(AND($G15983=1,$F15983&gt;='Working Hours'!$C$8,$F15983&lt;'Working Hours'!$C$9),1,0))</f>
        <v/>
      </c>
    </row>
    <row r="15984">
      <c r="A15984" s="11" t="n"/>
      <c r="B15984" s="11" t="n"/>
      <c r="C15984" s="11" t="n"/>
      <c r="E15984" s="12">
        <f>IF($A15984="","",IF(ISNUMBER($A15984),$A15984,IFERROR(DATEVALUE($A15984),"")))</f>
        <v/>
      </c>
      <c r="F15984" s="12">
        <f>IF($B15984="","",IF(ISNUMBER($B15984),HOUR($B15984)*2+MINUTE($B15984)/30,IFERROR(VALUE(LEFT($B15984,FIND(":",$B15984)-1))*2+VALUE(MID($B15984,FIND(":",$B15984)+1,2))/30,"")))</f>
        <v/>
      </c>
      <c r="G15984" s="12">
        <f>IF($E15984="","",IF(WEEKDAY($E15984,2)&lt;6,1,0))</f>
        <v/>
      </c>
      <c r="H15984" s="12">
        <f>IF(OR($E15984="",$F15984=""),"",IF(AND($G15984=1,$F15984&gt;='Working Hours'!$C$8,$F15984&lt;'Working Hours'!$C$9),1,0))</f>
        <v/>
      </c>
    </row>
    <row r="15985">
      <c r="A15985" s="11" t="n"/>
      <c r="B15985" s="11" t="n"/>
      <c r="C15985" s="11" t="n"/>
      <c r="E15985" s="12">
        <f>IF($A15985="","",IF(ISNUMBER($A15985),$A15985,IFERROR(DATEVALUE($A15985),"")))</f>
        <v/>
      </c>
      <c r="F15985" s="12">
        <f>IF($B15985="","",IF(ISNUMBER($B15985),HOUR($B15985)*2+MINUTE($B15985)/30,IFERROR(VALUE(LEFT($B15985,FIND(":",$B15985)-1))*2+VALUE(MID($B15985,FIND(":",$B15985)+1,2))/30,"")))</f>
        <v/>
      </c>
      <c r="G15985" s="12">
        <f>IF($E15985="","",IF(WEEKDAY($E15985,2)&lt;6,1,0))</f>
        <v/>
      </c>
      <c r="H15985" s="12">
        <f>IF(OR($E15985="",$F15985=""),"",IF(AND($G15985=1,$F15985&gt;='Working Hours'!$C$8,$F15985&lt;'Working Hours'!$C$9),1,0))</f>
        <v/>
      </c>
    </row>
    <row r="15986">
      <c r="A15986" s="11" t="n"/>
      <c r="B15986" s="11" t="n"/>
      <c r="C15986" s="11" t="n"/>
      <c r="E15986" s="12">
        <f>IF($A15986="","",IF(ISNUMBER($A15986),$A15986,IFERROR(DATEVALUE($A15986),"")))</f>
        <v/>
      </c>
      <c r="F15986" s="12">
        <f>IF($B15986="","",IF(ISNUMBER($B15986),HOUR($B15986)*2+MINUTE($B15986)/30,IFERROR(VALUE(LEFT($B15986,FIND(":",$B15986)-1))*2+VALUE(MID($B15986,FIND(":",$B15986)+1,2))/30,"")))</f>
        <v/>
      </c>
      <c r="G15986" s="12">
        <f>IF($E15986="","",IF(WEEKDAY($E15986,2)&lt;6,1,0))</f>
        <v/>
      </c>
      <c r="H15986" s="12">
        <f>IF(OR($E15986="",$F15986=""),"",IF(AND($G15986=1,$F15986&gt;='Working Hours'!$C$8,$F15986&lt;'Working Hours'!$C$9),1,0))</f>
        <v/>
      </c>
    </row>
    <row r="15987">
      <c r="A15987" s="11" t="n"/>
      <c r="B15987" s="11" t="n"/>
      <c r="C15987" s="11" t="n"/>
      <c r="E15987" s="12">
        <f>IF($A15987="","",IF(ISNUMBER($A15987),$A15987,IFERROR(DATEVALUE($A15987),"")))</f>
        <v/>
      </c>
      <c r="F15987" s="12">
        <f>IF($B15987="","",IF(ISNUMBER($B15987),HOUR($B15987)*2+MINUTE($B15987)/30,IFERROR(VALUE(LEFT($B15987,FIND(":",$B15987)-1))*2+VALUE(MID($B15987,FIND(":",$B15987)+1,2))/30,"")))</f>
        <v/>
      </c>
      <c r="G15987" s="12">
        <f>IF($E15987="","",IF(WEEKDAY($E15987,2)&lt;6,1,0))</f>
        <v/>
      </c>
      <c r="H15987" s="12">
        <f>IF(OR($E15987="",$F15987=""),"",IF(AND($G15987=1,$F15987&gt;='Working Hours'!$C$8,$F15987&lt;'Working Hours'!$C$9),1,0))</f>
        <v/>
      </c>
    </row>
    <row r="15988">
      <c r="A15988" s="11" t="n"/>
      <c r="B15988" s="11" t="n"/>
      <c r="C15988" s="11" t="n"/>
      <c r="E15988" s="12">
        <f>IF($A15988="","",IF(ISNUMBER($A15988),$A15988,IFERROR(DATEVALUE($A15988),"")))</f>
        <v/>
      </c>
      <c r="F15988" s="12">
        <f>IF($B15988="","",IF(ISNUMBER($B15988),HOUR($B15988)*2+MINUTE($B15988)/30,IFERROR(VALUE(LEFT($B15988,FIND(":",$B15988)-1))*2+VALUE(MID($B15988,FIND(":",$B15988)+1,2))/30,"")))</f>
        <v/>
      </c>
      <c r="G15988" s="12">
        <f>IF($E15988="","",IF(WEEKDAY($E15988,2)&lt;6,1,0))</f>
        <v/>
      </c>
      <c r="H15988" s="12">
        <f>IF(OR($E15988="",$F15988=""),"",IF(AND($G15988=1,$F15988&gt;='Working Hours'!$C$8,$F15988&lt;'Working Hours'!$C$9),1,0))</f>
        <v/>
      </c>
    </row>
    <row r="15989">
      <c r="A15989" s="11" t="n"/>
      <c r="B15989" s="11" t="n"/>
      <c r="C15989" s="11" t="n"/>
      <c r="E15989" s="12">
        <f>IF($A15989="","",IF(ISNUMBER($A15989),$A15989,IFERROR(DATEVALUE($A15989),"")))</f>
        <v/>
      </c>
      <c r="F15989" s="12">
        <f>IF($B15989="","",IF(ISNUMBER($B15989),HOUR($B15989)*2+MINUTE($B15989)/30,IFERROR(VALUE(LEFT($B15989,FIND(":",$B15989)-1))*2+VALUE(MID($B15989,FIND(":",$B15989)+1,2))/30,"")))</f>
        <v/>
      </c>
      <c r="G15989" s="12">
        <f>IF($E15989="","",IF(WEEKDAY($E15989,2)&lt;6,1,0))</f>
        <v/>
      </c>
      <c r="H15989" s="12">
        <f>IF(OR($E15989="",$F15989=""),"",IF(AND($G15989=1,$F15989&gt;='Working Hours'!$C$8,$F15989&lt;'Working Hours'!$C$9),1,0))</f>
        <v/>
      </c>
    </row>
    <row r="15990">
      <c r="A15990" s="11" t="n"/>
      <c r="B15990" s="11" t="n"/>
      <c r="C15990" s="11" t="n"/>
      <c r="E15990" s="12">
        <f>IF($A15990="","",IF(ISNUMBER($A15990),$A15990,IFERROR(DATEVALUE($A15990),"")))</f>
        <v/>
      </c>
      <c r="F15990" s="12">
        <f>IF($B15990="","",IF(ISNUMBER($B15990),HOUR($B15990)*2+MINUTE($B15990)/30,IFERROR(VALUE(LEFT($B15990,FIND(":",$B15990)-1))*2+VALUE(MID($B15990,FIND(":",$B15990)+1,2))/30,"")))</f>
        <v/>
      </c>
      <c r="G15990" s="12">
        <f>IF($E15990="","",IF(WEEKDAY($E15990,2)&lt;6,1,0))</f>
        <v/>
      </c>
      <c r="H15990" s="12">
        <f>IF(OR($E15990="",$F15990=""),"",IF(AND($G15990=1,$F15990&gt;='Working Hours'!$C$8,$F15990&lt;'Working Hours'!$C$9),1,0))</f>
        <v/>
      </c>
    </row>
    <row r="15991">
      <c r="A15991" s="11" t="n"/>
      <c r="B15991" s="11" t="n"/>
      <c r="C15991" s="11" t="n"/>
      <c r="E15991" s="12">
        <f>IF($A15991="","",IF(ISNUMBER($A15991),$A15991,IFERROR(DATEVALUE($A15991),"")))</f>
        <v/>
      </c>
      <c r="F15991" s="12">
        <f>IF($B15991="","",IF(ISNUMBER($B15991),HOUR($B15991)*2+MINUTE($B15991)/30,IFERROR(VALUE(LEFT($B15991,FIND(":",$B15991)-1))*2+VALUE(MID($B15991,FIND(":",$B15991)+1,2))/30,"")))</f>
        <v/>
      </c>
      <c r="G15991" s="12">
        <f>IF($E15991="","",IF(WEEKDAY($E15991,2)&lt;6,1,0))</f>
        <v/>
      </c>
      <c r="H15991" s="12">
        <f>IF(OR($E15991="",$F15991=""),"",IF(AND($G15991=1,$F15991&gt;='Working Hours'!$C$8,$F15991&lt;'Working Hours'!$C$9),1,0))</f>
        <v/>
      </c>
    </row>
    <row r="15992">
      <c r="A15992" s="11" t="n"/>
      <c r="B15992" s="11" t="n"/>
      <c r="C15992" s="11" t="n"/>
      <c r="E15992" s="12">
        <f>IF($A15992="","",IF(ISNUMBER($A15992),$A15992,IFERROR(DATEVALUE($A15992),"")))</f>
        <v/>
      </c>
      <c r="F15992" s="12">
        <f>IF($B15992="","",IF(ISNUMBER($B15992),HOUR($B15992)*2+MINUTE($B15992)/30,IFERROR(VALUE(LEFT($B15992,FIND(":",$B15992)-1))*2+VALUE(MID($B15992,FIND(":",$B15992)+1,2))/30,"")))</f>
        <v/>
      </c>
      <c r="G15992" s="12">
        <f>IF($E15992="","",IF(WEEKDAY($E15992,2)&lt;6,1,0))</f>
        <v/>
      </c>
      <c r="H15992" s="12">
        <f>IF(OR($E15992="",$F15992=""),"",IF(AND($G15992=1,$F15992&gt;='Working Hours'!$C$8,$F15992&lt;'Working Hours'!$C$9),1,0))</f>
        <v/>
      </c>
    </row>
    <row r="15993">
      <c r="A15993" s="11" t="n"/>
      <c r="B15993" s="11" t="n"/>
      <c r="C15993" s="11" t="n"/>
      <c r="E15993" s="12">
        <f>IF($A15993="","",IF(ISNUMBER($A15993),$A15993,IFERROR(DATEVALUE($A15993),"")))</f>
        <v/>
      </c>
      <c r="F15993" s="12">
        <f>IF($B15993="","",IF(ISNUMBER($B15993),HOUR($B15993)*2+MINUTE($B15993)/30,IFERROR(VALUE(LEFT($B15993,FIND(":",$B15993)-1))*2+VALUE(MID($B15993,FIND(":",$B15993)+1,2))/30,"")))</f>
        <v/>
      </c>
      <c r="G15993" s="12">
        <f>IF($E15993="","",IF(WEEKDAY($E15993,2)&lt;6,1,0))</f>
        <v/>
      </c>
      <c r="H15993" s="12">
        <f>IF(OR($E15993="",$F15993=""),"",IF(AND($G15993=1,$F15993&gt;='Working Hours'!$C$8,$F15993&lt;'Working Hours'!$C$9),1,0))</f>
        <v/>
      </c>
    </row>
    <row r="15994">
      <c r="A15994" s="11" t="n"/>
      <c r="B15994" s="11" t="n"/>
      <c r="C15994" s="11" t="n"/>
      <c r="E15994" s="12">
        <f>IF($A15994="","",IF(ISNUMBER($A15994),$A15994,IFERROR(DATEVALUE($A15994),"")))</f>
        <v/>
      </c>
      <c r="F15994" s="12">
        <f>IF($B15994="","",IF(ISNUMBER($B15994),HOUR($B15994)*2+MINUTE($B15994)/30,IFERROR(VALUE(LEFT($B15994,FIND(":",$B15994)-1))*2+VALUE(MID($B15994,FIND(":",$B15994)+1,2))/30,"")))</f>
        <v/>
      </c>
      <c r="G15994" s="12">
        <f>IF($E15994="","",IF(WEEKDAY($E15994,2)&lt;6,1,0))</f>
        <v/>
      </c>
      <c r="H15994" s="12">
        <f>IF(OR($E15994="",$F15994=""),"",IF(AND($G15994=1,$F15994&gt;='Working Hours'!$C$8,$F15994&lt;'Working Hours'!$C$9),1,0))</f>
        <v/>
      </c>
    </row>
    <row r="15995">
      <c r="A15995" s="11" t="n"/>
      <c r="B15995" s="11" t="n"/>
      <c r="C15995" s="11" t="n"/>
      <c r="E15995" s="12">
        <f>IF($A15995="","",IF(ISNUMBER($A15995),$A15995,IFERROR(DATEVALUE($A15995),"")))</f>
        <v/>
      </c>
      <c r="F15995" s="12">
        <f>IF($B15995="","",IF(ISNUMBER($B15995),HOUR($B15995)*2+MINUTE($B15995)/30,IFERROR(VALUE(LEFT($B15995,FIND(":",$B15995)-1))*2+VALUE(MID($B15995,FIND(":",$B15995)+1,2))/30,"")))</f>
        <v/>
      </c>
      <c r="G15995" s="12">
        <f>IF($E15995="","",IF(WEEKDAY($E15995,2)&lt;6,1,0))</f>
        <v/>
      </c>
      <c r="H15995" s="12">
        <f>IF(OR($E15995="",$F15995=""),"",IF(AND($G15995=1,$F15995&gt;='Working Hours'!$C$8,$F15995&lt;'Working Hours'!$C$9),1,0))</f>
        <v/>
      </c>
    </row>
    <row r="15996">
      <c r="A15996" s="11" t="n"/>
      <c r="B15996" s="11" t="n"/>
      <c r="C15996" s="11" t="n"/>
      <c r="E15996" s="12">
        <f>IF($A15996="","",IF(ISNUMBER($A15996),$A15996,IFERROR(DATEVALUE($A15996),"")))</f>
        <v/>
      </c>
      <c r="F15996" s="12">
        <f>IF($B15996="","",IF(ISNUMBER($B15996),HOUR($B15996)*2+MINUTE($B15996)/30,IFERROR(VALUE(LEFT($B15996,FIND(":",$B15996)-1))*2+VALUE(MID($B15996,FIND(":",$B15996)+1,2))/30,"")))</f>
        <v/>
      </c>
      <c r="G15996" s="12">
        <f>IF($E15996="","",IF(WEEKDAY($E15996,2)&lt;6,1,0))</f>
        <v/>
      </c>
      <c r="H15996" s="12">
        <f>IF(OR($E15996="",$F15996=""),"",IF(AND($G15996=1,$F15996&gt;='Working Hours'!$C$8,$F15996&lt;'Working Hours'!$C$9),1,0))</f>
        <v/>
      </c>
    </row>
    <row r="15997">
      <c r="A15997" s="11" t="n"/>
      <c r="B15997" s="11" t="n"/>
      <c r="C15997" s="11" t="n"/>
      <c r="E15997" s="12">
        <f>IF($A15997="","",IF(ISNUMBER($A15997),$A15997,IFERROR(DATEVALUE($A15997),"")))</f>
        <v/>
      </c>
      <c r="F15997" s="12">
        <f>IF($B15997="","",IF(ISNUMBER($B15997),HOUR($B15997)*2+MINUTE($B15997)/30,IFERROR(VALUE(LEFT($B15997,FIND(":",$B15997)-1))*2+VALUE(MID($B15997,FIND(":",$B15997)+1,2))/30,"")))</f>
        <v/>
      </c>
      <c r="G15997" s="12">
        <f>IF($E15997="","",IF(WEEKDAY($E15997,2)&lt;6,1,0))</f>
        <v/>
      </c>
      <c r="H15997" s="12">
        <f>IF(OR($E15997="",$F15997=""),"",IF(AND($G15997=1,$F15997&gt;='Working Hours'!$C$8,$F15997&lt;'Working Hours'!$C$9),1,0))</f>
        <v/>
      </c>
    </row>
    <row r="15998">
      <c r="A15998" s="11" t="n"/>
      <c r="B15998" s="11" t="n"/>
      <c r="C15998" s="11" t="n"/>
      <c r="E15998" s="12">
        <f>IF($A15998="","",IF(ISNUMBER($A15998),$A15998,IFERROR(DATEVALUE($A15998),"")))</f>
        <v/>
      </c>
      <c r="F15998" s="12">
        <f>IF($B15998="","",IF(ISNUMBER($B15998),HOUR($B15998)*2+MINUTE($B15998)/30,IFERROR(VALUE(LEFT($B15998,FIND(":",$B15998)-1))*2+VALUE(MID($B15998,FIND(":",$B15998)+1,2))/30,"")))</f>
        <v/>
      </c>
      <c r="G15998" s="12">
        <f>IF($E15998="","",IF(WEEKDAY($E15998,2)&lt;6,1,0))</f>
        <v/>
      </c>
      <c r="H15998" s="12">
        <f>IF(OR($E15998="",$F15998=""),"",IF(AND($G15998=1,$F15998&gt;='Working Hours'!$C$8,$F15998&lt;'Working Hours'!$C$9),1,0))</f>
        <v/>
      </c>
    </row>
    <row r="15999">
      <c r="A15999" s="11" t="n"/>
      <c r="B15999" s="11" t="n"/>
      <c r="C15999" s="11" t="n"/>
      <c r="E15999" s="12">
        <f>IF($A15999="","",IF(ISNUMBER($A15999),$A15999,IFERROR(DATEVALUE($A15999),"")))</f>
        <v/>
      </c>
      <c r="F15999" s="12">
        <f>IF($B15999="","",IF(ISNUMBER($B15999),HOUR($B15999)*2+MINUTE($B15999)/30,IFERROR(VALUE(LEFT($B15999,FIND(":",$B15999)-1))*2+VALUE(MID($B15999,FIND(":",$B15999)+1,2))/30,"")))</f>
        <v/>
      </c>
      <c r="G15999" s="12">
        <f>IF($E15999="","",IF(WEEKDAY($E15999,2)&lt;6,1,0))</f>
        <v/>
      </c>
      <c r="H15999" s="12">
        <f>IF(OR($E15999="",$F15999=""),"",IF(AND($G15999=1,$F15999&gt;='Working Hours'!$C$8,$F15999&lt;'Working Hours'!$C$9),1,0))</f>
        <v/>
      </c>
    </row>
    <row r="16000">
      <c r="A16000" s="11" t="n"/>
      <c r="B16000" s="11" t="n"/>
      <c r="C16000" s="11" t="n"/>
      <c r="E16000" s="12">
        <f>IF($A16000="","",IF(ISNUMBER($A16000),$A16000,IFERROR(DATEVALUE($A16000),"")))</f>
        <v/>
      </c>
      <c r="F16000" s="12">
        <f>IF($B16000="","",IF(ISNUMBER($B16000),HOUR($B16000)*2+MINUTE($B16000)/30,IFERROR(VALUE(LEFT($B16000,FIND(":",$B16000)-1))*2+VALUE(MID($B16000,FIND(":",$B16000)+1,2))/30,"")))</f>
        <v/>
      </c>
      <c r="G16000" s="12">
        <f>IF($E16000="","",IF(WEEKDAY($E16000,2)&lt;6,1,0))</f>
        <v/>
      </c>
      <c r="H16000" s="12">
        <f>IF(OR($E16000="",$F16000=""),"",IF(AND($G16000=1,$F16000&gt;='Working Hours'!$C$8,$F16000&lt;'Working Hours'!$C$9),1,0))</f>
        <v/>
      </c>
    </row>
    <row r="16001">
      <c r="A16001" s="11" t="n"/>
      <c r="B16001" s="11" t="n"/>
      <c r="C16001" s="11" t="n"/>
      <c r="E16001" s="12">
        <f>IF($A16001="","",IF(ISNUMBER($A16001),$A16001,IFERROR(DATEVALUE($A16001),"")))</f>
        <v/>
      </c>
      <c r="F16001" s="12">
        <f>IF($B16001="","",IF(ISNUMBER($B16001),HOUR($B16001)*2+MINUTE($B16001)/30,IFERROR(VALUE(LEFT($B16001,FIND(":",$B16001)-1))*2+VALUE(MID($B16001,FIND(":",$B16001)+1,2))/30,"")))</f>
        <v/>
      </c>
      <c r="G16001" s="12">
        <f>IF($E16001="","",IF(WEEKDAY($E16001,2)&lt;6,1,0))</f>
        <v/>
      </c>
      <c r="H16001" s="12">
        <f>IF(OR($E16001="",$F16001=""),"",IF(AND($G16001=1,$F16001&gt;='Working Hours'!$C$8,$F16001&lt;'Working Hours'!$C$9),1,0))</f>
        <v/>
      </c>
    </row>
    <row r="16002">
      <c r="A16002" s="11" t="n"/>
      <c r="B16002" s="11" t="n"/>
      <c r="C16002" s="11" t="n"/>
      <c r="E16002" s="12">
        <f>IF($A16002="","",IF(ISNUMBER($A16002),$A16002,IFERROR(DATEVALUE($A16002),"")))</f>
        <v/>
      </c>
      <c r="F16002" s="12">
        <f>IF($B16002="","",IF(ISNUMBER($B16002),HOUR($B16002)*2+MINUTE($B16002)/30,IFERROR(VALUE(LEFT($B16002,FIND(":",$B16002)-1))*2+VALUE(MID($B16002,FIND(":",$B16002)+1,2))/30,"")))</f>
        <v/>
      </c>
      <c r="G16002" s="12">
        <f>IF($E16002="","",IF(WEEKDAY($E16002,2)&lt;6,1,0))</f>
        <v/>
      </c>
      <c r="H16002" s="12">
        <f>IF(OR($E16002="",$F16002=""),"",IF(AND($G16002=1,$F16002&gt;='Working Hours'!$C$8,$F16002&lt;'Working Hours'!$C$9),1,0))</f>
        <v/>
      </c>
    </row>
    <row r="16003">
      <c r="A16003" s="11" t="n"/>
      <c r="B16003" s="11" t="n"/>
      <c r="C16003" s="11" t="n"/>
      <c r="E16003" s="12">
        <f>IF($A16003="","",IF(ISNUMBER($A16003),$A16003,IFERROR(DATEVALUE($A16003),"")))</f>
        <v/>
      </c>
      <c r="F16003" s="12">
        <f>IF($B16003="","",IF(ISNUMBER($B16003),HOUR($B16003)*2+MINUTE($B16003)/30,IFERROR(VALUE(LEFT($B16003,FIND(":",$B16003)-1))*2+VALUE(MID($B16003,FIND(":",$B16003)+1,2))/30,"")))</f>
        <v/>
      </c>
      <c r="G16003" s="12">
        <f>IF($E16003="","",IF(WEEKDAY($E16003,2)&lt;6,1,0))</f>
        <v/>
      </c>
      <c r="H16003" s="12">
        <f>IF(OR($E16003="",$F16003=""),"",IF(AND($G16003=1,$F16003&gt;='Working Hours'!$C$8,$F16003&lt;'Working Hours'!$C$9),1,0))</f>
        <v/>
      </c>
    </row>
    <row r="16004">
      <c r="A16004" s="11" t="n"/>
      <c r="B16004" s="11" t="n"/>
      <c r="C16004" s="11" t="n"/>
      <c r="E16004" s="12">
        <f>IF($A16004="","",IF(ISNUMBER($A16004),$A16004,IFERROR(DATEVALUE($A16004),"")))</f>
        <v/>
      </c>
      <c r="F16004" s="12">
        <f>IF($B16004="","",IF(ISNUMBER($B16004),HOUR($B16004)*2+MINUTE($B16004)/30,IFERROR(VALUE(LEFT($B16004,FIND(":",$B16004)-1))*2+VALUE(MID($B16004,FIND(":",$B16004)+1,2))/30,"")))</f>
        <v/>
      </c>
      <c r="G16004" s="12">
        <f>IF($E16004="","",IF(WEEKDAY($E16004,2)&lt;6,1,0))</f>
        <v/>
      </c>
      <c r="H16004" s="12">
        <f>IF(OR($E16004="",$F16004=""),"",IF(AND($G16004=1,$F16004&gt;='Working Hours'!$C$8,$F16004&lt;'Working Hours'!$C$9),1,0))</f>
        <v/>
      </c>
    </row>
    <row r="16005">
      <c r="A16005" s="11" t="n"/>
      <c r="B16005" s="11" t="n"/>
      <c r="C16005" s="11" t="n"/>
      <c r="E16005" s="12">
        <f>IF($A16005="","",IF(ISNUMBER($A16005),$A16005,IFERROR(DATEVALUE($A16005),"")))</f>
        <v/>
      </c>
      <c r="F16005" s="12">
        <f>IF($B16005="","",IF(ISNUMBER($B16005),HOUR($B16005)*2+MINUTE($B16005)/30,IFERROR(VALUE(LEFT($B16005,FIND(":",$B16005)-1))*2+VALUE(MID($B16005,FIND(":",$B16005)+1,2))/30,"")))</f>
        <v/>
      </c>
      <c r="G16005" s="12">
        <f>IF($E16005="","",IF(WEEKDAY($E16005,2)&lt;6,1,0))</f>
        <v/>
      </c>
      <c r="H16005" s="12">
        <f>IF(OR($E16005="",$F16005=""),"",IF(AND($G16005=1,$F16005&gt;='Working Hours'!$C$8,$F16005&lt;'Working Hours'!$C$9),1,0))</f>
        <v/>
      </c>
    </row>
    <row r="16006">
      <c r="A16006" s="11" t="n"/>
      <c r="B16006" s="11" t="n"/>
      <c r="C16006" s="11" t="n"/>
      <c r="E16006" s="12">
        <f>IF($A16006="","",IF(ISNUMBER($A16006),$A16006,IFERROR(DATEVALUE($A16006),"")))</f>
        <v/>
      </c>
      <c r="F16006" s="12">
        <f>IF($B16006="","",IF(ISNUMBER($B16006),HOUR($B16006)*2+MINUTE($B16006)/30,IFERROR(VALUE(LEFT($B16006,FIND(":",$B16006)-1))*2+VALUE(MID($B16006,FIND(":",$B16006)+1,2))/30,"")))</f>
        <v/>
      </c>
      <c r="G16006" s="12">
        <f>IF($E16006="","",IF(WEEKDAY($E16006,2)&lt;6,1,0))</f>
        <v/>
      </c>
      <c r="H16006" s="12">
        <f>IF(OR($E16006="",$F16006=""),"",IF(AND($G16006=1,$F16006&gt;='Working Hours'!$C$8,$F16006&lt;'Working Hours'!$C$9),1,0))</f>
        <v/>
      </c>
    </row>
    <row r="16007">
      <c r="A16007" s="11" t="n"/>
      <c r="B16007" s="11" t="n"/>
      <c r="C16007" s="11" t="n"/>
      <c r="E16007" s="12">
        <f>IF($A16007="","",IF(ISNUMBER($A16007),$A16007,IFERROR(DATEVALUE($A16007),"")))</f>
        <v/>
      </c>
      <c r="F16007" s="12">
        <f>IF($B16007="","",IF(ISNUMBER($B16007),HOUR($B16007)*2+MINUTE($B16007)/30,IFERROR(VALUE(LEFT($B16007,FIND(":",$B16007)-1))*2+VALUE(MID($B16007,FIND(":",$B16007)+1,2))/30,"")))</f>
        <v/>
      </c>
      <c r="G16007" s="12">
        <f>IF($E16007="","",IF(WEEKDAY($E16007,2)&lt;6,1,0))</f>
        <v/>
      </c>
      <c r="H16007" s="12">
        <f>IF(OR($E16007="",$F16007=""),"",IF(AND($G16007=1,$F16007&gt;='Working Hours'!$C$8,$F16007&lt;'Working Hours'!$C$9),1,0))</f>
        <v/>
      </c>
    </row>
    <row r="16008">
      <c r="A16008" s="11" t="n"/>
      <c r="B16008" s="11" t="n"/>
      <c r="C16008" s="11" t="n"/>
      <c r="E16008" s="12">
        <f>IF($A16008="","",IF(ISNUMBER($A16008),$A16008,IFERROR(DATEVALUE($A16008),"")))</f>
        <v/>
      </c>
      <c r="F16008" s="12">
        <f>IF($B16008="","",IF(ISNUMBER($B16008),HOUR($B16008)*2+MINUTE($B16008)/30,IFERROR(VALUE(LEFT($B16008,FIND(":",$B16008)-1))*2+VALUE(MID($B16008,FIND(":",$B16008)+1,2))/30,"")))</f>
        <v/>
      </c>
      <c r="G16008" s="12">
        <f>IF($E16008="","",IF(WEEKDAY($E16008,2)&lt;6,1,0))</f>
        <v/>
      </c>
      <c r="H16008" s="12">
        <f>IF(OR($E16008="",$F16008=""),"",IF(AND($G16008=1,$F16008&gt;='Working Hours'!$C$8,$F16008&lt;'Working Hours'!$C$9),1,0))</f>
        <v/>
      </c>
    </row>
    <row r="16009">
      <c r="A16009" s="11" t="n"/>
      <c r="B16009" s="11" t="n"/>
      <c r="C16009" s="11" t="n"/>
      <c r="E16009" s="12">
        <f>IF($A16009="","",IF(ISNUMBER($A16009),$A16009,IFERROR(DATEVALUE($A16009),"")))</f>
        <v/>
      </c>
      <c r="F16009" s="12">
        <f>IF($B16009="","",IF(ISNUMBER($B16009),HOUR($B16009)*2+MINUTE($B16009)/30,IFERROR(VALUE(LEFT($B16009,FIND(":",$B16009)-1))*2+VALUE(MID($B16009,FIND(":",$B16009)+1,2))/30,"")))</f>
        <v/>
      </c>
      <c r="G16009" s="12">
        <f>IF($E16009="","",IF(WEEKDAY($E16009,2)&lt;6,1,0))</f>
        <v/>
      </c>
      <c r="H16009" s="12">
        <f>IF(OR($E16009="",$F16009=""),"",IF(AND($G16009=1,$F16009&gt;='Working Hours'!$C$8,$F16009&lt;'Working Hours'!$C$9),1,0))</f>
        <v/>
      </c>
    </row>
    <row r="16010">
      <c r="A16010" s="11" t="n"/>
      <c r="B16010" s="11" t="n"/>
      <c r="C16010" s="11" t="n"/>
      <c r="E16010" s="12">
        <f>IF($A16010="","",IF(ISNUMBER($A16010),$A16010,IFERROR(DATEVALUE($A16010),"")))</f>
        <v/>
      </c>
      <c r="F16010" s="12">
        <f>IF($B16010="","",IF(ISNUMBER($B16010),HOUR($B16010)*2+MINUTE($B16010)/30,IFERROR(VALUE(LEFT($B16010,FIND(":",$B16010)-1))*2+VALUE(MID($B16010,FIND(":",$B16010)+1,2))/30,"")))</f>
        <v/>
      </c>
      <c r="G16010" s="12">
        <f>IF($E16010="","",IF(WEEKDAY($E16010,2)&lt;6,1,0))</f>
        <v/>
      </c>
      <c r="H16010" s="12">
        <f>IF(OR($E16010="",$F16010=""),"",IF(AND($G16010=1,$F16010&gt;='Working Hours'!$C$8,$F16010&lt;'Working Hours'!$C$9),1,0))</f>
        <v/>
      </c>
    </row>
    <row r="16011">
      <c r="A16011" s="11" t="n"/>
      <c r="B16011" s="11" t="n"/>
      <c r="C16011" s="11" t="n"/>
      <c r="E16011" s="12">
        <f>IF($A16011="","",IF(ISNUMBER($A16011),$A16011,IFERROR(DATEVALUE($A16011),"")))</f>
        <v/>
      </c>
      <c r="F16011" s="12">
        <f>IF($B16011="","",IF(ISNUMBER($B16011),HOUR($B16011)*2+MINUTE($B16011)/30,IFERROR(VALUE(LEFT($B16011,FIND(":",$B16011)-1))*2+VALUE(MID($B16011,FIND(":",$B16011)+1,2))/30,"")))</f>
        <v/>
      </c>
      <c r="G16011" s="12">
        <f>IF($E16011="","",IF(WEEKDAY($E16011,2)&lt;6,1,0))</f>
        <v/>
      </c>
      <c r="H16011" s="12">
        <f>IF(OR($E16011="",$F16011=""),"",IF(AND($G16011=1,$F16011&gt;='Working Hours'!$C$8,$F16011&lt;'Working Hours'!$C$9),1,0))</f>
        <v/>
      </c>
    </row>
    <row r="16012">
      <c r="A16012" s="11" t="n"/>
      <c r="B16012" s="11" t="n"/>
      <c r="C16012" s="11" t="n"/>
      <c r="E16012" s="12">
        <f>IF($A16012="","",IF(ISNUMBER($A16012),$A16012,IFERROR(DATEVALUE($A16012),"")))</f>
        <v/>
      </c>
      <c r="F16012" s="12">
        <f>IF($B16012="","",IF(ISNUMBER($B16012),HOUR($B16012)*2+MINUTE($B16012)/30,IFERROR(VALUE(LEFT($B16012,FIND(":",$B16012)-1))*2+VALUE(MID($B16012,FIND(":",$B16012)+1,2))/30,"")))</f>
        <v/>
      </c>
      <c r="G16012" s="12">
        <f>IF($E16012="","",IF(WEEKDAY($E16012,2)&lt;6,1,0))</f>
        <v/>
      </c>
      <c r="H16012" s="12">
        <f>IF(OR($E16012="",$F16012=""),"",IF(AND($G16012=1,$F16012&gt;='Working Hours'!$C$8,$F16012&lt;'Working Hours'!$C$9),1,0))</f>
        <v/>
      </c>
    </row>
    <row r="16013">
      <c r="A16013" s="11" t="n"/>
      <c r="B16013" s="11" t="n"/>
      <c r="C16013" s="11" t="n"/>
      <c r="E16013" s="12">
        <f>IF($A16013="","",IF(ISNUMBER($A16013),$A16013,IFERROR(DATEVALUE($A16013),"")))</f>
        <v/>
      </c>
      <c r="F16013" s="12">
        <f>IF($B16013="","",IF(ISNUMBER($B16013),HOUR($B16013)*2+MINUTE($B16013)/30,IFERROR(VALUE(LEFT($B16013,FIND(":",$B16013)-1))*2+VALUE(MID($B16013,FIND(":",$B16013)+1,2))/30,"")))</f>
        <v/>
      </c>
      <c r="G16013" s="12">
        <f>IF($E16013="","",IF(WEEKDAY($E16013,2)&lt;6,1,0))</f>
        <v/>
      </c>
      <c r="H16013" s="12">
        <f>IF(OR($E16013="",$F16013=""),"",IF(AND($G16013=1,$F16013&gt;='Working Hours'!$C$8,$F16013&lt;'Working Hours'!$C$9),1,0))</f>
        <v/>
      </c>
    </row>
    <row r="16014">
      <c r="A16014" s="11" t="n"/>
      <c r="B16014" s="11" t="n"/>
      <c r="C16014" s="11" t="n"/>
      <c r="E16014" s="12">
        <f>IF($A16014="","",IF(ISNUMBER($A16014),$A16014,IFERROR(DATEVALUE($A16014),"")))</f>
        <v/>
      </c>
      <c r="F16014" s="12">
        <f>IF($B16014="","",IF(ISNUMBER($B16014),HOUR($B16014)*2+MINUTE($B16014)/30,IFERROR(VALUE(LEFT($B16014,FIND(":",$B16014)-1))*2+VALUE(MID($B16014,FIND(":",$B16014)+1,2))/30,"")))</f>
        <v/>
      </c>
      <c r="G16014" s="12">
        <f>IF($E16014="","",IF(WEEKDAY($E16014,2)&lt;6,1,0))</f>
        <v/>
      </c>
      <c r="H16014" s="12">
        <f>IF(OR($E16014="",$F16014=""),"",IF(AND($G16014=1,$F16014&gt;='Working Hours'!$C$8,$F16014&lt;'Working Hours'!$C$9),1,0))</f>
        <v/>
      </c>
    </row>
    <row r="16015">
      <c r="A16015" s="11" t="n"/>
      <c r="B16015" s="11" t="n"/>
      <c r="C16015" s="11" t="n"/>
      <c r="E16015" s="12">
        <f>IF($A16015="","",IF(ISNUMBER($A16015),$A16015,IFERROR(DATEVALUE($A16015),"")))</f>
        <v/>
      </c>
      <c r="F16015" s="12">
        <f>IF($B16015="","",IF(ISNUMBER($B16015),HOUR($B16015)*2+MINUTE($B16015)/30,IFERROR(VALUE(LEFT($B16015,FIND(":",$B16015)-1))*2+VALUE(MID($B16015,FIND(":",$B16015)+1,2))/30,"")))</f>
        <v/>
      </c>
      <c r="G16015" s="12">
        <f>IF($E16015="","",IF(WEEKDAY($E16015,2)&lt;6,1,0))</f>
        <v/>
      </c>
      <c r="H16015" s="12">
        <f>IF(OR($E16015="",$F16015=""),"",IF(AND($G16015=1,$F16015&gt;='Working Hours'!$C$8,$F16015&lt;'Working Hours'!$C$9),1,0))</f>
        <v/>
      </c>
    </row>
    <row r="16016">
      <c r="A16016" s="11" t="n"/>
      <c r="B16016" s="11" t="n"/>
      <c r="C16016" s="11" t="n"/>
      <c r="E16016" s="12">
        <f>IF($A16016="","",IF(ISNUMBER($A16016),$A16016,IFERROR(DATEVALUE($A16016),"")))</f>
        <v/>
      </c>
      <c r="F16016" s="12">
        <f>IF($B16016="","",IF(ISNUMBER($B16016),HOUR($B16016)*2+MINUTE($B16016)/30,IFERROR(VALUE(LEFT($B16016,FIND(":",$B16016)-1))*2+VALUE(MID($B16016,FIND(":",$B16016)+1,2))/30,"")))</f>
        <v/>
      </c>
      <c r="G16016" s="12">
        <f>IF($E16016="","",IF(WEEKDAY($E16016,2)&lt;6,1,0))</f>
        <v/>
      </c>
      <c r="H16016" s="12">
        <f>IF(OR($E16016="",$F16016=""),"",IF(AND($G16016=1,$F16016&gt;='Working Hours'!$C$8,$F16016&lt;'Working Hours'!$C$9),1,0))</f>
        <v/>
      </c>
    </row>
    <row r="16017">
      <c r="A16017" s="11" t="n"/>
      <c r="B16017" s="11" t="n"/>
      <c r="C16017" s="11" t="n"/>
      <c r="E16017" s="12">
        <f>IF($A16017="","",IF(ISNUMBER($A16017),$A16017,IFERROR(DATEVALUE($A16017),"")))</f>
        <v/>
      </c>
      <c r="F16017" s="12">
        <f>IF($B16017="","",IF(ISNUMBER($B16017),HOUR($B16017)*2+MINUTE($B16017)/30,IFERROR(VALUE(LEFT($B16017,FIND(":",$B16017)-1))*2+VALUE(MID($B16017,FIND(":",$B16017)+1,2))/30,"")))</f>
        <v/>
      </c>
      <c r="G16017" s="12">
        <f>IF($E16017="","",IF(WEEKDAY($E16017,2)&lt;6,1,0))</f>
        <v/>
      </c>
      <c r="H16017" s="12">
        <f>IF(OR($E16017="",$F16017=""),"",IF(AND($G16017=1,$F16017&gt;='Working Hours'!$C$8,$F16017&lt;'Working Hours'!$C$9),1,0))</f>
        <v/>
      </c>
    </row>
    <row r="16018">
      <c r="A16018" s="11" t="n"/>
      <c r="B16018" s="11" t="n"/>
      <c r="C16018" s="11" t="n"/>
      <c r="E16018" s="12">
        <f>IF($A16018="","",IF(ISNUMBER($A16018),$A16018,IFERROR(DATEVALUE($A16018),"")))</f>
        <v/>
      </c>
      <c r="F16018" s="12">
        <f>IF($B16018="","",IF(ISNUMBER($B16018),HOUR($B16018)*2+MINUTE($B16018)/30,IFERROR(VALUE(LEFT($B16018,FIND(":",$B16018)-1))*2+VALUE(MID($B16018,FIND(":",$B16018)+1,2))/30,"")))</f>
        <v/>
      </c>
      <c r="G16018" s="12">
        <f>IF($E16018="","",IF(WEEKDAY($E16018,2)&lt;6,1,0))</f>
        <v/>
      </c>
      <c r="H16018" s="12">
        <f>IF(OR($E16018="",$F16018=""),"",IF(AND($G16018=1,$F16018&gt;='Working Hours'!$C$8,$F16018&lt;'Working Hours'!$C$9),1,0))</f>
        <v/>
      </c>
    </row>
    <row r="16019">
      <c r="A16019" s="11" t="n"/>
      <c r="B16019" s="11" t="n"/>
      <c r="C16019" s="11" t="n"/>
      <c r="E16019" s="12">
        <f>IF($A16019="","",IF(ISNUMBER($A16019),$A16019,IFERROR(DATEVALUE($A16019),"")))</f>
        <v/>
      </c>
      <c r="F16019" s="12">
        <f>IF($B16019="","",IF(ISNUMBER($B16019),HOUR($B16019)*2+MINUTE($B16019)/30,IFERROR(VALUE(LEFT($B16019,FIND(":",$B16019)-1))*2+VALUE(MID($B16019,FIND(":",$B16019)+1,2))/30,"")))</f>
        <v/>
      </c>
      <c r="G16019" s="12">
        <f>IF($E16019="","",IF(WEEKDAY($E16019,2)&lt;6,1,0))</f>
        <v/>
      </c>
      <c r="H16019" s="12">
        <f>IF(OR($E16019="",$F16019=""),"",IF(AND($G16019=1,$F16019&gt;='Working Hours'!$C$8,$F16019&lt;'Working Hours'!$C$9),1,0))</f>
        <v/>
      </c>
    </row>
    <row r="16020">
      <c r="A16020" s="11" t="n"/>
      <c r="B16020" s="11" t="n"/>
      <c r="C16020" s="11" t="n"/>
      <c r="E16020" s="12">
        <f>IF($A16020="","",IF(ISNUMBER($A16020),$A16020,IFERROR(DATEVALUE($A16020),"")))</f>
        <v/>
      </c>
      <c r="F16020" s="12">
        <f>IF($B16020="","",IF(ISNUMBER($B16020),HOUR($B16020)*2+MINUTE($B16020)/30,IFERROR(VALUE(LEFT($B16020,FIND(":",$B16020)-1))*2+VALUE(MID($B16020,FIND(":",$B16020)+1,2))/30,"")))</f>
        <v/>
      </c>
      <c r="G16020" s="12">
        <f>IF($E16020="","",IF(WEEKDAY($E16020,2)&lt;6,1,0))</f>
        <v/>
      </c>
      <c r="H16020" s="12">
        <f>IF(OR($E16020="",$F16020=""),"",IF(AND($G16020=1,$F16020&gt;='Working Hours'!$C$8,$F16020&lt;'Working Hours'!$C$9),1,0))</f>
        <v/>
      </c>
    </row>
    <row r="16021">
      <c r="A16021" s="11" t="n"/>
      <c r="B16021" s="11" t="n"/>
      <c r="C16021" s="11" t="n"/>
      <c r="E16021" s="12">
        <f>IF($A16021="","",IF(ISNUMBER($A16021),$A16021,IFERROR(DATEVALUE($A16021),"")))</f>
        <v/>
      </c>
      <c r="F16021" s="12">
        <f>IF($B16021="","",IF(ISNUMBER($B16021),HOUR($B16021)*2+MINUTE($B16021)/30,IFERROR(VALUE(LEFT($B16021,FIND(":",$B16021)-1))*2+VALUE(MID($B16021,FIND(":",$B16021)+1,2))/30,"")))</f>
        <v/>
      </c>
      <c r="G16021" s="12">
        <f>IF($E16021="","",IF(WEEKDAY($E16021,2)&lt;6,1,0))</f>
        <v/>
      </c>
      <c r="H16021" s="12">
        <f>IF(OR($E16021="",$F16021=""),"",IF(AND($G16021=1,$F16021&gt;='Working Hours'!$C$8,$F16021&lt;'Working Hours'!$C$9),1,0))</f>
        <v/>
      </c>
    </row>
    <row r="16022">
      <c r="A16022" s="11" t="n"/>
      <c r="B16022" s="11" t="n"/>
      <c r="C16022" s="11" t="n"/>
      <c r="E16022" s="12">
        <f>IF($A16022="","",IF(ISNUMBER($A16022),$A16022,IFERROR(DATEVALUE($A16022),"")))</f>
        <v/>
      </c>
      <c r="F16022" s="12">
        <f>IF($B16022="","",IF(ISNUMBER($B16022),HOUR($B16022)*2+MINUTE($B16022)/30,IFERROR(VALUE(LEFT($B16022,FIND(":",$B16022)-1))*2+VALUE(MID($B16022,FIND(":",$B16022)+1,2))/30,"")))</f>
        <v/>
      </c>
      <c r="G16022" s="12">
        <f>IF($E16022="","",IF(WEEKDAY($E16022,2)&lt;6,1,0))</f>
        <v/>
      </c>
      <c r="H16022" s="12">
        <f>IF(OR($E16022="",$F16022=""),"",IF(AND($G16022=1,$F16022&gt;='Working Hours'!$C$8,$F16022&lt;'Working Hours'!$C$9),1,0))</f>
        <v/>
      </c>
    </row>
    <row r="16023">
      <c r="A16023" s="11" t="n"/>
      <c r="B16023" s="11" t="n"/>
      <c r="C16023" s="11" t="n"/>
      <c r="E16023" s="12">
        <f>IF($A16023="","",IF(ISNUMBER($A16023),$A16023,IFERROR(DATEVALUE($A16023),"")))</f>
        <v/>
      </c>
      <c r="F16023" s="12">
        <f>IF($B16023="","",IF(ISNUMBER($B16023),HOUR($B16023)*2+MINUTE($B16023)/30,IFERROR(VALUE(LEFT($B16023,FIND(":",$B16023)-1))*2+VALUE(MID($B16023,FIND(":",$B16023)+1,2))/30,"")))</f>
        <v/>
      </c>
      <c r="G16023" s="12">
        <f>IF($E16023="","",IF(WEEKDAY($E16023,2)&lt;6,1,0))</f>
        <v/>
      </c>
      <c r="H16023" s="12">
        <f>IF(OR($E16023="",$F16023=""),"",IF(AND($G16023=1,$F16023&gt;='Working Hours'!$C$8,$F16023&lt;'Working Hours'!$C$9),1,0))</f>
        <v/>
      </c>
    </row>
    <row r="16024">
      <c r="A16024" s="11" t="n"/>
      <c r="B16024" s="11" t="n"/>
      <c r="C16024" s="11" t="n"/>
      <c r="E16024" s="12">
        <f>IF($A16024="","",IF(ISNUMBER($A16024),$A16024,IFERROR(DATEVALUE($A16024),"")))</f>
        <v/>
      </c>
      <c r="F16024" s="12">
        <f>IF($B16024="","",IF(ISNUMBER($B16024),HOUR($B16024)*2+MINUTE($B16024)/30,IFERROR(VALUE(LEFT($B16024,FIND(":",$B16024)-1))*2+VALUE(MID($B16024,FIND(":",$B16024)+1,2))/30,"")))</f>
        <v/>
      </c>
      <c r="G16024" s="12">
        <f>IF($E16024="","",IF(WEEKDAY($E16024,2)&lt;6,1,0))</f>
        <v/>
      </c>
      <c r="H16024" s="12">
        <f>IF(OR($E16024="",$F16024=""),"",IF(AND($G16024=1,$F16024&gt;='Working Hours'!$C$8,$F16024&lt;'Working Hours'!$C$9),1,0))</f>
        <v/>
      </c>
    </row>
    <row r="16025">
      <c r="A16025" s="11" t="n"/>
      <c r="B16025" s="11" t="n"/>
      <c r="C16025" s="11" t="n"/>
      <c r="E16025" s="12">
        <f>IF($A16025="","",IF(ISNUMBER($A16025),$A16025,IFERROR(DATEVALUE($A16025),"")))</f>
        <v/>
      </c>
      <c r="F16025" s="12">
        <f>IF($B16025="","",IF(ISNUMBER($B16025),HOUR($B16025)*2+MINUTE($B16025)/30,IFERROR(VALUE(LEFT($B16025,FIND(":",$B16025)-1))*2+VALUE(MID($B16025,FIND(":",$B16025)+1,2))/30,"")))</f>
        <v/>
      </c>
      <c r="G16025" s="12">
        <f>IF($E16025="","",IF(WEEKDAY($E16025,2)&lt;6,1,0))</f>
        <v/>
      </c>
      <c r="H16025" s="12">
        <f>IF(OR($E16025="",$F16025=""),"",IF(AND($G16025=1,$F16025&gt;='Working Hours'!$C$8,$F16025&lt;'Working Hours'!$C$9),1,0))</f>
        <v/>
      </c>
    </row>
    <row r="16026">
      <c r="A16026" s="11" t="n"/>
      <c r="B16026" s="11" t="n"/>
      <c r="C16026" s="11" t="n"/>
      <c r="E16026" s="12">
        <f>IF($A16026="","",IF(ISNUMBER($A16026),$A16026,IFERROR(DATEVALUE($A16026),"")))</f>
        <v/>
      </c>
      <c r="F16026" s="12">
        <f>IF($B16026="","",IF(ISNUMBER($B16026),HOUR($B16026)*2+MINUTE($B16026)/30,IFERROR(VALUE(LEFT($B16026,FIND(":",$B16026)-1))*2+VALUE(MID($B16026,FIND(":",$B16026)+1,2))/30,"")))</f>
        <v/>
      </c>
      <c r="G16026" s="12">
        <f>IF($E16026="","",IF(WEEKDAY($E16026,2)&lt;6,1,0))</f>
        <v/>
      </c>
      <c r="H16026" s="12">
        <f>IF(OR($E16026="",$F16026=""),"",IF(AND($G16026=1,$F16026&gt;='Working Hours'!$C$8,$F16026&lt;'Working Hours'!$C$9),1,0))</f>
        <v/>
      </c>
    </row>
    <row r="16027">
      <c r="A16027" s="11" t="n"/>
      <c r="B16027" s="11" t="n"/>
      <c r="C16027" s="11" t="n"/>
      <c r="E16027" s="12">
        <f>IF($A16027="","",IF(ISNUMBER($A16027),$A16027,IFERROR(DATEVALUE($A16027),"")))</f>
        <v/>
      </c>
      <c r="F16027" s="12">
        <f>IF($B16027="","",IF(ISNUMBER($B16027),HOUR($B16027)*2+MINUTE($B16027)/30,IFERROR(VALUE(LEFT($B16027,FIND(":",$B16027)-1))*2+VALUE(MID($B16027,FIND(":",$B16027)+1,2))/30,"")))</f>
        <v/>
      </c>
      <c r="G16027" s="12">
        <f>IF($E16027="","",IF(WEEKDAY($E16027,2)&lt;6,1,0))</f>
        <v/>
      </c>
      <c r="H16027" s="12">
        <f>IF(OR($E16027="",$F16027=""),"",IF(AND($G16027=1,$F16027&gt;='Working Hours'!$C$8,$F16027&lt;'Working Hours'!$C$9),1,0))</f>
        <v/>
      </c>
    </row>
    <row r="16028">
      <c r="A16028" s="11" t="n"/>
      <c r="B16028" s="11" t="n"/>
      <c r="C16028" s="11" t="n"/>
      <c r="E16028" s="12">
        <f>IF($A16028="","",IF(ISNUMBER($A16028),$A16028,IFERROR(DATEVALUE($A16028),"")))</f>
        <v/>
      </c>
      <c r="F16028" s="12">
        <f>IF($B16028="","",IF(ISNUMBER($B16028),HOUR($B16028)*2+MINUTE($B16028)/30,IFERROR(VALUE(LEFT($B16028,FIND(":",$B16028)-1))*2+VALUE(MID($B16028,FIND(":",$B16028)+1,2))/30,"")))</f>
        <v/>
      </c>
      <c r="G16028" s="12">
        <f>IF($E16028="","",IF(WEEKDAY($E16028,2)&lt;6,1,0))</f>
        <v/>
      </c>
      <c r="H16028" s="12">
        <f>IF(OR($E16028="",$F16028=""),"",IF(AND($G16028=1,$F16028&gt;='Working Hours'!$C$8,$F16028&lt;'Working Hours'!$C$9),1,0))</f>
        <v/>
      </c>
    </row>
    <row r="16029">
      <c r="A16029" s="11" t="n"/>
      <c r="B16029" s="11" t="n"/>
      <c r="C16029" s="11" t="n"/>
      <c r="E16029" s="12">
        <f>IF($A16029="","",IF(ISNUMBER($A16029),$A16029,IFERROR(DATEVALUE($A16029),"")))</f>
        <v/>
      </c>
      <c r="F16029" s="12">
        <f>IF($B16029="","",IF(ISNUMBER($B16029),HOUR($B16029)*2+MINUTE($B16029)/30,IFERROR(VALUE(LEFT($B16029,FIND(":",$B16029)-1))*2+VALUE(MID($B16029,FIND(":",$B16029)+1,2))/30,"")))</f>
        <v/>
      </c>
      <c r="G16029" s="12">
        <f>IF($E16029="","",IF(WEEKDAY($E16029,2)&lt;6,1,0))</f>
        <v/>
      </c>
      <c r="H16029" s="12">
        <f>IF(OR($E16029="",$F16029=""),"",IF(AND($G16029=1,$F16029&gt;='Working Hours'!$C$8,$F16029&lt;'Working Hours'!$C$9),1,0))</f>
        <v/>
      </c>
    </row>
    <row r="16030">
      <c r="A16030" s="11" t="n"/>
      <c r="B16030" s="11" t="n"/>
      <c r="C16030" s="11" t="n"/>
      <c r="E16030" s="12">
        <f>IF($A16030="","",IF(ISNUMBER($A16030),$A16030,IFERROR(DATEVALUE($A16030),"")))</f>
        <v/>
      </c>
      <c r="F16030" s="12">
        <f>IF($B16030="","",IF(ISNUMBER($B16030),HOUR($B16030)*2+MINUTE($B16030)/30,IFERROR(VALUE(LEFT($B16030,FIND(":",$B16030)-1))*2+VALUE(MID($B16030,FIND(":",$B16030)+1,2))/30,"")))</f>
        <v/>
      </c>
      <c r="G16030" s="12">
        <f>IF($E16030="","",IF(WEEKDAY($E16030,2)&lt;6,1,0))</f>
        <v/>
      </c>
      <c r="H16030" s="12">
        <f>IF(OR($E16030="",$F16030=""),"",IF(AND($G16030=1,$F16030&gt;='Working Hours'!$C$8,$F16030&lt;'Working Hours'!$C$9),1,0))</f>
        <v/>
      </c>
    </row>
    <row r="16031">
      <c r="A16031" s="11" t="n"/>
      <c r="B16031" s="11" t="n"/>
      <c r="C16031" s="11" t="n"/>
      <c r="E16031" s="12">
        <f>IF($A16031="","",IF(ISNUMBER($A16031),$A16031,IFERROR(DATEVALUE($A16031),"")))</f>
        <v/>
      </c>
      <c r="F16031" s="12">
        <f>IF($B16031="","",IF(ISNUMBER($B16031),HOUR($B16031)*2+MINUTE($B16031)/30,IFERROR(VALUE(LEFT($B16031,FIND(":",$B16031)-1))*2+VALUE(MID($B16031,FIND(":",$B16031)+1,2))/30,"")))</f>
        <v/>
      </c>
      <c r="G16031" s="12">
        <f>IF($E16031="","",IF(WEEKDAY($E16031,2)&lt;6,1,0))</f>
        <v/>
      </c>
      <c r="H16031" s="12">
        <f>IF(OR($E16031="",$F16031=""),"",IF(AND($G16031=1,$F16031&gt;='Working Hours'!$C$8,$F16031&lt;'Working Hours'!$C$9),1,0))</f>
        <v/>
      </c>
    </row>
    <row r="16032">
      <c r="A16032" s="11" t="n"/>
      <c r="B16032" s="11" t="n"/>
      <c r="C16032" s="11" t="n"/>
      <c r="E16032" s="12">
        <f>IF($A16032="","",IF(ISNUMBER($A16032),$A16032,IFERROR(DATEVALUE($A16032),"")))</f>
        <v/>
      </c>
      <c r="F16032" s="12">
        <f>IF($B16032="","",IF(ISNUMBER($B16032),HOUR($B16032)*2+MINUTE($B16032)/30,IFERROR(VALUE(LEFT($B16032,FIND(":",$B16032)-1))*2+VALUE(MID($B16032,FIND(":",$B16032)+1,2))/30,"")))</f>
        <v/>
      </c>
      <c r="G16032" s="12">
        <f>IF($E16032="","",IF(WEEKDAY($E16032,2)&lt;6,1,0))</f>
        <v/>
      </c>
      <c r="H16032" s="12">
        <f>IF(OR($E16032="",$F16032=""),"",IF(AND($G16032=1,$F16032&gt;='Working Hours'!$C$8,$F16032&lt;'Working Hours'!$C$9),1,0))</f>
        <v/>
      </c>
    </row>
    <row r="16033">
      <c r="A16033" s="11" t="n"/>
      <c r="B16033" s="11" t="n"/>
      <c r="C16033" s="11" t="n"/>
      <c r="E16033" s="12">
        <f>IF($A16033="","",IF(ISNUMBER($A16033),$A16033,IFERROR(DATEVALUE($A16033),"")))</f>
        <v/>
      </c>
      <c r="F16033" s="12">
        <f>IF($B16033="","",IF(ISNUMBER($B16033),HOUR($B16033)*2+MINUTE($B16033)/30,IFERROR(VALUE(LEFT($B16033,FIND(":",$B16033)-1))*2+VALUE(MID($B16033,FIND(":",$B16033)+1,2))/30,"")))</f>
        <v/>
      </c>
      <c r="G16033" s="12">
        <f>IF($E16033="","",IF(WEEKDAY($E16033,2)&lt;6,1,0))</f>
        <v/>
      </c>
      <c r="H16033" s="12">
        <f>IF(OR($E16033="",$F16033=""),"",IF(AND($G16033=1,$F16033&gt;='Working Hours'!$C$8,$F16033&lt;'Working Hours'!$C$9),1,0))</f>
        <v/>
      </c>
    </row>
    <row r="16034">
      <c r="A16034" s="11" t="n"/>
      <c r="B16034" s="11" t="n"/>
      <c r="C16034" s="11" t="n"/>
      <c r="E16034" s="12">
        <f>IF($A16034="","",IF(ISNUMBER($A16034),$A16034,IFERROR(DATEVALUE($A16034),"")))</f>
        <v/>
      </c>
      <c r="F16034" s="12">
        <f>IF($B16034="","",IF(ISNUMBER($B16034),HOUR($B16034)*2+MINUTE($B16034)/30,IFERROR(VALUE(LEFT($B16034,FIND(":",$B16034)-1))*2+VALUE(MID($B16034,FIND(":",$B16034)+1,2))/30,"")))</f>
        <v/>
      </c>
      <c r="G16034" s="12">
        <f>IF($E16034="","",IF(WEEKDAY($E16034,2)&lt;6,1,0))</f>
        <v/>
      </c>
      <c r="H16034" s="12">
        <f>IF(OR($E16034="",$F16034=""),"",IF(AND($G16034=1,$F16034&gt;='Working Hours'!$C$8,$F16034&lt;'Working Hours'!$C$9),1,0))</f>
        <v/>
      </c>
    </row>
    <row r="16035">
      <c r="A16035" s="11" t="n"/>
      <c r="B16035" s="11" t="n"/>
      <c r="C16035" s="11" t="n"/>
      <c r="E16035" s="12">
        <f>IF($A16035="","",IF(ISNUMBER($A16035),$A16035,IFERROR(DATEVALUE($A16035),"")))</f>
        <v/>
      </c>
      <c r="F16035" s="12">
        <f>IF($B16035="","",IF(ISNUMBER($B16035),HOUR($B16035)*2+MINUTE($B16035)/30,IFERROR(VALUE(LEFT($B16035,FIND(":",$B16035)-1))*2+VALUE(MID($B16035,FIND(":",$B16035)+1,2))/30,"")))</f>
        <v/>
      </c>
      <c r="G16035" s="12">
        <f>IF($E16035="","",IF(WEEKDAY($E16035,2)&lt;6,1,0))</f>
        <v/>
      </c>
      <c r="H16035" s="12">
        <f>IF(OR($E16035="",$F16035=""),"",IF(AND($G16035=1,$F16035&gt;='Working Hours'!$C$8,$F16035&lt;'Working Hours'!$C$9),1,0))</f>
        <v/>
      </c>
    </row>
    <row r="16036">
      <c r="A16036" s="11" t="n"/>
      <c r="B16036" s="11" t="n"/>
      <c r="C16036" s="11" t="n"/>
      <c r="E16036" s="12">
        <f>IF($A16036="","",IF(ISNUMBER($A16036),$A16036,IFERROR(DATEVALUE($A16036),"")))</f>
        <v/>
      </c>
      <c r="F16036" s="12">
        <f>IF($B16036="","",IF(ISNUMBER($B16036),HOUR($B16036)*2+MINUTE($B16036)/30,IFERROR(VALUE(LEFT($B16036,FIND(":",$B16036)-1))*2+VALUE(MID($B16036,FIND(":",$B16036)+1,2))/30,"")))</f>
        <v/>
      </c>
      <c r="G16036" s="12">
        <f>IF($E16036="","",IF(WEEKDAY($E16036,2)&lt;6,1,0))</f>
        <v/>
      </c>
      <c r="H16036" s="12">
        <f>IF(OR($E16036="",$F16036=""),"",IF(AND($G16036=1,$F16036&gt;='Working Hours'!$C$8,$F16036&lt;'Working Hours'!$C$9),1,0))</f>
        <v/>
      </c>
    </row>
    <row r="16037">
      <c r="A16037" s="11" t="n"/>
      <c r="B16037" s="11" t="n"/>
      <c r="C16037" s="11" t="n"/>
      <c r="E16037" s="12">
        <f>IF($A16037="","",IF(ISNUMBER($A16037),$A16037,IFERROR(DATEVALUE($A16037),"")))</f>
        <v/>
      </c>
      <c r="F16037" s="12">
        <f>IF($B16037="","",IF(ISNUMBER($B16037),HOUR($B16037)*2+MINUTE($B16037)/30,IFERROR(VALUE(LEFT($B16037,FIND(":",$B16037)-1))*2+VALUE(MID($B16037,FIND(":",$B16037)+1,2))/30,"")))</f>
        <v/>
      </c>
      <c r="G16037" s="12">
        <f>IF($E16037="","",IF(WEEKDAY($E16037,2)&lt;6,1,0))</f>
        <v/>
      </c>
      <c r="H16037" s="12">
        <f>IF(OR($E16037="",$F16037=""),"",IF(AND($G16037=1,$F16037&gt;='Working Hours'!$C$8,$F16037&lt;'Working Hours'!$C$9),1,0))</f>
        <v/>
      </c>
    </row>
    <row r="16038">
      <c r="A16038" s="11" t="n"/>
      <c r="B16038" s="11" t="n"/>
      <c r="C16038" s="11" t="n"/>
      <c r="E16038" s="12">
        <f>IF($A16038="","",IF(ISNUMBER($A16038),$A16038,IFERROR(DATEVALUE($A16038),"")))</f>
        <v/>
      </c>
      <c r="F16038" s="12">
        <f>IF($B16038="","",IF(ISNUMBER($B16038),HOUR($B16038)*2+MINUTE($B16038)/30,IFERROR(VALUE(LEFT($B16038,FIND(":",$B16038)-1))*2+VALUE(MID($B16038,FIND(":",$B16038)+1,2))/30,"")))</f>
        <v/>
      </c>
      <c r="G16038" s="12">
        <f>IF($E16038="","",IF(WEEKDAY($E16038,2)&lt;6,1,0))</f>
        <v/>
      </c>
      <c r="H16038" s="12">
        <f>IF(OR($E16038="",$F16038=""),"",IF(AND($G16038=1,$F16038&gt;='Working Hours'!$C$8,$F16038&lt;'Working Hours'!$C$9),1,0))</f>
        <v/>
      </c>
    </row>
    <row r="16039">
      <c r="A16039" s="11" t="n"/>
      <c r="B16039" s="11" t="n"/>
      <c r="C16039" s="11" t="n"/>
      <c r="E16039" s="12">
        <f>IF($A16039="","",IF(ISNUMBER($A16039),$A16039,IFERROR(DATEVALUE($A16039),"")))</f>
        <v/>
      </c>
      <c r="F16039" s="12">
        <f>IF($B16039="","",IF(ISNUMBER($B16039),HOUR($B16039)*2+MINUTE($B16039)/30,IFERROR(VALUE(LEFT($B16039,FIND(":",$B16039)-1))*2+VALUE(MID($B16039,FIND(":",$B16039)+1,2))/30,"")))</f>
        <v/>
      </c>
      <c r="G16039" s="12">
        <f>IF($E16039="","",IF(WEEKDAY($E16039,2)&lt;6,1,0))</f>
        <v/>
      </c>
      <c r="H16039" s="12">
        <f>IF(OR($E16039="",$F16039=""),"",IF(AND($G16039=1,$F16039&gt;='Working Hours'!$C$8,$F16039&lt;'Working Hours'!$C$9),1,0))</f>
        <v/>
      </c>
    </row>
    <row r="16040">
      <c r="A16040" s="11" t="n"/>
      <c r="B16040" s="11" t="n"/>
      <c r="C16040" s="11" t="n"/>
      <c r="E16040" s="12">
        <f>IF($A16040="","",IF(ISNUMBER($A16040),$A16040,IFERROR(DATEVALUE($A16040),"")))</f>
        <v/>
      </c>
      <c r="F16040" s="12">
        <f>IF($B16040="","",IF(ISNUMBER($B16040),HOUR($B16040)*2+MINUTE($B16040)/30,IFERROR(VALUE(LEFT($B16040,FIND(":",$B16040)-1))*2+VALUE(MID($B16040,FIND(":",$B16040)+1,2))/30,"")))</f>
        <v/>
      </c>
      <c r="G16040" s="12">
        <f>IF($E16040="","",IF(WEEKDAY($E16040,2)&lt;6,1,0))</f>
        <v/>
      </c>
      <c r="H16040" s="12">
        <f>IF(OR($E16040="",$F16040=""),"",IF(AND($G16040=1,$F16040&gt;='Working Hours'!$C$8,$F16040&lt;'Working Hours'!$C$9),1,0))</f>
        <v/>
      </c>
    </row>
    <row r="16041">
      <c r="A16041" s="11" t="n"/>
      <c r="B16041" s="11" t="n"/>
      <c r="C16041" s="11" t="n"/>
      <c r="E16041" s="12">
        <f>IF($A16041="","",IF(ISNUMBER($A16041),$A16041,IFERROR(DATEVALUE($A16041),"")))</f>
        <v/>
      </c>
      <c r="F16041" s="12">
        <f>IF($B16041="","",IF(ISNUMBER($B16041),HOUR($B16041)*2+MINUTE($B16041)/30,IFERROR(VALUE(LEFT($B16041,FIND(":",$B16041)-1))*2+VALUE(MID($B16041,FIND(":",$B16041)+1,2))/30,"")))</f>
        <v/>
      </c>
      <c r="G16041" s="12">
        <f>IF($E16041="","",IF(WEEKDAY($E16041,2)&lt;6,1,0))</f>
        <v/>
      </c>
      <c r="H16041" s="12">
        <f>IF(OR($E16041="",$F16041=""),"",IF(AND($G16041=1,$F16041&gt;='Working Hours'!$C$8,$F16041&lt;'Working Hours'!$C$9),1,0))</f>
        <v/>
      </c>
    </row>
    <row r="16042">
      <c r="A16042" s="11" t="n"/>
      <c r="B16042" s="11" t="n"/>
      <c r="C16042" s="11" t="n"/>
      <c r="E16042" s="12">
        <f>IF($A16042="","",IF(ISNUMBER($A16042),$A16042,IFERROR(DATEVALUE($A16042),"")))</f>
        <v/>
      </c>
      <c r="F16042" s="12">
        <f>IF($B16042="","",IF(ISNUMBER($B16042),HOUR($B16042)*2+MINUTE($B16042)/30,IFERROR(VALUE(LEFT($B16042,FIND(":",$B16042)-1))*2+VALUE(MID($B16042,FIND(":",$B16042)+1,2))/30,"")))</f>
        <v/>
      </c>
      <c r="G16042" s="12">
        <f>IF($E16042="","",IF(WEEKDAY($E16042,2)&lt;6,1,0))</f>
        <v/>
      </c>
      <c r="H16042" s="12">
        <f>IF(OR($E16042="",$F16042=""),"",IF(AND($G16042=1,$F16042&gt;='Working Hours'!$C$8,$F16042&lt;'Working Hours'!$C$9),1,0))</f>
        <v/>
      </c>
    </row>
    <row r="16043">
      <c r="A16043" s="11" t="n"/>
      <c r="B16043" s="11" t="n"/>
      <c r="C16043" s="11" t="n"/>
      <c r="E16043" s="12">
        <f>IF($A16043="","",IF(ISNUMBER($A16043),$A16043,IFERROR(DATEVALUE($A16043),"")))</f>
        <v/>
      </c>
      <c r="F16043" s="12">
        <f>IF($B16043="","",IF(ISNUMBER($B16043),HOUR($B16043)*2+MINUTE($B16043)/30,IFERROR(VALUE(LEFT($B16043,FIND(":",$B16043)-1))*2+VALUE(MID($B16043,FIND(":",$B16043)+1,2))/30,"")))</f>
        <v/>
      </c>
      <c r="G16043" s="12">
        <f>IF($E16043="","",IF(WEEKDAY($E16043,2)&lt;6,1,0))</f>
        <v/>
      </c>
      <c r="H16043" s="12">
        <f>IF(OR($E16043="",$F16043=""),"",IF(AND($G16043=1,$F16043&gt;='Working Hours'!$C$8,$F16043&lt;'Working Hours'!$C$9),1,0))</f>
        <v/>
      </c>
    </row>
    <row r="16044">
      <c r="A16044" s="11" t="n"/>
      <c r="B16044" s="11" t="n"/>
      <c r="C16044" s="11" t="n"/>
      <c r="E16044" s="12">
        <f>IF($A16044="","",IF(ISNUMBER($A16044),$A16044,IFERROR(DATEVALUE($A16044),"")))</f>
        <v/>
      </c>
      <c r="F16044" s="12">
        <f>IF($B16044="","",IF(ISNUMBER($B16044),HOUR($B16044)*2+MINUTE($B16044)/30,IFERROR(VALUE(LEFT($B16044,FIND(":",$B16044)-1))*2+VALUE(MID($B16044,FIND(":",$B16044)+1,2))/30,"")))</f>
        <v/>
      </c>
      <c r="G16044" s="12">
        <f>IF($E16044="","",IF(WEEKDAY($E16044,2)&lt;6,1,0))</f>
        <v/>
      </c>
      <c r="H16044" s="12">
        <f>IF(OR($E16044="",$F16044=""),"",IF(AND($G16044=1,$F16044&gt;='Working Hours'!$C$8,$F16044&lt;'Working Hours'!$C$9),1,0))</f>
        <v/>
      </c>
    </row>
    <row r="16045">
      <c r="A16045" s="11" t="n"/>
      <c r="B16045" s="11" t="n"/>
      <c r="C16045" s="11" t="n"/>
      <c r="E16045" s="12">
        <f>IF($A16045="","",IF(ISNUMBER($A16045),$A16045,IFERROR(DATEVALUE($A16045),"")))</f>
        <v/>
      </c>
      <c r="F16045" s="12">
        <f>IF($B16045="","",IF(ISNUMBER($B16045),HOUR($B16045)*2+MINUTE($B16045)/30,IFERROR(VALUE(LEFT($B16045,FIND(":",$B16045)-1))*2+VALUE(MID($B16045,FIND(":",$B16045)+1,2))/30,"")))</f>
        <v/>
      </c>
      <c r="G16045" s="12">
        <f>IF($E16045="","",IF(WEEKDAY($E16045,2)&lt;6,1,0))</f>
        <v/>
      </c>
      <c r="H16045" s="12">
        <f>IF(OR($E16045="",$F16045=""),"",IF(AND($G16045=1,$F16045&gt;='Working Hours'!$C$8,$F16045&lt;'Working Hours'!$C$9),1,0))</f>
        <v/>
      </c>
    </row>
    <row r="16046">
      <c r="A16046" s="11" t="n"/>
      <c r="B16046" s="11" t="n"/>
      <c r="C16046" s="11" t="n"/>
      <c r="E16046" s="12">
        <f>IF($A16046="","",IF(ISNUMBER($A16046),$A16046,IFERROR(DATEVALUE($A16046),"")))</f>
        <v/>
      </c>
      <c r="F16046" s="12">
        <f>IF($B16046="","",IF(ISNUMBER($B16046),HOUR($B16046)*2+MINUTE($B16046)/30,IFERROR(VALUE(LEFT($B16046,FIND(":",$B16046)-1))*2+VALUE(MID($B16046,FIND(":",$B16046)+1,2))/30,"")))</f>
        <v/>
      </c>
      <c r="G16046" s="12">
        <f>IF($E16046="","",IF(WEEKDAY($E16046,2)&lt;6,1,0))</f>
        <v/>
      </c>
      <c r="H16046" s="12">
        <f>IF(OR($E16046="",$F16046=""),"",IF(AND($G16046=1,$F16046&gt;='Working Hours'!$C$8,$F16046&lt;'Working Hours'!$C$9),1,0))</f>
        <v/>
      </c>
    </row>
    <row r="16047">
      <c r="A16047" s="11" t="n"/>
      <c r="B16047" s="11" t="n"/>
      <c r="C16047" s="11" t="n"/>
      <c r="E16047" s="12">
        <f>IF($A16047="","",IF(ISNUMBER($A16047),$A16047,IFERROR(DATEVALUE($A16047),"")))</f>
        <v/>
      </c>
      <c r="F16047" s="12">
        <f>IF($B16047="","",IF(ISNUMBER($B16047),HOUR($B16047)*2+MINUTE($B16047)/30,IFERROR(VALUE(LEFT($B16047,FIND(":",$B16047)-1))*2+VALUE(MID($B16047,FIND(":",$B16047)+1,2))/30,"")))</f>
        <v/>
      </c>
      <c r="G16047" s="12">
        <f>IF($E16047="","",IF(WEEKDAY($E16047,2)&lt;6,1,0))</f>
        <v/>
      </c>
      <c r="H16047" s="12">
        <f>IF(OR($E16047="",$F16047=""),"",IF(AND($G16047=1,$F16047&gt;='Working Hours'!$C$8,$F16047&lt;'Working Hours'!$C$9),1,0))</f>
        <v/>
      </c>
    </row>
    <row r="16048">
      <c r="A16048" s="11" t="n"/>
      <c r="B16048" s="11" t="n"/>
      <c r="C16048" s="11" t="n"/>
      <c r="E16048" s="12">
        <f>IF($A16048="","",IF(ISNUMBER($A16048),$A16048,IFERROR(DATEVALUE($A16048),"")))</f>
        <v/>
      </c>
      <c r="F16048" s="12">
        <f>IF($B16048="","",IF(ISNUMBER($B16048),HOUR($B16048)*2+MINUTE($B16048)/30,IFERROR(VALUE(LEFT($B16048,FIND(":",$B16048)-1))*2+VALUE(MID($B16048,FIND(":",$B16048)+1,2))/30,"")))</f>
        <v/>
      </c>
      <c r="G16048" s="12">
        <f>IF($E16048="","",IF(WEEKDAY($E16048,2)&lt;6,1,0))</f>
        <v/>
      </c>
      <c r="H16048" s="12">
        <f>IF(OR($E16048="",$F16048=""),"",IF(AND($G16048=1,$F16048&gt;='Working Hours'!$C$8,$F16048&lt;'Working Hours'!$C$9),1,0))</f>
        <v/>
      </c>
    </row>
    <row r="16049">
      <c r="A16049" s="11" t="n"/>
      <c r="B16049" s="11" t="n"/>
      <c r="C16049" s="11" t="n"/>
      <c r="E16049" s="12">
        <f>IF($A16049="","",IF(ISNUMBER($A16049),$A16049,IFERROR(DATEVALUE($A16049),"")))</f>
        <v/>
      </c>
      <c r="F16049" s="12">
        <f>IF($B16049="","",IF(ISNUMBER($B16049),HOUR($B16049)*2+MINUTE($B16049)/30,IFERROR(VALUE(LEFT($B16049,FIND(":",$B16049)-1))*2+VALUE(MID($B16049,FIND(":",$B16049)+1,2))/30,"")))</f>
        <v/>
      </c>
      <c r="G16049" s="12">
        <f>IF($E16049="","",IF(WEEKDAY($E16049,2)&lt;6,1,0))</f>
        <v/>
      </c>
      <c r="H16049" s="12">
        <f>IF(OR($E16049="",$F16049=""),"",IF(AND($G16049=1,$F16049&gt;='Working Hours'!$C$8,$F16049&lt;'Working Hours'!$C$9),1,0))</f>
        <v/>
      </c>
    </row>
    <row r="16050">
      <c r="A16050" s="11" t="n"/>
      <c r="B16050" s="11" t="n"/>
      <c r="C16050" s="11" t="n"/>
      <c r="E16050" s="12">
        <f>IF($A16050="","",IF(ISNUMBER($A16050),$A16050,IFERROR(DATEVALUE($A16050),"")))</f>
        <v/>
      </c>
      <c r="F16050" s="12">
        <f>IF($B16050="","",IF(ISNUMBER($B16050),HOUR($B16050)*2+MINUTE($B16050)/30,IFERROR(VALUE(LEFT($B16050,FIND(":",$B16050)-1))*2+VALUE(MID($B16050,FIND(":",$B16050)+1,2))/30,"")))</f>
        <v/>
      </c>
      <c r="G16050" s="12">
        <f>IF($E16050="","",IF(WEEKDAY($E16050,2)&lt;6,1,0))</f>
        <v/>
      </c>
      <c r="H16050" s="12">
        <f>IF(OR($E16050="",$F16050=""),"",IF(AND($G16050=1,$F16050&gt;='Working Hours'!$C$8,$F16050&lt;'Working Hours'!$C$9),1,0))</f>
        <v/>
      </c>
    </row>
    <row r="16051">
      <c r="A16051" s="11" t="n"/>
      <c r="B16051" s="11" t="n"/>
      <c r="C16051" s="11" t="n"/>
      <c r="E16051" s="12">
        <f>IF($A16051="","",IF(ISNUMBER($A16051),$A16051,IFERROR(DATEVALUE($A16051),"")))</f>
        <v/>
      </c>
      <c r="F16051" s="12">
        <f>IF($B16051="","",IF(ISNUMBER($B16051),HOUR($B16051)*2+MINUTE($B16051)/30,IFERROR(VALUE(LEFT($B16051,FIND(":",$B16051)-1))*2+VALUE(MID($B16051,FIND(":",$B16051)+1,2))/30,"")))</f>
        <v/>
      </c>
      <c r="G16051" s="12">
        <f>IF($E16051="","",IF(WEEKDAY($E16051,2)&lt;6,1,0))</f>
        <v/>
      </c>
      <c r="H16051" s="12">
        <f>IF(OR($E16051="",$F16051=""),"",IF(AND($G16051=1,$F16051&gt;='Working Hours'!$C$8,$F16051&lt;'Working Hours'!$C$9),1,0))</f>
        <v/>
      </c>
    </row>
    <row r="16052">
      <c r="A16052" s="11" t="n"/>
      <c r="B16052" s="11" t="n"/>
      <c r="C16052" s="11" t="n"/>
      <c r="E16052" s="12">
        <f>IF($A16052="","",IF(ISNUMBER($A16052),$A16052,IFERROR(DATEVALUE($A16052),"")))</f>
        <v/>
      </c>
      <c r="F16052" s="12">
        <f>IF($B16052="","",IF(ISNUMBER($B16052),HOUR($B16052)*2+MINUTE($B16052)/30,IFERROR(VALUE(LEFT($B16052,FIND(":",$B16052)-1))*2+VALUE(MID($B16052,FIND(":",$B16052)+1,2))/30,"")))</f>
        <v/>
      </c>
      <c r="G16052" s="12">
        <f>IF($E16052="","",IF(WEEKDAY($E16052,2)&lt;6,1,0))</f>
        <v/>
      </c>
      <c r="H16052" s="12">
        <f>IF(OR($E16052="",$F16052=""),"",IF(AND($G16052=1,$F16052&gt;='Working Hours'!$C$8,$F16052&lt;'Working Hours'!$C$9),1,0))</f>
        <v/>
      </c>
    </row>
    <row r="16053">
      <c r="A16053" s="11" t="n"/>
      <c r="B16053" s="11" t="n"/>
      <c r="C16053" s="11" t="n"/>
      <c r="E16053" s="12">
        <f>IF($A16053="","",IF(ISNUMBER($A16053),$A16053,IFERROR(DATEVALUE($A16053),"")))</f>
        <v/>
      </c>
      <c r="F16053" s="12">
        <f>IF($B16053="","",IF(ISNUMBER($B16053),HOUR($B16053)*2+MINUTE($B16053)/30,IFERROR(VALUE(LEFT($B16053,FIND(":",$B16053)-1))*2+VALUE(MID($B16053,FIND(":",$B16053)+1,2))/30,"")))</f>
        <v/>
      </c>
      <c r="G16053" s="12">
        <f>IF($E16053="","",IF(WEEKDAY($E16053,2)&lt;6,1,0))</f>
        <v/>
      </c>
      <c r="H16053" s="12">
        <f>IF(OR($E16053="",$F16053=""),"",IF(AND($G16053=1,$F16053&gt;='Working Hours'!$C$8,$F16053&lt;'Working Hours'!$C$9),1,0))</f>
        <v/>
      </c>
    </row>
    <row r="16054">
      <c r="A16054" s="11" t="n"/>
      <c r="B16054" s="11" t="n"/>
      <c r="C16054" s="11" t="n"/>
      <c r="E16054" s="12">
        <f>IF($A16054="","",IF(ISNUMBER($A16054),$A16054,IFERROR(DATEVALUE($A16054),"")))</f>
        <v/>
      </c>
      <c r="F16054" s="12">
        <f>IF($B16054="","",IF(ISNUMBER($B16054),HOUR($B16054)*2+MINUTE($B16054)/30,IFERROR(VALUE(LEFT($B16054,FIND(":",$B16054)-1))*2+VALUE(MID($B16054,FIND(":",$B16054)+1,2))/30,"")))</f>
        <v/>
      </c>
      <c r="G16054" s="12">
        <f>IF($E16054="","",IF(WEEKDAY($E16054,2)&lt;6,1,0))</f>
        <v/>
      </c>
      <c r="H16054" s="12">
        <f>IF(OR($E16054="",$F16054=""),"",IF(AND($G16054=1,$F16054&gt;='Working Hours'!$C$8,$F16054&lt;'Working Hours'!$C$9),1,0))</f>
        <v/>
      </c>
    </row>
    <row r="16055">
      <c r="A16055" s="11" t="n"/>
      <c r="B16055" s="11" t="n"/>
      <c r="C16055" s="11" t="n"/>
      <c r="E16055" s="12">
        <f>IF($A16055="","",IF(ISNUMBER($A16055),$A16055,IFERROR(DATEVALUE($A16055),"")))</f>
        <v/>
      </c>
      <c r="F16055" s="12">
        <f>IF($B16055="","",IF(ISNUMBER($B16055),HOUR($B16055)*2+MINUTE($B16055)/30,IFERROR(VALUE(LEFT($B16055,FIND(":",$B16055)-1))*2+VALUE(MID($B16055,FIND(":",$B16055)+1,2))/30,"")))</f>
        <v/>
      </c>
      <c r="G16055" s="12">
        <f>IF($E16055="","",IF(WEEKDAY($E16055,2)&lt;6,1,0))</f>
        <v/>
      </c>
      <c r="H16055" s="12">
        <f>IF(OR($E16055="",$F16055=""),"",IF(AND($G16055=1,$F16055&gt;='Working Hours'!$C$8,$F16055&lt;'Working Hours'!$C$9),1,0))</f>
        <v/>
      </c>
    </row>
    <row r="16056">
      <c r="A16056" s="11" t="n"/>
      <c r="B16056" s="11" t="n"/>
      <c r="C16056" s="11" t="n"/>
      <c r="E16056" s="12">
        <f>IF($A16056="","",IF(ISNUMBER($A16056),$A16056,IFERROR(DATEVALUE($A16056),"")))</f>
        <v/>
      </c>
      <c r="F16056" s="12">
        <f>IF($B16056="","",IF(ISNUMBER($B16056),HOUR($B16056)*2+MINUTE($B16056)/30,IFERROR(VALUE(LEFT($B16056,FIND(":",$B16056)-1))*2+VALUE(MID($B16056,FIND(":",$B16056)+1,2))/30,"")))</f>
        <v/>
      </c>
      <c r="G16056" s="12">
        <f>IF($E16056="","",IF(WEEKDAY($E16056,2)&lt;6,1,0))</f>
        <v/>
      </c>
      <c r="H16056" s="12">
        <f>IF(OR($E16056="",$F16056=""),"",IF(AND($G16056=1,$F16056&gt;='Working Hours'!$C$8,$F16056&lt;'Working Hours'!$C$9),1,0))</f>
        <v/>
      </c>
    </row>
    <row r="16057">
      <c r="A16057" s="11" t="n"/>
      <c r="B16057" s="11" t="n"/>
      <c r="C16057" s="11" t="n"/>
      <c r="E16057" s="12">
        <f>IF($A16057="","",IF(ISNUMBER($A16057),$A16057,IFERROR(DATEVALUE($A16057),"")))</f>
        <v/>
      </c>
      <c r="F16057" s="12">
        <f>IF($B16057="","",IF(ISNUMBER($B16057),HOUR($B16057)*2+MINUTE($B16057)/30,IFERROR(VALUE(LEFT($B16057,FIND(":",$B16057)-1))*2+VALUE(MID($B16057,FIND(":",$B16057)+1,2))/30,"")))</f>
        <v/>
      </c>
      <c r="G16057" s="12">
        <f>IF($E16057="","",IF(WEEKDAY($E16057,2)&lt;6,1,0))</f>
        <v/>
      </c>
      <c r="H16057" s="12">
        <f>IF(OR($E16057="",$F16057=""),"",IF(AND($G16057=1,$F16057&gt;='Working Hours'!$C$8,$F16057&lt;'Working Hours'!$C$9),1,0))</f>
        <v/>
      </c>
    </row>
    <row r="16058">
      <c r="A16058" s="11" t="n"/>
      <c r="B16058" s="11" t="n"/>
      <c r="C16058" s="11" t="n"/>
      <c r="E16058" s="12">
        <f>IF($A16058="","",IF(ISNUMBER($A16058),$A16058,IFERROR(DATEVALUE($A16058),"")))</f>
        <v/>
      </c>
      <c r="F16058" s="12">
        <f>IF($B16058="","",IF(ISNUMBER($B16058),HOUR($B16058)*2+MINUTE($B16058)/30,IFERROR(VALUE(LEFT($B16058,FIND(":",$B16058)-1))*2+VALUE(MID($B16058,FIND(":",$B16058)+1,2))/30,"")))</f>
        <v/>
      </c>
      <c r="G16058" s="12">
        <f>IF($E16058="","",IF(WEEKDAY($E16058,2)&lt;6,1,0))</f>
        <v/>
      </c>
      <c r="H16058" s="12">
        <f>IF(OR($E16058="",$F16058=""),"",IF(AND($G16058=1,$F16058&gt;='Working Hours'!$C$8,$F16058&lt;'Working Hours'!$C$9),1,0))</f>
        <v/>
      </c>
    </row>
    <row r="16059">
      <c r="A16059" s="11" t="n"/>
      <c r="B16059" s="11" t="n"/>
      <c r="C16059" s="11" t="n"/>
      <c r="E16059" s="12">
        <f>IF($A16059="","",IF(ISNUMBER($A16059),$A16059,IFERROR(DATEVALUE($A16059),"")))</f>
        <v/>
      </c>
      <c r="F16059" s="12">
        <f>IF($B16059="","",IF(ISNUMBER($B16059),HOUR($B16059)*2+MINUTE($B16059)/30,IFERROR(VALUE(LEFT($B16059,FIND(":",$B16059)-1))*2+VALUE(MID($B16059,FIND(":",$B16059)+1,2))/30,"")))</f>
        <v/>
      </c>
      <c r="G16059" s="12">
        <f>IF($E16059="","",IF(WEEKDAY($E16059,2)&lt;6,1,0))</f>
        <v/>
      </c>
      <c r="H16059" s="12">
        <f>IF(OR($E16059="",$F16059=""),"",IF(AND($G16059=1,$F16059&gt;='Working Hours'!$C$8,$F16059&lt;'Working Hours'!$C$9),1,0))</f>
        <v/>
      </c>
    </row>
    <row r="16060">
      <c r="A16060" s="11" t="n"/>
      <c r="B16060" s="11" t="n"/>
      <c r="C16060" s="11" t="n"/>
      <c r="E16060" s="12">
        <f>IF($A16060="","",IF(ISNUMBER($A16060),$A16060,IFERROR(DATEVALUE($A16060),"")))</f>
        <v/>
      </c>
      <c r="F16060" s="12">
        <f>IF($B16060="","",IF(ISNUMBER($B16060),HOUR($B16060)*2+MINUTE($B16060)/30,IFERROR(VALUE(LEFT($B16060,FIND(":",$B16060)-1))*2+VALUE(MID($B16060,FIND(":",$B16060)+1,2))/30,"")))</f>
        <v/>
      </c>
      <c r="G16060" s="12">
        <f>IF($E16060="","",IF(WEEKDAY($E16060,2)&lt;6,1,0))</f>
        <v/>
      </c>
      <c r="H16060" s="12">
        <f>IF(OR($E16060="",$F16060=""),"",IF(AND($G16060=1,$F16060&gt;='Working Hours'!$C$8,$F16060&lt;'Working Hours'!$C$9),1,0))</f>
        <v/>
      </c>
    </row>
    <row r="16061">
      <c r="A16061" s="11" t="n"/>
      <c r="B16061" s="11" t="n"/>
      <c r="C16061" s="11" t="n"/>
      <c r="E16061" s="12">
        <f>IF($A16061="","",IF(ISNUMBER($A16061),$A16061,IFERROR(DATEVALUE($A16061),"")))</f>
        <v/>
      </c>
      <c r="F16061" s="12">
        <f>IF($B16061="","",IF(ISNUMBER($B16061),HOUR($B16061)*2+MINUTE($B16061)/30,IFERROR(VALUE(LEFT($B16061,FIND(":",$B16061)-1))*2+VALUE(MID($B16061,FIND(":",$B16061)+1,2))/30,"")))</f>
        <v/>
      </c>
      <c r="G16061" s="12">
        <f>IF($E16061="","",IF(WEEKDAY($E16061,2)&lt;6,1,0))</f>
        <v/>
      </c>
      <c r="H16061" s="12">
        <f>IF(OR($E16061="",$F16061=""),"",IF(AND($G16061=1,$F16061&gt;='Working Hours'!$C$8,$F16061&lt;'Working Hours'!$C$9),1,0))</f>
        <v/>
      </c>
    </row>
    <row r="16062">
      <c r="A16062" s="11" t="n"/>
      <c r="B16062" s="11" t="n"/>
      <c r="C16062" s="11" t="n"/>
      <c r="E16062" s="12">
        <f>IF($A16062="","",IF(ISNUMBER($A16062),$A16062,IFERROR(DATEVALUE($A16062),"")))</f>
        <v/>
      </c>
      <c r="F16062" s="12">
        <f>IF($B16062="","",IF(ISNUMBER($B16062),HOUR($B16062)*2+MINUTE($B16062)/30,IFERROR(VALUE(LEFT($B16062,FIND(":",$B16062)-1))*2+VALUE(MID($B16062,FIND(":",$B16062)+1,2))/30,"")))</f>
        <v/>
      </c>
      <c r="G16062" s="12">
        <f>IF($E16062="","",IF(WEEKDAY($E16062,2)&lt;6,1,0))</f>
        <v/>
      </c>
      <c r="H16062" s="12">
        <f>IF(OR($E16062="",$F16062=""),"",IF(AND($G16062=1,$F16062&gt;='Working Hours'!$C$8,$F16062&lt;'Working Hours'!$C$9),1,0))</f>
        <v/>
      </c>
    </row>
    <row r="16063">
      <c r="A16063" s="11" t="n"/>
      <c r="B16063" s="11" t="n"/>
      <c r="C16063" s="11" t="n"/>
      <c r="E16063" s="12">
        <f>IF($A16063="","",IF(ISNUMBER($A16063),$A16063,IFERROR(DATEVALUE($A16063),"")))</f>
        <v/>
      </c>
      <c r="F16063" s="12">
        <f>IF($B16063="","",IF(ISNUMBER($B16063),HOUR($B16063)*2+MINUTE($B16063)/30,IFERROR(VALUE(LEFT($B16063,FIND(":",$B16063)-1))*2+VALUE(MID($B16063,FIND(":",$B16063)+1,2))/30,"")))</f>
        <v/>
      </c>
      <c r="G16063" s="12">
        <f>IF($E16063="","",IF(WEEKDAY($E16063,2)&lt;6,1,0))</f>
        <v/>
      </c>
      <c r="H16063" s="12">
        <f>IF(OR($E16063="",$F16063=""),"",IF(AND($G16063=1,$F16063&gt;='Working Hours'!$C$8,$F16063&lt;'Working Hours'!$C$9),1,0))</f>
        <v/>
      </c>
    </row>
    <row r="16064">
      <c r="A16064" s="11" t="n"/>
      <c r="B16064" s="11" t="n"/>
      <c r="C16064" s="11" t="n"/>
      <c r="E16064" s="12">
        <f>IF($A16064="","",IF(ISNUMBER($A16064),$A16064,IFERROR(DATEVALUE($A16064),"")))</f>
        <v/>
      </c>
      <c r="F16064" s="12">
        <f>IF($B16064="","",IF(ISNUMBER($B16064),HOUR($B16064)*2+MINUTE($B16064)/30,IFERROR(VALUE(LEFT($B16064,FIND(":",$B16064)-1))*2+VALUE(MID($B16064,FIND(":",$B16064)+1,2))/30,"")))</f>
        <v/>
      </c>
      <c r="G16064" s="12">
        <f>IF($E16064="","",IF(WEEKDAY($E16064,2)&lt;6,1,0))</f>
        <v/>
      </c>
      <c r="H16064" s="12">
        <f>IF(OR($E16064="",$F16064=""),"",IF(AND($G16064=1,$F16064&gt;='Working Hours'!$C$8,$F16064&lt;'Working Hours'!$C$9),1,0))</f>
        <v/>
      </c>
    </row>
    <row r="16065">
      <c r="A16065" s="11" t="n"/>
      <c r="B16065" s="11" t="n"/>
      <c r="C16065" s="11" t="n"/>
      <c r="E16065" s="12">
        <f>IF($A16065="","",IF(ISNUMBER($A16065),$A16065,IFERROR(DATEVALUE($A16065),"")))</f>
        <v/>
      </c>
      <c r="F16065" s="12">
        <f>IF($B16065="","",IF(ISNUMBER($B16065),HOUR($B16065)*2+MINUTE($B16065)/30,IFERROR(VALUE(LEFT($B16065,FIND(":",$B16065)-1))*2+VALUE(MID($B16065,FIND(":",$B16065)+1,2))/30,"")))</f>
        <v/>
      </c>
      <c r="G16065" s="12">
        <f>IF($E16065="","",IF(WEEKDAY($E16065,2)&lt;6,1,0))</f>
        <v/>
      </c>
      <c r="H16065" s="12">
        <f>IF(OR($E16065="",$F16065=""),"",IF(AND($G16065=1,$F16065&gt;='Working Hours'!$C$8,$F16065&lt;'Working Hours'!$C$9),1,0))</f>
        <v/>
      </c>
    </row>
    <row r="16066">
      <c r="A16066" s="11" t="n"/>
      <c r="B16066" s="11" t="n"/>
      <c r="C16066" s="11" t="n"/>
      <c r="E16066" s="12">
        <f>IF($A16066="","",IF(ISNUMBER($A16066),$A16066,IFERROR(DATEVALUE($A16066),"")))</f>
        <v/>
      </c>
      <c r="F16066" s="12">
        <f>IF($B16066="","",IF(ISNUMBER($B16066),HOUR($B16066)*2+MINUTE($B16066)/30,IFERROR(VALUE(LEFT($B16066,FIND(":",$B16066)-1))*2+VALUE(MID($B16066,FIND(":",$B16066)+1,2))/30,"")))</f>
        <v/>
      </c>
      <c r="G16066" s="12">
        <f>IF($E16066="","",IF(WEEKDAY($E16066,2)&lt;6,1,0))</f>
        <v/>
      </c>
      <c r="H16066" s="12">
        <f>IF(OR($E16066="",$F16066=""),"",IF(AND($G16066=1,$F16066&gt;='Working Hours'!$C$8,$F16066&lt;'Working Hours'!$C$9),1,0))</f>
        <v/>
      </c>
    </row>
    <row r="16067">
      <c r="A16067" s="11" t="n"/>
      <c r="B16067" s="11" t="n"/>
      <c r="C16067" s="11" t="n"/>
      <c r="E16067" s="12">
        <f>IF($A16067="","",IF(ISNUMBER($A16067),$A16067,IFERROR(DATEVALUE($A16067),"")))</f>
        <v/>
      </c>
      <c r="F16067" s="12">
        <f>IF($B16067="","",IF(ISNUMBER($B16067),HOUR($B16067)*2+MINUTE($B16067)/30,IFERROR(VALUE(LEFT($B16067,FIND(":",$B16067)-1))*2+VALUE(MID($B16067,FIND(":",$B16067)+1,2))/30,"")))</f>
        <v/>
      </c>
      <c r="G16067" s="12">
        <f>IF($E16067="","",IF(WEEKDAY($E16067,2)&lt;6,1,0))</f>
        <v/>
      </c>
      <c r="H16067" s="12">
        <f>IF(OR($E16067="",$F16067=""),"",IF(AND($G16067=1,$F16067&gt;='Working Hours'!$C$8,$F16067&lt;'Working Hours'!$C$9),1,0))</f>
        <v/>
      </c>
    </row>
    <row r="16068">
      <c r="A16068" s="11" t="n"/>
      <c r="B16068" s="11" t="n"/>
      <c r="C16068" s="11" t="n"/>
      <c r="E16068" s="12">
        <f>IF($A16068="","",IF(ISNUMBER($A16068),$A16068,IFERROR(DATEVALUE($A16068),"")))</f>
        <v/>
      </c>
      <c r="F16068" s="12">
        <f>IF($B16068="","",IF(ISNUMBER($B16068),HOUR($B16068)*2+MINUTE($B16068)/30,IFERROR(VALUE(LEFT($B16068,FIND(":",$B16068)-1))*2+VALUE(MID($B16068,FIND(":",$B16068)+1,2))/30,"")))</f>
        <v/>
      </c>
      <c r="G16068" s="12">
        <f>IF($E16068="","",IF(WEEKDAY($E16068,2)&lt;6,1,0))</f>
        <v/>
      </c>
      <c r="H16068" s="12">
        <f>IF(OR($E16068="",$F16068=""),"",IF(AND($G16068=1,$F16068&gt;='Working Hours'!$C$8,$F16068&lt;'Working Hours'!$C$9),1,0))</f>
        <v/>
      </c>
    </row>
    <row r="16069">
      <c r="A16069" s="11" t="n"/>
      <c r="B16069" s="11" t="n"/>
      <c r="C16069" s="11" t="n"/>
      <c r="E16069" s="12">
        <f>IF($A16069="","",IF(ISNUMBER($A16069),$A16069,IFERROR(DATEVALUE($A16069),"")))</f>
        <v/>
      </c>
      <c r="F16069" s="12">
        <f>IF($B16069="","",IF(ISNUMBER($B16069),HOUR($B16069)*2+MINUTE($B16069)/30,IFERROR(VALUE(LEFT($B16069,FIND(":",$B16069)-1))*2+VALUE(MID($B16069,FIND(":",$B16069)+1,2))/30,"")))</f>
        <v/>
      </c>
      <c r="G16069" s="12">
        <f>IF($E16069="","",IF(WEEKDAY($E16069,2)&lt;6,1,0))</f>
        <v/>
      </c>
      <c r="H16069" s="12">
        <f>IF(OR($E16069="",$F16069=""),"",IF(AND($G16069=1,$F16069&gt;='Working Hours'!$C$8,$F16069&lt;'Working Hours'!$C$9),1,0))</f>
        <v/>
      </c>
    </row>
    <row r="16070">
      <c r="A16070" s="11" t="n"/>
      <c r="B16070" s="11" t="n"/>
      <c r="C16070" s="11" t="n"/>
      <c r="E16070" s="12">
        <f>IF($A16070="","",IF(ISNUMBER($A16070),$A16070,IFERROR(DATEVALUE($A16070),"")))</f>
        <v/>
      </c>
      <c r="F16070" s="12">
        <f>IF($B16070="","",IF(ISNUMBER($B16070),HOUR($B16070)*2+MINUTE($B16070)/30,IFERROR(VALUE(LEFT($B16070,FIND(":",$B16070)-1))*2+VALUE(MID($B16070,FIND(":",$B16070)+1,2))/30,"")))</f>
        <v/>
      </c>
      <c r="G16070" s="12">
        <f>IF($E16070="","",IF(WEEKDAY($E16070,2)&lt;6,1,0))</f>
        <v/>
      </c>
      <c r="H16070" s="12">
        <f>IF(OR($E16070="",$F16070=""),"",IF(AND($G16070=1,$F16070&gt;='Working Hours'!$C$8,$F16070&lt;'Working Hours'!$C$9),1,0))</f>
        <v/>
      </c>
    </row>
    <row r="16071">
      <c r="A16071" s="11" t="n"/>
      <c r="B16071" s="11" t="n"/>
      <c r="C16071" s="11" t="n"/>
      <c r="E16071" s="12">
        <f>IF($A16071="","",IF(ISNUMBER($A16071),$A16071,IFERROR(DATEVALUE($A16071),"")))</f>
        <v/>
      </c>
      <c r="F16071" s="12">
        <f>IF($B16071="","",IF(ISNUMBER($B16071),HOUR($B16071)*2+MINUTE($B16071)/30,IFERROR(VALUE(LEFT($B16071,FIND(":",$B16071)-1))*2+VALUE(MID($B16071,FIND(":",$B16071)+1,2))/30,"")))</f>
        <v/>
      </c>
      <c r="G16071" s="12">
        <f>IF($E16071="","",IF(WEEKDAY($E16071,2)&lt;6,1,0))</f>
        <v/>
      </c>
      <c r="H16071" s="12">
        <f>IF(OR($E16071="",$F16071=""),"",IF(AND($G16071=1,$F16071&gt;='Working Hours'!$C$8,$F16071&lt;'Working Hours'!$C$9),1,0))</f>
        <v/>
      </c>
    </row>
    <row r="16072">
      <c r="A16072" s="11" t="n"/>
      <c r="B16072" s="11" t="n"/>
      <c r="C16072" s="11" t="n"/>
      <c r="E16072" s="12">
        <f>IF($A16072="","",IF(ISNUMBER($A16072),$A16072,IFERROR(DATEVALUE($A16072),"")))</f>
        <v/>
      </c>
      <c r="F16072" s="12">
        <f>IF($B16072="","",IF(ISNUMBER($B16072),HOUR($B16072)*2+MINUTE($B16072)/30,IFERROR(VALUE(LEFT($B16072,FIND(":",$B16072)-1))*2+VALUE(MID($B16072,FIND(":",$B16072)+1,2))/30,"")))</f>
        <v/>
      </c>
      <c r="G16072" s="12">
        <f>IF($E16072="","",IF(WEEKDAY($E16072,2)&lt;6,1,0))</f>
        <v/>
      </c>
      <c r="H16072" s="12">
        <f>IF(OR($E16072="",$F16072=""),"",IF(AND($G16072=1,$F16072&gt;='Working Hours'!$C$8,$F16072&lt;'Working Hours'!$C$9),1,0))</f>
        <v/>
      </c>
    </row>
    <row r="16073">
      <c r="A16073" s="11" t="n"/>
      <c r="B16073" s="11" t="n"/>
      <c r="C16073" s="11" t="n"/>
      <c r="E16073" s="12">
        <f>IF($A16073="","",IF(ISNUMBER($A16073),$A16073,IFERROR(DATEVALUE($A16073),"")))</f>
        <v/>
      </c>
      <c r="F16073" s="12">
        <f>IF($B16073="","",IF(ISNUMBER($B16073),HOUR($B16073)*2+MINUTE($B16073)/30,IFERROR(VALUE(LEFT($B16073,FIND(":",$B16073)-1))*2+VALUE(MID($B16073,FIND(":",$B16073)+1,2))/30,"")))</f>
        <v/>
      </c>
      <c r="G16073" s="12">
        <f>IF($E16073="","",IF(WEEKDAY($E16073,2)&lt;6,1,0))</f>
        <v/>
      </c>
      <c r="H16073" s="12">
        <f>IF(OR($E16073="",$F16073=""),"",IF(AND($G16073=1,$F16073&gt;='Working Hours'!$C$8,$F16073&lt;'Working Hours'!$C$9),1,0))</f>
        <v/>
      </c>
    </row>
    <row r="16074">
      <c r="A16074" s="11" t="n"/>
      <c r="B16074" s="11" t="n"/>
      <c r="C16074" s="11" t="n"/>
      <c r="E16074" s="12">
        <f>IF($A16074="","",IF(ISNUMBER($A16074),$A16074,IFERROR(DATEVALUE($A16074),"")))</f>
        <v/>
      </c>
      <c r="F16074" s="12">
        <f>IF($B16074="","",IF(ISNUMBER($B16074),HOUR($B16074)*2+MINUTE($B16074)/30,IFERROR(VALUE(LEFT($B16074,FIND(":",$B16074)-1))*2+VALUE(MID($B16074,FIND(":",$B16074)+1,2))/30,"")))</f>
        <v/>
      </c>
      <c r="G16074" s="12">
        <f>IF($E16074="","",IF(WEEKDAY($E16074,2)&lt;6,1,0))</f>
        <v/>
      </c>
      <c r="H16074" s="12">
        <f>IF(OR($E16074="",$F16074=""),"",IF(AND($G16074=1,$F16074&gt;='Working Hours'!$C$8,$F16074&lt;'Working Hours'!$C$9),1,0))</f>
        <v/>
      </c>
    </row>
    <row r="16075">
      <c r="A16075" s="11" t="n"/>
      <c r="B16075" s="11" t="n"/>
      <c r="C16075" s="11" t="n"/>
      <c r="E16075" s="12">
        <f>IF($A16075="","",IF(ISNUMBER($A16075),$A16075,IFERROR(DATEVALUE($A16075),"")))</f>
        <v/>
      </c>
      <c r="F16075" s="12">
        <f>IF($B16075="","",IF(ISNUMBER($B16075),HOUR($B16075)*2+MINUTE($B16075)/30,IFERROR(VALUE(LEFT($B16075,FIND(":",$B16075)-1))*2+VALUE(MID($B16075,FIND(":",$B16075)+1,2))/30,"")))</f>
        <v/>
      </c>
      <c r="G16075" s="12">
        <f>IF($E16075="","",IF(WEEKDAY($E16075,2)&lt;6,1,0))</f>
        <v/>
      </c>
      <c r="H16075" s="12">
        <f>IF(OR($E16075="",$F16075=""),"",IF(AND($G16075=1,$F16075&gt;='Working Hours'!$C$8,$F16075&lt;'Working Hours'!$C$9),1,0))</f>
        <v/>
      </c>
    </row>
    <row r="16076">
      <c r="A16076" s="11" t="n"/>
      <c r="B16076" s="11" t="n"/>
      <c r="C16076" s="11" t="n"/>
      <c r="E16076" s="12">
        <f>IF($A16076="","",IF(ISNUMBER($A16076),$A16076,IFERROR(DATEVALUE($A16076),"")))</f>
        <v/>
      </c>
      <c r="F16076" s="12">
        <f>IF($B16076="","",IF(ISNUMBER($B16076),HOUR($B16076)*2+MINUTE($B16076)/30,IFERROR(VALUE(LEFT($B16076,FIND(":",$B16076)-1))*2+VALUE(MID($B16076,FIND(":",$B16076)+1,2))/30,"")))</f>
        <v/>
      </c>
      <c r="G16076" s="12">
        <f>IF($E16076="","",IF(WEEKDAY($E16076,2)&lt;6,1,0))</f>
        <v/>
      </c>
      <c r="H16076" s="12">
        <f>IF(OR($E16076="",$F16076=""),"",IF(AND($G16076=1,$F16076&gt;='Working Hours'!$C$8,$F16076&lt;'Working Hours'!$C$9),1,0))</f>
        <v/>
      </c>
    </row>
    <row r="16077">
      <c r="A16077" s="11" t="n"/>
      <c r="B16077" s="11" t="n"/>
      <c r="C16077" s="11" t="n"/>
      <c r="E16077" s="12">
        <f>IF($A16077="","",IF(ISNUMBER($A16077),$A16077,IFERROR(DATEVALUE($A16077),"")))</f>
        <v/>
      </c>
      <c r="F16077" s="12">
        <f>IF($B16077="","",IF(ISNUMBER($B16077),HOUR($B16077)*2+MINUTE($B16077)/30,IFERROR(VALUE(LEFT($B16077,FIND(":",$B16077)-1))*2+VALUE(MID($B16077,FIND(":",$B16077)+1,2))/30,"")))</f>
        <v/>
      </c>
      <c r="G16077" s="12">
        <f>IF($E16077="","",IF(WEEKDAY($E16077,2)&lt;6,1,0))</f>
        <v/>
      </c>
      <c r="H16077" s="12">
        <f>IF(OR($E16077="",$F16077=""),"",IF(AND($G16077=1,$F16077&gt;='Working Hours'!$C$8,$F16077&lt;'Working Hours'!$C$9),1,0))</f>
        <v/>
      </c>
    </row>
    <row r="16078">
      <c r="A16078" s="11" t="n"/>
      <c r="B16078" s="11" t="n"/>
      <c r="C16078" s="11" t="n"/>
      <c r="E16078" s="12">
        <f>IF($A16078="","",IF(ISNUMBER($A16078),$A16078,IFERROR(DATEVALUE($A16078),"")))</f>
        <v/>
      </c>
      <c r="F16078" s="12">
        <f>IF($B16078="","",IF(ISNUMBER($B16078),HOUR($B16078)*2+MINUTE($B16078)/30,IFERROR(VALUE(LEFT($B16078,FIND(":",$B16078)-1))*2+VALUE(MID($B16078,FIND(":",$B16078)+1,2))/30,"")))</f>
        <v/>
      </c>
      <c r="G16078" s="12">
        <f>IF($E16078="","",IF(WEEKDAY($E16078,2)&lt;6,1,0))</f>
        <v/>
      </c>
      <c r="H16078" s="12">
        <f>IF(OR($E16078="",$F16078=""),"",IF(AND($G16078=1,$F16078&gt;='Working Hours'!$C$8,$F16078&lt;'Working Hours'!$C$9),1,0))</f>
        <v/>
      </c>
    </row>
    <row r="16079">
      <c r="A16079" s="11" t="n"/>
      <c r="B16079" s="11" t="n"/>
      <c r="C16079" s="11" t="n"/>
      <c r="E16079" s="12">
        <f>IF($A16079="","",IF(ISNUMBER($A16079),$A16079,IFERROR(DATEVALUE($A16079),"")))</f>
        <v/>
      </c>
      <c r="F16079" s="12">
        <f>IF($B16079="","",IF(ISNUMBER($B16079),HOUR($B16079)*2+MINUTE($B16079)/30,IFERROR(VALUE(LEFT($B16079,FIND(":",$B16079)-1))*2+VALUE(MID($B16079,FIND(":",$B16079)+1,2))/30,"")))</f>
        <v/>
      </c>
      <c r="G16079" s="12">
        <f>IF($E16079="","",IF(WEEKDAY($E16079,2)&lt;6,1,0))</f>
        <v/>
      </c>
      <c r="H16079" s="12">
        <f>IF(OR($E16079="",$F16079=""),"",IF(AND($G16079=1,$F16079&gt;='Working Hours'!$C$8,$F16079&lt;'Working Hours'!$C$9),1,0))</f>
        <v/>
      </c>
    </row>
    <row r="16080">
      <c r="A16080" s="11" t="n"/>
      <c r="B16080" s="11" t="n"/>
      <c r="C16080" s="11" t="n"/>
      <c r="E16080" s="12">
        <f>IF($A16080="","",IF(ISNUMBER($A16080),$A16080,IFERROR(DATEVALUE($A16080),"")))</f>
        <v/>
      </c>
      <c r="F16080" s="12">
        <f>IF($B16080="","",IF(ISNUMBER($B16080),HOUR($B16080)*2+MINUTE($B16080)/30,IFERROR(VALUE(LEFT($B16080,FIND(":",$B16080)-1))*2+VALUE(MID($B16080,FIND(":",$B16080)+1,2))/30,"")))</f>
        <v/>
      </c>
      <c r="G16080" s="12">
        <f>IF($E16080="","",IF(WEEKDAY($E16080,2)&lt;6,1,0))</f>
        <v/>
      </c>
      <c r="H16080" s="12">
        <f>IF(OR($E16080="",$F16080=""),"",IF(AND($G16080=1,$F16080&gt;='Working Hours'!$C$8,$F16080&lt;'Working Hours'!$C$9),1,0))</f>
        <v/>
      </c>
    </row>
    <row r="16081">
      <c r="A16081" s="11" t="n"/>
      <c r="B16081" s="11" t="n"/>
      <c r="C16081" s="11" t="n"/>
      <c r="E16081" s="12">
        <f>IF($A16081="","",IF(ISNUMBER($A16081),$A16081,IFERROR(DATEVALUE($A16081),"")))</f>
        <v/>
      </c>
      <c r="F16081" s="12">
        <f>IF($B16081="","",IF(ISNUMBER($B16081),HOUR($B16081)*2+MINUTE($B16081)/30,IFERROR(VALUE(LEFT($B16081,FIND(":",$B16081)-1))*2+VALUE(MID($B16081,FIND(":",$B16081)+1,2))/30,"")))</f>
        <v/>
      </c>
      <c r="G16081" s="12">
        <f>IF($E16081="","",IF(WEEKDAY($E16081,2)&lt;6,1,0))</f>
        <v/>
      </c>
      <c r="H16081" s="12">
        <f>IF(OR($E16081="",$F16081=""),"",IF(AND($G16081=1,$F16081&gt;='Working Hours'!$C$8,$F16081&lt;'Working Hours'!$C$9),1,0))</f>
        <v/>
      </c>
    </row>
    <row r="16082">
      <c r="A16082" s="11" t="n"/>
      <c r="B16082" s="11" t="n"/>
      <c r="C16082" s="11" t="n"/>
      <c r="E16082" s="12">
        <f>IF($A16082="","",IF(ISNUMBER($A16082),$A16082,IFERROR(DATEVALUE($A16082),"")))</f>
        <v/>
      </c>
      <c r="F16082" s="12">
        <f>IF($B16082="","",IF(ISNUMBER($B16082),HOUR($B16082)*2+MINUTE($B16082)/30,IFERROR(VALUE(LEFT($B16082,FIND(":",$B16082)-1))*2+VALUE(MID($B16082,FIND(":",$B16082)+1,2))/30,"")))</f>
        <v/>
      </c>
      <c r="G16082" s="12">
        <f>IF($E16082="","",IF(WEEKDAY($E16082,2)&lt;6,1,0))</f>
        <v/>
      </c>
      <c r="H16082" s="12">
        <f>IF(OR($E16082="",$F16082=""),"",IF(AND($G16082=1,$F16082&gt;='Working Hours'!$C$8,$F16082&lt;'Working Hours'!$C$9),1,0))</f>
        <v/>
      </c>
    </row>
    <row r="16083">
      <c r="A16083" s="11" t="n"/>
      <c r="B16083" s="11" t="n"/>
      <c r="C16083" s="11" t="n"/>
      <c r="E16083" s="12">
        <f>IF($A16083="","",IF(ISNUMBER($A16083),$A16083,IFERROR(DATEVALUE($A16083),"")))</f>
        <v/>
      </c>
      <c r="F16083" s="12">
        <f>IF($B16083="","",IF(ISNUMBER($B16083),HOUR($B16083)*2+MINUTE($B16083)/30,IFERROR(VALUE(LEFT($B16083,FIND(":",$B16083)-1))*2+VALUE(MID($B16083,FIND(":",$B16083)+1,2))/30,"")))</f>
        <v/>
      </c>
      <c r="G16083" s="12">
        <f>IF($E16083="","",IF(WEEKDAY($E16083,2)&lt;6,1,0))</f>
        <v/>
      </c>
      <c r="H16083" s="12">
        <f>IF(OR($E16083="",$F16083=""),"",IF(AND($G16083=1,$F16083&gt;='Working Hours'!$C$8,$F16083&lt;'Working Hours'!$C$9),1,0))</f>
        <v/>
      </c>
    </row>
    <row r="16084">
      <c r="A16084" s="11" t="n"/>
      <c r="B16084" s="11" t="n"/>
      <c r="C16084" s="11" t="n"/>
      <c r="E16084" s="12">
        <f>IF($A16084="","",IF(ISNUMBER($A16084),$A16084,IFERROR(DATEVALUE($A16084),"")))</f>
        <v/>
      </c>
      <c r="F16084" s="12">
        <f>IF($B16084="","",IF(ISNUMBER($B16084),HOUR($B16084)*2+MINUTE($B16084)/30,IFERROR(VALUE(LEFT($B16084,FIND(":",$B16084)-1))*2+VALUE(MID($B16084,FIND(":",$B16084)+1,2))/30,"")))</f>
        <v/>
      </c>
      <c r="G16084" s="12">
        <f>IF($E16084="","",IF(WEEKDAY($E16084,2)&lt;6,1,0))</f>
        <v/>
      </c>
      <c r="H16084" s="12">
        <f>IF(OR($E16084="",$F16084=""),"",IF(AND($G16084=1,$F16084&gt;='Working Hours'!$C$8,$F16084&lt;'Working Hours'!$C$9),1,0))</f>
        <v/>
      </c>
    </row>
    <row r="16085">
      <c r="A16085" s="11" t="n"/>
      <c r="B16085" s="11" t="n"/>
      <c r="C16085" s="11" t="n"/>
      <c r="E16085" s="12">
        <f>IF($A16085="","",IF(ISNUMBER($A16085),$A16085,IFERROR(DATEVALUE($A16085),"")))</f>
        <v/>
      </c>
      <c r="F16085" s="12">
        <f>IF($B16085="","",IF(ISNUMBER($B16085),HOUR($B16085)*2+MINUTE($B16085)/30,IFERROR(VALUE(LEFT($B16085,FIND(":",$B16085)-1))*2+VALUE(MID($B16085,FIND(":",$B16085)+1,2))/30,"")))</f>
        <v/>
      </c>
      <c r="G16085" s="12">
        <f>IF($E16085="","",IF(WEEKDAY($E16085,2)&lt;6,1,0))</f>
        <v/>
      </c>
      <c r="H16085" s="12">
        <f>IF(OR($E16085="",$F16085=""),"",IF(AND($G16085=1,$F16085&gt;='Working Hours'!$C$8,$F16085&lt;'Working Hours'!$C$9),1,0))</f>
        <v/>
      </c>
    </row>
    <row r="16086">
      <c r="A16086" s="11" t="n"/>
      <c r="B16086" s="11" t="n"/>
      <c r="C16086" s="11" t="n"/>
      <c r="E16086" s="12">
        <f>IF($A16086="","",IF(ISNUMBER($A16086),$A16086,IFERROR(DATEVALUE($A16086),"")))</f>
        <v/>
      </c>
      <c r="F16086" s="12">
        <f>IF($B16086="","",IF(ISNUMBER($B16086),HOUR($B16086)*2+MINUTE($B16086)/30,IFERROR(VALUE(LEFT($B16086,FIND(":",$B16086)-1))*2+VALUE(MID($B16086,FIND(":",$B16086)+1,2))/30,"")))</f>
        <v/>
      </c>
      <c r="G16086" s="12">
        <f>IF($E16086="","",IF(WEEKDAY($E16086,2)&lt;6,1,0))</f>
        <v/>
      </c>
      <c r="H16086" s="12">
        <f>IF(OR($E16086="",$F16086=""),"",IF(AND($G16086=1,$F16086&gt;='Working Hours'!$C$8,$F16086&lt;'Working Hours'!$C$9),1,0))</f>
        <v/>
      </c>
    </row>
    <row r="16087">
      <c r="A16087" s="11" t="n"/>
      <c r="B16087" s="11" t="n"/>
      <c r="C16087" s="11" t="n"/>
      <c r="E16087" s="12">
        <f>IF($A16087="","",IF(ISNUMBER($A16087),$A16087,IFERROR(DATEVALUE($A16087),"")))</f>
        <v/>
      </c>
      <c r="F16087" s="12">
        <f>IF($B16087="","",IF(ISNUMBER($B16087),HOUR($B16087)*2+MINUTE($B16087)/30,IFERROR(VALUE(LEFT($B16087,FIND(":",$B16087)-1))*2+VALUE(MID($B16087,FIND(":",$B16087)+1,2))/30,"")))</f>
        <v/>
      </c>
      <c r="G16087" s="12">
        <f>IF($E16087="","",IF(WEEKDAY($E16087,2)&lt;6,1,0))</f>
        <v/>
      </c>
      <c r="H16087" s="12">
        <f>IF(OR($E16087="",$F16087=""),"",IF(AND($G16087=1,$F16087&gt;='Working Hours'!$C$8,$F16087&lt;'Working Hours'!$C$9),1,0))</f>
        <v/>
      </c>
    </row>
    <row r="16088">
      <c r="A16088" s="11" t="n"/>
      <c r="B16088" s="11" t="n"/>
      <c r="C16088" s="11" t="n"/>
      <c r="E16088" s="12">
        <f>IF($A16088="","",IF(ISNUMBER($A16088),$A16088,IFERROR(DATEVALUE($A16088),"")))</f>
        <v/>
      </c>
      <c r="F16088" s="12">
        <f>IF($B16088="","",IF(ISNUMBER($B16088),HOUR($B16088)*2+MINUTE($B16088)/30,IFERROR(VALUE(LEFT($B16088,FIND(":",$B16088)-1))*2+VALUE(MID($B16088,FIND(":",$B16088)+1,2))/30,"")))</f>
        <v/>
      </c>
      <c r="G16088" s="12">
        <f>IF($E16088="","",IF(WEEKDAY($E16088,2)&lt;6,1,0))</f>
        <v/>
      </c>
      <c r="H16088" s="12">
        <f>IF(OR($E16088="",$F16088=""),"",IF(AND($G16088=1,$F16088&gt;='Working Hours'!$C$8,$F16088&lt;'Working Hours'!$C$9),1,0))</f>
        <v/>
      </c>
    </row>
    <row r="16089">
      <c r="A16089" s="11" t="n"/>
      <c r="B16089" s="11" t="n"/>
      <c r="C16089" s="11" t="n"/>
      <c r="E16089" s="12">
        <f>IF($A16089="","",IF(ISNUMBER($A16089),$A16089,IFERROR(DATEVALUE($A16089),"")))</f>
        <v/>
      </c>
      <c r="F16089" s="12">
        <f>IF($B16089="","",IF(ISNUMBER($B16089),HOUR($B16089)*2+MINUTE($B16089)/30,IFERROR(VALUE(LEFT($B16089,FIND(":",$B16089)-1))*2+VALUE(MID($B16089,FIND(":",$B16089)+1,2))/30,"")))</f>
        <v/>
      </c>
      <c r="G16089" s="12">
        <f>IF($E16089="","",IF(WEEKDAY($E16089,2)&lt;6,1,0))</f>
        <v/>
      </c>
      <c r="H16089" s="12">
        <f>IF(OR($E16089="",$F16089=""),"",IF(AND($G16089=1,$F16089&gt;='Working Hours'!$C$8,$F16089&lt;'Working Hours'!$C$9),1,0))</f>
        <v/>
      </c>
    </row>
    <row r="16090">
      <c r="A16090" s="11" t="n"/>
      <c r="B16090" s="11" t="n"/>
      <c r="C16090" s="11" t="n"/>
      <c r="E16090" s="12">
        <f>IF($A16090="","",IF(ISNUMBER($A16090),$A16090,IFERROR(DATEVALUE($A16090),"")))</f>
        <v/>
      </c>
      <c r="F16090" s="12">
        <f>IF($B16090="","",IF(ISNUMBER($B16090),HOUR($B16090)*2+MINUTE($B16090)/30,IFERROR(VALUE(LEFT($B16090,FIND(":",$B16090)-1))*2+VALUE(MID($B16090,FIND(":",$B16090)+1,2))/30,"")))</f>
        <v/>
      </c>
      <c r="G16090" s="12">
        <f>IF($E16090="","",IF(WEEKDAY($E16090,2)&lt;6,1,0))</f>
        <v/>
      </c>
      <c r="H16090" s="12">
        <f>IF(OR($E16090="",$F16090=""),"",IF(AND($G16090=1,$F16090&gt;='Working Hours'!$C$8,$F16090&lt;'Working Hours'!$C$9),1,0))</f>
        <v/>
      </c>
    </row>
    <row r="16091">
      <c r="A16091" s="11" t="n"/>
      <c r="B16091" s="11" t="n"/>
      <c r="C16091" s="11" t="n"/>
      <c r="E16091" s="12">
        <f>IF($A16091="","",IF(ISNUMBER($A16091),$A16091,IFERROR(DATEVALUE($A16091),"")))</f>
        <v/>
      </c>
      <c r="F16091" s="12">
        <f>IF($B16091="","",IF(ISNUMBER($B16091),HOUR($B16091)*2+MINUTE($B16091)/30,IFERROR(VALUE(LEFT($B16091,FIND(":",$B16091)-1))*2+VALUE(MID($B16091,FIND(":",$B16091)+1,2))/30,"")))</f>
        <v/>
      </c>
      <c r="G16091" s="12">
        <f>IF($E16091="","",IF(WEEKDAY($E16091,2)&lt;6,1,0))</f>
        <v/>
      </c>
      <c r="H16091" s="12">
        <f>IF(OR($E16091="",$F16091=""),"",IF(AND($G16091=1,$F16091&gt;='Working Hours'!$C$8,$F16091&lt;'Working Hours'!$C$9),1,0))</f>
        <v/>
      </c>
    </row>
    <row r="16092">
      <c r="A16092" s="11" t="n"/>
      <c r="B16092" s="11" t="n"/>
      <c r="C16092" s="11" t="n"/>
      <c r="E16092" s="12">
        <f>IF($A16092="","",IF(ISNUMBER($A16092),$A16092,IFERROR(DATEVALUE($A16092),"")))</f>
        <v/>
      </c>
      <c r="F16092" s="12">
        <f>IF($B16092="","",IF(ISNUMBER($B16092),HOUR($B16092)*2+MINUTE($B16092)/30,IFERROR(VALUE(LEFT($B16092,FIND(":",$B16092)-1))*2+VALUE(MID($B16092,FIND(":",$B16092)+1,2))/30,"")))</f>
        <v/>
      </c>
      <c r="G16092" s="12">
        <f>IF($E16092="","",IF(WEEKDAY($E16092,2)&lt;6,1,0))</f>
        <v/>
      </c>
      <c r="H16092" s="12">
        <f>IF(OR($E16092="",$F16092=""),"",IF(AND($G16092=1,$F16092&gt;='Working Hours'!$C$8,$F16092&lt;'Working Hours'!$C$9),1,0))</f>
        <v/>
      </c>
    </row>
    <row r="16093">
      <c r="A16093" s="11" t="n"/>
      <c r="B16093" s="11" t="n"/>
      <c r="C16093" s="11" t="n"/>
      <c r="E16093" s="12">
        <f>IF($A16093="","",IF(ISNUMBER($A16093),$A16093,IFERROR(DATEVALUE($A16093),"")))</f>
        <v/>
      </c>
      <c r="F16093" s="12">
        <f>IF($B16093="","",IF(ISNUMBER($B16093),HOUR($B16093)*2+MINUTE($B16093)/30,IFERROR(VALUE(LEFT($B16093,FIND(":",$B16093)-1))*2+VALUE(MID($B16093,FIND(":",$B16093)+1,2))/30,"")))</f>
        <v/>
      </c>
      <c r="G16093" s="12">
        <f>IF($E16093="","",IF(WEEKDAY($E16093,2)&lt;6,1,0))</f>
        <v/>
      </c>
      <c r="H16093" s="12">
        <f>IF(OR($E16093="",$F16093=""),"",IF(AND($G16093=1,$F16093&gt;='Working Hours'!$C$8,$F16093&lt;'Working Hours'!$C$9),1,0))</f>
        <v/>
      </c>
    </row>
    <row r="16094">
      <c r="A16094" s="11" t="n"/>
      <c r="B16094" s="11" t="n"/>
      <c r="C16094" s="11" t="n"/>
      <c r="E16094" s="12">
        <f>IF($A16094="","",IF(ISNUMBER($A16094),$A16094,IFERROR(DATEVALUE($A16094),"")))</f>
        <v/>
      </c>
      <c r="F16094" s="12">
        <f>IF($B16094="","",IF(ISNUMBER($B16094),HOUR($B16094)*2+MINUTE($B16094)/30,IFERROR(VALUE(LEFT($B16094,FIND(":",$B16094)-1))*2+VALUE(MID($B16094,FIND(":",$B16094)+1,2))/30,"")))</f>
        <v/>
      </c>
      <c r="G16094" s="12">
        <f>IF($E16094="","",IF(WEEKDAY($E16094,2)&lt;6,1,0))</f>
        <v/>
      </c>
      <c r="H16094" s="12">
        <f>IF(OR($E16094="",$F16094=""),"",IF(AND($G16094=1,$F16094&gt;='Working Hours'!$C$8,$F16094&lt;'Working Hours'!$C$9),1,0))</f>
        <v/>
      </c>
    </row>
    <row r="16095">
      <c r="A16095" s="11" t="n"/>
      <c r="B16095" s="11" t="n"/>
      <c r="C16095" s="11" t="n"/>
      <c r="E16095" s="12">
        <f>IF($A16095="","",IF(ISNUMBER($A16095),$A16095,IFERROR(DATEVALUE($A16095),"")))</f>
        <v/>
      </c>
      <c r="F16095" s="12">
        <f>IF($B16095="","",IF(ISNUMBER($B16095),HOUR($B16095)*2+MINUTE($B16095)/30,IFERROR(VALUE(LEFT($B16095,FIND(":",$B16095)-1))*2+VALUE(MID($B16095,FIND(":",$B16095)+1,2))/30,"")))</f>
        <v/>
      </c>
      <c r="G16095" s="12">
        <f>IF($E16095="","",IF(WEEKDAY($E16095,2)&lt;6,1,0))</f>
        <v/>
      </c>
      <c r="H16095" s="12">
        <f>IF(OR($E16095="",$F16095=""),"",IF(AND($G16095=1,$F16095&gt;='Working Hours'!$C$8,$F16095&lt;'Working Hours'!$C$9),1,0))</f>
        <v/>
      </c>
    </row>
    <row r="16096">
      <c r="A16096" s="11" t="n"/>
      <c r="B16096" s="11" t="n"/>
      <c r="C16096" s="11" t="n"/>
      <c r="E16096" s="12">
        <f>IF($A16096="","",IF(ISNUMBER($A16096),$A16096,IFERROR(DATEVALUE($A16096),"")))</f>
        <v/>
      </c>
      <c r="F16096" s="12">
        <f>IF($B16096="","",IF(ISNUMBER($B16096),HOUR($B16096)*2+MINUTE($B16096)/30,IFERROR(VALUE(LEFT($B16096,FIND(":",$B16096)-1))*2+VALUE(MID($B16096,FIND(":",$B16096)+1,2))/30,"")))</f>
        <v/>
      </c>
      <c r="G16096" s="12">
        <f>IF($E16096="","",IF(WEEKDAY($E16096,2)&lt;6,1,0))</f>
        <v/>
      </c>
      <c r="H16096" s="12">
        <f>IF(OR($E16096="",$F16096=""),"",IF(AND($G16096=1,$F16096&gt;='Working Hours'!$C$8,$F16096&lt;'Working Hours'!$C$9),1,0))</f>
        <v/>
      </c>
    </row>
    <row r="16097">
      <c r="A16097" s="11" t="n"/>
      <c r="B16097" s="11" t="n"/>
      <c r="C16097" s="11" t="n"/>
      <c r="E16097" s="12">
        <f>IF($A16097="","",IF(ISNUMBER($A16097),$A16097,IFERROR(DATEVALUE($A16097),"")))</f>
        <v/>
      </c>
      <c r="F16097" s="12">
        <f>IF($B16097="","",IF(ISNUMBER($B16097),HOUR($B16097)*2+MINUTE($B16097)/30,IFERROR(VALUE(LEFT($B16097,FIND(":",$B16097)-1))*2+VALUE(MID($B16097,FIND(":",$B16097)+1,2))/30,"")))</f>
        <v/>
      </c>
      <c r="G16097" s="12">
        <f>IF($E16097="","",IF(WEEKDAY($E16097,2)&lt;6,1,0))</f>
        <v/>
      </c>
      <c r="H16097" s="12">
        <f>IF(OR($E16097="",$F16097=""),"",IF(AND($G16097=1,$F16097&gt;='Working Hours'!$C$8,$F16097&lt;'Working Hours'!$C$9),1,0))</f>
        <v/>
      </c>
    </row>
    <row r="16098">
      <c r="A16098" s="11" t="n"/>
      <c r="B16098" s="11" t="n"/>
      <c r="C16098" s="11" t="n"/>
      <c r="E16098" s="12">
        <f>IF($A16098="","",IF(ISNUMBER($A16098),$A16098,IFERROR(DATEVALUE($A16098),"")))</f>
        <v/>
      </c>
      <c r="F16098" s="12">
        <f>IF($B16098="","",IF(ISNUMBER($B16098),HOUR($B16098)*2+MINUTE($B16098)/30,IFERROR(VALUE(LEFT($B16098,FIND(":",$B16098)-1))*2+VALUE(MID($B16098,FIND(":",$B16098)+1,2))/30,"")))</f>
        <v/>
      </c>
      <c r="G16098" s="12">
        <f>IF($E16098="","",IF(WEEKDAY($E16098,2)&lt;6,1,0))</f>
        <v/>
      </c>
      <c r="H16098" s="12">
        <f>IF(OR($E16098="",$F16098=""),"",IF(AND($G16098=1,$F16098&gt;='Working Hours'!$C$8,$F16098&lt;'Working Hours'!$C$9),1,0))</f>
        <v/>
      </c>
    </row>
    <row r="16099">
      <c r="A16099" s="11" t="n"/>
      <c r="B16099" s="11" t="n"/>
      <c r="C16099" s="11" t="n"/>
      <c r="E16099" s="12">
        <f>IF($A16099="","",IF(ISNUMBER($A16099),$A16099,IFERROR(DATEVALUE($A16099),"")))</f>
        <v/>
      </c>
      <c r="F16099" s="12">
        <f>IF($B16099="","",IF(ISNUMBER($B16099),HOUR($B16099)*2+MINUTE($B16099)/30,IFERROR(VALUE(LEFT($B16099,FIND(":",$B16099)-1))*2+VALUE(MID($B16099,FIND(":",$B16099)+1,2))/30,"")))</f>
        <v/>
      </c>
      <c r="G16099" s="12">
        <f>IF($E16099="","",IF(WEEKDAY($E16099,2)&lt;6,1,0))</f>
        <v/>
      </c>
      <c r="H16099" s="12">
        <f>IF(OR($E16099="",$F16099=""),"",IF(AND($G16099=1,$F16099&gt;='Working Hours'!$C$8,$F16099&lt;'Working Hours'!$C$9),1,0))</f>
        <v/>
      </c>
    </row>
    <row r="16100">
      <c r="A16100" s="11" t="n"/>
      <c r="B16100" s="11" t="n"/>
      <c r="C16100" s="11" t="n"/>
      <c r="E16100" s="12">
        <f>IF($A16100="","",IF(ISNUMBER($A16100),$A16100,IFERROR(DATEVALUE($A16100),"")))</f>
        <v/>
      </c>
      <c r="F16100" s="12">
        <f>IF($B16100="","",IF(ISNUMBER($B16100),HOUR($B16100)*2+MINUTE($B16100)/30,IFERROR(VALUE(LEFT($B16100,FIND(":",$B16100)-1))*2+VALUE(MID($B16100,FIND(":",$B16100)+1,2))/30,"")))</f>
        <v/>
      </c>
      <c r="G16100" s="12">
        <f>IF($E16100="","",IF(WEEKDAY($E16100,2)&lt;6,1,0))</f>
        <v/>
      </c>
      <c r="H16100" s="12">
        <f>IF(OR($E16100="",$F16100=""),"",IF(AND($G16100=1,$F16100&gt;='Working Hours'!$C$8,$F16100&lt;'Working Hours'!$C$9),1,0))</f>
        <v/>
      </c>
    </row>
    <row r="16101">
      <c r="A16101" s="11" t="n"/>
      <c r="B16101" s="11" t="n"/>
      <c r="C16101" s="11" t="n"/>
      <c r="E16101" s="12">
        <f>IF($A16101="","",IF(ISNUMBER($A16101),$A16101,IFERROR(DATEVALUE($A16101),"")))</f>
        <v/>
      </c>
      <c r="F16101" s="12">
        <f>IF($B16101="","",IF(ISNUMBER($B16101),HOUR($B16101)*2+MINUTE($B16101)/30,IFERROR(VALUE(LEFT($B16101,FIND(":",$B16101)-1))*2+VALUE(MID($B16101,FIND(":",$B16101)+1,2))/30,"")))</f>
        <v/>
      </c>
      <c r="G16101" s="12">
        <f>IF($E16101="","",IF(WEEKDAY($E16101,2)&lt;6,1,0))</f>
        <v/>
      </c>
      <c r="H16101" s="12">
        <f>IF(OR($E16101="",$F16101=""),"",IF(AND($G16101=1,$F16101&gt;='Working Hours'!$C$8,$F16101&lt;'Working Hours'!$C$9),1,0))</f>
        <v/>
      </c>
    </row>
    <row r="16102">
      <c r="A16102" s="11" t="n"/>
      <c r="B16102" s="11" t="n"/>
      <c r="C16102" s="11" t="n"/>
      <c r="E16102" s="12">
        <f>IF($A16102="","",IF(ISNUMBER($A16102),$A16102,IFERROR(DATEVALUE($A16102),"")))</f>
        <v/>
      </c>
      <c r="F16102" s="12">
        <f>IF($B16102="","",IF(ISNUMBER($B16102),HOUR($B16102)*2+MINUTE($B16102)/30,IFERROR(VALUE(LEFT($B16102,FIND(":",$B16102)-1))*2+VALUE(MID($B16102,FIND(":",$B16102)+1,2))/30,"")))</f>
        <v/>
      </c>
      <c r="G16102" s="12">
        <f>IF($E16102="","",IF(WEEKDAY($E16102,2)&lt;6,1,0))</f>
        <v/>
      </c>
      <c r="H16102" s="12">
        <f>IF(OR($E16102="",$F16102=""),"",IF(AND($G16102=1,$F16102&gt;='Working Hours'!$C$8,$F16102&lt;'Working Hours'!$C$9),1,0))</f>
        <v/>
      </c>
    </row>
    <row r="16103">
      <c r="A16103" s="11" t="n"/>
      <c r="B16103" s="11" t="n"/>
      <c r="C16103" s="11" t="n"/>
      <c r="E16103" s="12">
        <f>IF($A16103="","",IF(ISNUMBER($A16103),$A16103,IFERROR(DATEVALUE($A16103),"")))</f>
        <v/>
      </c>
      <c r="F16103" s="12">
        <f>IF($B16103="","",IF(ISNUMBER($B16103),HOUR($B16103)*2+MINUTE($B16103)/30,IFERROR(VALUE(LEFT($B16103,FIND(":",$B16103)-1))*2+VALUE(MID($B16103,FIND(":",$B16103)+1,2))/30,"")))</f>
        <v/>
      </c>
      <c r="G16103" s="12">
        <f>IF($E16103="","",IF(WEEKDAY($E16103,2)&lt;6,1,0))</f>
        <v/>
      </c>
      <c r="H16103" s="12">
        <f>IF(OR($E16103="",$F16103=""),"",IF(AND($G16103=1,$F16103&gt;='Working Hours'!$C$8,$F16103&lt;'Working Hours'!$C$9),1,0))</f>
        <v/>
      </c>
    </row>
    <row r="16104">
      <c r="A16104" s="11" t="n"/>
      <c r="B16104" s="11" t="n"/>
      <c r="C16104" s="11" t="n"/>
      <c r="E16104" s="12">
        <f>IF($A16104="","",IF(ISNUMBER($A16104),$A16104,IFERROR(DATEVALUE($A16104),"")))</f>
        <v/>
      </c>
      <c r="F16104" s="12">
        <f>IF($B16104="","",IF(ISNUMBER($B16104),HOUR($B16104)*2+MINUTE($B16104)/30,IFERROR(VALUE(LEFT($B16104,FIND(":",$B16104)-1))*2+VALUE(MID($B16104,FIND(":",$B16104)+1,2))/30,"")))</f>
        <v/>
      </c>
      <c r="G16104" s="12">
        <f>IF($E16104="","",IF(WEEKDAY($E16104,2)&lt;6,1,0))</f>
        <v/>
      </c>
      <c r="H16104" s="12">
        <f>IF(OR($E16104="",$F16104=""),"",IF(AND($G16104=1,$F16104&gt;='Working Hours'!$C$8,$F16104&lt;'Working Hours'!$C$9),1,0))</f>
        <v/>
      </c>
    </row>
    <row r="16105">
      <c r="A16105" s="11" t="n"/>
      <c r="B16105" s="11" t="n"/>
      <c r="C16105" s="11" t="n"/>
      <c r="E16105" s="12">
        <f>IF($A16105="","",IF(ISNUMBER($A16105),$A16105,IFERROR(DATEVALUE($A16105),"")))</f>
        <v/>
      </c>
      <c r="F16105" s="12">
        <f>IF($B16105="","",IF(ISNUMBER($B16105),HOUR($B16105)*2+MINUTE($B16105)/30,IFERROR(VALUE(LEFT($B16105,FIND(":",$B16105)-1))*2+VALUE(MID($B16105,FIND(":",$B16105)+1,2))/30,"")))</f>
        <v/>
      </c>
      <c r="G16105" s="12">
        <f>IF($E16105="","",IF(WEEKDAY($E16105,2)&lt;6,1,0))</f>
        <v/>
      </c>
      <c r="H16105" s="12">
        <f>IF(OR($E16105="",$F16105=""),"",IF(AND($G16105=1,$F16105&gt;='Working Hours'!$C$8,$F16105&lt;'Working Hours'!$C$9),1,0))</f>
        <v/>
      </c>
    </row>
    <row r="16106">
      <c r="A16106" s="11" t="n"/>
      <c r="B16106" s="11" t="n"/>
      <c r="C16106" s="11" t="n"/>
      <c r="E16106" s="12">
        <f>IF($A16106="","",IF(ISNUMBER($A16106),$A16106,IFERROR(DATEVALUE($A16106),"")))</f>
        <v/>
      </c>
      <c r="F16106" s="12">
        <f>IF($B16106="","",IF(ISNUMBER($B16106),HOUR($B16106)*2+MINUTE($B16106)/30,IFERROR(VALUE(LEFT($B16106,FIND(":",$B16106)-1))*2+VALUE(MID($B16106,FIND(":",$B16106)+1,2))/30,"")))</f>
        <v/>
      </c>
      <c r="G16106" s="12">
        <f>IF($E16106="","",IF(WEEKDAY($E16106,2)&lt;6,1,0))</f>
        <v/>
      </c>
      <c r="H16106" s="12">
        <f>IF(OR($E16106="",$F16106=""),"",IF(AND($G16106=1,$F16106&gt;='Working Hours'!$C$8,$F16106&lt;'Working Hours'!$C$9),1,0))</f>
        <v/>
      </c>
    </row>
    <row r="16107">
      <c r="A16107" s="11" t="n"/>
      <c r="B16107" s="11" t="n"/>
      <c r="C16107" s="11" t="n"/>
      <c r="E16107" s="12">
        <f>IF($A16107="","",IF(ISNUMBER($A16107),$A16107,IFERROR(DATEVALUE($A16107),"")))</f>
        <v/>
      </c>
      <c r="F16107" s="12">
        <f>IF($B16107="","",IF(ISNUMBER($B16107),HOUR($B16107)*2+MINUTE($B16107)/30,IFERROR(VALUE(LEFT($B16107,FIND(":",$B16107)-1))*2+VALUE(MID($B16107,FIND(":",$B16107)+1,2))/30,"")))</f>
        <v/>
      </c>
      <c r="G16107" s="12">
        <f>IF($E16107="","",IF(WEEKDAY($E16107,2)&lt;6,1,0))</f>
        <v/>
      </c>
      <c r="H16107" s="12">
        <f>IF(OR($E16107="",$F16107=""),"",IF(AND($G16107=1,$F16107&gt;='Working Hours'!$C$8,$F16107&lt;'Working Hours'!$C$9),1,0))</f>
        <v/>
      </c>
    </row>
    <row r="16108">
      <c r="A16108" s="11" t="n"/>
      <c r="B16108" s="11" t="n"/>
      <c r="C16108" s="11" t="n"/>
      <c r="E16108" s="12">
        <f>IF($A16108="","",IF(ISNUMBER($A16108),$A16108,IFERROR(DATEVALUE($A16108),"")))</f>
        <v/>
      </c>
      <c r="F16108" s="12">
        <f>IF($B16108="","",IF(ISNUMBER($B16108),HOUR($B16108)*2+MINUTE($B16108)/30,IFERROR(VALUE(LEFT($B16108,FIND(":",$B16108)-1))*2+VALUE(MID($B16108,FIND(":",$B16108)+1,2))/30,"")))</f>
        <v/>
      </c>
      <c r="G16108" s="12">
        <f>IF($E16108="","",IF(WEEKDAY($E16108,2)&lt;6,1,0))</f>
        <v/>
      </c>
      <c r="H16108" s="12">
        <f>IF(OR($E16108="",$F16108=""),"",IF(AND($G16108=1,$F16108&gt;='Working Hours'!$C$8,$F16108&lt;'Working Hours'!$C$9),1,0))</f>
        <v/>
      </c>
    </row>
    <row r="16109">
      <c r="A16109" s="11" t="n"/>
      <c r="B16109" s="11" t="n"/>
      <c r="C16109" s="11" t="n"/>
      <c r="E16109" s="12">
        <f>IF($A16109="","",IF(ISNUMBER($A16109),$A16109,IFERROR(DATEVALUE($A16109),"")))</f>
        <v/>
      </c>
      <c r="F16109" s="12">
        <f>IF($B16109="","",IF(ISNUMBER($B16109),HOUR($B16109)*2+MINUTE($B16109)/30,IFERROR(VALUE(LEFT($B16109,FIND(":",$B16109)-1))*2+VALUE(MID($B16109,FIND(":",$B16109)+1,2))/30,"")))</f>
        <v/>
      </c>
      <c r="G16109" s="12">
        <f>IF($E16109="","",IF(WEEKDAY($E16109,2)&lt;6,1,0))</f>
        <v/>
      </c>
      <c r="H16109" s="12">
        <f>IF(OR($E16109="",$F16109=""),"",IF(AND($G16109=1,$F16109&gt;='Working Hours'!$C$8,$F16109&lt;'Working Hours'!$C$9),1,0))</f>
        <v/>
      </c>
    </row>
    <row r="16110">
      <c r="A16110" s="11" t="n"/>
      <c r="B16110" s="11" t="n"/>
      <c r="C16110" s="11" t="n"/>
      <c r="E16110" s="12">
        <f>IF($A16110="","",IF(ISNUMBER($A16110),$A16110,IFERROR(DATEVALUE($A16110),"")))</f>
        <v/>
      </c>
      <c r="F16110" s="12">
        <f>IF($B16110="","",IF(ISNUMBER($B16110),HOUR($B16110)*2+MINUTE($B16110)/30,IFERROR(VALUE(LEFT($B16110,FIND(":",$B16110)-1))*2+VALUE(MID($B16110,FIND(":",$B16110)+1,2))/30,"")))</f>
        <v/>
      </c>
      <c r="G16110" s="12">
        <f>IF($E16110="","",IF(WEEKDAY($E16110,2)&lt;6,1,0))</f>
        <v/>
      </c>
      <c r="H16110" s="12">
        <f>IF(OR($E16110="",$F16110=""),"",IF(AND($G16110=1,$F16110&gt;='Working Hours'!$C$8,$F16110&lt;'Working Hours'!$C$9),1,0))</f>
        <v/>
      </c>
    </row>
    <row r="16111">
      <c r="A16111" s="11" t="n"/>
      <c r="B16111" s="11" t="n"/>
      <c r="C16111" s="11" t="n"/>
      <c r="E16111" s="12">
        <f>IF($A16111="","",IF(ISNUMBER($A16111),$A16111,IFERROR(DATEVALUE($A16111),"")))</f>
        <v/>
      </c>
      <c r="F16111" s="12">
        <f>IF($B16111="","",IF(ISNUMBER($B16111),HOUR($B16111)*2+MINUTE($B16111)/30,IFERROR(VALUE(LEFT($B16111,FIND(":",$B16111)-1))*2+VALUE(MID($B16111,FIND(":",$B16111)+1,2))/30,"")))</f>
        <v/>
      </c>
      <c r="G16111" s="12">
        <f>IF($E16111="","",IF(WEEKDAY($E16111,2)&lt;6,1,0))</f>
        <v/>
      </c>
      <c r="H16111" s="12">
        <f>IF(OR($E16111="",$F16111=""),"",IF(AND($G16111=1,$F16111&gt;='Working Hours'!$C$8,$F16111&lt;'Working Hours'!$C$9),1,0))</f>
        <v/>
      </c>
    </row>
    <row r="16112">
      <c r="A16112" s="11" t="n"/>
      <c r="B16112" s="11" t="n"/>
      <c r="C16112" s="11" t="n"/>
      <c r="E16112" s="12">
        <f>IF($A16112="","",IF(ISNUMBER($A16112),$A16112,IFERROR(DATEVALUE($A16112),"")))</f>
        <v/>
      </c>
      <c r="F16112" s="12">
        <f>IF($B16112="","",IF(ISNUMBER($B16112),HOUR($B16112)*2+MINUTE($B16112)/30,IFERROR(VALUE(LEFT($B16112,FIND(":",$B16112)-1))*2+VALUE(MID($B16112,FIND(":",$B16112)+1,2))/30,"")))</f>
        <v/>
      </c>
      <c r="G16112" s="12">
        <f>IF($E16112="","",IF(WEEKDAY($E16112,2)&lt;6,1,0))</f>
        <v/>
      </c>
      <c r="H16112" s="12">
        <f>IF(OR($E16112="",$F16112=""),"",IF(AND($G16112=1,$F16112&gt;='Working Hours'!$C$8,$F16112&lt;'Working Hours'!$C$9),1,0))</f>
        <v/>
      </c>
    </row>
    <row r="16113">
      <c r="A16113" s="11" t="n"/>
      <c r="B16113" s="11" t="n"/>
      <c r="C16113" s="11" t="n"/>
      <c r="E16113" s="12">
        <f>IF($A16113="","",IF(ISNUMBER($A16113),$A16113,IFERROR(DATEVALUE($A16113),"")))</f>
        <v/>
      </c>
      <c r="F16113" s="12">
        <f>IF($B16113="","",IF(ISNUMBER($B16113),HOUR($B16113)*2+MINUTE($B16113)/30,IFERROR(VALUE(LEFT($B16113,FIND(":",$B16113)-1))*2+VALUE(MID($B16113,FIND(":",$B16113)+1,2))/30,"")))</f>
        <v/>
      </c>
      <c r="G16113" s="12">
        <f>IF($E16113="","",IF(WEEKDAY($E16113,2)&lt;6,1,0))</f>
        <v/>
      </c>
      <c r="H16113" s="12">
        <f>IF(OR($E16113="",$F16113=""),"",IF(AND($G16113=1,$F16113&gt;='Working Hours'!$C$8,$F16113&lt;'Working Hours'!$C$9),1,0))</f>
        <v/>
      </c>
    </row>
    <row r="16114">
      <c r="A16114" s="11" t="n"/>
      <c r="B16114" s="11" t="n"/>
      <c r="C16114" s="11" t="n"/>
      <c r="E16114" s="12">
        <f>IF($A16114="","",IF(ISNUMBER($A16114),$A16114,IFERROR(DATEVALUE($A16114),"")))</f>
        <v/>
      </c>
      <c r="F16114" s="12">
        <f>IF($B16114="","",IF(ISNUMBER($B16114),HOUR($B16114)*2+MINUTE($B16114)/30,IFERROR(VALUE(LEFT($B16114,FIND(":",$B16114)-1))*2+VALUE(MID($B16114,FIND(":",$B16114)+1,2))/30,"")))</f>
        <v/>
      </c>
      <c r="G16114" s="12">
        <f>IF($E16114="","",IF(WEEKDAY($E16114,2)&lt;6,1,0))</f>
        <v/>
      </c>
      <c r="H16114" s="12">
        <f>IF(OR($E16114="",$F16114=""),"",IF(AND($G16114=1,$F16114&gt;='Working Hours'!$C$8,$F16114&lt;'Working Hours'!$C$9),1,0))</f>
        <v/>
      </c>
    </row>
    <row r="16115">
      <c r="A16115" s="11" t="n"/>
      <c r="B16115" s="11" t="n"/>
      <c r="C16115" s="11" t="n"/>
      <c r="E16115" s="12">
        <f>IF($A16115="","",IF(ISNUMBER($A16115),$A16115,IFERROR(DATEVALUE($A16115),"")))</f>
        <v/>
      </c>
      <c r="F16115" s="12">
        <f>IF($B16115="","",IF(ISNUMBER($B16115),HOUR($B16115)*2+MINUTE($B16115)/30,IFERROR(VALUE(LEFT($B16115,FIND(":",$B16115)-1))*2+VALUE(MID($B16115,FIND(":",$B16115)+1,2))/30,"")))</f>
        <v/>
      </c>
      <c r="G16115" s="12">
        <f>IF($E16115="","",IF(WEEKDAY($E16115,2)&lt;6,1,0))</f>
        <v/>
      </c>
      <c r="H16115" s="12">
        <f>IF(OR($E16115="",$F16115=""),"",IF(AND($G16115=1,$F16115&gt;='Working Hours'!$C$8,$F16115&lt;'Working Hours'!$C$9),1,0))</f>
        <v/>
      </c>
    </row>
    <row r="16116">
      <c r="A16116" s="11" t="n"/>
      <c r="B16116" s="11" t="n"/>
      <c r="C16116" s="11" t="n"/>
      <c r="E16116" s="12">
        <f>IF($A16116="","",IF(ISNUMBER($A16116),$A16116,IFERROR(DATEVALUE($A16116),"")))</f>
        <v/>
      </c>
      <c r="F16116" s="12">
        <f>IF($B16116="","",IF(ISNUMBER($B16116),HOUR($B16116)*2+MINUTE($B16116)/30,IFERROR(VALUE(LEFT($B16116,FIND(":",$B16116)-1))*2+VALUE(MID($B16116,FIND(":",$B16116)+1,2))/30,"")))</f>
        <v/>
      </c>
      <c r="G16116" s="12">
        <f>IF($E16116="","",IF(WEEKDAY($E16116,2)&lt;6,1,0))</f>
        <v/>
      </c>
      <c r="H16116" s="12">
        <f>IF(OR($E16116="",$F16116=""),"",IF(AND($G16116=1,$F16116&gt;='Working Hours'!$C$8,$F16116&lt;'Working Hours'!$C$9),1,0))</f>
        <v/>
      </c>
    </row>
    <row r="16117">
      <c r="A16117" s="11" t="n"/>
      <c r="B16117" s="11" t="n"/>
      <c r="C16117" s="11" t="n"/>
      <c r="E16117" s="12">
        <f>IF($A16117="","",IF(ISNUMBER($A16117),$A16117,IFERROR(DATEVALUE($A16117),"")))</f>
        <v/>
      </c>
      <c r="F16117" s="12">
        <f>IF($B16117="","",IF(ISNUMBER($B16117),HOUR($B16117)*2+MINUTE($B16117)/30,IFERROR(VALUE(LEFT($B16117,FIND(":",$B16117)-1))*2+VALUE(MID($B16117,FIND(":",$B16117)+1,2))/30,"")))</f>
        <v/>
      </c>
      <c r="G16117" s="12">
        <f>IF($E16117="","",IF(WEEKDAY($E16117,2)&lt;6,1,0))</f>
        <v/>
      </c>
      <c r="H16117" s="12">
        <f>IF(OR($E16117="",$F16117=""),"",IF(AND($G16117=1,$F16117&gt;='Working Hours'!$C$8,$F16117&lt;'Working Hours'!$C$9),1,0))</f>
        <v/>
      </c>
    </row>
    <row r="16118">
      <c r="A16118" s="11" t="n"/>
      <c r="B16118" s="11" t="n"/>
      <c r="C16118" s="11" t="n"/>
      <c r="E16118" s="12">
        <f>IF($A16118="","",IF(ISNUMBER($A16118),$A16118,IFERROR(DATEVALUE($A16118),"")))</f>
        <v/>
      </c>
      <c r="F16118" s="12">
        <f>IF($B16118="","",IF(ISNUMBER($B16118),HOUR($B16118)*2+MINUTE($B16118)/30,IFERROR(VALUE(LEFT($B16118,FIND(":",$B16118)-1))*2+VALUE(MID($B16118,FIND(":",$B16118)+1,2))/30,"")))</f>
        <v/>
      </c>
      <c r="G16118" s="12">
        <f>IF($E16118="","",IF(WEEKDAY($E16118,2)&lt;6,1,0))</f>
        <v/>
      </c>
      <c r="H16118" s="12">
        <f>IF(OR($E16118="",$F16118=""),"",IF(AND($G16118=1,$F16118&gt;='Working Hours'!$C$8,$F16118&lt;'Working Hours'!$C$9),1,0))</f>
        <v/>
      </c>
    </row>
    <row r="16119">
      <c r="A16119" s="11" t="n"/>
      <c r="B16119" s="11" t="n"/>
      <c r="C16119" s="11" t="n"/>
      <c r="E16119" s="12">
        <f>IF($A16119="","",IF(ISNUMBER($A16119),$A16119,IFERROR(DATEVALUE($A16119),"")))</f>
        <v/>
      </c>
      <c r="F16119" s="12">
        <f>IF($B16119="","",IF(ISNUMBER($B16119),HOUR($B16119)*2+MINUTE($B16119)/30,IFERROR(VALUE(LEFT($B16119,FIND(":",$B16119)-1))*2+VALUE(MID($B16119,FIND(":",$B16119)+1,2))/30,"")))</f>
        <v/>
      </c>
      <c r="G16119" s="12">
        <f>IF($E16119="","",IF(WEEKDAY($E16119,2)&lt;6,1,0))</f>
        <v/>
      </c>
      <c r="H16119" s="12">
        <f>IF(OR($E16119="",$F16119=""),"",IF(AND($G16119=1,$F16119&gt;='Working Hours'!$C$8,$F16119&lt;'Working Hours'!$C$9),1,0))</f>
        <v/>
      </c>
    </row>
    <row r="16120">
      <c r="A16120" s="11" t="n"/>
      <c r="B16120" s="11" t="n"/>
      <c r="C16120" s="11" t="n"/>
      <c r="E16120" s="12">
        <f>IF($A16120="","",IF(ISNUMBER($A16120),$A16120,IFERROR(DATEVALUE($A16120),"")))</f>
        <v/>
      </c>
      <c r="F16120" s="12">
        <f>IF($B16120="","",IF(ISNUMBER($B16120),HOUR($B16120)*2+MINUTE($B16120)/30,IFERROR(VALUE(LEFT($B16120,FIND(":",$B16120)-1))*2+VALUE(MID($B16120,FIND(":",$B16120)+1,2))/30,"")))</f>
        <v/>
      </c>
      <c r="G16120" s="12">
        <f>IF($E16120="","",IF(WEEKDAY($E16120,2)&lt;6,1,0))</f>
        <v/>
      </c>
      <c r="H16120" s="12">
        <f>IF(OR($E16120="",$F16120=""),"",IF(AND($G16120=1,$F16120&gt;='Working Hours'!$C$8,$F16120&lt;'Working Hours'!$C$9),1,0))</f>
        <v/>
      </c>
    </row>
    <row r="16121">
      <c r="A16121" s="11" t="n"/>
      <c r="B16121" s="11" t="n"/>
      <c r="C16121" s="11" t="n"/>
      <c r="E16121" s="12">
        <f>IF($A16121="","",IF(ISNUMBER($A16121),$A16121,IFERROR(DATEVALUE($A16121),"")))</f>
        <v/>
      </c>
      <c r="F16121" s="12">
        <f>IF($B16121="","",IF(ISNUMBER($B16121),HOUR($B16121)*2+MINUTE($B16121)/30,IFERROR(VALUE(LEFT($B16121,FIND(":",$B16121)-1))*2+VALUE(MID($B16121,FIND(":",$B16121)+1,2))/30,"")))</f>
        <v/>
      </c>
      <c r="G16121" s="12">
        <f>IF($E16121="","",IF(WEEKDAY($E16121,2)&lt;6,1,0))</f>
        <v/>
      </c>
      <c r="H16121" s="12">
        <f>IF(OR($E16121="",$F16121=""),"",IF(AND($G16121=1,$F16121&gt;='Working Hours'!$C$8,$F16121&lt;'Working Hours'!$C$9),1,0))</f>
        <v/>
      </c>
    </row>
    <row r="16122">
      <c r="A16122" s="11" t="n"/>
      <c r="B16122" s="11" t="n"/>
      <c r="C16122" s="11" t="n"/>
      <c r="E16122" s="12">
        <f>IF($A16122="","",IF(ISNUMBER($A16122),$A16122,IFERROR(DATEVALUE($A16122),"")))</f>
        <v/>
      </c>
      <c r="F16122" s="12">
        <f>IF($B16122="","",IF(ISNUMBER($B16122),HOUR($B16122)*2+MINUTE($B16122)/30,IFERROR(VALUE(LEFT($B16122,FIND(":",$B16122)-1))*2+VALUE(MID($B16122,FIND(":",$B16122)+1,2))/30,"")))</f>
        <v/>
      </c>
      <c r="G16122" s="12">
        <f>IF($E16122="","",IF(WEEKDAY($E16122,2)&lt;6,1,0))</f>
        <v/>
      </c>
      <c r="H16122" s="12">
        <f>IF(OR($E16122="",$F16122=""),"",IF(AND($G16122=1,$F16122&gt;='Working Hours'!$C$8,$F16122&lt;'Working Hours'!$C$9),1,0))</f>
        <v/>
      </c>
    </row>
    <row r="16123">
      <c r="A16123" s="11" t="n"/>
      <c r="B16123" s="11" t="n"/>
      <c r="C16123" s="11" t="n"/>
      <c r="E16123" s="12">
        <f>IF($A16123="","",IF(ISNUMBER($A16123),$A16123,IFERROR(DATEVALUE($A16123),"")))</f>
        <v/>
      </c>
      <c r="F16123" s="12">
        <f>IF($B16123="","",IF(ISNUMBER($B16123),HOUR($B16123)*2+MINUTE($B16123)/30,IFERROR(VALUE(LEFT($B16123,FIND(":",$B16123)-1))*2+VALUE(MID($B16123,FIND(":",$B16123)+1,2))/30,"")))</f>
        <v/>
      </c>
      <c r="G16123" s="12">
        <f>IF($E16123="","",IF(WEEKDAY($E16123,2)&lt;6,1,0))</f>
        <v/>
      </c>
      <c r="H16123" s="12">
        <f>IF(OR($E16123="",$F16123=""),"",IF(AND($G16123=1,$F16123&gt;='Working Hours'!$C$8,$F16123&lt;'Working Hours'!$C$9),1,0))</f>
        <v/>
      </c>
    </row>
    <row r="16124">
      <c r="A16124" s="11" t="n"/>
      <c r="B16124" s="11" t="n"/>
      <c r="C16124" s="11" t="n"/>
      <c r="E16124" s="12">
        <f>IF($A16124="","",IF(ISNUMBER($A16124),$A16124,IFERROR(DATEVALUE($A16124),"")))</f>
        <v/>
      </c>
      <c r="F16124" s="12">
        <f>IF($B16124="","",IF(ISNUMBER($B16124),HOUR($B16124)*2+MINUTE($B16124)/30,IFERROR(VALUE(LEFT($B16124,FIND(":",$B16124)-1))*2+VALUE(MID($B16124,FIND(":",$B16124)+1,2))/30,"")))</f>
        <v/>
      </c>
      <c r="G16124" s="12">
        <f>IF($E16124="","",IF(WEEKDAY($E16124,2)&lt;6,1,0))</f>
        <v/>
      </c>
      <c r="H16124" s="12">
        <f>IF(OR($E16124="",$F16124=""),"",IF(AND($G16124=1,$F16124&gt;='Working Hours'!$C$8,$F16124&lt;'Working Hours'!$C$9),1,0))</f>
        <v/>
      </c>
    </row>
    <row r="16125">
      <c r="A16125" s="11" t="n"/>
      <c r="B16125" s="11" t="n"/>
      <c r="C16125" s="11" t="n"/>
      <c r="E16125" s="12">
        <f>IF($A16125="","",IF(ISNUMBER($A16125),$A16125,IFERROR(DATEVALUE($A16125),"")))</f>
        <v/>
      </c>
      <c r="F16125" s="12">
        <f>IF($B16125="","",IF(ISNUMBER($B16125),HOUR($B16125)*2+MINUTE($B16125)/30,IFERROR(VALUE(LEFT($B16125,FIND(":",$B16125)-1))*2+VALUE(MID($B16125,FIND(":",$B16125)+1,2))/30,"")))</f>
        <v/>
      </c>
      <c r="G16125" s="12">
        <f>IF($E16125="","",IF(WEEKDAY($E16125,2)&lt;6,1,0))</f>
        <v/>
      </c>
      <c r="H16125" s="12">
        <f>IF(OR($E16125="",$F16125=""),"",IF(AND($G16125=1,$F16125&gt;='Working Hours'!$C$8,$F16125&lt;'Working Hours'!$C$9),1,0))</f>
        <v/>
      </c>
    </row>
    <row r="16126">
      <c r="A16126" s="11" t="n"/>
      <c r="B16126" s="11" t="n"/>
      <c r="C16126" s="11" t="n"/>
      <c r="E16126" s="12">
        <f>IF($A16126="","",IF(ISNUMBER($A16126),$A16126,IFERROR(DATEVALUE($A16126),"")))</f>
        <v/>
      </c>
      <c r="F16126" s="12">
        <f>IF($B16126="","",IF(ISNUMBER($B16126),HOUR($B16126)*2+MINUTE($B16126)/30,IFERROR(VALUE(LEFT($B16126,FIND(":",$B16126)-1))*2+VALUE(MID($B16126,FIND(":",$B16126)+1,2))/30,"")))</f>
        <v/>
      </c>
      <c r="G16126" s="12">
        <f>IF($E16126="","",IF(WEEKDAY($E16126,2)&lt;6,1,0))</f>
        <v/>
      </c>
      <c r="H16126" s="12">
        <f>IF(OR($E16126="",$F16126=""),"",IF(AND($G16126=1,$F16126&gt;='Working Hours'!$C$8,$F16126&lt;'Working Hours'!$C$9),1,0))</f>
        <v/>
      </c>
    </row>
    <row r="16127">
      <c r="A16127" s="11" t="n"/>
      <c r="B16127" s="11" t="n"/>
      <c r="C16127" s="11" t="n"/>
      <c r="E16127" s="12">
        <f>IF($A16127="","",IF(ISNUMBER($A16127),$A16127,IFERROR(DATEVALUE($A16127),"")))</f>
        <v/>
      </c>
      <c r="F16127" s="12">
        <f>IF($B16127="","",IF(ISNUMBER($B16127),HOUR($B16127)*2+MINUTE($B16127)/30,IFERROR(VALUE(LEFT($B16127,FIND(":",$B16127)-1))*2+VALUE(MID($B16127,FIND(":",$B16127)+1,2))/30,"")))</f>
        <v/>
      </c>
      <c r="G16127" s="12">
        <f>IF($E16127="","",IF(WEEKDAY($E16127,2)&lt;6,1,0))</f>
        <v/>
      </c>
      <c r="H16127" s="12">
        <f>IF(OR($E16127="",$F16127=""),"",IF(AND($G16127=1,$F16127&gt;='Working Hours'!$C$8,$F16127&lt;'Working Hours'!$C$9),1,0))</f>
        <v/>
      </c>
    </row>
    <row r="16128">
      <c r="A16128" s="11" t="n"/>
      <c r="B16128" s="11" t="n"/>
      <c r="C16128" s="11" t="n"/>
      <c r="E16128" s="12">
        <f>IF($A16128="","",IF(ISNUMBER($A16128),$A16128,IFERROR(DATEVALUE($A16128),"")))</f>
        <v/>
      </c>
      <c r="F16128" s="12">
        <f>IF($B16128="","",IF(ISNUMBER($B16128),HOUR($B16128)*2+MINUTE($B16128)/30,IFERROR(VALUE(LEFT($B16128,FIND(":",$B16128)-1))*2+VALUE(MID($B16128,FIND(":",$B16128)+1,2))/30,"")))</f>
        <v/>
      </c>
      <c r="G16128" s="12">
        <f>IF($E16128="","",IF(WEEKDAY($E16128,2)&lt;6,1,0))</f>
        <v/>
      </c>
      <c r="H16128" s="12">
        <f>IF(OR($E16128="",$F16128=""),"",IF(AND($G16128=1,$F16128&gt;='Working Hours'!$C$8,$F16128&lt;'Working Hours'!$C$9),1,0))</f>
        <v/>
      </c>
    </row>
    <row r="16129">
      <c r="A16129" s="11" t="n"/>
      <c r="B16129" s="11" t="n"/>
      <c r="C16129" s="11" t="n"/>
      <c r="E16129" s="12">
        <f>IF($A16129="","",IF(ISNUMBER($A16129),$A16129,IFERROR(DATEVALUE($A16129),"")))</f>
        <v/>
      </c>
      <c r="F16129" s="12">
        <f>IF($B16129="","",IF(ISNUMBER($B16129),HOUR($B16129)*2+MINUTE($B16129)/30,IFERROR(VALUE(LEFT($B16129,FIND(":",$B16129)-1))*2+VALUE(MID($B16129,FIND(":",$B16129)+1,2))/30,"")))</f>
        <v/>
      </c>
      <c r="G16129" s="12">
        <f>IF($E16129="","",IF(WEEKDAY($E16129,2)&lt;6,1,0))</f>
        <v/>
      </c>
      <c r="H16129" s="12">
        <f>IF(OR($E16129="",$F16129=""),"",IF(AND($G16129=1,$F16129&gt;='Working Hours'!$C$8,$F16129&lt;'Working Hours'!$C$9),1,0))</f>
        <v/>
      </c>
    </row>
    <row r="16130">
      <c r="A16130" s="11" t="n"/>
      <c r="B16130" s="11" t="n"/>
      <c r="C16130" s="11" t="n"/>
      <c r="E16130" s="12">
        <f>IF($A16130="","",IF(ISNUMBER($A16130),$A16130,IFERROR(DATEVALUE($A16130),"")))</f>
        <v/>
      </c>
      <c r="F16130" s="12">
        <f>IF($B16130="","",IF(ISNUMBER($B16130),HOUR($B16130)*2+MINUTE($B16130)/30,IFERROR(VALUE(LEFT($B16130,FIND(":",$B16130)-1))*2+VALUE(MID($B16130,FIND(":",$B16130)+1,2))/30,"")))</f>
        <v/>
      </c>
      <c r="G16130" s="12">
        <f>IF($E16130="","",IF(WEEKDAY($E16130,2)&lt;6,1,0))</f>
        <v/>
      </c>
      <c r="H16130" s="12">
        <f>IF(OR($E16130="",$F16130=""),"",IF(AND($G16130=1,$F16130&gt;='Working Hours'!$C$8,$F16130&lt;'Working Hours'!$C$9),1,0))</f>
        <v/>
      </c>
    </row>
    <row r="16131">
      <c r="A16131" s="11" t="n"/>
      <c r="B16131" s="11" t="n"/>
      <c r="C16131" s="11" t="n"/>
      <c r="E16131" s="12">
        <f>IF($A16131="","",IF(ISNUMBER($A16131),$A16131,IFERROR(DATEVALUE($A16131),"")))</f>
        <v/>
      </c>
      <c r="F16131" s="12">
        <f>IF($B16131="","",IF(ISNUMBER($B16131),HOUR($B16131)*2+MINUTE($B16131)/30,IFERROR(VALUE(LEFT($B16131,FIND(":",$B16131)-1))*2+VALUE(MID($B16131,FIND(":",$B16131)+1,2))/30,"")))</f>
        <v/>
      </c>
      <c r="G16131" s="12">
        <f>IF($E16131="","",IF(WEEKDAY($E16131,2)&lt;6,1,0))</f>
        <v/>
      </c>
      <c r="H16131" s="12">
        <f>IF(OR($E16131="",$F16131=""),"",IF(AND($G16131=1,$F16131&gt;='Working Hours'!$C$8,$F16131&lt;'Working Hours'!$C$9),1,0))</f>
        <v/>
      </c>
    </row>
    <row r="16132">
      <c r="A16132" s="11" t="n"/>
      <c r="B16132" s="11" t="n"/>
      <c r="C16132" s="11" t="n"/>
      <c r="E16132" s="12">
        <f>IF($A16132="","",IF(ISNUMBER($A16132),$A16132,IFERROR(DATEVALUE($A16132),"")))</f>
        <v/>
      </c>
      <c r="F16132" s="12">
        <f>IF($B16132="","",IF(ISNUMBER($B16132),HOUR($B16132)*2+MINUTE($B16132)/30,IFERROR(VALUE(LEFT($B16132,FIND(":",$B16132)-1))*2+VALUE(MID($B16132,FIND(":",$B16132)+1,2))/30,"")))</f>
        <v/>
      </c>
      <c r="G16132" s="12">
        <f>IF($E16132="","",IF(WEEKDAY($E16132,2)&lt;6,1,0))</f>
        <v/>
      </c>
      <c r="H16132" s="12">
        <f>IF(OR($E16132="",$F16132=""),"",IF(AND($G16132=1,$F16132&gt;='Working Hours'!$C$8,$F16132&lt;'Working Hours'!$C$9),1,0))</f>
        <v/>
      </c>
    </row>
    <row r="16133">
      <c r="A16133" s="11" t="n"/>
      <c r="B16133" s="11" t="n"/>
      <c r="C16133" s="11" t="n"/>
      <c r="E16133" s="12">
        <f>IF($A16133="","",IF(ISNUMBER($A16133),$A16133,IFERROR(DATEVALUE($A16133),"")))</f>
        <v/>
      </c>
      <c r="F16133" s="12">
        <f>IF($B16133="","",IF(ISNUMBER($B16133),HOUR($B16133)*2+MINUTE($B16133)/30,IFERROR(VALUE(LEFT($B16133,FIND(":",$B16133)-1))*2+VALUE(MID($B16133,FIND(":",$B16133)+1,2))/30,"")))</f>
        <v/>
      </c>
      <c r="G16133" s="12">
        <f>IF($E16133="","",IF(WEEKDAY($E16133,2)&lt;6,1,0))</f>
        <v/>
      </c>
      <c r="H16133" s="12">
        <f>IF(OR($E16133="",$F16133=""),"",IF(AND($G16133=1,$F16133&gt;='Working Hours'!$C$8,$F16133&lt;'Working Hours'!$C$9),1,0))</f>
        <v/>
      </c>
    </row>
    <row r="16134">
      <c r="A16134" s="11" t="n"/>
      <c r="B16134" s="11" t="n"/>
      <c r="C16134" s="11" t="n"/>
      <c r="E16134" s="12">
        <f>IF($A16134="","",IF(ISNUMBER($A16134),$A16134,IFERROR(DATEVALUE($A16134),"")))</f>
        <v/>
      </c>
      <c r="F16134" s="12">
        <f>IF($B16134="","",IF(ISNUMBER($B16134),HOUR($B16134)*2+MINUTE($B16134)/30,IFERROR(VALUE(LEFT($B16134,FIND(":",$B16134)-1))*2+VALUE(MID($B16134,FIND(":",$B16134)+1,2))/30,"")))</f>
        <v/>
      </c>
      <c r="G16134" s="12">
        <f>IF($E16134="","",IF(WEEKDAY($E16134,2)&lt;6,1,0))</f>
        <v/>
      </c>
      <c r="H16134" s="12">
        <f>IF(OR($E16134="",$F16134=""),"",IF(AND($G16134=1,$F16134&gt;='Working Hours'!$C$8,$F16134&lt;'Working Hours'!$C$9),1,0))</f>
        <v/>
      </c>
    </row>
    <row r="16135">
      <c r="A16135" s="11" t="n"/>
      <c r="B16135" s="11" t="n"/>
      <c r="C16135" s="11" t="n"/>
      <c r="E16135" s="12">
        <f>IF($A16135="","",IF(ISNUMBER($A16135),$A16135,IFERROR(DATEVALUE($A16135),"")))</f>
        <v/>
      </c>
      <c r="F16135" s="12">
        <f>IF($B16135="","",IF(ISNUMBER($B16135),HOUR($B16135)*2+MINUTE($B16135)/30,IFERROR(VALUE(LEFT($B16135,FIND(":",$B16135)-1))*2+VALUE(MID($B16135,FIND(":",$B16135)+1,2))/30,"")))</f>
        <v/>
      </c>
      <c r="G16135" s="12">
        <f>IF($E16135="","",IF(WEEKDAY($E16135,2)&lt;6,1,0))</f>
        <v/>
      </c>
      <c r="H16135" s="12">
        <f>IF(OR($E16135="",$F16135=""),"",IF(AND($G16135=1,$F16135&gt;='Working Hours'!$C$8,$F16135&lt;'Working Hours'!$C$9),1,0))</f>
        <v/>
      </c>
    </row>
    <row r="16136">
      <c r="A16136" s="11" t="n"/>
      <c r="B16136" s="11" t="n"/>
      <c r="C16136" s="11" t="n"/>
      <c r="E16136" s="12">
        <f>IF($A16136="","",IF(ISNUMBER($A16136),$A16136,IFERROR(DATEVALUE($A16136),"")))</f>
        <v/>
      </c>
      <c r="F16136" s="12">
        <f>IF($B16136="","",IF(ISNUMBER($B16136),HOUR($B16136)*2+MINUTE($B16136)/30,IFERROR(VALUE(LEFT($B16136,FIND(":",$B16136)-1))*2+VALUE(MID($B16136,FIND(":",$B16136)+1,2))/30,"")))</f>
        <v/>
      </c>
      <c r="G16136" s="12">
        <f>IF($E16136="","",IF(WEEKDAY($E16136,2)&lt;6,1,0))</f>
        <v/>
      </c>
      <c r="H16136" s="12">
        <f>IF(OR($E16136="",$F16136=""),"",IF(AND($G16136=1,$F16136&gt;='Working Hours'!$C$8,$F16136&lt;'Working Hours'!$C$9),1,0))</f>
        <v/>
      </c>
    </row>
    <row r="16137">
      <c r="A16137" s="11" t="n"/>
      <c r="B16137" s="11" t="n"/>
      <c r="C16137" s="11" t="n"/>
      <c r="E16137" s="12">
        <f>IF($A16137="","",IF(ISNUMBER($A16137),$A16137,IFERROR(DATEVALUE($A16137),"")))</f>
        <v/>
      </c>
      <c r="F16137" s="12">
        <f>IF($B16137="","",IF(ISNUMBER($B16137),HOUR($B16137)*2+MINUTE($B16137)/30,IFERROR(VALUE(LEFT($B16137,FIND(":",$B16137)-1))*2+VALUE(MID($B16137,FIND(":",$B16137)+1,2))/30,"")))</f>
        <v/>
      </c>
      <c r="G16137" s="12">
        <f>IF($E16137="","",IF(WEEKDAY($E16137,2)&lt;6,1,0))</f>
        <v/>
      </c>
      <c r="H16137" s="12">
        <f>IF(OR($E16137="",$F16137=""),"",IF(AND($G16137=1,$F16137&gt;='Working Hours'!$C$8,$F16137&lt;'Working Hours'!$C$9),1,0))</f>
        <v/>
      </c>
    </row>
    <row r="16138">
      <c r="A16138" s="11" t="n"/>
      <c r="B16138" s="11" t="n"/>
      <c r="C16138" s="11" t="n"/>
      <c r="E16138" s="12">
        <f>IF($A16138="","",IF(ISNUMBER($A16138),$A16138,IFERROR(DATEVALUE($A16138),"")))</f>
        <v/>
      </c>
      <c r="F16138" s="12">
        <f>IF($B16138="","",IF(ISNUMBER($B16138),HOUR($B16138)*2+MINUTE($B16138)/30,IFERROR(VALUE(LEFT($B16138,FIND(":",$B16138)-1))*2+VALUE(MID($B16138,FIND(":",$B16138)+1,2))/30,"")))</f>
        <v/>
      </c>
      <c r="G16138" s="12">
        <f>IF($E16138="","",IF(WEEKDAY($E16138,2)&lt;6,1,0))</f>
        <v/>
      </c>
      <c r="H16138" s="12">
        <f>IF(OR($E16138="",$F16138=""),"",IF(AND($G16138=1,$F16138&gt;='Working Hours'!$C$8,$F16138&lt;'Working Hours'!$C$9),1,0))</f>
        <v/>
      </c>
    </row>
    <row r="16139">
      <c r="A16139" s="11" t="n"/>
      <c r="B16139" s="11" t="n"/>
      <c r="C16139" s="11" t="n"/>
      <c r="E16139" s="12">
        <f>IF($A16139="","",IF(ISNUMBER($A16139),$A16139,IFERROR(DATEVALUE($A16139),"")))</f>
        <v/>
      </c>
      <c r="F16139" s="12">
        <f>IF($B16139="","",IF(ISNUMBER($B16139),HOUR($B16139)*2+MINUTE($B16139)/30,IFERROR(VALUE(LEFT($B16139,FIND(":",$B16139)-1))*2+VALUE(MID($B16139,FIND(":",$B16139)+1,2))/30,"")))</f>
        <v/>
      </c>
      <c r="G16139" s="12">
        <f>IF($E16139="","",IF(WEEKDAY($E16139,2)&lt;6,1,0))</f>
        <v/>
      </c>
      <c r="H16139" s="12">
        <f>IF(OR($E16139="",$F16139=""),"",IF(AND($G16139=1,$F16139&gt;='Working Hours'!$C$8,$F16139&lt;'Working Hours'!$C$9),1,0))</f>
        <v/>
      </c>
    </row>
    <row r="16140">
      <c r="A16140" s="11" t="n"/>
      <c r="B16140" s="11" t="n"/>
      <c r="C16140" s="11" t="n"/>
      <c r="E16140" s="12">
        <f>IF($A16140="","",IF(ISNUMBER($A16140),$A16140,IFERROR(DATEVALUE($A16140),"")))</f>
        <v/>
      </c>
      <c r="F16140" s="12">
        <f>IF($B16140="","",IF(ISNUMBER($B16140),HOUR($B16140)*2+MINUTE($B16140)/30,IFERROR(VALUE(LEFT($B16140,FIND(":",$B16140)-1))*2+VALUE(MID($B16140,FIND(":",$B16140)+1,2))/30,"")))</f>
        <v/>
      </c>
      <c r="G16140" s="12">
        <f>IF($E16140="","",IF(WEEKDAY($E16140,2)&lt;6,1,0))</f>
        <v/>
      </c>
      <c r="H16140" s="12">
        <f>IF(OR($E16140="",$F16140=""),"",IF(AND($G16140=1,$F16140&gt;='Working Hours'!$C$8,$F16140&lt;'Working Hours'!$C$9),1,0))</f>
        <v/>
      </c>
    </row>
    <row r="16141">
      <c r="A16141" s="11" t="n"/>
      <c r="B16141" s="11" t="n"/>
      <c r="C16141" s="11" t="n"/>
      <c r="E16141" s="12">
        <f>IF($A16141="","",IF(ISNUMBER($A16141),$A16141,IFERROR(DATEVALUE($A16141),"")))</f>
        <v/>
      </c>
      <c r="F16141" s="12">
        <f>IF($B16141="","",IF(ISNUMBER($B16141),HOUR($B16141)*2+MINUTE($B16141)/30,IFERROR(VALUE(LEFT($B16141,FIND(":",$B16141)-1))*2+VALUE(MID($B16141,FIND(":",$B16141)+1,2))/30,"")))</f>
        <v/>
      </c>
      <c r="G16141" s="12">
        <f>IF($E16141="","",IF(WEEKDAY($E16141,2)&lt;6,1,0))</f>
        <v/>
      </c>
      <c r="H16141" s="12">
        <f>IF(OR($E16141="",$F16141=""),"",IF(AND($G16141=1,$F16141&gt;='Working Hours'!$C$8,$F16141&lt;'Working Hours'!$C$9),1,0))</f>
        <v/>
      </c>
    </row>
    <row r="16142">
      <c r="A16142" s="11" t="n"/>
      <c r="B16142" s="11" t="n"/>
      <c r="C16142" s="11" t="n"/>
      <c r="E16142" s="12">
        <f>IF($A16142="","",IF(ISNUMBER($A16142),$A16142,IFERROR(DATEVALUE($A16142),"")))</f>
        <v/>
      </c>
      <c r="F16142" s="12">
        <f>IF($B16142="","",IF(ISNUMBER($B16142),HOUR($B16142)*2+MINUTE($B16142)/30,IFERROR(VALUE(LEFT($B16142,FIND(":",$B16142)-1))*2+VALUE(MID($B16142,FIND(":",$B16142)+1,2))/30,"")))</f>
        <v/>
      </c>
      <c r="G16142" s="12">
        <f>IF($E16142="","",IF(WEEKDAY($E16142,2)&lt;6,1,0))</f>
        <v/>
      </c>
      <c r="H16142" s="12">
        <f>IF(OR($E16142="",$F16142=""),"",IF(AND($G16142=1,$F16142&gt;='Working Hours'!$C$8,$F16142&lt;'Working Hours'!$C$9),1,0))</f>
        <v/>
      </c>
    </row>
    <row r="16143">
      <c r="A16143" s="11" t="n"/>
      <c r="B16143" s="11" t="n"/>
      <c r="C16143" s="11" t="n"/>
      <c r="E16143" s="12">
        <f>IF($A16143="","",IF(ISNUMBER($A16143),$A16143,IFERROR(DATEVALUE($A16143),"")))</f>
        <v/>
      </c>
      <c r="F16143" s="12">
        <f>IF($B16143="","",IF(ISNUMBER($B16143),HOUR($B16143)*2+MINUTE($B16143)/30,IFERROR(VALUE(LEFT($B16143,FIND(":",$B16143)-1))*2+VALUE(MID($B16143,FIND(":",$B16143)+1,2))/30,"")))</f>
        <v/>
      </c>
      <c r="G16143" s="12">
        <f>IF($E16143="","",IF(WEEKDAY($E16143,2)&lt;6,1,0))</f>
        <v/>
      </c>
      <c r="H16143" s="12">
        <f>IF(OR($E16143="",$F16143=""),"",IF(AND($G16143=1,$F16143&gt;='Working Hours'!$C$8,$F16143&lt;'Working Hours'!$C$9),1,0))</f>
        <v/>
      </c>
    </row>
    <row r="16144">
      <c r="A16144" s="11" t="n"/>
      <c r="B16144" s="11" t="n"/>
      <c r="C16144" s="11" t="n"/>
      <c r="E16144" s="12">
        <f>IF($A16144="","",IF(ISNUMBER($A16144),$A16144,IFERROR(DATEVALUE($A16144),"")))</f>
        <v/>
      </c>
      <c r="F16144" s="12">
        <f>IF($B16144="","",IF(ISNUMBER($B16144),HOUR($B16144)*2+MINUTE($B16144)/30,IFERROR(VALUE(LEFT($B16144,FIND(":",$B16144)-1))*2+VALUE(MID($B16144,FIND(":",$B16144)+1,2))/30,"")))</f>
        <v/>
      </c>
      <c r="G16144" s="12">
        <f>IF($E16144="","",IF(WEEKDAY($E16144,2)&lt;6,1,0))</f>
        <v/>
      </c>
      <c r="H16144" s="12">
        <f>IF(OR($E16144="",$F16144=""),"",IF(AND($G16144=1,$F16144&gt;='Working Hours'!$C$8,$F16144&lt;'Working Hours'!$C$9),1,0))</f>
        <v/>
      </c>
    </row>
    <row r="16145">
      <c r="A16145" s="11" t="n"/>
      <c r="B16145" s="11" t="n"/>
      <c r="C16145" s="11" t="n"/>
      <c r="E16145" s="12">
        <f>IF($A16145="","",IF(ISNUMBER($A16145),$A16145,IFERROR(DATEVALUE($A16145),"")))</f>
        <v/>
      </c>
      <c r="F16145" s="12">
        <f>IF($B16145="","",IF(ISNUMBER($B16145),HOUR($B16145)*2+MINUTE($B16145)/30,IFERROR(VALUE(LEFT($B16145,FIND(":",$B16145)-1))*2+VALUE(MID($B16145,FIND(":",$B16145)+1,2))/30,"")))</f>
        <v/>
      </c>
      <c r="G16145" s="12">
        <f>IF($E16145="","",IF(WEEKDAY($E16145,2)&lt;6,1,0))</f>
        <v/>
      </c>
      <c r="H16145" s="12">
        <f>IF(OR($E16145="",$F16145=""),"",IF(AND($G16145=1,$F16145&gt;='Working Hours'!$C$8,$F16145&lt;'Working Hours'!$C$9),1,0))</f>
        <v/>
      </c>
    </row>
    <row r="16146">
      <c r="A16146" s="11" t="n"/>
      <c r="B16146" s="11" t="n"/>
      <c r="C16146" s="11" t="n"/>
      <c r="E16146" s="12">
        <f>IF($A16146="","",IF(ISNUMBER($A16146),$A16146,IFERROR(DATEVALUE($A16146),"")))</f>
        <v/>
      </c>
      <c r="F16146" s="12">
        <f>IF($B16146="","",IF(ISNUMBER($B16146),HOUR($B16146)*2+MINUTE($B16146)/30,IFERROR(VALUE(LEFT($B16146,FIND(":",$B16146)-1))*2+VALUE(MID($B16146,FIND(":",$B16146)+1,2))/30,"")))</f>
        <v/>
      </c>
      <c r="G16146" s="12">
        <f>IF($E16146="","",IF(WEEKDAY($E16146,2)&lt;6,1,0))</f>
        <v/>
      </c>
      <c r="H16146" s="12">
        <f>IF(OR($E16146="",$F16146=""),"",IF(AND($G16146=1,$F16146&gt;='Working Hours'!$C$8,$F16146&lt;'Working Hours'!$C$9),1,0))</f>
        <v/>
      </c>
    </row>
    <row r="16147">
      <c r="A16147" s="11" t="n"/>
      <c r="B16147" s="11" t="n"/>
      <c r="C16147" s="11" t="n"/>
      <c r="E16147" s="12">
        <f>IF($A16147="","",IF(ISNUMBER($A16147),$A16147,IFERROR(DATEVALUE($A16147),"")))</f>
        <v/>
      </c>
      <c r="F16147" s="12">
        <f>IF($B16147="","",IF(ISNUMBER($B16147),HOUR($B16147)*2+MINUTE($B16147)/30,IFERROR(VALUE(LEFT($B16147,FIND(":",$B16147)-1))*2+VALUE(MID($B16147,FIND(":",$B16147)+1,2))/30,"")))</f>
        <v/>
      </c>
      <c r="G16147" s="12">
        <f>IF($E16147="","",IF(WEEKDAY($E16147,2)&lt;6,1,0))</f>
        <v/>
      </c>
      <c r="H16147" s="12">
        <f>IF(OR($E16147="",$F16147=""),"",IF(AND($G16147=1,$F16147&gt;='Working Hours'!$C$8,$F16147&lt;'Working Hours'!$C$9),1,0))</f>
        <v/>
      </c>
    </row>
    <row r="16148">
      <c r="A16148" s="11" t="n"/>
      <c r="B16148" s="11" t="n"/>
      <c r="C16148" s="11" t="n"/>
      <c r="E16148" s="12">
        <f>IF($A16148="","",IF(ISNUMBER($A16148),$A16148,IFERROR(DATEVALUE($A16148),"")))</f>
        <v/>
      </c>
      <c r="F16148" s="12">
        <f>IF($B16148="","",IF(ISNUMBER($B16148),HOUR($B16148)*2+MINUTE($B16148)/30,IFERROR(VALUE(LEFT($B16148,FIND(":",$B16148)-1))*2+VALUE(MID($B16148,FIND(":",$B16148)+1,2))/30,"")))</f>
        <v/>
      </c>
      <c r="G16148" s="12">
        <f>IF($E16148="","",IF(WEEKDAY($E16148,2)&lt;6,1,0))</f>
        <v/>
      </c>
      <c r="H16148" s="12">
        <f>IF(OR($E16148="",$F16148=""),"",IF(AND($G16148=1,$F16148&gt;='Working Hours'!$C$8,$F16148&lt;'Working Hours'!$C$9),1,0))</f>
        <v/>
      </c>
    </row>
    <row r="16149">
      <c r="A16149" s="11" t="n"/>
      <c r="B16149" s="11" t="n"/>
      <c r="C16149" s="11" t="n"/>
      <c r="E16149" s="12">
        <f>IF($A16149="","",IF(ISNUMBER($A16149),$A16149,IFERROR(DATEVALUE($A16149),"")))</f>
        <v/>
      </c>
      <c r="F16149" s="12">
        <f>IF($B16149="","",IF(ISNUMBER($B16149),HOUR($B16149)*2+MINUTE($B16149)/30,IFERROR(VALUE(LEFT($B16149,FIND(":",$B16149)-1))*2+VALUE(MID($B16149,FIND(":",$B16149)+1,2))/30,"")))</f>
        <v/>
      </c>
      <c r="G16149" s="12">
        <f>IF($E16149="","",IF(WEEKDAY($E16149,2)&lt;6,1,0))</f>
        <v/>
      </c>
      <c r="H16149" s="12">
        <f>IF(OR($E16149="",$F16149=""),"",IF(AND($G16149=1,$F16149&gt;='Working Hours'!$C$8,$F16149&lt;'Working Hours'!$C$9),1,0))</f>
        <v/>
      </c>
    </row>
    <row r="16150">
      <c r="A16150" s="11" t="n"/>
      <c r="B16150" s="11" t="n"/>
      <c r="C16150" s="11" t="n"/>
      <c r="E16150" s="12">
        <f>IF($A16150="","",IF(ISNUMBER($A16150),$A16150,IFERROR(DATEVALUE($A16150),"")))</f>
        <v/>
      </c>
      <c r="F16150" s="12">
        <f>IF($B16150="","",IF(ISNUMBER($B16150),HOUR($B16150)*2+MINUTE($B16150)/30,IFERROR(VALUE(LEFT($B16150,FIND(":",$B16150)-1))*2+VALUE(MID($B16150,FIND(":",$B16150)+1,2))/30,"")))</f>
        <v/>
      </c>
      <c r="G16150" s="12">
        <f>IF($E16150="","",IF(WEEKDAY($E16150,2)&lt;6,1,0))</f>
        <v/>
      </c>
      <c r="H16150" s="12">
        <f>IF(OR($E16150="",$F16150=""),"",IF(AND($G16150=1,$F16150&gt;='Working Hours'!$C$8,$F16150&lt;'Working Hours'!$C$9),1,0))</f>
        <v/>
      </c>
    </row>
    <row r="16151">
      <c r="A16151" s="11" t="n"/>
      <c r="B16151" s="11" t="n"/>
      <c r="C16151" s="11" t="n"/>
      <c r="E16151" s="12">
        <f>IF($A16151="","",IF(ISNUMBER($A16151),$A16151,IFERROR(DATEVALUE($A16151),"")))</f>
        <v/>
      </c>
      <c r="F16151" s="12">
        <f>IF($B16151="","",IF(ISNUMBER($B16151),HOUR($B16151)*2+MINUTE($B16151)/30,IFERROR(VALUE(LEFT($B16151,FIND(":",$B16151)-1))*2+VALUE(MID($B16151,FIND(":",$B16151)+1,2))/30,"")))</f>
        <v/>
      </c>
      <c r="G16151" s="12">
        <f>IF($E16151="","",IF(WEEKDAY($E16151,2)&lt;6,1,0))</f>
        <v/>
      </c>
      <c r="H16151" s="12">
        <f>IF(OR($E16151="",$F16151=""),"",IF(AND($G16151=1,$F16151&gt;='Working Hours'!$C$8,$F16151&lt;'Working Hours'!$C$9),1,0))</f>
        <v/>
      </c>
    </row>
    <row r="16152">
      <c r="A16152" s="11" t="n"/>
      <c r="B16152" s="11" t="n"/>
      <c r="C16152" s="11" t="n"/>
      <c r="E16152" s="12">
        <f>IF($A16152="","",IF(ISNUMBER($A16152),$A16152,IFERROR(DATEVALUE($A16152),"")))</f>
        <v/>
      </c>
      <c r="F16152" s="12">
        <f>IF($B16152="","",IF(ISNUMBER($B16152),HOUR($B16152)*2+MINUTE($B16152)/30,IFERROR(VALUE(LEFT($B16152,FIND(":",$B16152)-1))*2+VALUE(MID($B16152,FIND(":",$B16152)+1,2))/30,"")))</f>
        <v/>
      </c>
      <c r="G16152" s="12">
        <f>IF($E16152="","",IF(WEEKDAY($E16152,2)&lt;6,1,0))</f>
        <v/>
      </c>
      <c r="H16152" s="12">
        <f>IF(OR($E16152="",$F16152=""),"",IF(AND($G16152=1,$F16152&gt;='Working Hours'!$C$8,$F16152&lt;'Working Hours'!$C$9),1,0))</f>
        <v/>
      </c>
    </row>
    <row r="16153">
      <c r="A16153" s="11" t="n"/>
      <c r="B16153" s="11" t="n"/>
      <c r="C16153" s="11" t="n"/>
      <c r="E16153" s="12">
        <f>IF($A16153="","",IF(ISNUMBER($A16153),$A16153,IFERROR(DATEVALUE($A16153),"")))</f>
        <v/>
      </c>
      <c r="F16153" s="12">
        <f>IF($B16153="","",IF(ISNUMBER($B16153),HOUR($B16153)*2+MINUTE($B16153)/30,IFERROR(VALUE(LEFT($B16153,FIND(":",$B16153)-1))*2+VALUE(MID($B16153,FIND(":",$B16153)+1,2))/30,"")))</f>
        <v/>
      </c>
      <c r="G16153" s="12">
        <f>IF($E16153="","",IF(WEEKDAY($E16153,2)&lt;6,1,0))</f>
        <v/>
      </c>
      <c r="H16153" s="12">
        <f>IF(OR($E16153="",$F16153=""),"",IF(AND($G16153=1,$F16153&gt;='Working Hours'!$C$8,$F16153&lt;'Working Hours'!$C$9),1,0))</f>
        <v/>
      </c>
    </row>
    <row r="16154">
      <c r="A16154" s="11" t="n"/>
      <c r="B16154" s="11" t="n"/>
      <c r="C16154" s="11" t="n"/>
      <c r="E16154" s="12">
        <f>IF($A16154="","",IF(ISNUMBER($A16154),$A16154,IFERROR(DATEVALUE($A16154),"")))</f>
        <v/>
      </c>
      <c r="F16154" s="12">
        <f>IF($B16154="","",IF(ISNUMBER($B16154),HOUR($B16154)*2+MINUTE($B16154)/30,IFERROR(VALUE(LEFT($B16154,FIND(":",$B16154)-1))*2+VALUE(MID($B16154,FIND(":",$B16154)+1,2))/30,"")))</f>
        <v/>
      </c>
      <c r="G16154" s="12">
        <f>IF($E16154="","",IF(WEEKDAY($E16154,2)&lt;6,1,0))</f>
        <v/>
      </c>
      <c r="H16154" s="12">
        <f>IF(OR($E16154="",$F16154=""),"",IF(AND($G16154=1,$F16154&gt;='Working Hours'!$C$8,$F16154&lt;'Working Hours'!$C$9),1,0))</f>
        <v/>
      </c>
    </row>
    <row r="16155">
      <c r="A16155" s="11" t="n"/>
      <c r="B16155" s="11" t="n"/>
      <c r="C16155" s="11" t="n"/>
      <c r="E16155" s="12">
        <f>IF($A16155="","",IF(ISNUMBER($A16155),$A16155,IFERROR(DATEVALUE($A16155),"")))</f>
        <v/>
      </c>
      <c r="F16155" s="12">
        <f>IF($B16155="","",IF(ISNUMBER($B16155),HOUR($B16155)*2+MINUTE($B16155)/30,IFERROR(VALUE(LEFT($B16155,FIND(":",$B16155)-1))*2+VALUE(MID($B16155,FIND(":",$B16155)+1,2))/30,"")))</f>
        <v/>
      </c>
      <c r="G16155" s="12">
        <f>IF($E16155="","",IF(WEEKDAY($E16155,2)&lt;6,1,0))</f>
        <v/>
      </c>
      <c r="H16155" s="12">
        <f>IF(OR($E16155="",$F16155=""),"",IF(AND($G16155=1,$F16155&gt;='Working Hours'!$C$8,$F16155&lt;'Working Hours'!$C$9),1,0))</f>
        <v/>
      </c>
    </row>
    <row r="16156">
      <c r="A16156" s="11" t="n"/>
      <c r="B16156" s="11" t="n"/>
      <c r="C16156" s="11" t="n"/>
      <c r="E16156" s="12">
        <f>IF($A16156="","",IF(ISNUMBER($A16156),$A16156,IFERROR(DATEVALUE($A16156),"")))</f>
        <v/>
      </c>
      <c r="F16156" s="12">
        <f>IF($B16156="","",IF(ISNUMBER($B16156),HOUR($B16156)*2+MINUTE($B16156)/30,IFERROR(VALUE(LEFT($B16156,FIND(":",$B16156)-1))*2+VALUE(MID($B16156,FIND(":",$B16156)+1,2))/30,"")))</f>
        <v/>
      </c>
      <c r="G16156" s="12">
        <f>IF($E16156="","",IF(WEEKDAY($E16156,2)&lt;6,1,0))</f>
        <v/>
      </c>
      <c r="H16156" s="12">
        <f>IF(OR($E16156="",$F16156=""),"",IF(AND($G16156=1,$F16156&gt;='Working Hours'!$C$8,$F16156&lt;'Working Hours'!$C$9),1,0))</f>
        <v/>
      </c>
    </row>
    <row r="16157">
      <c r="A16157" s="11" t="n"/>
      <c r="B16157" s="11" t="n"/>
      <c r="C16157" s="11" t="n"/>
      <c r="E16157" s="12">
        <f>IF($A16157="","",IF(ISNUMBER($A16157),$A16157,IFERROR(DATEVALUE($A16157),"")))</f>
        <v/>
      </c>
      <c r="F16157" s="12">
        <f>IF($B16157="","",IF(ISNUMBER($B16157),HOUR($B16157)*2+MINUTE($B16157)/30,IFERROR(VALUE(LEFT($B16157,FIND(":",$B16157)-1))*2+VALUE(MID($B16157,FIND(":",$B16157)+1,2))/30,"")))</f>
        <v/>
      </c>
      <c r="G16157" s="12">
        <f>IF($E16157="","",IF(WEEKDAY($E16157,2)&lt;6,1,0))</f>
        <v/>
      </c>
      <c r="H16157" s="12">
        <f>IF(OR($E16157="",$F16157=""),"",IF(AND($G16157=1,$F16157&gt;='Working Hours'!$C$8,$F16157&lt;'Working Hours'!$C$9),1,0))</f>
        <v/>
      </c>
    </row>
    <row r="16158">
      <c r="A16158" s="11" t="n"/>
      <c r="B16158" s="11" t="n"/>
      <c r="C16158" s="11" t="n"/>
      <c r="E16158" s="12">
        <f>IF($A16158="","",IF(ISNUMBER($A16158),$A16158,IFERROR(DATEVALUE($A16158),"")))</f>
        <v/>
      </c>
      <c r="F16158" s="12">
        <f>IF($B16158="","",IF(ISNUMBER($B16158),HOUR($B16158)*2+MINUTE($B16158)/30,IFERROR(VALUE(LEFT($B16158,FIND(":",$B16158)-1))*2+VALUE(MID($B16158,FIND(":",$B16158)+1,2))/30,"")))</f>
        <v/>
      </c>
      <c r="G16158" s="12">
        <f>IF($E16158="","",IF(WEEKDAY($E16158,2)&lt;6,1,0))</f>
        <v/>
      </c>
      <c r="H16158" s="12">
        <f>IF(OR($E16158="",$F16158=""),"",IF(AND($G16158=1,$F16158&gt;='Working Hours'!$C$8,$F16158&lt;'Working Hours'!$C$9),1,0))</f>
        <v/>
      </c>
    </row>
    <row r="16159">
      <c r="A16159" s="11" t="n"/>
      <c r="B16159" s="11" t="n"/>
      <c r="C16159" s="11" t="n"/>
      <c r="E16159" s="12">
        <f>IF($A16159="","",IF(ISNUMBER($A16159),$A16159,IFERROR(DATEVALUE($A16159),"")))</f>
        <v/>
      </c>
      <c r="F16159" s="12">
        <f>IF($B16159="","",IF(ISNUMBER($B16159),HOUR($B16159)*2+MINUTE($B16159)/30,IFERROR(VALUE(LEFT($B16159,FIND(":",$B16159)-1))*2+VALUE(MID($B16159,FIND(":",$B16159)+1,2))/30,"")))</f>
        <v/>
      </c>
      <c r="G16159" s="12">
        <f>IF($E16159="","",IF(WEEKDAY($E16159,2)&lt;6,1,0))</f>
        <v/>
      </c>
      <c r="H16159" s="12">
        <f>IF(OR($E16159="",$F16159=""),"",IF(AND($G16159=1,$F16159&gt;='Working Hours'!$C$8,$F16159&lt;'Working Hours'!$C$9),1,0))</f>
        <v/>
      </c>
    </row>
    <row r="16160">
      <c r="A16160" s="11" t="n"/>
      <c r="B16160" s="11" t="n"/>
      <c r="C16160" s="11" t="n"/>
      <c r="E16160" s="12">
        <f>IF($A16160="","",IF(ISNUMBER($A16160),$A16160,IFERROR(DATEVALUE($A16160),"")))</f>
        <v/>
      </c>
      <c r="F16160" s="12">
        <f>IF($B16160="","",IF(ISNUMBER($B16160),HOUR($B16160)*2+MINUTE($B16160)/30,IFERROR(VALUE(LEFT($B16160,FIND(":",$B16160)-1))*2+VALUE(MID($B16160,FIND(":",$B16160)+1,2))/30,"")))</f>
        <v/>
      </c>
      <c r="G16160" s="12">
        <f>IF($E16160="","",IF(WEEKDAY($E16160,2)&lt;6,1,0))</f>
        <v/>
      </c>
      <c r="H16160" s="12">
        <f>IF(OR($E16160="",$F16160=""),"",IF(AND($G16160=1,$F16160&gt;='Working Hours'!$C$8,$F16160&lt;'Working Hours'!$C$9),1,0))</f>
        <v/>
      </c>
    </row>
    <row r="16161">
      <c r="A16161" s="11" t="n"/>
      <c r="B16161" s="11" t="n"/>
      <c r="C16161" s="11" t="n"/>
      <c r="E16161" s="12">
        <f>IF($A16161="","",IF(ISNUMBER($A16161),$A16161,IFERROR(DATEVALUE($A16161),"")))</f>
        <v/>
      </c>
      <c r="F16161" s="12">
        <f>IF($B16161="","",IF(ISNUMBER($B16161),HOUR($B16161)*2+MINUTE($B16161)/30,IFERROR(VALUE(LEFT($B16161,FIND(":",$B16161)-1))*2+VALUE(MID($B16161,FIND(":",$B16161)+1,2))/30,"")))</f>
        <v/>
      </c>
      <c r="G16161" s="12">
        <f>IF($E16161="","",IF(WEEKDAY($E16161,2)&lt;6,1,0))</f>
        <v/>
      </c>
      <c r="H16161" s="12">
        <f>IF(OR($E16161="",$F16161=""),"",IF(AND($G16161=1,$F16161&gt;='Working Hours'!$C$8,$F16161&lt;'Working Hours'!$C$9),1,0))</f>
        <v/>
      </c>
    </row>
    <row r="16162">
      <c r="A16162" s="11" t="n"/>
      <c r="B16162" s="11" t="n"/>
      <c r="C16162" s="11" t="n"/>
      <c r="E16162" s="12">
        <f>IF($A16162="","",IF(ISNUMBER($A16162),$A16162,IFERROR(DATEVALUE($A16162),"")))</f>
        <v/>
      </c>
      <c r="F16162" s="12">
        <f>IF($B16162="","",IF(ISNUMBER($B16162),HOUR($B16162)*2+MINUTE($B16162)/30,IFERROR(VALUE(LEFT($B16162,FIND(":",$B16162)-1))*2+VALUE(MID($B16162,FIND(":",$B16162)+1,2))/30,"")))</f>
        <v/>
      </c>
      <c r="G16162" s="12">
        <f>IF($E16162="","",IF(WEEKDAY($E16162,2)&lt;6,1,0))</f>
        <v/>
      </c>
      <c r="H16162" s="12">
        <f>IF(OR($E16162="",$F16162=""),"",IF(AND($G16162=1,$F16162&gt;='Working Hours'!$C$8,$F16162&lt;'Working Hours'!$C$9),1,0))</f>
        <v/>
      </c>
    </row>
    <row r="16163">
      <c r="A16163" s="11" t="n"/>
      <c r="B16163" s="11" t="n"/>
      <c r="C16163" s="11" t="n"/>
      <c r="E16163" s="12">
        <f>IF($A16163="","",IF(ISNUMBER($A16163),$A16163,IFERROR(DATEVALUE($A16163),"")))</f>
        <v/>
      </c>
      <c r="F16163" s="12">
        <f>IF($B16163="","",IF(ISNUMBER($B16163),HOUR($B16163)*2+MINUTE($B16163)/30,IFERROR(VALUE(LEFT($B16163,FIND(":",$B16163)-1))*2+VALUE(MID($B16163,FIND(":",$B16163)+1,2))/30,"")))</f>
        <v/>
      </c>
      <c r="G16163" s="12">
        <f>IF($E16163="","",IF(WEEKDAY($E16163,2)&lt;6,1,0))</f>
        <v/>
      </c>
      <c r="H16163" s="12">
        <f>IF(OR($E16163="",$F16163=""),"",IF(AND($G16163=1,$F16163&gt;='Working Hours'!$C$8,$F16163&lt;'Working Hours'!$C$9),1,0))</f>
        <v/>
      </c>
    </row>
    <row r="16164">
      <c r="A16164" s="11" t="n"/>
      <c r="B16164" s="11" t="n"/>
      <c r="C16164" s="11" t="n"/>
      <c r="E16164" s="12">
        <f>IF($A16164="","",IF(ISNUMBER($A16164),$A16164,IFERROR(DATEVALUE($A16164),"")))</f>
        <v/>
      </c>
      <c r="F16164" s="12">
        <f>IF($B16164="","",IF(ISNUMBER($B16164),HOUR($B16164)*2+MINUTE($B16164)/30,IFERROR(VALUE(LEFT($B16164,FIND(":",$B16164)-1))*2+VALUE(MID($B16164,FIND(":",$B16164)+1,2))/30,"")))</f>
        <v/>
      </c>
      <c r="G16164" s="12">
        <f>IF($E16164="","",IF(WEEKDAY($E16164,2)&lt;6,1,0))</f>
        <v/>
      </c>
      <c r="H16164" s="12">
        <f>IF(OR($E16164="",$F16164=""),"",IF(AND($G16164=1,$F16164&gt;='Working Hours'!$C$8,$F16164&lt;'Working Hours'!$C$9),1,0))</f>
        <v/>
      </c>
    </row>
    <row r="16165">
      <c r="A16165" s="11" t="n"/>
      <c r="B16165" s="11" t="n"/>
      <c r="C16165" s="11" t="n"/>
      <c r="E16165" s="12">
        <f>IF($A16165="","",IF(ISNUMBER($A16165),$A16165,IFERROR(DATEVALUE($A16165),"")))</f>
        <v/>
      </c>
      <c r="F16165" s="12">
        <f>IF($B16165="","",IF(ISNUMBER($B16165),HOUR($B16165)*2+MINUTE($B16165)/30,IFERROR(VALUE(LEFT($B16165,FIND(":",$B16165)-1))*2+VALUE(MID($B16165,FIND(":",$B16165)+1,2))/30,"")))</f>
        <v/>
      </c>
      <c r="G16165" s="12">
        <f>IF($E16165="","",IF(WEEKDAY($E16165,2)&lt;6,1,0))</f>
        <v/>
      </c>
      <c r="H16165" s="12">
        <f>IF(OR($E16165="",$F16165=""),"",IF(AND($G16165=1,$F16165&gt;='Working Hours'!$C$8,$F16165&lt;'Working Hours'!$C$9),1,0))</f>
        <v/>
      </c>
    </row>
    <row r="16166">
      <c r="A16166" s="11" t="n"/>
      <c r="B16166" s="11" t="n"/>
      <c r="C16166" s="11" t="n"/>
      <c r="E16166" s="12">
        <f>IF($A16166="","",IF(ISNUMBER($A16166),$A16166,IFERROR(DATEVALUE($A16166),"")))</f>
        <v/>
      </c>
      <c r="F16166" s="12">
        <f>IF($B16166="","",IF(ISNUMBER($B16166),HOUR($B16166)*2+MINUTE($B16166)/30,IFERROR(VALUE(LEFT($B16166,FIND(":",$B16166)-1))*2+VALUE(MID($B16166,FIND(":",$B16166)+1,2))/30,"")))</f>
        <v/>
      </c>
      <c r="G16166" s="12">
        <f>IF($E16166="","",IF(WEEKDAY($E16166,2)&lt;6,1,0))</f>
        <v/>
      </c>
      <c r="H16166" s="12">
        <f>IF(OR($E16166="",$F16166=""),"",IF(AND($G16166=1,$F16166&gt;='Working Hours'!$C$8,$F16166&lt;'Working Hours'!$C$9),1,0))</f>
        <v/>
      </c>
    </row>
    <row r="16167">
      <c r="A16167" s="11" t="n"/>
      <c r="B16167" s="11" t="n"/>
      <c r="C16167" s="11" t="n"/>
      <c r="E16167" s="12">
        <f>IF($A16167="","",IF(ISNUMBER($A16167),$A16167,IFERROR(DATEVALUE($A16167),"")))</f>
        <v/>
      </c>
      <c r="F16167" s="12">
        <f>IF($B16167="","",IF(ISNUMBER($B16167),HOUR($B16167)*2+MINUTE($B16167)/30,IFERROR(VALUE(LEFT($B16167,FIND(":",$B16167)-1))*2+VALUE(MID($B16167,FIND(":",$B16167)+1,2))/30,"")))</f>
        <v/>
      </c>
      <c r="G16167" s="12">
        <f>IF($E16167="","",IF(WEEKDAY($E16167,2)&lt;6,1,0))</f>
        <v/>
      </c>
      <c r="H16167" s="12">
        <f>IF(OR($E16167="",$F16167=""),"",IF(AND($G16167=1,$F16167&gt;='Working Hours'!$C$8,$F16167&lt;'Working Hours'!$C$9),1,0))</f>
        <v/>
      </c>
    </row>
    <row r="16168">
      <c r="A16168" s="11" t="n"/>
      <c r="B16168" s="11" t="n"/>
      <c r="C16168" s="11" t="n"/>
      <c r="E16168" s="12">
        <f>IF($A16168="","",IF(ISNUMBER($A16168),$A16168,IFERROR(DATEVALUE($A16168),"")))</f>
        <v/>
      </c>
      <c r="F16168" s="12">
        <f>IF($B16168="","",IF(ISNUMBER($B16168),HOUR($B16168)*2+MINUTE($B16168)/30,IFERROR(VALUE(LEFT($B16168,FIND(":",$B16168)-1))*2+VALUE(MID($B16168,FIND(":",$B16168)+1,2))/30,"")))</f>
        <v/>
      </c>
      <c r="G16168" s="12">
        <f>IF($E16168="","",IF(WEEKDAY($E16168,2)&lt;6,1,0))</f>
        <v/>
      </c>
      <c r="H16168" s="12">
        <f>IF(OR($E16168="",$F16168=""),"",IF(AND($G16168=1,$F16168&gt;='Working Hours'!$C$8,$F16168&lt;'Working Hours'!$C$9),1,0))</f>
        <v/>
      </c>
    </row>
    <row r="16169">
      <c r="A16169" s="11" t="n"/>
      <c r="B16169" s="11" t="n"/>
      <c r="C16169" s="11" t="n"/>
      <c r="E16169" s="12">
        <f>IF($A16169="","",IF(ISNUMBER($A16169),$A16169,IFERROR(DATEVALUE($A16169),"")))</f>
        <v/>
      </c>
      <c r="F16169" s="12">
        <f>IF($B16169="","",IF(ISNUMBER($B16169),HOUR($B16169)*2+MINUTE($B16169)/30,IFERROR(VALUE(LEFT($B16169,FIND(":",$B16169)-1))*2+VALUE(MID($B16169,FIND(":",$B16169)+1,2))/30,"")))</f>
        <v/>
      </c>
      <c r="G16169" s="12">
        <f>IF($E16169="","",IF(WEEKDAY($E16169,2)&lt;6,1,0))</f>
        <v/>
      </c>
      <c r="H16169" s="12">
        <f>IF(OR($E16169="",$F16169=""),"",IF(AND($G16169=1,$F16169&gt;='Working Hours'!$C$8,$F16169&lt;'Working Hours'!$C$9),1,0))</f>
        <v/>
      </c>
    </row>
    <row r="16170">
      <c r="A16170" s="11" t="n"/>
      <c r="B16170" s="11" t="n"/>
      <c r="C16170" s="11" t="n"/>
      <c r="E16170" s="12">
        <f>IF($A16170="","",IF(ISNUMBER($A16170),$A16170,IFERROR(DATEVALUE($A16170),"")))</f>
        <v/>
      </c>
      <c r="F16170" s="12">
        <f>IF($B16170="","",IF(ISNUMBER($B16170),HOUR($B16170)*2+MINUTE($B16170)/30,IFERROR(VALUE(LEFT($B16170,FIND(":",$B16170)-1))*2+VALUE(MID($B16170,FIND(":",$B16170)+1,2))/30,"")))</f>
        <v/>
      </c>
      <c r="G16170" s="12">
        <f>IF($E16170="","",IF(WEEKDAY($E16170,2)&lt;6,1,0))</f>
        <v/>
      </c>
      <c r="H16170" s="12">
        <f>IF(OR($E16170="",$F16170=""),"",IF(AND($G16170=1,$F16170&gt;='Working Hours'!$C$8,$F16170&lt;'Working Hours'!$C$9),1,0))</f>
        <v/>
      </c>
    </row>
    <row r="16171">
      <c r="A16171" s="11" t="n"/>
      <c r="B16171" s="11" t="n"/>
      <c r="C16171" s="11" t="n"/>
      <c r="E16171" s="12">
        <f>IF($A16171="","",IF(ISNUMBER($A16171),$A16171,IFERROR(DATEVALUE($A16171),"")))</f>
        <v/>
      </c>
      <c r="F16171" s="12">
        <f>IF($B16171="","",IF(ISNUMBER($B16171),HOUR($B16171)*2+MINUTE($B16171)/30,IFERROR(VALUE(LEFT($B16171,FIND(":",$B16171)-1))*2+VALUE(MID($B16171,FIND(":",$B16171)+1,2))/30,"")))</f>
        <v/>
      </c>
      <c r="G16171" s="12">
        <f>IF($E16171="","",IF(WEEKDAY($E16171,2)&lt;6,1,0))</f>
        <v/>
      </c>
      <c r="H16171" s="12">
        <f>IF(OR($E16171="",$F16171=""),"",IF(AND($G16171=1,$F16171&gt;='Working Hours'!$C$8,$F16171&lt;'Working Hours'!$C$9),1,0))</f>
        <v/>
      </c>
    </row>
    <row r="16172">
      <c r="A16172" s="11" t="n"/>
      <c r="B16172" s="11" t="n"/>
      <c r="C16172" s="11" t="n"/>
      <c r="E16172" s="12">
        <f>IF($A16172="","",IF(ISNUMBER($A16172),$A16172,IFERROR(DATEVALUE($A16172),"")))</f>
        <v/>
      </c>
      <c r="F16172" s="12">
        <f>IF($B16172="","",IF(ISNUMBER($B16172),HOUR($B16172)*2+MINUTE($B16172)/30,IFERROR(VALUE(LEFT($B16172,FIND(":",$B16172)-1))*2+VALUE(MID($B16172,FIND(":",$B16172)+1,2))/30,"")))</f>
        <v/>
      </c>
      <c r="G16172" s="12">
        <f>IF($E16172="","",IF(WEEKDAY($E16172,2)&lt;6,1,0))</f>
        <v/>
      </c>
      <c r="H16172" s="12">
        <f>IF(OR($E16172="",$F16172=""),"",IF(AND($G16172=1,$F16172&gt;='Working Hours'!$C$8,$F16172&lt;'Working Hours'!$C$9),1,0))</f>
        <v/>
      </c>
    </row>
    <row r="16173">
      <c r="A16173" s="11" t="n"/>
      <c r="B16173" s="11" t="n"/>
      <c r="C16173" s="11" t="n"/>
      <c r="E16173" s="12">
        <f>IF($A16173="","",IF(ISNUMBER($A16173),$A16173,IFERROR(DATEVALUE($A16173),"")))</f>
        <v/>
      </c>
      <c r="F16173" s="12">
        <f>IF($B16173="","",IF(ISNUMBER($B16173),HOUR($B16173)*2+MINUTE($B16173)/30,IFERROR(VALUE(LEFT($B16173,FIND(":",$B16173)-1))*2+VALUE(MID($B16173,FIND(":",$B16173)+1,2))/30,"")))</f>
        <v/>
      </c>
      <c r="G16173" s="12">
        <f>IF($E16173="","",IF(WEEKDAY($E16173,2)&lt;6,1,0))</f>
        <v/>
      </c>
      <c r="H16173" s="12">
        <f>IF(OR($E16173="",$F16173=""),"",IF(AND($G16173=1,$F16173&gt;='Working Hours'!$C$8,$F16173&lt;'Working Hours'!$C$9),1,0))</f>
        <v/>
      </c>
    </row>
    <row r="16174">
      <c r="A16174" s="11" t="n"/>
      <c r="B16174" s="11" t="n"/>
      <c r="C16174" s="11" t="n"/>
      <c r="E16174" s="12">
        <f>IF($A16174="","",IF(ISNUMBER($A16174),$A16174,IFERROR(DATEVALUE($A16174),"")))</f>
        <v/>
      </c>
      <c r="F16174" s="12">
        <f>IF($B16174="","",IF(ISNUMBER($B16174),HOUR($B16174)*2+MINUTE($B16174)/30,IFERROR(VALUE(LEFT($B16174,FIND(":",$B16174)-1))*2+VALUE(MID($B16174,FIND(":",$B16174)+1,2))/30,"")))</f>
        <v/>
      </c>
      <c r="G16174" s="12">
        <f>IF($E16174="","",IF(WEEKDAY($E16174,2)&lt;6,1,0))</f>
        <v/>
      </c>
      <c r="H16174" s="12">
        <f>IF(OR($E16174="",$F16174=""),"",IF(AND($G16174=1,$F16174&gt;='Working Hours'!$C$8,$F16174&lt;'Working Hours'!$C$9),1,0))</f>
        <v/>
      </c>
    </row>
    <row r="16175">
      <c r="A16175" s="11" t="n"/>
      <c r="B16175" s="11" t="n"/>
      <c r="C16175" s="11" t="n"/>
      <c r="E16175" s="12">
        <f>IF($A16175="","",IF(ISNUMBER($A16175),$A16175,IFERROR(DATEVALUE($A16175),"")))</f>
        <v/>
      </c>
      <c r="F16175" s="12">
        <f>IF($B16175="","",IF(ISNUMBER($B16175),HOUR($B16175)*2+MINUTE($B16175)/30,IFERROR(VALUE(LEFT($B16175,FIND(":",$B16175)-1))*2+VALUE(MID($B16175,FIND(":",$B16175)+1,2))/30,"")))</f>
        <v/>
      </c>
      <c r="G16175" s="12">
        <f>IF($E16175="","",IF(WEEKDAY($E16175,2)&lt;6,1,0))</f>
        <v/>
      </c>
      <c r="H16175" s="12">
        <f>IF(OR($E16175="",$F16175=""),"",IF(AND($G16175=1,$F16175&gt;='Working Hours'!$C$8,$F16175&lt;'Working Hours'!$C$9),1,0))</f>
        <v/>
      </c>
    </row>
    <row r="16176">
      <c r="A16176" s="11" t="n"/>
      <c r="B16176" s="11" t="n"/>
      <c r="C16176" s="11" t="n"/>
      <c r="E16176" s="12">
        <f>IF($A16176="","",IF(ISNUMBER($A16176),$A16176,IFERROR(DATEVALUE($A16176),"")))</f>
        <v/>
      </c>
      <c r="F16176" s="12">
        <f>IF($B16176="","",IF(ISNUMBER($B16176),HOUR($B16176)*2+MINUTE($B16176)/30,IFERROR(VALUE(LEFT($B16176,FIND(":",$B16176)-1))*2+VALUE(MID($B16176,FIND(":",$B16176)+1,2))/30,"")))</f>
        <v/>
      </c>
      <c r="G16176" s="12">
        <f>IF($E16176="","",IF(WEEKDAY($E16176,2)&lt;6,1,0))</f>
        <v/>
      </c>
      <c r="H16176" s="12">
        <f>IF(OR($E16176="",$F16176=""),"",IF(AND($G16176=1,$F16176&gt;='Working Hours'!$C$8,$F16176&lt;'Working Hours'!$C$9),1,0))</f>
        <v/>
      </c>
    </row>
    <row r="16177">
      <c r="A16177" s="11" t="n"/>
      <c r="B16177" s="11" t="n"/>
      <c r="C16177" s="11" t="n"/>
      <c r="E16177" s="12">
        <f>IF($A16177="","",IF(ISNUMBER($A16177),$A16177,IFERROR(DATEVALUE($A16177),"")))</f>
        <v/>
      </c>
      <c r="F16177" s="12">
        <f>IF($B16177="","",IF(ISNUMBER($B16177),HOUR($B16177)*2+MINUTE($B16177)/30,IFERROR(VALUE(LEFT($B16177,FIND(":",$B16177)-1))*2+VALUE(MID($B16177,FIND(":",$B16177)+1,2))/30,"")))</f>
        <v/>
      </c>
      <c r="G16177" s="12">
        <f>IF($E16177="","",IF(WEEKDAY($E16177,2)&lt;6,1,0))</f>
        <v/>
      </c>
      <c r="H16177" s="12">
        <f>IF(OR($E16177="",$F16177=""),"",IF(AND($G16177=1,$F16177&gt;='Working Hours'!$C$8,$F16177&lt;'Working Hours'!$C$9),1,0))</f>
        <v/>
      </c>
    </row>
    <row r="16178">
      <c r="A16178" s="11" t="n"/>
      <c r="B16178" s="11" t="n"/>
      <c r="C16178" s="11" t="n"/>
      <c r="E16178" s="12">
        <f>IF($A16178="","",IF(ISNUMBER($A16178),$A16178,IFERROR(DATEVALUE($A16178),"")))</f>
        <v/>
      </c>
      <c r="F16178" s="12">
        <f>IF($B16178="","",IF(ISNUMBER($B16178),HOUR($B16178)*2+MINUTE($B16178)/30,IFERROR(VALUE(LEFT($B16178,FIND(":",$B16178)-1))*2+VALUE(MID($B16178,FIND(":",$B16178)+1,2))/30,"")))</f>
        <v/>
      </c>
      <c r="G16178" s="12">
        <f>IF($E16178="","",IF(WEEKDAY($E16178,2)&lt;6,1,0))</f>
        <v/>
      </c>
      <c r="H16178" s="12">
        <f>IF(OR($E16178="",$F16178=""),"",IF(AND($G16178=1,$F16178&gt;='Working Hours'!$C$8,$F16178&lt;'Working Hours'!$C$9),1,0))</f>
        <v/>
      </c>
    </row>
    <row r="16179">
      <c r="A16179" s="11" t="n"/>
      <c r="B16179" s="11" t="n"/>
      <c r="C16179" s="11" t="n"/>
      <c r="E16179" s="12">
        <f>IF($A16179="","",IF(ISNUMBER($A16179),$A16179,IFERROR(DATEVALUE($A16179),"")))</f>
        <v/>
      </c>
      <c r="F16179" s="12">
        <f>IF($B16179="","",IF(ISNUMBER($B16179),HOUR($B16179)*2+MINUTE($B16179)/30,IFERROR(VALUE(LEFT($B16179,FIND(":",$B16179)-1))*2+VALUE(MID($B16179,FIND(":",$B16179)+1,2))/30,"")))</f>
        <v/>
      </c>
      <c r="G16179" s="12">
        <f>IF($E16179="","",IF(WEEKDAY($E16179,2)&lt;6,1,0))</f>
        <v/>
      </c>
      <c r="H16179" s="12">
        <f>IF(OR($E16179="",$F16179=""),"",IF(AND($G16179=1,$F16179&gt;='Working Hours'!$C$8,$F16179&lt;'Working Hours'!$C$9),1,0))</f>
        <v/>
      </c>
    </row>
    <row r="16180">
      <c r="A16180" s="11" t="n"/>
      <c r="B16180" s="11" t="n"/>
      <c r="C16180" s="11" t="n"/>
      <c r="E16180" s="12">
        <f>IF($A16180="","",IF(ISNUMBER($A16180),$A16180,IFERROR(DATEVALUE($A16180),"")))</f>
        <v/>
      </c>
      <c r="F16180" s="12">
        <f>IF($B16180="","",IF(ISNUMBER($B16180),HOUR($B16180)*2+MINUTE($B16180)/30,IFERROR(VALUE(LEFT($B16180,FIND(":",$B16180)-1))*2+VALUE(MID($B16180,FIND(":",$B16180)+1,2))/30,"")))</f>
        <v/>
      </c>
      <c r="G16180" s="12">
        <f>IF($E16180="","",IF(WEEKDAY($E16180,2)&lt;6,1,0))</f>
        <v/>
      </c>
      <c r="H16180" s="12">
        <f>IF(OR($E16180="",$F16180=""),"",IF(AND($G16180=1,$F16180&gt;='Working Hours'!$C$8,$F16180&lt;'Working Hours'!$C$9),1,0))</f>
        <v/>
      </c>
    </row>
    <row r="16181">
      <c r="A16181" s="11" t="n"/>
      <c r="B16181" s="11" t="n"/>
      <c r="C16181" s="11" t="n"/>
      <c r="E16181" s="12">
        <f>IF($A16181="","",IF(ISNUMBER($A16181),$A16181,IFERROR(DATEVALUE($A16181),"")))</f>
        <v/>
      </c>
      <c r="F16181" s="12">
        <f>IF($B16181="","",IF(ISNUMBER($B16181),HOUR($B16181)*2+MINUTE($B16181)/30,IFERROR(VALUE(LEFT($B16181,FIND(":",$B16181)-1))*2+VALUE(MID($B16181,FIND(":",$B16181)+1,2))/30,"")))</f>
        <v/>
      </c>
      <c r="G16181" s="12">
        <f>IF($E16181="","",IF(WEEKDAY($E16181,2)&lt;6,1,0))</f>
        <v/>
      </c>
      <c r="H16181" s="12">
        <f>IF(OR($E16181="",$F16181=""),"",IF(AND($G16181=1,$F16181&gt;='Working Hours'!$C$8,$F16181&lt;'Working Hours'!$C$9),1,0))</f>
        <v/>
      </c>
    </row>
    <row r="16182">
      <c r="A16182" s="11" t="n"/>
      <c r="B16182" s="11" t="n"/>
      <c r="C16182" s="11" t="n"/>
      <c r="E16182" s="12">
        <f>IF($A16182="","",IF(ISNUMBER($A16182),$A16182,IFERROR(DATEVALUE($A16182),"")))</f>
        <v/>
      </c>
      <c r="F16182" s="12">
        <f>IF($B16182="","",IF(ISNUMBER($B16182),HOUR($B16182)*2+MINUTE($B16182)/30,IFERROR(VALUE(LEFT($B16182,FIND(":",$B16182)-1))*2+VALUE(MID($B16182,FIND(":",$B16182)+1,2))/30,"")))</f>
        <v/>
      </c>
      <c r="G16182" s="12">
        <f>IF($E16182="","",IF(WEEKDAY($E16182,2)&lt;6,1,0))</f>
        <v/>
      </c>
      <c r="H16182" s="12">
        <f>IF(OR($E16182="",$F16182=""),"",IF(AND($G16182=1,$F16182&gt;='Working Hours'!$C$8,$F16182&lt;'Working Hours'!$C$9),1,0))</f>
        <v/>
      </c>
    </row>
    <row r="16183">
      <c r="A16183" s="11" t="n"/>
      <c r="B16183" s="11" t="n"/>
      <c r="C16183" s="11" t="n"/>
      <c r="E16183" s="12">
        <f>IF($A16183="","",IF(ISNUMBER($A16183),$A16183,IFERROR(DATEVALUE($A16183),"")))</f>
        <v/>
      </c>
      <c r="F16183" s="12">
        <f>IF($B16183="","",IF(ISNUMBER($B16183),HOUR($B16183)*2+MINUTE($B16183)/30,IFERROR(VALUE(LEFT($B16183,FIND(":",$B16183)-1))*2+VALUE(MID($B16183,FIND(":",$B16183)+1,2))/30,"")))</f>
        <v/>
      </c>
      <c r="G16183" s="12">
        <f>IF($E16183="","",IF(WEEKDAY($E16183,2)&lt;6,1,0))</f>
        <v/>
      </c>
      <c r="H16183" s="12">
        <f>IF(OR($E16183="",$F16183=""),"",IF(AND($G16183=1,$F16183&gt;='Working Hours'!$C$8,$F16183&lt;'Working Hours'!$C$9),1,0))</f>
        <v/>
      </c>
    </row>
    <row r="16184">
      <c r="A16184" s="11" t="n"/>
      <c r="B16184" s="11" t="n"/>
      <c r="C16184" s="11" t="n"/>
      <c r="E16184" s="12">
        <f>IF($A16184="","",IF(ISNUMBER($A16184),$A16184,IFERROR(DATEVALUE($A16184),"")))</f>
        <v/>
      </c>
      <c r="F16184" s="12">
        <f>IF($B16184="","",IF(ISNUMBER($B16184),HOUR($B16184)*2+MINUTE($B16184)/30,IFERROR(VALUE(LEFT($B16184,FIND(":",$B16184)-1))*2+VALUE(MID($B16184,FIND(":",$B16184)+1,2))/30,"")))</f>
        <v/>
      </c>
      <c r="G16184" s="12">
        <f>IF($E16184="","",IF(WEEKDAY($E16184,2)&lt;6,1,0))</f>
        <v/>
      </c>
      <c r="H16184" s="12">
        <f>IF(OR($E16184="",$F16184=""),"",IF(AND($G16184=1,$F16184&gt;='Working Hours'!$C$8,$F16184&lt;'Working Hours'!$C$9),1,0))</f>
        <v/>
      </c>
    </row>
    <row r="16185">
      <c r="A16185" s="11" t="n"/>
      <c r="B16185" s="11" t="n"/>
      <c r="C16185" s="11" t="n"/>
      <c r="E16185" s="12">
        <f>IF($A16185="","",IF(ISNUMBER($A16185),$A16185,IFERROR(DATEVALUE($A16185),"")))</f>
        <v/>
      </c>
      <c r="F16185" s="12">
        <f>IF($B16185="","",IF(ISNUMBER($B16185),HOUR($B16185)*2+MINUTE($B16185)/30,IFERROR(VALUE(LEFT($B16185,FIND(":",$B16185)-1))*2+VALUE(MID($B16185,FIND(":",$B16185)+1,2))/30,"")))</f>
        <v/>
      </c>
      <c r="G16185" s="12">
        <f>IF($E16185="","",IF(WEEKDAY($E16185,2)&lt;6,1,0))</f>
        <v/>
      </c>
      <c r="H16185" s="12">
        <f>IF(OR($E16185="",$F16185=""),"",IF(AND($G16185=1,$F16185&gt;='Working Hours'!$C$8,$F16185&lt;'Working Hours'!$C$9),1,0))</f>
        <v/>
      </c>
    </row>
    <row r="16186">
      <c r="A16186" s="11" t="n"/>
      <c r="B16186" s="11" t="n"/>
      <c r="C16186" s="11" t="n"/>
      <c r="E16186" s="12">
        <f>IF($A16186="","",IF(ISNUMBER($A16186),$A16186,IFERROR(DATEVALUE($A16186),"")))</f>
        <v/>
      </c>
      <c r="F16186" s="12">
        <f>IF($B16186="","",IF(ISNUMBER($B16186),HOUR($B16186)*2+MINUTE($B16186)/30,IFERROR(VALUE(LEFT($B16186,FIND(":",$B16186)-1))*2+VALUE(MID($B16186,FIND(":",$B16186)+1,2))/30,"")))</f>
        <v/>
      </c>
      <c r="G16186" s="12">
        <f>IF($E16186="","",IF(WEEKDAY($E16186,2)&lt;6,1,0))</f>
        <v/>
      </c>
      <c r="H16186" s="12">
        <f>IF(OR($E16186="",$F16186=""),"",IF(AND($G16186=1,$F16186&gt;='Working Hours'!$C$8,$F16186&lt;'Working Hours'!$C$9),1,0))</f>
        <v/>
      </c>
    </row>
    <row r="16187">
      <c r="A16187" s="11" t="n"/>
      <c r="B16187" s="11" t="n"/>
      <c r="C16187" s="11" t="n"/>
      <c r="E16187" s="12">
        <f>IF($A16187="","",IF(ISNUMBER($A16187),$A16187,IFERROR(DATEVALUE($A16187),"")))</f>
        <v/>
      </c>
      <c r="F16187" s="12">
        <f>IF($B16187="","",IF(ISNUMBER($B16187),HOUR($B16187)*2+MINUTE($B16187)/30,IFERROR(VALUE(LEFT($B16187,FIND(":",$B16187)-1))*2+VALUE(MID($B16187,FIND(":",$B16187)+1,2))/30,"")))</f>
        <v/>
      </c>
      <c r="G16187" s="12">
        <f>IF($E16187="","",IF(WEEKDAY($E16187,2)&lt;6,1,0))</f>
        <v/>
      </c>
      <c r="H16187" s="12">
        <f>IF(OR($E16187="",$F16187=""),"",IF(AND($G16187=1,$F16187&gt;='Working Hours'!$C$8,$F16187&lt;'Working Hours'!$C$9),1,0))</f>
        <v/>
      </c>
    </row>
    <row r="16188">
      <c r="A16188" s="11" t="n"/>
      <c r="B16188" s="11" t="n"/>
      <c r="C16188" s="11" t="n"/>
      <c r="E16188" s="12">
        <f>IF($A16188="","",IF(ISNUMBER($A16188),$A16188,IFERROR(DATEVALUE($A16188),"")))</f>
        <v/>
      </c>
      <c r="F16188" s="12">
        <f>IF($B16188="","",IF(ISNUMBER($B16188),HOUR($B16188)*2+MINUTE($B16188)/30,IFERROR(VALUE(LEFT($B16188,FIND(":",$B16188)-1))*2+VALUE(MID($B16188,FIND(":",$B16188)+1,2))/30,"")))</f>
        <v/>
      </c>
      <c r="G16188" s="12">
        <f>IF($E16188="","",IF(WEEKDAY($E16188,2)&lt;6,1,0))</f>
        <v/>
      </c>
      <c r="H16188" s="12">
        <f>IF(OR($E16188="",$F16188=""),"",IF(AND($G16188=1,$F16188&gt;='Working Hours'!$C$8,$F16188&lt;'Working Hours'!$C$9),1,0))</f>
        <v/>
      </c>
    </row>
    <row r="16189">
      <c r="A16189" s="11" t="n"/>
      <c r="B16189" s="11" t="n"/>
      <c r="C16189" s="11" t="n"/>
      <c r="E16189" s="12">
        <f>IF($A16189="","",IF(ISNUMBER($A16189),$A16189,IFERROR(DATEVALUE($A16189),"")))</f>
        <v/>
      </c>
      <c r="F16189" s="12">
        <f>IF($B16189="","",IF(ISNUMBER($B16189),HOUR($B16189)*2+MINUTE($B16189)/30,IFERROR(VALUE(LEFT($B16189,FIND(":",$B16189)-1))*2+VALUE(MID($B16189,FIND(":",$B16189)+1,2))/30,"")))</f>
        <v/>
      </c>
      <c r="G16189" s="12">
        <f>IF($E16189="","",IF(WEEKDAY($E16189,2)&lt;6,1,0))</f>
        <v/>
      </c>
      <c r="H16189" s="12">
        <f>IF(OR($E16189="",$F16189=""),"",IF(AND($G16189=1,$F16189&gt;='Working Hours'!$C$8,$F16189&lt;'Working Hours'!$C$9),1,0))</f>
        <v/>
      </c>
    </row>
    <row r="16190">
      <c r="A16190" s="11" t="n"/>
      <c r="B16190" s="11" t="n"/>
      <c r="C16190" s="11" t="n"/>
      <c r="E16190" s="12">
        <f>IF($A16190="","",IF(ISNUMBER($A16190),$A16190,IFERROR(DATEVALUE($A16190),"")))</f>
        <v/>
      </c>
      <c r="F16190" s="12">
        <f>IF($B16190="","",IF(ISNUMBER($B16190),HOUR($B16190)*2+MINUTE($B16190)/30,IFERROR(VALUE(LEFT($B16190,FIND(":",$B16190)-1))*2+VALUE(MID($B16190,FIND(":",$B16190)+1,2))/30,"")))</f>
        <v/>
      </c>
      <c r="G16190" s="12">
        <f>IF($E16190="","",IF(WEEKDAY($E16190,2)&lt;6,1,0))</f>
        <v/>
      </c>
      <c r="H16190" s="12">
        <f>IF(OR($E16190="",$F16190=""),"",IF(AND($G16190=1,$F16190&gt;='Working Hours'!$C$8,$F16190&lt;'Working Hours'!$C$9),1,0))</f>
        <v/>
      </c>
    </row>
    <row r="16191">
      <c r="A16191" s="11" t="n"/>
      <c r="B16191" s="11" t="n"/>
      <c r="C16191" s="11" t="n"/>
      <c r="E16191" s="12">
        <f>IF($A16191="","",IF(ISNUMBER($A16191),$A16191,IFERROR(DATEVALUE($A16191),"")))</f>
        <v/>
      </c>
      <c r="F16191" s="12">
        <f>IF($B16191="","",IF(ISNUMBER($B16191),HOUR($B16191)*2+MINUTE($B16191)/30,IFERROR(VALUE(LEFT($B16191,FIND(":",$B16191)-1))*2+VALUE(MID($B16191,FIND(":",$B16191)+1,2))/30,"")))</f>
        <v/>
      </c>
      <c r="G16191" s="12">
        <f>IF($E16191="","",IF(WEEKDAY($E16191,2)&lt;6,1,0))</f>
        <v/>
      </c>
      <c r="H16191" s="12">
        <f>IF(OR($E16191="",$F16191=""),"",IF(AND($G16191=1,$F16191&gt;='Working Hours'!$C$8,$F16191&lt;'Working Hours'!$C$9),1,0))</f>
        <v/>
      </c>
    </row>
    <row r="16192">
      <c r="A16192" s="11" t="n"/>
      <c r="B16192" s="11" t="n"/>
      <c r="C16192" s="11" t="n"/>
      <c r="E16192" s="12">
        <f>IF($A16192="","",IF(ISNUMBER($A16192),$A16192,IFERROR(DATEVALUE($A16192),"")))</f>
        <v/>
      </c>
      <c r="F16192" s="12">
        <f>IF($B16192="","",IF(ISNUMBER($B16192),HOUR($B16192)*2+MINUTE($B16192)/30,IFERROR(VALUE(LEFT($B16192,FIND(":",$B16192)-1))*2+VALUE(MID($B16192,FIND(":",$B16192)+1,2))/30,"")))</f>
        <v/>
      </c>
      <c r="G16192" s="12">
        <f>IF($E16192="","",IF(WEEKDAY($E16192,2)&lt;6,1,0))</f>
        <v/>
      </c>
      <c r="H16192" s="12">
        <f>IF(OR($E16192="",$F16192=""),"",IF(AND($G16192=1,$F16192&gt;='Working Hours'!$C$8,$F16192&lt;'Working Hours'!$C$9),1,0))</f>
        <v/>
      </c>
    </row>
    <row r="16193">
      <c r="A16193" s="11" t="n"/>
      <c r="B16193" s="11" t="n"/>
      <c r="C16193" s="11" t="n"/>
      <c r="E16193" s="12">
        <f>IF($A16193="","",IF(ISNUMBER($A16193),$A16193,IFERROR(DATEVALUE($A16193),"")))</f>
        <v/>
      </c>
      <c r="F16193" s="12">
        <f>IF($B16193="","",IF(ISNUMBER($B16193),HOUR($B16193)*2+MINUTE($B16193)/30,IFERROR(VALUE(LEFT($B16193,FIND(":",$B16193)-1))*2+VALUE(MID($B16193,FIND(":",$B16193)+1,2))/30,"")))</f>
        <v/>
      </c>
      <c r="G16193" s="12">
        <f>IF($E16193="","",IF(WEEKDAY($E16193,2)&lt;6,1,0))</f>
        <v/>
      </c>
      <c r="H16193" s="12">
        <f>IF(OR($E16193="",$F16193=""),"",IF(AND($G16193=1,$F16193&gt;='Working Hours'!$C$8,$F16193&lt;'Working Hours'!$C$9),1,0))</f>
        <v/>
      </c>
    </row>
    <row r="16194">
      <c r="A16194" s="11" t="n"/>
      <c r="B16194" s="11" t="n"/>
      <c r="C16194" s="11" t="n"/>
      <c r="E16194" s="12">
        <f>IF($A16194="","",IF(ISNUMBER($A16194),$A16194,IFERROR(DATEVALUE($A16194),"")))</f>
        <v/>
      </c>
      <c r="F16194" s="12">
        <f>IF($B16194="","",IF(ISNUMBER($B16194),HOUR($B16194)*2+MINUTE($B16194)/30,IFERROR(VALUE(LEFT($B16194,FIND(":",$B16194)-1))*2+VALUE(MID($B16194,FIND(":",$B16194)+1,2))/30,"")))</f>
        <v/>
      </c>
      <c r="G16194" s="12">
        <f>IF($E16194="","",IF(WEEKDAY($E16194,2)&lt;6,1,0))</f>
        <v/>
      </c>
      <c r="H16194" s="12">
        <f>IF(OR($E16194="",$F16194=""),"",IF(AND($G16194=1,$F16194&gt;='Working Hours'!$C$8,$F16194&lt;'Working Hours'!$C$9),1,0))</f>
        <v/>
      </c>
    </row>
    <row r="16195">
      <c r="A16195" s="11" t="n"/>
      <c r="B16195" s="11" t="n"/>
      <c r="C16195" s="11" t="n"/>
      <c r="E16195" s="12">
        <f>IF($A16195="","",IF(ISNUMBER($A16195),$A16195,IFERROR(DATEVALUE($A16195),"")))</f>
        <v/>
      </c>
      <c r="F16195" s="12">
        <f>IF($B16195="","",IF(ISNUMBER($B16195),HOUR($B16195)*2+MINUTE($B16195)/30,IFERROR(VALUE(LEFT($B16195,FIND(":",$B16195)-1))*2+VALUE(MID($B16195,FIND(":",$B16195)+1,2))/30,"")))</f>
        <v/>
      </c>
      <c r="G16195" s="12">
        <f>IF($E16195="","",IF(WEEKDAY($E16195,2)&lt;6,1,0))</f>
        <v/>
      </c>
      <c r="H16195" s="12">
        <f>IF(OR($E16195="",$F16195=""),"",IF(AND($G16195=1,$F16195&gt;='Working Hours'!$C$8,$F16195&lt;'Working Hours'!$C$9),1,0))</f>
        <v/>
      </c>
    </row>
    <row r="16196">
      <c r="A16196" s="11" t="n"/>
      <c r="B16196" s="11" t="n"/>
      <c r="C16196" s="11" t="n"/>
      <c r="E16196" s="12">
        <f>IF($A16196="","",IF(ISNUMBER($A16196),$A16196,IFERROR(DATEVALUE($A16196),"")))</f>
        <v/>
      </c>
      <c r="F16196" s="12">
        <f>IF($B16196="","",IF(ISNUMBER($B16196),HOUR($B16196)*2+MINUTE($B16196)/30,IFERROR(VALUE(LEFT($B16196,FIND(":",$B16196)-1))*2+VALUE(MID($B16196,FIND(":",$B16196)+1,2))/30,"")))</f>
        <v/>
      </c>
      <c r="G16196" s="12">
        <f>IF($E16196="","",IF(WEEKDAY($E16196,2)&lt;6,1,0))</f>
        <v/>
      </c>
      <c r="H16196" s="12">
        <f>IF(OR($E16196="",$F16196=""),"",IF(AND($G16196=1,$F16196&gt;='Working Hours'!$C$8,$F16196&lt;'Working Hours'!$C$9),1,0))</f>
        <v/>
      </c>
    </row>
    <row r="16197">
      <c r="A16197" s="11" t="n"/>
      <c r="B16197" s="11" t="n"/>
      <c r="C16197" s="11" t="n"/>
      <c r="E16197" s="12">
        <f>IF($A16197="","",IF(ISNUMBER($A16197),$A16197,IFERROR(DATEVALUE($A16197),"")))</f>
        <v/>
      </c>
      <c r="F16197" s="12">
        <f>IF($B16197="","",IF(ISNUMBER($B16197),HOUR($B16197)*2+MINUTE($B16197)/30,IFERROR(VALUE(LEFT($B16197,FIND(":",$B16197)-1))*2+VALUE(MID($B16197,FIND(":",$B16197)+1,2))/30,"")))</f>
        <v/>
      </c>
      <c r="G16197" s="12">
        <f>IF($E16197="","",IF(WEEKDAY($E16197,2)&lt;6,1,0))</f>
        <v/>
      </c>
      <c r="H16197" s="12">
        <f>IF(OR($E16197="",$F16197=""),"",IF(AND($G16197=1,$F16197&gt;='Working Hours'!$C$8,$F16197&lt;'Working Hours'!$C$9),1,0))</f>
        <v/>
      </c>
    </row>
    <row r="16198">
      <c r="A16198" s="11" t="n"/>
      <c r="B16198" s="11" t="n"/>
      <c r="C16198" s="11" t="n"/>
      <c r="E16198" s="12">
        <f>IF($A16198="","",IF(ISNUMBER($A16198),$A16198,IFERROR(DATEVALUE($A16198),"")))</f>
        <v/>
      </c>
      <c r="F16198" s="12">
        <f>IF($B16198="","",IF(ISNUMBER($B16198),HOUR($B16198)*2+MINUTE($B16198)/30,IFERROR(VALUE(LEFT($B16198,FIND(":",$B16198)-1))*2+VALUE(MID($B16198,FIND(":",$B16198)+1,2))/30,"")))</f>
        <v/>
      </c>
      <c r="G16198" s="12">
        <f>IF($E16198="","",IF(WEEKDAY($E16198,2)&lt;6,1,0))</f>
        <v/>
      </c>
      <c r="H16198" s="12">
        <f>IF(OR($E16198="",$F16198=""),"",IF(AND($G16198=1,$F16198&gt;='Working Hours'!$C$8,$F16198&lt;'Working Hours'!$C$9),1,0))</f>
        <v/>
      </c>
    </row>
    <row r="16199">
      <c r="A16199" s="11" t="n"/>
      <c r="B16199" s="11" t="n"/>
      <c r="C16199" s="11" t="n"/>
      <c r="E16199" s="12">
        <f>IF($A16199="","",IF(ISNUMBER($A16199),$A16199,IFERROR(DATEVALUE($A16199),"")))</f>
        <v/>
      </c>
      <c r="F16199" s="12">
        <f>IF($B16199="","",IF(ISNUMBER($B16199),HOUR($B16199)*2+MINUTE($B16199)/30,IFERROR(VALUE(LEFT($B16199,FIND(":",$B16199)-1))*2+VALUE(MID($B16199,FIND(":",$B16199)+1,2))/30,"")))</f>
        <v/>
      </c>
      <c r="G16199" s="12">
        <f>IF($E16199="","",IF(WEEKDAY($E16199,2)&lt;6,1,0))</f>
        <v/>
      </c>
      <c r="H16199" s="12">
        <f>IF(OR($E16199="",$F16199=""),"",IF(AND($G16199=1,$F16199&gt;='Working Hours'!$C$8,$F16199&lt;'Working Hours'!$C$9),1,0))</f>
        <v/>
      </c>
    </row>
    <row r="16200">
      <c r="A16200" s="11" t="n"/>
      <c r="B16200" s="11" t="n"/>
      <c r="C16200" s="11" t="n"/>
      <c r="E16200" s="12">
        <f>IF($A16200="","",IF(ISNUMBER($A16200),$A16200,IFERROR(DATEVALUE($A16200),"")))</f>
        <v/>
      </c>
      <c r="F16200" s="12">
        <f>IF($B16200="","",IF(ISNUMBER($B16200),HOUR($B16200)*2+MINUTE($B16200)/30,IFERROR(VALUE(LEFT($B16200,FIND(":",$B16200)-1))*2+VALUE(MID($B16200,FIND(":",$B16200)+1,2))/30,"")))</f>
        <v/>
      </c>
      <c r="G16200" s="12">
        <f>IF($E16200="","",IF(WEEKDAY($E16200,2)&lt;6,1,0))</f>
        <v/>
      </c>
      <c r="H16200" s="12">
        <f>IF(OR($E16200="",$F16200=""),"",IF(AND($G16200=1,$F16200&gt;='Working Hours'!$C$8,$F16200&lt;'Working Hours'!$C$9),1,0))</f>
        <v/>
      </c>
    </row>
    <row r="16201">
      <c r="A16201" s="11" t="n"/>
      <c r="B16201" s="11" t="n"/>
      <c r="C16201" s="11" t="n"/>
      <c r="E16201" s="12">
        <f>IF($A16201="","",IF(ISNUMBER($A16201),$A16201,IFERROR(DATEVALUE($A16201),"")))</f>
        <v/>
      </c>
      <c r="F16201" s="12">
        <f>IF($B16201="","",IF(ISNUMBER($B16201),HOUR($B16201)*2+MINUTE($B16201)/30,IFERROR(VALUE(LEFT($B16201,FIND(":",$B16201)-1))*2+VALUE(MID($B16201,FIND(":",$B16201)+1,2))/30,"")))</f>
        <v/>
      </c>
      <c r="G16201" s="12">
        <f>IF($E16201="","",IF(WEEKDAY($E16201,2)&lt;6,1,0))</f>
        <v/>
      </c>
      <c r="H16201" s="12">
        <f>IF(OR($E16201="",$F16201=""),"",IF(AND($G16201=1,$F16201&gt;='Working Hours'!$C$8,$F16201&lt;'Working Hours'!$C$9),1,0))</f>
        <v/>
      </c>
    </row>
    <row r="16202">
      <c r="A16202" s="11" t="n"/>
      <c r="B16202" s="11" t="n"/>
      <c r="C16202" s="11" t="n"/>
      <c r="E16202" s="12">
        <f>IF($A16202="","",IF(ISNUMBER($A16202),$A16202,IFERROR(DATEVALUE($A16202),"")))</f>
        <v/>
      </c>
      <c r="F16202" s="12">
        <f>IF($B16202="","",IF(ISNUMBER($B16202),HOUR($B16202)*2+MINUTE($B16202)/30,IFERROR(VALUE(LEFT($B16202,FIND(":",$B16202)-1))*2+VALUE(MID($B16202,FIND(":",$B16202)+1,2))/30,"")))</f>
        <v/>
      </c>
      <c r="G16202" s="12">
        <f>IF($E16202="","",IF(WEEKDAY($E16202,2)&lt;6,1,0))</f>
        <v/>
      </c>
      <c r="H16202" s="12">
        <f>IF(OR($E16202="",$F16202=""),"",IF(AND($G16202=1,$F16202&gt;='Working Hours'!$C$8,$F16202&lt;'Working Hours'!$C$9),1,0))</f>
        <v/>
      </c>
    </row>
    <row r="16203">
      <c r="A16203" s="11" t="n"/>
      <c r="B16203" s="11" t="n"/>
      <c r="C16203" s="11" t="n"/>
      <c r="E16203" s="12">
        <f>IF($A16203="","",IF(ISNUMBER($A16203),$A16203,IFERROR(DATEVALUE($A16203),"")))</f>
        <v/>
      </c>
      <c r="F16203" s="12">
        <f>IF($B16203="","",IF(ISNUMBER($B16203),HOUR($B16203)*2+MINUTE($B16203)/30,IFERROR(VALUE(LEFT($B16203,FIND(":",$B16203)-1))*2+VALUE(MID($B16203,FIND(":",$B16203)+1,2))/30,"")))</f>
        <v/>
      </c>
      <c r="G16203" s="12">
        <f>IF($E16203="","",IF(WEEKDAY($E16203,2)&lt;6,1,0))</f>
        <v/>
      </c>
      <c r="H16203" s="12">
        <f>IF(OR($E16203="",$F16203=""),"",IF(AND($G16203=1,$F16203&gt;='Working Hours'!$C$8,$F16203&lt;'Working Hours'!$C$9),1,0))</f>
        <v/>
      </c>
    </row>
    <row r="16204">
      <c r="A16204" s="11" t="n"/>
      <c r="B16204" s="11" t="n"/>
      <c r="C16204" s="11" t="n"/>
      <c r="E16204" s="12">
        <f>IF($A16204="","",IF(ISNUMBER($A16204),$A16204,IFERROR(DATEVALUE($A16204),"")))</f>
        <v/>
      </c>
      <c r="F16204" s="12">
        <f>IF($B16204="","",IF(ISNUMBER($B16204),HOUR($B16204)*2+MINUTE($B16204)/30,IFERROR(VALUE(LEFT($B16204,FIND(":",$B16204)-1))*2+VALUE(MID($B16204,FIND(":",$B16204)+1,2))/30,"")))</f>
        <v/>
      </c>
      <c r="G16204" s="12">
        <f>IF($E16204="","",IF(WEEKDAY($E16204,2)&lt;6,1,0))</f>
        <v/>
      </c>
      <c r="H16204" s="12">
        <f>IF(OR($E16204="",$F16204=""),"",IF(AND($G16204=1,$F16204&gt;='Working Hours'!$C$8,$F16204&lt;'Working Hours'!$C$9),1,0))</f>
        <v/>
      </c>
    </row>
    <row r="16205">
      <c r="A16205" s="11" t="n"/>
      <c r="B16205" s="11" t="n"/>
      <c r="C16205" s="11" t="n"/>
      <c r="E16205" s="12">
        <f>IF($A16205="","",IF(ISNUMBER($A16205),$A16205,IFERROR(DATEVALUE($A16205),"")))</f>
        <v/>
      </c>
      <c r="F16205" s="12">
        <f>IF($B16205="","",IF(ISNUMBER($B16205),HOUR($B16205)*2+MINUTE($B16205)/30,IFERROR(VALUE(LEFT($B16205,FIND(":",$B16205)-1))*2+VALUE(MID($B16205,FIND(":",$B16205)+1,2))/30,"")))</f>
        <v/>
      </c>
      <c r="G16205" s="12">
        <f>IF($E16205="","",IF(WEEKDAY($E16205,2)&lt;6,1,0))</f>
        <v/>
      </c>
      <c r="H16205" s="12">
        <f>IF(OR($E16205="",$F16205=""),"",IF(AND($G16205=1,$F16205&gt;='Working Hours'!$C$8,$F16205&lt;'Working Hours'!$C$9),1,0))</f>
        <v/>
      </c>
    </row>
    <row r="16206">
      <c r="A16206" s="11" t="n"/>
      <c r="B16206" s="11" t="n"/>
      <c r="C16206" s="11" t="n"/>
      <c r="E16206" s="12">
        <f>IF($A16206="","",IF(ISNUMBER($A16206),$A16206,IFERROR(DATEVALUE($A16206),"")))</f>
        <v/>
      </c>
      <c r="F16206" s="12">
        <f>IF($B16206="","",IF(ISNUMBER($B16206),HOUR($B16206)*2+MINUTE($B16206)/30,IFERROR(VALUE(LEFT($B16206,FIND(":",$B16206)-1))*2+VALUE(MID($B16206,FIND(":",$B16206)+1,2))/30,"")))</f>
        <v/>
      </c>
      <c r="G16206" s="12">
        <f>IF($E16206="","",IF(WEEKDAY($E16206,2)&lt;6,1,0))</f>
        <v/>
      </c>
      <c r="H16206" s="12">
        <f>IF(OR($E16206="",$F16206=""),"",IF(AND($G16206=1,$F16206&gt;='Working Hours'!$C$8,$F16206&lt;'Working Hours'!$C$9),1,0))</f>
        <v/>
      </c>
    </row>
    <row r="16207">
      <c r="A16207" s="11" t="n"/>
      <c r="B16207" s="11" t="n"/>
      <c r="C16207" s="11" t="n"/>
      <c r="E16207" s="12">
        <f>IF($A16207="","",IF(ISNUMBER($A16207),$A16207,IFERROR(DATEVALUE($A16207),"")))</f>
        <v/>
      </c>
      <c r="F16207" s="12">
        <f>IF($B16207="","",IF(ISNUMBER($B16207),HOUR($B16207)*2+MINUTE($B16207)/30,IFERROR(VALUE(LEFT($B16207,FIND(":",$B16207)-1))*2+VALUE(MID($B16207,FIND(":",$B16207)+1,2))/30,"")))</f>
        <v/>
      </c>
      <c r="G16207" s="12">
        <f>IF($E16207="","",IF(WEEKDAY($E16207,2)&lt;6,1,0))</f>
        <v/>
      </c>
      <c r="H16207" s="12">
        <f>IF(OR($E16207="",$F16207=""),"",IF(AND($G16207=1,$F16207&gt;='Working Hours'!$C$8,$F16207&lt;'Working Hours'!$C$9),1,0))</f>
        <v/>
      </c>
    </row>
    <row r="16208">
      <c r="A16208" s="11" t="n"/>
      <c r="B16208" s="11" t="n"/>
      <c r="C16208" s="11" t="n"/>
      <c r="E16208" s="12">
        <f>IF($A16208="","",IF(ISNUMBER($A16208),$A16208,IFERROR(DATEVALUE($A16208),"")))</f>
        <v/>
      </c>
      <c r="F16208" s="12">
        <f>IF($B16208="","",IF(ISNUMBER($B16208),HOUR($B16208)*2+MINUTE($B16208)/30,IFERROR(VALUE(LEFT($B16208,FIND(":",$B16208)-1))*2+VALUE(MID($B16208,FIND(":",$B16208)+1,2))/30,"")))</f>
        <v/>
      </c>
      <c r="G16208" s="12">
        <f>IF($E16208="","",IF(WEEKDAY($E16208,2)&lt;6,1,0))</f>
        <v/>
      </c>
      <c r="H16208" s="12">
        <f>IF(OR($E16208="",$F16208=""),"",IF(AND($G16208=1,$F16208&gt;='Working Hours'!$C$8,$F16208&lt;'Working Hours'!$C$9),1,0))</f>
        <v/>
      </c>
    </row>
    <row r="16209">
      <c r="A16209" s="11" t="n"/>
      <c r="B16209" s="11" t="n"/>
      <c r="C16209" s="11" t="n"/>
      <c r="E16209" s="12">
        <f>IF($A16209="","",IF(ISNUMBER($A16209),$A16209,IFERROR(DATEVALUE($A16209),"")))</f>
        <v/>
      </c>
      <c r="F16209" s="12">
        <f>IF($B16209="","",IF(ISNUMBER($B16209),HOUR($B16209)*2+MINUTE($B16209)/30,IFERROR(VALUE(LEFT($B16209,FIND(":",$B16209)-1))*2+VALUE(MID($B16209,FIND(":",$B16209)+1,2))/30,"")))</f>
        <v/>
      </c>
      <c r="G16209" s="12">
        <f>IF($E16209="","",IF(WEEKDAY($E16209,2)&lt;6,1,0))</f>
        <v/>
      </c>
      <c r="H16209" s="12">
        <f>IF(OR($E16209="",$F16209=""),"",IF(AND($G16209=1,$F16209&gt;='Working Hours'!$C$8,$F16209&lt;'Working Hours'!$C$9),1,0))</f>
        <v/>
      </c>
    </row>
    <row r="16210">
      <c r="A16210" s="11" t="n"/>
      <c r="B16210" s="11" t="n"/>
      <c r="C16210" s="11" t="n"/>
      <c r="E16210" s="12">
        <f>IF($A16210="","",IF(ISNUMBER($A16210),$A16210,IFERROR(DATEVALUE($A16210),"")))</f>
        <v/>
      </c>
      <c r="F16210" s="12">
        <f>IF($B16210="","",IF(ISNUMBER($B16210),HOUR($B16210)*2+MINUTE($B16210)/30,IFERROR(VALUE(LEFT($B16210,FIND(":",$B16210)-1))*2+VALUE(MID($B16210,FIND(":",$B16210)+1,2))/30,"")))</f>
        <v/>
      </c>
      <c r="G16210" s="12">
        <f>IF($E16210="","",IF(WEEKDAY($E16210,2)&lt;6,1,0))</f>
        <v/>
      </c>
      <c r="H16210" s="12">
        <f>IF(OR($E16210="",$F16210=""),"",IF(AND($G16210=1,$F16210&gt;='Working Hours'!$C$8,$F16210&lt;'Working Hours'!$C$9),1,0))</f>
        <v/>
      </c>
    </row>
    <row r="16211">
      <c r="A16211" s="11" t="n"/>
      <c r="B16211" s="11" t="n"/>
      <c r="C16211" s="11" t="n"/>
      <c r="E16211" s="12">
        <f>IF($A16211="","",IF(ISNUMBER($A16211),$A16211,IFERROR(DATEVALUE($A16211),"")))</f>
        <v/>
      </c>
      <c r="F16211" s="12">
        <f>IF($B16211="","",IF(ISNUMBER($B16211),HOUR($B16211)*2+MINUTE($B16211)/30,IFERROR(VALUE(LEFT($B16211,FIND(":",$B16211)-1))*2+VALUE(MID($B16211,FIND(":",$B16211)+1,2))/30,"")))</f>
        <v/>
      </c>
      <c r="G16211" s="12">
        <f>IF($E16211="","",IF(WEEKDAY($E16211,2)&lt;6,1,0))</f>
        <v/>
      </c>
      <c r="H16211" s="12">
        <f>IF(OR($E16211="",$F16211=""),"",IF(AND($G16211=1,$F16211&gt;='Working Hours'!$C$8,$F16211&lt;'Working Hours'!$C$9),1,0))</f>
        <v/>
      </c>
    </row>
    <row r="16212">
      <c r="A16212" s="11" t="n"/>
      <c r="B16212" s="11" t="n"/>
      <c r="C16212" s="11" t="n"/>
      <c r="E16212" s="12">
        <f>IF($A16212="","",IF(ISNUMBER($A16212),$A16212,IFERROR(DATEVALUE($A16212),"")))</f>
        <v/>
      </c>
      <c r="F16212" s="12">
        <f>IF($B16212="","",IF(ISNUMBER($B16212),HOUR($B16212)*2+MINUTE($B16212)/30,IFERROR(VALUE(LEFT($B16212,FIND(":",$B16212)-1))*2+VALUE(MID($B16212,FIND(":",$B16212)+1,2))/30,"")))</f>
        <v/>
      </c>
      <c r="G16212" s="12">
        <f>IF($E16212="","",IF(WEEKDAY($E16212,2)&lt;6,1,0))</f>
        <v/>
      </c>
      <c r="H16212" s="12">
        <f>IF(OR($E16212="",$F16212=""),"",IF(AND($G16212=1,$F16212&gt;='Working Hours'!$C$8,$F16212&lt;'Working Hours'!$C$9),1,0))</f>
        <v/>
      </c>
    </row>
    <row r="16213">
      <c r="A16213" s="11" t="n"/>
      <c r="B16213" s="11" t="n"/>
      <c r="C16213" s="11" t="n"/>
      <c r="E16213" s="12">
        <f>IF($A16213="","",IF(ISNUMBER($A16213),$A16213,IFERROR(DATEVALUE($A16213),"")))</f>
        <v/>
      </c>
      <c r="F16213" s="12">
        <f>IF($B16213="","",IF(ISNUMBER($B16213),HOUR($B16213)*2+MINUTE($B16213)/30,IFERROR(VALUE(LEFT($B16213,FIND(":",$B16213)-1))*2+VALUE(MID($B16213,FIND(":",$B16213)+1,2))/30,"")))</f>
        <v/>
      </c>
      <c r="G16213" s="12">
        <f>IF($E16213="","",IF(WEEKDAY($E16213,2)&lt;6,1,0))</f>
        <v/>
      </c>
      <c r="H16213" s="12">
        <f>IF(OR($E16213="",$F16213=""),"",IF(AND($G16213=1,$F16213&gt;='Working Hours'!$C$8,$F16213&lt;'Working Hours'!$C$9),1,0))</f>
        <v/>
      </c>
    </row>
    <row r="16214">
      <c r="A16214" s="11" t="n"/>
      <c r="B16214" s="11" t="n"/>
      <c r="C16214" s="11" t="n"/>
      <c r="E16214" s="12">
        <f>IF($A16214="","",IF(ISNUMBER($A16214),$A16214,IFERROR(DATEVALUE($A16214),"")))</f>
        <v/>
      </c>
      <c r="F16214" s="12">
        <f>IF($B16214="","",IF(ISNUMBER($B16214),HOUR($B16214)*2+MINUTE($B16214)/30,IFERROR(VALUE(LEFT($B16214,FIND(":",$B16214)-1))*2+VALUE(MID($B16214,FIND(":",$B16214)+1,2))/30,"")))</f>
        <v/>
      </c>
      <c r="G16214" s="12">
        <f>IF($E16214="","",IF(WEEKDAY($E16214,2)&lt;6,1,0))</f>
        <v/>
      </c>
      <c r="H16214" s="12">
        <f>IF(OR($E16214="",$F16214=""),"",IF(AND($G16214=1,$F16214&gt;='Working Hours'!$C$8,$F16214&lt;'Working Hours'!$C$9),1,0))</f>
        <v/>
      </c>
    </row>
    <row r="16215">
      <c r="A16215" s="11" t="n"/>
      <c r="B16215" s="11" t="n"/>
      <c r="C16215" s="11" t="n"/>
      <c r="E16215" s="12">
        <f>IF($A16215="","",IF(ISNUMBER($A16215),$A16215,IFERROR(DATEVALUE($A16215),"")))</f>
        <v/>
      </c>
      <c r="F16215" s="12">
        <f>IF($B16215="","",IF(ISNUMBER($B16215),HOUR($B16215)*2+MINUTE($B16215)/30,IFERROR(VALUE(LEFT($B16215,FIND(":",$B16215)-1))*2+VALUE(MID($B16215,FIND(":",$B16215)+1,2))/30,"")))</f>
        <v/>
      </c>
      <c r="G16215" s="12">
        <f>IF($E16215="","",IF(WEEKDAY($E16215,2)&lt;6,1,0))</f>
        <v/>
      </c>
      <c r="H16215" s="12">
        <f>IF(OR($E16215="",$F16215=""),"",IF(AND($G16215=1,$F16215&gt;='Working Hours'!$C$8,$F16215&lt;'Working Hours'!$C$9),1,0))</f>
        <v/>
      </c>
    </row>
    <row r="16216">
      <c r="A16216" s="11" t="n"/>
      <c r="B16216" s="11" t="n"/>
      <c r="C16216" s="11" t="n"/>
      <c r="E16216" s="12">
        <f>IF($A16216="","",IF(ISNUMBER($A16216),$A16216,IFERROR(DATEVALUE($A16216),"")))</f>
        <v/>
      </c>
      <c r="F16216" s="12">
        <f>IF($B16216="","",IF(ISNUMBER($B16216),HOUR($B16216)*2+MINUTE($B16216)/30,IFERROR(VALUE(LEFT($B16216,FIND(":",$B16216)-1))*2+VALUE(MID($B16216,FIND(":",$B16216)+1,2))/30,"")))</f>
        <v/>
      </c>
      <c r="G16216" s="12">
        <f>IF($E16216="","",IF(WEEKDAY($E16216,2)&lt;6,1,0))</f>
        <v/>
      </c>
      <c r="H16216" s="12">
        <f>IF(OR($E16216="",$F16216=""),"",IF(AND($G16216=1,$F16216&gt;='Working Hours'!$C$8,$F16216&lt;'Working Hours'!$C$9),1,0))</f>
        <v/>
      </c>
    </row>
    <row r="16217">
      <c r="A16217" s="11" t="n"/>
      <c r="B16217" s="11" t="n"/>
      <c r="C16217" s="11" t="n"/>
      <c r="E16217" s="12">
        <f>IF($A16217="","",IF(ISNUMBER($A16217),$A16217,IFERROR(DATEVALUE($A16217),"")))</f>
        <v/>
      </c>
      <c r="F16217" s="12">
        <f>IF($B16217="","",IF(ISNUMBER($B16217),HOUR($B16217)*2+MINUTE($B16217)/30,IFERROR(VALUE(LEFT($B16217,FIND(":",$B16217)-1))*2+VALUE(MID($B16217,FIND(":",$B16217)+1,2))/30,"")))</f>
        <v/>
      </c>
      <c r="G16217" s="12">
        <f>IF($E16217="","",IF(WEEKDAY($E16217,2)&lt;6,1,0))</f>
        <v/>
      </c>
      <c r="H16217" s="12">
        <f>IF(OR($E16217="",$F16217=""),"",IF(AND($G16217=1,$F16217&gt;='Working Hours'!$C$8,$F16217&lt;'Working Hours'!$C$9),1,0))</f>
        <v/>
      </c>
    </row>
    <row r="16218">
      <c r="A16218" s="11" t="n"/>
      <c r="B16218" s="11" t="n"/>
      <c r="C16218" s="11" t="n"/>
      <c r="E16218" s="12">
        <f>IF($A16218="","",IF(ISNUMBER($A16218),$A16218,IFERROR(DATEVALUE($A16218),"")))</f>
        <v/>
      </c>
      <c r="F16218" s="12">
        <f>IF($B16218="","",IF(ISNUMBER($B16218),HOUR($B16218)*2+MINUTE($B16218)/30,IFERROR(VALUE(LEFT($B16218,FIND(":",$B16218)-1))*2+VALUE(MID($B16218,FIND(":",$B16218)+1,2))/30,"")))</f>
        <v/>
      </c>
      <c r="G16218" s="12">
        <f>IF($E16218="","",IF(WEEKDAY($E16218,2)&lt;6,1,0))</f>
        <v/>
      </c>
      <c r="H16218" s="12">
        <f>IF(OR($E16218="",$F16218=""),"",IF(AND($G16218=1,$F16218&gt;='Working Hours'!$C$8,$F16218&lt;'Working Hours'!$C$9),1,0))</f>
        <v/>
      </c>
    </row>
    <row r="16219">
      <c r="A16219" s="11" t="n"/>
      <c r="B16219" s="11" t="n"/>
      <c r="C16219" s="11" t="n"/>
      <c r="E16219" s="12">
        <f>IF($A16219="","",IF(ISNUMBER($A16219),$A16219,IFERROR(DATEVALUE($A16219),"")))</f>
        <v/>
      </c>
      <c r="F16219" s="12">
        <f>IF($B16219="","",IF(ISNUMBER($B16219),HOUR($B16219)*2+MINUTE($B16219)/30,IFERROR(VALUE(LEFT($B16219,FIND(":",$B16219)-1))*2+VALUE(MID($B16219,FIND(":",$B16219)+1,2))/30,"")))</f>
        <v/>
      </c>
      <c r="G16219" s="12">
        <f>IF($E16219="","",IF(WEEKDAY($E16219,2)&lt;6,1,0))</f>
        <v/>
      </c>
      <c r="H16219" s="12">
        <f>IF(OR($E16219="",$F16219=""),"",IF(AND($G16219=1,$F16219&gt;='Working Hours'!$C$8,$F16219&lt;'Working Hours'!$C$9),1,0))</f>
        <v/>
      </c>
    </row>
    <row r="16220">
      <c r="A16220" s="11" t="n"/>
      <c r="B16220" s="11" t="n"/>
      <c r="C16220" s="11" t="n"/>
      <c r="E16220" s="12">
        <f>IF($A16220="","",IF(ISNUMBER($A16220),$A16220,IFERROR(DATEVALUE($A16220),"")))</f>
        <v/>
      </c>
      <c r="F16220" s="12">
        <f>IF($B16220="","",IF(ISNUMBER($B16220),HOUR($B16220)*2+MINUTE($B16220)/30,IFERROR(VALUE(LEFT($B16220,FIND(":",$B16220)-1))*2+VALUE(MID($B16220,FIND(":",$B16220)+1,2))/30,"")))</f>
        <v/>
      </c>
      <c r="G16220" s="12">
        <f>IF($E16220="","",IF(WEEKDAY($E16220,2)&lt;6,1,0))</f>
        <v/>
      </c>
      <c r="H16220" s="12">
        <f>IF(OR($E16220="",$F16220=""),"",IF(AND($G16220=1,$F16220&gt;='Working Hours'!$C$8,$F16220&lt;'Working Hours'!$C$9),1,0))</f>
        <v/>
      </c>
    </row>
    <row r="16221">
      <c r="A16221" s="11" t="n"/>
      <c r="B16221" s="11" t="n"/>
      <c r="C16221" s="11" t="n"/>
      <c r="E16221" s="12">
        <f>IF($A16221="","",IF(ISNUMBER($A16221),$A16221,IFERROR(DATEVALUE($A16221),"")))</f>
        <v/>
      </c>
      <c r="F16221" s="12">
        <f>IF($B16221="","",IF(ISNUMBER($B16221),HOUR($B16221)*2+MINUTE($B16221)/30,IFERROR(VALUE(LEFT($B16221,FIND(":",$B16221)-1))*2+VALUE(MID($B16221,FIND(":",$B16221)+1,2))/30,"")))</f>
        <v/>
      </c>
      <c r="G16221" s="12">
        <f>IF($E16221="","",IF(WEEKDAY($E16221,2)&lt;6,1,0))</f>
        <v/>
      </c>
      <c r="H16221" s="12">
        <f>IF(OR($E16221="",$F16221=""),"",IF(AND($G16221=1,$F16221&gt;='Working Hours'!$C$8,$F16221&lt;'Working Hours'!$C$9),1,0))</f>
        <v/>
      </c>
    </row>
    <row r="16222">
      <c r="A16222" s="11" t="n"/>
      <c r="B16222" s="11" t="n"/>
      <c r="C16222" s="11" t="n"/>
      <c r="E16222" s="12">
        <f>IF($A16222="","",IF(ISNUMBER($A16222),$A16222,IFERROR(DATEVALUE($A16222),"")))</f>
        <v/>
      </c>
      <c r="F16222" s="12">
        <f>IF($B16222="","",IF(ISNUMBER($B16222),HOUR($B16222)*2+MINUTE($B16222)/30,IFERROR(VALUE(LEFT($B16222,FIND(":",$B16222)-1))*2+VALUE(MID($B16222,FIND(":",$B16222)+1,2))/30,"")))</f>
        <v/>
      </c>
      <c r="G16222" s="12">
        <f>IF($E16222="","",IF(WEEKDAY($E16222,2)&lt;6,1,0))</f>
        <v/>
      </c>
      <c r="H16222" s="12">
        <f>IF(OR($E16222="",$F16222=""),"",IF(AND($G16222=1,$F16222&gt;='Working Hours'!$C$8,$F16222&lt;'Working Hours'!$C$9),1,0))</f>
        <v/>
      </c>
    </row>
    <row r="16223">
      <c r="A16223" s="11" t="n"/>
      <c r="B16223" s="11" t="n"/>
      <c r="C16223" s="11" t="n"/>
      <c r="E16223" s="12">
        <f>IF($A16223="","",IF(ISNUMBER($A16223),$A16223,IFERROR(DATEVALUE($A16223),"")))</f>
        <v/>
      </c>
      <c r="F16223" s="12">
        <f>IF($B16223="","",IF(ISNUMBER($B16223),HOUR($B16223)*2+MINUTE($B16223)/30,IFERROR(VALUE(LEFT($B16223,FIND(":",$B16223)-1))*2+VALUE(MID($B16223,FIND(":",$B16223)+1,2))/30,"")))</f>
        <v/>
      </c>
      <c r="G16223" s="12">
        <f>IF($E16223="","",IF(WEEKDAY($E16223,2)&lt;6,1,0))</f>
        <v/>
      </c>
      <c r="H16223" s="12">
        <f>IF(OR($E16223="",$F16223=""),"",IF(AND($G16223=1,$F16223&gt;='Working Hours'!$C$8,$F16223&lt;'Working Hours'!$C$9),1,0))</f>
        <v/>
      </c>
    </row>
    <row r="16224">
      <c r="A16224" s="11" t="n"/>
      <c r="B16224" s="11" t="n"/>
      <c r="C16224" s="11" t="n"/>
      <c r="E16224" s="12">
        <f>IF($A16224="","",IF(ISNUMBER($A16224),$A16224,IFERROR(DATEVALUE($A16224),"")))</f>
        <v/>
      </c>
      <c r="F16224" s="12">
        <f>IF($B16224="","",IF(ISNUMBER($B16224),HOUR($B16224)*2+MINUTE($B16224)/30,IFERROR(VALUE(LEFT($B16224,FIND(":",$B16224)-1))*2+VALUE(MID($B16224,FIND(":",$B16224)+1,2))/30,"")))</f>
        <v/>
      </c>
      <c r="G16224" s="12">
        <f>IF($E16224="","",IF(WEEKDAY($E16224,2)&lt;6,1,0))</f>
        <v/>
      </c>
      <c r="H16224" s="12">
        <f>IF(OR($E16224="",$F16224=""),"",IF(AND($G16224=1,$F16224&gt;='Working Hours'!$C$8,$F16224&lt;'Working Hours'!$C$9),1,0))</f>
        <v/>
      </c>
    </row>
    <row r="16225">
      <c r="A16225" s="11" t="n"/>
      <c r="B16225" s="11" t="n"/>
      <c r="C16225" s="11" t="n"/>
      <c r="E16225" s="12">
        <f>IF($A16225="","",IF(ISNUMBER($A16225),$A16225,IFERROR(DATEVALUE($A16225),"")))</f>
        <v/>
      </c>
      <c r="F16225" s="12">
        <f>IF($B16225="","",IF(ISNUMBER($B16225),HOUR($B16225)*2+MINUTE($B16225)/30,IFERROR(VALUE(LEFT($B16225,FIND(":",$B16225)-1))*2+VALUE(MID($B16225,FIND(":",$B16225)+1,2))/30,"")))</f>
        <v/>
      </c>
      <c r="G16225" s="12">
        <f>IF($E16225="","",IF(WEEKDAY($E16225,2)&lt;6,1,0))</f>
        <v/>
      </c>
      <c r="H16225" s="12">
        <f>IF(OR($E16225="",$F16225=""),"",IF(AND($G16225=1,$F16225&gt;='Working Hours'!$C$8,$F16225&lt;'Working Hours'!$C$9),1,0))</f>
        <v/>
      </c>
    </row>
    <row r="16226">
      <c r="A16226" s="11" t="n"/>
      <c r="B16226" s="11" t="n"/>
      <c r="C16226" s="11" t="n"/>
      <c r="E16226" s="12">
        <f>IF($A16226="","",IF(ISNUMBER($A16226),$A16226,IFERROR(DATEVALUE($A16226),"")))</f>
        <v/>
      </c>
      <c r="F16226" s="12">
        <f>IF($B16226="","",IF(ISNUMBER($B16226),HOUR($B16226)*2+MINUTE($B16226)/30,IFERROR(VALUE(LEFT($B16226,FIND(":",$B16226)-1))*2+VALUE(MID($B16226,FIND(":",$B16226)+1,2))/30,"")))</f>
        <v/>
      </c>
      <c r="G16226" s="12">
        <f>IF($E16226="","",IF(WEEKDAY($E16226,2)&lt;6,1,0))</f>
        <v/>
      </c>
      <c r="H16226" s="12">
        <f>IF(OR($E16226="",$F16226=""),"",IF(AND($G16226=1,$F16226&gt;='Working Hours'!$C$8,$F16226&lt;'Working Hours'!$C$9),1,0))</f>
        <v/>
      </c>
    </row>
    <row r="16227">
      <c r="A16227" s="11" t="n"/>
      <c r="B16227" s="11" t="n"/>
      <c r="C16227" s="11" t="n"/>
      <c r="E16227" s="12">
        <f>IF($A16227="","",IF(ISNUMBER($A16227),$A16227,IFERROR(DATEVALUE($A16227),"")))</f>
        <v/>
      </c>
      <c r="F16227" s="12">
        <f>IF($B16227="","",IF(ISNUMBER($B16227),HOUR($B16227)*2+MINUTE($B16227)/30,IFERROR(VALUE(LEFT($B16227,FIND(":",$B16227)-1))*2+VALUE(MID($B16227,FIND(":",$B16227)+1,2))/30,"")))</f>
        <v/>
      </c>
      <c r="G16227" s="12">
        <f>IF($E16227="","",IF(WEEKDAY($E16227,2)&lt;6,1,0))</f>
        <v/>
      </c>
      <c r="H16227" s="12">
        <f>IF(OR($E16227="",$F16227=""),"",IF(AND($G16227=1,$F16227&gt;='Working Hours'!$C$8,$F16227&lt;'Working Hours'!$C$9),1,0))</f>
        <v/>
      </c>
    </row>
    <row r="16228">
      <c r="A16228" s="11" t="n"/>
      <c r="B16228" s="11" t="n"/>
      <c r="C16228" s="11" t="n"/>
      <c r="E16228" s="12">
        <f>IF($A16228="","",IF(ISNUMBER($A16228),$A16228,IFERROR(DATEVALUE($A16228),"")))</f>
        <v/>
      </c>
      <c r="F16228" s="12">
        <f>IF($B16228="","",IF(ISNUMBER($B16228),HOUR($B16228)*2+MINUTE($B16228)/30,IFERROR(VALUE(LEFT($B16228,FIND(":",$B16228)-1))*2+VALUE(MID($B16228,FIND(":",$B16228)+1,2))/30,"")))</f>
        <v/>
      </c>
      <c r="G16228" s="12">
        <f>IF($E16228="","",IF(WEEKDAY($E16228,2)&lt;6,1,0))</f>
        <v/>
      </c>
      <c r="H16228" s="12">
        <f>IF(OR($E16228="",$F16228=""),"",IF(AND($G16228=1,$F16228&gt;='Working Hours'!$C$8,$F16228&lt;'Working Hours'!$C$9),1,0))</f>
        <v/>
      </c>
    </row>
    <row r="16229">
      <c r="A16229" s="11" t="n"/>
      <c r="B16229" s="11" t="n"/>
      <c r="C16229" s="11" t="n"/>
      <c r="E16229" s="12">
        <f>IF($A16229="","",IF(ISNUMBER($A16229),$A16229,IFERROR(DATEVALUE($A16229),"")))</f>
        <v/>
      </c>
      <c r="F16229" s="12">
        <f>IF($B16229="","",IF(ISNUMBER($B16229),HOUR($B16229)*2+MINUTE($B16229)/30,IFERROR(VALUE(LEFT($B16229,FIND(":",$B16229)-1))*2+VALUE(MID($B16229,FIND(":",$B16229)+1,2))/30,"")))</f>
        <v/>
      </c>
      <c r="G16229" s="12">
        <f>IF($E16229="","",IF(WEEKDAY($E16229,2)&lt;6,1,0))</f>
        <v/>
      </c>
      <c r="H16229" s="12">
        <f>IF(OR($E16229="",$F16229=""),"",IF(AND($G16229=1,$F16229&gt;='Working Hours'!$C$8,$F16229&lt;'Working Hours'!$C$9),1,0))</f>
        <v/>
      </c>
    </row>
    <row r="16230">
      <c r="A16230" s="11" t="n"/>
      <c r="B16230" s="11" t="n"/>
      <c r="C16230" s="11" t="n"/>
      <c r="E16230" s="12">
        <f>IF($A16230="","",IF(ISNUMBER($A16230),$A16230,IFERROR(DATEVALUE($A16230),"")))</f>
        <v/>
      </c>
      <c r="F16230" s="12">
        <f>IF($B16230="","",IF(ISNUMBER($B16230),HOUR($B16230)*2+MINUTE($B16230)/30,IFERROR(VALUE(LEFT($B16230,FIND(":",$B16230)-1))*2+VALUE(MID($B16230,FIND(":",$B16230)+1,2))/30,"")))</f>
        <v/>
      </c>
      <c r="G16230" s="12">
        <f>IF($E16230="","",IF(WEEKDAY($E16230,2)&lt;6,1,0))</f>
        <v/>
      </c>
      <c r="H16230" s="12">
        <f>IF(OR($E16230="",$F16230=""),"",IF(AND($G16230=1,$F16230&gt;='Working Hours'!$C$8,$F16230&lt;'Working Hours'!$C$9),1,0))</f>
        <v/>
      </c>
    </row>
    <row r="16231">
      <c r="A16231" s="11" t="n"/>
      <c r="B16231" s="11" t="n"/>
      <c r="C16231" s="11" t="n"/>
      <c r="E16231" s="12">
        <f>IF($A16231="","",IF(ISNUMBER($A16231),$A16231,IFERROR(DATEVALUE($A16231),"")))</f>
        <v/>
      </c>
      <c r="F16231" s="12">
        <f>IF($B16231="","",IF(ISNUMBER($B16231),HOUR($B16231)*2+MINUTE($B16231)/30,IFERROR(VALUE(LEFT($B16231,FIND(":",$B16231)-1))*2+VALUE(MID($B16231,FIND(":",$B16231)+1,2))/30,"")))</f>
        <v/>
      </c>
      <c r="G16231" s="12">
        <f>IF($E16231="","",IF(WEEKDAY($E16231,2)&lt;6,1,0))</f>
        <v/>
      </c>
      <c r="H16231" s="12">
        <f>IF(OR($E16231="",$F16231=""),"",IF(AND($G16231=1,$F16231&gt;='Working Hours'!$C$8,$F16231&lt;'Working Hours'!$C$9),1,0))</f>
        <v/>
      </c>
    </row>
    <row r="16232">
      <c r="A16232" s="11" t="n"/>
      <c r="B16232" s="11" t="n"/>
      <c r="C16232" s="11" t="n"/>
      <c r="E16232" s="12">
        <f>IF($A16232="","",IF(ISNUMBER($A16232),$A16232,IFERROR(DATEVALUE($A16232),"")))</f>
        <v/>
      </c>
      <c r="F16232" s="12">
        <f>IF($B16232="","",IF(ISNUMBER($B16232),HOUR($B16232)*2+MINUTE($B16232)/30,IFERROR(VALUE(LEFT($B16232,FIND(":",$B16232)-1))*2+VALUE(MID($B16232,FIND(":",$B16232)+1,2))/30,"")))</f>
        <v/>
      </c>
      <c r="G16232" s="12">
        <f>IF($E16232="","",IF(WEEKDAY($E16232,2)&lt;6,1,0))</f>
        <v/>
      </c>
      <c r="H16232" s="12">
        <f>IF(OR($E16232="",$F16232=""),"",IF(AND($G16232=1,$F16232&gt;='Working Hours'!$C$8,$F16232&lt;'Working Hours'!$C$9),1,0))</f>
        <v/>
      </c>
    </row>
    <row r="16233">
      <c r="A16233" s="11" t="n"/>
      <c r="B16233" s="11" t="n"/>
      <c r="C16233" s="11" t="n"/>
      <c r="E16233" s="12">
        <f>IF($A16233="","",IF(ISNUMBER($A16233),$A16233,IFERROR(DATEVALUE($A16233),"")))</f>
        <v/>
      </c>
      <c r="F16233" s="12">
        <f>IF($B16233="","",IF(ISNUMBER($B16233),HOUR($B16233)*2+MINUTE($B16233)/30,IFERROR(VALUE(LEFT($B16233,FIND(":",$B16233)-1))*2+VALUE(MID($B16233,FIND(":",$B16233)+1,2))/30,"")))</f>
        <v/>
      </c>
      <c r="G16233" s="12">
        <f>IF($E16233="","",IF(WEEKDAY($E16233,2)&lt;6,1,0))</f>
        <v/>
      </c>
      <c r="H16233" s="12">
        <f>IF(OR($E16233="",$F16233=""),"",IF(AND($G16233=1,$F16233&gt;='Working Hours'!$C$8,$F16233&lt;'Working Hours'!$C$9),1,0))</f>
        <v/>
      </c>
    </row>
    <row r="16234">
      <c r="A16234" s="11" t="n"/>
      <c r="B16234" s="11" t="n"/>
      <c r="C16234" s="11" t="n"/>
      <c r="E16234" s="12">
        <f>IF($A16234="","",IF(ISNUMBER($A16234),$A16234,IFERROR(DATEVALUE($A16234),"")))</f>
        <v/>
      </c>
      <c r="F16234" s="12">
        <f>IF($B16234="","",IF(ISNUMBER($B16234),HOUR($B16234)*2+MINUTE($B16234)/30,IFERROR(VALUE(LEFT($B16234,FIND(":",$B16234)-1))*2+VALUE(MID($B16234,FIND(":",$B16234)+1,2))/30,"")))</f>
        <v/>
      </c>
      <c r="G16234" s="12">
        <f>IF($E16234="","",IF(WEEKDAY($E16234,2)&lt;6,1,0))</f>
        <v/>
      </c>
      <c r="H16234" s="12">
        <f>IF(OR($E16234="",$F16234=""),"",IF(AND($G16234=1,$F16234&gt;='Working Hours'!$C$8,$F16234&lt;'Working Hours'!$C$9),1,0))</f>
        <v/>
      </c>
    </row>
    <row r="16235">
      <c r="A16235" s="11" t="n"/>
      <c r="B16235" s="11" t="n"/>
      <c r="C16235" s="11" t="n"/>
      <c r="E16235" s="12">
        <f>IF($A16235="","",IF(ISNUMBER($A16235),$A16235,IFERROR(DATEVALUE($A16235),"")))</f>
        <v/>
      </c>
      <c r="F16235" s="12">
        <f>IF($B16235="","",IF(ISNUMBER($B16235),HOUR($B16235)*2+MINUTE($B16235)/30,IFERROR(VALUE(LEFT($B16235,FIND(":",$B16235)-1))*2+VALUE(MID($B16235,FIND(":",$B16235)+1,2))/30,"")))</f>
        <v/>
      </c>
      <c r="G16235" s="12">
        <f>IF($E16235="","",IF(WEEKDAY($E16235,2)&lt;6,1,0))</f>
        <v/>
      </c>
      <c r="H16235" s="12">
        <f>IF(OR($E16235="",$F16235=""),"",IF(AND($G16235=1,$F16235&gt;='Working Hours'!$C$8,$F16235&lt;'Working Hours'!$C$9),1,0))</f>
        <v/>
      </c>
    </row>
    <row r="16236">
      <c r="A16236" s="11" t="n"/>
      <c r="B16236" s="11" t="n"/>
      <c r="C16236" s="11" t="n"/>
      <c r="E16236" s="12">
        <f>IF($A16236="","",IF(ISNUMBER($A16236),$A16236,IFERROR(DATEVALUE($A16236),"")))</f>
        <v/>
      </c>
      <c r="F16236" s="12">
        <f>IF($B16236="","",IF(ISNUMBER($B16236),HOUR($B16236)*2+MINUTE($B16236)/30,IFERROR(VALUE(LEFT($B16236,FIND(":",$B16236)-1))*2+VALUE(MID($B16236,FIND(":",$B16236)+1,2))/30,"")))</f>
        <v/>
      </c>
      <c r="G16236" s="12">
        <f>IF($E16236="","",IF(WEEKDAY($E16236,2)&lt;6,1,0))</f>
        <v/>
      </c>
      <c r="H16236" s="12">
        <f>IF(OR($E16236="",$F16236=""),"",IF(AND($G16236=1,$F16236&gt;='Working Hours'!$C$8,$F16236&lt;'Working Hours'!$C$9),1,0))</f>
        <v/>
      </c>
    </row>
    <row r="16237">
      <c r="A16237" s="11" t="n"/>
      <c r="B16237" s="11" t="n"/>
      <c r="C16237" s="11" t="n"/>
      <c r="E16237" s="12">
        <f>IF($A16237="","",IF(ISNUMBER($A16237),$A16237,IFERROR(DATEVALUE($A16237),"")))</f>
        <v/>
      </c>
      <c r="F16237" s="12">
        <f>IF($B16237="","",IF(ISNUMBER($B16237),HOUR($B16237)*2+MINUTE($B16237)/30,IFERROR(VALUE(LEFT($B16237,FIND(":",$B16237)-1))*2+VALUE(MID($B16237,FIND(":",$B16237)+1,2))/30,"")))</f>
        <v/>
      </c>
      <c r="G16237" s="12">
        <f>IF($E16237="","",IF(WEEKDAY($E16237,2)&lt;6,1,0))</f>
        <v/>
      </c>
      <c r="H16237" s="12">
        <f>IF(OR($E16237="",$F16237=""),"",IF(AND($G16237=1,$F16237&gt;='Working Hours'!$C$8,$F16237&lt;'Working Hours'!$C$9),1,0))</f>
        <v/>
      </c>
    </row>
    <row r="16238">
      <c r="A16238" s="11" t="n"/>
      <c r="B16238" s="11" t="n"/>
      <c r="C16238" s="11" t="n"/>
      <c r="E16238" s="12">
        <f>IF($A16238="","",IF(ISNUMBER($A16238),$A16238,IFERROR(DATEVALUE($A16238),"")))</f>
        <v/>
      </c>
      <c r="F16238" s="12">
        <f>IF($B16238="","",IF(ISNUMBER($B16238),HOUR($B16238)*2+MINUTE($B16238)/30,IFERROR(VALUE(LEFT($B16238,FIND(":",$B16238)-1))*2+VALUE(MID($B16238,FIND(":",$B16238)+1,2))/30,"")))</f>
        <v/>
      </c>
      <c r="G16238" s="12">
        <f>IF($E16238="","",IF(WEEKDAY($E16238,2)&lt;6,1,0))</f>
        <v/>
      </c>
      <c r="H16238" s="12">
        <f>IF(OR($E16238="",$F16238=""),"",IF(AND($G16238=1,$F16238&gt;='Working Hours'!$C$8,$F16238&lt;'Working Hours'!$C$9),1,0))</f>
        <v/>
      </c>
    </row>
    <row r="16239">
      <c r="A16239" s="11" t="n"/>
      <c r="B16239" s="11" t="n"/>
      <c r="C16239" s="11" t="n"/>
      <c r="E16239" s="12">
        <f>IF($A16239="","",IF(ISNUMBER($A16239),$A16239,IFERROR(DATEVALUE($A16239),"")))</f>
        <v/>
      </c>
      <c r="F16239" s="12">
        <f>IF($B16239="","",IF(ISNUMBER($B16239),HOUR($B16239)*2+MINUTE($B16239)/30,IFERROR(VALUE(LEFT($B16239,FIND(":",$B16239)-1))*2+VALUE(MID($B16239,FIND(":",$B16239)+1,2))/30,"")))</f>
        <v/>
      </c>
      <c r="G16239" s="12">
        <f>IF($E16239="","",IF(WEEKDAY($E16239,2)&lt;6,1,0))</f>
        <v/>
      </c>
      <c r="H16239" s="12">
        <f>IF(OR($E16239="",$F16239=""),"",IF(AND($G16239=1,$F16239&gt;='Working Hours'!$C$8,$F16239&lt;'Working Hours'!$C$9),1,0))</f>
        <v/>
      </c>
    </row>
    <row r="16240">
      <c r="A16240" s="11" t="n"/>
      <c r="B16240" s="11" t="n"/>
      <c r="C16240" s="11" t="n"/>
      <c r="E16240" s="12">
        <f>IF($A16240="","",IF(ISNUMBER($A16240),$A16240,IFERROR(DATEVALUE($A16240),"")))</f>
        <v/>
      </c>
      <c r="F16240" s="12">
        <f>IF($B16240="","",IF(ISNUMBER($B16240),HOUR($B16240)*2+MINUTE($B16240)/30,IFERROR(VALUE(LEFT($B16240,FIND(":",$B16240)-1))*2+VALUE(MID($B16240,FIND(":",$B16240)+1,2))/30,"")))</f>
        <v/>
      </c>
      <c r="G16240" s="12">
        <f>IF($E16240="","",IF(WEEKDAY($E16240,2)&lt;6,1,0))</f>
        <v/>
      </c>
      <c r="H16240" s="12">
        <f>IF(OR($E16240="",$F16240=""),"",IF(AND($G16240=1,$F16240&gt;='Working Hours'!$C$8,$F16240&lt;'Working Hours'!$C$9),1,0))</f>
        <v/>
      </c>
    </row>
    <row r="16241">
      <c r="A16241" s="11" t="n"/>
      <c r="B16241" s="11" t="n"/>
      <c r="C16241" s="11" t="n"/>
      <c r="E16241" s="12">
        <f>IF($A16241="","",IF(ISNUMBER($A16241),$A16241,IFERROR(DATEVALUE($A16241),"")))</f>
        <v/>
      </c>
      <c r="F16241" s="12">
        <f>IF($B16241="","",IF(ISNUMBER($B16241),HOUR($B16241)*2+MINUTE($B16241)/30,IFERROR(VALUE(LEFT($B16241,FIND(":",$B16241)-1))*2+VALUE(MID($B16241,FIND(":",$B16241)+1,2))/30,"")))</f>
        <v/>
      </c>
      <c r="G16241" s="12">
        <f>IF($E16241="","",IF(WEEKDAY($E16241,2)&lt;6,1,0))</f>
        <v/>
      </c>
      <c r="H16241" s="12">
        <f>IF(OR($E16241="",$F16241=""),"",IF(AND($G16241=1,$F16241&gt;='Working Hours'!$C$8,$F16241&lt;'Working Hours'!$C$9),1,0))</f>
        <v/>
      </c>
    </row>
    <row r="16242">
      <c r="A16242" s="11" t="n"/>
      <c r="B16242" s="11" t="n"/>
      <c r="C16242" s="11" t="n"/>
      <c r="E16242" s="12">
        <f>IF($A16242="","",IF(ISNUMBER($A16242),$A16242,IFERROR(DATEVALUE($A16242),"")))</f>
        <v/>
      </c>
      <c r="F16242" s="12">
        <f>IF($B16242="","",IF(ISNUMBER($B16242),HOUR($B16242)*2+MINUTE($B16242)/30,IFERROR(VALUE(LEFT($B16242,FIND(":",$B16242)-1))*2+VALUE(MID($B16242,FIND(":",$B16242)+1,2))/30,"")))</f>
        <v/>
      </c>
      <c r="G16242" s="12">
        <f>IF($E16242="","",IF(WEEKDAY($E16242,2)&lt;6,1,0))</f>
        <v/>
      </c>
      <c r="H16242" s="12">
        <f>IF(OR($E16242="",$F16242=""),"",IF(AND($G16242=1,$F16242&gt;='Working Hours'!$C$8,$F16242&lt;'Working Hours'!$C$9),1,0))</f>
        <v/>
      </c>
    </row>
    <row r="16243">
      <c r="A16243" s="11" t="n"/>
      <c r="B16243" s="11" t="n"/>
      <c r="C16243" s="11" t="n"/>
      <c r="E16243" s="12">
        <f>IF($A16243="","",IF(ISNUMBER($A16243),$A16243,IFERROR(DATEVALUE($A16243),"")))</f>
        <v/>
      </c>
      <c r="F16243" s="12">
        <f>IF($B16243="","",IF(ISNUMBER($B16243),HOUR($B16243)*2+MINUTE($B16243)/30,IFERROR(VALUE(LEFT($B16243,FIND(":",$B16243)-1))*2+VALUE(MID($B16243,FIND(":",$B16243)+1,2))/30,"")))</f>
        <v/>
      </c>
      <c r="G16243" s="12">
        <f>IF($E16243="","",IF(WEEKDAY($E16243,2)&lt;6,1,0))</f>
        <v/>
      </c>
      <c r="H16243" s="12">
        <f>IF(OR($E16243="",$F16243=""),"",IF(AND($G16243=1,$F16243&gt;='Working Hours'!$C$8,$F16243&lt;'Working Hours'!$C$9),1,0))</f>
        <v/>
      </c>
    </row>
    <row r="16244">
      <c r="A16244" s="11" t="n"/>
      <c r="B16244" s="11" t="n"/>
      <c r="C16244" s="11" t="n"/>
      <c r="E16244" s="12">
        <f>IF($A16244="","",IF(ISNUMBER($A16244),$A16244,IFERROR(DATEVALUE($A16244),"")))</f>
        <v/>
      </c>
      <c r="F16244" s="12">
        <f>IF($B16244="","",IF(ISNUMBER($B16244),HOUR($B16244)*2+MINUTE($B16244)/30,IFERROR(VALUE(LEFT($B16244,FIND(":",$B16244)-1))*2+VALUE(MID($B16244,FIND(":",$B16244)+1,2))/30,"")))</f>
        <v/>
      </c>
      <c r="G16244" s="12">
        <f>IF($E16244="","",IF(WEEKDAY($E16244,2)&lt;6,1,0))</f>
        <v/>
      </c>
      <c r="H16244" s="12">
        <f>IF(OR($E16244="",$F16244=""),"",IF(AND($G16244=1,$F16244&gt;='Working Hours'!$C$8,$F16244&lt;'Working Hours'!$C$9),1,0))</f>
        <v/>
      </c>
    </row>
    <row r="16245">
      <c r="A16245" s="11" t="n"/>
      <c r="B16245" s="11" t="n"/>
      <c r="C16245" s="11" t="n"/>
      <c r="E16245" s="12">
        <f>IF($A16245="","",IF(ISNUMBER($A16245),$A16245,IFERROR(DATEVALUE($A16245),"")))</f>
        <v/>
      </c>
      <c r="F16245" s="12">
        <f>IF($B16245="","",IF(ISNUMBER($B16245),HOUR($B16245)*2+MINUTE($B16245)/30,IFERROR(VALUE(LEFT($B16245,FIND(":",$B16245)-1))*2+VALUE(MID($B16245,FIND(":",$B16245)+1,2))/30,"")))</f>
        <v/>
      </c>
      <c r="G16245" s="12">
        <f>IF($E16245="","",IF(WEEKDAY($E16245,2)&lt;6,1,0))</f>
        <v/>
      </c>
      <c r="H16245" s="12">
        <f>IF(OR($E16245="",$F16245=""),"",IF(AND($G16245=1,$F16245&gt;='Working Hours'!$C$8,$F16245&lt;'Working Hours'!$C$9),1,0))</f>
        <v/>
      </c>
    </row>
    <row r="16246">
      <c r="A16246" s="11" t="n"/>
      <c r="B16246" s="11" t="n"/>
      <c r="C16246" s="11" t="n"/>
      <c r="E16246" s="12">
        <f>IF($A16246="","",IF(ISNUMBER($A16246),$A16246,IFERROR(DATEVALUE($A16246),"")))</f>
        <v/>
      </c>
      <c r="F16246" s="12">
        <f>IF($B16246="","",IF(ISNUMBER($B16246),HOUR($B16246)*2+MINUTE($B16246)/30,IFERROR(VALUE(LEFT($B16246,FIND(":",$B16246)-1))*2+VALUE(MID($B16246,FIND(":",$B16246)+1,2))/30,"")))</f>
        <v/>
      </c>
      <c r="G16246" s="12">
        <f>IF($E16246="","",IF(WEEKDAY($E16246,2)&lt;6,1,0))</f>
        <v/>
      </c>
      <c r="H16246" s="12">
        <f>IF(OR($E16246="",$F16246=""),"",IF(AND($G16246=1,$F16246&gt;='Working Hours'!$C$8,$F16246&lt;'Working Hours'!$C$9),1,0))</f>
        <v/>
      </c>
    </row>
    <row r="16247">
      <c r="A16247" s="11" t="n"/>
      <c r="B16247" s="11" t="n"/>
      <c r="C16247" s="11" t="n"/>
      <c r="E16247" s="12">
        <f>IF($A16247="","",IF(ISNUMBER($A16247),$A16247,IFERROR(DATEVALUE($A16247),"")))</f>
        <v/>
      </c>
      <c r="F16247" s="12">
        <f>IF($B16247="","",IF(ISNUMBER($B16247),HOUR($B16247)*2+MINUTE($B16247)/30,IFERROR(VALUE(LEFT($B16247,FIND(":",$B16247)-1))*2+VALUE(MID($B16247,FIND(":",$B16247)+1,2))/30,"")))</f>
        <v/>
      </c>
      <c r="G16247" s="12">
        <f>IF($E16247="","",IF(WEEKDAY($E16247,2)&lt;6,1,0))</f>
        <v/>
      </c>
      <c r="H16247" s="12">
        <f>IF(OR($E16247="",$F16247=""),"",IF(AND($G16247=1,$F16247&gt;='Working Hours'!$C$8,$F16247&lt;'Working Hours'!$C$9),1,0))</f>
        <v/>
      </c>
    </row>
    <row r="16248">
      <c r="A16248" s="11" t="n"/>
      <c r="B16248" s="11" t="n"/>
      <c r="C16248" s="11" t="n"/>
      <c r="E16248" s="12">
        <f>IF($A16248="","",IF(ISNUMBER($A16248),$A16248,IFERROR(DATEVALUE($A16248),"")))</f>
        <v/>
      </c>
      <c r="F16248" s="12">
        <f>IF($B16248="","",IF(ISNUMBER($B16248),HOUR($B16248)*2+MINUTE($B16248)/30,IFERROR(VALUE(LEFT($B16248,FIND(":",$B16248)-1))*2+VALUE(MID($B16248,FIND(":",$B16248)+1,2))/30,"")))</f>
        <v/>
      </c>
      <c r="G16248" s="12">
        <f>IF($E16248="","",IF(WEEKDAY($E16248,2)&lt;6,1,0))</f>
        <v/>
      </c>
      <c r="H16248" s="12">
        <f>IF(OR($E16248="",$F16248=""),"",IF(AND($G16248=1,$F16248&gt;='Working Hours'!$C$8,$F16248&lt;'Working Hours'!$C$9),1,0))</f>
        <v/>
      </c>
    </row>
    <row r="16249">
      <c r="A16249" s="11" t="n"/>
      <c r="B16249" s="11" t="n"/>
      <c r="C16249" s="11" t="n"/>
      <c r="E16249" s="12">
        <f>IF($A16249="","",IF(ISNUMBER($A16249),$A16249,IFERROR(DATEVALUE($A16249),"")))</f>
        <v/>
      </c>
      <c r="F16249" s="12">
        <f>IF($B16249="","",IF(ISNUMBER($B16249),HOUR($B16249)*2+MINUTE($B16249)/30,IFERROR(VALUE(LEFT($B16249,FIND(":",$B16249)-1))*2+VALUE(MID($B16249,FIND(":",$B16249)+1,2))/30,"")))</f>
        <v/>
      </c>
      <c r="G16249" s="12">
        <f>IF($E16249="","",IF(WEEKDAY($E16249,2)&lt;6,1,0))</f>
        <v/>
      </c>
      <c r="H16249" s="12">
        <f>IF(OR($E16249="",$F16249=""),"",IF(AND($G16249=1,$F16249&gt;='Working Hours'!$C$8,$F16249&lt;'Working Hours'!$C$9),1,0))</f>
        <v/>
      </c>
    </row>
    <row r="16250">
      <c r="A16250" s="11" t="n"/>
      <c r="B16250" s="11" t="n"/>
      <c r="C16250" s="11" t="n"/>
      <c r="E16250" s="12">
        <f>IF($A16250="","",IF(ISNUMBER($A16250),$A16250,IFERROR(DATEVALUE($A16250),"")))</f>
        <v/>
      </c>
      <c r="F16250" s="12">
        <f>IF($B16250="","",IF(ISNUMBER($B16250),HOUR($B16250)*2+MINUTE($B16250)/30,IFERROR(VALUE(LEFT($B16250,FIND(":",$B16250)-1))*2+VALUE(MID($B16250,FIND(":",$B16250)+1,2))/30,"")))</f>
        <v/>
      </c>
      <c r="G16250" s="12">
        <f>IF($E16250="","",IF(WEEKDAY($E16250,2)&lt;6,1,0))</f>
        <v/>
      </c>
      <c r="H16250" s="12">
        <f>IF(OR($E16250="",$F16250=""),"",IF(AND($G16250=1,$F16250&gt;='Working Hours'!$C$8,$F16250&lt;'Working Hours'!$C$9),1,0))</f>
        <v/>
      </c>
    </row>
    <row r="16251">
      <c r="A16251" s="11" t="n"/>
      <c r="B16251" s="11" t="n"/>
      <c r="C16251" s="11" t="n"/>
      <c r="E16251" s="12">
        <f>IF($A16251="","",IF(ISNUMBER($A16251),$A16251,IFERROR(DATEVALUE($A16251),"")))</f>
        <v/>
      </c>
      <c r="F16251" s="12">
        <f>IF($B16251="","",IF(ISNUMBER($B16251),HOUR($B16251)*2+MINUTE($B16251)/30,IFERROR(VALUE(LEFT($B16251,FIND(":",$B16251)-1))*2+VALUE(MID($B16251,FIND(":",$B16251)+1,2))/30,"")))</f>
        <v/>
      </c>
      <c r="G16251" s="12">
        <f>IF($E16251="","",IF(WEEKDAY($E16251,2)&lt;6,1,0))</f>
        <v/>
      </c>
      <c r="H16251" s="12">
        <f>IF(OR($E16251="",$F16251=""),"",IF(AND($G16251=1,$F16251&gt;='Working Hours'!$C$8,$F16251&lt;'Working Hours'!$C$9),1,0))</f>
        <v/>
      </c>
    </row>
    <row r="16252">
      <c r="A16252" s="11" t="n"/>
      <c r="B16252" s="11" t="n"/>
      <c r="C16252" s="11" t="n"/>
      <c r="E16252" s="12">
        <f>IF($A16252="","",IF(ISNUMBER($A16252),$A16252,IFERROR(DATEVALUE($A16252),"")))</f>
        <v/>
      </c>
      <c r="F16252" s="12">
        <f>IF($B16252="","",IF(ISNUMBER($B16252),HOUR($B16252)*2+MINUTE($B16252)/30,IFERROR(VALUE(LEFT($B16252,FIND(":",$B16252)-1))*2+VALUE(MID($B16252,FIND(":",$B16252)+1,2))/30,"")))</f>
        <v/>
      </c>
      <c r="G16252" s="12">
        <f>IF($E16252="","",IF(WEEKDAY($E16252,2)&lt;6,1,0))</f>
        <v/>
      </c>
      <c r="H16252" s="12">
        <f>IF(OR($E16252="",$F16252=""),"",IF(AND($G16252=1,$F16252&gt;='Working Hours'!$C$8,$F16252&lt;'Working Hours'!$C$9),1,0))</f>
        <v/>
      </c>
    </row>
    <row r="16253">
      <c r="A16253" s="11" t="n"/>
      <c r="B16253" s="11" t="n"/>
      <c r="C16253" s="11" t="n"/>
      <c r="E16253" s="12">
        <f>IF($A16253="","",IF(ISNUMBER($A16253),$A16253,IFERROR(DATEVALUE($A16253),"")))</f>
        <v/>
      </c>
      <c r="F16253" s="12">
        <f>IF($B16253="","",IF(ISNUMBER($B16253),HOUR($B16253)*2+MINUTE($B16253)/30,IFERROR(VALUE(LEFT($B16253,FIND(":",$B16253)-1))*2+VALUE(MID($B16253,FIND(":",$B16253)+1,2))/30,"")))</f>
        <v/>
      </c>
      <c r="G16253" s="12">
        <f>IF($E16253="","",IF(WEEKDAY($E16253,2)&lt;6,1,0))</f>
        <v/>
      </c>
      <c r="H16253" s="12">
        <f>IF(OR($E16253="",$F16253=""),"",IF(AND($G16253=1,$F16253&gt;='Working Hours'!$C$8,$F16253&lt;'Working Hours'!$C$9),1,0))</f>
        <v/>
      </c>
    </row>
    <row r="16254">
      <c r="A16254" s="11" t="n"/>
      <c r="B16254" s="11" t="n"/>
      <c r="C16254" s="11" t="n"/>
      <c r="E16254" s="12">
        <f>IF($A16254="","",IF(ISNUMBER($A16254),$A16254,IFERROR(DATEVALUE($A16254),"")))</f>
        <v/>
      </c>
      <c r="F16254" s="12">
        <f>IF($B16254="","",IF(ISNUMBER($B16254),HOUR($B16254)*2+MINUTE($B16254)/30,IFERROR(VALUE(LEFT($B16254,FIND(":",$B16254)-1))*2+VALUE(MID($B16254,FIND(":",$B16254)+1,2))/30,"")))</f>
        <v/>
      </c>
      <c r="G16254" s="12">
        <f>IF($E16254="","",IF(WEEKDAY($E16254,2)&lt;6,1,0))</f>
        <v/>
      </c>
      <c r="H16254" s="12">
        <f>IF(OR($E16254="",$F16254=""),"",IF(AND($G16254=1,$F16254&gt;='Working Hours'!$C$8,$F16254&lt;'Working Hours'!$C$9),1,0))</f>
        <v/>
      </c>
    </row>
    <row r="16255">
      <c r="A16255" s="11" t="n"/>
      <c r="B16255" s="11" t="n"/>
      <c r="C16255" s="11" t="n"/>
      <c r="E16255" s="12">
        <f>IF($A16255="","",IF(ISNUMBER($A16255),$A16255,IFERROR(DATEVALUE($A16255),"")))</f>
        <v/>
      </c>
      <c r="F16255" s="12">
        <f>IF($B16255="","",IF(ISNUMBER($B16255),HOUR($B16255)*2+MINUTE($B16255)/30,IFERROR(VALUE(LEFT($B16255,FIND(":",$B16255)-1))*2+VALUE(MID($B16255,FIND(":",$B16255)+1,2))/30,"")))</f>
        <v/>
      </c>
      <c r="G16255" s="12">
        <f>IF($E16255="","",IF(WEEKDAY($E16255,2)&lt;6,1,0))</f>
        <v/>
      </c>
      <c r="H16255" s="12">
        <f>IF(OR($E16255="",$F16255=""),"",IF(AND($G16255=1,$F16255&gt;='Working Hours'!$C$8,$F16255&lt;'Working Hours'!$C$9),1,0))</f>
        <v/>
      </c>
    </row>
    <row r="16256">
      <c r="A16256" s="11" t="n"/>
      <c r="B16256" s="11" t="n"/>
      <c r="C16256" s="11" t="n"/>
      <c r="E16256" s="12">
        <f>IF($A16256="","",IF(ISNUMBER($A16256),$A16256,IFERROR(DATEVALUE($A16256),"")))</f>
        <v/>
      </c>
      <c r="F16256" s="12">
        <f>IF($B16256="","",IF(ISNUMBER($B16256),HOUR($B16256)*2+MINUTE($B16256)/30,IFERROR(VALUE(LEFT($B16256,FIND(":",$B16256)-1))*2+VALUE(MID($B16256,FIND(":",$B16256)+1,2))/30,"")))</f>
        <v/>
      </c>
      <c r="G16256" s="12">
        <f>IF($E16256="","",IF(WEEKDAY($E16256,2)&lt;6,1,0))</f>
        <v/>
      </c>
      <c r="H16256" s="12">
        <f>IF(OR($E16256="",$F16256=""),"",IF(AND($G16256=1,$F16256&gt;='Working Hours'!$C$8,$F16256&lt;'Working Hours'!$C$9),1,0))</f>
        <v/>
      </c>
    </row>
    <row r="16257">
      <c r="A16257" s="11" t="n"/>
      <c r="B16257" s="11" t="n"/>
      <c r="C16257" s="11" t="n"/>
      <c r="E16257" s="12">
        <f>IF($A16257="","",IF(ISNUMBER($A16257),$A16257,IFERROR(DATEVALUE($A16257),"")))</f>
        <v/>
      </c>
      <c r="F16257" s="12">
        <f>IF($B16257="","",IF(ISNUMBER($B16257),HOUR($B16257)*2+MINUTE($B16257)/30,IFERROR(VALUE(LEFT($B16257,FIND(":",$B16257)-1))*2+VALUE(MID($B16257,FIND(":",$B16257)+1,2))/30,"")))</f>
        <v/>
      </c>
      <c r="G16257" s="12">
        <f>IF($E16257="","",IF(WEEKDAY($E16257,2)&lt;6,1,0))</f>
        <v/>
      </c>
      <c r="H16257" s="12">
        <f>IF(OR($E16257="",$F16257=""),"",IF(AND($G16257=1,$F16257&gt;='Working Hours'!$C$8,$F16257&lt;'Working Hours'!$C$9),1,0))</f>
        <v/>
      </c>
    </row>
    <row r="16258">
      <c r="A16258" s="11" t="n"/>
      <c r="B16258" s="11" t="n"/>
      <c r="C16258" s="11" t="n"/>
      <c r="E16258" s="12">
        <f>IF($A16258="","",IF(ISNUMBER($A16258),$A16258,IFERROR(DATEVALUE($A16258),"")))</f>
        <v/>
      </c>
      <c r="F16258" s="12">
        <f>IF($B16258="","",IF(ISNUMBER($B16258),HOUR($B16258)*2+MINUTE($B16258)/30,IFERROR(VALUE(LEFT($B16258,FIND(":",$B16258)-1))*2+VALUE(MID($B16258,FIND(":",$B16258)+1,2))/30,"")))</f>
        <v/>
      </c>
      <c r="G16258" s="12">
        <f>IF($E16258="","",IF(WEEKDAY($E16258,2)&lt;6,1,0))</f>
        <v/>
      </c>
      <c r="H16258" s="12">
        <f>IF(OR($E16258="",$F16258=""),"",IF(AND($G16258=1,$F16258&gt;='Working Hours'!$C$8,$F16258&lt;'Working Hours'!$C$9),1,0))</f>
        <v/>
      </c>
    </row>
    <row r="16259">
      <c r="A16259" s="11" t="n"/>
      <c r="B16259" s="11" t="n"/>
      <c r="C16259" s="11" t="n"/>
      <c r="E16259" s="12">
        <f>IF($A16259="","",IF(ISNUMBER($A16259),$A16259,IFERROR(DATEVALUE($A16259),"")))</f>
        <v/>
      </c>
      <c r="F16259" s="12">
        <f>IF($B16259="","",IF(ISNUMBER($B16259),HOUR($B16259)*2+MINUTE($B16259)/30,IFERROR(VALUE(LEFT($B16259,FIND(":",$B16259)-1))*2+VALUE(MID($B16259,FIND(":",$B16259)+1,2))/30,"")))</f>
        <v/>
      </c>
      <c r="G16259" s="12">
        <f>IF($E16259="","",IF(WEEKDAY($E16259,2)&lt;6,1,0))</f>
        <v/>
      </c>
      <c r="H16259" s="12">
        <f>IF(OR($E16259="",$F16259=""),"",IF(AND($G16259=1,$F16259&gt;='Working Hours'!$C$8,$F16259&lt;'Working Hours'!$C$9),1,0))</f>
        <v/>
      </c>
    </row>
    <row r="16260">
      <c r="A16260" s="11" t="n"/>
      <c r="B16260" s="11" t="n"/>
      <c r="C16260" s="11" t="n"/>
      <c r="E16260" s="12">
        <f>IF($A16260="","",IF(ISNUMBER($A16260),$A16260,IFERROR(DATEVALUE($A16260),"")))</f>
        <v/>
      </c>
      <c r="F16260" s="12">
        <f>IF($B16260="","",IF(ISNUMBER($B16260),HOUR($B16260)*2+MINUTE($B16260)/30,IFERROR(VALUE(LEFT($B16260,FIND(":",$B16260)-1))*2+VALUE(MID($B16260,FIND(":",$B16260)+1,2))/30,"")))</f>
        <v/>
      </c>
      <c r="G16260" s="12">
        <f>IF($E16260="","",IF(WEEKDAY($E16260,2)&lt;6,1,0))</f>
        <v/>
      </c>
      <c r="H16260" s="12">
        <f>IF(OR($E16260="",$F16260=""),"",IF(AND($G16260=1,$F16260&gt;='Working Hours'!$C$8,$F16260&lt;'Working Hours'!$C$9),1,0))</f>
        <v/>
      </c>
    </row>
    <row r="16261">
      <c r="A16261" s="11" t="n"/>
      <c r="B16261" s="11" t="n"/>
      <c r="C16261" s="11" t="n"/>
      <c r="E16261" s="12">
        <f>IF($A16261="","",IF(ISNUMBER($A16261),$A16261,IFERROR(DATEVALUE($A16261),"")))</f>
        <v/>
      </c>
      <c r="F16261" s="12">
        <f>IF($B16261="","",IF(ISNUMBER($B16261),HOUR($B16261)*2+MINUTE($B16261)/30,IFERROR(VALUE(LEFT($B16261,FIND(":",$B16261)-1))*2+VALUE(MID($B16261,FIND(":",$B16261)+1,2))/30,"")))</f>
        <v/>
      </c>
      <c r="G16261" s="12">
        <f>IF($E16261="","",IF(WEEKDAY($E16261,2)&lt;6,1,0))</f>
        <v/>
      </c>
      <c r="H16261" s="12">
        <f>IF(OR($E16261="",$F16261=""),"",IF(AND($G16261=1,$F16261&gt;='Working Hours'!$C$8,$F16261&lt;'Working Hours'!$C$9),1,0))</f>
        <v/>
      </c>
    </row>
    <row r="16262">
      <c r="A16262" s="11" t="n"/>
      <c r="B16262" s="11" t="n"/>
      <c r="C16262" s="11" t="n"/>
      <c r="E16262" s="12">
        <f>IF($A16262="","",IF(ISNUMBER($A16262),$A16262,IFERROR(DATEVALUE($A16262),"")))</f>
        <v/>
      </c>
      <c r="F16262" s="12">
        <f>IF($B16262="","",IF(ISNUMBER($B16262),HOUR($B16262)*2+MINUTE($B16262)/30,IFERROR(VALUE(LEFT($B16262,FIND(":",$B16262)-1))*2+VALUE(MID($B16262,FIND(":",$B16262)+1,2))/30,"")))</f>
        <v/>
      </c>
      <c r="G16262" s="12">
        <f>IF($E16262="","",IF(WEEKDAY($E16262,2)&lt;6,1,0))</f>
        <v/>
      </c>
      <c r="H16262" s="12">
        <f>IF(OR($E16262="",$F16262=""),"",IF(AND($G16262=1,$F16262&gt;='Working Hours'!$C$8,$F16262&lt;'Working Hours'!$C$9),1,0))</f>
        <v/>
      </c>
    </row>
    <row r="16263">
      <c r="A16263" s="11" t="n"/>
      <c r="B16263" s="11" t="n"/>
      <c r="C16263" s="11" t="n"/>
      <c r="E16263" s="12">
        <f>IF($A16263="","",IF(ISNUMBER($A16263),$A16263,IFERROR(DATEVALUE($A16263),"")))</f>
        <v/>
      </c>
      <c r="F16263" s="12">
        <f>IF($B16263="","",IF(ISNUMBER($B16263),HOUR($B16263)*2+MINUTE($B16263)/30,IFERROR(VALUE(LEFT($B16263,FIND(":",$B16263)-1))*2+VALUE(MID($B16263,FIND(":",$B16263)+1,2))/30,"")))</f>
        <v/>
      </c>
      <c r="G16263" s="12">
        <f>IF($E16263="","",IF(WEEKDAY($E16263,2)&lt;6,1,0))</f>
        <v/>
      </c>
      <c r="H16263" s="12">
        <f>IF(OR($E16263="",$F16263=""),"",IF(AND($G16263=1,$F16263&gt;='Working Hours'!$C$8,$F16263&lt;'Working Hours'!$C$9),1,0))</f>
        <v/>
      </c>
    </row>
    <row r="16264">
      <c r="A16264" s="11" t="n"/>
      <c r="B16264" s="11" t="n"/>
      <c r="C16264" s="11" t="n"/>
      <c r="E16264" s="12">
        <f>IF($A16264="","",IF(ISNUMBER($A16264),$A16264,IFERROR(DATEVALUE($A16264),"")))</f>
        <v/>
      </c>
      <c r="F16264" s="12">
        <f>IF($B16264="","",IF(ISNUMBER($B16264),HOUR($B16264)*2+MINUTE($B16264)/30,IFERROR(VALUE(LEFT($B16264,FIND(":",$B16264)-1))*2+VALUE(MID($B16264,FIND(":",$B16264)+1,2))/30,"")))</f>
        <v/>
      </c>
      <c r="G16264" s="12">
        <f>IF($E16264="","",IF(WEEKDAY($E16264,2)&lt;6,1,0))</f>
        <v/>
      </c>
      <c r="H16264" s="12">
        <f>IF(OR($E16264="",$F16264=""),"",IF(AND($G16264=1,$F16264&gt;='Working Hours'!$C$8,$F16264&lt;'Working Hours'!$C$9),1,0))</f>
        <v/>
      </c>
    </row>
    <row r="16265">
      <c r="A16265" s="11" t="n"/>
      <c r="B16265" s="11" t="n"/>
      <c r="C16265" s="11" t="n"/>
      <c r="E16265" s="12">
        <f>IF($A16265="","",IF(ISNUMBER($A16265),$A16265,IFERROR(DATEVALUE($A16265),"")))</f>
        <v/>
      </c>
      <c r="F16265" s="12">
        <f>IF($B16265="","",IF(ISNUMBER($B16265),HOUR($B16265)*2+MINUTE($B16265)/30,IFERROR(VALUE(LEFT($B16265,FIND(":",$B16265)-1))*2+VALUE(MID($B16265,FIND(":",$B16265)+1,2))/30,"")))</f>
        <v/>
      </c>
      <c r="G16265" s="12">
        <f>IF($E16265="","",IF(WEEKDAY($E16265,2)&lt;6,1,0))</f>
        <v/>
      </c>
      <c r="H16265" s="12">
        <f>IF(OR($E16265="",$F16265=""),"",IF(AND($G16265=1,$F16265&gt;='Working Hours'!$C$8,$F16265&lt;'Working Hours'!$C$9),1,0))</f>
        <v/>
      </c>
    </row>
    <row r="16266">
      <c r="A16266" s="11" t="n"/>
      <c r="B16266" s="11" t="n"/>
      <c r="C16266" s="11" t="n"/>
      <c r="E16266" s="12">
        <f>IF($A16266="","",IF(ISNUMBER($A16266),$A16266,IFERROR(DATEVALUE($A16266),"")))</f>
        <v/>
      </c>
      <c r="F16266" s="12">
        <f>IF($B16266="","",IF(ISNUMBER($B16266),HOUR($B16266)*2+MINUTE($B16266)/30,IFERROR(VALUE(LEFT($B16266,FIND(":",$B16266)-1))*2+VALUE(MID($B16266,FIND(":",$B16266)+1,2))/30,"")))</f>
        <v/>
      </c>
      <c r="G16266" s="12">
        <f>IF($E16266="","",IF(WEEKDAY($E16266,2)&lt;6,1,0))</f>
        <v/>
      </c>
      <c r="H16266" s="12">
        <f>IF(OR($E16266="",$F16266=""),"",IF(AND($G16266=1,$F16266&gt;='Working Hours'!$C$8,$F16266&lt;'Working Hours'!$C$9),1,0))</f>
        <v/>
      </c>
    </row>
    <row r="16267">
      <c r="A16267" s="11" t="n"/>
      <c r="B16267" s="11" t="n"/>
      <c r="C16267" s="11" t="n"/>
      <c r="E16267" s="12">
        <f>IF($A16267="","",IF(ISNUMBER($A16267),$A16267,IFERROR(DATEVALUE($A16267),"")))</f>
        <v/>
      </c>
      <c r="F16267" s="12">
        <f>IF($B16267="","",IF(ISNUMBER($B16267),HOUR($B16267)*2+MINUTE($B16267)/30,IFERROR(VALUE(LEFT($B16267,FIND(":",$B16267)-1))*2+VALUE(MID($B16267,FIND(":",$B16267)+1,2))/30,"")))</f>
        <v/>
      </c>
      <c r="G16267" s="12">
        <f>IF($E16267="","",IF(WEEKDAY($E16267,2)&lt;6,1,0))</f>
        <v/>
      </c>
      <c r="H16267" s="12">
        <f>IF(OR($E16267="",$F16267=""),"",IF(AND($G16267=1,$F16267&gt;='Working Hours'!$C$8,$F16267&lt;'Working Hours'!$C$9),1,0))</f>
        <v/>
      </c>
    </row>
    <row r="16268">
      <c r="A16268" s="11" t="n"/>
      <c r="B16268" s="11" t="n"/>
      <c r="C16268" s="11" t="n"/>
      <c r="E16268" s="12">
        <f>IF($A16268="","",IF(ISNUMBER($A16268),$A16268,IFERROR(DATEVALUE($A16268),"")))</f>
        <v/>
      </c>
      <c r="F16268" s="12">
        <f>IF($B16268="","",IF(ISNUMBER($B16268),HOUR($B16268)*2+MINUTE($B16268)/30,IFERROR(VALUE(LEFT($B16268,FIND(":",$B16268)-1))*2+VALUE(MID($B16268,FIND(":",$B16268)+1,2))/30,"")))</f>
        <v/>
      </c>
      <c r="G16268" s="12">
        <f>IF($E16268="","",IF(WEEKDAY($E16268,2)&lt;6,1,0))</f>
        <v/>
      </c>
      <c r="H16268" s="12">
        <f>IF(OR($E16268="",$F16268=""),"",IF(AND($G16268=1,$F16268&gt;='Working Hours'!$C$8,$F16268&lt;'Working Hours'!$C$9),1,0))</f>
        <v/>
      </c>
    </row>
    <row r="16269">
      <c r="A16269" s="11" t="n"/>
      <c r="B16269" s="11" t="n"/>
      <c r="C16269" s="11" t="n"/>
      <c r="E16269" s="12">
        <f>IF($A16269="","",IF(ISNUMBER($A16269),$A16269,IFERROR(DATEVALUE($A16269),"")))</f>
        <v/>
      </c>
      <c r="F16269" s="12">
        <f>IF($B16269="","",IF(ISNUMBER($B16269),HOUR($B16269)*2+MINUTE($B16269)/30,IFERROR(VALUE(LEFT($B16269,FIND(":",$B16269)-1))*2+VALUE(MID($B16269,FIND(":",$B16269)+1,2))/30,"")))</f>
        <v/>
      </c>
      <c r="G16269" s="12">
        <f>IF($E16269="","",IF(WEEKDAY($E16269,2)&lt;6,1,0))</f>
        <v/>
      </c>
      <c r="H16269" s="12">
        <f>IF(OR($E16269="",$F16269=""),"",IF(AND($G16269=1,$F16269&gt;='Working Hours'!$C$8,$F16269&lt;'Working Hours'!$C$9),1,0))</f>
        <v/>
      </c>
    </row>
    <row r="16270">
      <c r="A16270" s="11" t="n"/>
      <c r="B16270" s="11" t="n"/>
      <c r="C16270" s="11" t="n"/>
      <c r="E16270" s="12">
        <f>IF($A16270="","",IF(ISNUMBER($A16270),$A16270,IFERROR(DATEVALUE($A16270),"")))</f>
        <v/>
      </c>
      <c r="F16270" s="12">
        <f>IF($B16270="","",IF(ISNUMBER($B16270),HOUR($B16270)*2+MINUTE($B16270)/30,IFERROR(VALUE(LEFT($B16270,FIND(":",$B16270)-1))*2+VALUE(MID($B16270,FIND(":",$B16270)+1,2))/30,"")))</f>
        <v/>
      </c>
      <c r="G16270" s="12">
        <f>IF($E16270="","",IF(WEEKDAY($E16270,2)&lt;6,1,0))</f>
        <v/>
      </c>
      <c r="H16270" s="12">
        <f>IF(OR($E16270="",$F16270=""),"",IF(AND($G16270=1,$F16270&gt;='Working Hours'!$C$8,$F16270&lt;'Working Hours'!$C$9),1,0))</f>
        <v/>
      </c>
    </row>
    <row r="16271">
      <c r="A16271" s="11" t="n"/>
      <c r="B16271" s="11" t="n"/>
      <c r="C16271" s="11" t="n"/>
      <c r="E16271" s="12">
        <f>IF($A16271="","",IF(ISNUMBER($A16271),$A16271,IFERROR(DATEVALUE($A16271),"")))</f>
        <v/>
      </c>
      <c r="F16271" s="12">
        <f>IF($B16271="","",IF(ISNUMBER($B16271),HOUR($B16271)*2+MINUTE($B16271)/30,IFERROR(VALUE(LEFT($B16271,FIND(":",$B16271)-1))*2+VALUE(MID($B16271,FIND(":",$B16271)+1,2))/30,"")))</f>
        <v/>
      </c>
      <c r="G16271" s="12">
        <f>IF($E16271="","",IF(WEEKDAY($E16271,2)&lt;6,1,0))</f>
        <v/>
      </c>
      <c r="H16271" s="12">
        <f>IF(OR($E16271="",$F16271=""),"",IF(AND($G16271=1,$F16271&gt;='Working Hours'!$C$8,$F16271&lt;'Working Hours'!$C$9),1,0))</f>
        <v/>
      </c>
    </row>
    <row r="16272">
      <c r="A16272" s="11" t="n"/>
      <c r="B16272" s="11" t="n"/>
      <c r="C16272" s="11" t="n"/>
      <c r="E16272" s="12">
        <f>IF($A16272="","",IF(ISNUMBER($A16272),$A16272,IFERROR(DATEVALUE($A16272),"")))</f>
        <v/>
      </c>
      <c r="F16272" s="12">
        <f>IF($B16272="","",IF(ISNUMBER($B16272),HOUR($B16272)*2+MINUTE($B16272)/30,IFERROR(VALUE(LEFT($B16272,FIND(":",$B16272)-1))*2+VALUE(MID($B16272,FIND(":",$B16272)+1,2))/30,"")))</f>
        <v/>
      </c>
      <c r="G16272" s="12">
        <f>IF($E16272="","",IF(WEEKDAY($E16272,2)&lt;6,1,0))</f>
        <v/>
      </c>
      <c r="H16272" s="12">
        <f>IF(OR($E16272="",$F16272=""),"",IF(AND($G16272=1,$F16272&gt;='Working Hours'!$C$8,$F16272&lt;'Working Hours'!$C$9),1,0))</f>
        <v/>
      </c>
    </row>
    <row r="16273">
      <c r="A16273" s="11" t="n"/>
      <c r="B16273" s="11" t="n"/>
      <c r="C16273" s="11" t="n"/>
      <c r="E16273" s="12">
        <f>IF($A16273="","",IF(ISNUMBER($A16273),$A16273,IFERROR(DATEVALUE($A16273),"")))</f>
        <v/>
      </c>
      <c r="F16273" s="12">
        <f>IF($B16273="","",IF(ISNUMBER($B16273),HOUR($B16273)*2+MINUTE($B16273)/30,IFERROR(VALUE(LEFT($B16273,FIND(":",$B16273)-1))*2+VALUE(MID($B16273,FIND(":",$B16273)+1,2))/30,"")))</f>
        <v/>
      </c>
      <c r="G16273" s="12">
        <f>IF($E16273="","",IF(WEEKDAY($E16273,2)&lt;6,1,0))</f>
        <v/>
      </c>
      <c r="H16273" s="12">
        <f>IF(OR($E16273="",$F16273=""),"",IF(AND($G16273=1,$F16273&gt;='Working Hours'!$C$8,$F16273&lt;'Working Hours'!$C$9),1,0))</f>
        <v/>
      </c>
    </row>
    <row r="16274">
      <c r="A16274" s="11" t="n"/>
      <c r="B16274" s="11" t="n"/>
      <c r="C16274" s="11" t="n"/>
      <c r="E16274" s="12">
        <f>IF($A16274="","",IF(ISNUMBER($A16274),$A16274,IFERROR(DATEVALUE($A16274),"")))</f>
        <v/>
      </c>
      <c r="F16274" s="12">
        <f>IF($B16274="","",IF(ISNUMBER($B16274),HOUR($B16274)*2+MINUTE($B16274)/30,IFERROR(VALUE(LEFT($B16274,FIND(":",$B16274)-1))*2+VALUE(MID($B16274,FIND(":",$B16274)+1,2))/30,"")))</f>
        <v/>
      </c>
      <c r="G16274" s="12">
        <f>IF($E16274="","",IF(WEEKDAY($E16274,2)&lt;6,1,0))</f>
        <v/>
      </c>
      <c r="H16274" s="12">
        <f>IF(OR($E16274="",$F16274=""),"",IF(AND($G16274=1,$F16274&gt;='Working Hours'!$C$8,$F16274&lt;'Working Hours'!$C$9),1,0))</f>
        <v/>
      </c>
    </row>
    <row r="16275">
      <c r="A16275" s="11" t="n"/>
      <c r="B16275" s="11" t="n"/>
      <c r="C16275" s="11" t="n"/>
      <c r="E16275" s="12">
        <f>IF($A16275="","",IF(ISNUMBER($A16275),$A16275,IFERROR(DATEVALUE($A16275),"")))</f>
        <v/>
      </c>
      <c r="F16275" s="12">
        <f>IF($B16275="","",IF(ISNUMBER($B16275),HOUR($B16275)*2+MINUTE($B16275)/30,IFERROR(VALUE(LEFT($B16275,FIND(":",$B16275)-1))*2+VALUE(MID($B16275,FIND(":",$B16275)+1,2))/30,"")))</f>
        <v/>
      </c>
      <c r="G16275" s="12">
        <f>IF($E16275="","",IF(WEEKDAY($E16275,2)&lt;6,1,0))</f>
        <v/>
      </c>
      <c r="H16275" s="12">
        <f>IF(OR($E16275="",$F16275=""),"",IF(AND($G16275=1,$F16275&gt;='Working Hours'!$C$8,$F16275&lt;'Working Hours'!$C$9),1,0))</f>
        <v/>
      </c>
    </row>
    <row r="16276">
      <c r="A16276" s="11" t="n"/>
      <c r="B16276" s="11" t="n"/>
      <c r="C16276" s="11" t="n"/>
      <c r="E16276" s="12">
        <f>IF($A16276="","",IF(ISNUMBER($A16276),$A16276,IFERROR(DATEVALUE($A16276),"")))</f>
        <v/>
      </c>
      <c r="F16276" s="12">
        <f>IF($B16276="","",IF(ISNUMBER($B16276),HOUR($B16276)*2+MINUTE($B16276)/30,IFERROR(VALUE(LEFT($B16276,FIND(":",$B16276)-1))*2+VALUE(MID($B16276,FIND(":",$B16276)+1,2))/30,"")))</f>
        <v/>
      </c>
      <c r="G16276" s="12">
        <f>IF($E16276="","",IF(WEEKDAY($E16276,2)&lt;6,1,0))</f>
        <v/>
      </c>
      <c r="H16276" s="12">
        <f>IF(OR($E16276="",$F16276=""),"",IF(AND($G16276=1,$F16276&gt;='Working Hours'!$C$8,$F16276&lt;'Working Hours'!$C$9),1,0))</f>
        <v/>
      </c>
    </row>
    <row r="16277">
      <c r="A16277" s="11" t="n"/>
      <c r="B16277" s="11" t="n"/>
      <c r="C16277" s="11" t="n"/>
      <c r="E16277" s="12">
        <f>IF($A16277="","",IF(ISNUMBER($A16277),$A16277,IFERROR(DATEVALUE($A16277),"")))</f>
        <v/>
      </c>
      <c r="F16277" s="12">
        <f>IF($B16277="","",IF(ISNUMBER($B16277),HOUR($B16277)*2+MINUTE($B16277)/30,IFERROR(VALUE(LEFT($B16277,FIND(":",$B16277)-1))*2+VALUE(MID($B16277,FIND(":",$B16277)+1,2))/30,"")))</f>
        <v/>
      </c>
      <c r="G16277" s="12">
        <f>IF($E16277="","",IF(WEEKDAY($E16277,2)&lt;6,1,0))</f>
        <v/>
      </c>
      <c r="H16277" s="12">
        <f>IF(OR($E16277="",$F16277=""),"",IF(AND($G16277=1,$F16277&gt;='Working Hours'!$C$8,$F16277&lt;'Working Hours'!$C$9),1,0))</f>
        <v/>
      </c>
    </row>
    <row r="16278">
      <c r="A16278" s="11" t="n"/>
      <c r="B16278" s="11" t="n"/>
      <c r="C16278" s="11" t="n"/>
      <c r="E16278" s="12">
        <f>IF($A16278="","",IF(ISNUMBER($A16278),$A16278,IFERROR(DATEVALUE($A16278),"")))</f>
        <v/>
      </c>
      <c r="F16278" s="12">
        <f>IF($B16278="","",IF(ISNUMBER($B16278),HOUR($B16278)*2+MINUTE($B16278)/30,IFERROR(VALUE(LEFT($B16278,FIND(":",$B16278)-1))*2+VALUE(MID($B16278,FIND(":",$B16278)+1,2))/30,"")))</f>
        <v/>
      </c>
      <c r="G16278" s="12">
        <f>IF($E16278="","",IF(WEEKDAY($E16278,2)&lt;6,1,0))</f>
        <v/>
      </c>
      <c r="H16278" s="12">
        <f>IF(OR($E16278="",$F16278=""),"",IF(AND($G16278=1,$F16278&gt;='Working Hours'!$C$8,$F16278&lt;'Working Hours'!$C$9),1,0))</f>
        <v/>
      </c>
    </row>
    <row r="16279">
      <c r="A16279" s="11" t="n"/>
      <c r="B16279" s="11" t="n"/>
      <c r="C16279" s="11" t="n"/>
      <c r="E16279" s="12">
        <f>IF($A16279="","",IF(ISNUMBER($A16279),$A16279,IFERROR(DATEVALUE($A16279),"")))</f>
        <v/>
      </c>
      <c r="F16279" s="12">
        <f>IF($B16279="","",IF(ISNUMBER($B16279),HOUR($B16279)*2+MINUTE($B16279)/30,IFERROR(VALUE(LEFT($B16279,FIND(":",$B16279)-1))*2+VALUE(MID($B16279,FIND(":",$B16279)+1,2))/30,"")))</f>
        <v/>
      </c>
      <c r="G16279" s="12">
        <f>IF($E16279="","",IF(WEEKDAY($E16279,2)&lt;6,1,0))</f>
        <v/>
      </c>
      <c r="H16279" s="12">
        <f>IF(OR($E16279="",$F16279=""),"",IF(AND($G16279=1,$F16279&gt;='Working Hours'!$C$8,$F16279&lt;'Working Hours'!$C$9),1,0))</f>
        <v/>
      </c>
    </row>
    <row r="16280">
      <c r="A16280" s="11" t="n"/>
      <c r="B16280" s="11" t="n"/>
      <c r="C16280" s="11" t="n"/>
      <c r="E16280" s="12">
        <f>IF($A16280="","",IF(ISNUMBER($A16280),$A16280,IFERROR(DATEVALUE($A16280),"")))</f>
        <v/>
      </c>
      <c r="F16280" s="12">
        <f>IF($B16280="","",IF(ISNUMBER($B16280),HOUR($B16280)*2+MINUTE($B16280)/30,IFERROR(VALUE(LEFT($B16280,FIND(":",$B16280)-1))*2+VALUE(MID($B16280,FIND(":",$B16280)+1,2))/30,"")))</f>
        <v/>
      </c>
      <c r="G16280" s="12">
        <f>IF($E16280="","",IF(WEEKDAY($E16280,2)&lt;6,1,0))</f>
        <v/>
      </c>
      <c r="H16280" s="12">
        <f>IF(OR($E16280="",$F16280=""),"",IF(AND($G16280=1,$F16280&gt;='Working Hours'!$C$8,$F16280&lt;'Working Hours'!$C$9),1,0))</f>
        <v/>
      </c>
    </row>
    <row r="16281">
      <c r="A16281" s="11" t="n"/>
      <c r="B16281" s="11" t="n"/>
      <c r="C16281" s="11" t="n"/>
      <c r="E16281" s="12">
        <f>IF($A16281="","",IF(ISNUMBER($A16281),$A16281,IFERROR(DATEVALUE($A16281),"")))</f>
        <v/>
      </c>
      <c r="F16281" s="12">
        <f>IF($B16281="","",IF(ISNUMBER($B16281),HOUR($B16281)*2+MINUTE($B16281)/30,IFERROR(VALUE(LEFT($B16281,FIND(":",$B16281)-1))*2+VALUE(MID($B16281,FIND(":",$B16281)+1,2))/30,"")))</f>
        <v/>
      </c>
      <c r="G16281" s="12">
        <f>IF($E16281="","",IF(WEEKDAY($E16281,2)&lt;6,1,0))</f>
        <v/>
      </c>
      <c r="H16281" s="12">
        <f>IF(OR($E16281="",$F16281=""),"",IF(AND($G16281=1,$F16281&gt;='Working Hours'!$C$8,$F16281&lt;'Working Hours'!$C$9),1,0))</f>
        <v/>
      </c>
    </row>
    <row r="16282">
      <c r="A16282" s="11" t="n"/>
      <c r="B16282" s="11" t="n"/>
      <c r="C16282" s="11" t="n"/>
      <c r="E16282" s="12">
        <f>IF($A16282="","",IF(ISNUMBER($A16282),$A16282,IFERROR(DATEVALUE($A16282),"")))</f>
        <v/>
      </c>
      <c r="F16282" s="12">
        <f>IF($B16282="","",IF(ISNUMBER($B16282),HOUR($B16282)*2+MINUTE($B16282)/30,IFERROR(VALUE(LEFT($B16282,FIND(":",$B16282)-1))*2+VALUE(MID($B16282,FIND(":",$B16282)+1,2))/30,"")))</f>
        <v/>
      </c>
      <c r="G16282" s="12">
        <f>IF($E16282="","",IF(WEEKDAY($E16282,2)&lt;6,1,0))</f>
        <v/>
      </c>
      <c r="H16282" s="12">
        <f>IF(OR($E16282="",$F16282=""),"",IF(AND($G16282=1,$F16282&gt;='Working Hours'!$C$8,$F16282&lt;'Working Hours'!$C$9),1,0))</f>
        <v/>
      </c>
    </row>
    <row r="16283">
      <c r="A16283" s="11" t="n"/>
      <c r="B16283" s="11" t="n"/>
      <c r="C16283" s="11" t="n"/>
      <c r="E16283" s="12">
        <f>IF($A16283="","",IF(ISNUMBER($A16283),$A16283,IFERROR(DATEVALUE($A16283),"")))</f>
        <v/>
      </c>
      <c r="F16283" s="12">
        <f>IF($B16283="","",IF(ISNUMBER($B16283),HOUR($B16283)*2+MINUTE($B16283)/30,IFERROR(VALUE(LEFT($B16283,FIND(":",$B16283)-1))*2+VALUE(MID($B16283,FIND(":",$B16283)+1,2))/30,"")))</f>
        <v/>
      </c>
      <c r="G16283" s="12">
        <f>IF($E16283="","",IF(WEEKDAY($E16283,2)&lt;6,1,0))</f>
        <v/>
      </c>
      <c r="H16283" s="12">
        <f>IF(OR($E16283="",$F16283=""),"",IF(AND($G16283=1,$F16283&gt;='Working Hours'!$C$8,$F16283&lt;'Working Hours'!$C$9),1,0))</f>
        <v/>
      </c>
    </row>
    <row r="16284">
      <c r="A16284" s="11" t="n"/>
      <c r="B16284" s="11" t="n"/>
      <c r="C16284" s="11" t="n"/>
      <c r="E16284" s="12">
        <f>IF($A16284="","",IF(ISNUMBER($A16284),$A16284,IFERROR(DATEVALUE($A16284),"")))</f>
        <v/>
      </c>
      <c r="F16284" s="12">
        <f>IF($B16284="","",IF(ISNUMBER($B16284),HOUR($B16284)*2+MINUTE($B16284)/30,IFERROR(VALUE(LEFT($B16284,FIND(":",$B16284)-1))*2+VALUE(MID($B16284,FIND(":",$B16284)+1,2))/30,"")))</f>
        <v/>
      </c>
      <c r="G16284" s="12">
        <f>IF($E16284="","",IF(WEEKDAY($E16284,2)&lt;6,1,0))</f>
        <v/>
      </c>
      <c r="H16284" s="12">
        <f>IF(OR($E16284="",$F16284=""),"",IF(AND($G16284=1,$F16284&gt;='Working Hours'!$C$8,$F16284&lt;'Working Hours'!$C$9),1,0))</f>
        <v/>
      </c>
    </row>
    <row r="16285">
      <c r="A16285" s="11" t="n"/>
      <c r="B16285" s="11" t="n"/>
      <c r="C16285" s="11" t="n"/>
      <c r="E16285" s="12">
        <f>IF($A16285="","",IF(ISNUMBER($A16285),$A16285,IFERROR(DATEVALUE($A16285),"")))</f>
        <v/>
      </c>
      <c r="F16285" s="12">
        <f>IF($B16285="","",IF(ISNUMBER($B16285),HOUR($B16285)*2+MINUTE($B16285)/30,IFERROR(VALUE(LEFT($B16285,FIND(":",$B16285)-1))*2+VALUE(MID($B16285,FIND(":",$B16285)+1,2))/30,"")))</f>
        <v/>
      </c>
      <c r="G16285" s="12">
        <f>IF($E16285="","",IF(WEEKDAY($E16285,2)&lt;6,1,0))</f>
        <v/>
      </c>
      <c r="H16285" s="12">
        <f>IF(OR($E16285="",$F16285=""),"",IF(AND($G16285=1,$F16285&gt;='Working Hours'!$C$8,$F16285&lt;'Working Hours'!$C$9),1,0))</f>
        <v/>
      </c>
    </row>
    <row r="16286">
      <c r="A16286" s="11" t="n"/>
      <c r="B16286" s="11" t="n"/>
      <c r="C16286" s="11" t="n"/>
      <c r="E16286" s="12">
        <f>IF($A16286="","",IF(ISNUMBER($A16286),$A16286,IFERROR(DATEVALUE($A16286),"")))</f>
        <v/>
      </c>
      <c r="F16286" s="12">
        <f>IF($B16286="","",IF(ISNUMBER($B16286),HOUR($B16286)*2+MINUTE($B16286)/30,IFERROR(VALUE(LEFT($B16286,FIND(":",$B16286)-1))*2+VALUE(MID($B16286,FIND(":",$B16286)+1,2))/30,"")))</f>
        <v/>
      </c>
      <c r="G16286" s="12">
        <f>IF($E16286="","",IF(WEEKDAY($E16286,2)&lt;6,1,0))</f>
        <v/>
      </c>
      <c r="H16286" s="12">
        <f>IF(OR($E16286="",$F16286=""),"",IF(AND($G16286=1,$F16286&gt;='Working Hours'!$C$8,$F16286&lt;'Working Hours'!$C$9),1,0))</f>
        <v/>
      </c>
    </row>
    <row r="16287">
      <c r="A16287" s="11" t="n"/>
      <c r="B16287" s="11" t="n"/>
      <c r="C16287" s="11" t="n"/>
      <c r="E16287" s="12">
        <f>IF($A16287="","",IF(ISNUMBER($A16287),$A16287,IFERROR(DATEVALUE($A16287),"")))</f>
        <v/>
      </c>
      <c r="F16287" s="12">
        <f>IF($B16287="","",IF(ISNUMBER($B16287),HOUR($B16287)*2+MINUTE($B16287)/30,IFERROR(VALUE(LEFT($B16287,FIND(":",$B16287)-1))*2+VALUE(MID($B16287,FIND(":",$B16287)+1,2))/30,"")))</f>
        <v/>
      </c>
      <c r="G16287" s="12">
        <f>IF($E16287="","",IF(WEEKDAY($E16287,2)&lt;6,1,0))</f>
        <v/>
      </c>
      <c r="H16287" s="12">
        <f>IF(OR($E16287="",$F16287=""),"",IF(AND($G16287=1,$F16287&gt;='Working Hours'!$C$8,$F16287&lt;'Working Hours'!$C$9),1,0))</f>
        <v/>
      </c>
    </row>
    <row r="16288">
      <c r="A16288" s="11" t="n"/>
      <c r="B16288" s="11" t="n"/>
      <c r="C16288" s="11" t="n"/>
      <c r="E16288" s="12">
        <f>IF($A16288="","",IF(ISNUMBER($A16288),$A16288,IFERROR(DATEVALUE($A16288),"")))</f>
        <v/>
      </c>
      <c r="F16288" s="12">
        <f>IF($B16288="","",IF(ISNUMBER($B16288),HOUR($B16288)*2+MINUTE($B16288)/30,IFERROR(VALUE(LEFT($B16288,FIND(":",$B16288)-1))*2+VALUE(MID($B16288,FIND(":",$B16288)+1,2))/30,"")))</f>
        <v/>
      </c>
      <c r="G16288" s="12">
        <f>IF($E16288="","",IF(WEEKDAY($E16288,2)&lt;6,1,0))</f>
        <v/>
      </c>
      <c r="H16288" s="12">
        <f>IF(OR($E16288="",$F16288=""),"",IF(AND($G16288=1,$F16288&gt;='Working Hours'!$C$8,$F16288&lt;'Working Hours'!$C$9),1,0))</f>
        <v/>
      </c>
    </row>
    <row r="16289">
      <c r="A16289" s="11" t="n"/>
      <c r="B16289" s="11" t="n"/>
      <c r="C16289" s="11" t="n"/>
      <c r="E16289" s="12">
        <f>IF($A16289="","",IF(ISNUMBER($A16289),$A16289,IFERROR(DATEVALUE($A16289),"")))</f>
        <v/>
      </c>
      <c r="F16289" s="12">
        <f>IF($B16289="","",IF(ISNUMBER($B16289),HOUR($B16289)*2+MINUTE($B16289)/30,IFERROR(VALUE(LEFT($B16289,FIND(":",$B16289)-1))*2+VALUE(MID($B16289,FIND(":",$B16289)+1,2))/30,"")))</f>
        <v/>
      </c>
      <c r="G16289" s="12">
        <f>IF($E16289="","",IF(WEEKDAY($E16289,2)&lt;6,1,0))</f>
        <v/>
      </c>
      <c r="H16289" s="12">
        <f>IF(OR($E16289="",$F16289=""),"",IF(AND($G16289=1,$F16289&gt;='Working Hours'!$C$8,$F16289&lt;'Working Hours'!$C$9),1,0))</f>
        <v/>
      </c>
    </row>
    <row r="16290">
      <c r="A16290" s="11" t="n"/>
      <c r="B16290" s="11" t="n"/>
      <c r="C16290" s="11" t="n"/>
      <c r="E16290" s="12">
        <f>IF($A16290="","",IF(ISNUMBER($A16290),$A16290,IFERROR(DATEVALUE($A16290),"")))</f>
        <v/>
      </c>
      <c r="F16290" s="12">
        <f>IF($B16290="","",IF(ISNUMBER($B16290),HOUR($B16290)*2+MINUTE($B16290)/30,IFERROR(VALUE(LEFT($B16290,FIND(":",$B16290)-1))*2+VALUE(MID($B16290,FIND(":",$B16290)+1,2))/30,"")))</f>
        <v/>
      </c>
      <c r="G16290" s="12">
        <f>IF($E16290="","",IF(WEEKDAY($E16290,2)&lt;6,1,0))</f>
        <v/>
      </c>
      <c r="H16290" s="12">
        <f>IF(OR($E16290="",$F16290=""),"",IF(AND($G16290=1,$F16290&gt;='Working Hours'!$C$8,$F16290&lt;'Working Hours'!$C$9),1,0))</f>
        <v/>
      </c>
    </row>
    <row r="16291">
      <c r="A16291" s="11" t="n"/>
      <c r="B16291" s="11" t="n"/>
      <c r="C16291" s="11" t="n"/>
      <c r="E16291" s="12">
        <f>IF($A16291="","",IF(ISNUMBER($A16291),$A16291,IFERROR(DATEVALUE($A16291),"")))</f>
        <v/>
      </c>
      <c r="F16291" s="12">
        <f>IF($B16291="","",IF(ISNUMBER($B16291),HOUR($B16291)*2+MINUTE($B16291)/30,IFERROR(VALUE(LEFT($B16291,FIND(":",$B16291)-1))*2+VALUE(MID($B16291,FIND(":",$B16291)+1,2))/30,"")))</f>
        <v/>
      </c>
      <c r="G16291" s="12">
        <f>IF($E16291="","",IF(WEEKDAY($E16291,2)&lt;6,1,0))</f>
        <v/>
      </c>
      <c r="H16291" s="12">
        <f>IF(OR($E16291="",$F16291=""),"",IF(AND($G16291=1,$F16291&gt;='Working Hours'!$C$8,$F16291&lt;'Working Hours'!$C$9),1,0))</f>
        <v/>
      </c>
    </row>
    <row r="16292">
      <c r="A16292" s="11" t="n"/>
      <c r="B16292" s="11" t="n"/>
      <c r="C16292" s="11" t="n"/>
      <c r="E16292" s="12">
        <f>IF($A16292="","",IF(ISNUMBER($A16292),$A16292,IFERROR(DATEVALUE($A16292),"")))</f>
        <v/>
      </c>
      <c r="F16292" s="12">
        <f>IF($B16292="","",IF(ISNUMBER($B16292),HOUR($B16292)*2+MINUTE($B16292)/30,IFERROR(VALUE(LEFT($B16292,FIND(":",$B16292)-1))*2+VALUE(MID($B16292,FIND(":",$B16292)+1,2))/30,"")))</f>
        <v/>
      </c>
      <c r="G16292" s="12">
        <f>IF($E16292="","",IF(WEEKDAY($E16292,2)&lt;6,1,0))</f>
        <v/>
      </c>
      <c r="H16292" s="12">
        <f>IF(OR($E16292="",$F16292=""),"",IF(AND($G16292=1,$F16292&gt;='Working Hours'!$C$8,$F16292&lt;'Working Hours'!$C$9),1,0))</f>
        <v/>
      </c>
    </row>
    <row r="16293">
      <c r="A16293" s="11" t="n"/>
      <c r="B16293" s="11" t="n"/>
      <c r="C16293" s="11" t="n"/>
      <c r="E16293" s="12">
        <f>IF($A16293="","",IF(ISNUMBER($A16293),$A16293,IFERROR(DATEVALUE($A16293),"")))</f>
        <v/>
      </c>
      <c r="F16293" s="12">
        <f>IF($B16293="","",IF(ISNUMBER($B16293),HOUR($B16293)*2+MINUTE($B16293)/30,IFERROR(VALUE(LEFT($B16293,FIND(":",$B16293)-1))*2+VALUE(MID($B16293,FIND(":",$B16293)+1,2))/30,"")))</f>
        <v/>
      </c>
      <c r="G16293" s="12">
        <f>IF($E16293="","",IF(WEEKDAY($E16293,2)&lt;6,1,0))</f>
        <v/>
      </c>
      <c r="H16293" s="12">
        <f>IF(OR($E16293="",$F16293=""),"",IF(AND($G16293=1,$F16293&gt;='Working Hours'!$C$8,$F16293&lt;'Working Hours'!$C$9),1,0))</f>
        <v/>
      </c>
    </row>
    <row r="16294">
      <c r="A16294" s="11" t="n"/>
      <c r="B16294" s="11" t="n"/>
      <c r="C16294" s="11" t="n"/>
      <c r="E16294" s="12">
        <f>IF($A16294="","",IF(ISNUMBER($A16294),$A16294,IFERROR(DATEVALUE($A16294),"")))</f>
        <v/>
      </c>
      <c r="F16294" s="12">
        <f>IF($B16294="","",IF(ISNUMBER($B16294),HOUR($B16294)*2+MINUTE($B16294)/30,IFERROR(VALUE(LEFT($B16294,FIND(":",$B16294)-1))*2+VALUE(MID($B16294,FIND(":",$B16294)+1,2))/30,"")))</f>
        <v/>
      </c>
      <c r="G16294" s="12">
        <f>IF($E16294="","",IF(WEEKDAY($E16294,2)&lt;6,1,0))</f>
        <v/>
      </c>
      <c r="H16294" s="12">
        <f>IF(OR($E16294="",$F16294=""),"",IF(AND($G16294=1,$F16294&gt;='Working Hours'!$C$8,$F16294&lt;'Working Hours'!$C$9),1,0))</f>
        <v/>
      </c>
    </row>
    <row r="16295">
      <c r="A16295" s="11" t="n"/>
      <c r="B16295" s="11" t="n"/>
      <c r="C16295" s="11" t="n"/>
      <c r="E16295" s="12">
        <f>IF($A16295="","",IF(ISNUMBER($A16295),$A16295,IFERROR(DATEVALUE($A16295),"")))</f>
        <v/>
      </c>
      <c r="F16295" s="12">
        <f>IF($B16295="","",IF(ISNUMBER($B16295),HOUR($B16295)*2+MINUTE($B16295)/30,IFERROR(VALUE(LEFT($B16295,FIND(":",$B16295)-1))*2+VALUE(MID($B16295,FIND(":",$B16295)+1,2))/30,"")))</f>
        <v/>
      </c>
      <c r="G16295" s="12">
        <f>IF($E16295="","",IF(WEEKDAY($E16295,2)&lt;6,1,0))</f>
        <v/>
      </c>
      <c r="H16295" s="12">
        <f>IF(OR($E16295="",$F16295=""),"",IF(AND($G16295=1,$F16295&gt;='Working Hours'!$C$8,$F16295&lt;'Working Hours'!$C$9),1,0))</f>
        <v/>
      </c>
    </row>
    <row r="16296">
      <c r="A16296" s="11" t="n"/>
      <c r="B16296" s="11" t="n"/>
      <c r="C16296" s="11" t="n"/>
      <c r="E16296" s="12">
        <f>IF($A16296="","",IF(ISNUMBER($A16296),$A16296,IFERROR(DATEVALUE($A16296),"")))</f>
        <v/>
      </c>
      <c r="F16296" s="12">
        <f>IF($B16296="","",IF(ISNUMBER($B16296),HOUR($B16296)*2+MINUTE($B16296)/30,IFERROR(VALUE(LEFT($B16296,FIND(":",$B16296)-1))*2+VALUE(MID($B16296,FIND(":",$B16296)+1,2))/30,"")))</f>
        <v/>
      </c>
      <c r="G16296" s="12">
        <f>IF($E16296="","",IF(WEEKDAY($E16296,2)&lt;6,1,0))</f>
        <v/>
      </c>
      <c r="H16296" s="12">
        <f>IF(OR($E16296="",$F16296=""),"",IF(AND($G16296=1,$F16296&gt;='Working Hours'!$C$8,$F16296&lt;'Working Hours'!$C$9),1,0))</f>
        <v/>
      </c>
    </row>
    <row r="16297">
      <c r="A16297" s="11" t="n"/>
      <c r="B16297" s="11" t="n"/>
      <c r="C16297" s="11" t="n"/>
      <c r="E16297" s="12">
        <f>IF($A16297="","",IF(ISNUMBER($A16297),$A16297,IFERROR(DATEVALUE($A16297),"")))</f>
        <v/>
      </c>
      <c r="F16297" s="12">
        <f>IF($B16297="","",IF(ISNUMBER($B16297),HOUR($B16297)*2+MINUTE($B16297)/30,IFERROR(VALUE(LEFT($B16297,FIND(":",$B16297)-1))*2+VALUE(MID($B16297,FIND(":",$B16297)+1,2))/30,"")))</f>
        <v/>
      </c>
      <c r="G16297" s="12">
        <f>IF($E16297="","",IF(WEEKDAY($E16297,2)&lt;6,1,0))</f>
        <v/>
      </c>
      <c r="H16297" s="12">
        <f>IF(OR($E16297="",$F16297=""),"",IF(AND($G16297=1,$F16297&gt;='Working Hours'!$C$8,$F16297&lt;'Working Hours'!$C$9),1,0))</f>
        <v/>
      </c>
    </row>
    <row r="16298">
      <c r="A16298" s="11" t="n"/>
      <c r="B16298" s="11" t="n"/>
      <c r="C16298" s="11" t="n"/>
      <c r="E16298" s="12">
        <f>IF($A16298="","",IF(ISNUMBER($A16298),$A16298,IFERROR(DATEVALUE($A16298),"")))</f>
        <v/>
      </c>
      <c r="F16298" s="12">
        <f>IF($B16298="","",IF(ISNUMBER($B16298),HOUR($B16298)*2+MINUTE($B16298)/30,IFERROR(VALUE(LEFT($B16298,FIND(":",$B16298)-1))*2+VALUE(MID($B16298,FIND(":",$B16298)+1,2))/30,"")))</f>
        <v/>
      </c>
      <c r="G16298" s="12">
        <f>IF($E16298="","",IF(WEEKDAY($E16298,2)&lt;6,1,0))</f>
        <v/>
      </c>
      <c r="H16298" s="12">
        <f>IF(OR($E16298="",$F16298=""),"",IF(AND($G16298=1,$F16298&gt;='Working Hours'!$C$8,$F16298&lt;'Working Hours'!$C$9),1,0))</f>
        <v/>
      </c>
    </row>
    <row r="16299">
      <c r="A16299" s="11" t="n"/>
      <c r="B16299" s="11" t="n"/>
      <c r="C16299" s="11" t="n"/>
      <c r="E16299" s="12">
        <f>IF($A16299="","",IF(ISNUMBER($A16299),$A16299,IFERROR(DATEVALUE($A16299),"")))</f>
        <v/>
      </c>
      <c r="F16299" s="12">
        <f>IF($B16299="","",IF(ISNUMBER($B16299),HOUR($B16299)*2+MINUTE($B16299)/30,IFERROR(VALUE(LEFT($B16299,FIND(":",$B16299)-1))*2+VALUE(MID($B16299,FIND(":",$B16299)+1,2))/30,"")))</f>
        <v/>
      </c>
      <c r="G16299" s="12">
        <f>IF($E16299="","",IF(WEEKDAY($E16299,2)&lt;6,1,0))</f>
        <v/>
      </c>
      <c r="H16299" s="12">
        <f>IF(OR($E16299="",$F16299=""),"",IF(AND($G16299=1,$F16299&gt;='Working Hours'!$C$8,$F16299&lt;'Working Hours'!$C$9),1,0))</f>
        <v/>
      </c>
    </row>
    <row r="16300">
      <c r="A16300" s="11" t="n"/>
      <c r="B16300" s="11" t="n"/>
      <c r="C16300" s="11" t="n"/>
      <c r="E16300" s="12">
        <f>IF($A16300="","",IF(ISNUMBER($A16300),$A16300,IFERROR(DATEVALUE($A16300),"")))</f>
        <v/>
      </c>
      <c r="F16300" s="12">
        <f>IF($B16300="","",IF(ISNUMBER($B16300),HOUR($B16300)*2+MINUTE($B16300)/30,IFERROR(VALUE(LEFT($B16300,FIND(":",$B16300)-1))*2+VALUE(MID($B16300,FIND(":",$B16300)+1,2))/30,"")))</f>
        <v/>
      </c>
      <c r="G16300" s="12">
        <f>IF($E16300="","",IF(WEEKDAY($E16300,2)&lt;6,1,0))</f>
        <v/>
      </c>
      <c r="H16300" s="12">
        <f>IF(OR($E16300="",$F16300=""),"",IF(AND($G16300=1,$F16300&gt;='Working Hours'!$C$8,$F16300&lt;'Working Hours'!$C$9),1,0))</f>
        <v/>
      </c>
    </row>
    <row r="16301">
      <c r="A16301" s="11" t="n"/>
      <c r="B16301" s="11" t="n"/>
      <c r="C16301" s="11" t="n"/>
      <c r="E16301" s="12">
        <f>IF($A16301="","",IF(ISNUMBER($A16301),$A16301,IFERROR(DATEVALUE($A16301),"")))</f>
        <v/>
      </c>
      <c r="F16301" s="12">
        <f>IF($B16301="","",IF(ISNUMBER($B16301),HOUR($B16301)*2+MINUTE($B16301)/30,IFERROR(VALUE(LEFT($B16301,FIND(":",$B16301)-1))*2+VALUE(MID($B16301,FIND(":",$B16301)+1,2))/30,"")))</f>
        <v/>
      </c>
      <c r="G16301" s="12">
        <f>IF($E16301="","",IF(WEEKDAY($E16301,2)&lt;6,1,0))</f>
        <v/>
      </c>
      <c r="H16301" s="12">
        <f>IF(OR($E16301="",$F16301=""),"",IF(AND($G16301=1,$F16301&gt;='Working Hours'!$C$8,$F16301&lt;'Working Hours'!$C$9),1,0))</f>
        <v/>
      </c>
    </row>
    <row r="16302">
      <c r="A16302" s="11" t="n"/>
      <c r="B16302" s="11" t="n"/>
      <c r="C16302" s="11" t="n"/>
      <c r="E16302" s="12">
        <f>IF($A16302="","",IF(ISNUMBER($A16302),$A16302,IFERROR(DATEVALUE($A16302),"")))</f>
        <v/>
      </c>
      <c r="F16302" s="12">
        <f>IF($B16302="","",IF(ISNUMBER($B16302),HOUR($B16302)*2+MINUTE($B16302)/30,IFERROR(VALUE(LEFT($B16302,FIND(":",$B16302)-1))*2+VALUE(MID($B16302,FIND(":",$B16302)+1,2))/30,"")))</f>
        <v/>
      </c>
      <c r="G16302" s="12">
        <f>IF($E16302="","",IF(WEEKDAY($E16302,2)&lt;6,1,0))</f>
        <v/>
      </c>
      <c r="H16302" s="12">
        <f>IF(OR($E16302="",$F16302=""),"",IF(AND($G16302=1,$F16302&gt;='Working Hours'!$C$8,$F16302&lt;'Working Hours'!$C$9),1,0))</f>
        <v/>
      </c>
    </row>
    <row r="16303">
      <c r="A16303" s="11" t="n"/>
      <c r="B16303" s="11" t="n"/>
      <c r="C16303" s="11" t="n"/>
      <c r="E16303" s="12">
        <f>IF($A16303="","",IF(ISNUMBER($A16303),$A16303,IFERROR(DATEVALUE($A16303),"")))</f>
        <v/>
      </c>
      <c r="F16303" s="12">
        <f>IF($B16303="","",IF(ISNUMBER($B16303),HOUR($B16303)*2+MINUTE($B16303)/30,IFERROR(VALUE(LEFT($B16303,FIND(":",$B16303)-1))*2+VALUE(MID($B16303,FIND(":",$B16303)+1,2))/30,"")))</f>
        <v/>
      </c>
      <c r="G16303" s="12">
        <f>IF($E16303="","",IF(WEEKDAY($E16303,2)&lt;6,1,0))</f>
        <v/>
      </c>
      <c r="H16303" s="12">
        <f>IF(OR($E16303="",$F16303=""),"",IF(AND($G16303=1,$F16303&gt;='Working Hours'!$C$8,$F16303&lt;'Working Hours'!$C$9),1,0))</f>
        <v/>
      </c>
    </row>
    <row r="16304">
      <c r="A16304" s="11" t="n"/>
      <c r="B16304" s="11" t="n"/>
      <c r="C16304" s="11" t="n"/>
      <c r="E16304" s="12">
        <f>IF($A16304="","",IF(ISNUMBER($A16304),$A16304,IFERROR(DATEVALUE($A16304),"")))</f>
        <v/>
      </c>
      <c r="F16304" s="12">
        <f>IF($B16304="","",IF(ISNUMBER($B16304),HOUR($B16304)*2+MINUTE($B16304)/30,IFERROR(VALUE(LEFT($B16304,FIND(":",$B16304)-1))*2+VALUE(MID($B16304,FIND(":",$B16304)+1,2))/30,"")))</f>
        <v/>
      </c>
      <c r="G16304" s="12">
        <f>IF($E16304="","",IF(WEEKDAY($E16304,2)&lt;6,1,0))</f>
        <v/>
      </c>
      <c r="H16304" s="12">
        <f>IF(OR($E16304="",$F16304=""),"",IF(AND($G16304=1,$F16304&gt;='Working Hours'!$C$8,$F16304&lt;'Working Hours'!$C$9),1,0))</f>
        <v/>
      </c>
    </row>
    <row r="16305">
      <c r="A16305" s="11" t="n"/>
      <c r="B16305" s="11" t="n"/>
      <c r="C16305" s="11" t="n"/>
      <c r="E16305" s="12">
        <f>IF($A16305="","",IF(ISNUMBER($A16305),$A16305,IFERROR(DATEVALUE($A16305),"")))</f>
        <v/>
      </c>
      <c r="F16305" s="12">
        <f>IF($B16305="","",IF(ISNUMBER($B16305),HOUR($B16305)*2+MINUTE($B16305)/30,IFERROR(VALUE(LEFT($B16305,FIND(":",$B16305)-1))*2+VALUE(MID($B16305,FIND(":",$B16305)+1,2))/30,"")))</f>
        <v/>
      </c>
      <c r="G16305" s="12">
        <f>IF($E16305="","",IF(WEEKDAY($E16305,2)&lt;6,1,0))</f>
        <v/>
      </c>
      <c r="H16305" s="12">
        <f>IF(OR($E16305="",$F16305=""),"",IF(AND($G16305=1,$F16305&gt;='Working Hours'!$C$8,$F16305&lt;'Working Hours'!$C$9),1,0))</f>
        <v/>
      </c>
    </row>
    <row r="16306">
      <c r="A16306" s="11" t="n"/>
      <c r="B16306" s="11" t="n"/>
      <c r="C16306" s="11" t="n"/>
      <c r="E16306" s="12">
        <f>IF($A16306="","",IF(ISNUMBER($A16306),$A16306,IFERROR(DATEVALUE($A16306),"")))</f>
        <v/>
      </c>
      <c r="F16306" s="12">
        <f>IF($B16306="","",IF(ISNUMBER($B16306),HOUR($B16306)*2+MINUTE($B16306)/30,IFERROR(VALUE(LEFT($B16306,FIND(":",$B16306)-1))*2+VALUE(MID($B16306,FIND(":",$B16306)+1,2))/30,"")))</f>
        <v/>
      </c>
      <c r="G16306" s="12">
        <f>IF($E16306="","",IF(WEEKDAY($E16306,2)&lt;6,1,0))</f>
        <v/>
      </c>
      <c r="H16306" s="12">
        <f>IF(OR($E16306="",$F16306=""),"",IF(AND($G16306=1,$F16306&gt;='Working Hours'!$C$8,$F16306&lt;'Working Hours'!$C$9),1,0))</f>
        <v/>
      </c>
    </row>
    <row r="16307">
      <c r="A16307" s="11" t="n"/>
      <c r="B16307" s="11" t="n"/>
      <c r="C16307" s="11" t="n"/>
      <c r="E16307" s="12">
        <f>IF($A16307="","",IF(ISNUMBER($A16307),$A16307,IFERROR(DATEVALUE($A16307),"")))</f>
        <v/>
      </c>
      <c r="F16307" s="12">
        <f>IF($B16307="","",IF(ISNUMBER($B16307),HOUR($B16307)*2+MINUTE($B16307)/30,IFERROR(VALUE(LEFT($B16307,FIND(":",$B16307)-1))*2+VALUE(MID($B16307,FIND(":",$B16307)+1,2))/30,"")))</f>
        <v/>
      </c>
      <c r="G16307" s="12">
        <f>IF($E16307="","",IF(WEEKDAY($E16307,2)&lt;6,1,0))</f>
        <v/>
      </c>
      <c r="H16307" s="12">
        <f>IF(OR($E16307="",$F16307=""),"",IF(AND($G16307=1,$F16307&gt;='Working Hours'!$C$8,$F16307&lt;'Working Hours'!$C$9),1,0))</f>
        <v/>
      </c>
    </row>
    <row r="16308">
      <c r="A16308" s="11" t="n"/>
      <c r="B16308" s="11" t="n"/>
      <c r="C16308" s="11" t="n"/>
      <c r="E16308" s="12">
        <f>IF($A16308="","",IF(ISNUMBER($A16308),$A16308,IFERROR(DATEVALUE($A16308),"")))</f>
        <v/>
      </c>
      <c r="F16308" s="12">
        <f>IF($B16308="","",IF(ISNUMBER($B16308),HOUR($B16308)*2+MINUTE($B16308)/30,IFERROR(VALUE(LEFT($B16308,FIND(":",$B16308)-1))*2+VALUE(MID($B16308,FIND(":",$B16308)+1,2))/30,"")))</f>
        <v/>
      </c>
      <c r="G16308" s="12">
        <f>IF($E16308="","",IF(WEEKDAY($E16308,2)&lt;6,1,0))</f>
        <v/>
      </c>
      <c r="H16308" s="12">
        <f>IF(OR($E16308="",$F16308=""),"",IF(AND($G16308=1,$F16308&gt;='Working Hours'!$C$8,$F16308&lt;'Working Hours'!$C$9),1,0))</f>
        <v/>
      </c>
    </row>
    <row r="16309">
      <c r="A16309" s="11" t="n"/>
      <c r="B16309" s="11" t="n"/>
      <c r="C16309" s="11" t="n"/>
      <c r="E16309" s="12">
        <f>IF($A16309="","",IF(ISNUMBER($A16309),$A16309,IFERROR(DATEVALUE($A16309),"")))</f>
        <v/>
      </c>
      <c r="F16309" s="12">
        <f>IF($B16309="","",IF(ISNUMBER($B16309),HOUR($B16309)*2+MINUTE($B16309)/30,IFERROR(VALUE(LEFT($B16309,FIND(":",$B16309)-1))*2+VALUE(MID($B16309,FIND(":",$B16309)+1,2))/30,"")))</f>
        <v/>
      </c>
      <c r="G16309" s="12">
        <f>IF($E16309="","",IF(WEEKDAY($E16309,2)&lt;6,1,0))</f>
        <v/>
      </c>
      <c r="H16309" s="12">
        <f>IF(OR($E16309="",$F16309=""),"",IF(AND($G16309=1,$F16309&gt;='Working Hours'!$C$8,$F16309&lt;'Working Hours'!$C$9),1,0))</f>
        <v/>
      </c>
    </row>
    <row r="16310">
      <c r="A16310" s="11" t="n"/>
      <c r="B16310" s="11" t="n"/>
      <c r="C16310" s="11" t="n"/>
      <c r="E16310" s="12">
        <f>IF($A16310="","",IF(ISNUMBER($A16310),$A16310,IFERROR(DATEVALUE($A16310),"")))</f>
        <v/>
      </c>
      <c r="F16310" s="12">
        <f>IF($B16310="","",IF(ISNUMBER($B16310),HOUR($B16310)*2+MINUTE($B16310)/30,IFERROR(VALUE(LEFT($B16310,FIND(":",$B16310)-1))*2+VALUE(MID($B16310,FIND(":",$B16310)+1,2))/30,"")))</f>
        <v/>
      </c>
      <c r="G16310" s="12">
        <f>IF($E16310="","",IF(WEEKDAY($E16310,2)&lt;6,1,0))</f>
        <v/>
      </c>
      <c r="H16310" s="12">
        <f>IF(OR($E16310="",$F16310=""),"",IF(AND($G16310=1,$F16310&gt;='Working Hours'!$C$8,$F16310&lt;'Working Hours'!$C$9),1,0))</f>
        <v/>
      </c>
    </row>
    <row r="16311">
      <c r="A16311" s="11" t="n"/>
      <c r="B16311" s="11" t="n"/>
      <c r="C16311" s="11" t="n"/>
      <c r="E16311" s="12">
        <f>IF($A16311="","",IF(ISNUMBER($A16311),$A16311,IFERROR(DATEVALUE($A16311),"")))</f>
        <v/>
      </c>
      <c r="F16311" s="12">
        <f>IF($B16311="","",IF(ISNUMBER($B16311),HOUR($B16311)*2+MINUTE($B16311)/30,IFERROR(VALUE(LEFT($B16311,FIND(":",$B16311)-1))*2+VALUE(MID($B16311,FIND(":",$B16311)+1,2))/30,"")))</f>
        <v/>
      </c>
      <c r="G16311" s="12">
        <f>IF($E16311="","",IF(WEEKDAY($E16311,2)&lt;6,1,0))</f>
        <v/>
      </c>
      <c r="H16311" s="12">
        <f>IF(OR($E16311="",$F16311=""),"",IF(AND($G16311=1,$F16311&gt;='Working Hours'!$C$8,$F16311&lt;'Working Hours'!$C$9),1,0))</f>
        <v/>
      </c>
    </row>
    <row r="16312">
      <c r="A16312" s="11" t="n"/>
      <c r="B16312" s="11" t="n"/>
      <c r="C16312" s="11" t="n"/>
      <c r="E16312" s="12">
        <f>IF($A16312="","",IF(ISNUMBER($A16312),$A16312,IFERROR(DATEVALUE($A16312),"")))</f>
        <v/>
      </c>
      <c r="F16312" s="12">
        <f>IF($B16312="","",IF(ISNUMBER($B16312),HOUR($B16312)*2+MINUTE($B16312)/30,IFERROR(VALUE(LEFT($B16312,FIND(":",$B16312)-1))*2+VALUE(MID($B16312,FIND(":",$B16312)+1,2))/30,"")))</f>
        <v/>
      </c>
      <c r="G16312" s="12">
        <f>IF($E16312="","",IF(WEEKDAY($E16312,2)&lt;6,1,0))</f>
        <v/>
      </c>
      <c r="H16312" s="12">
        <f>IF(OR($E16312="",$F16312=""),"",IF(AND($G16312=1,$F16312&gt;='Working Hours'!$C$8,$F16312&lt;'Working Hours'!$C$9),1,0))</f>
        <v/>
      </c>
    </row>
    <row r="16313">
      <c r="A16313" s="11" t="n"/>
      <c r="B16313" s="11" t="n"/>
      <c r="C16313" s="11" t="n"/>
      <c r="E16313" s="12">
        <f>IF($A16313="","",IF(ISNUMBER($A16313),$A16313,IFERROR(DATEVALUE($A16313),"")))</f>
        <v/>
      </c>
      <c r="F16313" s="12">
        <f>IF($B16313="","",IF(ISNUMBER($B16313),HOUR($B16313)*2+MINUTE($B16313)/30,IFERROR(VALUE(LEFT($B16313,FIND(":",$B16313)-1))*2+VALUE(MID($B16313,FIND(":",$B16313)+1,2))/30,"")))</f>
        <v/>
      </c>
      <c r="G16313" s="12">
        <f>IF($E16313="","",IF(WEEKDAY($E16313,2)&lt;6,1,0))</f>
        <v/>
      </c>
      <c r="H16313" s="12">
        <f>IF(OR($E16313="",$F16313=""),"",IF(AND($G16313=1,$F16313&gt;='Working Hours'!$C$8,$F16313&lt;'Working Hours'!$C$9),1,0))</f>
        <v/>
      </c>
    </row>
    <row r="16314">
      <c r="A16314" s="11" t="n"/>
      <c r="B16314" s="11" t="n"/>
      <c r="C16314" s="11" t="n"/>
      <c r="E16314" s="12">
        <f>IF($A16314="","",IF(ISNUMBER($A16314),$A16314,IFERROR(DATEVALUE($A16314),"")))</f>
        <v/>
      </c>
      <c r="F16314" s="12">
        <f>IF($B16314="","",IF(ISNUMBER($B16314),HOUR($B16314)*2+MINUTE($B16314)/30,IFERROR(VALUE(LEFT($B16314,FIND(":",$B16314)-1))*2+VALUE(MID($B16314,FIND(":",$B16314)+1,2))/30,"")))</f>
        <v/>
      </c>
      <c r="G16314" s="12">
        <f>IF($E16314="","",IF(WEEKDAY($E16314,2)&lt;6,1,0))</f>
        <v/>
      </c>
      <c r="H16314" s="12">
        <f>IF(OR($E16314="",$F16314=""),"",IF(AND($G16314=1,$F16314&gt;='Working Hours'!$C$8,$F16314&lt;'Working Hours'!$C$9),1,0))</f>
        <v/>
      </c>
    </row>
    <row r="16315">
      <c r="A16315" s="11" t="n"/>
      <c r="B16315" s="11" t="n"/>
      <c r="C16315" s="11" t="n"/>
      <c r="E16315" s="12">
        <f>IF($A16315="","",IF(ISNUMBER($A16315),$A16315,IFERROR(DATEVALUE($A16315),"")))</f>
        <v/>
      </c>
      <c r="F16315" s="12">
        <f>IF($B16315="","",IF(ISNUMBER($B16315),HOUR($B16315)*2+MINUTE($B16315)/30,IFERROR(VALUE(LEFT($B16315,FIND(":",$B16315)-1))*2+VALUE(MID($B16315,FIND(":",$B16315)+1,2))/30,"")))</f>
        <v/>
      </c>
      <c r="G16315" s="12">
        <f>IF($E16315="","",IF(WEEKDAY($E16315,2)&lt;6,1,0))</f>
        <v/>
      </c>
      <c r="H16315" s="12">
        <f>IF(OR($E16315="",$F16315=""),"",IF(AND($G16315=1,$F16315&gt;='Working Hours'!$C$8,$F16315&lt;'Working Hours'!$C$9),1,0))</f>
        <v/>
      </c>
    </row>
    <row r="16316">
      <c r="A16316" s="11" t="n"/>
      <c r="B16316" s="11" t="n"/>
      <c r="C16316" s="11" t="n"/>
      <c r="E16316" s="12">
        <f>IF($A16316="","",IF(ISNUMBER($A16316),$A16316,IFERROR(DATEVALUE($A16316),"")))</f>
        <v/>
      </c>
      <c r="F16316" s="12">
        <f>IF($B16316="","",IF(ISNUMBER($B16316),HOUR($B16316)*2+MINUTE($B16316)/30,IFERROR(VALUE(LEFT($B16316,FIND(":",$B16316)-1))*2+VALUE(MID($B16316,FIND(":",$B16316)+1,2))/30,"")))</f>
        <v/>
      </c>
      <c r="G16316" s="12">
        <f>IF($E16316="","",IF(WEEKDAY($E16316,2)&lt;6,1,0))</f>
        <v/>
      </c>
      <c r="H16316" s="12">
        <f>IF(OR($E16316="",$F16316=""),"",IF(AND($G16316=1,$F16316&gt;='Working Hours'!$C$8,$F16316&lt;'Working Hours'!$C$9),1,0))</f>
        <v/>
      </c>
    </row>
    <row r="16317">
      <c r="A16317" s="11" t="n"/>
      <c r="B16317" s="11" t="n"/>
      <c r="C16317" s="11" t="n"/>
      <c r="E16317" s="12">
        <f>IF($A16317="","",IF(ISNUMBER($A16317),$A16317,IFERROR(DATEVALUE($A16317),"")))</f>
        <v/>
      </c>
      <c r="F16317" s="12">
        <f>IF($B16317="","",IF(ISNUMBER($B16317),HOUR($B16317)*2+MINUTE($B16317)/30,IFERROR(VALUE(LEFT($B16317,FIND(":",$B16317)-1))*2+VALUE(MID($B16317,FIND(":",$B16317)+1,2))/30,"")))</f>
        <v/>
      </c>
      <c r="G16317" s="12">
        <f>IF($E16317="","",IF(WEEKDAY($E16317,2)&lt;6,1,0))</f>
        <v/>
      </c>
      <c r="H16317" s="12">
        <f>IF(OR($E16317="",$F16317=""),"",IF(AND($G16317=1,$F16317&gt;='Working Hours'!$C$8,$F16317&lt;'Working Hours'!$C$9),1,0))</f>
        <v/>
      </c>
    </row>
    <row r="16318">
      <c r="A16318" s="11" t="n"/>
      <c r="B16318" s="11" t="n"/>
      <c r="C16318" s="11" t="n"/>
      <c r="E16318" s="12">
        <f>IF($A16318="","",IF(ISNUMBER($A16318),$A16318,IFERROR(DATEVALUE($A16318),"")))</f>
        <v/>
      </c>
      <c r="F16318" s="12">
        <f>IF($B16318="","",IF(ISNUMBER($B16318),HOUR($B16318)*2+MINUTE($B16318)/30,IFERROR(VALUE(LEFT($B16318,FIND(":",$B16318)-1))*2+VALUE(MID($B16318,FIND(":",$B16318)+1,2))/30,"")))</f>
        <v/>
      </c>
      <c r="G16318" s="12">
        <f>IF($E16318="","",IF(WEEKDAY($E16318,2)&lt;6,1,0))</f>
        <v/>
      </c>
      <c r="H16318" s="12">
        <f>IF(OR($E16318="",$F16318=""),"",IF(AND($G16318=1,$F16318&gt;='Working Hours'!$C$8,$F16318&lt;'Working Hours'!$C$9),1,0))</f>
        <v/>
      </c>
    </row>
    <row r="16319">
      <c r="A16319" s="11" t="n"/>
      <c r="B16319" s="11" t="n"/>
      <c r="C16319" s="11" t="n"/>
      <c r="E16319" s="12">
        <f>IF($A16319="","",IF(ISNUMBER($A16319),$A16319,IFERROR(DATEVALUE($A16319),"")))</f>
        <v/>
      </c>
      <c r="F16319" s="12">
        <f>IF($B16319="","",IF(ISNUMBER($B16319),HOUR($B16319)*2+MINUTE($B16319)/30,IFERROR(VALUE(LEFT($B16319,FIND(":",$B16319)-1))*2+VALUE(MID($B16319,FIND(":",$B16319)+1,2))/30,"")))</f>
        <v/>
      </c>
      <c r="G16319" s="12">
        <f>IF($E16319="","",IF(WEEKDAY($E16319,2)&lt;6,1,0))</f>
        <v/>
      </c>
      <c r="H16319" s="12">
        <f>IF(OR($E16319="",$F16319=""),"",IF(AND($G16319=1,$F16319&gt;='Working Hours'!$C$8,$F16319&lt;'Working Hours'!$C$9),1,0))</f>
        <v/>
      </c>
    </row>
    <row r="16320">
      <c r="A16320" s="11" t="n"/>
      <c r="B16320" s="11" t="n"/>
      <c r="C16320" s="11" t="n"/>
      <c r="E16320" s="12">
        <f>IF($A16320="","",IF(ISNUMBER($A16320),$A16320,IFERROR(DATEVALUE($A16320),"")))</f>
        <v/>
      </c>
      <c r="F16320" s="12">
        <f>IF($B16320="","",IF(ISNUMBER($B16320),HOUR($B16320)*2+MINUTE($B16320)/30,IFERROR(VALUE(LEFT($B16320,FIND(":",$B16320)-1))*2+VALUE(MID($B16320,FIND(":",$B16320)+1,2))/30,"")))</f>
        <v/>
      </c>
      <c r="G16320" s="12">
        <f>IF($E16320="","",IF(WEEKDAY($E16320,2)&lt;6,1,0))</f>
        <v/>
      </c>
      <c r="H16320" s="12">
        <f>IF(OR($E16320="",$F16320=""),"",IF(AND($G16320=1,$F16320&gt;='Working Hours'!$C$8,$F16320&lt;'Working Hours'!$C$9),1,0))</f>
        <v/>
      </c>
    </row>
    <row r="16321">
      <c r="A16321" s="11" t="n"/>
      <c r="B16321" s="11" t="n"/>
      <c r="C16321" s="11" t="n"/>
      <c r="E16321" s="12">
        <f>IF($A16321="","",IF(ISNUMBER($A16321),$A16321,IFERROR(DATEVALUE($A16321),"")))</f>
        <v/>
      </c>
      <c r="F16321" s="12">
        <f>IF($B16321="","",IF(ISNUMBER($B16321),HOUR($B16321)*2+MINUTE($B16321)/30,IFERROR(VALUE(LEFT($B16321,FIND(":",$B16321)-1))*2+VALUE(MID($B16321,FIND(":",$B16321)+1,2))/30,"")))</f>
        <v/>
      </c>
      <c r="G16321" s="12">
        <f>IF($E16321="","",IF(WEEKDAY($E16321,2)&lt;6,1,0))</f>
        <v/>
      </c>
      <c r="H16321" s="12">
        <f>IF(OR($E16321="",$F16321=""),"",IF(AND($G16321=1,$F16321&gt;='Working Hours'!$C$8,$F16321&lt;'Working Hours'!$C$9),1,0))</f>
        <v/>
      </c>
    </row>
    <row r="16322">
      <c r="A16322" s="11" t="n"/>
      <c r="B16322" s="11" t="n"/>
      <c r="C16322" s="11" t="n"/>
      <c r="E16322" s="12">
        <f>IF($A16322="","",IF(ISNUMBER($A16322),$A16322,IFERROR(DATEVALUE($A16322),"")))</f>
        <v/>
      </c>
      <c r="F16322" s="12">
        <f>IF($B16322="","",IF(ISNUMBER($B16322),HOUR($B16322)*2+MINUTE($B16322)/30,IFERROR(VALUE(LEFT($B16322,FIND(":",$B16322)-1))*2+VALUE(MID($B16322,FIND(":",$B16322)+1,2))/30,"")))</f>
        <v/>
      </c>
      <c r="G16322" s="12">
        <f>IF($E16322="","",IF(WEEKDAY($E16322,2)&lt;6,1,0))</f>
        <v/>
      </c>
      <c r="H16322" s="12">
        <f>IF(OR($E16322="",$F16322=""),"",IF(AND($G16322=1,$F16322&gt;='Working Hours'!$C$8,$F16322&lt;'Working Hours'!$C$9),1,0))</f>
        <v/>
      </c>
    </row>
    <row r="16323">
      <c r="A16323" s="11" t="n"/>
      <c r="B16323" s="11" t="n"/>
      <c r="C16323" s="11" t="n"/>
      <c r="E16323" s="12">
        <f>IF($A16323="","",IF(ISNUMBER($A16323),$A16323,IFERROR(DATEVALUE($A16323),"")))</f>
        <v/>
      </c>
      <c r="F16323" s="12">
        <f>IF($B16323="","",IF(ISNUMBER($B16323),HOUR($B16323)*2+MINUTE($B16323)/30,IFERROR(VALUE(LEFT($B16323,FIND(":",$B16323)-1))*2+VALUE(MID($B16323,FIND(":",$B16323)+1,2))/30,"")))</f>
        <v/>
      </c>
      <c r="G16323" s="12">
        <f>IF($E16323="","",IF(WEEKDAY($E16323,2)&lt;6,1,0))</f>
        <v/>
      </c>
      <c r="H16323" s="12">
        <f>IF(OR($E16323="",$F16323=""),"",IF(AND($G16323=1,$F16323&gt;='Working Hours'!$C$8,$F16323&lt;'Working Hours'!$C$9),1,0))</f>
        <v/>
      </c>
    </row>
    <row r="16324">
      <c r="A16324" s="11" t="n"/>
      <c r="B16324" s="11" t="n"/>
      <c r="C16324" s="11" t="n"/>
      <c r="E16324" s="12">
        <f>IF($A16324="","",IF(ISNUMBER($A16324),$A16324,IFERROR(DATEVALUE($A16324),"")))</f>
        <v/>
      </c>
      <c r="F16324" s="12">
        <f>IF($B16324="","",IF(ISNUMBER($B16324),HOUR($B16324)*2+MINUTE($B16324)/30,IFERROR(VALUE(LEFT($B16324,FIND(":",$B16324)-1))*2+VALUE(MID($B16324,FIND(":",$B16324)+1,2))/30,"")))</f>
        <v/>
      </c>
      <c r="G16324" s="12">
        <f>IF($E16324="","",IF(WEEKDAY($E16324,2)&lt;6,1,0))</f>
        <v/>
      </c>
      <c r="H16324" s="12">
        <f>IF(OR($E16324="",$F16324=""),"",IF(AND($G16324=1,$F16324&gt;='Working Hours'!$C$8,$F16324&lt;'Working Hours'!$C$9),1,0))</f>
        <v/>
      </c>
    </row>
    <row r="16325">
      <c r="A16325" s="11" t="n"/>
      <c r="B16325" s="11" t="n"/>
      <c r="C16325" s="11" t="n"/>
      <c r="E16325" s="12">
        <f>IF($A16325="","",IF(ISNUMBER($A16325),$A16325,IFERROR(DATEVALUE($A16325),"")))</f>
        <v/>
      </c>
      <c r="F16325" s="12">
        <f>IF($B16325="","",IF(ISNUMBER($B16325),HOUR($B16325)*2+MINUTE($B16325)/30,IFERROR(VALUE(LEFT($B16325,FIND(":",$B16325)-1))*2+VALUE(MID($B16325,FIND(":",$B16325)+1,2))/30,"")))</f>
        <v/>
      </c>
      <c r="G16325" s="12">
        <f>IF($E16325="","",IF(WEEKDAY($E16325,2)&lt;6,1,0))</f>
        <v/>
      </c>
      <c r="H16325" s="12">
        <f>IF(OR($E16325="",$F16325=""),"",IF(AND($G16325=1,$F16325&gt;='Working Hours'!$C$8,$F16325&lt;'Working Hours'!$C$9),1,0))</f>
        <v/>
      </c>
    </row>
    <row r="16326">
      <c r="A16326" s="11" t="n"/>
      <c r="B16326" s="11" t="n"/>
      <c r="C16326" s="11" t="n"/>
      <c r="E16326" s="12">
        <f>IF($A16326="","",IF(ISNUMBER($A16326),$A16326,IFERROR(DATEVALUE($A16326),"")))</f>
        <v/>
      </c>
      <c r="F16326" s="12">
        <f>IF($B16326="","",IF(ISNUMBER($B16326),HOUR($B16326)*2+MINUTE($B16326)/30,IFERROR(VALUE(LEFT($B16326,FIND(":",$B16326)-1))*2+VALUE(MID($B16326,FIND(":",$B16326)+1,2))/30,"")))</f>
        <v/>
      </c>
      <c r="G16326" s="12">
        <f>IF($E16326="","",IF(WEEKDAY($E16326,2)&lt;6,1,0))</f>
        <v/>
      </c>
      <c r="H16326" s="12">
        <f>IF(OR($E16326="",$F16326=""),"",IF(AND($G16326=1,$F16326&gt;='Working Hours'!$C$8,$F16326&lt;'Working Hours'!$C$9),1,0))</f>
        <v/>
      </c>
    </row>
    <row r="16327">
      <c r="A16327" s="11" t="n"/>
      <c r="B16327" s="11" t="n"/>
      <c r="C16327" s="11" t="n"/>
      <c r="E16327" s="12">
        <f>IF($A16327="","",IF(ISNUMBER($A16327),$A16327,IFERROR(DATEVALUE($A16327),"")))</f>
        <v/>
      </c>
      <c r="F16327" s="12">
        <f>IF($B16327="","",IF(ISNUMBER($B16327),HOUR($B16327)*2+MINUTE($B16327)/30,IFERROR(VALUE(LEFT($B16327,FIND(":",$B16327)-1))*2+VALUE(MID($B16327,FIND(":",$B16327)+1,2))/30,"")))</f>
        <v/>
      </c>
      <c r="G16327" s="12">
        <f>IF($E16327="","",IF(WEEKDAY($E16327,2)&lt;6,1,0))</f>
        <v/>
      </c>
      <c r="H16327" s="12">
        <f>IF(OR($E16327="",$F16327=""),"",IF(AND($G16327=1,$F16327&gt;='Working Hours'!$C$8,$F16327&lt;'Working Hours'!$C$9),1,0))</f>
        <v/>
      </c>
    </row>
    <row r="16328">
      <c r="A16328" s="11" t="n"/>
      <c r="B16328" s="11" t="n"/>
      <c r="C16328" s="11" t="n"/>
      <c r="E16328" s="12">
        <f>IF($A16328="","",IF(ISNUMBER($A16328),$A16328,IFERROR(DATEVALUE($A16328),"")))</f>
        <v/>
      </c>
      <c r="F16328" s="12">
        <f>IF($B16328="","",IF(ISNUMBER($B16328),HOUR($B16328)*2+MINUTE($B16328)/30,IFERROR(VALUE(LEFT($B16328,FIND(":",$B16328)-1))*2+VALUE(MID($B16328,FIND(":",$B16328)+1,2))/30,"")))</f>
        <v/>
      </c>
      <c r="G16328" s="12">
        <f>IF($E16328="","",IF(WEEKDAY($E16328,2)&lt;6,1,0))</f>
        <v/>
      </c>
      <c r="H16328" s="12">
        <f>IF(OR($E16328="",$F16328=""),"",IF(AND($G16328=1,$F16328&gt;='Working Hours'!$C$8,$F16328&lt;'Working Hours'!$C$9),1,0))</f>
        <v/>
      </c>
    </row>
    <row r="16329">
      <c r="A16329" s="11" t="n"/>
      <c r="B16329" s="11" t="n"/>
      <c r="C16329" s="11" t="n"/>
      <c r="E16329" s="12">
        <f>IF($A16329="","",IF(ISNUMBER($A16329),$A16329,IFERROR(DATEVALUE($A16329),"")))</f>
        <v/>
      </c>
      <c r="F16329" s="12">
        <f>IF($B16329="","",IF(ISNUMBER($B16329),HOUR($B16329)*2+MINUTE($B16329)/30,IFERROR(VALUE(LEFT($B16329,FIND(":",$B16329)-1))*2+VALUE(MID($B16329,FIND(":",$B16329)+1,2))/30,"")))</f>
        <v/>
      </c>
      <c r="G16329" s="12">
        <f>IF($E16329="","",IF(WEEKDAY($E16329,2)&lt;6,1,0))</f>
        <v/>
      </c>
      <c r="H16329" s="12">
        <f>IF(OR($E16329="",$F16329=""),"",IF(AND($G16329=1,$F16329&gt;='Working Hours'!$C$8,$F16329&lt;'Working Hours'!$C$9),1,0))</f>
        <v/>
      </c>
    </row>
    <row r="16330">
      <c r="A16330" s="11" t="n"/>
      <c r="B16330" s="11" t="n"/>
      <c r="C16330" s="11" t="n"/>
      <c r="E16330" s="12">
        <f>IF($A16330="","",IF(ISNUMBER($A16330),$A16330,IFERROR(DATEVALUE($A16330),"")))</f>
        <v/>
      </c>
      <c r="F16330" s="12">
        <f>IF($B16330="","",IF(ISNUMBER($B16330),HOUR($B16330)*2+MINUTE($B16330)/30,IFERROR(VALUE(LEFT($B16330,FIND(":",$B16330)-1))*2+VALUE(MID($B16330,FIND(":",$B16330)+1,2))/30,"")))</f>
        <v/>
      </c>
      <c r="G16330" s="12">
        <f>IF($E16330="","",IF(WEEKDAY($E16330,2)&lt;6,1,0))</f>
        <v/>
      </c>
      <c r="H16330" s="12">
        <f>IF(OR($E16330="",$F16330=""),"",IF(AND($G16330=1,$F16330&gt;='Working Hours'!$C$8,$F16330&lt;'Working Hours'!$C$9),1,0))</f>
        <v/>
      </c>
    </row>
    <row r="16331">
      <c r="A16331" s="11" t="n"/>
      <c r="B16331" s="11" t="n"/>
      <c r="C16331" s="11" t="n"/>
      <c r="E16331" s="12">
        <f>IF($A16331="","",IF(ISNUMBER($A16331),$A16331,IFERROR(DATEVALUE($A16331),"")))</f>
        <v/>
      </c>
      <c r="F16331" s="12">
        <f>IF($B16331="","",IF(ISNUMBER($B16331),HOUR($B16331)*2+MINUTE($B16331)/30,IFERROR(VALUE(LEFT($B16331,FIND(":",$B16331)-1))*2+VALUE(MID($B16331,FIND(":",$B16331)+1,2))/30,"")))</f>
        <v/>
      </c>
      <c r="G16331" s="12">
        <f>IF($E16331="","",IF(WEEKDAY($E16331,2)&lt;6,1,0))</f>
        <v/>
      </c>
      <c r="H16331" s="12">
        <f>IF(OR($E16331="",$F16331=""),"",IF(AND($G16331=1,$F16331&gt;='Working Hours'!$C$8,$F16331&lt;'Working Hours'!$C$9),1,0))</f>
        <v/>
      </c>
    </row>
    <row r="16332">
      <c r="A16332" s="11" t="n"/>
      <c r="B16332" s="11" t="n"/>
      <c r="C16332" s="11" t="n"/>
      <c r="E16332" s="12">
        <f>IF($A16332="","",IF(ISNUMBER($A16332),$A16332,IFERROR(DATEVALUE($A16332),"")))</f>
        <v/>
      </c>
      <c r="F16332" s="12">
        <f>IF($B16332="","",IF(ISNUMBER($B16332),HOUR($B16332)*2+MINUTE($B16332)/30,IFERROR(VALUE(LEFT($B16332,FIND(":",$B16332)-1))*2+VALUE(MID($B16332,FIND(":",$B16332)+1,2))/30,"")))</f>
        <v/>
      </c>
      <c r="G16332" s="12">
        <f>IF($E16332="","",IF(WEEKDAY($E16332,2)&lt;6,1,0))</f>
        <v/>
      </c>
      <c r="H16332" s="12">
        <f>IF(OR($E16332="",$F16332=""),"",IF(AND($G16332=1,$F16332&gt;='Working Hours'!$C$8,$F16332&lt;'Working Hours'!$C$9),1,0))</f>
        <v/>
      </c>
    </row>
    <row r="16333">
      <c r="A16333" s="11" t="n"/>
      <c r="B16333" s="11" t="n"/>
      <c r="C16333" s="11" t="n"/>
      <c r="E16333" s="12">
        <f>IF($A16333="","",IF(ISNUMBER($A16333),$A16333,IFERROR(DATEVALUE($A16333),"")))</f>
        <v/>
      </c>
      <c r="F16333" s="12">
        <f>IF($B16333="","",IF(ISNUMBER($B16333),HOUR($B16333)*2+MINUTE($B16333)/30,IFERROR(VALUE(LEFT($B16333,FIND(":",$B16333)-1))*2+VALUE(MID($B16333,FIND(":",$B16333)+1,2))/30,"")))</f>
        <v/>
      </c>
      <c r="G16333" s="12">
        <f>IF($E16333="","",IF(WEEKDAY($E16333,2)&lt;6,1,0))</f>
        <v/>
      </c>
      <c r="H16333" s="12">
        <f>IF(OR($E16333="",$F16333=""),"",IF(AND($G16333=1,$F16333&gt;='Working Hours'!$C$8,$F16333&lt;'Working Hours'!$C$9),1,0))</f>
        <v/>
      </c>
    </row>
    <row r="16334">
      <c r="A16334" s="11" t="n"/>
      <c r="B16334" s="11" t="n"/>
      <c r="C16334" s="11" t="n"/>
      <c r="E16334" s="12">
        <f>IF($A16334="","",IF(ISNUMBER($A16334),$A16334,IFERROR(DATEVALUE($A16334),"")))</f>
        <v/>
      </c>
      <c r="F16334" s="12">
        <f>IF($B16334="","",IF(ISNUMBER($B16334),HOUR($B16334)*2+MINUTE($B16334)/30,IFERROR(VALUE(LEFT($B16334,FIND(":",$B16334)-1))*2+VALUE(MID($B16334,FIND(":",$B16334)+1,2))/30,"")))</f>
        <v/>
      </c>
      <c r="G16334" s="12">
        <f>IF($E16334="","",IF(WEEKDAY($E16334,2)&lt;6,1,0))</f>
        <v/>
      </c>
      <c r="H16334" s="12">
        <f>IF(OR($E16334="",$F16334=""),"",IF(AND($G16334=1,$F16334&gt;='Working Hours'!$C$8,$F16334&lt;'Working Hours'!$C$9),1,0))</f>
        <v/>
      </c>
    </row>
    <row r="16335">
      <c r="A16335" s="11" t="n"/>
      <c r="B16335" s="11" t="n"/>
      <c r="C16335" s="11" t="n"/>
      <c r="E16335" s="12">
        <f>IF($A16335="","",IF(ISNUMBER($A16335),$A16335,IFERROR(DATEVALUE($A16335),"")))</f>
        <v/>
      </c>
      <c r="F16335" s="12">
        <f>IF($B16335="","",IF(ISNUMBER($B16335),HOUR($B16335)*2+MINUTE($B16335)/30,IFERROR(VALUE(LEFT($B16335,FIND(":",$B16335)-1))*2+VALUE(MID($B16335,FIND(":",$B16335)+1,2))/30,"")))</f>
        <v/>
      </c>
      <c r="G16335" s="12">
        <f>IF($E16335="","",IF(WEEKDAY($E16335,2)&lt;6,1,0))</f>
        <v/>
      </c>
      <c r="H16335" s="12">
        <f>IF(OR($E16335="",$F16335=""),"",IF(AND($G16335=1,$F16335&gt;='Working Hours'!$C$8,$F16335&lt;'Working Hours'!$C$9),1,0))</f>
        <v/>
      </c>
    </row>
    <row r="16336">
      <c r="A16336" s="11" t="n"/>
      <c r="B16336" s="11" t="n"/>
      <c r="C16336" s="11" t="n"/>
      <c r="E16336" s="12">
        <f>IF($A16336="","",IF(ISNUMBER($A16336),$A16336,IFERROR(DATEVALUE($A16336),"")))</f>
        <v/>
      </c>
      <c r="F16336" s="12">
        <f>IF($B16336="","",IF(ISNUMBER($B16336),HOUR($B16336)*2+MINUTE($B16336)/30,IFERROR(VALUE(LEFT($B16336,FIND(":",$B16336)-1))*2+VALUE(MID($B16336,FIND(":",$B16336)+1,2))/30,"")))</f>
        <v/>
      </c>
      <c r="G16336" s="12">
        <f>IF($E16336="","",IF(WEEKDAY($E16336,2)&lt;6,1,0))</f>
        <v/>
      </c>
      <c r="H16336" s="12">
        <f>IF(OR($E16336="",$F16336=""),"",IF(AND($G16336=1,$F16336&gt;='Working Hours'!$C$8,$F16336&lt;'Working Hours'!$C$9),1,0))</f>
        <v/>
      </c>
    </row>
    <row r="16337">
      <c r="A16337" s="11" t="n"/>
      <c r="B16337" s="11" t="n"/>
      <c r="C16337" s="11" t="n"/>
      <c r="E16337" s="12">
        <f>IF($A16337="","",IF(ISNUMBER($A16337),$A16337,IFERROR(DATEVALUE($A16337),"")))</f>
        <v/>
      </c>
      <c r="F16337" s="12">
        <f>IF($B16337="","",IF(ISNUMBER($B16337),HOUR($B16337)*2+MINUTE($B16337)/30,IFERROR(VALUE(LEFT($B16337,FIND(":",$B16337)-1))*2+VALUE(MID($B16337,FIND(":",$B16337)+1,2))/30,"")))</f>
        <v/>
      </c>
      <c r="G16337" s="12">
        <f>IF($E16337="","",IF(WEEKDAY($E16337,2)&lt;6,1,0))</f>
        <v/>
      </c>
      <c r="H16337" s="12">
        <f>IF(OR($E16337="",$F16337=""),"",IF(AND($G16337=1,$F16337&gt;='Working Hours'!$C$8,$F16337&lt;'Working Hours'!$C$9),1,0))</f>
        <v/>
      </c>
    </row>
    <row r="16338">
      <c r="A16338" s="11" t="n"/>
      <c r="B16338" s="11" t="n"/>
      <c r="C16338" s="11" t="n"/>
      <c r="E16338" s="12">
        <f>IF($A16338="","",IF(ISNUMBER($A16338),$A16338,IFERROR(DATEVALUE($A16338),"")))</f>
        <v/>
      </c>
      <c r="F16338" s="12">
        <f>IF($B16338="","",IF(ISNUMBER($B16338),HOUR($B16338)*2+MINUTE($B16338)/30,IFERROR(VALUE(LEFT($B16338,FIND(":",$B16338)-1))*2+VALUE(MID($B16338,FIND(":",$B16338)+1,2))/30,"")))</f>
        <v/>
      </c>
      <c r="G16338" s="12">
        <f>IF($E16338="","",IF(WEEKDAY($E16338,2)&lt;6,1,0))</f>
        <v/>
      </c>
      <c r="H16338" s="12">
        <f>IF(OR($E16338="",$F16338=""),"",IF(AND($G16338=1,$F16338&gt;='Working Hours'!$C$8,$F16338&lt;'Working Hours'!$C$9),1,0))</f>
        <v/>
      </c>
    </row>
    <row r="16339">
      <c r="A16339" s="11" t="n"/>
      <c r="B16339" s="11" t="n"/>
      <c r="C16339" s="11" t="n"/>
      <c r="E16339" s="12">
        <f>IF($A16339="","",IF(ISNUMBER($A16339),$A16339,IFERROR(DATEVALUE($A16339),"")))</f>
        <v/>
      </c>
      <c r="F16339" s="12">
        <f>IF($B16339="","",IF(ISNUMBER($B16339),HOUR($B16339)*2+MINUTE($B16339)/30,IFERROR(VALUE(LEFT($B16339,FIND(":",$B16339)-1))*2+VALUE(MID($B16339,FIND(":",$B16339)+1,2))/30,"")))</f>
        <v/>
      </c>
      <c r="G16339" s="12">
        <f>IF($E16339="","",IF(WEEKDAY($E16339,2)&lt;6,1,0))</f>
        <v/>
      </c>
      <c r="H16339" s="12">
        <f>IF(OR($E16339="",$F16339=""),"",IF(AND($G16339=1,$F16339&gt;='Working Hours'!$C$8,$F16339&lt;'Working Hours'!$C$9),1,0))</f>
        <v/>
      </c>
    </row>
    <row r="16340">
      <c r="A16340" s="11" t="n"/>
      <c r="B16340" s="11" t="n"/>
      <c r="C16340" s="11" t="n"/>
      <c r="E16340" s="12">
        <f>IF($A16340="","",IF(ISNUMBER($A16340),$A16340,IFERROR(DATEVALUE($A16340),"")))</f>
        <v/>
      </c>
      <c r="F16340" s="12">
        <f>IF($B16340="","",IF(ISNUMBER($B16340),HOUR($B16340)*2+MINUTE($B16340)/30,IFERROR(VALUE(LEFT($B16340,FIND(":",$B16340)-1))*2+VALUE(MID($B16340,FIND(":",$B16340)+1,2))/30,"")))</f>
        <v/>
      </c>
      <c r="G16340" s="12">
        <f>IF($E16340="","",IF(WEEKDAY($E16340,2)&lt;6,1,0))</f>
        <v/>
      </c>
      <c r="H16340" s="12">
        <f>IF(OR($E16340="",$F16340=""),"",IF(AND($G16340=1,$F16340&gt;='Working Hours'!$C$8,$F16340&lt;'Working Hours'!$C$9),1,0))</f>
        <v/>
      </c>
    </row>
    <row r="16341">
      <c r="A16341" s="11" t="n"/>
      <c r="B16341" s="11" t="n"/>
      <c r="C16341" s="11" t="n"/>
      <c r="E16341" s="12">
        <f>IF($A16341="","",IF(ISNUMBER($A16341),$A16341,IFERROR(DATEVALUE($A16341),"")))</f>
        <v/>
      </c>
      <c r="F16341" s="12">
        <f>IF($B16341="","",IF(ISNUMBER($B16341),HOUR($B16341)*2+MINUTE($B16341)/30,IFERROR(VALUE(LEFT($B16341,FIND(":",$B16341)-1))*2+VALUE(MID($B16341,FIND(":",$B16341)+1,2))/30,"")))</f>
        <v/>
      </c>
      <c r="G16341" s="12">
        <f>IF($E16341="","",IF(WEEKDAY($E16341,2)&lt;6,1,0))</f>
        <v/>
      </c>
      <c r="H16341" s="12">
        <f>IF(OR($E16341="",$F16341=""),"",IF(AND($G16341=1,$F16341&gt;='Working Hours'!$C$8,$F16341&lt;'Working Hours'!$C$9),1,0))</f>
        <v/>
      </c>
    </row>
    <row r="16342">
      <c r="A16342" s="11" t="n"/>
      <c r="B16342" s="11" t="n"/>
      <c r="C16342" s="11" t="n"/>
      <c r="E16342" s="12">
        <f>IF($A16342="","",IF(ISNUMBER($A16342),$A16342,IFERROR(DATEVALUE($A16342),"")))</f>
        <v/>
      </c>
      <c r="F16342" s="12">
        <f>IF($B16342="","",IF(ISNUMBER($B16342),HOUR($B16342)*2+MINUTE($B16342)/30,IFERROR(VALUE(LEFT($B16342,FIND(":",$B16342)-1))*2+VALUE(MID($B16342,FIND(":",$B16342)+1,2))/30,"")))</f>
        <v/>
      </c>
      <c r="G16342" s="12">
        <f>IF($E16342="","",IF(WEEKDAY($E16342,2)&lt;6,1,0))</f>
        <v/>
      </c>
      <c r="H16342" s="12">
        <f>IF(OR($E16342="",$F16342=""),"",IF(AND($G16342=1,$F16342&gt;='Working Hours'!$C$8,$F16342&lt;'Working Hours'!$C$9),1,0))</f>
        <v/>
      </c>
    </row>
    <row r="16343">
      <c r="A16343" s="11" t="n"/>
      <c r="B16343" s="11" t="n"/>
      <c r="C16343" s="11" t="n"/>
      <c r="E16343" s="12">
        <f>IF($A16343="","",IF(ISNUMBER($A16343),$A16343,IFERROR(DATEVALUE($A16343),"")))</f>
        <v/>
      </c>
      <c r="F16343" s="12">
        <f>IF($B16343="","",IF(ISNUMBER($B16343),HOUR($B16343)*2+MINUTE($B16343)/30,IFERROR(VALUE(LEFT($B16343,FIND(":",$B16343)-1))*2+VALUE(MID($B16343,FIND(":",$B16343)+1,2))/30,"")))</f>
        <v/>
      </c>
      <c r="G16343" s="12">
        <f>IF($E16343="","",IF(WEEKDAY($E16343,2)&lt;6,1,0))</f>
        <v/>
      </c>
      <c r="H16343" s="12">
        <f>IF(OR($E16343="",$F16343=""),"",IF(AND($G16343=1,$F16343&gt;='Working Hours'!$C$8,$F16343&lt;'Working Hours'!$C$9),1,0))</f>
        <v/>
      </c>
    </row>
    <row r="16344">
      <c r="A16344" s="11" t="n"/>
      <c r="B16344" s="11" t="n"/>
      <c r="C16344" s="11" t="n"/>
      <c r="E16344" s="12">
        <f>IF($A16344="","",IF(ISNUMBER($A16344),$A16344,IFERROR(DATEVALUE($A16344),"")))</f>
        <v/>
      </c>
      <c r="F16344" s="12">
        <f>IF($B16344="","",IF(ISNUMBER($B16344),HOUR($B16344)*2+MINUTE($B16344)/30,IFERROR(VALUE(LEFT($B16344,FIND(":",$B16344)-1))*2+VALUE(MID($B16344,FIND(":",$B16344)+1,2))/30,"")))</f>
        <v/>
      </c>
      <c r="G16344" s="12">
        <f>IF($E16344="","",IF(WEEKDAY($E16344,2)&lt;6,1,0))</f>
        <v/>
      </c>
      <c r="H16344" s="12">
        <f>IF(OR($E16344="",$F16344=""),"",IF(AND($G16344=1,$F16344&gt;='Working Hours'!$C$8,$F16344&lt;'Working Hours'!$C$9),1,0))</f>
        <v/>
      </c>
    </row>
    <row r="16345">
      <c r="A16345" s="11" t="n"/>
      <c r="B16345" s="11" t="n"/>
      <c r="C16345" s="11" t="n"/>
      <c r="E16345" s="12">
        <f>IF($A16345="","",IF(ISNUMBER($A16345),$A16345,IFERROR(DATEVALUE($A16345),"")))</f>
        <v/>
      </c>
      <c r="F16345" s="12">
        <f>IF($B16345="","",IF(ISNUMBER($B16345),HOUR($B16345)*2+MINUTE($B16345)/30,IFERROR(VALUE(LEFT($B16345,FIND(":",$B16345)-1))*2+VALUE(MID($B16345,FIND(":",$B16345)+1,2))/30,"")))</f>
        <v/>
      </c>
      <c r="G16345" s="12">
        <f>IF($E16345="","",IF(WEEKDAY($E16345,2)&lt;6,1,0))</f>
        <v/>
      </c>
      <c r="H16345" s="12">
        <f>IF(OR($E16345="",$F16345=""),"",IF(AND($G16345=1,$F16345&gt;='Working Hours'!$C$8,$F16345&lt;'Working Hours'!$C$9),1,0))</f>
        <v/>
      </c>
    </row>
    <row r="16346">
      <c r="A16346" s="11" t="n"/>
      <c r="B16346" s="11" t="n"/>
      <c r="C16346" s="11" t="n"/>
      <c r="E16346" s="12">
        <f>IF($A16346="","",IF(ISNUMBER($A16346),$A16346,IFERROR(DATEVALUE($A16346),"")))</f>
        <v/>
      </c>
      <c r="F16346" s="12">
        <f>IF($B16346="","",IF(ISNUMBER($B16346),HOUR($B16346)*2+MINUTE($B16346)/30,IFERROR(VALUE(LEFT($B16346,FIND(":",$B16346)-1))*2+VALUE(MID($B16346,FIND(":",$B16346)+1,2))/30,"")))</f>
        <v/>
      </c>
      <c r="G16346" s="12">
        <f>IF($E16346="","",IF(WEEKDAY($E16346,2)&lt;6,1,0))</f>
        <v/>
      </c>
      <c r="H16346" s="12">
        <f>IF(OR($E16346="",$F16346=""),"",IF(AND($G16346=1,$F16346&gt;='Working Hours'!$C$8,$F16346&lt;'Working Hours'!$C$9),1,0))</f>
        <v/>
      </c>
    </row>
    <row r="16347">
      <c r="A16347" s="11" t="n"/>
      <c r="B16347" s="11" t="n"/>
      <c r="C16347" s="11" t="n"/>
      <c r="E16347" s="12">
        <f>IF($A16347="","",IF(ISNUMBER($A16347),$A16347,IFERROR(DATEVALUE($A16347),"")))</f>
        <v/>
      </c>
      <c r="F16347" s="12">
        <f>IF($B16347="","",IF(ISNUMBER($B16347),HOUR($B16347)*2+MINUTE($B16347)/30,IFERROR(VALUE(LEFT($B16347,FIND(":",$B16347)-1))*2+VALUE(MID($B16347,FIND(":",$B16347)+1,2))/30,"")))</f>
        <v/>
      </c>
      <c r="G16347" s="12">
        <f>IF($E16347="","",IF(WEEKDAY($E16347,2)&lt;6,1,0))</f>
        <v/>
      </c>
      <c r="H16347" s="12">
        <f>IF(OR($E16347="",$F16347=""),"",IF(AND($G16347=1,$F16347&gt;='Working Hours'!$C$8,$F16347&lt;'Working Hours'!$C$9),1,0))</f>
        <v/>
      </c>
    </row>
    <row r="16348">
      <c r="A16348" s="11" t="n"/>
      <c r="B16348" s="11" t="n"/>
      <c r="C16348" s="11" t="n"/>
      <c r="E16348" s="12">
        <f>IF($A16348="","",IF(ISNUMBER($A16348),$A16348,IFERROR(DATEVALUE($A16348),"")))</f>
        <v/>
      </c>
      <c r="F16348" s="12">
        <f>IF($B16348="","",IF(ISNUMBER($B16348),HOUR($B16348)*2+MINUTE($B16348)/30,IFERROR(VALUE(LEFT($B16348,FIND(":",$B16348)-1))*2+VALUE(MID($B16348,FIND(":",$B16348)+1,2))/30,"")))</f>
        <v/>
      </c>
      <c r="G16348" s="12">
        <f>IF($E16348="","",IF(WEEKDAY($E16348,2)&lt;6,1,0))</f>
        <v/>
      </c>
      <c r="H16348" s="12">
        <f>IF(OR($E16348="",$F16348=""),"",IF(AND($G16348=1,$F16348&gt;='Working Hours'!$C$8,$F16348&lt;'Working Hours'!$C$9),1,0))</f>
        <v/>
      </c>
    </row>
    <row r="16349">
      <c r="A16349" s="11" t="n"/>
      <c r="B16349" s="11" t="n"/>
      <c r="C16349" s="11" t="n"/>
      <c r="E16349" s="12">
        <f>IF($A16349="","",IF(ISNUMBER($A16349),$A16349,IFERROR(DATEVALUE($A16349),"")))</f>
        <v/>
      </c>
      <c r="F16349" s="12">
        <f>IF($B16349="","",IF(ISNUMBER($B16349),HOUR($B16349)*2+MINUTE($B16349)/30,IFERROR(VALUE(LEFT($B16349,FIND(":",$B16349)-1))*2+VALUE(MID($B16349,FIND(":",$B16349)+1,2))/30,"")))</f>
        <v/>
      </c>
      <c r="G16349" s="12">
        <f>IF($E16349="","",IF(WEEKDAY($E16349,2)&lt;6,1,0))</f>
        <v/>
      </c>
      <c r="H16349" s="12">
        <f>IF(OR($E16349="",$F16349=""),"",IF(AND($G16349=1,$F16349&gt;='Working Hours'!$C$8,$F16349&lt;'Working Hours'!$C$9),1,0))</f>
        <v/>
      </c>
    </row>
    <row r="16350">
      <c r="A16350" s="11" t="n"/>
      <c r="B16350" s="11" t="n"/>
      <c r="C16350" s="11" t="n"/>
      <c r="E16350" s="12">
        <f>IF($A16350="","",IF(ISNUMBER($A16350),$A16350,IFERROR(DATEVALUE($A16350),"")))</f>
        <v/>
      </c>
      <c r="F16350" s="12">
        <f>IF($B16350="","",IF(ISNUMBER($B16350),HOUR($B16350)*2+MINUTE($B16350)/30,IFERROR(VALUE(LEFT($B16350,FIND(":",$B16350)-1))*2+VALUE(MID($B16350,FIND(":",$B16350)+1,2))/30,"")))</f>
        <v/>
      </c>
      <c r="G16350" s="12">
        <f>IF($E16350="","",IF(WEEKDAY($E16350,2)&lt;6,1,0))</f>
        <v/>
      </c>
      <c r="H16350" s="12">
        <f>IF(OR($E16350="",$F16350=""),"",IF(AND($G16350=1,$F16350&gt;='Working Hours'!$C$8,$F16350&lt;'Working Hours'!$C$9),1,0))</f>
        <v/>
      </c>
    </row>
    <row r="16351">
      <c r="A16351" s="11" t="n"/>
      <c r="B16351" s="11" t="n"/>
      <c r="C16351" s="11" t="n"/>
      <c r="E16351" s="12">
        <f>IF($A16351="","",IF(ISNUMBER($A16351),$A16351,IFERROR(DATEVALUE($A16351),"")))</f>
        <v/>
      </c>
      <c r="F16351" s="12">
        <f>IF($B16351="","",IF(ISNUMBER($B16351),HOUR($B16351)*2+MINUTE($B16351)/30,IFERROR(VALUE(LEFT($B16351,FIND(":",$B16351)-1))*2+VALUE(MID($B16351,FIND(":",$B16351)+1,2))/30,"")))</f>
        <v/>
      </c>
      <c r="G16351" s="12">
        <f>IF($E16351="","",IF(WEEKDAY($E16351,2)&lt;6,1,0))</f>
        <v/>
      </c>
      <c r="H16351" s="12">
        <f>IF(OR($E16351="",$F16351=""),"",IF(AND($G16351=1,$F16351&gt;='Working Hours'!$C$8,$F16351&lt;'Working Hours'!$C$9),1,0))</f>
        <v/>
      </c>
    </row>
    <row r="16352">
      <c r="A16352" s="11" t="n"/>
      <c r="B16352" s="11" t="n"/>
      <c r="C16352" s="11" t="n"/>
      <c r="E16352" s="12">
        <f>IF($A16352="","",IF(ISNUMBER($A16352),$A16352,IFERROR(DATEVALUE($A16352),"")))</f>
        <v/>
      </c>
      <c r="F16352" s="12">
        <f>IF($B16352="","",IF(ISNUMBER($B16352),HOUR($B16352)*2+MINUTE($B16352)/30,IFERROR(VALUE(LEFT($B16352,FIND(":",$B16352)-1))*2+VALUE(MID($B16352,FIND(":",$B16352)+1,2))/30,"")))</f>
        <v/>
      </c>
      <c r="G16352" s="12">
        <f>IF($E16352="","",IF(WEEKDAY($E16352,2)&lt;6,1,0))</f>
        <v/>
      </c>
      <c r="H16352" s="12">
        <f>IF(OR($E16352="",$F16352=""),"",IF(AND($G16352=1,$F16352&gt;='Working Hours'!$C$8,$F16352&lt;'Working Hours'!$C$9),1,0))</f>
        <v/>
      </c>
    </row>
    <row r="16353">
      <c r="A16353" s="11" t="n"/>
      <c r="B16353" s="11" t="n"/>
      <c r="C16353" s="11" t="n"/>
      <c r="E16353" s="12">
        <f>IF($A16353="","",IF(ISNUMBER($A16353),$A16353,IFERROR(DATEVALUE($A16353),"")))</f>
        <v/>
      </c>
      <c r="F16353" s="12">
        <f>IF($B16353="","",IF(ISNUMBER($B16353),HOUR($B16353)*2+MINUTE($B16353)/30,IFERROR(VALUE(LEFT($B16353,FIND(":",$B16353)-1))*2+VALUE(MID($B16353,FIND(":",$B16353)+1,2))/30,"")))</f>
        <v/>
      </c>
      <c r="G16353" s="12">
        <f>IF($E16353="","",IF(WEEKDAY($E16353,2)&lt;6,1,0))</f>
        <v/>
      </c>
      <c r="H16353" s="12">
        <f>IF(OR($E16353="",$F16353=""),"",IF(AND($G16353=1,$F16353&gt;='Working Hours'!$C$8,$F16353&lt;'Working Hours'!$C$9),1,0))</f>
        <v/>
      </c>
    </row>
    <row r="16354">
      <c r="A16354" s="11" t="n"/>
      <c r="B16354" s="11" t="n"/>
      <c r="C16354" s="11" t="n"/>
      <c r="E16354" s="12">
        <f>IF($A16354="","",IF(ISNUMBER($A16354),$A16354,IFERROR(DATEVALUE($A16354),"")))</f>
        <v/>
      </c>
      <c r="F16354" s="12">
        <f>IF($B16354="","",IF(ISNUMBER($B16354),HOUR($B16354)*2+MINUTE($B16354)/30,IFERROR(VALUE(LEFT($B16354,FIND(":",$B16354)-1))*2+VALUE(MID($B16354,FIND(":",$B16354)+1,2))/30,"")))</f>
        <v/>
      </c>
      <c r="G16354" s="12">
        <f>IF($E16354="","",IF(WEEKDAY($E16354,2)&lt;6,1,0))</f>
        <v/>
      </c>
      <c r="H16354" s="12">
        <f>IF(OR($E16354="",$F16354=""),"",IF(AND($G16354=1,$F16354&gt;='Working Hours'!$C$8,$F16354&lt;'Working Hours'!$C$9),1,0))</f>
        <v/>
      </c>
    </row>
    <row r="16355">
      <c r="A16355" s="11" t="n"/>
      <c r="B16355" s="11" t="n"/>
      <c r="C16355" s="11" t="n"/>
      <c r="E16355" s="12">
        <f>IF($A16355="","",IF(ISNUMBER($A16355),$A16355,IFERROR(DATEVALUE($A16355),"")))</f>
        <v/>
      </c>
      <c r="F16355" s="12">
        <f>IF($B16355="","",IF(ISNUMBER($B16355),HOUR($B16355)*2+MINUTE($B16355)/30,IFERROR(VALUE(LEFT($B16355,FIND(":",$B16355)-1))*2+VALUE(MID($B16355,FIND(":",$B16355)+1,2))/30,"")))</f>
        <v/>
      </c>
      <c r="G16355" s="12">
        <f>IF($E16355="","",IF(WEEKDAY($E16355,2)&lt;6,1,0))</f>
        <v/>
      </c>
      <c r="H16355" s="12">
        <f>IF(OR($E16355="",$F16355=""),"",IF(AND($G16355=1,$F16355&gt;='Working Hours'!$C$8,$F16355&lt;'Working Hours'!$C$9),1,0))</f>
        <v/>
      </c>
    </row>
    <row r="16356">
      <c r="A16356" s="11" t="n"/>
      <c r="B16356" s="11" t="n"/>
      <c r="C16356" s="11" t="n"/>
      <c r="E16356" s="12">
        <f>IF($A16356="","",IF(ISNUMBER($A16356),$A16356,IFERROR(DATEVALUE($A16356),"")))</f>
        <v/>
      </c>
      <c r="F16356" s="12">
        <f>IF($B16356="","",IF(ISNUMBER($B16356),HOUR($B16356)*2+MINUTE($B16356)/30,IFERROR(VALUE(LEFT($B16356,FIND(":",$B16356)-1))*2+VALUE(MID($B16356,FIND(":",$B16356)+1,2))/30,"")))</f>
        <v/>
      </c>
      <c r="G16356" s="12">
        <f>IF($E16356="","",IF(WEEKDAY($E16356,2)&lt;6,1,0))</f>
        <v/>
      </c>
      <c r="H16356" s="12">
        <f>IF(OR($E16356="",$F16356=""),"",IF(AND($G16356=1,$F16356&gt;='Working Hours'!$C$8,$F16356&lt;'Working Hours'!$C$9),1,0))</f>
        <v/>
      </c>
    </row>
    <row r="16357">
      <c r="A16357" s="11" t="n"/>
      <c r="B16357" s="11" t="n"/>
      <c r="C16357" s="11" t="n"/>
      <c r="E16357" s="12">
        <f>IF($A16357="","",IF(ISNUMBER($A16357),$A16357,IFERROR(DATEVALUE($A16357),"")))</f>
        <v/>
      </c>
      <c r="F16357" s="12">
        <f>IF($B16357="","",IF(ISNUMBER($B16357),HOUR($B16357)*2+MINUTE($B16357)/30,IFERROR(VALUE(LEFT($B16357,FIND(":",$B16357)-1))*2+VALUE(MID($B16357,FIND(":",$B16357)+1,2))/30,"")))</f>
        <v/>
      </c>
      <c r="G16357" s="12">
        <f>IF($E16357="","",IF(WEEKDAY($E16357,2)&lt;6,1,0))</f>
        <v/>
      </c>
      <c r="H16357" s="12">
        <f>IF(OR($E16357="",$F16357=""),"",IF(AND($G16357=1,$F16357&gt;='Working Hours'!$C$8,$F16357&lt;'Working Hours'!$C$9),1,0))</f>
        <v/>
      </c>
    </row>
    <row r="16358">
      <c r="A16358" s="11" t="n"/>
      <c r="B16358" s="11" t="n"/>
      <c r="C16358" s="11" t="n"/>
      <c r="E16358" s="12">
        <f>IF($A16358="","",IF(ISNUMBER($A16358),$A16358,IFERROR(DATEVALUE($A16358),"")))</f>
        <v/>
      </c>
      <c r="F16358" s="12">
        <f>IF($B16358="","",IF(ISNUMBER($B16358),HOUR($B16358)*2+MINUTE($B16358)/30,IFERROR(VALUE(LEFT($B16358,FIND(":",$B16358)-1))*2+VALUE(MID($B16358,FIND(":",$B16358)+1,2))/30,"")))</f>
        <v/>
      </c>
      <c r="G16358" s="12">
        <f>IF($E16358="","",IF(WEEKDAY($E16358,2)&lt;6,1,0))</f>
        <v/>
      </c>
      <c r="H16358" s="12">
        <f>IF(OR($E16358="",$F16358=""),"",IF(AND($G16358=1,$F16358&gt;='Working Hours'!$C$8,$F16358&lt;'Working Hours'!$C$9),1,0))</f>
        <v/>
      </c>
    </row>
    <row r="16359">
      <c r="A16359" s="11" t="n"/>
      <c r="B16359" s="11" t="n"/>
      <c r="C16359" s="11" t="n"/>
      <c r="E16359" s="12">
        <f>IF($A16359="","",IF(ISNUMBER($A16359),$A16359,IFERROR(DATEVALUE($A16359),"")))</f>
        <v/>
      </c>
      <c r="F16359" s="12">
        <f>IF($B16359="","",IF(ISNUMBER($B16359),HOUR($B16359)*2+MINUTE($B16359)/30,IFERROR(VALUE(LEFT($B16359,FIND(":",$B16359)-1))*2+VALUE(MID($B16359,FIND(":",$B16359)+1,2))/30,"")))</f>
        <v/>
      </c>
      <c r="G16359" s="12">
        <f>IF($E16359="","",IF(WEEKDAY($E16359,2)&lt;6,1,0))</f>
        <v/>
      </c>
      <c r="H16359" s="12">
        <f>IF(OR($E16359="",$F16359=""),"",IF(AND($G16359=1,$F16359&gt;='Working Hours'!$C$8,$F16359&lt;'Working Hours'!$C$9),1,0))</f>
        <v/>
      </c>
    </row>
    <row r="16360">
      <c r="A16360" s="11" t="n"/>
      <c r="B16360" s="11" t="n"/>
      <c r="C16360" s="11" t="n"/>
      <c r="E16360" s="12">
        <f>IF($A16360="","",IF(ISNUMBER($A16360),$A16360,IFERROR(DATEVALUE($A16360),"")))</f>
        <v/>
      </c>
      <c r="F16360" s="12">
        <f>IF($B16360="","",IF(ISNUMBER($B16360),HOUR($B16360)*2+MINUTE($B16360)/30,IFERROR(VALUE(LEFT($B16360,FIND(":",$B16360)-1))*2+VALUE(MID($B16360,FIND(":",$B16360)+1,2))/30,"")))</f>
        <v/>
      </c>
      <c r="G16360" s="12">
        <f>IF($E16360="","",IF(WEEKDAY($E16360,2)&lt;6,1,0))</f>
        <v/>
      </c>
      <c r="H16360" s="12">
        <f>IF(OR($E16360="",$F16360=""),"",IF(AND($G16360=1,$F16360&gt;='Working Hours'!$C$8,$F16360&lt;'Working Hours'!$C$9),1,0))</f>
        <v/>
      </c>
    </row>
    <row r="16361">
      <c r="A16361" s="11" t="n"/>
      <c r="B16361" s="11" t="n"/>
      <c r="C16361" s="11" t="n"/>
      <c r="E16361" s="12">
        <f>IF($A16361="","",IF(ISNUMBER($A16361),$A16361,IFERROR(DATEVALUE($A16361),"")))</f>
        <v/>
      </c>
      <c r="F16361" s="12">
        <f>IF($B16361="","",IF(ISNUMBER($B16361),HOUR($B16361)*2+MINUTE($B16361)/30,IFERROR(VALUE(LEFT($B16361,FIND(":",$B16361)-1))*2+VALUE(MID($B16361,FIND(":",$B16361)+1,2))/30,"")))</f>
        <v/>
      </c>
      <c r="G16361" s="12">
        <f>IF($E16361="","",IF(WEEKDAY($E16361,2)&lt;6,1,0))</f>
        <v/>
      </c>
      <c r="H16361" s="12">
        <f>IF(OR($E16361="",$F16361=""),"",IF(AND($G16361=1,$F16361&gt;='Working Hours'!$C$8,$F16361&lt;'Working Hours'!$C$9),1,0))</f>
        <v/>
      </c>
    </row>
    <row r="16362">
      <c r="A16362" s="11" t="n"/>
      <c r="B16362" s="11" t="n"/>
      <c r="C16362" s="11" t="n"/>
      <c r="E16362" s="12">
        <f>IF($A16362="","",IF(ISNUMBER($A16362),$A16362,IFERROR(DATEVALUE($A16362),"")))</f>
        <v/>
      </c>
      <c r="F16362" s="12">
        <f>IF($B16362="","",IF(ISNUMBER($B16362),HOUR($B16362)*2+MINUTE($B16362)/30,IFERROR(VALUE(LEFT($B16362,FIND(":",$B16362)-1))*2+VALUE(MID($B16362,FIND(":",$B16362)+1,2))/30,"")))</f>
        <v/>
      </c>
      <c r="G16362" s="12">
        <f>IF($E16362="","",IF(WEEKDAY($E16362,2)&lt;6,1,0))</f>
        <v/>
      </c>
      <c r="H16362" s="12">
        <f>IF(OR($E16362="",$F16362=""),"",IF(AND($G16362=1,$F16362&gt;='Working Hours'!$C$8,$F16362&lt;'Working Hours'!$C$9),1,0))</f>
        <v/>
      </c>
    </row>
    <row r="16363">
      <c r="A16363" s="11" t="n"/>
      <c r="B16363" s="11" t="n"/>
      <c r="C16363" s="11" t="n"/>
      <c r="E16363" s="12">
        <f>IF($A16363="","",IF(ISNUMBER($A16363),$A16363,IFERROR(DATEVALUE($A16363),"")))</f>
        <v/>
      </c>
      <c r="F16363" s="12">
        <f>IF($B16363="","",IF(ISNUMBER($B16363),HOUR($B16363)*2+MINUTE($B16363)/30,IFERROR(VALUE(LEFT($B16363,FIND(":",$B16363)-1))*2+VALUE(MID($B16363,FIND(":",$B16363)+1,2))/30,"")))</f>
        <v/>
      </c>
      <c r="G16363" s="12">
        <f>IF($E16363="","",IF(WEEKDAY($E16363,2)&lt;6,1,0))</f>
        <v/>
      </c>
      <c r="H16363" s="12">
        <f>IF(OR($E16363="",$F16363=""),"",IF(AND($G16363=1,$F16363&gt;='Working Hours'!$C$8,$F16363&lt;'Working Hours'!$C$9),1,0))</f>
        <v/>
      </c>
    </row>
    <row r="16364">
      <c r="A16364" s="11" t="n"/>
      <c r="B16364" s="11" t="n"/>
      <c r="C16364" s="11" t="n"/>
      <c r="E16364" s="12">
        <f>IF($A16364="","",IF(ISNUMBER($A16364),$A16364,IFERROR(DATEVALUE($A16364),"")))</f>
        <v/>
      </c>
      <c r="F16364" s="12">
        <f>IF($B16364="","",IF(ISNUMBER($B16364),HOUR($B16364)*2+MINUTE($B16364)/30,IFERROR(VALUE(LEFT($B16364,FIND(":",$B16364)-1))*2+VALUE(MID($B16364,FIND(":",$B16364)+1,2))/30,"")))</f>
        <v/>
      </c>
      <c r="G16364" s="12">
        <f>IF($E16364="","",IF(WEEKDAY($E16364,2)&lt;6,1,0))</f>
        <v/>
      </c>
      <c r="H16364" s="12">
        <f>IF(OR($E16364="",$F16364=""),"",IF(AND($G16364=1,$F16364&gt;='Working Hours'!$C$8,$F16364&lt;'Working Hours'!$C$9),1,0))</f>
        <v/>
      </c>
    </row>
    <row r="16365">
      <c r="A16365" s="11" t="n"/>
      <c r="B16365" s="11" t="n"/>
      <c r="C16365" s="11" t="n"/>
      <c r="E16365" s="12">
        <f>IF($A16365="","",IF(ISNUMBER($A16365),$A16365,IFERROR(DATEVALUE($A16365),"")))</f>
        <v/>
      </c>
      <c r="F16365" s="12">
        <f>IF($B16365="","",IF(ISNUMBER($B16365),HOUR($B16365)*2+MINUTE($B16365)/30,IFERROR(VALUE(LEFT($B16365,FIND(":",$B16365)-1))*2+VALUE(MID($B16365,FIND(":",$B16365)+1,2))/30,"")))</f>
        <v/>
      </c>
      <c r="G16365" s="12">
        <f>IF($E16365="","",IF(WEEKDAY($E16365,2)&lt;6,1,0))</f>
        <v/>
      </c>
      <c r="H16365" s="12">
        <f>IF(OR($E16365="",$F16365=""),"",IF(AND($G16365=1,$F16365&gt;='Working Hours'!$C$8,$F16365&lt;'Working Hours'!$C$9),1,0))</f>
        <v/>
      </c>
    </row>
    <row r="16366">
      <c r="A16366" s="11" t="n"/>
      <c r="B16366" s="11" t="n"/>
      <c r="C16366" s="11" t="n"/>
      <c r="E16366" s="12">
        <f>IF($A16366="","",IF(ISNUMBER($A16366),$A16366,IFERROR(DATEVALUE($A16366),"")))</f>
        <v/>
      </c>
      <c r="F16366" s="12">
        <f>IF($B16366="","",IF(ISNUMBER($B16366),HOUR($B16366)*2+MINUTE($B16366)/30,IFERROR(VALUE(LEFT($B16366,FIND(":",$B16366)-1))*2+VALUE(MID($B16366,FIND(":",$B16366)+1,2))/30,"")))</f>
        <v/>
      </c>
      <c r="G16366" s="12">
        <f>IF($E16366="","",IF(WEEKDAY($E16366,2)&lt;6,1,0))</f>
        <v/>
      </c>
      <c r="H16366" s="12">
        <f>IF(OR($E16366="",$F16366=""),"",IF(AND($G16366=1,$F16366&gt;='Working Hours'!$C$8,$F16366&lt;'Working Hours'!$C$9),1,0))</f>
        <v/>
      </c>
    </row>
    <row r="16367">
      <c r="A16367" s="11" t="n"/>
      <c r="B16367" s="11" t="n"/>
      <c r="C16367" s="11" t="n"/>
      <c r="E16367" s="12">
        <f>IF($A16367="","",IF(ISNUMBER($A16367),$A16367,IFERROR(DATEVALUE($A16367),"")))</f>
        <v/>
      </c>
      <c r="F16367" s="12">
        <f>IF($B16367="","",IF(ISNUMBER($B16367),HOUR($B16367)*2+MINUTE($B16367)/30,IFERROR(VALUE(LEFT($B16367,FIND(":",$B16367)-1))*2+VALUE(MID($B16367,FIND(":",$B16367)+1,2))/30,"")))</f>
        <v/>
      </c>
      <c r="G16367" s="12">
        <f>IF($E16367="","",IF(WEEKDAY($E16367,2)&lt;6,1,0))</f>
        <v/>
      </c>
      <c r="H16367" s="12">
        <f>IF(OR($E16367="",$F16367=""),"",IF(AND($G16367=1,$F16367&gt;='Working Hours'!$C$8,$F16367&lt;'Working Hours'!$C$9),1,0))</f>
        <v/>
      </c>
    </row>
    <row r="16368">
      <c r="A16368" s="11" t="n"/>
      <c r="B16368" s="11" t="n"/>
      <c r="C16368" s="11" t="n"/>
      <c r="E16368" s="12">
        <f>IF($A16368="","",IF(ISNUMBER($A16368),$A16368,IFERROR(DATEVALUE($A16368),"")))</f>
        <v/>
      </c>
      <c r="F16368" s="12">
        <f>IF($B16368="","",IF(ISNUMBER($B16368),HOUR($B16368)*2+MINUTE($B16368)/30,IFERROR(VALUE(LEFT($B16368,FIND(":",$B16368)-1))*2+VALUE(MID($B16368,FIND(":",$B16368)+1,2))/30,"")))</f>
        <v/>
      </c>
      <c r="G16368" s="12">
        <f>IF($E16368="","",IF(WEEKDAY($E16368,2)&lt;6,1,0))</f>
        <v/>
      </c>
      <c r="H16368" s="12">
        <f>IF(OR($E16368="",$F16368=""),"",IF(AND($G16368=1,$F16368&gt;='Working Hours'!$C$8,$F16368&lt;'Working Hours'!$C$9),1,0))</f>
        <v/>
      </c>
    </row>
    <row r="16369">
      <c r="A16369" s="11" t="n"/>
      <c r="B16369" s="11" t="n"/>
      <c r="C16369" s="11" t="n"/>
      <c r="E16369" s="12">
        <f>IF($A16369="","",IF(ISNUMBER($A16369),$A16369,IFERROR(DATEVALUE($A16369),"")))</f>
        <v/>
      </c>
      <c r="F16369" s="12">
        <f>IF($B16369="","",IF(ISNUMBER($B16369),HOUR($B16369)*2+MINUTE($B16369)/30,IFERROR(VALUE(LEFT($B16369,FIND(":",$B16369)-1))*2+VALUE(MID($B16369,FIND(":",$B16369)+1,2))/30,"")))</f>
        <v/>
      </c>
      <c r="G16369" s="12">
        <f>IF($E16369="","",IF(WEEKDAY($E16369,2)&lt;6,1,0))</f>
        <v/>
      </c>
      <c r="H16369" s="12">
        <f>IF(OR($E16369="",$F16369=""),"",IF(AND($G16369=1,$F16369&gt;='Working Hours'!$C$8,$F16369&lt;'Working Hours'!$C$9),1,0))</f>
        <v/>
      </c>
    </row>
    <row r="16370">
      <c r="A16370" s="11" t="n"/>
      <c r="B16370" s="11" t="n"/>
      <c r="C16370" s="11" t="n"/>
      <c r="E16370" s="12">
        <f>IF($A16370="","",IF(ISNUMBER($A16370),$A16370,IFERROR(DATEVALUE($A16370),"")))</f>
        <v/>
      </c>
      <c r="F16370" s="12">
        <f>IF($B16370="","",IF(ISNUMBER($B16370),HOUR($B16370)*2+MINUTE($B16370)/30,IFERROR(VALUE(LEFT($B16370,FIND(":",$B16370)-1))*2+VALUE(MID($B16370,FIND(":",$B16370)+1,2))/30,"")))</f>
        <v/>
      </c>
      <c r="G16370" s="12">
        <f>IF($E16370="","",IF(WEEKDAY($E16370,2)&lt;6,1,0))</f>
        <v/>
      </c>
      <c r="H16370" s="12">
        <f>IF(OR($E16370="",$F16370=""),"",IF(AND($G16370=1,$F16370&gt;='Working Hours'!$C$8,$F16370&lt;'Working Hours'!$C$9),1,0))</f>
        <v/>
      </c>
    </row>
    <row r="16371">
      <c r="A16371" s="11" t="n"/>
      <c r="B16371" s="11" t="n"/>
      <c r="C16371" s="11" t="n"/>
      <c r="E16371" s="12">
        <f>IF($A16371="","",IF(ISNUMBER($A16371),$A16371,IFERROR(DATEVALUE($A16371),"")))</f>
        <v/>
      </c>
      <c r="F16371" s="12">
        <f>IF($B16371="","",IF(ISNUMBER($B16371),HOUR($B16371)*2+MINUTE($B16371)/30,IFERROR(VALUE(LEFT($B16371,FIND(":",$B16371)-1))*2+VALUE(MID($B16371,FIND(":",$B16371)+1,2))/30,"")))</f>
        <v/>
      </c>
      <c r="G16371" s="12">
        <f>IF($E16371="","",IF(WEEKDAY($E16371,2)&lt;6,1,0))</f>
        <v/>
      </c>
      <c r="H16371" s="12">
        <f>IF(OR($E16371="",$F16371=""),"",IF(AND($G16371=1,$F16371&gt;='Working Hours'!$C$8,$F16371&lt;'Working Hours'!$C$9),1,0))</f>
        <v/>
      </c>
    </row>
    <row r="16372">
      <c r="A16372" s="11" t="n"/>
      <c r="B16372" s="11" t="n"/>
      <c r="C16372" s="11" t="n"/>
      <c r="E16372" s="12">
        <f>IF($A16372="","",IF(ISNUMBER($A16372),$A16372,IFERROR(DATEVALUE($A16372),"")))</f>
        <v/>
      </c>
      <c r="F16372" s="12">
        <f>IF($B16372="","",IF(ISNUMBER($B16372),HOUR($B16372)*2+MINUTE($B16372)/30,IFERROR(VALUE(LEFT($B16372,FIND(":",$B16372)-1))*2+VALUE(MID($B16372,FIND(":",$B16372)+1,2))/30,"")))</f>
        <v/>
      </c>
      <c r="G16372" s="12">
        <f>IF($E16372="","",IF(WEEKDAY($E16372,2)&lt;6,1,0))</f>
        <v/>
      </c>
      <c r="H16372" s="12">
        <f>IF(OR($E16372="",$F16372=""),"",IF(AND($G16372=1,$F16372&gt;='Working Hours'!$C$8,$F16372&lt;'Working Hours'!$C$9),1,0))</f>
        <v/>
      </c>
    </row>
    <row r="16373">
      <c r="A16373" s="11" t="n"/>
      <c r="B16373" s="11" t="n"/>
      <c r="C16373" s="11" t="n"/>
      <c r="E16373" s="12">
        <f>IF($A16373="","",IF(ISNUMBER($A16373),$A16373,IFERROR(DATEVALUE($A16373),"")))</f>
        <v/>
      </c>
      <c r="F16373" s="12">
        <f>IF($B16373="","",IF(ISNUMBER($B16373),HOUR($B16373)*2+MINUTE($B16373)/30,IFERROR(VALUE(LEFT($B16373,FIND(":",$B16373)-1))*2+VALUE(MID($B16373,FIND(":",$B16373)+1,2))/30,"")))</f>
        <v/>
      </c>
      <c r="G16373" s="12">
        <f>IF($E16373="","",IF(WEEKDAY($E16373,2)&lt;6,1,0))</f>
        <v/>
      </c>
      <c r="H16373" s="12">
        <f>IF(OR($E16373="",$F16373=""),"",IF(AND($G16373=1,$F16373&gt;='Working Hours'!$C$8,$F16373&lt;'Working Hours'!$C$9),1,0))</f>
        <v/>
      </c>
    </row>
    <row r="16374">
      <c r="A16374" s="11" t="n"/>
      <c r="B16374" s="11" t="n"/>
      <c r="C16374" s="11" t="n"/>
      <c r="E16374" s="12">
        <f>IF($A16374="","",IF(ISNUMBER($A16374),$A16374,IFERROR(DATEVALUE($A16374),"")))</f>
        <v/>
      </c>
      <c r="F16374" s="12">
        <f>IF($B16374="","",IF(ISNUMBER($B16374),HOUR($B16374)*2+MINUTE($B16374)/30,IFERROR(VALUE(LEFT($B16374,FIND(":",$B16374)-1))*2+VALUE(MID($B16374,FIND(":",$B16374)+1,2))/30,"")))</f>
        <v/>
      </c>
      <c r="G16374" s="12">
        <f>IF($E16374="","",IF(WEEKDAY($E16374,2)&lt;6,1,0))</f>
        <v/>
      </c>
      <c r="H16374" s="12">
        <f>IF(OR($E16374="",$F16374=""),"",IF(AND($G16374=1,$F16374&gt;='Working Hours'!$C$8,$F16374&lt;'Working Hours'!$C$9),1,0))</f>
        <v/>
      </c>
    </row>
    <row r="16375">
      <c r="A16375" s="11" t="n"/>
      <c r="B16375" s="11" t="n"/>
      <c r="C16375" s="11" t="n"/>
      <c r="E16375" s="12">
        <f>IF($A16375="","",IF(ISNUMBER($A16375),$A16375,IFERROR(DATEVALUE($A16375),"")))</f>
        <v/>
      </c>
      <c r="F16375" s="12">
        <f>IF($B16375="","",IF(ISNUMBER($B16375),HOUR($B16375)*2+MINUTE($B16375)/30,IFERROR(VALUE(LEFT($B16375,FIND(":",$B16375)-1))*2+VALUE(MID($B16375,FIND(":",$B16375)+1,2))/30,"")))</f>
        <v/>
      </c>
      <c r="G16375" s="12">
        <f>IF($E16375="","",IF(WEEKDAY($E16375,2)&lt;6,1,0))</f>
        <v/>
      </c>
      <c r="H16375" s="12">
        <f>IF(OR($E16375="",$F16375=""),"",IF(AND($G16375=1,$F16375&gt;='Working Hours'!$C$8,$F16375&lt;'Working Hours'!$C$9),1,0))</f>
        <v/>
      </c>
    </row>
    <row r="16376">
      <c r="A16376" s="11" t="n"/>
      <c r="B16376" s="11" t="n"/>
      <c r="C16376" s="11" t="n"/>
      <c r="E16376" s="12">
        <f>IF($A16376="","",IF(ISNUMBER($A16376),$A16376,IFERROR(DATEVALUE($A16376),"")))</f>
        <v/>
      </c>
      <c r="F16376" s="12">
        <f>IF($B16376="","",IF(ISNUMBER($B16376),HOUR($B16376)*2+MINUTE($B16376)/30,IFERROR(VALUE(LEFT($B16376,FIND(":",$B16376)-1))*2+VALUE(MID($B16376,FIND(":",$B16376)+1,2))/30,"")))</f>
        <v/>
      </c>
      <c r="G16376" s="12">
        <f>IF($E16376="","",IF(WEEKDAY($E16376,2)&lt;6,1,0))</f>
        <v/>
      </c>
      <c r="H16376" s="12">
        <f>IF(OR($E16376="",$F16376=""),"",IF(AND($G16376=1,$F16376&gt;='Working Hours'!$C$8,$F16376&lt;'Working Hours'!$C$9),1,0))</f>
        <v/>
      </c>
    </row>
    <row r="16377">
      <c r="A16377" s="11" t="n"/>
      <c r="B16377" s="11" t="n"/>
      <c r="C16377" s="11" t="n"/>
      <c r="E16377" s="12">
        <f>IF($A16377="","",IF(ISNUMBER($A16377),$A16377,IFERROR(DATEVALUE($A16377),"")))</f>
        <v/>
      </c>
      <c r="F16377" s="12">
        <f>IF($B16377="","",IF(ISNUMBER($B16377),HOUR($B16377)*2+MINUTE($B16377)/30,IFERROR(VALUE(LEFT($B16377,FIND(":",$B16377)-1))*2+VALUE(MID($B16377,FIND(":",$B16377)+1,2))/30,"")))</f>
        <v/>
      </c>
      <c r="G16377" s="12">
        <f>IF($E16377="","",IF(WEEKDAY($E16377,2)&lt;6,1,0))</f>
        <v/>
      </c>
      <c r="H16377" s="12">
        <f>IF(OR($E16377="",$F16377=""),"",IF(AND($G16377=1,$F16377&gt;='Working Hours'!$C$8,$F16377&lt;'Working Hours'!$C$9),1,0))</f>
        <v/>
      </c>
    </row>
    <row r="16378">
      <c r="A16378" s="11" t="n"/>
      <c r="B16378" s="11" t="n"/>
      <c r="C16378" s="11" t="n"/>
      <c r="E16378" s="12">
        <f>IF($A16378="","",IF(ISNUMBER($A16378),$A16378,IFERROR(DATEVALUE($A16378),"")))</f>
        <v/>
      </c>
      <c r="F16378" s="12">
        <f>IF($B16378="","",IF(ISNUMBER($B16378),HOUR($B16378)*2+MINUTE($B16378)/30,IFERROR(VALUE(LEFT($B16378,FIND(":",$B16378)-1))*2+VALUE(MID($B16378,FIND(":",$B16378)+1,2))/30,"")))</f>
        <v/>
      </c>
      <c r="G16378" s="12">
        <f>IF($E16378="","",IF(WEEKDAY($E16378,2)&lt;6,1,0))</f>
        <v/>
      </c>
      <c r="H16378" s="12">
        <f>IF(OR($E16378="",$F16378=""),"",IF(AND($G16378=1,$F16378&gt;='Working Hours'!$C$8,$F16378&lt;'Working Hours'!$C$9),1,0))</f>
        <v/>
      </c>
    </row>
    <row r="16379">
      <c r="A16379" s="11" t="n"/>
      <c r="B16379" s="11" t="n"/>
      <c r="C16379" s="11" t="n"/>
      <c r="E16379" s="12">
        <f>IF($A16379="","",IF(ISNUMBER($A16379),$A16379,IFERROR(DATEVALUE($A16379),"")))</f>
        <v/>
      </c>
      <c r="F16379" s="12">
        <f>IF($B16379="","",IF(ISNUMBER($B16379),HOUR($B16379)*2+MINUTE($B16379)/30,IFERROR(VALUE(LEFT($B16379,FIND(":",$B16379)-1))*2+VALUE(MID($B16379,FIND(":",$B16379)+1,2))/30,"")))</f>
        <v/>
      </c>
      <c r="G16379" s="12">
        <f>IF($E16379="","",IF(WEEKDAY($E16379,2)&lt;6,1,0))</f>
        <v/>
      </c>
      <c r="H16379" s="12">
        <f>IF(OR($E16379="",$F16379=""),"",IF(AND($G16379=1,$F16379&gt;='Working Hours'!$C$8,$F16379&lt;'Working Hours'!$C$9),1,0))</f>
        <v/>
      </c>
    </row>
    <row r="16380">
      <c r="A16380" s="11" t="n"/>
      <c r="B16380" s="11" t="n"/>
      <c r="C16380" s="11" t="n"/>
      <c r="E16380" s="12">
        <f>IF($A16380="","",IF(ISNUMBER($A16380),$A16380,IFERROR(DATEVALUE($A16380),"")))</f>
        <v/>
      </c>
      <c r="F16380" s="12">
        <f>IF($B16380="","",IF(ISNUMBER($B16380),HOUR($B16380)*2+MINUTE($B16380)/30,IFERROR(VALUE(LEFT($B16380,FIND(":",$B16380)-1))*2+VALUE(MID($B16380,FIND(":",$B16380)+1,2))/30,"")))</f>
        <v/>
      </c>
      <c r="G16380" s="12">
        <f>IF($E16380="","",IF(WEEKDAY($E16380,2)&lt;6,1,0))</f>
        <v/>
      </c>
      <c r="H16380" s="12">
        <f>IF(OR($E16380="",$F16380=""),"",IF(AND($G16380=1,$F16380&gt;='Working Hours'!$C$8,$F16380&lt;'Working Hours'!$C$9),1,0))</f>
        <v/>
      </c>
    </row>
    <row r="16381">
      <c r="A16381" s="11" t="n"/>
      <c r="B16381" s="11" t="n"/>
      <c r="C16381" s="11" t="n"/>
      <c r="E16381" s="12">
        <f>IF($A16381="","",IF(ISNUMBER($A16381),$A16381,IFERROR(DATEVALUE($A16381),"")))</f>
        <v/>
      </c>
      <c r="F16381" s="12">
        <f>IF($B16381="","",IF(ISNUMBER($B16381),HOUR($B16381)*2+MINUTE($B16381)/30,IFERROR(VALUE(LEFT($B16381,FIND(":",$B16381)-1))*2+VALUE(MID($B16381,FIND(":",$B16381)+1,2))/30,"")))</f>
        <v/>
      </c>
      <c r="G16381" s="12">
        <f>IF($E16381="","",IF(WEEKDAY($E16381,2)&lt;6,1,0))</f>
        <v/>
      </c>
      <c r="H16381" s="12">
        <f>IF(OR($E16381="",$F16381=""),"",IF(AND($G16381=1,$F16381&gt;='Working Hours'!$C$8,$F16381&lt;'Working Hours'!$C$9),1,0))</f>
        <v/>
      </c>
    </row>
    <row r="16382">
      <c r="A16382" s="11" t="n"/>
      <c r="B16382" s="11" t="n"/>
      <c r="C16382" s="11" t="n"/>
      <c r="E16382" s="12">
        <f>IF($A16382="","",IF(ISNUMBER($A16382),$A16382,IFERROR(DATEVALUE($A16382),"")))</f>
        <v/>
      </c>
      <c r="F16382" s="12">
        <f>IF($B16382="","",IF(ISNUMBER($B16382),HOUR($B16382)*2+MINUTE($B16382)/30,IFERROR(VALUE(LEFT($B16382,FIND(":",$B16382)-1))*2+VALUE(MID($B16382,FIND(":",$B16382)+1,2))/30,"")))</f>
        <v/>
      </c>
      <c r="G16382" s="12">
        <f>IF($E16382="","",IF(WEEKDAY($E16382,2)&lt;6,1,0))</f>
        <v/>
      </c>
      <c r="H16382" s="12">
        <f>IF(OR($E16382="",$F16382=""),"",IF(AND($G16382=1,$F16382&gt;='Working Hours'!$C$8,$F16382&lt;'Working Hours'!$C$9),1,0))</f>
        <v/>
      </c>
    </row>
    <row r="16383">
      <c r="A16383" s="11" t="n"/>
      <c r="B16383" s="11" t="n"/>
      <c r="C16383" s="11" t="n"/>
      <c r="E16383" s="12">
        <f>IF($A16383="","",IF(ISNUMBER($A16383),$A16383,IFERROR(DATEVALUE($A16383),"")))</f>
        <v/>
      </c>
      <c r="F16383" s="12">
        <f>IF($B16383="","",IF(ISNUMBER($B16383),HOUR($B16383)*2+MINUTE($B16383)/30,IFERROR(VALUE(LEFT($B16383,FIND(":",$B16383)-1))*2+VALUE(MID($B16383,FIND(":",$B16383)+1,2))/30,"")))</f>
        <v/>
      </c>
      <c r="G16383" s="12">
        <f>IF($E16383="","",IF(WEEKDAY($E16383,2)&lt;6,1,0))</f>
        <v/>
      </c>
      <c r="H16383" s="12">
        <f>IF(OR($E16383="",$F16383=""),"",IF(AND($G16383=1,$F16383&gt;='Working Hours'!$C$8,$F16383&lt;'Working Hours'!$C$9),1,0))</f>
        <v/>
      </c>
    </row>
    <row r="16384">
      <c r="A16384" s="11" t="n"/>
      <c r="B16384" s="11" t="n"/>
      <c r="C16384" s="11" t="n"/>
      <c r="E16384" s="12">
        <f>IF($A16384="","",IF(ISNUMBER($A16384),$A16384,IFERROR(DATEVALUE($A16384),"")))</f>
        <v/>
      </c>
      <c r="F16384" s="12">
        <f>IF($B16384="","",IF(ISNUMBER($B16384),HOUR($B16384)*2+MINUTE($B16384)/30,IFERROR(VALUE(LEFT($B16384,FIND(":",$B16384)-1))*2+VALUE(MID($B16384,FIND(":",$B16384)+1,2))/30,"")))</f>
        <v/>
      </c>
      <c r="G16384" s="12">
        <f>IF($E16384="","",IF(WEEKDAY($E16384,2)&lt;6,1,0))</f>
        <v/>
      </c>
      <c r="H16384" s="12">
        <f>IF(OR($E16384="",$F16384=""),"",IF(AND($G16384=1,$F16384&gt;='Working Hours'!$C$8,$F16384&lt;'Working Hours'!$C$9),1,0))</f>
        <v/>
      </c>
    </row>
    <row r="16385">
      <c r="A16385" s="11" t="n"/>
      <c r="B16385" s="11" t="n"/>
      <c r="C16385" s="11" t="n"/>
      <c r="E16385" s="12">
        <f>IF($A16385="","",IF(ISNUMBER($A16385),$A16385,IFERROR(DATEVALUE($A16385),"")))</f>
        <v/>
      </c>
      <c r="F16385" s="12">
        <f>IF($B16385="","",IF(ISNUMBER($B16385),HOUR($B16385)*2+MINUTE($B16385)/30,IFERROR(VALUE(LEFT($B16385,FIND(":",$B16385)-1))*2+VALUE(MID($B16385,FIND(":",$B16385)+1,2))/30,"")))</f>
        <v/>
      </c>
      <c r="G16385" s="12">
        <f>IF($E16385="","",IF(WEEKDAY($E16385,2)&lt;6,1,0))</f>
        <v/>
      </c>
      <c r="H16385" s="12">
        <f>IF(OR($E16385="",$F16385=""),"",IF(AND($G16385=1,$F16385&gt;='Working Hours'!$C$8,$F16385&lt;'Working Hours'!$C$9),1,0))</f>
        <v/>
      </c>
    </row>
    <row r="16386">
      <c r="A16386" s="11" t="n"/>
      <c r="B16386" s="11" t="n"/>
      <c r="C16386" s="11" t="n"/>
      <c r="E16386" s="12">
        <f>IF($A16386="","",IF(ISNUMBER($A16386),$A16386,IFERROR(DATEVALUE($A16386),"")))</f>
        <v/>
      </c>
      <c r="F16386" s="12">
        <f>IF($B16386="","",IF(ISNUMBER($B16386),HOUR($B16386)*2+MINUTE($B16386)/30,IFERROR(VALUE(LEFT($B16386,FIND(":",$B16386)-1))*2+VALUE(MID($B16386,FIND(":",$B16386)+1,2))/30,"")))</f>
        <v/>
      </c>
      <c r="G16386" s="12">
        <f>IF($E16386="","",IF(WEEKDAY($E16386,2)&lt;6,1,0))</f>
        <v/>
      </c>
      <c r="H16386" s="12">
        <f>IF(OR($E16386="",$F16386=""),"",IF(AND($G16386=1,$F16386&gt;='Working Hours'!$C$8,$F16386&lt;'Working Hours'!$C$9),1,0))</f>
        <v/>
      </c>
    </row>
    <row r="16387">
      <c r="A16387" s="11" t="n"/>
      <c r="B16387" s="11" t="n"/>
      <c r="C16387" s="11" t="n"/>
      <c r="E16387" s="12">
        <f>IF($A16387="","",IF(ISNUMBER($A16387),$A16387,IFERROR(DATEVALUE($A16387),"")))</f>
        <v/>
      </c>
      <c r="F16387" s="12">
        <f>IF($B16387="","",IF(ISNUMBER($B16387),HOUR($B16387)*2+MINUTE($B16387)/30,IFERROR(VALUE(LEFT($B16387,FIND(":",$B16387)-1))*2+VALUE(MID($B16387,FIND(":",$B16387)+1,2))/30,"")))</f>
        <v/>
      </c>
      <c r="G16387" s="12">
        <f>IF($E16387="","",IF(WEEKDAY($E16387,2)&lt;6,1,0))</f>
        <v/>
      </c>
      <c r="H16387" s="12">
        <f>IF(OR($E16387="",$F16387=""),"",IF(AND($G16387=1,$F16387&gt;='Working Hours'!$C$8,$F16387&lt;'Working Hours'!$C$9),1,0))</f>
        <v/>
      </c>
    </row>
    <row r="16388">
      <c r="A16388" s="11" t="n"/>
      <c r="B16388" s="11" t="n"/>
      <c r="C16388" s="11" t="n"/>
      <c r="E16388" s="12">
        <f>IF($A16388="","",IF(ISNUMBER($A16388),$A16388,IFERROR(DATEVALUE($A16388),"")))</f>
        <v/>
      </c>
      <c r="F16388" s="12">
        <f>IF($B16388="","",IF(ISNUMBER($B16388),HOUR($B16388)*2+MINUTE($B16388)/30,IFERROR(VALUE(LEFT($B16388,FIND(":",$B16388)-1))*2+VALUE(MID($B16388,FIND(":",$B16388)+1,2))/30,"")))</f>
        <v/>
      </c>
      <c r="G16388" s="12">
        <f>IF($E16388="","",IF(WEEKDAY($E16388,2)&lt;6,1,0))</f>
        <v/>
      </c>
      <c r="H16388" s="12">
        <f>IF(OR($E16388="",$F16388=""),"",IF(AND($G16388=1,$F16388&gt;='Working Hours'!$C$8,$F16388&lt;'Working Hours'!$C$9),1,0))</f>
        <v/>
      </c>
    </row>
    <row r="16389">
      <c r="A16389" s="11" t="n"/>
      <c r="B16389" s="11" t="n"/>
      <c r="C16389" s="11" t="n"/>
      <c r="E16389" s="12">
        <f>IF($A16389="","",IF(ISNUMBER($A16389),$A16389,IFERROR(DATEVALUE($A16389),"")))</f>
        <v/>
      </c>
      <c r="F16389" s="12">
        <f>IF($B16389="","",IF(ISNUMBER($B16389),HOUR($B16389)*2+MINUTE($B16389)/30,IFERROR(VALUE(LEFT($B16389,FIND(":",$B16389)-1))*2+VALUE(MID($B16389,FIND(":",$B16389)+1,2))/30,"")))</f>
        <v/>
      </c>
      <c r="G16389" s="12">
        <f>IF($E16389="","",IF(WEEKDAY($E16389,2)&lt;6,1,0))</f>
        <v/>
      </c>
      <c r="H16389" s="12">
        <f>IF(OR($E16389="",$F16389=""),"",IF(AND($G16389=1,$F16389&gt;='Working Hours'!$C$8,$F16389&lt;'Working Hours'!$C$9),1,0))</f>
        <v/>
      </c>
    </row>
    <row r="16390">
      <c r="A16390" s="11" t="n"/>
      <c r="B16390" s="11" t="n"/>
      <c r="C16390" s="11" t="n"/>
      <c r="E16390" s="12">
        <f>IF($A16390="","",IF(ISNUMBER($A16390),$A16390,IFERROR(DATEVALUE($A16390),"")))</f>
        <v/>
      </c>
      <c r="F16390" s="12">
        <f>IF($B16390="","",IF(ISNUMBER($B16390),HOUR($B16390)*2+MINUTE($B16390)/30,IFERROR(VALUE(LEFT($B16390,FIND(":",$B16390)-1))*2+VALUE(MID($B16390,FIND(":",$B16390)+1,2))/30,"")))</f>
        <v/>
      </c>
      <c r="G16390" s="12">
        <f>IF($E16390="","",IF(WEEKDAY($E16390,2)&lt;6,1,0))</f>
        <v/>
      </c>
      <c r="H16390" s="12">
        <f>IF(OR($E16390="",$F16390=""),"",IF(AND($G16390=1,$F16390&gt;='Working Hours'!$C$8,$F16390&lt;'Working Hours'!$C$9),1,0))</f>
        <v/>
      </c>
    </row>
    <row r="16391">
      <c r="A16391" s="11" t="n"/>
      <c r="B16391" s="11" t="n"/>
      <c r="C16391" s="11" t="n"/>
      <c r="E16391" s="12">
        <f>IF($A16391="","",IF(ISNUMBER($A16391),$A16391,IFERROR(DATEVALUE($A16391),"")))</f>
        <v/>
      </c>
      <c r="F16391" s="12">
        <f>IF($B16391="","",IF(ISNUMBER($B16391),HOUR($B16391)*2+MINUTE($B16391)/30,IFERROR(VALUE(LEFT($B16391,FIND(":",$B16391)-1))*2+VALUE(MID($B16391,FIND(":",$B16391)+1,2))/30,"")))</f>
        <v/>
      </c>
      <c r="G16391" s="12">
        <f>IF($E16391="","",IF(WEEKDAY($E16391,2)&lt;6,1,0))</f>
        <v/>
      </c>
      <c r="H16391" s="12">
        <f>IF(OR($E16391="",$F16391=""),"",IF(AND($G16391=1,$F16391&gt;='Working Hours'!$C$8,$F16391&lt;'Working Hours'!$C$9),1,0))</f>
        <v/>
      </c>
    </row>
    <row r="16392">
      <c r="A16392" s="11" t="n"/>
      <c r="B16392" s="11" t="n"/>
      <c r="C16392" s="11" t="n"/>
      <c r="E16392" s="12">
        <f>IF($A16392="","",IF(ISNUMBER($A16392),$A16392,IFERROR(DATEVALUE($A16392),"")))</f>
        <v/>
      </c>
      <c r="F16392" s="12">
        <f>IF($B16392="","",IF(ISNUMBER($B16392),HOUR($B16392)*2+MINUTE($B16392)/30,IFERROR(VALUE(LEFT($B16392,FIND(":",$B16392)-1))*2+VALUE(MID($B16392,FIND(":",$B16392)+1,2))/30,"")))</f>
        <v/>
      </c>
      <c r="G16392" s="12">
        <f>IF($E16392="","",IF(WEEKDAY($E16392,2)&lt;6,1,0))</f>
        <v/>
      </c>
      <c r="H16392" s="12">
        <f>IF(OR($E16392="",$F16392=""),"",IF(AND($G16392=1,$F16392&gt;='Working Hours'!$C$8,$F16392&lt;'Working Hours'!$C$9),1,0))</f>
        <v/>
      </c>
    </row>
    <row r="16393">
      <c r="A16393" s="11" t="n"/>
      <c r="B16393" s="11" t="n"/>
      <c r="C16393" s="11" t="n"/>
      <c r="E16393" s="12">
        <f>IF($A16393="","",IF(ISNUMBER($A16393),$A16393,IFERROR(DATEVALUE($A16393),"")))</f>
        <v/>
      </c>
      <c r="F16393" s="12">
        <f>IF($B16393="","",IF(ISNUMBER($B16393),HOUR($B16393)*2+MINUTE($B16393)/30,IFERROR(VALUE(LEFT($B16393,FIND(":",$B16393)-1))*2+VALUE(MID($B16393,FIND(":",$B16393)+1,2))/30,"")))</f>
        <v/>
      </c>
      <c r="G16393" s="12">
        <f>IF($E16393="","",IF(WEEKDAY($E16393,2)&lt;6,1,0))</f>
        <v/>
      </c>
      <c r="H16393" s="12">
        <f>IF(OR($E16393="",$F16393=""),"",IF(AND($G16393=1,$F16393&gt;='Working Hours'!$C$8,$F16393&lt;'Working Hours'!$C$9),1,0))</f>
        <v/>
      </c>
    </row>
    <row r="16394">
      <c r="A16394" s="11" t="n"/>
      <c r="B16394" s="11" t="n"/>
      <c r="C16394" s="11" t="n"/>
      <c r="E16394" s="12">
        <f>IF($A16394="","",IF(ISNUMBER($A16394),$A16394,IFERROR(DATEVALUE($A16394),"")))</f>
        <v/>
      </c>
      <c r="F16394" s="12">
        <f>IF($B16394="","",IF(ISNUMBER($B16394),HOUR($B16394)*2+MINUTE($B16394)/30,IFERROR(VALUE(LEFT($B16394,FIND(":",$B16394)-1))*2+VALUE(MID($B16394,FIND(":",$B16394)+1,2))/30,"")))</f>
        <v/>
      </c>
      <c r="G16394" s="12">
        <f>IF($E16394="","",IF(WEEKDAY($E16394,2)&lt;6,1,0))</f>
        <v/>
      </c>
      <c r="H16394" s="12">
        <f>IF(OR($E16394="",$F16394=""),"",IF(AND($G16394=1,$F16394&gt;='Working Hours'!$C$8,$F16394&lt;'Working Hours'!$C$9),1,0))</f>
        <v/>
      </c>
    </row>
    <row r="16395">
      <c r="A16395" s="11" t="n"/>
      <c r="B16395" s="11" t="n"/>
      <c r="C16395" s="11" t="n"/>
      <c r="E16395" s="12">
        <f>IF($A16395="","",IF(ISNUMBER($A16395),$A16395,IFERROR(DATEVALUE($A16395),"")))</f>
        <v/>
      </c>
      <c r="F16395" s="12">
        <f>IF($B16395="","",IF(ISNUMBER($B16395),HOUR($B16395)*2+MINUTE($B16395)/30,IFERROR(VALUE(LEFT($B16395,FIND(":",$B16395)-1))*2+VALUE(MID($B16395,FIND(":",$B16395)+1,2))/30,"")))</f>
        <v/>
      </c>
      <c r="G16395" s="12">
        <f>IF($E16395="","",IF(WEEKDAY($E16395,2)&lt;6,1,0))</f>
        <v/>
      </c>
      <c r="H16395" s="12">
        <f>IF(OR($E16395="",$F16395=""),"",IF(AND($G16395=1,$F16395&gt;='Working Hours'!$C$8,$F16395&lt;'Working Hours'!$C$9),1,0))</f>
        <v/>
      </c>
    </row>
    <row r="16396">
      <c r="A16396" s="11" t="n"/>
      <c r="B16396" s="11" t="n"/>
      <c r="C16396" s="11" t="n"/>
      <c r="E16396" s="12">
        <f>IF($A16396="","",IF(ISNUMBER($A16396),$A16396,IFERROR(DATEVALUE($A16396),"")))</f>
        <v/>
      </c>
      <c r="F16396" s="12">
        <f>IF($B16396="","",IF(ISNUMBER($B16396),HOUR($B16396)*2+MINUTE($B16396)/30,IFERROR(VALUE(LEFT($B16396,FIND(":",$B16396)-1))*2+VALUE(MID($B16396,FIND(":",$B16396)+1,2))/30,"")))</f>
        <v/>
      </c>
      <c r="G16396" s="12">
        <f>IF($E16396="","",IF(WEEKDAY($E16396,2)&lt;6,1,0))</f>
        <v/>
      </c>
      <c r="H16396" s="12">
        <f>IF(OR($E16396="",$F16396=""),"",IF(AND($G16396=1,$F16396&gt;='Working Hours'!$C$8,$F16396&lt;'Working Hours'!$C$9),1,0))</f>
        <v/>
      </c>
    </row>
    <row r="16397">
      <c r="A16397" s="11" t="n"/>
      <c r="B16397" s="11" t="n"/>
      <c r="C16397" s="11" t="n"/>
      <c r="E16397" s="12">
        <f>IF($A16397="","",IF(ISNUMBER($A16397),$A16397,IFERROR(DATEVALUE($A16397),"")))</f>
        <v/>
      </c>
      <c r="F16397" s="12">
        <f>IF($B16397="","",IF(ISNUMBER($B16397),HOUR($B16397)*2+MINUTE($B16397)/30,IFERROR(VALUE(LEFT($B16397,FIND(":",$B16397)-1))*2+VALUE(MID($B16397,FIND(":",$B16397)+1,2))/30,"")))</f>
        <v/>
      </c>
      <c r="G16397" s="12">
        <f>IF($E16397="","",IF(WEEKDAY($E16397,2)&lt;6,1,0))</f>
        <v/>
      </c>
      <c r="H16397" s="12">
        <f>IF(OR($E16397="",$F16397=""),"",IF(AND($G16397=1,$F16397&gt;='Working Hours'!$C$8,$F16397&lt;'Working Hours'!$C$9),1,0))</f>
        <v/>
      </c>
    </row>
    <row r="16398">
      <c r="A16398" s="11" t="n"/>
      <c r="B16398" s="11" t="n"/>
      <c r="C16398" s="11" t="n"/>
      <c r="E16398" s="12">
        <f>IF($A16398="","",IF(ISNUMBER($A16398),$A16398,IFERROR(DATEVALUE($A16398),"")))</f>
        <v/>
      </c>
      <c r="F16398" s="12">
        <f>IF($B16398="","",IF(ISNUMBER($B16398),HOUR($B16398)*2+MINUTE($B16398)/30,IFERROR(VALUE(LEFT($B16398,FIND(":",$B16398)-1))*2+VALUE(MID($B16398,FIND(":",$B16398)+1,2))/30,"")))</f>
        <v/>
      </c>
      <c r="G16398" s="12">
        <f>IF($E16398="","",IF(WEEKDAY($E16398,2)&lt;6,1,0))</f>
        <v/>
      </c>
      <c r="H16398" s="12">
        <f>IF(OR($E16398="",$F16398=""),"",IF(AND($G16398=1,$F16398&gt;='Working Hours'!$C$8,$F16398&lt;'Working Hours'!$C$9),1,0))</f>
        <v/>
      </c>
    </row>
    <row r="16399">
      <c r="A16399" s="11" t="n"/>
      <c r="B16399" s="11" t="n"/>
      <c r="C16399" s="11" t="n"/>
      <c r="E16399" s="12">
        <f>IF($A16399="","",IF(ISNUMBER($A16399),$A16399,IFERROR(DATEVALUE($A16399),"")))</f>
        <v/>
      </c>
      <c r="F16399" s="12">
        <f>IF($B16399="","",IF(ISNUMBER($B16399),HOUR($B16399)*2+MINUTE($B16399)/30,IFERROR(VALUE(LEFT($B16399,FIND(":",$B16399)-1))*2+VALUE(MID($B16399,FIND(":",$B16399)+1,2))/30,"")))</f>
        <v/>
      </c>
      <c r="G16399" s="12">
        <f>IF($E16399="","",IF(WEEKDAY($E16399,2)&lt;6,1,0))</f>
        <v/>
      </c>
      <c r="H16399" s="12">
        <f>IF(OR($E16399="",$F16399=""),"",IF(AND($G16399=1,$F16399&gt;='Working Hours'!$C$8,$F16399&lt;'Working Hours'!$C$9),1,0))</f>
        <v/>
      </c>
    </row>
    <row r="16400">
      <c r="A16400" s="11" t="n"/>
      <c r="B16400" s="11" t="n"/>
      <c r="C16400" s="11" t="n"/>
      <c r="E16400" s="12">
        <f>IF($A16400="","",IF(ISNUMBER($A16400),$A16400,IFERROR(DATEVALUE($A16400),"")))</f>
        <v/>
      </c>
      <c r="F16400" s="12">
        <f>IF($B16400="","",IF(ISNUMBER($B16400),HOUR($B16400)*2+MINUTE($B16400)/30,IFERROR(VALUE(LEFT($B16400,FIND(":",$B16400)-1))*2+VALUE(MID($B16400,FIND(":",$B16400)+1,2))/30,"")))</f>
        <v/>
      </c>
      <c r="G16400" s="12">
        <f>IF($E16400="","",IF(WEEKDAY($E16400,2)&lt;6,1,0))</f>
        <v/>
      </c>
      <c r="H16400" s="12">
        <f>IF(OR($E16400="",$F16400=""),"",IF(AND($G16400=1,$F16400&gt;='Working Hours'!$C$8,$F16400&lt;'Working Hours'!$C$9),1,0))</f>
        <v/>
      </c>
    </row>
    <row r="16401">
      <c r="A16401" s="11" t="n"/>
      <c r="B16401" s="11" t="n"/>
      <c r="C16401" s="11" t="n"/>
      <c r="E16401" s="12">
        <f>IF($A16401="","",IF(ISNUMBER($A16401),$A16401,IFERROR(DATEVALUE($A16401),"")))</f>
        <v/>
      </c>
      <c r="F16401" s="12">
        <f>IF($B16401="","",IF(ISNUMBER($B16401),HOUR($B16401)*2+MINUTE($B16401)/30,IFERROR(VALUE(LEFT($B16401,FIND(":",$B16401)-1))*2+VALUE(MID($B16401,FIND(":",$B16401)+1,2))/30,"")))</f>
        <v/>
      </c>
      <c r="G16401" s="12">
        <f>IF($E16401="","",IF(WEEKDAY($E16401,2)&lt;6,1,0))</f>
        <v/>
      </c>
      <c r="H16401" s="12">
        <f>IF(OR($E16401="",$F16401=""),"",IF(AND($G16401=1,$F16401&gt;='Working Hours'!$C$8,$F16401&lt;'Working Hours'!$C$9),1,0))</f>
        <v/>
      </c>
    </row>
    <row r="16402">
      <c r="A16402" s="11" t="n"/>
      <c r="B16402" s="11" t="n"/>
      <c r="C16402" s="11" t="n"/>
      <c r="E16402" s="12">
        <f>IF($A16402="","",IF(ISNUMBER($A16402),$A16402,IFERROR(DATEVALUE($A16402),"")))</f>
        <v/>
      </c>
      <c r="F16402" s="12">
        <f>IF($B16402="","",IF(ISNUMBER($B16402),HOUR($B16402)*2+MINUTE($B16402)/30,IFERROR(VALUE(LEFT($B16402,FIND(":",$B16402)-1))*2+VALUE(MID($B16402,FIND(":",$B16402)+1,2))/30,"")))</f>
        <v/>
      </c>
      <c r="G16402" s="12">
        <f>IF($E16402="","",IF(WEEKDAY($E16402,2)&lt;6,1,0))</f>
        <v/>
      </c>
      <c r="H16402" s="12">
        <f>IF(OR($E16402="",$F16402=""),"",IF(AND($G16402=1,$F16402&gt;='Working Hours'!$C$8,$F16402&lt;'Working Hours'!$C$9),1,0))</f>
        <v/>
      </c>
    </row>
    <row r="16403">
      <c r="A16403" s="11" t="n"/>
      <c r="B16403" s="11" t="n"/>
      <c r="C16403" s="11" t="n"/>
      <c r="E16403" s="12">
        <f>IF($A16403="","",IF(ISNUMBER($A16403),$A16403,IFERROR(DATEVALUE($A16403),"")))</f>
        <v/>
      </c>
      <c r="F16403" s="12">
        <f>IF($B16403="","",IF(ISNUMBER($B16403),HOUR($B16403)*2+MINUTE($B16403)/30,IFERROR(VALUE(LEFT($B16403,FIND(":",$B16403)-1))*2+VALUE(MID($B16403,FIND(":",$B16403)+1,2))/30,"")))</f>
        <v/>
      </c>
      <c r="G16403" s="12">
        <f>IF($E16403="","",IF(WEEKDAY($E16403,2)&lt;6,1,0))</f>
        <v/>
      </c>
      <c r="H16403" s="12">
        <f>IF(OR($E16403="",$F16403=""),"",IF(AND($G16403=1,$F16403&gt;='Working Hours'!$C$8,$F16403&lt;'Working Hours'!$C$9),1,0))</f>
        <v/>
      </c>
    </row>
    <row r="16404">
      <c r="A16404" s="11" t="n"/>
      <c r="B16404" s="11" t="n"/>
      <c r="C16404" s="11" t="n"/>
      <c r="E16404" s="12">
        <f>IF($A16404="","",IF(ISNUMBER($A16404),$A16404,IFERROR(DATEVALUE($A16404),"")))</f>
        <v/>
      </c>
      <c r="F16404" s="12">
        <f>IF($B16404="","",IF(ISNUMBER($B16404),HOUR($B16404)*2+MINUTE($B16404)/30,IFERROR(VALUE(LEFT($B16404,FIND(":",$B16404)-1))*2+VALUE(MID($B16404,FIND(":",$B16404)+1,2))/30,"")))</f>
        <v/>
      </c>
      <c r="G16404" s="12">
        <f>IF($E16404="","",IF(WEEKDAY($E16404,2)&lt;6,1,0))</f>
        <v/>
      </c>
      <c r="H16404" s="12">
        <f>IF(OR($E16404="",$F16404=""),"",IF(AND($G16404=1,$F16404&gt;='Working Hours'!$C$8,$F16404&lt;'Working Hours'!$C$9),1,0))</f>
        <v/>
      </c>
    </row>
    <row r="16405">
      <c r="A16405" s="11" t="n"/>
      <c r="B16405" s="11" t="n"/>
      <c r="C16405" s="11" t="n"/>
      <c r="E16405" s="12">
        <f>IF($A16405="","",IF(ISNUMBER($A16405),$A16405,IFERROR(DATEVALUE($A16405),"")))</f>
        <v/>
      </c>
      <c r="F16405" s="12">
        <f>IF($B16405="","",IF(ISNUMBER($B16405),HOUR($B16405)*2+MINUTE($B16405)/30,IFERROR(VALUE(LEFT($B16405,FIND(":",$B16405)-1))*2+VALUE(MID($B16405,FIND(":",$B16405)+1,2))/30,"")))</f>
        <v/>
      </c>
      <c r="G16405" s="12">
        <f>IF($E16405="","",IF(WEEKDAY($E16405,2)&lt;6,1,0))</f>
        <v/>
      </c>
      <c r="H16405" s="12">
        <f>IF(OR($E16405="",$F16405=""),"",IF(AND($G16405=1,$F16405&gt;='Working Hours'!$C$8,$F16405&lt;'Working Hours'!$C$9),1,0))</f>
        <v/>
      </c>
    </row>
    <row r="16406">
      <c r="A16406" s="11" t="n"/>
      <c r="B16406" s="11" t="n"/>
      <c r="C16406" s="11" t="n"/>
      <c r="E16406" s="12">
        <f>IF($A16406="","",IF(ISNUMBER($A16406),$A16406,IFERROR(DATEVALUE($A16406),"")))</f>
        <v/>
      </c>
      <c r="F16406" s="12">
        <f>IF($B16406="","",IF(ISNUMBER($B16406),HOUR($B16406)*2+MINUTE($B16406)/30,IFERROR(VALUE(LEFT($B16406,FIND(":",$B16406)-1))*2+VALUE(MID($B16406,FIND(":",$B16406)+1,2))/30,"")))</f>
        <v/>
      </c>
      <c r="G16406" s="12">
        <f>IF($E16406="","",IF(WEEKDAY($E16406,2)&lt;6,1,0))</f>
        <v/>
      </c>
      <c r="H16406" s="12">
        <f>IF(OR($E16406="",$F16406=""),"",IF(AND($G16406=1,$F16406&gt;='Working Hours'!$C$8,$F16406&lt;'Working Hours'!$C$9),1,0))</f>
        <v/>
      </c>
    </row>
    <row r="16407">
      <c r="A16407" s="11" t="n"/>
      <c r="B16407" s="11" t="n"/>
      <c r="C16407" s="11" t="n"/>
      <c r="E16407" s="12">
        <f>IF($A16407="","",IF(ISNUMBER($A16407),$A16407,IFERROR(DATEVALUE($A16407),"")))</f>
        <v/>
      </c>
      <c r="F16407" s="12">
        <f>IF($B16407="","",IF(ISNUMBER($B16407),HOUR($B16407)*2+MINUTE($B16407)/30,IFERROR(VALUE(LEFT($B16407,FIND(":",$B16407)-1))*2+VALUE(MID($B16407,FIND(":",$B16407)+1,2))/30,"")))</f>
        <v/>
      </c>
      <c r="G16407" s="12">
        <f>IF($E16407="","",IF(WEEKDAY($E16407,2)&lt;6,1,0))</f>
        <v/>
      </c>
      <c r="H16407" s="12">
        <f>IF(OR($E16407="",$F16407=""),"",IF(AND($G16407=1,$F16407&gt;='Working Hours'!$C$8,$F16407&lt;'Working Hours'!$C$9),1,0))</f>
        <v/>
      </c>
    </row>
    <row r="16408">
      <c r="A16408" s="11" t="n"/>
      <c r="B16408" s="11" t="n"/>
      <c r="C16408" s="11" t="n"/>
      <c r="E16408" s="12">
        <f>IF($A16408="","",IF(ISNUMBER($A16408),$A16408,IFERROR(DATEVALUE($A16408),"")))</f>
        <v/>
      </c>
      <c r="F16408" s="12">
        <f>IF($B16408="","",IF(ISNUMBER($B16408),HOUR($B16408)*2+MINUTE($B16408)/30,IFERROR(VALUE(LEFT($B16408,FIND(":",$B16408)-1))*2+VALUE(MID($B16408,FIND(":",$B16408)+1,2))/30,"")))</f>
        <v/>
      </c>
      <c r="G16408" s="12">
        <f>IF($E16408="","",IF(WEEKDAY($E16408,2)&lt;6,1,0))</f>
        <v/>
      </c>
      <c r="H16408" s="12">
        <f>IF(OR($E16408="",$F16408=""),"",IF(AND($G16408=1,$F16408&gt;='Working Hours'!$C$8,$F16408&lt;'Working Hours'!$C$9),1,0))</f>
        <v/>
      </c>
    </row>
    <row r="16409">
      <c r="A16409" s="11" t="n"/>
      <c r="B16409" s="11" t="n"/>
      <c r="C16409" s="11" t="n"/>
      <c r="E16409" s="12">
        <f>IF($A16409="","",IF(ISNUMBER($A16409),$A16409,IFERROR(DATEVALUE($A16409),"")))</f>
        <v/>
      </c>
      <c r="F16409" s="12">
        <f>IF($B16409="","",IF(ISNUMBER($B16409),HOUR($B16409)*2+MINUTE($B16409)/30,IFERROR(VALUE(LEFT($B16409,FIND(":",$B16409)-1))*2+VALUE(MID($B16409,FIND(":",$B16409)+1,2))/30,"")))</f>
        <v/>
      </c>
      <c r="G16409" s="12">
        <f>IF($E16409="","",IF(WEEKDAY($E16409,2)&lt;6,1,0))</f>
        <v/>
      </c>
      <c r="H16409" s="12">
        <f>IF(OR($E16409="",$F16409=""),"",IF(AND($G16409=1,$F16409&gt;='Working Hours'!$C$8,$F16409&lt;'Working Hours'!$C$9),1,0))</f>
        <v/>
      </c>
    </row>
    <row r="16410">
      <c r="A16410" s="11" t="n"/>
      <c r="B16410" s="11" t="n"/>
      <c r="C16410" s="11" t="n"/>
      <c r="E16410" s="12">
        <f>IF($A16410="","",IF(ISNUMBER($A16410),$A16410,IFERROR(DATEVALUE($A16410),"")))</f>
        <v/>
      </c>
      <c r="F16410" s="12">
        <f>IF($B16410="","",IF(ISNUMBER($B16410),HOUR($B16410)*2+MINUTE($B16410)/30,IFERROR(VALUE(LEFT($B16410,FIND(":",$B16410)-1))*2+VALUE(MID($B16410,FIND(":",$B16410)+1,2))/30,"")))</f>
        <v/>
      </c>
      <c r="G16410" s="12">
        <f>IF($E16410="","",IF(WEEKDAY($E16410,2)&lt;6,1,0))</f>
        <v/>
      </c>
      <c r="H16410" s="12">
        <f>IF(OR($E16410="",$F16410=""),"",IF(AND($G16410=1,$F16410&gt;='Working Hours'!$C$8,$F16410&lt;'Working Hours'!$C$9),1,0))</f>
        <v/>
      </c>
    </row>
    <row r="16411">
      <c r="A16411" s="11" t="n"/>
      <c r="B16411" s="11" t="n"/>
      <c r="C16411" s="11" t="n"/>
      <c r="E16411" s="12">
        <f>IF($A16411="","",IF(ISNUMBER($A16411),$A16411,IFERROR(DATEVALUE($A16411),"")))</f>
        <v/>
      </c>
      <c r="F16411" s="12">
        <f>IF($B16411="","",IF(ISNUMBER($B16411),HOUR($B16411)*2+MINUTE($B16411)/30,IFERROR(VALUE(LEFT($B16411,FIND(":",$B16411)-1))*2+VALUE(MID($B16411,FIND(":",$B16411)+1,2))/30,"")))</f>
        <v/>
      </c>
      <c r="G16411" s="12">
        <f>IF($E16411="","",IF(WEEKDAY($E16411,2)&lt;6,1,0))</f>
        <v/>
      </c>
      <c r="H16411" s="12">
        <f>IF(OR($E16411="",$F16411=""),"",IF(AND($G16411=1,$F16411&gt;='Working Hours'!$C$8,$F16411&lt;'Working Hours'!$C$9),1,0))</f>
        <v/>
      </c>
    </row>
    <row r="16412">
      <c r="A16412" s="11" t="n"/>
      <c r="B16412" s="11" t="n"/>
      <c r="C16412" s="11" t="n"/>
      <c r="E16412" s="12">
        <f>IF($A16412="","",IF(ISNUMBER($A16412),$A16412,IFERROR(DATEVALUE($A16412),"")))</f>
        <v/>
      </c>
      <c r="F16412" s="12">
        <f>IF($B16412="","",IF(ISNUMBER($B16412),HOUR($B16412)*2+MINUTE($B16412)/30,IFERROR(VALUE(LEFT($B16412,FIND(":",$B16412)-1))*2+VALUE(MID($B16412,FIND(":",$B16412)+1,2))/30,"")))</f>
        <v/>
      </c>
      <c r="G16412" s="12">
        <f>IF($E16412="","",IF(WEEKDAY($E16412,2)&lt;6,1,0))</f>
        <v/>
      </c>
      <c r="H16412" s="12">
        <f>IF(OR($E16412="",$F16412=""),"",IF(AND($G16412=1,$F16412&gt;='Working Hours'!$C$8,$F16412&lt;'Working Hours'!$C$9),1,0))</f>
        <v/>
      </c>
    </row>
    <row r="16413">
      <c r="A16413" s="11" t="n"/>
      <c r="B16413" s="11" t="n"/>
      <c r="C16413" s="11" t="n"/>
      <c r="E16413" s="12">
        <f>IF($A16413="","",IF(ISNUMBER($A16413),$A16413,IFERROR(DATEVALUE($A16413),"")))</f>
        <v/>
      </c>
      <c r="F16413" s="12">
        <f>IF($B16413="","",IF(ISNUMBER($B16413),HOUR($B16413)*2+MINUTE($B16413)/30,IFERROR(VALUE(LEFT($B16413,FIND(":",$B16413)-1))*2+VALUE(MID($B16413,FIND(":",$B16413)+1,2))/30,"")))</f>
        <v/>
      </c>
      <c r="G16413" s="12">
        <f>IF($E16413="","",IF(WEEKDAY($E16413,2)&lt;6,1,0))</f>
        <v/>
      </c>
      <c r="H16413" s="12">
        <f>IF(OR($E16413="",$F16413=""),"",IF(AND($G16413=1,$F16413&gt;='Working Hours'!$C$8,$F16413&lt;'Working Hours'!$C$9),1,0))</f>
        <v/>
      </c>
    </row>
    <row r="16414">
      <c r="A16414" s="11" t="n"/>
      <c r="B16414" s="11" t="n"/>
      <c r="C16414" s="11" t="n"/>
      <c r="E16414" s="12">
        <f>IF($A16414="","",IF(ISNUMBER($A16414),$A16414,IFERROR(DATEVALUE($A16414),"")))</f>
        <v/>
      </c>
      <c r="F16414" s="12">
        <f>IF($B16414="","",IF(ISNUMBER($B16414),HOUR($B16414)*2+MINUTE($B16414)/30,IFERROR(VALUE(LEFT($B16414,FIND(":",$B16414)-1))*2+VALUE(MID($B16414,FIND(":",$B16414)+1,2))/30,"")))</f>
        <v/>
      </c>
      <c r="G16414" s="12">
        <f>IF($E16414="","",IF(WEEKDAY($E16414,2)&lt;6,1,0))</f>
        <v/>
      </c>
      <c r="H16414" s="12">
        <f>IF(OR($E16414="",$F16414=""),"",IF(AND($G16414=1,$F16414&gt;='Working Hours'!$C$8,$F16414&lt;'Working Hours'!$C$9),1,0))</f>
        <v/>
      </c>
    </row>
    <row r="16415">
      <c r="A16415" s="11" t="n"/>
      <c r="B16415" s="11" t="n"/>
      <c r="C16415" s="11" t="n"/>
      <c r="E16415" s="12">
        <f>IF($A16415="","",IF(ISNUMBER($A16415),$A16415,IFERROR(DATEVALUE($A16415),"")))</f>
        <v/>
      </c>
      <c r="F16415" s="12">
        <f>IF($B16415="","",IF(ISNUMBER($B16415),HOUR($B16415)*2+MINUTE($B16415)/30,IFERROR(VALUE(LEFT($B16415,FIND(":",$B16415)-1))*2+VALUE(MID($B16415,FIND(":",$B16415)+1,2))/30,"")))</f>
        <v/>
      </c>
      <c r="G16415" s="12">
        <f>IF($E16415="","",IF(WEEKDAY($E16415,2)&lt;6,1,0))</f>
        <v/>
      </c>
      <c r="H16415" s="12">
        <f>IF(OR($E16415="",$F16415=""),"",IF(AND($G16415=1,$F16415&gt;='Working Hours'!$C$8,$F16415&lt;'Working Hours'!$C$9),1,0))</f>
        <v/>
      </c>
    </row>
    <row r="16416">
      <c r="A16416" s="11" t="n"/>
      <c r="B16416" s="11" t="n"/>
      <c r="C16416" s="11" t="n"/>
      <c r="E16416" s="12">
        <f>IF($A16416="","",IF(ISNUMBER($A16416),$A16416,IFERROR(DATEVALUE($A16416),"")))</f>
        <v/>
      </c>
      <c r="F16416" s="12">
        <f>IF($B16416="","",IF(ISNUMBER($B16416),HOUR($B16416)*2+MINUTE($B16416)/30,IFERROR(VALUE(LEFT($B16416,FIND(":",$B16416)-1))*2+VALUE(MID($B16416,FIND(":",$B16416)+1,2))/30,"")))</f>
        <v/>
      </c>
      <c r="G16416" s="12">
        <f>IF($E16416="","",IF(WEEKDAY($E16416,2)&lt;6,1,0))</f>
        <v/>
      </c>
      <c r="H16416" s="12">
        <f>IF(OR($E16416="",$F16416=""),"",IF(AND($G16416=1,$F16416&gt;='Working Hours'!$C$8,$F16416&lt;'Working Hours'!$C$9),1,0))</f>
        <v/>
      </c>
    </row>
    <row r="16417">
      <c r="A16417" s="11" t="n"/>
      <c r="B16417" s="11" t="n"/>
      <c r="C16417" s="11" t="n"/>
      <c r="E16417" s="12">
        <f>IF($A16417="","",IF(ISNUMBER($A16417),$A16417,IFERROR(DATEVALUE($A16417),"")))</f>
        <v/>
      </c>
      <c r="F16417" s="12">
        <f>IF($B16417="","",IF(ISNUMBER($B16417),HOUR($B16417)*2+MINUTE($B16417)/30,IFERROR(VALUE(LEFT($B16417,FIND(":",$B16417)-1))*2+VALUE(MID($B16417,FIND(":",$B16417)+1,2))/30,"")))</f>
        <v/>
      </c>
      <c r="G16417" s="12">
        <f>IF($E16417="","",IF(WEEKDAY($E16417,2)&lt;6,1,0))</f>
        <v/>
      </c>
      <c r="H16417" s="12">
        <f>IF(OR($E16417="",$F16417=""),"",IF(AND($G16417=1,$F16417&gt;='Working Hours'!$C$8,$F16417&lt;'Working Hours'!$C$9),1,0))</f>
        <v/>
      </c>
    </row>
    <row r="16418">
      <c r="A16418" s="11" t="n"/>
      <c r="B16418" s="11" t="n"/>
      <c r="C16418" s="11" t="n"/>
      <c r="E16418" s="12">
        <f>IF($A16418="","",IF(ISNUMBER($A16418),$A16418,IFERROR(DATEVALUE($A16418),"")))</f>
        <v/>
      </c>
      <c r="F16418" s="12">
        <f>IF($B16418="","",IF(ISNUMBER($B16418),HOUR($B16418)*2+MINUTE($B16418)/30,IFERROR(VALUE(LEFT($B16418,FIND(":",$B16418)-1))*2+VALUE(MID($B16418,FIND(":",$B16418)+1,2))/30,"")))</f>
        <v/>
      </c>
      <c r="G16418" s="12">
        <f>IF($E16418="","",IF(WEEKDAY($E16418,2)&lt;6,1,0))</f>
        <v/>
      </c>
      <c r="H16418" s="12">
        <f>IF(OR($E16418="",$F16418=""),"",IF(AND($G16418=1,$F16418&gt;='Working Hours'!$C$8,$F16418&lt;'Working Hours'!$C$9),1,0))</f>
        <v/>
      </c>
    </row>
    <row r="16419">
      <c r="A16419" s="11" t="n"/>
      <c r="B16419" s="11" t="n"/>
      <c r="C16419" s="11" t="n"/>
      <c r="E16419" s="12">
        <f>IF($A16419="","",IF(ISNUMBER($A16419),$A16419,IFERROR(DATEVALUE($A16419),"")))</f>
        <v/>
      </c>
      <c r="F16419" s="12">
        <f>IF($B16419="","",IF(ISNUMBER($B16419),HOUR($B16419)*2+MINUTE($B16419)/30,IFERROR(VALUE(LEFT($B16419,FIND(":",$B16419)-1))*2+VALUE(MID($B16419,FIND(":",$B16419)+1,2))/30,"")))</f>
        <v/>
      </c>
      <c r="G16419" s="12">
        <f>IF($E16419="","",IF(WEEKDAY($E16419,2)&lt;6,1,0))</f>
        <v/>
      </c>
      <c r="H16419" s="12">
        <f>IF(OR($E16419="",$F16419=""),"",IF(AND($G16419=1,$F16419&gt;='Working Hours'!$C$8,$F16419&lt;'Working Hours'!$C$9),1,0))</f>
        <v/>
      </c>
    </row>
    <row r="16420">
      <c r="A16420" s="11" t="n"/>
      <c r="B16420" s="11" t="n"/>
      <c r="C16420" s="11" t="n"/>
      <c r="E16420" s="12">
        <f>IF($A16420="","",IF(ISNUMBER($A16420),$A16420,IFERROR(DATEVALUE($A16420),"")))</f>
        <v/>
      </c>
      <c r="F16420" s="12">
        <f>IF($B16420="","",IF(ISNUMBER($B16420),HOUR($B16420)*2+MINUTE($B16420)/30,IFERROR(VALUE(LEFT($B16420,FIND(":",$B16420)-1))*2+VALUE(MID($B16420,FIND(":",$B16420)+1,2))/30,"")))</f>
        <v/>
      </c>
      <c r="G16420" s="12">
        <f>IF($E16420="","",IF(WEEKDAY($E16420,2)&lt;6,1,0))</f>
        <v/>
      </c>
      <c r="H16420" s="12">
        <f>IF(OR($E16420="",$F16420=""),"",IF(AND($G16420=1,$F16420&gt;='Working Hours'!$C$8,$F16420&lt;'Working Hours'!$C$9),1,0))</f>
        <v/>
      </c>
    </row>
    <row r="16421">
      <c r="A16421" s="11" t="n"/>
      <c r="B16421" s="11" t="n"/>
      <c r="C16421" s="11" t="n"/>
      <c r="E16421" s="12">
        <f>IF($A16421="","",IF(ISNUMBER($A16421),$A16421,IFERROR(DATEVALUE($A16421),"")))</f>
        <v/>
      </c>
      <c r="F16421" s="12">
        <f>IF($B16421="","",IF(ISNUMBER($B16421),HOUR($B16421)*2+MINUTE($B16421)/30,IFERROR(VALUE(LEFT($B16421,FIND(":",$B16421)-1))*2+VALUE(MID($B16421,FIND(":",$B16421)+1,2))/30,"")))</f>
        <v/>
      </c>
      <c r="G16421" s="12">
        <f>IF($E16421="","",IF(WEEKDAY($E16421,2)&lt;6,1,0))</f>
        <v/>
      </c>
      <c r="H16421" s="12">
        <f>IF(OR($E16421="",$F16421=""),"",IF(AND($G16421=1,$F16421&gt;='Working Hours'!$C$8,$F16421&lt;'Working Hours'!$C$9),1,0))</f>
        <v/>
      </c>
    </row>
    <row r="16422">
      <c r="A16422" s="11" t="n"/>
      <c r="B16422" s="11" t="n"/>
      <c r="C16422" s="11" t="n"/>
      <c r="E16422" s="12">
        <f>IF($A16422="","",IF(ISNUMBER($A16422),$A16422,IFERROR(DATEVALUE($A16422),"")))</f>
        <v/>
      </c>
      <c r="F16422" s="12">
        <f>IF($B16422="","",IF(ISNUMBER($B16422),HOUR($B16422)*2+MINUTE($B16422)/30,IFERROR(VALUE(LEFT($B16422,FIND(":",$B16422)-1))*2+VALUE(MID($B16422,FIND(":",$B16422)+1,2))/30,"")))</f>
        <v/>
      </c>
      <c r="G16422" s="12">
        <f>IF($E16422="","",IF(WEEKDAY($E16422,2)&lt;6,1,0))</f>
        <v/>
      </c>
      <c r="H16422" s="12">
        <f>IF(OR($E16422="",$F16422=""),"",IF(AND($G16422=1,$F16422&gt;='Working Hours'!$C$8,$F16422&lt;'Working Hours'!$C$9),1,0))</f>
        <v/>
      </c>
    </row>
    <row r="16423">
      <c r="A16423" s="11" t="n"/>
      <c r="B16423" s="11" t="n"/>
      <c r="C16423" s="11" t="n"/>
      <c r="E16423" s="12">
        <f>IF($A16423="","",IF(ISNUMBER($A16423),$A16423,IFERROR(DATEVALUE($A16423),"")))</f>
        <v/>
      </c>
      <c r="F16423" s="12">
        <f>IF($B16423="","",IF(ISNUMBER($B16423),HOUR($B16423)*2+MINUTE($B16423)/30,IFERROR(VALUE(LEFT($B16423,FIND(":",$B16423)-1))*2+VALUE(MID($B16423,FIND(":",$B16423)+1,2))/30,"")))</f>
        <v/>
      </c>
      <c r="G16423" s="12">
        <f>IF($E16423="","",IF(WEEKDAY($E16423,2)&lt;6,1,0))</f>
        <v/>
      </c>
      <c r="H16423" s="12">
        <f>IF(OR($E16423="",$F16423=""),"",IF(AND($G16423=1,$F16423&gt;='Working Hours'!$C$8,$F16423&lt;'Working Hours'!$C$9),1,0))</f>
        <v/>
      </c>
    </row>
    <row r="16424">
      <c r="A16424" s="11" t="n"/>
      <c r="B16424" s="11" t="n"/>
      <c r="C16424" s="11" t="n"/>
      <c r="E16424" s="12">
        <f>IF($A16424="","",IF(ISNUMBER($A16424),$A16424,IFERROR(DATEVALUE($A16424),"")))</f>
        <v/>
      </c>
      <c r="F16424" s="12">
        <f>IF($B16424="","",IF(ISNUMBER($B16424),HOUR($B16424)*2+MINUTE($B16424)/30,IFERROR(VALUE(LEFT($B16424,FIND(":",$B16424)-1))*2+VALUE(MID($B16424,FIND(":",$B16424)+1,2))/30,"")))</f>
        <v/>
      </c>
      <c r="G16424" s="12">
        <f>IF($E16424="","",IF(WEEKDAY($E16424,2)&lt;6,1,0))</f>
        <v/>
      </c>
      <c r="H16424" s="12">
        <f>IF(OR($E16424="",$F16424=""),"",IF(AND($G16424=1,$F16424&gt;='Working Hours'!$C$8,$F16424&lt;'Working Hours'!$C$9),1,0))</f>
        <v/>
      </c>
    </row>
    <row r="16425">
      <c r="A16425" s="11" t="n"/>
      <c r="B16425" s="11" t="n"/>
      <c r="C16425" s="11" t="n"/>
      <c r="E16425" s="12">
        <f>IF($A16425="","",IF(ISNUMBER($A16425),$A16425,IFERROR(DATEVALUE($A16425),"")))</f>
        <v/>
      </c>
      <c r="F16425" s="12">
        <f>IF($B16425="","",IF(ISNUMBER($B16425),HOUR($B16425)*2+MINUTE($B16425)/30,IFERROR(VALUE(LEFT($B16425,FIND(":",$B16425)-1))*2+VALUE(MID($B16425,FIND(":",$B16425)+1,2))/30,"")))</f>
        <v/>
      </c>
      <c r="G16425" s="12">
        <f>IF($E16425="","",IF(WEEKDAY($E16425,2)&lt;6,1,0))</f>
        <v/>
      </c>
      <c r="H16425" s="12">
        <f>IF(OR($E16425="",$F16425=""),"",IF(AND($G16425=1,$F16425&gt;='Working Hours'!$C$8,$F16425&lt;'Working Hours'!$C$9),1,0))</f>
        <v/>
      </c>
    </row>
    <row r="16426">
      <c r="A16426" s="11" t="n"/>
      <c r="B16426" s="11" t="n"/>
      <c r="C16426" s="11" t="n"/>
      <c r="E16426" s="12">
        <f>IF($A16426="","",IF(ISNUMBER($A16426),$A16426,IFERROR(DATEVALUE($A16426),"")))</f>
        <v/>
      </c>
      <c r="F16426" s="12">
        <f>IF($B16426="","",IF(ISNUMBER($B16426),HOUR($B16426)*2+MINUTE($B16426)/30,IFERROR(VALUE(LEFT($B16426,FIND(":",$B16426)-1))*2+VALUE(MID($B16426,FIND(":",$B16426)+1,2))/30,"")))</f>
        <v/>
      </c>
      <c r="G16426" s="12">
        <f>IF($E16426="","",IF(WEEKDAY($E16426,2)&lt;6,1,0))</f>
        <v/>
      </c>
      <c r="H16426" s="12">
        <f>IF(OR($E16426="",$F16426=""),"",IF(AND($G16426=1,$F16426&gt;='Working Hours'!$C$8,$F16426&lt;'Working Hours'!$C$9),1,0))</f>
        <v/>
      </c>
    </row>
    <row r="16427">
      <c r="A16427" s="11" t="n"/>
      <c r="B16427" s="11" t="n"/>
      <c r="C16427" s="11" t="n"/>
      <c r="E16427" s="12">
        <f>IF($A16427="","",IF(ISNUMBER($A16427),$A16427,IFERROR(DATEVALUE($A16427),"")))</f>
        <v/>
      </c>
      <c r="F16427" s="12">
        <f>IF($B16427="","",IF(ISNUMBER($B16427),HOUR($B16427)*2+MINUTE($B16427)/30,IFERROR(VALUE(LEFT($B16427,FIND(":",$B16427)-1))*2+VALUE(MID($B16427,FIND(":",$B16427)+1,2))/30,"")))</f>
        <v/>
      </c>
      <c r="G16427" s="12">
        <f>IF($E16427="","",IF(WEEKDAY($E16427,2)&lt;6,1,0))</f>
        <v/>
      </c>
      <c r="H16427" s="12">
        <f>IF(OR($E16427="",$F16427=""),"",IF(AND($G16427=1,$F16427&gt;='Working Hours'!$C$8,$F16427&lt;'Working Hours'!$C$9),1,0))</f>
        <v/>
      </c>
    </row>
    <row r="16428">
      <c r="A16428" s="11" t="n"/>
      <c r="B16428" s="11" t="n"/>
      <c r="C16428" s="11" t="n"/>
      <c r="E16428" s="12">
        <f>IF($A16428="","",IF(ISNUMBER($A16428),$A16428,IFERROR(DATEVALUE($A16428),"")))</f>
        <v/>
      </c>
      <c r="F16428" s="12">
        <f>IF($B16428="","",IF(ISNUMBER($B16428),HOUR($B16428)*2+MINUTE($B16428)/30,IFERROR(VALUE(LEFT($B16428,FIND(":",$B16428)-1))*2+VALUE(MID($B16428,FIND(":",$B16428)+1,2))/30,"")))</f>
        <v/>
      </c>
      <c r="G16428" s="12">
        <f>IF($E16428="","",IF(WEEKDAY($E16428,2)&lt;6,1,0))</f>
        <v/>
      </c>
      <c r="H16428" s="12">
        <f>IF(OR($E16428="",$F16428=""),"",IF(AND($G16428=1,$F16428&gt;='Working Hours'!$C$8,$F16428&lt;'Working Hours'!$C$9),1,0))</f>
        <v/>
      </c>
    </row>
    <row r="16429">
      <c r="A16429" s="11" t="n"/>
      <c r="B16429" s="11" t="n"/>
      <c r="C16429" s="11" t="n"/>
      <c r="E16429" s="12">
        <f>IF($A16429="","",IF(ISNUMBER($A16429),$A16429,IFERROR(DATEVALUE($A16429),"")))</f>
        <v/>
      </c>
      <c r="F16429" s="12">
        <f>IF($B16429="","",IF(ISNUMBER($B16429),HOUR($B16429)*2+MINUTE($B16429)/30,IFERROR(VALUE(LEFT($B16429,FIND(":",$B16429)-1))*2+VALUE(MID($B16429,FIND(":",$B16429)+1,2))/30,"")))</f>
        <v/>
      </c>
      <c r="G16429" s="12">
        <f>IF($E16429="","",IF(WEEKDAY($E16429,2)&lt;6,1,0))</f>
        <v/>
      </c>
      <c r="H16429" s="12">
        <f>IF(OR($E16429="",$F16429=""),"",IF(AND($G16429=1,$F16429&gt;='Working Hours'!$C$8,$F16429&lt;'Working Hours'!$C$9),1,0))</f>
        <v/>
      </c>
    </row>
    <row r="16430">
      <c r="A16430" s="11" t="n"/>
      <c r="B16430" s="11" t="n"/>
      <c r="C16430" s="11" t="n"/>
      <c r="E16430" s="12">
        <f>IF($A16430="","",IF(ISNUMBER($A16430),$A16430,IFERROR(DATEVALUE($A16430),"")))</f>
        <v/>
      </c>
      <c r="F16430" s="12">
        <f>IF($B16430="","",IF(ISNUMBER($B16430),HOUR($B16430)*2+MINUTE($B16430)/30,IFERROR(VALUE(LEFT($B16430,FIND(":",$B16430)-1))*2+VALUE(MID($B16430,FIND(":",$B16430)+1,2))/30,"")))</f>
        <v/>
      </c>
      <c r="G16430" s="12">
        <f>IF($E16430="","",IF(WEEKDAY($E16430,2)&lt;6,1,0))</f>
        <v/>
      </c>
      <c r="H16430" s="12">
        <f>IF(OR($E16430="",$F16430=""),"",IF(AND($G16430=1,$F16430&gt;='Working Hours'!$C$8,$F16430&lt;'Working Hours'!$C$9),1,0))</f>
        <v/>
      </c>
    </row>
    <row r="16431">
      <c r="A16431" s="11" t="n"/>
      <c r="B16431" s="11" t="n"/>
      <c r="C16431" s="11" t="n"/>
      <c r="E16431" s="12">
        <f>IF($A16431="","",IF(ISNUMBER($A16431),$A16431,IFERROR(DATEVALUE($A16431),"")))</f>
        <v/>
      </c>
      <c r="F16431" s="12">
        <f>IF($B16431="","",IF(ISNUMBER($B16431),HOUR($B16431)*2+MINUTE($B16431)/30,IFERROR(VALUE(LEFT($B16431,FIND(":",$B16431)-1))*2+VALUE(MID($B16431,FIND(":",$B16431)+1,2))/30,"")))</f>
        <v/>
      </c>
      <c r="G16431" s="12">
        <f>IF($E16431="","",IF(WEEKDAY($E16431,2)&lt;6,1,0))</f>
        <v/>
      </c>
      <c r="H16431" s="12">
        <f>IF(OR($E16431="",$F16431=""),"",IF(AND($G16431=1,$F16431&gt;='Working Hours'!$C$8,$F16431&lt;'Working Hours'!$C$9),1,0))</f>
        <v/>
      </c>
    </row>
    <row r="16432">
      <c r="A16432" s="11" t="n"/>
      <c r="B16432" s="11" t="n"/>
      <c r="C16432" s="11" t="n"/>
      <c r="E16432" s="12">
        <f>IF($A16432="","",IF(ISNUMBER($A16432),$A16432,IFERROR(DATEVALUE($A16432),"")))</f>
        <v/>
      </c>
      <c r="F16432" s="12">
        <f>IF($B16432="","",IF(ISNUMBER($B16432),HOUR($B16432)*2+MINUTE($B16432)/30,IFERROR(VALUE(LEFT($B16432,FIND(":",$B16432)-1))*2+VALUE(MID($B16432,FIND(":",$B16432)+1,2))/30,"")))</f>
        <v/>
      </c>
      <c r="G16432" s="12">
        <f>IF($E16432="","",IF(WEEKDAY($E16432,2)&lt;6,1,0))</f>
        <v/>
      </c>
      <c r="H16432" s="12">
        <f>IF(OR($E16432="",$F16432=""),"",IF(AND($G16432=1,$F16432&gt;='Working Hours'!$C$8,$F16432&lt;'Working Hours'!$C$9),1,0))</f>
        <v/>
      </c>
    </row>
    <row r="16433">
      <c r="A16433" s="11" t="n"/>
      <c r="B16433" s="11" t="n"/>
      <c r="C16433" s="11" t="n"/>
      <c r="E16433" s="12">
        <f>IF($A16433="","",IF(ISNUMBER($A16433),$A16433,IFERROR(DATEVALUE($A16433),"")))</f>
        <v/>
      </c>
      <c r="F16433" s="12">
        <f>IF($B16433="","",IF(ISNUMBER($B16433),HOUR($B16433)*2+MINUTE($B16433)/30,IFERROR(VALUE(LEFT($B16433,FIND(":",$B16433)-1))*2+VALUE(MID($B16433,FIND(":",$B16433)+1,2))/30,"")))</f>
        <v/>
      </c>
      <c r="G16433" s="12">
        <f>IF($E16433="","",IF(WEEKDAY($E16433,2)&lt;6,1,0))</f>
        <v/>
      </c>
      <c r="H16433" s="12">
        <f>IF(OR($E16433="",$F16433=""),"",IF(AND($G16433=1,$F16433&gt;='Working Hours'!$C$8,$F16433&lt;'Working Hours'!$C$9),1,0))</f>
        <v/>
      </c>
    </row>
    <row r="16434">
      <c r="A16434" s="11" t="n"/>
      <c r="B16434" s="11" t="n"/>
      <c r="C16434" s="11" t="n"/>
      <c r="E16434" s="12">
        <f>IF($A16434="","",IF(ISNUMBER($A16434),$A16434,IFERROR(DATEVALUE($A16434),"")))</f>
        <v/>
      </c>
      <c r="F16434" s="12">
        <f>IF($B16434="","",IF(ISNUMBER($B16434),HOUR($B16434)*2+MINUTE($B16434)/30,IFERROR(VALUE(LEFT($B16434,FIND(":",$B16434)-1))*2+VALUE(MID($B16434,FIND(":",$B16434)+1,2))/30,"")))</f>
        <v/>
      </c>
      <c r="G16434" s="12">
        <f>IF($E16434="","",IF(WEEKDAY($E16434,2)&lt;6,1,0))</f>
        <v/>
      </c>
      <c r="H16434" s="12">
        <f>IF(OR($E16434="",$F16434=""),"",IF(AND($G16434=1,$F16434&gt;='Working Hours'!$C$8,$F16434&lt;'Working Hours'!$C$9),1,0))</f>
        <v/>
      </c>
    </row>
    <row r="16435">
      <c r="A16435" s="11" t="n"/>
      <c r="B16435" s="11" t="n"/>
      <c r="C16435" s="11" t="n"/>
      <c r="E16435" s="12">
        <f>IF($A16435="","",IF(ISNUMBER($A16435),$A16435,IFERROR(DATEVALUE($A16435),"")))</f>
        <v/>
      </c>
      <c r="F16435" s="12">
        <f>IF($B16435="","",IF(ISNUMBER($B16435),HOUR($B16435)*2+MINUTE($B16435)/30,IFERROR(VALUE(LEFT($B16435,FIND(":",$B16435)-1))*2+VALUE(MID($B16435,FIND(":",$B16435)+1,2))/30,"")))</f>
        <v/>
      </c>
      <c r="G16435" s="12">
        <f>IF($E16435="","",IF(WEEKDAY($E16435,2)&lt;6,1,0))</f>
        <v/>
      </c>
      <c r="H16435" s="12">
        <f>IF(OR($E16435="",$F16435=""),"",IF(AND($G16435=1,$F16435&gt;='Working Hours'!$C$8,$F16435&lt;'Working Hours'!$C$9),1,0))</f>
        <v/>
      </c>
    </row>
    <row r="16436">
      <c r="A16436" s="11" t="n"/>
      <c r="B16436" s="11" t="n"/>
      <c r="C16436" s="11" t="n"/>
      <c r="E16436" s="12">
        <f>IF($A16436="","",IF(ISNUMBER($A16436),$A16436,IFERROR(DATEVALUE($A16436),"")))</f>
        <v/>
      </c>
      <c r="F16436" s="12">
        <f>IF($B16436="","",IF(ISNUMBER($B16436),HOUR($B16436)*2+MINUTE($B16436)/30,IFERROR(VALUE(LEFT($B16436,FIND(":",$B16436)-1))*2+VALUE(MID($B16436,FIND(":",$B16436)+1,2))/30,"")))</f>
        <v/>
      </c>
      <c r="G16436" s="12">
        <f>IF($E16436="","",IF(WEEKDAY($E16436,2)&lt;6,1,0))</f>
        <v/>
      </c>
      <c r="H16436" s="12">
        <f>IF(OR($E16436="",$F16436=""),"",IF(AND($G16436=1,$F16436&gt;='Working Hours'!$C$8,$F16436&lt;'Working Hours'!$C$9),1,0))</f>
        <v/>
      </c>
    </row>
    <row r="16437">
      <c r="A16437" s="11" t="n"/>
      <c r="B16437" s="11" t="n"/>
      <c r="C16437" s="11" t="n"/>
      <c r="E16437" s="12">
        <f>IF($A16437="","",IF(ISNUMBER($A16437),$A16437,IFERROR(DATEVALUE($A16437),"")))</f>
        <v/>
      </c>
      <c r="F16437" s="12">
        <f>IF($B16437="","",IF(ISNUMBER($B16437),HOUR($B16437)*2+MINUTE($B16437)/30,IFERROR(VALUE(LEFT($B16437,FIND(":",$B16437)-1))*2+VALUE(MID($B16437,FIND(":",$B16437)+1,2))/30,"")))</f>
        <v/>
      </c>
      <c r="G16437" s="12">
        <f>IF($E16437="","",IF(WEEKDAY($E16437,2)&lt;6,1,0))</f>
        <v/>
      </c>
      <c r="H16437" s="12">
        <f>IF(OR($E16437="",$F16437=""),"",IF(AND($G16437=1,$F16437&gt;='Working Hours'!$C$8,$F16437&lt;'Working Hours'!$C$9),1,0))</f>
        <v/>
      </c>
    </row>
    <row r="16438">
      <c r="A16438" s="11" t="n"/>
      <c r="B16438" s="11" t="n"/>
      <c r="C16438" s="11" t="n"/>
      <c r="E16438" s="12">
        <f>IF($A16438="","",IF(ISNUMBER($A16438),$A16438,IFERROR(DATEVALUE($A16438),"")))</f>
        <v/>
      </c>
      <c r="F16438" s="12">
        <f>IF($B16438="","",IF(ISNUMBER($B16438),HOUR($B16438)*2+MINUTE($B16438)/30,IFERROR(VALUE(LEFT($B16438,FIND(":",$B16438)-1))*2+VALUE(MID($B16438,FIND(":",$B16438)+1,2))/30,"")))</f>
        <v/>
      </c>
      <c r="G16438" s="12">
        <f>IF($E16438="","",IF(WEEKDAY($E16438,2)&lt;6,1,0))</f>
        <v/>
      </c>
      <c r="H16438" s="12">
        <f>IF(OR($E16438="",$F16438=""),"",IF(AND($G16438=1,$F16438&gt;='Working Hours'!$C$8,$F16438&lt;'Working Hours'!$C$9),1,0))</f>
        <v/>
      </c>
    </row>
    <row r="16439">
      <c r="A16439" s="11" t="n"/>
      <c r="B16439" s="11" t="n"/>
      <c r="C16439" s="11" t="n"/>
      <c r="E16439" s="12">
        <f>IF($A16439="","",IF(ISNUMBER($A16439),$A16439,IFERROR(DATEVALUE($A16439),"")))</f>
        <v/>
      </c>
      <c r="F16439" s="12">
        <f>IF($B16439="","",IF(ISNUMBER($B16439),HOUR($B16439)*2+MINUTE($B16439)/30,IFERROR(VALUE(LEFT($B16439,FIND(":",$B16439)-1))*2+VALUE(MID($B16439,FIND(":",$B16439)+1,2))/30,"")))</f>
        <v/>
      </c>
      <c r="G16439" s="12">
        <f>IF($E16439="","",IF(WEEKDAY($E16439,2)&lt;6,1,0))</f>
        <v/>
      </c>
      <c r="H16439" s="12">
        <f>IF(OR($E16439="",$F16439=""),"",IF(AND($G16439=1,$F16439&gt;='Working Hours'!$C$8,$F16439&lt;'Working Hours'!$C$9),1,0))</f>
        <v/>
      </c>
    </row>
    <row r="16440">
      <c r="A16440" s="11" t="n"/>
      <c r="B16440" s="11" t="n"/>
      <c r="C16440" s="11" t="n"/>
      <c r="E16440" s="12">
        <f>IF($A16440="","",IF(ISNUMBER($A16440),$A16440,IFERROR(DATEVALUE($A16440),"")))</f>
        <v/>
      </c>
      <c r="F16440" s="12">
        <f>IF($B16440="","",IF(ISNUMBER($B16440),HOUR($B16440)*2+MINUTE($B16440)/30,IFERROR(VALUE(LEFT($B16440,FIND(":",$B16440)-1))*2+VALUE(MID($B16440,FIND(":",$B16440)+1,2))/30,"")))</f>
        <v/>
      </c>
      <c r="G16440" s="12">
        <f>IF($E16440="","",IF(WEEKDAY($E16440,2)&lt;6,1,0))</f>
        <v/>
      </c>
      <c r="H16440" s="12">
        <f>IF(OR($E16440="",$F16440=""),"",IF(AND($G16440=1,$F16440&gt;='Working Hours'!$C$8,$F16440&lt;'Working Hours'!$C$9),1,0))</f>
        <v/>
      </c>
    </row>
    <row r="16441">
      <c r="A16441" s="11" t="n"/>
      <c r="B16441" s="11" t="n"/>
      <c r="C16441" s="11" t="n"/>
      <c r="E16441" s="12">
        <f>IF($A16441="","",IF(ISNUMBER($A16441),$A16441,IFERROR(DATEVALUE($A16441),"")))</f>
        <v/>
      </c>
      <c r="F16441" s="12">
        <f>IF($B16441="","",IF(ISNUMBER($B16441),HOUR($B16441)*2+MINUTE($B16441)/30,IFERROR(VALUE(LEFT($B16441,FIND(":",$B16441)-1))*2+VALUE(MID($B16441,FIND(":",$B16441)+1,2))/30,"")))</f>
        <v/>
      </c>
      <c r="G16441" s="12">
        <f>IF($E16441="","",IF(WEEKDAY($E16441,2)&lt;6,1,0))</f>
        <v/>
      </c>
      <c r="H16441" s="12">
        <f>IF(OR($E16441="",$F16441=""),"",IF(AND($G16441=1,$F16441&gt;='Working Hours'!$C$8,$F16441&lt;'Working Hours'!$C$9),1,0))</f>
        <v/>
      </c>
    </row>
    <row r="16442">
      <c r="A16442" s="11" t="n"/>
      <c r="B16442" s="11" t="n"/>
      <c r="C16442" s="11" t="n"/>
      <c r="E16442" s="12">
        <f>IF($A16442="","",IF(ISNUMBER($A16442),$A16442,IFERROR(DATEVALUE($A16442),"")))</f>
        <v/>
      </c>
      <c r="F16442" s="12">
        <f>IF($B16442="","",IF(ISNUMBER($B16442),HOUR($B16442)*2+MINUTE($B16442)/30,IFERROR(VALUE(LEFT($B16442,FIND(":",$B16442)-1))*2+VALUE(MID($B16442,FIND(":",$B16442)+1,2))/30,"")))</f>
        <v/>
      </c>
      <c r="G16442" s="12">
        <f>IF($E16442="","",IF(WEEKDAY($E16442,2)&lt;6,1,0))</f>
        <v/>
      </c>
      <c r="H16442" s="12">
        <f>IF(OR($E16442="",$F16442=""),"",IF(AND($G16442=1,$F16442&gt;='Working Hours'!$C$8,$F16442&lt;'Working Hours'!$C$9),1,0))</f>
        <v/>
      </c>
    </row>
    <row r="16443">
      <c r="A16443" s="11" t="n"/>
      <c r="B16443" s="11" t="n"/>
      <c r="C16443" s="11" t="n"/>
      <c r="E16443" s="12">
        <f>IF($A16443="","",IF(ISNUMBER($A16443),$A16443,IFERROR(DATEVALUE($A16443),"")))</f>
        <v/>
      </c>
      <c r="F16443" s="12">
        <f>IF($B16443="","",IF(ISNUMBER($B16443),HOUR($B16443)*2+MINUTE($B16443)/30,IFERROR(VALUE(LEFT($B16443,FIND(":",$B16443)-1))*2+VALUE(MID($B16443,FIND(":",$B16443)+1,2))/30,"")))</f>
        <v/>
      </c>
      <c r="G16443" s="12">
        <f>IF($E16443="","",IF(WEEKDAY($E16443,2)&lt;6,1,0))</f>
        <v/>
      </c>
      <c r="H16443" s="12">
        <f>IF(OR($E16443="",$F16443=""),"",IF(AND($G16443=1,$F16443&gt;='Working Hours'!$C$8,$F16443&lt;'Working Hours'!$C$9),1,0))</f>
        <v/>
      </c>
    </row>
    <row r="16444">
      <c r="A16444" s="11" t="n"/>
      <c r="B16444" s="11" t="n"/>
      <c r="C16444" s="11" t="n"/>
      <c r="E16444" s="12">
        <f>IF($A16444="","",IF(ISNUMBER($A16444),$A16444,IFERROR(DATEVALUE($A16444),"")))</f>
        <v/>
      </c>
      <c r="F16444" s="12">
        <f>IF($B16444="","",IF(ISNUMBER($B16444),HOUR($B16444)*2+MINUTE($B16444)/30,IFERROR(VALUE(LEFT($B16444,FIND(":",$B16444)-1))*2+VALUE(MID($B16444,FIND(":",$B16444)+1,2))/30,"")))</f>
        <v/>
      </c>
      <c r="G16444" s="12">
        <f>IF($E16444="","",IF(WEEKDAY($E16444,2)&lt;6,1,0))</f>
        <v/>
      </c>
      <c r="H16444" s="12">
        <f>IF(OR($E16444="",$F16444=""),"",IF(AND($G16444=1,$F16444&gt;='Working Hours'!$C$8,$F16444&lt;'Working Hours'!$C$9),1,0))</f>
        <v/>
      </c>
    </row>
    <row r="16445">
      <c r="A16445" s="11" t="n"/>
      <c r="B16445" s="11" t="n"/>
      <c r="C16445" s="11" t="n"/>
      <c r="E16445" s="12">
        <f>IF($A16445="","",IF(ISNUMBER($A16445),$A16445,IFERROR(DATEVALUE($A16445),"")))</f>
        <v/>
      </c>
      <c r="F16445" s="12">
        <f>IF($B16445="","",IF(ISNUMBER($B16445),HOUR($B16445)*2+MINUTE($B16445)/30,IFERROR(VALUE(LEFT($B16445,FIND(":",$B16445)-1))*2+VALUE(MID($B16445,FIND(":",$B16445)+1,2))/30,"")))</f>
        <v/>
      </c>
      <c r="G16445" s="12">
        <f>IF($E16445="","",IF(WEEKDAY($E16445,2)&lt;6,1,0))</f>
        <v/>
      </c>
      <c r="H16445" s="12">
        <f>IF(OR($E16445="",$F16445=""),"",IF(AND($G16445=1,$F16445&gt;='Working Hours'!$C$8,$F16445&lt;'Working Hours'!$C$9),1,0))</f>
        <v/>
      </c>
    </row>
    <row r="16446">
      <c r="A16446" s="11" t="n"/>
      <c r="B16446" s="11" t="n"/>
      <c r="C16446" s="11" t="n"/>
      <c r="E16446" s="12">
        <f>IF($A16446="","",IF(ISNUMBER($A16446),$A16446,IFERROR(DATEVALUE($A16446),"")))</f>
        <v/>
      </c>
      <c r="F16446" s="12">
        <f>IF($B16446="","",IF(ISNUMBER($B16446),HOUR($B16446)*2+MINUTE($B16446)/30,IFERROR(VALUE(LEFT($B16446,FIND(":",$B16446)-1))*2+VALUE(MID($B16446,FIND(":",$B16446)+1,2))/30,"")))</f>
        <v/>
      </c>
      <c r="G16446" s="12">
        <f>IF($E16446="","",IF(WEEKDAY($E16446,2)&lt;6,1,0))</f>
        <v/>
      </c>
      <c r="H16446" s="12">
        <f>IF(OR($E16446="",$F16446=""),"",IF(AND($G16446=1,$F16446&gt;='Working Hours'!$C$8,$F16446&lt;'Working Hours'!$C$9),1,0))</f>
        <v/>
      </c>
    </row>
    <row r="16447">
      <c r="A16447" s="11" t="n"/>
      <c r="B16447" s="11" t="n"/>
      <c r="C16447" s="11" t="n"/>
      <c r="E16447" s="12">
        <f>IF($A16447="","",IF(ISNUMBER($A16447),$A16447,IFERROR(DATEVALUE($A16447),"")))</f>
        <v/>
      </c>
      <c r="F16447" s="12">
        <f>IF($B16447="","",IF(ISNUMBER($B16447),HOUR($B16447)*2+MINUTE($B16447)/30,IFERROR(VALUE(LEFT($B16447,FIND(":",$B16447)-1))*2+VALUE(MID($B16447,FIND(":",$B16447)+1,2))/30,"")))</f>
        <v/>
      </c>
      <c r="G16447" s="12">
        <f>IF($E16447="","",IF(WEEKDAY($E16447,2)&lt;6,1,0))</f>
        <v/>
      </c>
      <c r="H16447" s="12">
        <f>IF(OR($E16447="",$F16447=""),"",IF(AND($G16447=1,$F16447&gt;='Working Hours'!$C$8,$F16447&lt;'Working Hours'!$C$9),1,0))</f>
        <v/>
      </c>
    </row>
    <row r="16448">
      <c r="A16448" s="11" t="n"/>
      <c r="B16448" s="11" t="n"/>
      <c r="C16448" s="11" t="n"/>
      <c r="E16448" s="12">
        <f>IF($A16448="","",IF(ISNUMBER($A16448),$A16448,IFERROR(DATEVALUE($A16448),"")))</f>
        <v/>
      </c>
      <c r="F16448" s="12">
        <f>IF($B16448="","",IF(ISNUMBER($B16448),HOUR($B16448)*2+MINUTE($B16448)/30,IFERROR(VALUE(LEFT($B16448,FIND(":",$B16448)-1))*2+VALUE(MID($B16448,FIND(":",$B16448)+1,2))/30,"")))</f>
        <v/>
      </c>
      <c r="G16448" s="12">
        <f>IF($E16448="","",IF(WEEKDAY($E16448,2)&lt;6,1,0))</f>
        <v/>
      </c>
      <c r="H16448" s="12">
        <f>IF(OR($E16448="",$F16448=""),"",IF(AND($G16448=1,$F16448&gt;='Working Hours'!$C$8,$F16448&lt;'Working Hours'!$C$9),1,0))</f>
        <v/>
      </c>
    </row>
    <row r="16449">
      <c r="A16449" s="11" t="n"/>
      <c r="B16449" s="11" t="n"/>
      <c r="C16449" s="11" t="n"/>
      <c r="E16449" s="12">
        <f>IF($A16449="","",IF(ISNUMBER($A16449),$A16449,IFERROR(DATEVALUE($A16449),"")))</f>
        <v/>
      </c>
      <c r="F16449" s="12">
        <f>IF($B16449="","",IF(ISNUMBER($B16449),HOUR($B16449)*2+MINUTE($B16449)/30,IFERROR(VALUE(LEFT($B16449,FIND(":",$B16449)-1))*2+VALUE(MID($B16449,FIND(":",$B16449)+1,2))/30,"")))</f>
        <v/>
      </c>
      <c r="G16449" s="12">
        <f>IF($E16449="","",IF(WEEKDAY($E16449,2)&lt;6,1,0))</f>
        <v/>
      </c>
      <c r="H16449" s="12">
        <f>IF(OR($E16449="",$F16449=""),"",IF(AND($G16449=1,$F16449&gt;='Working Hours'!$C$8,$F16449&lt;'Working Hours'!$C$9),1,0))</f>
        <v/>
      </c>
    </row>
    <row r="16450">
      <c r="A16450" s="11" t="n"/>
      <c r="B16450" s="11" t="n"/>
      <c r="C16450" s="11" t="n"/>
      <c r="E16450" s="12">
        <f>IF($A16450="","",IF(ISNUMBER($A16450),$A16450,IFERROR(DATEVALUE($A16450),"")))</f>
        <v/>
      </c>
      <c r="F16450" s="12">
        <f>IF($B16450="","",IF(ISNUMBER($B16450),HOUR($B16450)*2+MINUTE($B16450)/30,IFERROR(VALUE(LEFT($B16450,FIND(":",$B16450)-1))*2+VALUE(MID($B16450,FIND(":",$B16450)+1,2))/30,"")))</f>
        <v/>
      </c>
      <c r="G16450" s="12">
        <f>IF($E16450="","",IF(WEEKDAY($E16450,2)&lt;6,1,0))</f>
        <v/>
      </c>
      <c r="H16450" s="12">
        <f>IF(OR($E16450="",$F16450=""),"",IF(AND($G16450=1,$F16450&gt;='Working Hours'!$C$8,$F16450&lt;'Working Hours'!$C$9),1,0))</f>
        <v/>
      </c>
    </row>
    <row r="16451">
      <c r="A16451" s="11" t="n"/>
      <c r="B16451" s="11" t="n"/>
      <c r="C16451" s="11" t="n"/>
      <c r="E16451" s="12">
        <f>IF($A16451="","",IF(ISNUMBER($A16451),$A16451,IFERROR(DATEVALUE($A16451),"")))</f>
        <v/>
      </c>
      <c r="F16451" s="12">
        <f>IF($B16451="","",IF(ISNUMBER($B16451),HOUR($B16451)*2+MINUTE($B16451)/30,IFERROR(VALUE(LEFT($B16451,FIND(":",$B16451)-1))*2+VALUE(MID($B16451,FIND(":",$B16451)+1,2))/30,"")))</f>
        <v/>
      </c>
      <c r="G16451" s="12">
        <f>IF($E16451="","",IF(WEEKDAY($E16451,2)&lt;6,1,0))</f>
        <v/>
      </c>
      <c r="H16451" s="12">
        <f>IF(OR($E16451="",$F16451=""),"",IF(AND($G16451=1,$F16451&gt;='Working Hours'!$C$8,$F16451&lt;'Working Hours'!$C$9),1,0))</f>
        <v/>
      </c>
    </row>
    <row r="16452">
      <c r="A16452" s="11" t="n"/>
      <c r="B16452" s="11" t="n"/>
      <c r="C16452" s="11" t="n"/>
      <c r="E16452" s="12">
        <f>IF($A16452="","",IF(ISNUMBER($A16452),$A16452,IFERROR(DATEVALUE($A16452),"")))</f>
        <v/>
      </c>
      <c r="F16452" s="12">
        <f>IF($B16452="","",IF(ISNUMBER($B16452),HOUR($B16452)*2+MINUTE($B16452)/30,IFERROR(VALUE(LEFT($B16452,FIND(":",$B16452)-1))*2+VALUE(MID($B16452,FIND(":",$B16452)+1,2))/30,"")))</f>
        <v/>
      </c>
      <c r="G16452" s="12">
        <f>IF($E16452="","",IF(WEEKDAY($E16452,2)&lt;6,1,0))</f>
        <v/>
      </c>
      <c r="H16452" s="12">
        <f>IF(OR($E16452="",$F16452=""),"",IF(AND($G16452=1,$F16452&gt;='Working Hours'!$C$8,$F16452&lt;'Working Hours'!$C$9),1,0))</f>
        <v/>
      </c>
    </row>
    <row r="16453">
      <c r="A16453" s="11" t="n"/>
      <c r="B16453" s="11" t="n"/>
      <c r="C16453" s="11" t="n"/>
      <c r="E16453" s="12">
        <f>IF($A16453="","",IF(ISNUMBER($A16453),$A16453,IFERROR(DATEVALUE($A16453),"")))</f>
        <v/>
      </c>
      <c r="F16453" s="12">
        <f>IF($B16453="","",IF(ISNUMBER($B16453),HOUR($B16453)*2+MINUTE($B16453)/30,IFERROR(VALUE(LEFT($B16453,FIND(":",$B16453)-1))*2+VALUE(MID($B16453,FIND(":",$B16453)+1,2))/30,"")))</f>
        <v/>
      </c>
      <c r="G16453" s="12">
        <f>IF($E16453="","",IF(WEEKDAY($E16453,2)&lt;6,1,0))</f>
        <v/>
      </c>
      <c r="H16453" s="12">
        <f>IF(OR($E16453="",$F16453=""),"",IF(AND($G16453=1,$F16453&gt;='Working Hours'!$C$8,$F16453&lt;'Working Hours'!$C$9),1,0))</f>
        <v/>
      </c>
    </row>
    <row r="16454">
      <c r="A16454" s="11" t="n"/>
      <c r="B16454" s="11" t="n"/>
      <c r="C16454" s="11" t="n"/>
      <c r="E16454" s="12">
        <f>IF($A16454="","",IF(ISNUMBER($A16454),$A16454,IFERROR(DATEVALUE($A16454),"")))</f>
        <v/>
      </c>
      <c r="F16454" s="12">
        <f>IF($B16454="","",IF(ISNUMBER($B16454),HOUR($B16454)*2+MINUTE($B16454)/30,IFERROR(VALUE(LEFT($B16454,FIND(":",$B16454)-1))*2+VALUE(MID($B16454,FIND(":",$B16454)+1,2))/30,"")))</f>
        <v/>
      </c>
      <c r="G16454" s="12">
        <f>IF($E16454="","",IF(WEEKDAY($E16454,2)&lt;6,1,0))</f>
        <v/>
      </c>
      <c r="H16454" s="12">
        <f>IF(OR($E16454="",$F16454=""),"",IF(AND($G16454=1,$F16454&gt;='Working Hours'!$C$8,$F16454&lt;'Working Hours'!$C$9),1,0))</f>
        <v/>
      </c>
    </row>
    <row r="16455">
      <c r="A16455" s="11" t="n"/>
      <c r="B16455" s="11" t="n"/>
      <c r="C16455" s="11" t="n"/>
      <c r="E16455" s="12">
        <f>IF($A16455="","",IF(ISNUMBER($A16455),$A16455,IFERROR(DATEVALUE($A16455),"")))</f>
        <v/>
      </c>
      <c r="F16455" s="12">
        <f>IF($B16455="","",IF(ISNUMBER($B16455),HOUR($B16455)*2+MINUTE($B16455)/30,IFERROR(VALUE(LEFT($B16455,FIND(":",$B16455)-1))*2+VALUE(MID($B16455,FIND(":",$B16455)+1,2))/30,"")))</f>
        <v/>
      </c>
      <c r="G16455" s="12">
        <f>IF($E16455="","",IF(WEEKDAY($E16455,2)&lt;6,1,0))</f>
        <v/>
      </c>
      <c r="H16455" s="12">
        <f>IF(OR($E16455="",$F16455=""),"",IF(AND($G16455=1,$F16455&gt;='Working Hours'!$C$8,$F16455&lt;'Working Hours'!$C$9),1,0))</f>
        <v/>
      </c>
    </row>
    <row r="16456">
      <c r="A16456" s="11" t="n"/>
      <c r="B16456" s="11" t="n"/>
      <c r="C16456" s="11" t="n"/>
      <c r="E16456" s="12">
        <f>IF($A16456="","",IF(ISNUMBER($A16456),$A16456,IFERROR(DATEVALUE($A16456),"")))</f>
        <v/>
      </c>
      <c r="F16456" s="12">
        <f>IF($B16456="","",IF(ISNUMBER($B16456),HOUR($B16456)*2+MINUTE($B16456)/30,IFERROR(VALUE(LEFT($B16456,FIND(":",$B16456)-1))*2+VALUE(MID($B16456,FIND(":",$B16456)+1,2))/30,"")))</f>
        <v/>
      </c>
      <c r="G16456" s="12">
        <f>IF($E16456="","",IF(WEEKDAY($E16456,2)&lt;6,1,0))</f>
        <v/>
      </c>
      <c r="H16456" s="12">
        <f>IF(OR($E16456="",$F16456=""),"",IF(AND($G16456=1,$F16456&gt;='Working Hours'!$C$8,$F16456&lt;'Working Hours'!$C$9),1,0))</f>
        <v/>
      </c>
    </row>
    <row r="16457">
      <c r="A16457" s="11" t="n"/>
      <c r="B16457" s="11" t="n"/>
      <c r="C16457" s="11" t="n"/>
      <c r="E16457" s="12">
        <f>IF($A16457="","",IF(ISNUMBER($A16457),$A16457,IFERROR(DATEVALUE($A16457),"")))</f>
        <v/>
      </c>
      <c r="F16457" s="12">
        <f>IF($B16457="","",IF(ISNUMBER($B16457),HOUR($B16457)*2+MINUTE($B16457)/30,IFERROR(VALUE(LEFT($B16457,FIND(":",$B16457)-1))*2+VALUE(MID($B16457,FIND(":",$B16457)+1,2))/30,"")))</f>
        <v/>
      </c>
      <c r="G16457" s="12">
        <f>IF($E16457="","",IF(WEEKDAY($E16457,2)&lt;6,1,0))</f>
        <v/>
      </c>
      <c r="H16457" s="12">
        <f>IF(OR($E16457="",$F16457=""),"",IF(AND($G16457=1,$F16457&gt;='Working Hours'!$C$8,$F16457&lt;'Working Hours'!$C$9),1,0))</f>
        <v/>
      </c>
    </row>
    <row r="16458">
      <c r="A16458" s="11" t="n"/>
      <c r="B16458" s="11" t="n"/>
      <c r="C16458" s="11" t="n"/>
      <c r="E16458" s="12">
        <f>IF($A16458="","",IF(ISNUMBER($A16458),$A16458,IFERROR(DATEVALUE($A16458),"")))</f>
        <v/>
      </c>
      <c r="F16458" s="12">
        <f>IF($B16458="","",IF(ISNUMBER($B16458),HOUR($B16458)*2+MINUTE($B16458)/30,IFERROR(VALUE(LEFT($B16458,FIND(":",$B16458)-1))*2+VALUE(MID($B16458,FIND(":",$B16458)+1,2))/30,"")))</f>
        <v/>
      </c>
      <c r="G16458" s="12">
        <f>IF($E16458="","",IF(WEEKDAY($E16458,2)&lt;6,1,0))</f>
        <v/>
      </c>
      <c r="H16458" s="12">
        <f>IF(OR($E16458="",$F16458=""),"",IF(AND($G16458=1,$F16458&gt;='Working Hours'!$C$8,$F16458&lt;'Working Hours'!$C$9),1,0))</f>
        <v/>
      </c>
    </row>
    <row r="16459">
      <c r="A16459" s="11" t="n"/>
      <c r="B16459" s="11" t="n"/>
      <c r="C16459" s="11" t="n"/>
      <c r="E16459" s="12">
        <f>IF($A16459="","",IF(ISNUMBER($A16459),$A16459,IFERROR(DATEVALUE($A16459),"")))</f>
        <v/>
      </c>
      <c r="F16459" s="12">
        <f>IF($B16459="","",IF(ISNUMBER($B16459),HOUR($B16459)*2+MINUTE($B16459)/30,IFERROR(VALUE(LEFT($B16459,FIND(":",$B16459)-1))*2+VALUE(MID($B16459,FIND(":",$B16459)+1,2))/30,"")))</f>
        <v/>
      </c>
      <c r="G16459" s="12">
        <f>IF($E16459="","",IF(WEEKDAY($E16459,2)&lt;6,1,0))</f>
        <v/>
      </c>
      <c r="H16459" s="12">
        <f>IF(OR($E16459="",$F16459=""),"",IF(AND($G16459=1,$F16459&gt;='Working Hours'!$C$8,$F16459&lt;'Working Hours'!$C$9),1,0))</f>
        <v/>
      </c>
    </row>
    <row r="16460">
      <c r="A16460" s="11" t="n"/>
      <c r="B16460" s="11" t="n"/>
      <c r="C16460" s="11" t="n"/>
      <c r="E16460" s="12">
        <f>IF($A16460="","",IF(ISNUMBER($A16460),$A16460,IFERROR(DATEVALUE($A16460),"")))</f>
        <v/>
      </c>
      <c r="F16460" s="12">
        <f>IF($B16460="","",IF(ISNUMBER($B16460),HOUR($B16460)*2+MINUTE($B16460)/30,IFERROR(VALUE(LEFT($B16460,FIND(":",$B16460)-1))*2+VALUE(MID($B16460,FIND(":",$B16460)+1,2))/30,"")))</f>
        <v/>
      </c>
      <c r="G16460" s="12">
        <f>IF($E16460="","",IF(WEEKDAY($E16460,2)&lt;6,1,0))</f>
        <v/>
      </c>
      <c r="H16460" s="12">
        <f>IF(OR($E16460="",$F16460=""),"",IF(AND($G16460=1,$F16460&gt;='Working Hours'!$C$8,$F16460&lt;'Working Hours'!$C$9),1,0))</f>
        <v/>
      </c>
    </row>
    <row r="16461">
      <c r="A16461" s="11" t="n"/>
      <c r="B16461" s="11" t="n"/>
      <c r="C16461" s="11" t="n"/>
      <c r="E16461" s="12">
        <f>IF($A16461="","",IF(ISNUMBER($A16461),$A16461,IFERROR(DATEVALUE($A16461),"")))</f>
        <v/>
      </c>
      <c r="F16461" s="12">
        <f>IF($B16461="","",IF(ISNUMBER($B16461),HOUR($B16461)*2+MINUTE($B16461)/30,IFERROR(VALUE(LEFT($B16461,FIND(":",$B16461)-1))*2+VALUE(MID($B16461,FIND(":",$B16461)+1,2))/30,"")))</f>
        <v/>
      </c>
      <c r="G16461" s="12">
        <f>IF($E16461="","",IF(WEEKDAY($E16461,2)&lt;6,1,0))</f>
        <v/>
      </c>
      <c r="H16461" s="12">
        <f>IF(OR($E16461="",$F16461=""),"",IF(AND($G16461=1,$F16461&gt;='Working Hours'!$C$8,$F16461&lt;'Working Hours'!$C$9),1,0))</f>
        <v/>
      </c>
    </row>
    <row r="16462">
      <c r="A16462" s="11" t="n"/>
      <c r="B16462" s="11" t="n"/>
      <c r="C16462" s="11" t="n"/>
      <c r="E16462" s="12">
        <f>IF($A16462="","",IF(ISNUMBER($A16462),$A16462,IFERROR(DATEVALUE($A16462),"")))</f>
        <v/>
      </c>
      <c r="F16462" s="12">
        <f>IF($B16462="","",IF(ISNUMBER($B16462),HOUR($B16462)*2+MINUTE($B16462)/30,IFERROR(VALUE(LEFT($B16462,FIND(":",$B16462)-1))*2+VALUE(MID($B16462,FIND(":",$B16462)+1,2))/30,"")))</f>
        <v/>
      </c>
      <c r="G16462" s="12">
        <f>IF($E16462="","",IF(WEEKDAY($E16462,2)&lt;6,1,0))</f>
        <v/>
      </c>
      <c r="H16462" s="12">
        <f>IF(OR($E16462="",$F16462=""),"",IF(AND($G16462=1,$F16462&gt;='Working Hours'!$C$8,$F16462&lt;'Working Hours'!$C$9),1,0))</f>
        <v/>
      </c>
    </row>
    <row r="16463">
      <c r="A16463" s="11" t="n"/>
      <c r="B16463" s="11" t="n"/>
      <c r="C16463" s="11" t="n"/>
      <c r="E16463" s="12">
        <f>IF($A16463="","",IF(ISNUMBER($A16463),$A16463,IFERROR(DATEVALUE($A16463),"")))</f>
        <v/>
      </c>
      <c r="F16463" s="12">
        <f>IF($B16463="","",IF(ISNUMBER($B16463),HOUR($B16463)*2+MINUTE($B16463)/30,IFERROR(VALUE(LEFT($B16463,FIND(":",$B16463)-1))*2+VALUE(MID($B16463,FIND(":",$B16463)+1,2))/30,"")))</f>
        <v/>
      </c>
      <c r="G16463" s="12">
        <f>IF($E16463="","",IF(WEEKDAY($E16463,2)&lt;6,1,0))</f>
        <v/>
      </c>
      <c r="H16463" s="12">
        <f>IF(OR($E16463="",$F16463=""),"",IF(AND($G16463=1,$F16463&gt;='Working Hours'!$C$8,$F16463&lt;'Working Hours'!$C$9),1,0))</f>
        <v/>
      </c>
    </row>
    <row r="16464">
      <c r="A16464" s="11" t="n"/>
      <c r="B16464" s="11" t="n"/>
      <c r="C16464" s="11" t="n"/>
      <c r="E16464" s="12">
        <f>IF($A16464="","",IF(ISNUMBER($A16464),$A16464,IFERROR(DATEVALUE($A16464),"")))</f>
        <v/>
      </c>
      <c r="F16464" s="12">
        <f>IF($B16464="","",IF(ISNUMBER($B16464),HOUR($B16464)*2+MINUTE($B16464)/30,IFERROR(VALUE(LEFT($B16464,FIND(":",$B16464)-1))*2+VALUE(MID($B16464,FIND(":",$B16464)+1,2))/30,"")))</f>
        <v/>
      </c>
      <c r="G16464" s="12">
        <f>IF($E16464="","",IF(WEEKDAY($E16464,2)&lt;6,1,0))</f>
        <v/>
      </c>
      <c r="H16464" s="12">
        <f>IF(OR($E16464="",$F16464=""),"",IF(AND($G16464=1,$F16464&gt;='Working Hours'!$C$8,$F16464&lt;'Working Hours'!$C$9),1,0))</f>
        <v/>
      </c>
    </row>
    <row r="16465">
      <c r="A16465" s="11" t="n"/>
      <c r="B16465" s="11" t="n"/>
      <c r="C16465" s="11" t="n"/>
      <c r="E16465" s="12">
        <f>IF($A16465="","",IF(ISNUMBER($A16465),$A16465,IFERROR(DATEVALUE($A16465),"")))</f>
        <v/>
      </c>
      <c r="F16465" s="12">
        <f>IF($B16465="","",IF(ISNUMBER($B16465),HOUR($B16465)*2+MINUTE($B16465)/30,IFERROR(VALUE(LEFT($B16465,FIND(":",$B16465)-1))*2+VALUE(MID($B16465,FIND(":",$B16465)+1,2))/30,"")))</f>
        <v/>
      </c>
      <c r="G16465" s="12">
        <f>IF($E16465="","",IF(WEEKDAY($E16465,2)&lt;6,1,0))</f>
        <v/>
      </c>
      <c r="H16465" s="12">
        <f>IF(OR($E16465="",$F16465=""),"",IF(AND($G16465=1,$F16465&gt;='Working Hours'!$C$8,$F16465&lt;'Working Hours'!$C$9),1,0))</f>
        <v/>
      </c>
    </row>
    <row r="16466">
      <c r="A16466" s="11" t="n"/>
      <c r="B16466" s="11" t="n"/>
      <c r="C16466" s="11" t="n"/>
      <c r="E16466" s="12">
        <f>IF($A16466="","",IF(ISNUMBER($A16466),$A16466,IFERROR(DATEVALUE($A16466),"")))</f>
        <v/>
      </c>
      <c r="F16466" s="12">
        <f>IF($B16466="","",IF(ISNUMBER($B16466),HOUR($B16466)*2+MINUTE($B16466)/30,IFERROR(VALUE(LEFT($B16466,FIND(":",$B16466)-1))*2+VALUE(MID($B16466,FIND(":",$B16466)+1,2))/30,"")))</f>
        <v/>
      </c>
      <c r="G16466" s="12">
        <f>IF($E16466="","",IF(WEEKDAY($E16466,2)&lt;6,1,0))</f>
        <v/>
      </c>
      <c r="H16466" s="12">
        <f>IF(OR($E16466="",$F16466=""),"",IF(AND($G16466=1,$F16466&gt;='Working Hours'!$C$8,$F16466&lt;'Working Hours'!$C$9),1,0))</f>
        <v/>
      </c>
    </row>
    <row r="16467">
      <c r="A16467" s="11" t="n"/>
      <c r="B16467" s="11" t="n"/>
      <c r="C16467" s="11" t="n"/>
      <c r="E16467" s="12">
        <f>IF($A16467="","",IF(ISNUMBER($A16467),$A16467,IFERROR(DATEVALUE($A16467),"")))</f>
        <v/>
      </c>
      <c r="F16467" s="12">
        <f>IF($B16467="","",IF(ISNUMBER($B16467),HOUR($B16467)*2+MINUTE($B16467)/30,IFERROR(VALUE(LEFT($B16467,FIND(":",$B16467)-1))*2+VALUE(MID($B16467,FIND(":",$B16467)+1,2))/30,"")))</f>
        <v/>
      </c>
      <c r="G16467" s="12">
        <f>IF($E16467="","",IF(WEEKDAY($E16467,2)&lt;6,1,0))</f>
        <v/>
      </c>
      <c r="H16467" s="12">
        <f>IF(OR($E16467="",$F16467=""),"",IF(AND($G16467=1,$F16467&gt;='Working Hours'!$C$8,$F16467&lt;'Working Hours'!$C$9),1,0))</f>
        <v/>
      </c>
    </row>
    <row r="16468">
      <c r="A16468" s="11" t="n"/>
      <c r="B16468" s="11" t="n"/>
      <c r="C16468" s="11" t="n"/>
      <c r="E16468" s="12">
        <f>IF($A16468="","",IF(ISNUMBER($A16468),$A16468,IFERROR(DATEVALUE($A16468),"")))</f>
        <v/>
      </c>
      <c r="F16468" s="12">
        <f>IF($B16468="","",IF(ISNUMBER($B16468),HOUR($B16468)*2+MINUTE($B16468)/30,IFERROR(VALUE(LEFT($B16468,FIND(":",$B16468)-1))*2+VALUE(MID($B16468,FIND(":",$B16468)+1,2))/30,"")))</f>
        <v/>
      </c>
      <c r="G16468" s="12">
        <f>IF($E16468="","",IF(WEEKDAY($E16468,2)&lt;6,1,0))</f>
        <v/>
      </c>
      <c r="H16468" s="12">
        <f>IF(OR($E16468="",$F16468=""),"",IF(AND($G16468=1,$F16468&gt;='Working Hours'!$C$8,$F16468&lt;'Working Hours'!$C$9),1,0))</f>
        <v/>
      </c>
    </row>
    <row r="16469">
      <c r="A16469" s="11" t="n"/>
      <c r="B16469" s="11" t="n"/>
      <c r="C16469" s="11" t="n"/>
      <c r="E16469" s="12">
        <f>IF($A16469="","",IF(ISNUMBER($A16469),$A16469,IFERROR(DATEVALUE($A16469),"")))</f>
        <v/>
      </c>
      <c r="F16469" s="12">
        <f>IF($B16469="","",IF(ISNUMBER($B16469),HOUR($B16469)*2+MINUTE($B16469)/30,IFERROR(VALUE(LEFT($B16469,FIND(":",$B16469)-1))*2+VALUE(MID($B16469,FIND(":",$B16469)+1,2))/30,"")))</f>
        <v/>
      </c>
      <c r="G16469" s="12">
        <f>IF($E16469="","",IF(WEEKDAY($E16469,2)&lt;6,1,0))</f>
        <v/>
      </c>
      <c r="H16469" s="12">
        <f>IF(OR($E16469="",$F16469=""),"",IF(AND($G16469=1,$F16469&gt;='Working Hours'!$C$8,$F16469&lt;'Working Hours'!$C$9),1,0))</f>
        <v/>
      </c>
    </row>
    <row r="16470">
      <c r="A16470" s="11" t="n"/>
      <c r="B16470" s="11" t="n"/>
      <c r="C16470" s="11" t="n"/>
      <c r="E16470" s="12">
        <f>IF($A16470="","",IF(ISNUMBER($A16470),$A16470,IFERROR(DATEVALUE($A16470),"")))</f>
        <v/>
      </c>
      <c r="F16470" s="12">
        <f>IF($B16470="","",IF(ISNUMBER($B16470),HOUR($B16470)*2+MINUTE($B16470)/30,IFERROR(VALUE(LEFT($B16470,FIND(":",$B16470)-1))*2+VALUE(MID($B16470,FIND(":",$B16470)+1,2))/30,"")))</f>
        <v/>
      </c>
      <c r="G16470" s="12">
        <f>IF($E16470="","",IF(WEEKDAY($E16470,2)&lt;6,1,0))</f>
        <v/>
      </c>
      <c r="H16470" s="12">
        <f>IF(OR($E16470="",$F16470=""),"",IF(AND($G16470=1,$F16470&gt;='Working Hours'!$C$8,$F16470&lt;'Working Hours'!$C$9),1,0))</f>
        <v/>
      </c>
    </row>
    <row r="16471">
      <c r="A16471" s="11" t="n"/>
      <c r="B16471" s="11" t="n"/>
      <c r="C16471" s="11" t="n"/>
      <c r="E16471" s="12">
        <f>IF($A16471="","",IF(ISNUMBER($A16471),$A16471,IFERROR(DATEVALUE($A16471),"")))</f>
        <v/>
      </c>
      <c r="F16471" s="12">
        <f>IF($B16471="","",IF(ISNUMBER($B16471),HOUR($B16471)*2+MINUTE($B16471)/30,IFERROR(VALUE(LEFT($B16471,FIND(":",$B16471)-1))*2+VALUE(MID($B16471,FIND(":",$B16471)+1,2))/30,"")))</f>
        <v/>
      </c>
      <c r="G16471" s="12">
        <f>IF($E16471="","",IF(WEEKDAY($E16471,2)&lt;6,1,0))</f>
        <v/>
      </c>
      <c r="H16471" s="12">
        <f>IF(OR($E16471="",$F16471=""),"",IF(AND($G16471=1,$F16471&gt;='Working Hours'!$C$8,$F16471&lt;'Working Hours'!$C$9),1,0))</f>
        <v/>
      </c>
    </row>
    <row r="16472">
      <c r="A16472" s="11" t="n"/>
      <c r="B16472" s="11" t="n"/>
      <c r="C16472" s="11" t="n"/>
      <c r="E16472" s="12">
        <f>IF($A16472="","",IF(ISNUMBER($A16472),$A16472,IFERROR(DATEVALUE($A16472),"")))</f>
        <v/>
      </c>
      <c r="F16472" s="12">
        <f>IF($B16472="","",IF(ISNUMBER($B16472),HOUR($B16472)*2+MINUTE($B16472)/30,IFERROR(VALUE(LEFT($B16472,FIND(":",$B16472)-1))*2+VALUE(MID($B16472,FIND(":",$B16472)+1,2))/30,"")))</f>
        <v/>
      </c>
      <c r="G16472" s="12">
        <f>IF($E16472="","",IF(WEEKDAY($E16472,2)&lt;6,1,0))</f>
        <v/>
      </c>
      <c r="H16472" s="12">
        <f>IF(OR($E16472="",$F16472=""),"",IF(AND($G16472=1,$F16472&gt;='Working Hours'!$C$8,$F16472&lt;'Working Hours'!$C$9),1,0))</f>
        <v/>
      </c>
    </row>
    <row r="16473">
      <c r="A16473" s="11" t="n"/>
      <c r="B16473" s="11" t="n"/>
      <c r="C16473" s="11" t="n"/>
      <c r="E16473" s="12">
        <f>IF($A16473="","",IF(ISNUMBER($A16473),$A16473,IFERROR(DATEVALUE($A16473),"")))</f>
        <v/>
      </c>
      <c r="F16473" s="12">
        <f>IF($B16473="","",IF(ISNUMBER($B16473),HOUR($B16473)*2+MINUTE($B16473)/30,IFERROR(VALUE(LEFT($B16473,FIND(":",$B16473)-1))*2+VALUE(MID($B16473,FIND(":",$B16473)+1,2))/30,"")))</f>
        <v/>
      </c>
      <c r="G16473" s="12">
        <f>IF($E16473="","",IF(WEEKDAY($E16473,2)&lt;6,1,0))</f>
        <v/>
      </c>
      <c r="H16473" s="12">
        <f>IF(OR($E16473="",$F16473=""),"",IF(AND($G16473=1,$F16473&gt;='Working Hours'!$C$8,$F16473&lt;'Working Hours'!$C$9),1,0))</f>
        <v/>
      </c>
    </row>
    <row r="16474">
      <c r="A16474" s="11" t="n"/>
      <c r="B16474" s="11" t="n"/>
      <c r="C16474" s="11" t="n"/>
      <c r="E16474" s="12">
        <f>IF($A16474="","",IF(ISNUMBER($A16474),$A16474,IFERROR(DATEVALUE($A16474),"")))</f>
        <v/>
      </c>
      <c r="F16474" s="12">
        <f>IF($B16474="","",IF(ISNUMBER($B16474),HOUR($B16474)*2+MINUTE($B16474)/30,IFERROR(VALUE(LEFT($B16474,FIND(":",$B16474)-1))*2+VALUE(MID($B16474,FIND(":",$B16474)+1,2))/30,"")))</f>
        <v/>
      </c>
      <c r="G16474" s="12">
        <f>IF($E16474="","",IF(WEEKDAY($E16474,2)&lt;6,1,0))</f>
        <v/>
      </c>
      <c r="H16474" s="12">
        <f>IF(OR($E16474="",$F16474=""),"",IF(AND($G16474=1,$F16474&gt;='Working Hours'!$C$8,$F16474&lt;'Working Hours'!$C$9),1,0))</f>
        <v/>
      </c>
    </row>
    <row r="16475">
      <c r="A16475" s="11" t="n"/>
      <c r="B16475" s="11" t="n"/>
      <c r="C16475" s="11" t="n"/>
      <c r="E16475" s="12">
        <f>IF($A16475="","",IF(ISNUMBER($A16475),$A16475,IFERROR(DATEVALUE($A16475),"")))</f>
        <v/>
      </c>
      <c r="F16475" s="12">
        <f>IF($B16475="","",IF(ISNUMBER($B16475),HOUR($B16475)*2+MINUTE($B16475)/30,IFERROR(VALUE(LEFT($B16475,FIND(":",$B16475)-1))*2+VALUE(MID($B16475,FIND(":",$B16475)+1,2))/30,"")))</f>
        <v/>
      </c>
      <c r="G16475" s="12">
        <f>IF($E16475="","",IF(WEEKDAY($E16475,2)&lt;6,1,0))</f>
        <v/>
      </c>
      <c r="H16475" s="12">
        <f>IF(OR($E16475="",$F16475=""),"",IF(AND($G16475=1,$F16475&gt;='Working Hours'!$C$8,$F16475&lt;'Working Hours'!$C$9),1,0))</f>
        <v/>
      </c>
    </row>
    <row r="16476">
      <c r="A16476" s="11" t="n"/>
      <c r="B16476" s="11" t="n"/>
      <c r="C16476" s="11" t="n"/>
      <c r="E16476" s="12">
        <f>IF($A16476="","",IF(ISNUMBER($A16476),$A16476,IFERROR(DATEVALUE($A16476),"")))</f>
        <v/>
      </c>
      <c r="F16476" s="12">
        <f>IF($B16476="","",IF(ISNUMBER($B16476),HOUR($B16476)*2+MINUTE($B16476)/30,IFERROR(VALUE(LEFT($B16476,FIND(":",$B16476)-1))*2+VALUE(MID($B16476,FIND(":",$B16476)+1,2))/30,"")))</f>
        <v/>
      </c>
      <c r="G16476" s="12">
        <f>IF($E16476="","",IF(WEEKDAY($E16476,2)&lt;6,1,0))</f>
        <v/>
      </c>
      <c r="H16476" s="12">
        <f>IF(OR($E16476="",$F16476=""),"",IF(AND($G16476=1,$F16476&gt;='Working Hours'!$C$8,$F16476&lt;'Working Hours'!$C$9),1,0))</f>
        <v/>
      </c>
    </row>
    <row r="16477">
      <c r="A16477" s="11" t="n"/>
      <c r="B16477" s="11" t="n"/>
      <c r="C16477" s="11" t="n"/>
      <c r="E16477" s="12">
        <f>IF($A16477="","",IF(ISNUMBER($A16477),$A16477,IFERROR(DATEVALUE($A16477),"")))</f>
        <v/>
      </c>
      <c r="F16477" s="12">
        <f>IF($B16477="","",IF(ISNUMBER($B16477),HOUR($B16477)*2+MINUTE($B16477)/30,IFERROR(VALUE(LEFT($B16477,FIND(":",$B16477)-1))*2+VALUE(MID($B16477,FIND(":",$B16477)+1,2))/30,"")))</f>
        <v/>
      </c>
      <c r="G16477" s="12">
        <f>IF($E16477="","",IF(WEEKDAY($E16477,2)&lt;6,1,0))</f>
        <v/>
      </c>
      <c r="H16477" s="12">
        <f>IF(OR($E16477="",$F16477=""),"",IF(AND($G16477=1,$F16477&gt;='Working Hours'!$C$8,$F16477&lt;'Working Hours'!$C$9),1,0))</f>
        <v/>
      </c>
    </row>
    <row r="16478">
      <c r="A16478" s="11" t="n"/>
      <c r="B16478" s="11" t="n"/>
      <c r="C16478" s="11" t="n"/>
      <c r="E16478" s="12">
        <f>IF($A16478="","",IF(ISNUMBER($A16478),$A16478,IFERROR(DATEVALUE($A16478),"")))</f>
        <v/>
      </c>
      <c r="F16478" s="12">
        <f>IF($B16478="","",IF(ISNUMBER($B16478),HOUR($B16478)*2+MINUTE($B16478)/30,IFERROR(VALUE(LEFT($B16478,FIND(":",$B16478)-1))*2+VALUE(MID($B16478,FIND(":",$B16478)+1,2))/30,"")))</f>
        <v/>
      </c>
      <c r="G16478" s="12">
        <f>IF($E16478="","",IF(WEEKDAY($E16478,2)&lt;6,1,0))</f>
        <v/>
      </c>
      <c r="H16478" s="12">
        <f>IF(OR($E16478="",$F16478=""),"",IF(AND($G16478=1,$F16478&gt;='Working Hours'!$C$8,$F16478&lt;'Working Hours'!$C$9),1,0))</f>
        <v/>
      </c>
    </row>
    <row r="16479">
      <c r="A16479" s="11" t="n"/>
      <c r="B16479" s="11" t="n"/>
      <c r="C16479" s="11" t="n"/>
      <c r="E16479" s="12">
        <f>IF($A16479="","",IF(ISNUMBER($A16479),$A16479,IFERROR(DATEVALUE($A16479),"")))</f>
        <v/>
      </c>
      <c r="F16479" s="12">
        <f>IF($B16479="","",IF(ISNUMBER($B16479),HOUR($B16479)*2+MINUTE($B16479)/30,IFERROR(VALUE(LEFT($B16479,FIND(":",$B16479)-1))*2+VALUE(MID($B16479,FIND(":",$B16479)+1,2))/30,"")))</f>
        <v/>
      </c>
      <c r="G16479" s="12">
        <f>IF($E16479="","",IF(WEEKDAY($E16479,2)&lt;6,1,0))</f>
        <v/>
      </c>
      <c r="H16479" s="12">
        <f>IF(OR($E16479="",$F16479=""),"",IF(AND($G16479=1,$F16479&gt;='Working Hours'!$C$8,$F16479&lt;'Working Hours'!$C$9),1,0))</f>
        <v/>
      </c>
    </row>
    <row r="16480">
      <c r="A16480" s="11" t="n"/>
      <c r="B16480" s="11" t="n"/>
      <c r="C16480" s="11" t="n"/>
      <c r="E16480" s="12">
        <f>IF($A16480="","",IF(ISNUMBER($A16480),$A16480,IFERROR(DATEVALUE($A16480),"")))</f>
        <v/>
      </c>
      <c r="F16480" s="12">
        <f>IF($B16480="","",IF(ISNUMBER($B16480),HOUR($B16480)*2+MINUTE($B16480)/30,IFERROR(VALUE(LEFT($B16480,FIND(":",$B16480)-1))*2+VALUE(MID($B16480,FIND(":",$B16480)+1,2))/30,"")))</f>
        <v/>
      </c>
      <c r="G16480" s="12">
        <f>IF($E16480="","",IF(WEEKDAY($E16480,2)&lt;6,1,0))</f>
        <v/>
      </c>
      <c r="H16480" s="12">
        <f>IF(OR($E16480="",$F16480=""),"",IF(AND($G16480=1,$F16480&gt;='Working Hours'!$C$8,$F16480&lt;'Working Hours'!$C$9),1,0))</f>
        <v/>
      </c>
    </row>
    <row r="16481">
      <c r="A16481" s="11" t="n"/>
      <c r="B16481" s="11" t="n"/>
      <c r="C16481" s="11" t="n"/>
      <c r="E16481" s="12">
        <f>IF($A16481="","",IF(ISNUMBER($A16481),$A16481,IFERROR(DATEVALUE($A16481),"")))</f>
        <v/>
      </c>
      <c r="F16481" s="12">
        <f>IF($B16481="","",IF(ISNUMBER($B16481),HOUR($B16481)*2+MINUTE($B16481)/30,IFERROR(VALUE(LEFT($B16481,FIND(":",$B16481)-1))*2+VALUE(MID($B16481,FIND(":",$B16481)+1,2))/30,"")))</f>
        <v/>
      </c>
      <c r="G16481" s="12">
        <f>IF($E16481="","",IF(WEEKDAY($E16481,2)&lt;6,1,0))</f>
        <v/>
      </c>
      <c r="H16481" s="12">
        <f>IF(OR($E16481="",$F16481=""),"",IF(AND($G16481=1,$F16481&gt;='Working Hours'!$C$8,$F16481&lt;'Working Hours'!$C$9),1,0))</f>
        <v/>
      </c>
    </row>
    <row r="16482">
      <c r="A16482" s="11" t="n"/>
      <c r="B16482" s="11" t="n"/>
      <c r="C16482" s="11" t="n"/>
      <c r="E16482" s="12">
        <f>IF($A16482="","",IF(ISNUMBER($A16482),$A16482,IFERROR(DATEVALUE($A16482),"")))</f>
        <v/>
      </c>
      <c r="F16482" s="12">
        <f>IF($B16482="","",IF(ISNUMBER($B16482),HOUR($B16482)*2+MINUTE($B16482)/30,IFERROR(VALUE(LEFT($B16482,FIND(":",$B16482)-1))*2+VALUE(MID($B16482,FIND(":",$B16482)+1,2))/30,"")))</f>
        <v/>
      </c>
      <c r="G16482" s="12">
        <f>IF($E16482="","",IF(WEEKDAY($E16482,2)&lt;6,1,0))</f>
        <v/>
      </c>
      <c r="H16482" s="12">
        <f>IF(OR($E16482="",$F16482=""),"",IF(AND($G16482=1,$F16482&gt;='Working Hours'!$C$8,$F16482&lt;'Working Hours'!$C$9),1,0))</f>
        <v/>
      </c>
    </row>
    <row r="16483">
      <c r="A16483" s="11" t="n"/>
      <c r="B16483" s="11" t="n"/>
      <c r="C16483" s="11" t="n"/>
      <c r="E16483" s="12">
        <f>IF($A16483="","",IF(ISNUMBER($A16483),$A16483,IFERROR(DATEVALUE($A16483),"")))</f>
        <v/>
      </c>
      <c r="F16483" s="12">
        <f>IF($B16483="","",IF(ISNUMBER($B16483),HOUR($B16483)*2+MINUTE($B16483)/30,IFERROR(VALUE(LEFT($B16483,FIND(":",$B16483)-1))*2+VALUE(MID($B16483,FIND(":",$B16483)+1,2))/30,"")))</f>
        <v/>
      </c>
      <c r="G16483" s="12">
        <f>IF($E16483="","",IF(WEEKDAY($E16483,2)&lt;6,1,0))</f>
        <v/>
      </c>
      <c r="H16483" s="12">
        <f>IF(OR($E16483="",$F16483=""),"",IF(AND($G16483=1,$F16483&gt;='Working Hours'!$C$8,$F16483&lt;'Working Hours'!$C$9),1,0))</f>
        <v/>
      </c>
    </row>
    <row r="16484">
      <c r="A16484" s="11" t="n"/>
      <c r="B16484" s="11" t="n"/>
      <c r="C16484" s="11" t="n"/>
      <c r="E16484" s="12">
        <f>IF($A16484="","",IF(ISNUMBER($A16484),$A16484,IFERROR(DATEVALUE($A16484),"")))</f>
        <v/>
      </c>
      <c r="F16484" s="12">
        <f>IF($B16484="","",IF(ISNUMBER($B16484),HOUR($B16484)*2+MINUTE($B16484)/30,IFERROR(VALUE(LEFT($B16484,FIND(":",$B16484)-1))*2+VALUE(MID($B16484,FIND(":",$B16484)+1,2))/30,"")))</f>
        <v/>
      </c>
      <c r="G16484" s="12">
        <f>IF($E16484="","",IF(WEEKDAY($E16484,2)&lt;6,1,0))</f>
        <v/>
      </c>
      <c r="H16484" s="12">
        <f>IF(OR($E16484="",$F16484=""),"",IF(AND($G16484=1,$F16484&gt;='Working Hours'!$C$8,$F16484&lt;'Working Hours'!$C$9),1,0))</f>
        <v/>
      </c>
    </row>
    <row r="16485">
      <c r="A16485" s="11" t="n"/>
      <c r="B16485" s="11" t="n"/>
      <c r="C16485" s="11" t="n"/>
      <c r="E16485" s="12">
        <f>IF($A16485="","",IF(ISNUMBER($A16485),$A16485,IFERROR(DATEVALUE($A16485),"")))</f>
        <v/>
      </c>
      <c r="F16485" s="12">
        <f>IF($B16485="","",IF(ISNUMBER($B16485),HOUR($B16485)*2+MINUTE($B16485)/30,IFERROR(VALUE(LEFT($B16485,FIND(":",$B16485)-1))*2+VALUE(MID($B16485,FIND(":",$B16485)+1,2))/30,"")))</f>
        <v/>
      </c>
      <c r="G16485" s="12">
        <f>IF($E16485="","",IF(WEEKDAY($E16485,2)&lt;6,1,0))</f>
        <v/>
      </c>
      <c r="H16485" s="12">
        <f>IF(OR($E16485="",$F16485=""),"",IF(AND($G16485=1,$F16485&gt;='Working Hours'!$C$8,$F16485&lt;'Working Hours'!$C$9),1,0))</f>
        <v/>
      </c>
    </row>
    <row r="16486">
      <c r="A16486" s="11" t="n"/>
      <c r="B16486" s="11" t="n"/>
      <c r="C16486" s="11" t="n"/>
      <c r="E16486" s="12">
        <f>IF($A16486="","",IF(ISNUMBER($A16486),$A16486,IFERROR(DATEVALUE($A16486),"")))</f>
        <v/>
      </c>
      <c r="F16486" s="12">
        <f>IF($B16486="","",IF(ISNUMBER($B16486),HOUR($B16486)*2+MINUTE($B16486)/30,IFERROR(VALUE(LEFT($B16486,FIND(":",$B16486)-1))*2+VALUE(MID($B16486,FIND(":",$B16486)+1,2))/30,"")))</f>
        <v/>
      </c>
      <c r="G16486" s="12">
        <f>IF($E16486="","",IF(WEEKDAY($E16486,2)&lt;6,1,0))</f>
        <v/>
      </c>
      <c r="H16486" s="12">
        <f>IF(OR($E16486="",$F16486=""),"",IF(AND($G16486=1,$F16486&gt;='Working Hours'!$C$8,$F16486&lt;'Working Hours'!$C$9),1,0))</f>
        <v/>
      </c>
    </row>
    <row r="16487">
      <c r="A16487" s="11" t="n"/>
      <c r="B16487" s="11" t="n"/>
      <c r="C16487" s="11" t="n"/>
      <c r="E16487" s="12">
        <f>IF($A16487="","",IF(ISNUMBER($A16487),$A16487,IFERROR(DATEVALUE($A16487),"")))</f>
        <v/>
      </c>
      <c r="F16487" s="12">
        <f>IF($B16487="","",IF(ISNUMBER($B16487),HOUR($B16487)*2+MINUTE($B16487)/30,IFERROR(VALUE(LEFT($B16487,FIND(":",$B16487)-1))*2+VALUE(MID($B16487,FIND(":",$B16487)+1,2))/30,"")))</f>
        <v/>
      </c>
      <c r="G16487" s="12">
        <f>IF($E16487="","",IF(WEEKDAY($E16487,2)&lt;6,1,0))</f>
        <v/>
      </c>
      <c r="H16487" s="12">
        <f>IF(OR($E16487="",$F16487=""),"",IF(AND($G16487=1,$F16487&gt;='Working Hours'!$C$8,$F16487&lt;'Working Hours'!$C$9),1,0))</f>
        <v/>
      </c>
    </row>
    <row r="16488">
      <c r="A16488" s="11" t="n"/>
      <c r="B16488" s="11" t="n"/>
      <c r="C16488" s="11" t="n"/>
      <c r="E16488" s="12">
        <f>IF($A16488="","",IF(ISNUMBER($A16488),$A16488,IFERROR(DATEVALUE($A16488),"")))</f>
        <v/>
      </c>
      <c r="F16488" s="12">
        <f>IF($B16488="","",IF(ISNUMBER($B16488),HOUR($B16488)*2+MINUTE($B16488)/30,IFERROR(VALUE(LEFT($B16488,FIND(":",$B16488)-1))*2+VALUE(MID($B16488,FIND(":",$B16488)+1,2))/30,"")))</f>
        <v/>
      </c>
      <c r="G16488" s="12">
        <f>IF($E16488="","",IF(WEEKDAY($E16488,2)&lt;6,1,0))</f>
        <v/>
      </c>
      <c r="H16488" s="12">
        <f>IF(OR($E16488="",$F16488=""),"",IF(AND($G16488=1,$F16488&gt;='Working Hours'!$C$8,$F16488&lt;'Working Hours'!$C$9),1,0))</f>
        <v/>
      </c>
    </row>
    <row r="16489">
      <c r="A16489" s="11" t="n"/>
      <c r="B16489" s="11" t="n"/>
      <c r="C16489" s="11" t="n"/>
      <c r="E16489" s="12">
        <f>IF($A16489="","",IF(ISNUMBER($A16489),$A16489,IFERROR(DATEVALUE($A16489),"")))</f>
        <v/>
      </c>
      <c r="F16489" s="12">
        <f>IF($B16489="","",IF(ISNUMBER($B16489),HOUR($B16489)*2+MINUTE($B16489)/30,IFERROR(VALUE(LEFT($B16489,FIND(":",$B16489)-1))*2+VALUE(MID($B16489,FIND(":",$B16489)+1,2))/30,"")))</f>
        <v/>
      </c>
      <c r="G16489" s="12">
        <f>IF($E16489="","",IF(WEEKDAY($E16489,2)&lt;6,1,0))</f>
        <v/>
      </c>
      <c r="H16489" s="12">
        <f>IF(OR($E16489="",$F16489=""),"",IF(AND($G16489=1,$F16489&gt;='Working Hours'!$C$8,$F16489&lt;'Working Hours'!$C$9),1,0))</f>
        <v/>
      </c>
    </row>
    <row r="16490">
      <c r="A16490" s="11" t="n"/>
      <c r="B16490" s="11" t="n"/>
      <c r="C16490" s="11" t="n"/>
      <c r="E16490" s="12">
        <f>IF($A16490="","",IF(ISNUMBER($A16490),$A16490,IFERROR(DATEVALUE($A16490),"")))</f>
        <v/>
      </c>
      <c r="F16490" s="12">
        <f>IF($B16490="","",IF(ISNUMBER($B16490),HOUR($B16490)*2+MINUTE($B16490)/30,IFERROR(VALUE(LEFT($B16490,FIND(":",$B16490)-1))*2+VALUE(MID($B16490,FIND(":",$B16490)+1,2))/30,"")))</f>
        <v/>
      </c>
      <c r="G16490" s="12">
        <f>IF($E16490="","",IF(WEEKDAY($E16490,2)&lt;6,1,0))</f>
        <v/>
      </c>
      <c r="H16490" s="12">
        <f>IF(OR($E16490="",$F16490=""),"",IF(AND($G16490=1,$F16490&gt;='Working Hours'!$C$8,$F16490&lt;'Working Hours'!$C$9),1,0))</f>
        <v/>
      </c>
    </row>
    <row r="16491">
      <c r="A16491" s="11" t="n"/>
      <c r="B16491" s="11" t="n"/>
      <c r="C16491" s="11" t="n"/>
      <c r="E16491" s="12">
        <f>IF($A16491="","",IF(ISNUMBER($A16491),$A16491,IFERROR(DATEVALUE($A16491),"")))</f>
        <v/>
      </c>
      <c r="F16491" s="12">
        <f>IF($B16491="","",IF(ISNUMBER($B16491),HOUR($B16491)*2+MINUTE($B16491)/30,IFERROR(VALUE(LEFT($B16491,FIND(":",$B16491)-1))*2+VALUE(MID($B16491,FIND(":",$B16491)+1,2))/30,"")))</f>
        <v/>
      </c>
      <c r="G16491" s="12">
        <f>IF($E16491="","",IF(WEEKDAY($E16491,2)&lt;6,1,0))</f>
        <v/>
      </c>
      <c r="H16491" s="12">
        <f>IF(OR($E16491="",$F16491=""),"",IF(AND($G16491=1,$F16491&gt;='Working Hours'!$C$8,$F16491&lt;'Working Hours'!$C$9),1,0))</f>
        <v/>
      </c>
    </row>
    <row r="16492">
      <c r="A16492" s="11" t="n"/>
      <c r="B16492" s="11" t="n"/>
      <c r="C16492" s="11" t="n"/>
      <c r="E16492" s="12">
        <f>IF($A16492="","",IF(ISNUMBER($A16492),$A16492,IFERROR(DATEVALUE($A16492),"")))</f>
        <v/>
      </c>
      <c r="F16492" s="12">
        <f>IF($B16492="","",IF(ISNUMBER($B16492),HOUR($B16492)*2+MINUTE($B16492)/30,IFERROR(VALUE(LEFT($B16492,FIND(":",$B16492)-1))*2+VALUE(MID($B16492,FIND(":",$B16492)+1,2))/30,"")))</f>
        <v/>
      </c>
      <c r="G16492" s="12">
        <f>IF($E16492="","",IF(WEEKDAY($E16492,2)&lt;6,1,0))</f>
        <v/>
      </c>
      <c r="H16492" s="12">
        <f>IF(OR($E16492="",$F16492=""),"",IF(AND($G16492=1,$F16492&gt;='Working Hours'!$C$8,$F16492&lt;'Working Hours'!$C$9),1,0))</f>
        <v/>
      </c>
    </row>
    <row r="16493">
      <c r="A16493" s="11" t="n"/>
      <c r="B16493" s="11" t="n"/>
      <c r="C16493" s="11" t="n"/>
      <c r="E16493" s="12">
        <f>IF($A16493="","",IF(ISNUMBER($A16493),$A16493,IFERROR(DATEVALUE($A16493),"")))</f>
        <v/>
      </c>
      <c r="F16493" s="12">
        <f>IF($B16493="","",IF(ISNUMBER($B16493),HOUR($B16493)*2+MINUTE($B16493)/30,IFERROR(VALUE(LEFT($B16493,FIND(":",$B16493)-1))*2+VALUE(MID($B16493,FIND(":",$B16493)+1,2))/30,"")))</f>
        <v/>
      </c>
      <c r="G16493" s="12">
        <f>IF($E16493="","",IF(WEEKDAY($E16493,2)&lt;6,1,0))</f>
        <v/>
      </c>
      <c r="H16493" s="12">
        <f>IF(OR($E16493="",$F16493=""),"",IF(AND($G16493=1,$F16493&gt;='Working Hours'!$C$8,$F16493&lt;'Working Hours'!$C$9),1,0))</f>
        <v/>
      </c>
    </row>
    <row r="16494">
      <c r="A16494" s="11" t="n"/>
      <c r="B16494" s="11" t="n"/>
      <c r="C16494" s="11" t="n"/>
      <c r="E16494" s="12">
        <f>IF($A16494="","",IF(ISNUMBER($A16494),$A16494,IFERROR(DATEVALUE($A16494),"")))</f>
        <v/>
      </c>
      <c r="F16494" s="12">
        <f>IF($B16494="","",IF(ISNUMBER($B16494),HOUR($B16494)*2+MINUTE($B16494)/30,IFERROR(VALUE(LEFT($B16494,FIND(":",$B16494)-1))*2+VALUE(MID($B16494,FIND(":",$B16494)+1,2))/30,"")))</f>
        <v/>
      </c>
      <c r="G16494" s="12">
        <f>IF($E16494="","",IF(WEEKDAY($E16494,2)&lt;6,1,0))</f>
        <v/>
      </c>
      <c r="H16494" s="12">
        <f>IF(OR($E16494="",$F16494=""),"",IF(AND($G16494=1,$F16494&gt;='Working Hours'!$C$8,$F16494&lt;'Working Hours'!$C$9),1,0))</f>
        <v/>
      </c>
    </row>
    <row r="16495">
      <c r="A16495" s="11" t="n"/>
      <c r="B16495" s="11" t="n"/>
      <c r="C16495" s="11" t="n"/>
      <c r="E16495" s="12">
        <f>IF($A16495="","",IF(ISNUMBER($A16495),$A16495,IFERROR(DATEVALUE($A16495),"")))</f>
        <v/>
      </c>
      <c r="F16495" s="12">
        <f>IF($B16495="","",IF(ISNUMBER($B16495),HOUR($B16495)*2+MINUTE($B16495)/30,IFERROR(VALUE(LEFT($B16495,FIND(":",$B16495)-1))*2+VALUE(MID($B16495,FIND(":",$B16495)+1,2))/30,"")))</f>
        <v/>
      </c>
      <c r="G16495" s="12">
        <f>IF($E16495="","",IF(WEEKDAY($E16495,2)&lt;6,1,0))</f>
        <v/>
      </c>
      <c r="H16495" s="12">
        <f>IF(OR($E16495="",$F16495=""),"",IF(AND($G16495=1,$F16495&gt;='Working Hours'!$C$8,$F16495&lt;'Working Hours'!$C$9),1,0))</f>
        <v/>
      </c>
    </row>
    <row r="16496">
      <c r="A16496" s="11" t="n"/>
      <c r="B16496" s="11" t="n"/>
      <c r="C16496" s="11" t="n"/>
      <c r="E16496" s="12">
        <f>IF($A16496="","",IF(ISNUMBER($A16496),$A16496,IFERROR(DATEVALUE($A16496),"")))</f>
        <v/>
      </c>
      <c r="F16496" s="12">
        <f>IF($B16496="","",IF(ISNUMBER($B16496),HOUR($B16496)*2+MINUTE($B16496)/30,IFERROR(VALUE(LEFT($B16496,FIND(":",$B16496)-1))*2+VALUE(MID($B16496,FIND(":",$B16496)+1,2))/30,"")))</f>
        <v/>
      </c>
      <c r="G16496" s="12">
        <f>IF($E16496="","",IF(WEEKDAY($E16496,2)&lt;6,1,0))</f>
        <v/>
      </c>
      <c r="H16496" s="12">
        <f>IF(OR($E16496="",$F16496=""),"",IF(AND($G16496=1,$F16496&gt;='Working Hours'!$C$8,$F16496&lt;'Working Hours'!$C$9),1,0))</f>
        <v/>
      </c>
    </row>
    <row r="16497">
      <c r="A16497" s="11" t="n"/>
      <c r="B16497" s="11" t="n"/>
      <c r="C16497" s="11" t="n"/>
      <c r="E16497" s="12">
        <f>IF($A16497="","",IF(ISNUMBER($A16497),$A16497,IFERROR(DATEVALUE($A16497),"")))</f>
        <v/>
      </c>
      <c r="F16497" s="12">
        <f>IF($B16497="","",IF(ISNUMBER($B16497),HOUR($B16497)*2+MINUTE($B16497)/30,IFERROR(VALUE(LEFT($B16497,FIND(":",$B16497)-1))*2+VALUE(MID($B16497,FIND(":",$B16497)+1,2))/30,"")))</f>
        <v/>
      </c>
      <c r="G16497" s="12">
        <f>IF($E16497="","",IF(WEEKDAY($E16497,2)&lt;6,1,0))</f>
        <v/>
      </c>
      <c r="H16497" s="12">
        <f>IF(OR($E16497="",$F16497=""),"",IF(AND($G16497=1,$F16497&gt;='Working Hours'!$C$8,$F16497&lt;'Working Hours'!$C$9),1,0))</f>
        <v/>
      </c>
    </row>
    <row r="16498">
      <c r="A16498" s="11" t="n"/>
      <c r="B16498" s="11" t="n"/>
      <c r="C16498" s="11" t="n"/>
      <c r="E16498" s="12">
        <f>IF($A16498="","",IF(ISNUMBER($A16498),$A16498,IFERROR(DATEVALUE($A16498),"")))</f>
        <v/>
      </c>
      <c r="F16498" s="12">
        <f>IF($B16498="","",IF(ISNUMBER($B16498),HOUR($B16498)*2+MINUTE($B16498)/30,IFERROR(VALUE(LEFT($B16498,FIND(":",$B16498)-1))*2+VALUE(MID($B16498,FIND(":",$B16498)+1,2))/30,"")))</f>
        <v/>
      </c>
      <c r="G16498" s="12">
        <f>IF($E16498="","",IF(WEEKDAY($E16498,2)&lt;6,1,0))</f>
        <v/>
      </c>
      <c r="H16498" s="12">
        <f>IF(OR($E16498="",$F16498=""),"",IF(AND($G16498=1,$F16498&gt;='Working Hours'!$C$8,$F16498&lt;'Working Hours'!$C$9),1,0))</f>
        <v/>
      </c>
    </row>
    <row r="16499">
      <c r="A16499" s="11" t="n"/>
      <c r="B16499" s="11" t="n"/>
      <c r="C16499" s="11" t="n"/>
      <c r="E16499" s="12">
        <f>IF($A16499="","",IF(ISNUMBER($A16499),$A16499,IFERROR(DATEVALUE($A16499),"")))</f>
        <v/>
      </c>
      <c r="F16499" s="12">
        <f>IF($B16499="","",IF(ISNUMBER($B16499),HOUR($B16499)*2+MINUTE($B16499)/30,IFERROR(VALUE(LEFT($B16499,FIND(":",$B16499)-1))*2+VALUE(MID($B16499,FIND(":",$B16499)+1,2))/30,"")))</f>
        <v/>
      </c>
      <c r="G16499" s="12">
        <f>IF($E16499="","",IF(WEEKDAY($E16499,2)&lt;6,1,0))</f>
        <v/>
      </c>
      <c r="H16499" s="12">
        <f>IF(OR($E16499="",$F16499=""),"",IF(AND($G16499=1,$F16499&gt;='Working Hours'!$C$8,$F16499&lt;'Working Hours'!$C$9),1,0))</f>
        <v/>
      </c>
    </row>
    <row r="16500">
      <c r="A16500" s="11" t="n"/>
      <c r="B16500" s="11" t="n"/>
      <c r="C16500" s="11" t="n"/>
      <c r="E16500" s="12">
        <f>IF($A16500="","",IF(ISNUMBER($A16500),$A16500,IFERROR(DATEVALUE($A16500),"")))</f>
        <v/>
      </c>
      <c r="F16500" s="12">
        <f>IF($B16500="","",IF(ISNUMBER($B16500),HOUR($B16500)*2+MINUTE($B16500)/30,IFERROR(VALUE(LEFT($B16500,FIND(":",$B16500)-1))*2+VALUE(MID($B16500,FIND(":",$B16500)+1,2))/30,"")))</f>
        <v/>
      </c>
      <c r="G16500" s="12">
        <f>IF($E16500="","",IF(WEEKDAY($E16500,2)&lt;6,1,0))</f>
        <v/>
      </c>
      <c r="H16500" s="12">
        <f>IF(OR($E16500="",$F16500=""),"",IF(AND($G16500=1,$F16500&gt;='Working Hours'!$C$8,$F16500&lt;'Working Hours'!$C$9),1,0))</f>
        <v/>
      </c>
    </row>
    <row r="16501">
      <c r="A16501" s="11" t="n"/>
      <c r="B16501" s="11" t="n"/>
      <c r="C16501" s="11" t="n"/>
      <c r="E16501" s="12">
        <f>IF($A16501="","",IF(ISNUMBER($A16501),$A16501,IFERROR(DATEVALUE($A16501),"")))</f>
        <v/>
      </c>
      <c r="F16501" s="12">
        <f>IF($B16501="","",IF(ISNUMBER($B16501),HOUR($B16501)*2+MINUTE($B16501)/30,IFERROR(VALUE(LEFT($B16501,FIND(":",$B16501)-1))*2+VALUE(MID($B16501,FIND(":",$B16501)+1,2))/30,"")))</f>
        <v/>
      </c>
      <c r="G16501" s="12">
        <f>IF($E16501="","",IF(WEEKDAY($E16501,2)&lt;6,1,0))</f>
        <v/>
      </c>
      <c r="H16501" s="12">
        <f>IF(OR($E16501="",$F16501=""),"",IF(AND($G16501=1,$F16501&gt;='Working Hours'!$C$8,$F16501&lt;'Working Hours'!$C$9),1,0))</f>
        <v/>
      </c>
    </row>
    <row r="16502">
      <c r="A16502" s="11" t="n"/>
      <c r="B16502" s="11" t="n"/>
      <c r="C16502" s="11" t="n"/>
      <c r="E16502" s="12">
        <f>IF($A16502="","",IF(ISNUMBER($A16502),$A16502,IFERROR(DATEVALUE($A16502),"")))</f>
        <v/>
      </c>
      <c r="F16502" s="12">
        <f>IF($B16502="","",IF(ISNUMBER($B16502),HOUR($B16502)*2+MINUTE($B16502)/30,IFERROR(VALUE(LEFT($B16502,FIND(":",$B16502)-1))*2+VALUE(MID($B16502,FIND(":",$B16502)+1,2))/30,"")))</f>
        <v/>
      </c>
      <c r="G16502" s="12">
        <f>IF($E16502="","",IF(WEEKDAY($E16502,2)&lt;6,1,0))</f>
        <v/>
      </c>
      <c r="H16502" s="12">
        <f>IF(OR($E16502="",$F16502=""),"",IF(AND($G16502=1,$F16502&gt;='Working Hours'!$C$8,$F16502&lt;'Working Hours'!$C$9),1,0))</f>
        <v/>
      </c>
    </row>
    <row r="16503">
      <c r="A16503" s="11" t="n"/>
      <c r="B16503" s="11" t="n"/>
      <c r="C16503" s="11" t="n"/>
      <c r="E16503" s="12">
        <f>IF($A16503="","",IF(ISNUMBER($A16503),$A16503,IFERROR(DATEVALUE($A16503),"")))</f>
        <v/>
      </c>
      <c r="F16503" s="12">
        <f>IF($B16503="","",IF(ISNUMBER($B16503),HOUR($B16503)*2+MINUTE($B16503)/30,IFERROR(VALUE(LEFT($B16503,FIND(":",$B16503)-1))*2+VALUE(MID($B16503,FIND(":",$B16503)+1,2))/30,"")))</f>
        <v/>
      </c>
      <c r="G16503" s="12">
        <f>IF($E16503="","",IF(WEEKDAY($E16503,2)&lt;6,1,0))</f>
        <v/>
      </c>
      <c r="H16503" s="12">
        <f>IF(OR($E16503="",$F16503=""),"",IF(AND($G16503=1,$F16503&gt;='Working Hours'!$C$8,$F16503&lt;'Working Hours'!$C$9),1,0))</f>
        <v/>
      </c>
    </row>
    <row r="16504">
      <c r="A16504" s="11" t="n"/>
      <c r="B16504" s="11" t="n"/>
      <c r="C16504" s="11" t="n"/>
      <c r="E16504" s="12">
        <f>IF($A16504="","",IF(ISNUMBER($A16504),$A16504,IFERROR(DATEVALUE($A16504),"")))</f>
        <v/>
      </c>
      <c r="F16504" s="12">
        <f>IF($B16504="","",IF(ISNUMBER($B16504),HOUR($B16504)*2+MINUTE($B16504)/30,IFERROR(VALUE(LEFT($B16504,FIND(":",$B16504)-1))*2+VALUE(MID($B16504,FIND(":",$B16504)+1,2))/30,"")))</f>
        <v/>
      </c>
      <c r="G16504" s="12">
        <f>IF($E16504="","",IF(WEEKDAY($E16504,2)&lt;6,1,0))</f>
        <v/>
      </c>
      <c r="H16504" s="12">
        <f>IF(OR($E16504="",$F16504=""),"",IF(AND($G16504=1,$F16504&gt;='Working Hours'!$C$8,$F16504&lt;'Working Hours'!$C$9),1,0))</f>
        <v/>
      </c>
    </row>
    <row r="16505">
      <c r="A16505" s="11" t="n"/>
      <c r="B16505" s="11" t="n"/>
      <c r="C16505" s="11" t="n"/>
      <c r="E16505" s="12">
        <f>IF($A16505="","",IF(ISNUMBER($A16505),$A16505,IFERROR(DATEVALUE($A16505),"")))</f>
        <v/>
      </c>
      <c r="F16505" s="12">
        <f>IF($B16505="","",IF(ISNUMBER($B16505),HOUR($B16505)*2+MINUTE($B16505)/30,IFERROR(VALUE(LEFT($B16505,FIND(":",$B16505)-1))*2+VALUE(MID($B16505,FIND(":",$B16505)+1,2))/30,"")))</f>
        <v/>
      </c>
      <c r="G16505" s="12">
        <f>IF($E16505="","",IF(WEEKDAY($E16505,2)&lt;6,1,0))</f>
        <v/>
      </c>
      <c r="H16505" s="12">
        <f>IF(OR($E16505="",$F16505=""),"",IF(AND($G16505=1,$F16505&gt;='Working Hours'!$C$8,$F16505&lt;'Working Hours'!$C$9),1,0))</f>
        <v/>
      </c>
    </row>
    <row r="16506">
      <c r="A16506" s="11" t="n"/>
      <c r="B16506" s="11" t="n"/>
      <c r="C16506" s="11" t="n"/>
      <c r="E16506" s="12">
        <f>IF($A16506="","",IF(ISNUMBER($A16506),$A16506,IFERROR(DATEVALUE($A16506),"")))</f>
        <v/>
      </c>
      <c r="F16506" s="12">
        <f>IF($B16506="","",IF(ISNUMBER($B16506),HOUR($B16506)*2+MINUTE($B16506)/30,IFERROR(VALUE(LEFT($B16506,FIND(":",$B16506)-1))*2+VALUE(MID($B16506,FIND(":",$B16506)+1,2))/30,"")))</f>
        <v/>
      </c>
      <c r="G16506" s="12">
        <f>IF($E16506="","",IF(WEEKDAY($E16506,2)&lt;6,1,0))</f>
        <v/>
      </c>
      <c r="H16506" s="12">
        <f>IF(OR($E16506="",$F16506=""),"",IF(AND($G16506=1,$F16506&gt;='Working Hours'!$C$8,$F16506&lt;'Working Hours'!$C$9),1,0))</f>
        <v/>
      </c>
    </row>
    <row r="16507">
      <c r="A16507" s="11" t="n"/>
      <c r="B16507" s="11" t="n"/>
      <c r="C16507" s="11" t="n"/>
      <c r="E16507" s="12">
        <f>IF($A16507="","",IF(ISNUMBER($A16507),$A16507,IFERROR(DATEVALUE($A16507),"")))</f>
        <v/>
      </c>
      <c r="F16507" s="12">
        <f>IF($B16507="","",IF(ISNUMBER($B16507),HOUR($B16507)*2+MINUTE($B16507)/30,IFERROR(VALUE(LEFT($B16507,FIND(":",$B16507)-1))*2+VALUE(MID($B16507,FIND(":",$B16507)+1,2))/30,"")))</f>
        <v/>
      </c>
      <c r="G16507" s="12">
        <f>IF($E16507="","",IF(WEEKDAY($E16507,2)&lt;6,1,0))</f>
        <v/>
      </c>
      <c r="H16507" s="12">
        <f>IF(OR($E16507="",$F16507=""),"",IF(AND($G16507=1,$F16507&gt;='Working Hours'!$C$8,$F16507&lt;'Working Hours'!$C$9),1,0))</f>
        <v/>
      </c>
    </row>
    <row r="16508">
      <c r="A16508" s="11" t="n"/>
      <c r="B16508" s="11" t="n"/>
      <c r="C16508" s="11" t="n"/>
      <c r="E16508" s="12">
        <f>IF($A16508="","",IF(ISNUMBER($A16508),$A16508,IFERROR(DATEVALUE($A16508),"")))</f>
        <v/>
      </c>
      <c r="F16508" s="12">
        <f>IF($B16508="","",IF(ISNUMBER($B16508),HOUR($B16508)*2+MINUTE($B16508)/30,IFERROR(VALUE(LEFT($B16508,FIND(":",$B16508)-1))*2+VALUE(MID($B16508,FIND(":",$B16508)+1,2))/30,"")))</f>
        <v/>
      </c>
      <c r="G16508" s="12">
        <f>IF($E16508="","",IF(WEEKDAY($E16508,2)&lt;6,1,0))</f>
        <v/>
      </c>
      <c r="H16508" s="12">
        <f>IF(OR($E16508="",$F16508=""),"",IF(AND($G16508=1,$F16508&gt;='Working Hours'!$C$8,$F16508&lt;'Working Hours'!$C$9),1,0))</f>
        <v/>
      </c>
    </row>
    <row r="16509">
      <c r="A16509" s="11" t="n"/>
      <c r="B16509" s="11" t="n"/>
      <c r="C16509" s="11" t="n"/>
      <c r="E16509" s="12">
        <f>IF($A16509="","",IF(ISNUMBER($A16509),$A16509,IFERROR(DATEVALUE($A16509),"")))</f>
        <v/>
      </c>
      <c r="F16509" s="12">
        <f>IF($B16509="","",IF(ISNUMBER($B16509),HOUR($B16509)*2+MINUTE($B16509)/30,IFERROR(VALUE(LEFT($B16509,FIND(":",$B16509)-1))*2+VALUE(MID($B16509,FIND(":",$B16509)+1,2))/30,"")))</f>
        <v/>
      </c>
      <c r="G16509" s="12">
        <f>IF($E16509="","",IF(WEEKDAY($E16509,2)&lt;6,1,0))</f>
        <v/>
      </c>
      <c r="H16509" s="12">
        <f>IF(OR($E16509="",$F16509=""),"",IF(AND($G16509=1,$F16509&gt;='Working Hours'!$C$8,$F16509&lt;'Working Hours'!$C$9),1,0))</f>
        <v/>
      </c>
    </row>
    <row r="16510">
      <c r="A16510" s="11" t="n"/>
      <c r="B16510" s="11" t="n"/>
      <c r="C16510" s="11" t="n"/>
      <c r="E16510" s="12">
        <f>IF($A16510="","",IF(ISNUMBER($A16510),$A16510,IFERROR(DATEVALUE($A16510),"")))</f>
        <v/>
      </c>
      <c r="F16510" s="12">
        <f>IF($B16510="","",IF(ISNUMBER($B16510),HOUR($B16510)*2+MINUTE($B16510)/30,IFERROR(VALUE(LEFT($B16510,FIND(":",$B16510)-1))*2+VALUE(MID($B16510,FIND(":",$B16510)+1,2))/30,"")))</f>
        <v/>
      </c>
      <c r="G16510" s="12">
        <f>IF($E16510="","",IF(WEEKDAY($E16510,2)&lt;6,1,0))</f>
        <v/>
      </c>
      <c r="H16510" s="12">
        <f>IF(OR($E16510="",$F16510=""),"",IF(AND($G16510=1,$F16510&gt;='Working Hours'!$C$8,$F16510&lt;'Working Hours'!$C$9),1,0))</f>
        <v/>
      </c>
    </row>
    <row r="16511">
      <c r="A16511" s="11" t="n"/>
      <c r="B16511" s="11" t="n"/>
      <c r="C16511" s="11" t="n"/>
      <c r="E16511" s="12">
        <f>IF($A16511="","",IF(ISNUMBER($A16511),$A16511,IFERROR(DATEVALUE($A16511),"")))</f>
        <v/>
      </c>
      <c r="F16511" s="12">
        <f>IF($B16511="","",IF(ISNUMBER($B16511),HOUR($B16511)*2+MINUTE($B16511)/30,IFERROR(VALUE(LEFT($B16511,FIND(":",$B16511)-1))*2+VALUE(MID($B16511,FIND(":",$B16511)+1,2))/30,"")))</f>
        <v/>
      </c>
      <c r="G16511" s="12">
        <f>IF($E16511="","",IF(WEEKDAY($E16511,2)&lt;6,1,0))</f>
        <v/>
      </c>
      <c r="H16511" s="12">
        <f>IF(OR($E16511="",$F16511=""),"",IF(AND($G16511=1,$F16511&gt;='Working Hours'!$C$8,$F16511&lt;'Working Hours'!$C$9),1,0))</f>
        <v/>
      </c>
    </row>
    <row r="16512">
      <c r="A16512" s="11" t="n"/>
      <c r="B16512" s="11" t="n"/>
      <c r="C16512" s="11" t="n"/>
      <c r="E16512" s="12">
        <f>IF($A16512="","",IF(ISNUMBER($A16512),$A16512,IFERROR(DATEVALUE($A16512),"")))</f>
        <v/>
      </c>
      <c r="F16512" s="12">
        <f>IF($B16512="","",IF(ISNUMBER($B16512),HOUR($B16512)*2+MINUTE($B16512)/30,IFERROR(VALUE(LEFT($B16512,FIND(":",$B16512)-1))*2+VALUE(MID($B16512,FIND(":",$B16512)+1,2))/30,"")))</f>
        <v/>
      </c>
      <c r="G16512" s="12">
        <f>IF($E16512="","",IF(WEEKDAY($E16512,2)&lt;6,1,0))</f>
        <v/>
      </c>
      <c r="H16512" s="12">
        <f>IF(OR($E16512="",$F16512=""),"",IF(AND($G16512=1,$F16512&gt;='Working Hours'!$C$8,$F16512&lt;'Working Hours'!$C$9),1,0))</f>
        <v/>
      </c>
    </row>
    <row r="16513">
      <c r="A16513" s="11" t="n"/>
      <c r="B16513" s="11" t="n"/>
      <c r="C16513" s="11" t="n"/>
      <c r="E16513" s="12">
        <f>IF($A16513="","",IF(ISNUMBER($A16513),$A16513,IFERROR(DATEVALUE($A16513),"")))</f>
        <v/>
      </c>
      <c r="F16513" s="12">
        <f>IF($B16513="","",IF(ISNUMBER($B16513),HOUR($B16513)*2+MINUTE($B16513)/30,IFERROR(VALUE(LEFT($B16513,FIND(":",$B16513)-1))*2+VALUE(MID($B16513,FIND(":",$B16513)+1,2))/30,"")))</f>
        <v/>
      </c>
      <c r="G16513" s="12">
        <f>IF($E16513="","",IF(WEEKDAY($E16513,2)&lt;6,1,0))</f>
        <v/>
      </c>
      <c r="H16513" s="12">
        <f>IF(OR($E16513="",$F16513=""),"",IF(AND($G16513=1,$F16513&gt;='Working Hours'!$C$8,$F16513&lt;'Working Hours'!$C$9),1,0))</f>
        <v/>
      </c>
    </row>
    <row r="16514">
      <c r="A16514" s="11" t="n"/>
      <c r="B16514" s="11" t="n"/>
      <c r="C16514" s="11" t="n"/>
      <c r="E16514" s="12">
        <f>IF($A16514="","",IF(ISNUMBER($A16514),$A16514,IFERROR(DATEVALUE($A16514),"")))</f>
        <v/>
      </c>
      <c r="F16514" s="12">
        <f>IF($B16514="","",IF(ISNUMBER($B16514),HOUR($B16514)*2+MINUTE($B16514)/30,IFERROR(VALUE(LEFT($B16514,FIND(":",$B16514)-1))*2+VALUE(MID($B16514,FIND(":",$B16514)+1,2))/30,"")))</f>
        <v/>
      </c>
      <c r="G16514" s="12">
        <f>IF($E16514="","",IF(WEEKDAY($E16514,2)&lt;6,1,0))</f>
        <v/>
      </c>
      <c r="H16514" s="12">
        <f>IF(OR($E16514="",$F16514=""),"",IF(AND($G16514=1,$F16514&gt;='Working Hours'!$C$8,$F16514&lt;'Working Hours'!$C$9),1,0))</f>
        <v/>
      </c>
    </row>
    <row r="16515">
      <c r="A16515" s="11" t="n"/>
      <c r="B16515" s="11" t="n"/>
      <c r="C16515" s="11" t="n"/>
      <c r="E16515" s="12">
        <f>IF($A16515="","",IF(ISNUMBER($A16515),$A16515,IFERROR(DATEVALUE($A16515),"")))</f>
        <v/>
      </c>
      <c r="F16515" s="12">
        <f>IF($B16515="","",IF(ISNUMBER($B16515),HOUR($B16515)*2+MINUTE($B16515)/30,IFERROR(VALUE(LEFT($B16515,FIND(":",$B16515)-1))*2+VALUE(MID($B16515,FIND(":",$B16515)+1,2))/30,"")))</f>
        <v/>
      </c>
      <c r="G16515" s="12">
        <f>IF($E16515="","",IF(WEEKDAY($E16515,2)&lt;6,1,0))</f>
        <v/>
      </c>
      <c r="H16515" s="12">
        <f>IF(OR($E16515="",$F16515=""),"",IF(AND($G16515=1,$F16515&gt;='Working Hours'!$C$8,$F16515&lt;'Working Hours'!$C$9),1,0))</f>
        <v/>
      </c>
    </row>
    <row r="16516">
      <c r="A16516" s="11" t="n"/>
      <c r="B16516" s="11" t="n"/>
      <c r="C16516" s="11" t="n"/>
      <c r="E16516" s="12">
        <f>IF($A16516="","",IF(ISNUMBER($A16516),$A16516,IFERROR(DATEVALUE($A16516),"")))</f>
        <v/>
      </c>
      <c r="F16516" s="12">
        <f>IF($B16516="","",IF(ISNUMBER($B16516),HOUR($B16516)*2+MINUTE($B16516)/30,IFERROR(VALUE(LEFT($B16516,FIND(":",$B16516)-1))*2+VALUE(MID($B16516,FIND(":",$B16516)+1,2))/30,"")))</f>
        <v/>
      </c>
      <c r="G16516" s="12">
        <f>IF($E16516="","",IF(WEEKDAY($E16516,2)&lt;6,1,0))</f>
        <v/>
      </c>
      <c r="H16516" s="12">
        <f>IF(OR($E16516="",$F16516=""),"",IF(AND($G16516=1,$F16516&gt;='Working Hours'!$C$8,$F16516&lt;'Working Hours'!$C$9),1,0))</f>
        <v/>
      </c>
    </row>
    <row r="16517">
      <c r="A16517" s="11" t="n"/>
      <c r="B16517" s="11" t="n"/>
      <c r="C16517" s="11" t="n"/>
      <c r="E16517" s="12">
        <f>IF($A16517="","",IF(ISNUMBER($A16517),$A16517,IFERROR(DATEVALUE($A16517),"")))</f>
        <v/>
      </c>
      <c r="F16517" s="12">
        <f>IF($B16517="","",IF(ISNUMBER($B16517),HOUR($B16517)*2+MINUTE($B16517)/30,IFERROR(VALUE(LEFT($B16517,FIND(":",$B16517)-1))*2+VALUE(MID($B16517,FIND(":",$B16517)+1,2))/30,"")))</f>
        <v/>
      </c>
      <c r="G16517" s="12">
        <f>IF($E16517="","",IF(WEEKDAY($E16517,2)&lt;6,1,0))</f>
        <v/>
      </c>
      <c r="H16517" s="12">
        <f>IF(OR($E16517="",$F16517=""),"",IF(AND($G16517=1,$F16517&gt;='Working Hours'!$C$8,$F16517&lt;'Working Hours'!$C$9),1,0))</f>
        <v/>
      </c>
    </row>
    <row r="16518">
      <c r="A16518" s="11" t="n"/>
      <c r="B16518" s="11" t="n"/>
      <c r="C16518" s="11" t="n"/>
      <c r="E16518" s="12">
        <f>IF($A16518="","",IF(ISNUMBER($A16518),$A16518,IFERROR(DATEVALUE($A16518),"")))</f>
        <v/>
      </c>
      <c r="F16518" s="12">
        <f>IF($B16518="","",IF(ISNUMBER($B16518),HOUR($B16518)*2+MINUTE($B16518)/30,IFERROR(VALUE(LEFT($B16518,FIND(":",$B16518)-1))*2+VALUE(MID($B16518,FIND(":",$B16518)+1,2))/30,"")))</f>
        <v/>
      </c>
      <c r="G16518" s="12">
        <f>IF($E16518="","",IF(WEEKDAY($E16518,2)&lt;6,1,0))</f>
        <v/>
      </c>
      <c r="H16518" s="12">
        <f>IF(OR($E16518="",$F16518=""),"",IF(AND($G16518=1,$F16518&gt;='Working Hours'!$C$8,$F16518&lt;'Working Hours'!$C$9),1,0))</f>
        <v/>
      </c>
    </row>
    <row r="16519">
      <c r="A16519" s="11" t="n"/>
      <c r="B16519" s="11" t="n"/>
      <c r="C16519" s="11" t="n"/>
      <c r="E16519" s="12">
        <f>IF($A16519="","",IF(ISNUMBER($A16519),$A16519,IFERROR(DATEVALUE($A16519),"")))</f>
        <v/>
      </c>
      <c r="F16519" s="12">
        <f>IF($B16519="","",IF(ISNUMBER($B16519),HOUR($B16519)*2+MINUTE($B16519)/30,IFERROR(VALUE(LEFT($B16519,FIND(":",$B16519)-1))*2+VALUE(MID($B16519,FIND(":",$B16519)+1,2))/30,"")))</f>
        <v/>
      </c>
      <c r="G16519" s="12">
        <f>IF($E16519="","",IF(WEEKDAY($E16519,2)&lt;6,1,0))</f>
        <v/>
      </c>
      <c r="H16519" s="12">
        <f>IF(OR($E16519="",$F16519=""),"",IF(AND($G16519=1,$F16519&gt;='Working Hours'!$C$8,$F16519&lt;'Working Hours'!$C$9),1,0))</f>
        <v/>
      </c>
    </row>
    <row r="16520">
      <c r="A16520" s="11" t="n"/>
      <c r="B16520" s="11" t="n"/>
      <c r="C16520" s="11" t="n"/>
      <c r="E16520" s="12">
        <f>IF($A16520="","",IF(ISNUMBER($A16520),$A16520,IFERROR(DATEVALUE($A16520),"")))</f>
        <v/>
      </c>
      <c r="F16520" s="12">
        <f>IF($B16520="","",IF(ISNUMBER($B16520),HOUR($B16520)*2+MINUTE($B16520)/30,IFERROR(VALUE(LEFT($B16520,FIND(":",$B16520)-1))*2+VALUE(MID($B16520,FIND(":",$B16520)+1,2))/30,"")))</f>
        <v/>
      </c>
      <c r="G16520" s="12">
        <f>IF($E16520="","",IF(WEEKDAY($E16520,2)&lt;6,1,0))</f>
        <v/>
      </c>
      <c r="H16520" s="12">
        <f>IF(OR($E16520="",$F16520=""),"",IF(AND($G16520=1,$F16520&gt;='Working Hours'!$C$8,$F16520&lt;'Working Hours'!$C$9),1,0))</f>
        <v/>
      </c>
    </row>
    <row r="16521">
      <c r="A16521" s="11" t="n"/>
      <c r="B16521" s="11" t="n"/>
      <c r="C16521" s="11" t="n"/>
      <c r="E16521" s="12">
        <f>IF($A16521="","",IF(ISNUMBER($A16521),$A16521,IFERROR(DATEVALUE($A16521),"")))</f>
        <v/>
      </c>
      <c r="F16521" s="12">
        <f>IF($B16521="","",IF(ISNUMBER($B16521),HOUR($B16521)*2+MINUTE($B16521)/30,IFERROR(VALUE(LEFT($B16521,FIND(":",$B16521)-1))*2+VALUE(MID($B16521,FIND(":",$B16521)+1,2))/30,"")))</f>
        <v/>
      </c>
      <c r="G16521" s="12">
        <f>IF($E16521="","",IF(WEEKDAY($E16521,2)&lt;6,1,0))</f>
        <v/>
      </c>
      <c r="H16521" s="12">
        <f>IF(OR($E16521="",$F16521=""),"",IF(AND($G16521=1,$F16521&gt;='Working Hours'!$C$8,$F16521&lt;'Working Hours'!$C$9),1,0))</f>
        <v/>
      </c>
    </row>
    <row r="16522">
      <c r="A16522" s="11" t="n"/>
      <c r="B16522" s="11" t="n"/>
      <c r="C16522" s="11" t="n"/>
      <c r="E16522" s="12">
        <f>IF($A16522="","",IF(ISNUMBER($A16522),$A16522,IFERROR(DATEVALUE($A16522),"")))</f>
        <v/>
      </c>
      <c r="F16522" s="12">
        <f>IF($B16522="","",IF(ISNUMBER($B16522),HOUR($B16522)*2+MINUTE($B16522)/30,IFERROR(VALUE(LEFT($B16522,FIND(":",$B16522)-1))*2+VALUE(MID($B16522,FIND(":",$B16522)+1,2))/30,"")))</f>
        <v/>
      </c>
      <c r="G16522" s="12">
        <f>IF($E16522="","",IF(WEEKDAY($E16522,2)&lt;6,1,0))</f>
        <v/>
      </c>
      <c r="H16522" s="12">
        <f>IF(OR($E16522="",$F16522=""),"",IF(AND($G16522=1,$F16522&gt;='Working Hours'!$C$8,$F16522&lt;'Working Hours'!$C$9),1,0))</f>
        <v/>
      </c>
    </row>
    <row r="16523">
      <c r="A16523" s="11" t="n"/>
      <c r="B16523" s="11" t="n"/>
      <c r="C16523" s="11" t="n"/>
      <c r="E16523" s="12">
        <f>IF($A16523="","",IF(ISNUMBER($A16523),$A16523,IFERROR(DATEVALUE($A16523),"")))</f>
        <v/>
      </c>
      <c r="F16523" s="12">
        <f>IF($B16523="","",IF(ISNUMBER($B16523),HOUR($B16523)*2+MINUTE($B16523)/30,IFERROR(VALUE(LEFT($B16523,FIND(":",$B16523)-1))*2+VALUE(MID($B16523,FIND(":",$B16523)+1,2))/30,"")))</f>
        <v/>
      </c>
      <c r="G16523" s="12">
        <f>IF($E16523="","",IF(WEEKDAY($E16523,2)&lt;6,1,0))</f>
        <v/>
      </c>
      <c r="H16523" s="12">
        <f>IF(OR($E16523="",$F16523=""),"",IF(AND($G16523=1,$F16523&gt;='Working Hours'!$C$8,$F16523&lt;'Working Hours'!$C$9),1,0))</f>
        <v/>
      </c>
    </row>
    <row r="16524">
      <c r="A16524" s="11" t="n"/>
      <c r="B16524" s="11" t="n"/>
      <c r="C16524" s="11" t="n"/>
      <c r="E16524" s="12">
        <f>IF($A16524="","",IF(ISNUMBER($A16524),$A16524,IFERROR(DATEVALUE($A16524),"")))</f>
        <v/>
      </c>
      <c r="F16524" s="12">
        <f>IF($B16524="","",IF(ISNUMBER($B16524),HOUR($B16524)*2+MINUTE($B16524)/30,IFERROR(VALUE(LEFT($B16524,FIND(":",$B16524)-1))*2+VALUE(MID($B16524,FIND(":",$B16524)+1,2))/30,"")))</f>
        <v/>
      </c>
      <c r="G16524" s="12">
        <f>IF($E16524="","",IF(WEEKDAY($E16524,2)&lt;6,1,0))</f>
        <v/>
      </c>
      <c r="H16524" s="12">
        <f>IF(OR($E16524="",$F16524=""),"",IF(AND($G16524=1,$F16524&gt;='Working Hours'!$C$8,$F16524&lt;'Working Hours'!$C$9),1,0))</f>
        <v/>
      </c>
    </row>
    <row r="16525">
      <c r="A16525" s="11" t="n"/>
      <c r="B16525" s="11" t="n"/>
      <c r="C16525" s="11" t="n"/>
      <c r="E16525" s="12">
        <f>IF($A16525="","",IF(ISNUMBER($A16525),$A16525,IFERROR(DATEVALUE($A16525),"")))</f>
        <v/>
      </c>
      <c r="F16525" s="12">
        <f>IF($B16525="","",IF(ISNUMBER($B16525),HOUR($B16525)*2+MINUTE($B16525)/30,IFERROR(VALUE(LEFT($B16525,FIND(":",$B16525)-1))*2+VALUE(MID($B16525,FIND(":",$B16525)+1,2))/30,"")))</f>
        <v/>
      </c>
      <c r="G16525" s="12">
        <f>IF($E16525="","",IF(WEEKDAY($E16525,2)&lt;6,1,0))</f>
        <v/>
      </c>
      <c r="H16525" s="12">
        <f>IF(OR($E16525="",$F16525=""),"",IF(AND($G16525=1,$F16525&gt;='Working Hours'!$C$8,$F16525&lt;'Working Hours'!$C$9),1,0))</f>
        <v/>
      </c>
    </row>
    <row r="16526">
      <c r="A16526" s="11" t="n"/>
      <c r="B16526" s="11" t="n"/>
      <c r="C16526" s="11" t="n"/>
      <c r="E16526" s="12">
        <f>IF($A16526="","",IF(ISNUMBER($A16526),$A16526,IFERROR(DATEVALUE($A16526),"")))</f>
        <v/>
      </c>
      <c r="F16526" s="12">
        <f>IF($B16526="","",IF(ISNUMBER($B16526),HOUR($B16526)*2+MINUTE($B16526)/30,IFERROR(VALUE(LEFT($B16526,FIND(":",$B16526)-1))*2+VALUE(MID($B16526,FIND(":",$B16526)+1,2))/30,"")))</f>
        <v/>
      </c>
      <c r="G16526" s="12">
        <f>IF($E16526="","",IF(WEEKDAY($E16526,2)&lt;6,1,0))</f>
        <v/>
      </c>
      <c r="H16526" s="12">
        <f>IF(OR($E16526="",$F16526=""),"",IF(AND($G16526=1,$F16526&gt;='Working Hours'!$C$8,$F16526&lt;'Working Hours'!$C$9),1,0))</f>
        <v/>
      </c>
    </row>
    <row r="16527">
      <c r="A16527" s="11" t="n"/>
      <c r="B16527" s="11" t="n"/>
      <c r="C16527" s="11" t="n"/>
      <c r="E16527" s="12">
        <f>IF($A16527="","",IF(ISNUMBER($A16527),$A16527,IFERROR(DATEVALUE($A16527),"")))</f>
        <v/>
      </c>
      <c r="F16527" s="12">
        <f>IF($B16527="","",IF(ISNUMBER($B16527),HOUR($B16527)*2+MINUTE($B16527)/30,IFERROR(VALUE(LEFT($B16527,FIND(":",$B16527)-1))*2+VALUE(MID($B16527,FIND(":",$B16527)+1,2))/30,"")))</f>
        <v/>
      </c>
      <c r="G16527" s="12">
        <f>IF($E16527="","",IF(WEEKDAY($E16527,2)&lt;6,1,0))</f>
        <v/>
      </c>
      <c r="H16527" s="12">
        <f>IF(OR($E16527="",$F16527=""),"",IF(AND($G16527=1,$F16527&gt;='Working Hours'!$C$8,$F16527&lt;'Working Hours'!$C$9),1,0))</f>
        <v/>
      </c>
    </row>
    <row r="16528">
      <c r="A16528" s="11" t="n"/>
      <c r="B16528" s="11" t="n"/>
      <c r="C16528" s="11" t="n"/>
      <c r="E16528" s="12">
        <f>IF($A16528="","",IF(ISNUMBER($A16528),$A16528,IFERROR(DATEVALUE($A16528),"")))</f>
        <v/>
      </c>
      <c r="F16528" s="12">
        <f>IF($B16528="","",IF(ISNUMBER($B16528),HOUR($B16528)*2+MINUTE($B16528)/30,IFERROR(VALUE(LEFT($B16528,FIND(":",$B16528)-1))*2+VALUE(MID($B16528,FIND(":",$B16528)+1,2))/30,"")))</f>
        <v/>
      </c>
      <c r="G16528" s="12">
        <f>IF($E16528="","",IF(WEEKDAY($E16528,2)&lt;6,1,0))</f>
        <v/>
      </c>
      <c r="H16528" s="12">
        <f>IF(OR($E16528="",$F16528=""),"",IF(AND($G16528=1,$F16528&gt;='Working Hours'!$C$8,$F16528&lt;'Working Hours'!$C$9),1,0))</f>
        <v/>
      </c>
    </row>
    <row r="16529">
      <c r="A16529" s="11" t="n"/>
      <c r="B16529" s="11" t="n"/>
      <c r="C16529" s="11" t="n"/>
      <c r="E16529" s="12">
        <f>IF($A16529="","",IF(ISNUMBER($A16529),$A16529,IFERROR(DATEVALUE($A16529),"")))</f>
        <v/>
      </c>
      <c r="F16529" s="12">
        <f>IF($B16529="","",IF(ISNUMBER($B16529),HOUR($B16529)*2+MINUTE($B16529)/30,IFERROR(VALUE(LEFT($B16529,FIND(":",$B16529)-1))*2+VALUE(MID($B16529,FIND(":",$B16529)+1,2))/30,"")))</f>
        <v/>
      </c>
      <c r="G16529" s="12">
        <f>IF($E16529="","",IF(WEEKDAY($E16529,2)&lt;6,1,0))</f>
        <v/>
      </c>
      <c r="H16529" s="12">
        <f>IF(OR($E16529="",$F16529=""),"",IF(AND($G16529=1,$F16529&gt;='Working Hours'!$C$8,$F16529&lt;'Working Hours'!$C$9),1,0))</f>
        <v/>
      </c>
    </row>
    <row r="16530">
      <c r="A16530" s="11" t="n"/>
      <c r="B16530" s="11" t="n"/>
      <c r="C16530" s="11" t="n"/>
      <c r="E16530" s="12">
        <f>IF($A16530="","",IF(ISNUMBER($A16530),$A16530,IFERROR(DATEVALUE($A16530),"")))</f>
        <v/>
      </c>
      <c r="F16530" s="12">
        <f>IF($B16530="","",IF(ISNUMBER($B16530),HOUR($B16530)*2+MINUTE($B16530)/30,IFERROR(VALUE(LEFT($B16530,FIND(":",$B16530)-1))*2+VALUE(MID($B16530,FIND(":",$B16530)+1,2))/30,"")))</f>
        <v/>
      </c>
      <c r="G16530" s="12">
        <f>IF($E16530="","",IF(WEEKDAY($E16530,2)&lt;6,1,0))</f>
        <v/>
      </c>
      <c r="H16530" s="12">
        <f>IF(OR($E16530="",$F16530=""),"",IF(AND($G16530=1,$F16530&gt;='Working Hours'!$C$8,$F16530&lt;'Working Hours'!$C$9),1,0))</f>
        <v/>
      </c>
    </row>
    <row r="16531">
      <c r="A16531" s="11" t="n"/>
      <c r="B16531" s="11" t="n"/>
      <c r="C16531" s="11" t="n"/>
      <c r="E16531" s="12">
        <f>IF($A16531="","",IF(ISNUMBER($A16531),$A16531,IFERROR(DATEVALUE($A16531),"")))</f>
        <v/>
      </c>
      <c r="F16531" s="12">
        <f>IF($B16531="","",IF(ISNUMBER($B16531),HOUR($B16531)*2+MINUTE($B16531)/30,IFERROR(VALUE(LEFT($B16531,FIND(":",$B16531)-1))*2+VALUE(MID($B16531,FIND(":",$B16531)+1,2))/30,"")))</f>
        <v/>
      </c>
      <c r="G16531" s="12">
        <f>IF($E16531="","",IF(WEEKDAY($E16531,2)&lt;6,1,0))</f>
        <v/>
      </c>
      <c r="H16531" s="12">
        <f>IF(OR($E16531="",$F16531=""),"",IF(AND($G16531=1,$F16531&gt;='Working Hours'!$C$8,$F16531&lt;'Working Hours'!$C$9),1,0))</f>
        <v/>
      </c>
    </row>
    <row r="16532">
      <c r="A16532" s="11" t="n"/>
      <c r="B16532" s="11" t="n"/>
      <c r="C16532" s="11" t="n"/>
      <c r="E16532" s="12">
        <f>IF($A16532="","",IF(ISNUMBER($A16532),$A16532,IFERROR(DATEVALUE($A16532),"")))</f>
        <v/>
      </c>
      <c r="F16532" s="12">
        <f>IF($B16532="","",IF(ISNUMBER($B16532),HOUR($B16532)*2+MINUTE($B16532)/30,IFERROR(VALUE(LEFT($B16532,FIND(":",$B16532)-1))*2+VALUE(MID($B16532,FIND(":",$B16532)+1,2))/30,"")))</f>
        <v/>
      </c>
      <c r="G16532" s="12">
        <f>IF($E16532="","",IF(WEEKDAY($E16532,2)&lt;6,1,0))</f>
        <v/>
      </c>
      <c r="H16532" s="12">
        <f>IF(OR($E16532="",$F16532=""),"",IF(AND($G16532=1,$F16532&gt;='Working Hours'!$C$8,$F16532&lt;'Working Hours'!$C$9),1,0))</f>
        <v/>
      </c>
    </row>
    <row r="16533">
      <c r="A16533" s="11" t="n"/>
      <c r="B16533" s="11" t="n"/>
      <c r="C16533" s="11" t="n"/>
      <c r="E16533" s="12">
        <f>IF($A16533="","",IF(ISNUMBER($A16533),$A16533,IFERROR(DATEVALUE($A16533),"")))</f>
        <v/>
      </c>
      <c r="F16533" s="12">
        <f>IF($B16533="","",IF(ISNUMBER($B16533),HOUR($B16533)*2+MINUTE($B16533)/30,IFERROR(VALUE(LEFT($B16533,FIND(":",$B16533)-1))*2+VALUE(MID($B16533,FIND(":",$B16533)+1,2))/30,"")))</f>
        <v/>
      </c>
      <c r="G16533" s="12">
        <f>IF($E16533="","",IF(WEEKDAY($E16533,2)&lt;6,1,0))</f>
        <v/>
      </c>
      <c r="H16533" s="12">
        <f>IF(OR($E16533="",$F16533=""),"",IF(AND($G16533=1,$F16533&gt;='Working Hours'!$C$8,$F16533&lt;'Working Hours'!$C$9),1,0))</f>
        <v/>
      </c>
    </row>
    <row r="16534">
      <c r="A16534" s="11" t="n"/>
      <c r="B16534" s="11" t="n"/>
      <c r="C16534" s="11" t="n"/>
      <c r="E16534" s="12">
        <f>IF($A16534="","",IF(ISNUMBER($A16534),$A16534,IFERROR(DATEVALUE($A16534),"")))</f>
        <v/>
      </c>
      <c r="F16534" s="12">
        <f>IF($B16534="","",IF(ISNUMBER($B16534),HOUR($B16534)*2+MINUTE($B16534)/30,IFERROR(VALUE(LEFT($B16534,FIND(":",$B16534)-1))*2+VALUE(MID($B16534,FIND(":",$B16534)+1,2))/30,"")))</f>
        <v/>
      </c>
      <c r="G16534" s="12">
        <f>IF($E16534="","",IF(WEEKDAY($E16534,2)&lt;6,1,0))</f>
        <v/>
      </c>
      <c r="H16534" s="12">
        <f>IF(OR($E16534="",$F16534=""),"",IF(AND($G16534=1,$F16534&gt;='Working Hours'!$C$8,$F16534&lt;'Working Hours'!$C$9),1,0))</f>
        <v/>
      </c>
    </row>
    <row r="16535">
      <c r="A16535" s="11" t="n"/>
      <c r="B16535" s="11" t="n"/>
      <c r="C16535" s="11" t="n"/>
      <c r="E16535" s="12">
        <f>IF($A16535="","",IF(ISNUMBER($A16535),$A16535,IFERROR(DATEVALUE($A16535),"")))</f>
        <v/>
      </c>
      <c r="F16535" s="12">
        <f>IF($B16535="","",IF(ISNUMBER($B16535),HOUR($B16535)*2+MINUTE($B16535)/30,IFERROR(VALUE(LEFT($B16535,FIND(":",$B16535)-1))*2+VALUE(MID($B16535,FIND(":",$B16535)+1,2))/30,"")))</f>
        <v/>
      </c>
      <c r="G16535" s="12">
        <f>IF($E16535="","",IF(WEEKDAY($E16535,2)&lt;6,1,0))</f>
        <v/>
      </c>
      <c r="H16535" s="12">
        <f>IF(OR($E16535="",$F16535=""),"",IF(AND($G16535=1,$F16535&gt;='Working Hours'!$C$8,$F16535&lt;'Working Hours'!$C$9),1,0))</f>
        <v/>
      </c>
    </row>
    <row r="16536">
      <c r="A16536" s="11" t="n"/>
      <c r="B16536" s="11" t="n"/>
      <c r="C16536" s="11" t="n"/>
      <c r="E16536" s="12">
        <f>IF($A16536="","",IF(ISNUMBER($A16536),$A16536,IFERROR(DATEVALUE($A16536),"")))</f>
        <v/>
      </c>
      <c r="F16536" s="12">
        <f>IF($B16536="","",IF(ISNUMBER($B16536),HOUR($B16536)*2+MINUTE($B16536)/30,IFERROR(VALUE(LEFT($B16536,FIND(":",$B16536)-1))*2+VALUE(MID($B16536,FIND(":",$B16536)+1,2))/30,"")))</f>
        <v/>
      </c>
      <c r="G16536" s="12">
        <f>IF($E16536="","",IF(WEEKDAY($E16536,2)&lt;6,1,0))</f>
        <v/>
      </c>
      <c r="H16536" s="12">
        <f>IF(OR($E16536="",$F16536=""),"",IF(AND($G16536=1,$F16536&gt;='Working Hours'!$C$8,$F16536&lt;'Working Hours'!$C$9),1,0))</f>
        <v/>
      </c>
    </row>
    <row r="16537">
      <c r="A16537" s="11" t="n"/>
      <c r="B16537" s="11" t="n"/>
      <c r="C16537" s="11" t="n"/>
      <c r="E16537" s="12">
        <f>IF($A16537="","",IF(ISNUMBER($A16537),$A16537,IFERROR(DATEVALUE($A16537),"")))</f>
        <v/>
      </c>
      <c r="F16537" s="12">
        <f>IF($B16537="","",IF(ISNUMBER($B16537),HOUR($B16537)*2+MINUTE($B16537)/30,IFERROR(VALUE(LEFT($B16537,FIND(":",$B16537)-1))*2+VALUE(MID($B16537,FIND(":",$B16537)+1,2))/30,"")))</f>
        <v/>
      </c>
      <c r="G16537" s="12">
        <f>IF($E16537="","",IF(WEEKDAY($E16537,2)&lt;6,1,0))</f>
        <v/>
      </c>
      <c r="H16537" s="12">
        <f>IF(OR($E16537="",$F16537=""),"",IF(AND($G16537=1,$F16537&gt;='Working Hours'!$C$8,$F16537&lt;'Working Hours'!$C$9),1,0))</f>
        <v/>
      </c>
    </row>
    <row r="16538">
      <c r="A16538" s="11" t="n"/>
      <c r="B16538" s="11" t="n"/>
      <c r="C16538" s="11" t="n"/>
      <c r="E16538" s="12">
        <f>IF($A16538="","",IF(ISNUMBER($A16538),$A16538,IFERROR(DATEVALUE($A16538),"")))</f>
        <v/>
      </c>
      <c r="F16538" s="12">
        <f>IF($B16538="","",IF(ISNUMBER($B16538),HOUR($B16538)*2+MINUTE($B16538)/30,IFERROR(VALUE(LEFT($B16538,FIND(":",$B16538)-1))*2+VALUE(MID($B16538,FIND(":",$B16538)+1,2))/30,"")))</f>
        <v/>
      </c>
      <c r="G16538" s="12">
        <f>IF($E16538="","",IF(WEEKDAY($E16538,2)&lt;6,1,0))</f>
        <v/>
      </c>
      <c r="H16538" s="12">
        <f>IF(OR($E16538="",$F16538=""),"",IF(AND($G16538=1,$F16538&gt;='Working Hours'!$C$8,$F16538&lt;'Working Hours'!$C$9),1,0))</f>
        <v/>
      </c>
    </row>
    <row r="16539">
      <c r="A16539" s="11" t="n"/>
      <c r="B16539" s="11" t="n"/>
      <c r="C16539" s="11" t="n"/>
      <c r="E16539" s="12">
        <f>IF($A16539="","",IF(ISNUMBER($A16539),$A16539,IFERROR(DATEVALUE($A16539),"")))</f>
        <v/>
      </c>
      <c r="F16539" s="12">
        <f>IF($B16539="","",IF(ISNUMBER($B16539),HOUR($B16539)*2+MINUTE($B16539)/30,IFERROR(VALUE(LEFT($B16539,FIND(":",$B16539)-1))*2+VALUE(MID($B16539,FIND(":",$B16539)+1,2))/30,"")))</f>
        <v/>
      </c>
      <c r="G16539" s="12">
        <f>IF($E16539="","",IF(WEEKDAY($E16539,2)&lt;6,1,0))</f>
        <v/>
      </c>
      <c r="H16539" s="12">
        <f>IF(OR($E16539="",$F16539=""),"",IF(AND($G16539=1,$F16539&gt;='Working Hours'!$C$8,$F16539&lt;'Working Hours'!$C$9),1,0))</f>
        <v/>
      </c>
    </row>
    <row r="16540">
      <c r="A16540" s="11" t="n"/>
      <c r="B16540" s="11" t="n"/>
      <c r="C16540" s="11" t="n"/>
      <c r="E16540" s="12">
        <f>IF($A16540="","",IF(ISNUMBER($A16540),$A16540,IFERROR(DATEVALUE($A16540),"")))</f>
        <v/>
      </c>
      <c r="F16540" s="12">
        <f>IF($B16540="","",IF(ISNUMBER($B16540),HOUR($B16540)*2+MINUTE($B16540)/30,IFERROR(VALUE(LEFT($B16540,FIND(":",$B16540)-1))*2+VALUE(MID($B16540,FIND(":",$B16540)+1,2))/30,"")))</f>
        <v/>
      </c>
      <c r="G16540" s="12">
        <f>IF($E16540="","",IF(WEEKDAY($E16540,2)&lt;6,1,0))</f>
        <v/>
      </c>
      <c r="H16540" s="12">
        <f>IF(OR($E16540="",$F16540=""),"",IF(AND($G16540=1,$F16540&gt;='Working Hours'!$C$8,$F16540&lt;'Working Hours'!$C$9),1,0))</f>
        <v/>
      </c>
    </row>
    <row r="16541">
      <c r="A16541" s="11" t="n"/>
      <c r="B16541" s="11" t="n"/>
      <c r="C16541" s="11" t="n"/>
      <c r="E16541" s="12">
        <f>IF($A16541="","",IF(ISNUMBER($A16541),$A16541,IFERROR(DATEVALUE($A16541),"")))</f>
        <v/>
      </c>
      <c r="F16541" s="12">
        <f>IF($B16541="","",IF(ISNUMBER($B16541),HOUR($B16541)*2+MINUTE($B16541)/30,IFERROR(VALUE(LEFT($B16541,FIND(":",$B16541)-1))*2+VALUE(MID($B16541,FIND(":",$B16541)+1,2))/30,"")))</f>
        <v/>
      </c>
      <c r="G16541" s="12">
        <f>IF($E16541="","",IF(WEEKDAY($E16541,2)&lt;6,1,0))</f>
        <v/>
      </c>
      <c r="H16541" s="12">
        <f>IF(OR($E16541="",$F16541=""),"",IF(AND($G16541=1,$F16541&gt;='Working Hours'!$C$8,$F16541&lt;'Working Hours'!$C$9),1,0))</f>
        <v/>
      </c>
    </row>
    <row r="16542">
      <c r="A16542" s="11" t="n"/>
      <c r="B16542" s="11" t="n"/>
      <c r="C16542" s="11" t="n"/>
      <c r="E16542" s="12">
        <f>IF($A16542="","",IF(ISNUMBER($A16542),$A16542,IFERROR(DATEVALUE($A16542),"")))</f>
        <v/>
      </c>
      <c r="F16542" s="12">
        <f>IF($B16542="","",IF(ISNUMBER($B16542),HOUR($B16542)*2+MINUTE($B16542)/30,IFERROR(VALUE(LEFT($B16542,FIND(":",$B16542)-1))*2+VALUE(MID($B16542,FIND(":",$B16542)+1,2))/30,"")))</f>
        <v/>
      </c>
      <c r="G16542" s="12">
        <f>IF($E16542="","",IF(WEEKDAY($E16542,2)&lt;6,1,0))</f>
        <v/>
      </c>
      <c r="H16542" s="12">
        <f>IF(OR($E16542="",$F16542=""),"",IF(AND($G16542=1,$F16542&gt;='Working Hours'!$C$8,$F16542&lt;'Working Hours'!$C$9),1,0))</f>
        <v/>
      </c>
    </row>
    <row r="16543">
      <c r="A16543" s="11" t="n"/>
      <c r="B16543" s="11" t="n"/>
      <c r="C16543" s="11" t="n"/>
      <c r="E16543" s="12">
        <f>IF($A16543="","",IF(ISNUMBER($A16543),$A16543,IFERROR(DATEVALUE($A16543),"")))</f>
        <v/>
      </c>
      <c r="F16543" s="12">
        <f>IF($B16543="","",IF(ISNUMBER($B16543),HOUR($B16543)*2+MINUTE($B16543)/30,IFERROR(VALUE(LEFT($B16543,FIND(":",$B16543)-1))*2+VALUE(MID($B16543,FIND(":",$B16543)+1,2))/30,"")))</f>
        <v/>
      </c>
      <c r="G16543" s="12">
        <f>IF($E16543="","",IF(WEEKDAY($E16543,2)&lt;6,1,0))</f>
        <v/>
      </c>
      <c r="H16543" s="12">
        <f>IF(OR($E16543="",$F16543=""),"",IF(AND($G16543=1,$F16543&gt;='Working Hours'!$C$8,$F16543&lt;'Working Hours'!$C$9),1,0))</f>
        <v/>
      </c>
    </row>
    <row r="16544">
      <c r="A16544" s="11" t="n"/>
      <c r="B16544" s="11" t="n"/>
      <c r="C16544" s="11" t="n"/>
      <c r="E16544" s="12">
        <f>IF($A16544="","",IF(ISNUMBER($A16544),$A16544,IFERROR(DATEVALUE($A16544),"")))</f>
        <v/>
      </c>
      <c r="F16544" s="12">
        <f>IF($B16544="","",IF(ISNUMBER($B16544),HOUR($B16544)*2+MINUTE($B16544)/30,IFERROR(VALUE(LEFT($B16544,FIND(":",$B16544)-1))*2+VALUE(MID($B16544,FIND(":",$B16544)+1,2))/30,"")))</f>
        <v/>
      </c>
      <c r="G16544" s="12">
        <f>IF($E16544="","",IF(WEEKDAY($E16544,2)&lt;6,1,0))</f>
        <v/>
      </c>
      <c r="H16544" s="12">
        <f>IF(OR($E16544="",$F16544=""),"",IF(AND($G16544=1,$F16544&gt;='Working Hours'!$C$8,$F16544&lt;'Working Hours'!$C$9),1,0))</f>
        <v/>
      </c>
    </row>
    <row r="16545">
      <c r="A16545" s="11" t="n"/>
      <c r="B16545" s="11" t="n"/>
      <c r="C16545" s="11" t="n"/>
      <c r="E16545" s="12">
        <f>IF($A16545="","",IF(ISNUMBER($A16545),$A16545,IFERROR(DATEVALUE($A16545),"")))</f>
        <v/>
      </c>
      <c r="F16545" s="12">
        <f>IF($B16545="","",IF(ISNUMBER($B16545),HOUR($B16545)*2+MINUTE($B16545)/30,IFERROR(VALUE(LEFT($B16545,FIND(":",$B16545)-1))*2+VALUE(MID($B16545,FIND(":",$B16545)+1,2))/30,"")))</f>
        <v/>
      </c>
      <c r="G16545" s="12">
        <f>IF($E16545="","",IF(WEEKDAY($E16545,2)&lt;6,1,0))</f>
        <v/>
      </c>
      <c r="H16545" s="12">
        <f>IF(OR($E16545="",$F16545=""),"",IF(AND($G16545=1,$F16545&gt;='Working Hours'!$C$8,$F16545&lt;'Working Hours'!$C$9),1,0))</f>
        <v/>
      </c>
    </row>
    <row r="16546">
      <c r="A16546" s="11" t="n"/>
      <c r="B16546" s="11" t="n"/>
      <c r="C16546" s="11" t="n"/>
      <c r="E16546" s="12">
        <f>IF($A16546="","",IF(ISNUMBER($A16546),$A16546,IFERROR(DATEVALUE($A16546),"")))</f>
        <v/>
      </c>
      <c r="F16546" s="12">
        <f>IF($B16546="","",IF(ISNUMBER($B16546),HOUR($B16546)*2+MINUTE($B16546)/30,IFERROR(VALUE(LEFT($B16546,FIND(":",$B16546)-1))*2+VALUE(MID($B16546,FIND(":",$B16546)+1,2))/30,"")))</f>
        <v/>
      </c>
      <c r="G16546" s="12">
        <f>IF($E16546="","",IF(WEEKDAY($E16546,2)&lt;6,1,0))</f>
        <v/>
      </c>
      <c r="H16546" s="12">
        <f>IF(OR($E16546="",$F16546=""),"",IF(AND($G16546=1,$F16546&gt;='Working Hours'!$C$8,$F16546&lt;'Working Hours'!$C$9),1,0))</f>
        <v/>
      </c>
    </row>
    <row r="16547">
      <c r="A16547" s="11" t="n"/>
      <c r="B16547" s="11" t="n"/>
      <c r="C16547" s="11" t="n"/>
      <c r="E16547" s="12">
        <f>IF($A16547="","",IF(ISNUMBER($A16547),$A16547,IFERROR(DATEVALUE($A16547),"")))</f>
        <v/>
      </c>
      <c r="F16547" s="12">
        <f>IF($B16547="","",IF(ISNUMBER($B16547),HOUR($B16547)*2+MINUTE($B16547)/30,IFERROR(VALUE(LEFT($B16547,FIND(":",$B16547)-1))*2+VALUE(MID($B16547,FIND(":",$B16547)+1,2))/30,"")))</f>
        <v/>
      </c>
      <c r="G16547" s="12">
        <f>IF($E16547="","",IF(WEEKDAY($E16547,2)&lt;6,1,0))</f>
        <v/>
      </c>
      <c r="H16547" s="12">
        <f>IF(OR($E16547="",$F16547=""),"",IF(AND($G16547=1,$F16547&gt;='Working Hours'!$C$8,$F16547&lt;'Working Hours'!$C$9),1,0))</f>
        <v/>
      </c>
    </row>
    <row r="16548">
      <c r="A16548" s="11" t="n"/>
      <c r="B16548" s="11" t="n"/>
      <c r="C16548" s="11" t="n"/>
      <c r="E16548" s="12">
        <f>IF($A16548="","",IF(ISNUMBER($A16548),$A16548,IFERROR(DATEVALUE($A16548),"")))</f>
        <v/>
      </c>
      <c r="F16548" s="12">
        <f>IF($B16548="","",IF(ISNUMBER($B16548),HOUR($B16548)*2+MINUTE($B16548)/30,IFERROR(VALUE(LEFT($B16548,FIND(":",$B16548)-1))*2+VALUE(MID($B16548,FIND(":",$B16548)+1,2))/30,"")))</f>
        <v/>
      </c>
      <c r="G16548" s="12">
        <f>IF($E16548="","",IF(WEEKDAY($E16548,2)&lt;6,1,0))</f>
        <v/>
      </c>
      <c r="H16548" s="12">
        <f>IF(OR($E16548="",$F16548=""),"",IF(AND($G16548=1,$F16548&gt;='Working Hours'!$C$8,$F16548&lt;'Working Hours'!$C$9),1,0))</f>
        <v/>
      </c>
    </row>
    <row r="16549">
      <c r="A16549" s="11" t="n"/>
      <c r="B16549" s="11" t="n"/>
      <c r="C16549" s="11" t="n"/>
      <c r="E16549" s="12">
        <f>IF($A16549="","",IF(ISNUMBER($A16549),$A16549,IFERROR(DATEVALUE($A16549),"")))</f>
        <v/>
      </c>
      <c r="F16549" s="12">
        <f>IF($B16549="","",IF(ISNUMBER($B16549),HOUR($B16549)*2+MINUTE($B16549)/30,IFERROR(VALUE(LEFT($B16549,FIND(":",$B16549)-1))*2+VALUE(MID($B16549,FIND(":",$B16549)+1,2))/30,"")))</f>
        <v/>
      </c>
      <c r="G16549" s="12">
        <f>IF($E16549="","",IF(WEEKDAY($E16549,2)&lt;6,1,0))</f>
        <v/>
      </c>
      <c r="H16549" s="12">
        <f>IF(OR($E16549="",$F16549=""),"",IF(AND($G16549=1,$F16549&gt;='Working Hours'!$C$8,$F16549&lt;'Working Hours'!$C$9),1,0))</f>
        <v/>
      </c>
    </row>
    <row r="16550">
      <c r="A16550" s="11" t="n"/>
      <c r="B16550" s="11" t="n"/>
      <c r="C16550" s="11" t="n"/>
      <c r="E16550" s="12">
        <f>IF($A16550="","",IF(ISNUMBER($A16550),$A16550,IFERROR(DATEVALUE($A16550),"")))</f>
        <v/>
      </c>
      <c r="F16550" s="12">
        <f>IF($B16550="","",IF(ISNUMBER($B16550),HOUR($B16550)*2+MINUTE($B16550)/30,IFERROR(VALUE(LEFT($B16550,FIND(":",$B16550)-1))*2+VALUE(MID($B16550,FIND(":",$B16550)+1,2))/30,"")))</f>
        <v/>
      </c>
      <c r="G16550" s="12">
        <f>IF($E16550="","",IF(WEEKDAY($E16550,2)&lt;6,1,0))</f>
        <v/>
      </c>
      <c r="H16550" s="12">
        <f>IF(OR($E16550="",$F16550=""),"",IF(AND($G16550=1,$F16550&gt;='Working Hours'!$C$8,$F16550&lt;'Working Hours'!$C$9),1,0))</f>
        <v/>
      </c>
    </row>
    <row r="16551">
      <c r="A16551" s="11" t="n"/>
      <c r="B16551" s="11" t="n"/>
      <c r="C16551" s="11" t="n"/>
      <c r="E16551" s="12">
        <f>IF($A16551="","",IF(ISNUMBER($A16551),$A16551,IFERROR(DATEVALUE($A16551),"")))</f>
        <v/>
      </c>
      <c r="F16551" s="12">
        <f>IF($B16551="","",IF(ISNUMBER($B16551),HOUR($B16551)*2+MINUTE($B16551)/30,IFERROR(VALUE(LEFT($B16551,FIND(":",$B16551)-1))*2+VALUE(MID($B16551,FIND(":",$B16551)+1,2))/30,"")))</f>
        <v/>
      </c>
      <c r="G16551" s="12">
        <f>IF($E16551="","",IF(WEEKDAY($E16551,2)&lt;6,1,0))</f>
        <v/>
      </c>
      <c r="H16551" s="12">
        <f>IF(OR($E16551="",$F16551=""),"",IF(AND($G16551=1,$F16551&gt;='Working Hours'!$C$8,$F16551&lt;'Working Hours'!$C$9),1,0))</f>
        <v/>
      </c>
    </row>
    <row r="16552">
      <c r="A16552" s="11" t="n"/>
      <c r="B16552" s="11" t="n"/>
      <c r="C16552" s="11" t="n"/>
      <c r="E16552" s="12">
        <f>IF($A16552="","",IF(ISNUMBER($A16552),$A16552,IFERROR(DATEVALUE($A16552),"")))</f>
        <v/>
      </c>
      <c r="F16552" s="12">
        <f>IF($B16552="","",IF(ISNUMBER($B16552),HOUR($B16552)*2+MINUTE($B16552)/30,IFERROR(VALUE(LEFT($B16552,FIND(":",$B16552)-1))*2+VALUE(MID($B16552,FIND(":",$B16552)+1,2))/30,"")))</f>
        <v/>
      </c>
      <c r="G16552" s="12">
        <f>IF($E16552="","",IF(WEEKDAY($E16552,2)&lt;6,1,0))</f>
        <v/>
      </c>
      <c r="H16552" s="12">
        <f>IF(OR($E16552="",$F16552=""),"",IF(AND($G16552=1,$F16552&gt;='Working Hours'!$C$8,$F16552&lt;'Working Hours'!$C$9),1,0))</f>
        <v/>
      </c>
    </row>
    <row r="16553">
      <c r="A16553" s="11" t="n"/>
      <c r="B16553" s="11" t="n"/>
      <c r="C16553" s="11" t="n"/>
      <c r="E16553" s="12">
        <f>IF($A16553="","",IF(ISNUMBER($A16553),$A16553,IFERROR(DATEVALUE($A16553),"")))</f>
        <v/>
      </c>
      <c r="F16553" s="12">
        <f>IF($B16553="","",IF(ISNUMBER($B16553),HOUR($B16553)*2+MINUTE($B16553)/30,IFERROR(VALUE(LEFT($B16553,FIND(":",$B16553)-1))*2+VALUE(MID($B16553,FIND(":",$B16553)+1,2))/30,"")))</f>
        <v/>
      </c>
      <c r="G16553" s="12">
        <f>IF($E16553="","",IF(WEEKDAY($E16553,2)&lt;6,1,0))</f>
        <v/>
      </c>
      <c r="H16553" s="12">
        <f>IF(OR($E16553="",$F16553=""),"",IF(AND($G16553=1,$F16553&gt;='Working Hours'!$C$8,$F16553&lt;'Working Hours'!$C$9),1,0))</f>
        <v/>
      </c>
    </row>
    <row r="16554">
      <c r="A16554" s="11" t="n"/>
      <c r="B16554" s="11" t="n"/>
      <c r="C16554" s="11" t="n"/>
      <c r="E16554" s="12">
        <f>IF($A16554="","",IF(ISNUMBER($A16554),$A16554,IFERROR(DATEVALUE($A16554),"")))</f>
        <v/>
      </c>
      <c r="F16554" s="12">
        <f>IF($B16554="","",IF(ISNUMBER($B16554),HOUR($B16554)*2+MINUTE($B16554)/30,IFERROR(VALUE(LEFT($B16554,FIND(":",$B16554)-1))*2+VALUE(MID($B16554,FIND(":",$B16554)+1,2))/30,"")))</f>
        <v/>
      </c>
      <c r="G16554" s="12">
        <f>IF($E16554="","",IF(WEEKDAY($E16554,2)&lt;6,1,0))</f>
        <v/>
      </c>
      <c r="H16554" s="12">
        <f>IF(OR($E16554="",$F16554=""),"",IF(AND($G16554=1,$F16554&gt;='Working Hours'!$C$8,$F16554&lt;'Working Hours'!$C$9),1,0))</f>
        <v/>
      </c>
    </row>
    <row r="16555">
      <c r="A16555" s="11" t="n"/>
      <c r="B16555" s="11" t="n"/>
      <c r="C16555" s="11" t="n"/>
      <c r="E16555" s="12">
        <f>IF($A16555="","",IF(ISNUMBER($A16555),$A16555,IFERROR(DATEVALUE($A16555),"")))</f>
        <v/>
      </c>
      <c r="F16555" s="12">
        <f>IF($B16555="","",IF(ISNUMBER($B16555),HOUR($B16555)*2+MINUTE($B16555)/30,IFERROR(VALUE(LEFT($B16555,FIND(":",$B16555)-1))*2+VALUE(MID($B16555,FIND(":",$B16555)+1,2))/30,"")))</f>
        <v/>
      </c>
      <c r="G16555" s="12">
        <f>IF($E16555="","",IF(WEEKDAY($E16555,2)&lt;6,1,0))</f>
        <v/>
      </c>
      <c r="H16555" s="12">
        <f>IF(OR($E16555="",$F16555=""),"",IF(AND($G16555=1,$F16555&gt;='Working Hours'!$C$8,$F16555&lt;'Working Hours'!$C$9),1,0))</f>
        <v/>
      </c>
    </row>
    <row r="16556">
      <c r="A16556" s="11" t="n"/>
      <c r="B16556" s="11" t="n"/>
      <c r="C16556" s="11" t="n"/>
      <c r="E16556" s="12">
        <f>IF($A16556="","",IF(ISNUMBER($A16556),$A16556,IFERROR(DATEVALUE($A16556),"")))</f>
        <v/>
      </c>
      <c r="F16556" s="12">
        <f>IF($B16556="","",IF(ISNUMBER($B16556),HOUR($B16556)*2+MINUTE($B16556)/30,IFERROR(VALUE(LEFT($B16556,FIND(":",$B16556)-1))*2+VALUE(MID($B16556,FIND(":",$B16556)+1,2))/30,"")))</f>
        <v/>
      </c>
      <c r="G16556" s="12">
        <f>IF($E16556="","",IF(WEEKDAY($E16556,2)&lt;6,1,0))</f>
        <v/>
      </c>
      <c r="H16556" s="12">
        <f>IF(OR($E16556="",$F16556=""),"",IF(AND($G16556=1,$F16556&gt;='Working Hours'!$C$8,$F16556&lt;'Working Hours'!$C$9),1,0))</f>
        <v/>
      </c>
    </row>
    <row r="16557">
      <c r="A16557" s="11" t="n"/>
      <c r="B16557" s="11" t="n"/>
      <c r="C16557" s="11" t="n"/>
      <c r="E16557" s="12">
        <f>IF($A16557="","",IF(ISNUMBER($A16557),$A16557,IFERROR(DATEVALUE($A16557),"")))</f>
        <v/>
      </c>
      <c r="F16557" s="12">
        <f>IF($B16557="","",IF(ISNUMBER($B16557),HOUR($B16557)*2+MINUTE($B16557)/30,IFERROR(VALUE(LEFT($B16557,FIND(":",$B16557)-1))*2+VALUE(MID($B16557,FIND(":",$B16557)+1,2))/30,"")))</f>
        <v/>
      </c>
      <c r="G16557" s="12">
        <f>IF($E16557="","",IF(WEEKDAY($E16557,2)&lt;6,1,0))</f>
        <v/>
      </c>
      <c r="H16557" s="12">
        <f>IF(OR($E16557="",$F16557=""),"",IF(AND($G16557=1,$F16557&gt;='Working Hours'!$C$8,$F16557&lt;'Working Hours'!$C$9),1,0))</f>
        <v/>
      </c>
    </row>
    <row r="16558">
      <c r="A16558" s="11" t="n"/>
      <c r="B16558" s="11" t="n"/>
      <c r="C16558" s="11" t="n"/>
      <c r="E16558" s="12">
        <f>IF($A16558="","",IF(ISNUMBER($A16558),$A16558,IFERROR(DATEVALUE($A16558),"")))</f>
        <v/>
      </c>
      <c r="F16558" s="12">
        <f>IF($B16558="","",IF(ISNUMBER($B16558),HOUR($B16558)*2+MINUTE($B16558)/30,IFERROR(VALUE(LEFT($B16558,FIND(":",$B16558)-1))*2+VALUE(MID($B16558,FIND(":",$B16558)+1,2))/30,"")))</f>
        <v/>
      </c>
      <c r="G16558" s="12">
        <f>IF($E16558="","",IF(WEEKDAY($E16558,2)&lt;6,1,0))</f>
        <v/>
      </c>
      <c r="H16558" s="12">
        <f>IF(OR($E16558="",$F16558=""),"",IF(AND($G16558=1,$F16558&gt;='Working Hours'!$C$8,$F16558&lt;'Working Hours'!$C$9),1,0))</f>
        <v/>
      </c>
    </row>
    <row r="16559">
      <c r="A16559" s="11" t="n"/>
      <c r="B16559" s="11" t="n"/>
      <c r="C16559" s="11" t="n"/>
      <c r="E16559" s="12">
        <f>IF($A16559="","",IF(ISNUMBER($A16559),$A16559,IFERROR(DATEVALUE($A16559),"")))</f>
        <v/>
      </c>
      <c r="F16559" s="12">
        <f>IF($B16559="","",IF(ISNUMBER($B16559),HOUR($B16559)*2+MINUTE($B16559)/30,IFERROR(VALUE(LEFT($B16559,FIND(":",$B16559)-1))*2+VALUE(MID($B16559,FIND(":",$B16559)+1,2))/30,"")))</f>
        <v/>
      </c>
      <c r="G16559" s="12">
        <f>IF($E16559="","",IF(WEEKDAY($E16559,2)&lt;6,1,0))</f>
        <v/>
      </c>
      <c r="H16559" s="12">
        <f>IF(OR($E16559="",$F16559=""),"",IF(AND($G16559=1,$F16559&gt;='Working Hours'!$C$8,$F16559&lt;'Working Hours'!$C$9),1,0))</f>
        <v/>
      </c>
    </row>
    <row r="16560">
      <c r="A16560" s="11" t="n"/>
      <c r="B16560" s="11" t="n"/>
      <c r="C16560" s="11" t="n"/>
      <c r="E16560" s="12">
        <f>IF($A16560="","",IF(ISNUMBER($A16560),$A16560,IFERROR(DATEVALUE($A16560),"")))</f>
        <v/>
      </c>
      <c r="F16560" s="12">
        <f>IF($B16560="","",IF(ISNUMBER($B16560),HOUR($B16560)*2+MINUTE($B16560)/30,IFERROR(VALUE(LEFT($B16560,FIND(":",$B16560)-1))*2+VALUE(MID($B16560,FIND(":",$B16560)+1,2))/30,"")))</f>
        <v/>
      </c>
      <c r="G16560" s="12">
        <f>IF($E16560="","",IF(WEEKDAY($E16560,2)&lt;6,1,0))</f>
        <v/>
      </c>
      <c r="H16560" s="12">
        <f>IF(OR($E16560="",$F16560=""),"",IF(AND($G16560=1,$F16560&gt;='Working Hours'!$C$8,$F16560&lt;'Working Hours'!$C$9),1,0))</f>
        <v/>
      </c>
    </row>
    <row r="16561">
      <c r="A16561" s="11" t="n"/>
      <c r="B16561" s="11" t="n"/>
      <c r="C16561" s="11" t="n"/>
      <c r="E16561" s="12">
        <f>IF($A16561="","",IF(ISNUMBER($A16561),$A16561,IFERROR(DATEVALUE($A16561),"")))</f>
        <v/>
      </c>
      <c r="F16561" s="12">
        <f>IF($B16561="","",IF(ISNUMBER($B16561),HOUR($B16561)*2+MINUTE($B16561)/30,IFERROR(VALUE(LEFT($B16561,FIND(":",$B16561)-1))*2+VALUE(MID($B16561,FIND(":",$B16561)+1,2))/30,"")))</f>
        <v/>
      </c>
      <c r="G16561" s="12">
        <f>IF($E16561="","",IF(WEEKDAY($E16561,2)&lt;6,1,0))</f>
        <v/>
      </c>
      <c r="H16561" s="12">
        <f>IF(OR($E16561="",$F16561=""),"",IF(AND($G16561=1,$F16561&gt;='Working Hours'!$C$8,$F16561&lt;'Working Hours'!$C$9),1,0))</f>
        <v/>
      </c>
    </row>
    <row r="16562">
      <c r="A16562" s="11" t="n"/>
      <c r="B16562" s="11" t="n"/>
      <c r="C16562" s="11" t="n"/>
      <c r="E16562" s="12">
        <f>IF($A16562="","",IF(ISNUMBER($A16562),$A16562,IFERROR(DATEVALUE($A16562),"")))</f>
        <v/>
      </c>
      <c r="F16562" s="12">
        <f>IF($B16562="","",IF(ISNUMBER($B16562),HOUR($B16562)*2+MINUTE($B16562)/30,IFERROR(VALUE(LEFT($B16562,FIND(":",$B16562)-1))*2+VALUE(MID($B16562,FIND(":",$B16562)+1,2))/30,"")))</f>
        <v/>
      </c>
      <c r="G16562" s="12">
        <f>IF($E16562="","",IF(WEEKDAY($E16562,2)&lt;6,1,0))</f>
        <v/>
      </c>
      <c r="H16562" s="12">
        <f>IF(OR($E16562="",$F16562=""),"",IF(AND($G16562=1,$F16562&gt;='Working Hours'!$C$8,$F16562&lt;'Working Hours'!$C$9),1,0))</f>
        <v/>
      </c>
    </row>
    <row r="16563">
      <c r="A16563" s="11" t="n"/>
      <c r="B16563" s="11" t="n"/>
      <c r="C16563" s="11" t="n"/>
      <c r="E16563" s="12">
        <f>IF($A16563="","",IF(ISNUMBER($A16563),$A16563,IFERROR(DATEVALUE($A16563),"")))</f>
        <v/>
      </c>
      <c r="F16563" s="12">
        <f>IF($B16563="","",IF(ISNUMBER($B16563),HOUR($B16563)*2+MINUTE($B16563)/30,IFERROR(VALUE(LEFT($B16563,FIND(":",$B16563)-1))*2+VALUE(MID($B16563,FIND(":",$B16563)+1,2))/30,"")))</f>
        <v/>
      </c>
      <c r="G16563" s="12">
        <f>IF($E16563="","",IF(WEEKDAY($E16563,2)&lt;6,1,0))</f>
        <v/>
      </c>
      <c r="H16563" s="12">
        <f>IF(OR($E16563="",$F16563=""),"",IF(AND($G16563=1,$F16563&gt;='Working Hours'!$C$8,$F16563&lt;'Working Hours'!$C$9),1,0))</f>
        <v/>
      </c>
    </row>
    <row r="16564">
      <c r="A16564" s="11" t="n"/>
      <c r="B16564" s="11" t="n"/>
      <c r="C16564" s="11" t="n"/>
      <c r="E16564" s="12">
        <f>IF($A16564="","",IF(ISNUMBER($A16564),$A16564,IFERROR(DATEVALUE($A16564),"")))</f>
        <v/>
      </c>
      <c r="F16564" s="12">
        <f>IF($B16564="","",IF(ISNUMBER($B16564),HOUR($B16564)*2+MINUTE($B16564)/30,IFERROR(VALUE(LEFT($B16564,FIND(":",$B16564)-1))*2+VALUE(MID($B16564,FIND(":",$B16564)+1,2))/30,"")))</f>
        <v/>
      </c>
      <c r="G16564" s="12">
        <f>IF($E16564="","",IF(WEEKDAY($E16564,2)&lt;6,1,0))</f>
        <v/>
      </c>
      <c r="H16564" s="12">
        <f>IF(OR($E16564="",$F16564=""),"",IF(AND($G16564=1,$F16564&gt;='Working Hours'!$C$8,$F16564&lt;'Working Hours'!$C$9),1,0))</f>
        <v/>
      </c>
    </row>
    <row r="16565">
      <c r="A16565" s="11" t="n"/>
      <c r="B16565" s="11" t="n"/>
      <c r="C16565" s="11" t="n"/>
      <c r="E16565" s="12">
        <f>IF($A16565="","",IF(ISNUMBER($A16565),$A16565,IFERROR(DATEVALUE($A16565),"")))</f>
        <v/>
      </c>
      <c r="F16565" s="12">
        <f>IF($B16565="","",IF(ISNUMBER($B16565),HOUR($B16565)*2+MINUTE($B16565)/30,IFERROR(VALUE(LEFT($B16565,FIND(":",$B16565)-1))*2+VALUE(MID($B16565,FIND(":",$B16565)+1,2))/30,"")))</f>
        <v/>
      </c>
      <c r="G16565" s="12">
        <f>IF($E16565="","",IF(WEEKDAY($E16565,2)&lt;6,1,0))</f>
        <v/>
      </c>
      <c r="H16565" s="12">
        <f>IF(OR($E16565="",$F16565=""),"",IF(AND($G16565=1,$F16565&gt;='Working Hours'!$C$8,$F16565&lt;'Working Hours'!$C$9),1,0))</f>
        <v/>
      </c>
    </row>
    <row r="16566">
      <c r="A16566" s="11" t="n"/>
      <c r="B16566" s="11" t="n"/>
      <c r="C16566" s="11" t="n"/>
      <c r="E16566" s="12">
        <f>IF($A16566="","",IF(ISNUMBER($A16566),$A16566,IFERROR(DATEVALUE($A16566),"")))</f>
        <v/>
      </c>
      <c r="F16566" s="12">
        <f>IF($B16566="","",IF(ISNUMBER($B16566),HOUR($B16566)*2+MINUTE($B16566)/30,IFERROR(VALUE(LEFT($B16566,FIND(":",$B16566)-1))*2+VALUE(MID($B16566,FIND(":",$B16566)+1,2))/30,"")))</f>
        <v/>
      </c>
      <c r="G16566" s="12">
        <f>IF($E16566="","",IF(WEEKDAY($E16566,2)&lt;6,1,0))</f>
        <v/>
      </c>
      <c r="H16566" s="12">
        <f>IF(OR($E16566="",$F16566=""),"",IF(AND($G16566=1,$F16566&gt;='Working Hours'!$C$8,$F16566&lt;'Working Hours'!$C$9),1,0))</f>
        <v/>
      </c>
    </row>
    <row r="16567">
      <c r="A16567" s="11" t="n"/>
      <c r="B16567" s="11" t="n"/>
      <c r="C16567" s="11" t="n"/>
      <c r="E16567" s="12">
        <f>IF($A16567="","",IF(ISNUMBER($A16567),$A16567,IFERROR(DATEVALUE($A16567),"")))</f>
        <v/>
      </c>
      <c r="F16567" s="12">
        <f>IF($B16567="","",IF(ISNUMBER($B16567),HOUR($B16567)*2+MINUTE($B16567)/30,IFERROR(VALUE(LEFT($B16567,FIND(":",$B16567)-1))*2+VALUE(MID($B16567,FIND(":",$B16567)+1,2))/30,"")))</f>
        <v/>
      </c>
      <c r="G16567" s="12">
        <f>IF($E16567="","",IF(WEEKDAY($E16567,2)&lt;6,1,0))</f>
        <v/>
      </c>
      <c r="H16567" s="12">
        <f>IF(OR($E16567="",$F16567=""),"",IF(AND($G16567=1,$F16567&gt;='Working Hours'!$C$8,$F16567&lt;'Working Hours'!$C$9),1,0))</f>
        <v/>
      </c>
    </row>
    <row r="16568">
      <c r="A16568" s="11" t="n"/>
      <c r="B16568" s="11" t="n"/>
      <c r="C16568" s="11" t="n"/>
      <c r="E16568" s="12">
        <f>IF($A16568="","",IF(ISNUMBER($A16568),$A16568,IFERROR(DATEVALUE($A16568),"")))</f>
        <v/>
      </c>
      <c r="F16568" s="12">
        <f>IF($B16568="","",IF(ISNUMBER($B16568),HOUR($B16568)*2+MINUTE($B16568)/30,IFERROR(VALUE(LEFT($B16568,FIND(":",$B16568)-1))*2+VALUE(MID($B16568,FIND(":",$B16568)+1,2))/30,"")))</f>
        <v/>
      </c>
      <c r="G16568" s="12">
        <f>IF($E16568="","",IF(WEEKDAY($E16568,2)&lt;6,1,0))</f>
        <v/>
      </c>
      <c r="H16568" s="12">
        <f>IF(OR($E16568="",$F16568=""),"",IF(AND($G16568=1,$F16568&gt;='Working Hours'!$C$8,$F16568&lt;'Working Hours'!$C$9),1,0))</f>
        <v/>
      </c>
    </row>
    <row r="16569">
      <c r="A16569" s="11" t="n"/>
      <c r="B16569" s="11" t="n"/>
      <c r="C16569" s="11" t="n"/>
      <c r="E16569" s="12">
        <f>IF($A16569="","",IF(ISNUMBER($A16569),$A16569,IFERROR(DATEVALUE($A16569),"")))</f>
        <v/>
      </c>
      <c r="F16569" s="12">
        <f>IF($B16569="","",IF(ISNUMBER($B16569),HOUR($B16569)*2+MINUTE($B16569)/30,IFERROR(VALUE(LEFT($B16569,FIND(":",$B16569)-1))*2+VALUE(MID($B16569,FIND(":",$B16569)+1,2))/30,"")))</f>
        <v/>
      </c>
      <c r="G16569" s="12">
        <f>IF($E16569="","",IF(WEEKDAY($E16569,2)&lt;6,1,0))</f>
        <v/>
      </c>
      <c r="H16569" s="12">
        <f>IF(OR($E16569="",$F16569=""),"",IF(AND($G16569=1,$F16569&gt;='Working Hours'!$C$8,$F16569&lt;'Working Hours'!$C$9),1,0))</f>
        <v/>
      </c>
    </row>
    <row r="16570">
      <c r="A16570" s="11" t="n"/>
      <c r="B16570" s="11" t="n"/>
      <c r="C16570" s="11" t="n"/>
      <c r="E16570" s="12">
        <f>IF($A16570="","",IF(ISNUMBER($A16570),$A16570,IFERROR(DATEVALUE($A16570),"")))</f>
        <v/>
      </c>
      <c r="F16570" s="12">
        <f>IF($B16570="","",IF(ISNUMBER($B16570),HOUR($B16570)*2+MINUTE($B16570)/30,IFERROR(VALUE(LEFT($B16570,FIND(":",$B16570)-1))*2+VALUE(MID($B16570,FIND(":",$B16570)+1,2))/30,"")))</f>
        <v/>
      </c>
      <c r="G16570" s="12">
        <f>IF($E16570="","",IF(WEEKDAY($E16570,2)&lt;6,1,0))</f>
        <v/>
      </c>
      <c r="H16570" s="12">
        <f>IF(OR($E16570="",$F16570=""),"",IF(AND($G16570=1,$F16570&gt;='Working Hours'!$C$8,$F16570&lt;'Working Hours'!$C$9),1,0))</f>
        <v/>
      </c>
    </row>
    <row r="16571">
      <c r="A16571" s="11" t="n"/>
      <c r="B16571" s="11" t="n"/>
      <c r="C16571" s="11" t="n"/>
      <c r="E16571" s="12">
        <f>IF($A16571="","",IF(ISNUMBER($A16571),$A16571,IFERROR(DATEVALUE($A16571),"")))</f>
        <v/>
      </c>
      <c r="F16571" s="12">
        <f>IF($B16571="","",IF(ISNUMBER($B16571),HOUR($B16571)*2+MINUTE($B16571)/30,IFERROR(VALUE(LEFT($B16571,FIND(":",$B16571)-1))*2+VALUE(MID($B16571,FIND(":",$B16571)+1,2))/30,"")))</f>
        <v/>
      </c>
      <c r="G16571" s="12">
        <f>IF($E16571="","",IF(WEEKDAY($E16571,2)&lt;6,1,0))</f>
        <v/>
      </c>
      <c r="H16571" s="12">
        <f>IF(OR($E16571="",$F16571=""),"",IF(AND($G16571=1,$F16571&gt;='Working Hours'!$C$8,$F16571&lt;'Working Hours'!$C$9),1,0))</f>
        <v/>
      </c>
    </row>
    <row r="16572">
      <c r="A16572" s="11" t="n"/>
      <c r="B16572" s="11" t="n"/>
      <c r="C16572" s="11" t="n"/>
      <c r="E16572" s="12">
        <f>IF($A16572="","",IF(ISNUMBER($A16572),$A16572,IFERROR(DATEVALUE($A16572),"")))</f>
        <v/>
      </c>
      <c r="F16572" s="12">
        <f>IF($B16572="","",IF(ISNUMBER($B16572),HOUR($B16572)*2+MINUTE($B16572)/30,IFERROR(VALUE(LEFT($B16572,FIND(":",$B16572)-1))*2+VALUE(MID($B16572,FIND(":",$B16572)+1,2))/30,"")))</f>
        <v/>
      </c>
      <c r="G16572" s="12">
        <f>IF($E16572="","",IF(WEEKDAY($E16572,2)&lt;6,1,0))</f>
        <v/>
      </c>
      <c r="H16572" s="12">
        <f>IF(OR($E16572="",$F16572=""),"",IF(AND($G16572=1,$F16572&gt;='Working Hours'!$C$8,$F16572&lt;'Working Hours'!$C$9),1,0))</f>
        <v/>
      </c>
    </row>
    <row r="16573">
      <c r="A16573" s="11" t="n"/>
      <c r="B16573" s="11" t="n"/>
      <c r="C16573" s="11" t="n"/>
      <c r="E16573" s="12">
        <f>IF($A16573="","",IF(ISNUMBER($A16573),$A16573,IFERROR(DATEVALUE($A16573),"")))</f>
        <v/>
      </c>
      <c r="F16573" s="12">
        <f>IF($B16573="","",IF(ISNUMBER($B16573),HOUR($B16573)*2+MINUTE($B16573)/30,IFERROR(VALUE(LEFT($B16573,FIND(":",$B16573)-1))*2+VALUE(MID($B16573,FIND(":",$B16573)+1,2))/30,"")))</f>
        <v/>
      </c>
      <c r="G16573" s="12">
        <f>IF($E16573="","",IF(WEEKDAY($E16573,2)&lt;6,1,0))</f>
        <v/>
      </c>
      <c r="H16573" s="12">
        <f>IF(OR($E16573="",$F16573=""),"",IF(AND($G16573=1,$F16573&gt;='Working Hours'!$C$8,$F16573&lt;'Working Hours'!$C$9),1,0))</f>
        <v/>
      </c>
    </row>
    <row r="16574">
      <c r="A16574" s="11" t="n"/>
      <c r="B16574" s="11" t="n"/>
      <c r="C16574" s="11" t="n"/>
      <c r="E16574" s="12">
        <f>IF($A16574="","",IF(ISNUMBER($A16574),$A16574,IFERROR(DATEVALUE($A16574),"")))</f>
        <v/>
      </c>
      <c r="F16574" s="12">
        <f>IF($B16574="","",IF(ISNUMBER($B16574),HOUR($B16574)*2+MINUTE($B16574)/30,IFERROR(VALUE(LEFT($B16574,FIND(":",$B16574)-1))*2+VALUE(MID($B16574,FIND(":",$B16574)+1,2))/30,"")))</f>
        <v/>
      </c>
      <c r="G16574" s="12">
        <f>IF($E16574="","",IF(WEEKDAY($E16574,2)&lt;6,1,0))</f>
        <v/>
      </c>
      <c r="H16574" s="12">
        <f>IF(OR($E16574="",$F16574=""),"",IF(AND($G16574=1,$F16574&gt;='Working Hours'!$C$8,$F16574&lt;'Working Hours'!$C$9),1,0))</f>
        <v/>
      </c>
    </row>
    <row r="16575">
      <c r="A16575" s="11" t="n"/>
      <c r="B16575" s="11" t="n"/>
      <c r="C16575" s="11" t="n"/>
      <c r="E16575" s="12">
        <f>IF($A16575="","",IF(ISNUMBER($A16575),$A16575,IFERROR(DATEVALUE($A16575),"")))</f>
        <v/>
      </c>
      <c r="F16575" s="12">
        <f>IF($B16575="","",IF(ISNUMBER($B16575),HOUR($B16575)*2+MINUTE($B16575)/30,IFERROR(VALUE(LEFT($B16575,FIND(":",$B16575)-1))*2+VALUE(MID($B16575,FIND(":",$B16575)+1,2))/30,"")))</f>
        <v/>
      </c>
      <c r="G16575" s="12">
        <f>IF($E16575="","",IF(WEEKDAY($E16575,2)&lt;6,1,0))</f>
        <v/>
      </c>
      <c r="H16575" s="12">
        <f>IF(OR($E16575="",$F16575=""),"",IF(AND($G16575=1,$F16575&gt;='Working Hours'!$C$8,$F16575&lt;'Working Hours'!$C$9),1,0))</f>
        <v/>
      </c>
    </row>
    <row r="16576">
      <c r="A16576" s="11" t="n"/>
      <c r="B16576" s="11" t="n"/>
      <c r="C16576" s="11" t="n"/>
      <c r="E16576" s="12">
        <f>IF($A16576="","",IF(ISNUMBER($A16576),$A16576,IFERROR(DATEVALUE($A16576),"")))</f>
        <v/>
      </c>
      <c r="F16576" s="12">
        <f>IF($B16576="","",IF(ISNUMBER($B16576),HOUR($B16576)*2+MINUTE($B16576)/30,IFERROR(VALUE(LEFT($B16576,FIND(":",$B16576)-1))*2+VALUE(MID($B16576,FIND(":",$B16576)+1,2))/30,"")))</f>
        <v/>
      </c>
      <c r="G16576" s="12">
        <f>IF($E16576="","",IF(WEEKDAY($E16576,2)&lt;6,1,0))</f>
        <v/>
      </c>
      <c r="H16576" s="12">
        <f>IF(OR($E16576="",$F16576=""),"",IF(AND($G16576=1,$F16576&gt;='Working Hours'!$C$8,$F16576&lt;'Working Hours'!$C$9),1,0))</f>
        <v/>
      </c>
    </row>
    <row r="16577">
      <c r="A16577" s="11" t="n"/>
      <c r="B16577" s="11" t="n"/>
      <c r="C16577" s="11" t="n"/>
      <c r="E16577" s="12">
        <f>IF($A16577="","",IF(ISNUMBER($A16577),$A16577,IFERROR(DATEVALUE($A16577),"")))</f>
        <v/>
      </c>
      <c r="F16577" s="12">
        <f>IF($B16577="","",IF(ISNUMBER($B16577),HOUR($B16577)*2+MINUTE($B16577)/30,IFERROR(VALUE(LEFT($B16577,FIND(":",$B16577)-1))*2+VALUE(MID($B16577,FIND(":",$B16577)+1,2))/30,"")))</f>
        <v/>
      </c>
      <c r="G16577" s="12">
        <f>IF($E16577="","",IF(WEEKDAY($E16577,2)&lt;6,1,0))</f>
        <v/>
      </c>
      <c r="H16577" s="12">
        <f>IF(OR($E16577="",$F16577=""),"",IF(AND($G16577=1,$F16577&gt;='Working Hours'!$C$8,$F16577&lt;'Working Hours'!$C$9),1,0))</f>
        <v/>
      </c>
    </row>
    <row r="16578">
      <c r="A16578" s="11" t="n"/>
      <c r="B16578" s="11" t="n"/>
      <c r="C16578" s="11" t="n"/>
      <c r="E16578" s="12">
        <f>IF($A16578="","",IF(ISNUMBER($A16578),$A16578,IFERROR(DATEVALUE($A16578),"")))</f>
        <v/>
      </c>
      <c r="F16578" s="12">
        <f>IF($B16578="","",IF(ISNUMBER($B16578),HOUR($B16578)*2+MINUTE($B16578)/30,IFERROR(VALUE(LEFT($B16578,FIND(":",$B16578)-1))*2+VALUE(MID($B16578,FIND(":",$B16578)+1,2))/30,"")))</f>
        <v/>
      </c>
      <c r="G16578" s="12">
        <f>IF($E16578="","",IF(WEEKDAY($E16578,2)&lt;6,1,0))</f>
        <v/>
      </c>
      <c r="H16578" s="12">
        <f>IF(OR($E16578="",$F16578=""),"",IF(AND($G16578=1,$F16578&gt;='Working Hours'!$C$8,$F16578&lt;'Working Hours'!$C$9),1,0))</f>
        <v/>
      </c>
    </row>
    <row r="16579">
      <c r="A16579" s="11" t="n"/>
      <c r="B16579" s="11" t="n"/>
      <c r="C16579" s="11" t="n"/>
      <c r="E16579" s="12">
        <f>IF($A16579="","",IF(ISNUMBER($A16579),$A16579,IFERROR(DATEVALUE($A16579),"")))</f>
        <v/>
      </c>
      <c r="F16579" s="12">
        <f>IF($B16579="","",IF(ISNUMBER($B16579),HOUR($B16579)*2+MINUTE($B16579)/30,IFERROR(VALUE(LEFT($B16579,FIND(":",$B16579)-1))*2+VALUE(MID($B16579,FIND(":",$B16579)+1,2))/30,"")))</f>
        <v/>
      </c>
      <c r="G16579" s="12">
        <f>IF($E16579="","",IF(WEEKDAY($E16579,2)&lt;6,1,0))</f>
        <v/>
      </c>
      <c r="H16579" s="12">
        <f>IF(OR($E16579="",$F16579=""),"",IF(AND($G16579=1,$F16579&gt;='Working Hours'!$C$8,$F16579&lt;'Working Hours'!$C$9),1,0))</f>
        <v/>
      </c>
    </row>
    <row r="16580">
      <c r="A16580" s="11" t="n"/>
      <c r="B16580" s="11" t="n"/>
      <c r="C16580" s="11" t="n"/>
      <c r="E16580" s="12">
        <f>IF($A16580="","",IF(ISNUMBER($A16580),$A16580,IFERROR(DATEVALUE($A16580),"")))</f>
        <v/>
      </c>
      <c r="F16580" s="12">
        <f>IF($B16580="","",IF(ISNUMBER($B16580),HOUR($B16580)*2+MINUTE($B16580)/30,IFERROR(VALUE(LEFT($B16580,FIND(":",$B16580)-1))*2+VALUE(MID($B16580,FIND(":",$B16580)+1,2))/30,"")))</f>
        <v/>
      </c>
      <c r="G16580" s="12">
        <f>IF($E16580="","",IF(WEEKDAY($E16580,2)&lt;6,1,0))</f>
        <v/>
      </c>
      <c r="H16580" s="12">
        <f>IF(OR($E16580="",$F16580=""),"",IF(AND($G16580=1,$F16580&gt;='Working Hours'!$C$8,$F16580&lt;'Working Hours'!$C$9),1,0))</f>
        <v/>
      </c>
    </row>
    <row r="16581">
      <c r="A16581" s="11" t="n"/>
      <c r="B16581" s="11" t="n"/>
      <c r="C16581" s="11" t="n"/>
      <c r="E16581" s="12">
        <f>IF($A16581="","",IF(ISNUMBER($A16581),$A16581,IFERROR(DATEVALUE($A16581),"")))</f>
        <v/>
      </c>
      <c r="F16581" s="12">
        <f>IF($B16581="","",IF(ISNUMBER($B16581),HOUR($B16581)*2+MINUTE($B16581)/30,IFERROR(VALUE(LEFT($B16581,FIND(":",$B16581)-1))*2+VALUE(MID($B16581,FIND(":",$B16581)+1,2))/30,"")))</f>
        <v/>
      </c>
      <c r="G16581" s="12">
        <f>IF($E16581="","",IF(WEEKDAY($E16581,2)&lt;6,1,0))</f>
        <v/>
      </c>
      <c r="H16581" s="12">
        <f>IF(OR($E16581="",$F16581=""),"",IF(AND($G16581=1,$F16581&gt;='Working Hours'!$C$8,$F16581&lt;'Working Hours'!$C$9),1,0))</f>
        <v/>
      </c>
    </row>
    <row r="16582">
      <c r="A16582" s="11" t="n"/>
      <c r="B16582" s="11" t="n"/>
      <c r="C16582" s="11" t="n"/>
      <c r="E16582" s="12">
        <f>IF($A16582="","",IF(ISNUMBER($A16582),$A16582,IFERROR(DATEVALUE($A16582),"")))</f>
        <v/>
      </c>
      <c r="F16582" s="12">
        <f>IF($B16582="","",IF(ISNUMBER($B16582),HOUR($B16582)*2+MINUTE($B16582)/30,IFERROR(VALUE(LEFT($B16582,FIND(":",$B16582)-1))*2+VALUE(MID($B16582,FIND(":",$B16582)+1,2))/30,"")))</f>
        <v/>
      </c>
      <c r="G16582" s="12">
        <f>IF($E16582="","",IF(WEEKDAY($E16582,2)&lt;6,1,0))</f>
        <v/>
      </c>
      <c r="H16582" s="12">
        <f>IF(OR($E16582="",$F16582=""),"",IF(AND($G16582=1,$F16582&gt;='Working Hours'!$C$8,$F16582&lt;'Working Hours'!$C$9),1,0))</f>
        <v/>
      </c>
    </row>
    <row r="16583">
      <c r="A16583" s="11" t="n"/>
      <c r="B16583" s="11" t="n"/>
      <c r="C16583" s="11" t="n"/>
      <c r="E16583" s="12">
        <f>IF($A16583="","",IF(ISNUMBER($A16583),$A16583,IFERROR(DATEVALUE($A16583),"")))</f>
        <v/>
      </c>
      <c r="F16583" s="12">
        <f>IF($B16583="","",IF(ISNUMBER($B16583),HOUR($B16583)*2+MINUTE($B16583)/30,IFERROR(VALUE(LEFT($B16583,FIND(":",$B16583)-1))*2+VALUE(MID($B16583,FIND(":",$B16583)+1,2))/30,"")))</f>
        <v/>
      </c>
      <c r="G16583" s="12">
        <f>IF($E16583="","",IF(WEEKDAY($E16583,2)&lt;6,1,0))</f>
        <v/>
      </c>
      <c r="H16583" s="12">
        <f>IF(OR($E16583="",$F16583=""),"",IF(AND($G16583=1,$F16583&gt;='Working Hours'!$C$8,$F16583&lt;'Working Hours'!$C$9),1,0))</f>
        <v/>
      </c>
    </row>
    <row r="16584">
      <c r="A16584" s="11" t="n"/>
      <c r="B16584" s="11" t="n"/>
      <c r="C16584" s="11" t="n"/>
      <c r="E16584" s="12">
        <f>IF($A16584="","",IF(ISNUMBER($A16584),$A16584,IFERROR(DATEVALUE($A16584),"")))</f>
        <v/>
      </c>
      <c r="F16584" s="12">
        <f>IF($B16584="","",IF(ISNUMBER($B16584),HOUR($B16584)*2+MINUTE($B16584)/30,IFERROR(VALUE(LEFT($B16584,FIND(":",$B16584)-1))*2+VALUE(MID($B16584,FIND(":",$B16584)+1,2))/30,"")))</f>
        <v/>
      </c>
      <c r="G16584" s="12">
        <f>IF($E16584="","",IF(WEEKDAY($E16584,2)&lt;6,1,0))</f>
        <v/>
      </c>
      <c r="H16584" s="12">
        <f>IF(OR($E16584="",$F16584=""),"",IF(AND($G16584=1,$F16584&gt;='Working Hours'!$C$8,$F16584&lt;'Working Hours'!$C$9),1,0))</f>
        <v/>
      </c>
    </row>
    <row r="16585">
      <c r="A16585" s="11" t="n"/>
      <c r="B16585" s="11" t="n"/>
      <c r="C16585" s="11" t="n"/>
      <c r="E16585" s="12">
        <f>IF($A16585="","",IF(ISNUMBER($A16585),$A16585,IFERROR(DATEVALUE($A16585),"")))</f>
        <v/>
      </c>
      <c r="F16585" s="12">
        <f>IF($B16585="","",IF(ISNUMBER($B16585),HOUR($B16585)*2+MINUTE($B16585)/30,IFERROR(VALUE(LEFT($B16585,FIND(":",$B16585)-1))*2+VALUE(MID($B16585,FIND(":",$B16585)+1,2))/30,"")))</f>
        <v/>
      </c>
      <c r="G16585" s="12">
        <f>IF($E16585="","",IF(WEEKDAY($E16585,2)&lt;6,1,0))</f>
        <v/>
      </c>
      <c r="H16585" s="12">
        <f>IF(OR($E16585="",$F16585=""),"",IF(AND($G16585=1,$F16585&gt;='Working Hours'!$C$8,$F16585&lt;'Working Hours'!$C$9),1,0))</f>
        <v/>
      </c>
    </row>
    <row r="16586">
      <c r="A16586" s="11" t="n"/>
      <c r="B16586" s="11" t="n"/>
      <c r="C16586" s="11" t="n"/>
      <c r="E16586" s="12">
        <f>IF($A16586="","",IF(ISNUMBER($A16586),$A16586,IFERROR(DATEVALUE($A16586),"")))</f>
        <v/>
      </c>
      <c r="F16586" s="12">
        <f>IF($B16586="","",IF(ISNUMBER($B16586),HOUR($B16586)*2+MINUTE($B16586)/30,IFERROR(VALUE(LEFT($B16586,FIND(":",$B16586)-1))*2+VALUE(MID($B16586,FIND(":",$B16586)+1,2))/30,"")))</f>
        <v/>
      </c>
      <c r="G16586" s="12">
        <f>IF($E16586="","",IF(WEEKDAY($E16586,2)&lt;6,1,0))</f>
        <v/>
      </c>
      <c r="H16586" s="12">
        <f>IF(OR($E16586="",$F16586=""),"",IF(AND($G16586=1,$F16586&gt;='Working Hours'!$C$8,$F16586&lt;'Working Hours'!$C$9),1,0))</f>
        <v/>
      </c>
    </row>
    <row r="16587">
      <c r="A16587" s="11" t="n"/>
      <c r="B16587" s="11" t="n"/>
      <c r="C16587" s="11" t="n"/>
      <c r="E16587" s="12">
        <f>IF($A16587="","",IF(ISNUMBER($A16587),$A16587,IFERROR(DATEVALUE($A16587),"")))</f>
        <v/>
      </c>
      <c r="F16587" s="12">
        <f>IF($B16587="","",IF(ISNUMBER($B16587),HOUR($B16587)*2+MINUTE($B16587)/30,IFERROR(VALUE(LEFT($B16587,FIND(":",$B16587)-1))*2+VALUE(MID($B16587,FIND(":",$B16587)+1,2))/30,"")))</f>
        <v/>
      </c>
      <c r="G16587" s="12">
        <f>IF($E16587="","",IF(WEEKDAY($E16587,2)&lt;6,1,0))</f>
        <v/>
      </c>
      <c r="H16587" s="12">
        <f>IF(OR($E16587="",$F16587=""),"",IF(AND($G16587=1,$F16587&gt;='Working Hours'!$C$8,$F16587&lt;'Working Hours'!$C$9),1,0))</f>
        <v/>
      </c>
    </row>
    <row r="16588">
      <c r="A16588" s="11" t="n"/>
      <c r="B16588" s="11" t="n"/>
      <c r="C16588" s="11" t="n"/>
      <c r="E16588" s="12">
        <f>IF($A16588="","",IF(ISNUMBER($A16588),$A16588,IFERROR(DATEVALUE($A16588),"")))</f>
        <v/>
      </c>
      <c r="F16588" s="12">
        <f>IF($B16588="","",IF(ISNUMBER($B16588),HOUR($B16588)*2+MINUTE($B16588)/30,IFERROR(VALUE(LEFT($B16588,FIND(":",$B16588)-1))*2+VALUE(MID($B16588,FIND(":",$B16588)+1,2))/30,"")))</f>
        <v/>
      </c>
      <c r="G16588" s="12">
        <f>IF($E16588="","",IF(WEEKDAY($E16588,2)&lt;6,1,0))</f>
        <v/>
      </c>
      <c r="H16588" s="12">
        <f>IF(OR($E16588="",$F16588=""),"",IF(AND($G16588=1,$F16588&gt;='Working Hours'!$C$8,$F16588&lt;'Working Hours'!$C$9),1,0))</f>
        <v/>
      </c>
    </row>
    <row r="16589">
      <c r="A16589" s="11" t="n"/>
      <c r="B16589" s="11" t="n"/>
      <c r="C16589" s="11" t="n"/>
      <c r="E16589" s="12">
        <f>IF($A16589="","",IF(ISNUMBER($A16589),$A16589,IFERROR(DATEVALUE($A16589),"")))</f>
        <v/>
      </c>
      <c r="F16589" s="12">
        <f>IF($B16589="","",IF(ISNUMBER($B16589),HOUR($B16589)*2+MINUTE($B16589)/30,IFERROR(VALUE(LEFT($B16589,FIND(":",$B16589)-1))*2+VALUE(MID($B16589,FIND(":",$B16589)+1,2))/30,"")))</f>
        <v/>
      </c>
      <c r="G16589" s="12">
        <f>IF($E16589="","",IF(WEEKDAY($E16589,2)&lt;6,1,0))</f>
        <v/>
      </c>
      <c r="H16589" s="12">
        <f>IF(OR($E16589="",$F16589=""),"",IF(AND($G16589=1,$F16589&gt;='Working Hours'!$C$8,$F16589&lt;'Working Hours'!$C$9),1,0))</f>
        <v/>
      </c>
    </row>
    <row r="16590">
      <c r="A16590" s="11" t="n"/>
      <c r="B16590" s="11" t="n"/>
      <c r="C16590" s="11" t="n"/>
      <c r="E16590" s="12">
        <f>IF($A16590="","",IF(ISNUMBER($A16590),$A16590,IFERROR(DATEVALUE($A16590),"")))</f>
        <v/>
      </c>
      <c r="F16590" s="12">
        <f>IF($B16590="","",IF(ISNUMBER($B16590),HOUR($B16590)*2+MINUTE($B16590)/30,IFERROR(VALUE(LEFT($B16590,FIND(":",$B16590)-1))*2+VALUE(MID($B16590,FIND(":",$B16590)+1,2))/30,"")))</f>
        <v/>
      </c>
      <c r="G16590" s="12">
        <f>IF($E16590="","",IF(WEEKDAY($E16590,2)&lt;6,1,0))</f>
        <v/>
      </c>
      <c r="H16590" s="12">
        <f>IF(OR($E16590="",$F16590=""),"",IF(AND($G16590=1,$F16590&gt;='Working Hours'!$C$8,$F16590&lt;'Working Hours'!$C$9),1,0))</f>
        <v/>
      </c>
    </row>
    <row r="16591">
      <c r="A16591" s="11" t="n"/>
      <c r="B16591" s="11" t="n"/>
      <c r="C16591" s="11" t="n"/>
      <c r="E16591" s="12">
        <f>IF($A16591="","",IF(ISNUMBER($A16591),$A16591,IFERROR(DATEVALUE($A16591),"")))</f>
        <v/>
      </c>
      <c r="F16591" s="12">
        <f>IF($B16591="","",IF(ISNUMBER($B16591),HOUR($B16591)*2+MINUTE($B16591)/30,IFERROR(VALUE(LEFT($B16591,FIND(":",$B16591)-1))*2+VALUE(MID($B16591,FIND(":",$B16591)+1,2))/30,"")))</f>
        <v/>
      </c>
      <c r="G16591" s="12">
        <f>IF($E16591="","",IF(WEEKDAY($E16591,2)&lt;6,1,0))</f>
        <v/>
      </c>
      <c r="H16591" s="12">
        <f>IF(OR($E16591="",$F16591=""),"",IF(AND($G16591=1,$F16591&gt;='Working Hours'!$C$8,$F16591&lt;'Working Hours'!$C$9),1,0))</f>
        <v/>
      </c>
    </row>
    <row r="16592">
      <c r="A16592" s="11" t="n"/>
      <c r="B16592" s="11" t="n"/>
      <c r="C16592" s="11" t="n"/>
      <c r="E16592" s="12">
        <f>IF($A16592="","",IF(ISNUMBER($A16592),$A16592,IFERROR(DATEVALUE($A16592),"")))</f>
        <v/>
      </c>
      <c r="F16592" s="12">
        <f>IF($B16592="","",IF(ISNUMBER($B16592),HOUR($B16592)*2+MINUTE($B16592)/30,IFERROR(VALUE(LEFT($B16592,FIND(":",$B16592)-1))*2+VALUE(MID($B16592,FIND(":",$B16592)+1,2))/30,"")))</f>
        <v/>
      </c>
      <c r="G16592" s="12">
        <f>IF($E16592="","",IF(WEEKDAY($E16592,2)&lt;6,1,0))</f>
        <v/>
      </c>
      <c r="H16592" s="12">
        <f>IF(OR($E16592="",$F16592=""),"",IF(AND($G16592=1,$F16592&gt;='Working Hours'!$C$8,$F16592&lt;'Working Hours'!$C$9),1,0))</f>
        <v/>
      </c>
    </row>
    <row r="16593">
      <c r="A16593" s="11" t="n"/>
      <c r="B16593" s="11" t="n"/>
      <c r="C16593" s="11" t="n"/>
      <c r="E16593" s="12">
        <f>IF($A16593="","",IF(ISNUMBER($A16593),$A16593,IFERROR(DATEVALUE($A16593),"")))</f>
        <v/>
      </c>
      <c r="F16593" s="12">
        <f>IF($B16593="","",IF(ISNUMBER($B16593),HOUR($B16593)*2+MINUTE($B16593)/30,IFERROR(VALUE(LEFT($B16593,FIND(":",$B16593)-1))*2+VALUE(MID($B16593,FIND(":",$B16593)+1,2))/30,"")))</f>
        <v/>
      </c>
      <c r="G16593" s="12">
        <f>IF($E16593="","",IF(WEEKDAY($E16593,2)&lt;6,1,0))</f>
        <v/>
      </c>
      <c r="H16593" s="12">
        <f>IF(OR($E16593="",$F16593=""),"",IF(AND($G16593=1,$F16593&gt;='Working Hours'!$C$8,$F16593&lt;'Working Hours'!$C$9),1,0))</f>
        <v/>
      </c>
    </row>
    <row r="16594">
      <c r="A16594" s="11" t="n"/>
      <c r="B16594" s="11" t="n"/>
      <c r="C16594" s="11" t="n"/>
      <c r="E16594" s="12">
        <f>IF($A16594="","",IF(ISNUMBER($A16594),$A16594,IFERROR(DATEVALUE($A16594),"")))</f>
        <v/>
      </c>
      <c r="F16594" s="12">
        <f>IF($B16594="","",IF(ISNUMBER($B16594),HOUR($B16594)*2+MINUTE($B16594)/30,IFERROR(VALUE(LEFT($B16594,FIND(":",$B16594)-1))*2+VALUE(MID($B16594,FIND(":",$B16594)+1,2))/30,"")))</f>
        <v/>
      </c>
      <c r="G16594" s="12">
        <f>IF($E16594="","",IF(WEEKDAY($E16594,2)&lt;6,1,0))</f>
        <v/>
      </c>
      <c r="H16594" s="12">
        <f>IF(OR($E16594="",$F16594=""),"",IF(AND($G16594=1,$F16594&gt;='Working Hours'!$C$8,$F16594&lt;'Working Hours'!$C$9),1,0))</f>
        <v/>
      </c>
    </row>
    <row r="16595">
      <c r="A16595" s="11" t="n"/>
      <c r="B16595" s="11" t="n"/>
      <c r="C16595" s="11" t="n"/>
      <c r="E16595" s="12">
        <f>IF($A16595="","",IF(ISNUMBER($A16595),$A16595,IFERROR(DATEVALUE($A16595),"")))</f>
        <v/>
      </c>
      <c r="F16595" s="12">
        <f>IF($B16595="","",IF(ISNUMBER($B16595),HOUR($B16595)*2+MINUTE($B16595)/30,IFERROR(VALUE(LEFT($B16595,FIND(":",$B16595)-1))*2+VALUE(MID($B16595,FIND(":",$B16595)+1,2))/30,"")))</f>
        <v/>
      </c>
      <c r="G16595" s="12">
        <f>IF($E16595="","",IF(WEEKDAY($E16595,2)&lt;6,1,0))</f>
        <v/>
      </c>
      <c r="H16595" s="12">
        <f>IF(OR($E16595="",$F16595=""),"",IF(AND($G16595=1,$F16595&gt;='Working Hours'!$C$8,$F16595&lt;'Working Hours'!$C$9),1,0))</f>
        <v/>
      </c>
    </row>
    <row r="16596">
      <c r="A16596" s="11" t="n"/>
      <c r="B16596" s="11" t="n"/>
      <c r="C16596" s="11" t="n"/>
      <c r="E16596" s="12">
        <f>IF($A16596="","",IF(ISNUMBER($A16596),$A16596,IFERROR(DATEVALUE($A16596),"")))</f>
        <v/>
      </c>
      <c r="F16596" s="12">
        <f>IF($B16596="","",IF(ISNUMBER($B16596),HOUR($B16596)*2+MINUTE($B16596)/30,IFERROR(VALUE(LEFT($B16596,FIND(":",$B16596)-1))*2+VALUE(MID($B16596,FIND(":",$B16596)+1,2))/30,"")))</f>
        <v/>
      </c>
      <c r="G16596" s="12">
        <f>IF($E16596="","",IF(WEEKDAY($E16596,2)&lt;6,1,0))</f>
        <v/>
      </c>
      <c r="H16596" s="12">
        <f>IF(OR($E16596="",$F16596=""),"",IF(AND($G16596=1,$F16596&gt;='Working Hours'!$C$8,$F16596&lt;'Working Hours'!$C$9),1,0))</f>
        <v/>
      </c>
    </row>
    <row r="16597">
      <c r="A16597" s="11" t="n"/>
      <c r="B16597" s="11" t="n"/>
      <c r="C16597" s="11" t="n"/>
      <c r="E16597" s="12">
        <f>IF($A16597="","",IF(ISNUMBER($A16597),$A16597,IFERROR(DATEVALUE($A16597),"")))</f>
        <v/>
      </c>
      <c r="F16597" s="12">
        <f>IF($B16597="","",IF(ISNUMBER($B16597),HOUR($B16597)*2+MINUTE($B16597)/30,IFERROR(VALUE(LEFT($B16597,FIND(":",$B16597)-1))*2+VALUE(MID($B16597,FIND(":",$B16597)+1,2))/30,"")))</f>
        <v/>
      </c>
      <c r="G16597" s="12">
        <f>IF($E16597="","",IF(WEEKDAY($E16597,2)&lt;6,1,0))</f>
        <v/>
      </c>
      <c r="H16597" s="12">
        <f>IF(OR($E16597="",$F16597=""),"",IF(AND($G16597=1,$F16597&gt;='Working Hours'!$C$8,$F16597&lt;'Working Hours'!$C$9),1,0))</f>
        <v/>
      </c>
    </row>
    <row r="16598">
      <c r="A16598" s="11" t="n"/>
      <c r="B16598" s="11" t="n"/>
      <c r="C16598" s="11" t="n"/>
      <c r="E16598" s="12">
        <f>IF($A16598="","",IF(ISNUMBER($A16598),$A16598,IFERROR(DATEVALUE($A16598),"")))</f>
        <v/>
      </c>
      <c r="F16598" s="12">
        <f>IF($B16598="","",IF(ISNUMBER($B16598),HOUR($B16598)*2+MINUTE($B16598)/30,IFERROR(VALUE(LEFT($B16598,FIND(":",$B16598)-1))*2+VALUE(MID($B16598,FIND(":",$B16598)+1,2))/30,"")))</f>
        <v/>
      </c>
      <c r="G16598" s="12">
        <f>IF($E16598="","",IF(WEEKDAY($E16598,2)&lt;6,1,0))</f>
        <v/>
      </c>
      <c r="H16598" s="12">
        <f>IF(OR($E16598="",$F16598=""),"",IF(AND($G16598=1,$F16598&gt;='Working Hours'!$C$8,$F16598&lt;'Working Hours'!$C$9),1,0))</f>
        <v/>
      </c>
    </row>
    <row r="16599">
      <c r="A16599" s="11" t="n"/>
      <c r="B16599" s="11" t="n"/>
      <c r="C16599" s="11" t="n"/>
      <c r="E16599" s="12">
        <f>IF($A16599="","",IF(ISNUMBER($A16599),$A16599,IFERROR(DATEVALUE($A16599),"")))</f>
        <v/>
      </c>
      <c r="F16599" s="12">
        <f>IF($B16599="","",IF(ISNUMBER($B16599),HOUR($B16599)*2+MINUTE($B16599)/30,IFERROR(VALUE(LEFT($B16599,FIND(":",$B16599)-1))*2+VALUE(MID($B16599,FIND(":",$B16599)+1,2))/30,"")))</f>
        <v/>
      </c>
      <c r="G16599" s="12">
        <f>IF($E16599="","",IF(WEEKDAY($E16599,2)&lt;6,1,0))</f>
        <v/>
      </c>
      <c r="H16599" s="12">
        <f>IF(OR($E16599="",$F16599=""),"",IF(AND($G16599=1,$F16599&gt;='Working Hours'!$C$8,$F16599&lt;'Working Hours'!$C$9),1,0))</f>
        <v/>
      </c>
    </row>
    <row r="16600">
      <c r="A16600" s="11" t="n"/>
      <c r="B16600" s="11" t="n"/>
      <c r="C16600" s="11" t="n"/>
      <c r="E16600" s="12">
        <f>IF($A16600="","",IF(ISNUMBER($A16600),$A16600,IFERROR(DATEVALUE($A16600),"")))</f>
        <v/>
      </c>
      <c r="F16600" s="12">
        <f>IF($B16600="","",IF(ISNUMBER($B16600),HOUR($B16600)*2+MINUTE($B16600)/30,IFERROR(VALUE(LEFT($B16600,FIND(":",$B16600)-1))*2+VALUE(MID($B16600,FIND(":",$B16600)+1,2))/30,"")))</f>
        <v/>
      </c>
      <c r="G16600" s="12">
        <f>IF($E16600="","",IF(WEEKDAY($E16600,2)&lt;6,1,0))</f>
        <v/>
      </c>
      <c r="H16600" s="12">
        <f>IF(OR($E16600="",$F16600=""),"",IF(AND($G16600=1,$F16600&gt;='Working Hours'!$C$8,$F16600&lt;'Working Hours'!$C$9),1,0))</f>
        <v/>
      </c>
    </row>
    <row r="16601">
      <c r="A16601" s="11" t="n"/>
      <c r="B16601" s="11" t="n"/>
      <c r="C16601" s="11" t="n"/>
      <c r="E16601" s="12">
        <f>IF($A16601="","",IF(ISNUMBER($A16601),$A16601,IFERROR(DATEVALUE($A16601),"")))</f>
        <v/>
      </c>
      <c r="F16601" s="12">
        <f>IF($B16601="","",IF(ISNUMBER($B16601),HOUR($B16601)*2+MINUTE($B16601)/30,IFERROR(VALUE(LEFT($B16601,FIND(":",$B16601)-1))*2+VALUE(MID($B16601,FIND(":",$B16601)+1,2))/30,"")))</f>
        <v/>
      </c>
      <c r="G16601" s="12">
        <f>IF($E16601="","",IF(WEEKDAY($E16601,2)&lt;6,1,0))</f>
        <v/>
      </c>
      <c r="H16601" s="12">
        <f>IF(OR($E16601="",$F16601=""),"",IF(AND($G16601=1,$F16601&gt;='Working Hours'!$C$8,$F16601&lt;'Working Hours'!$C$9),1,0))</f>
        <v/>
      </c>
    </row>
    <row r="16602">
      <c r="A16602" s="11" t="n"/>
      <c r="B16602" s="11" t="n"/>
      <c r="C16602" s="11" t="n"/>
      <c r="E16602" s="12">
        <f>IF($A16602="","",IF(ISNUMBER($A16602),$A16602,IFERROR(DATEVALUE($A16602),"")))</f>
        <v/>
      </c>
      <c r="F16602" s="12">
        <f>IF($B16602="","",IF(ISNUMBER($B16602),HOUR($B16602)*2+MINUTE($B16602)/30,IFERROR(VALUE(LEFT($B16602,FIND(":",$B16602)-1))*2+VALUE(MID($B16602,FIND(":",$B16602)+1,2))/30,"")))</f>
        <v/>
      </c>
      <c r="G16602" s="12">
        <f>IF($E16602="","",IF(WEEKDAY($E16602,2)&lt;6,1,0))</f>
        <v/>
      </c>
      <c r="H16602" s="12">
        <f>IF(OR($E16602="",$F16602=""),"",IF(AND($G16602=1,$F16602&gt;='Working Hours'!$C$8,$F16602&lt;'Working Hours'!$C$9),1,0))</f>
        <v/>
      </c>
    </row>
    <row r="16603">
      <c r="A16603" s="11" t="n"/>
      <c r="B16603" s="11" t="n"/>
      <c r="C16603" s="11" t="n"/>
      <c r="E16603" s="12">
        <f>IF($A16603="","",IF(ISNUMBER($A16603),$A16603,IFERROR(DATEVALUE($A16603),"")))</f>
        <v/>
      </c>
      <c r="F16603" s="12">
        <f>IF($B16603="","",IF(ISNUMBER($B16603),HOUR($B16603)*2+MINUTE($B16603)/30,IFERROR(VALUE(LEFT($B16603,FIND(":",$B16603)-1))*2+VALUE(MID($B16603,FIND(":",$B16603)+1,2))/30,"")))</f>
        <v/>
      </c>
      <c r="G16603" s="12">
        <f>IF($E16603="","",IF(WEEKDAY($E16603,2)&lt;6,1,0))</f>
        <v/>
      </c>
      <c r="H16603" s="12">
        <f>IF(OR($E16603="",$F16603=""),"",IF(AND($G16603=1,$F16603&gt;='Working Hours'!$C$8,$F16603&lt;'Working Hours'!$C$9),1,0))</f>
        <v/>
      </c>
    </row>
    <row r="16604">
      <c r="A16604" s="11" t="n"/>
      <c r="B16604" s="11" t="n"/>
      <c r="C16604" s="11" t="n"/>
      <c r="E16604" s="12">
        <f>IF($A16604="","",IF(ISNUMBER($A16604),$A16604,IFERROR(DATEVALUE($A16604),"")))</f>
        <v/>
      </c>
      <c r="F16604" s="12">
        <f>IF($B16604="","",IF(ISNUMBER($B16604),HOUR($B16604)*2+MINUTE($B16604)/30,IFERROR(VALUE(LEFT($B16604,FIND(":",$B16604)-1))*2+VALUE(MID($B16604,FIND(":",$B16604)+1,2))/30,"")))</f>
        <v/>
      </c>
      <c r="G16604" s="12">
        <f>IF($E16604="","",IF(WEEKDAY($E16604,2)&lt;6,1,0))</f>
        <v/>
      </c>
      <c r="H16604" s="12">
        <f>IF(OR($E16604="",$F16604=""),"",IF(AND($G16604=1,$F16604&gt;='Working Hours'!$C$8,$F16604&lt;'Working Hours'!$C$9),1,0))</f>
        <v/>
      </c>
    </row>
    <row r="16605">
      <c r="A16605" s="11" t="n"/>
      <c r="B16605" s="11" t="n"/>
      <c r="C16605" s="11" t="n"/>
      <c r="E16605" s="12">
        <f>IF($A16605="","",IF(ISNUMBER($A16605),$A16605,IFERROR(DATEVALUE($A16605),"")))</f>
        <v/>
      </c>
      <c r="F16605" s="12">
        <f>IF($B16605="","",IF(ISNUMBER($B16605),HOUR($B16605)*2+MINUTE($B16605)/30,IFERROR(VALUE(LEFT($B16605,FIND(":",$B16605)-1))*2+VALUE(MID($B16605,FIND(":",$B16605)+1,2))/30,"")))</f>
        <v/>
      </c>
      <c r="G16605" s="12">
        <f>IF($E16605="","",IF(WEEKDAY($E16605,2)&lt;6,1,0))</f>
        <v/>
      </c>
      <c r="H16605" s="12">
        <f>IF(OR($E16605="",$F16605=""),"",IF(AND($G16605=1,$F16605&gt;='Working Hours'!$C$8,$F16605&lt;'Working Hours'!$C$9),1,0))</f>
        <v/>
      </c>
    </row>
    <row r="16606">
      <c r="A16606" s="11" t="n"/>
      <c r="B16606" s="11" t="n"/>
      <c r="C16606" s="11" t="n"/>
      <c r="E16606" s="12">
        <f>IF($A16606="","",IF(ISNUMBER($A16606),$A16606,IFERROR(DATEVALUE($A16606),"")))</f>
        <v/>
      </c>
      <c r="F16606" s="12">
        <f>IF($B16606="","",IF(ISNUMBER($B16606),HOUR($B16606)*2+MINUTE($B16606)/30,IFERROR(VALUE(LEFT($B16606,FIND(":",$B16606)-1))*2+VALUE(MID($B16606,FIND(":",$B16606)+1,2))/30,"")))</f>
        <v/>
      </c>
      <c r="G16606" s="12">
        <f>IF($E16606="","",IF(WEEKDAY($E16606,2)&lt;6,1,0))</f>
        <v/>
      </c>
      <c r="H16606" s="12">
        <f>IF(OR($E16606="",$F16606=""),"",IF(AND($G16606=1,$F16606&gt;='Working Hours'!$C$8,$F16606&lt;'Working Hours'!$C$9),1,0))</f>
        <v/>
      </c>
    </row>
    <row r="16607">
      <c r="A16607" s="11" t="n"/>
      <c r="B16607" s="11" t="n"/>
      <c r="C16607" s="11" t="n"/>
      <c r="E16607" s="12">
        <f>IF($A16607="","",IF(ISNUMBER($A16607),$A16607,IFERROR(DATEVALUE($A16607),"")))</f>
        <v/>
      </c>
      <c r="F16607" s="12">
        <f>IF($B16607="","",IF(ISNUMBER($B16607),HOUR($B16607)*2+MINUTE($B16607)/30,IFERROR(VALUE(LEFT($B16607,FIND(":",$B16607)-1))*2+VALUE(MID($B16607,FIND(":",$B16607)+1,2))/30,"")))</f>
        <v/>
      </c>
      <c r="G16607" s="12">
        <f>IF($E16607="","",IF(WEEKDAY($E16607,2)&lt;6,1,0))</f>
        <v/>
      </c>
      <c r="H16607" s="12">
        <f>IF(OR($E16607="",$F16607=""),"",IF(AND($G16607=1,$F16607&gt;='Working Hours'!$C$8,$F16607&lt;'Working Hours'!$C$9),1,0))</f>
        <v/>
      </c>
    </row>
    <row r="16608">
      <c r="A16608" s="11" t="n"/>
      <c r="B16608" s="11" t="n"/>
      <c r="C16608" s="11" t="n"/>
      <c r="E16608" s="12">
        <f>IF($A16608="","",IF(ISNUMBER($A16608),$A16608,IFERROR(DATEVALUE($A16608),"")))</f>
        <v/>
      </c>
      <c r="F16608" s="12">
        <f>IF($B16608="","",IF(ISNUMBER($B16608),HOUR($B16608)*2+MINUTE($B16608)/30,IFERROR(VALUE(LEFT($B16608,FIND(":",$B16608)-1))*2+VALUE(MID($B16608,FIND(":",$B16608)+1,2))/30,"")))</f>
        <v/>
      </c>
      <c r="G16608" s="12">
        <f>IF($E16608="","",IF(WEEKDAY($E16608,2)&lt;6,1,0))</f>
        <v/>
      </c>
      <c r="H16608" s="12">
        <f>IF(OR($E16608="",$F16608=""),"",IF(AND($G16608=1,$F16608&gt;='Working Hours'!$C$8,$F16608&lt;'Working Hours'!$C$9),1,0))</f>
        <v/>
      </c>
    </row>
    <row r="16609">
      <c r="A16609" s="11" t="n"/>
      <c r="B16609" s="11" t="n"/>
      <c r="C16609" s="11" t="n"/>
      <c r="E16609" s="12">
        <f>IF($A16609="","",IF(ISNUMBER($A16609),$A16609,IFERROR(DATEVALUE($A16609),"")))</f>
        <v/>
      </c>
      <c r="F16609" s="12">
        <f>IF($B16609="","",IF(ISNUMBER($B16609),HOUR($B16609)*2+MINUTE($B16609)/30,IFERROR(VALUE(LEFT($B16609,FIND(":",$B16609)-1))*2+VALUE(MID($B16609,FIND(":",$B16609)+1,2))/30,"")))</f>
        <v/>
      </c>
      <c r="G16609" s="12">
        <f>IF($E16609="","",IF(WEEKDAY($E16609,2)&lt;6,1,0))</f>
        <v/>
      </c>
      <c r="H16609" s="12">
        <f>IF(OR($E16609="",$F16609=""),"",IF(AND($G16609=1,$F16609&gt;='Working Hours'!$C$8,$F16609&lt;'Working Hours'!$C$9),1,0))</f>
        <v/>
      </c>
    </row>
    <row r="16610">
      <c r="A16610" s="11" t="n"/>
      <c r="B16610" s="11" t="n"/>
      <c r="C16610" s="11" t="n"/>
      <c r="E16610" s="12">
        <f>IF($A16610="","",IF(ISNUMBER($A16610),$A16610,IFERROR(DATEVALUE($A16610),"")))</f>
        <v/>
      </c>
      <c r="F16610" s="12">
        <f>IF($B16610="","",IF(ISNUMBER($B16610),HOUR($B16610)*2+MINUTE($B16610)/30,IFERROR(VALUE(LEFT($B16610,FIND(":",$B16610)-1))*2+VALUE(MID($B16610,FIND(":",$B16610)+1,2))/30,"")))</f>
        <v/>
      </c>
      <c r="G16610" s="12">
        <f>IF($E16610="","",IF(WEEKDAY($E16610,2)&lt;6,1,0))</f>
        <v/>
      </c>
      <c r="H16610" s="12">
        <f>IF(OR($E16610="",$F16610=""),"",IF(AND($G16610=1,$F16610&gt;='Working Hours'!$C$8,$F16610&lt;'Working Hours'!$C$9),1,0))</f>
        <v/>
      </c>
    </row>
    <row r="16611">
      <c r="A16611" s="11" t="n"/>
      <c r="B16611" s="11" t="n"/>
      <c r="C16611" s="11" t="n"/>
      <c r="E16611" s="12">
        <f>IF($A16611="","",IF(ISNUMBER($A16611),$A16611,IFERROR(DATEVALUE($A16611),"")))</f>
        <v/>
      </c>
      <c r="F16611" s="12">
        <f>IF($B16611="","",IF(ISNUMBER($B16611),HOUR($B16611)*2+MINUTE($B16611)/30,IFERROR(VALUE(LEFT($B16611,FIND(":",$B16611)-1))*2+VALUE(MID($B16611,FIND(":",$B16611)+1,2))/30,"")))</f>
        <v/>
      </c>
      <c r="G16611" s="12">
        <f>IF($E16611="","",IF(WEEKDAY($E16611,2)&lt;6,1,0))</f>
        <v/>
      </c>
      <c r="H16611" s="12">
        <f>IF(OR($E16611="",$F16611=""),"",IF(AND($G16611=1,$F16611&gt;='Working Hours'!$C$8,$F16611&lt;'Working Hours'!$C$9),1,0))</f>
        <v/>
      </c>
    </row>
    <row r="16612">
      <c r="A16612" s="11" t="n"/>
      <c r="B16612" s="11" t="n"/>
      <c r="C16612" s="11" t="n"/>
      <c r="E16612" s="12">
        <f>IF($A16612="","",IF(ISNUMBER($A16612),$A16612,IFERROR(DATEVALUE($A16612),"")))</f>
        <v/>
      </c>
      <c r="F16612" s="12">
        <f>IF($B16612="","",IF(ISNUMBER($B16612),HOUR($B16612)*2+MINUTE($B16612)/30,IFERROR(VALUE(LEFT($B16612,FIND(":",$B16612)-1))*2+VALUE(MID($B16612,FIND(":",$B16612)+1,2))/30,"")))</f>
        <v/>
      </c>
      <c r="G16612" s="12">
        <f>IF($E16612="","",IF(WEEKDAY($E16612,2)&lt;6,1,0))</f>
        <v/>
      </c>
      <c r="H16612" s="12">
        <f>IF(OR($E16612="",$F16612=""),"",IF(AND($G16612=1,$F16612&gt;='Working Hours'!$C$8,$F16612&lt;'Working Hours'!$C$9),1,0))</f>
        <v/>
      </c>
    </row>
    <row r="16613">
      <c r="A16613" s="11" t="n"/>
      <c r="B16613" s="11" t="n"/>
      <c r="C16613" s="11" t="n"/>
      <c r="E16613" s="12">
        <f>IF($A16613="","",IF(ISNUMBER($A16613),$A16613,IFERROR(DATEVALUE($A16613),"")))</f>
        <v/>
      </c>
      <c r="F16613" s="12">
        <f>IF($B16613="","",IF(ISNUMBER($B16613),HOUR($B16613)*2+MINUTE($B16613)/30,IFERROR(VALUE(LEFT($B16613,FIND(":",$B16613)-1))*2+VALUE(MID($B16613,FIND(":",$B16613)+1,2))/30,"")))</f>
        <v/>
      </c>
      <c r="G16613" s="12">
        <f>IF($E16613="","",IF(WEEKDAY($E16613,2)&lt;6,1,0))</f>
        <v/>
      </c>
      <c r="H16613" s="12">
        <f>IF(OR($E16613="",$F16613=""),"",IF(AND($G16613=1,$F16613&gt;='Working Hours'!$C$8,$F16613&lt;'Working Hours'!$C$9),1,0))</f>
        <v/>
      </c>
    </row>
    <row r="16614">
      <c r="A16614" s="11" t="n"/>
      <c r="B16614" s="11" t="n"/>
      <c r="C16614" s="11" t="n"/>
      <c r="E16614" s="12">
        <f>IF($A16614="","",IF(ISNUMBER($A16614),$A16614,IFERROR(DATEVALUE($A16614),"")))</f>
        <v/>
      </c>
      <c r="F16614" s="12">
        <f>IF($B16614="","",IF(ISNUMBER($B16614),HOUR($B16614)*2+MINUTE($B16614)/30,IFERROR(VALUE(LEFT($B16614,FIND(":",$B16614)-1))*2+VALUE(MID($B16614,FIND(":",$B16614)+1,2))/30,"")))</f>
        <v/>
      </c>
      <c r="G16614" s="12">
        <f>IF($E16614="","",IF(WEEKDAY($E16614,2)&lt;6,1,0))</f>
        <v/>
      </c>
      <c r="H16614" s="12">
        <f>IF(OR($E16614="",$F16614=""),"",IF(AND($G16614=1,$F16614&gt;='Working Hours'!$C$8,$F16614&lt;'Working Hours'!$C$9),1,0))</f>
        <v/>
      </c>
    </row>
    <row r="16615">
      <c r="A16615" s="11" t="n"/>
      <c r="B16615" s="11" t="n"/>
      <c r="C16615" s="11" t="n"/>
      <c r="E16615" s="12">
        <f>IF($A16615="","",IF(ISNUMBER($A16615),$A16615,IFERROR(DATEVALUE($A16615),"")))</f>
        <v/>
      </c>
      <c r="F16615" s="12">
        <f>IF($B16615="","",IF(ISNUMBER($B16615),HOUR($B16615)*2+MINUTE($B16615)/30,IFERROR(VALUE(LEFT($B16615,FIND(":",$B16615)-1))*2+VALUE(MID($B16615,FIND(":",$B16615)+1,2))/30,"")))</f>
        <v/>
      </c>
      <c r="G16615" s="12">
        <f>IF($E16615="","",IF(WEEKDAY($E16615,2)&lt;6,1,0))</f>
        <v/>
      </c>
      <c r="H16615" s="12">
        <f>IF(OR($E16615="",$F16615=""),"",IF(AND($G16615=1,$F16615&gt;='Working Hours'!$C$8,$F16615&lt;'Working Hours'!$C$9),1,0))</f>
        <v/>
      </c>
    </row>
    <row r="16616">
      <c r="A16616" s="11" t="n"/>
      <c r="B16616" s="11" t="n"/>
      <c r="C16616" s="11" t="n"/>
      <c r="E16616" s="12">
        <f>IF($A16616="","",IF(ISNUMBER($A16616),$A16616,IFERROR(DATEVALUE($A16616),"")))</f>
        <v/>
      </c>
      <c r="F16616" s="12">
        <f>IF($B16616="","",IF(ISNUMBER($B16616),HOUR($B16616)*2+MINUTE($B16616)/30,IFERROR(VALUE(LEFT($B16616,FIND(":",$B16616)-1))*2+VALUE(MID($B16616,FIND(":",$B16616)+1,2))/30,"")))</f>
        <v/>
      </c>
      <c r="G16616" s="12">
        <f>IF($E16616="","",IF(WEEKDAY($E16616,2)&lt;6,1,0))</f>
        <v/>
      </c>
      <c r="H16616" s="12">
        <f>IF(OR($E16616="",$F16616=""),"",IF(AND($G16616=1,$F16616&gt;='Working Hours'!$C$8,$F16616&lt;'Working Hours'!$C$9),1,0))</f>
        <v/>
      </c>
    </row>
    <row r="16617">
      <c r="A16617" s="11" t="n"/>
      <c r="B16617" s="11" t="n"/>
      <c r="C16617" s="11" t="n"/>
      <c r="E16617" s="12">
        <f>IF($A16617="","",IF(ISNUMBER($A16617),$A16617,IFERROR(DATEVALUE($A16617),"")))</f>
        <v/>
      </c>
      <c r="F16617" s="12">
        <f>IF($B16617="","",IF(ISNUMBER($B16617),HOUR($B16617)*2+MINUTE($B16617)/30,IFERROR(VALUE(LEFT($B16617,FIND(":",$B16617)-1))*2+VALUE(MID($B16617,FIND(":",$B16617)+1,2))/30,"")))</f>
        <v/>
      </c>
      <c r="G16617" s="12">
        <f>IF($E16617="","",IF(WEEKDAY($E16617,2)&lt;6,1,0))</f>
        <v/>
      </c>
      <c r="H16617" s="12">
        <f>IF(OR($E16617="",$F16617=""),"",IF(AND($G16617=1,$F16617&gt;='Working Hours'!$C$8,$F16617&lt;'Working Hours'!$C$9),1,0))</f>
        <v/>
      </c>
    </row>
    <row r="16618">
      <c r="A16618" s="11" t="n"/>
      <c r="B16618" s="11" t="n"/>
      <c r="C16618" s="11" t="n"/>
      <c r="E16618" s="12">
        <f>IF($A16618="","",IF(ISNUMBER($A16618),$A16618,IFERROR(DATEVALUE($A16618),"")))</f>
        <v/>
      </c>
      <c r="F16618" s="12">
        <f>IF($B16618="","",IF(ISNUMBER($B16618),HOUR($B16618)*2+MINUTE($B16618)/30,IFERROR(VALUE(LEFT($B16618,FIND(":",$B16618)-1))*2+VALUE(MID($B16618,FIND(":",$B16618)+1,2))/30,"")))</f>
        <v/>
      </c>
      <c r="G16618" s="12">
        <f>IF($E16618="","",IF(WEEKDAY($E16618,2)&lt;6,1,0))</f>
        <v/>
      </c>
      <c r="H16618" s="12">
        <f>IF(OR($E16618="",$F16618=""),"",IF(AND($G16618=1,$F16618&gt;='Working Hours'!$C$8,$F16618&lt;'Working Hours'!$C$9),1,0))</f>
        <v/>
      </c>
    </row>
    <row r="16619">
      <c r="A16619" s="11" t="n"/>
      <c r="B16619" s="11" t="n"/>
      <c r="C16619" s="11" t="n"/>
      <c r="E16619" s="12">
        <f>IF($A16619="","",IF(ISNUMBER($A16619),$A16619,IFERROR(DATEVALUE($A16619),"")))</f>
        <v/>
      </c>
      <c r="F16619" s="12">
        <f>IF($B16619="","",IF(ISNUMBER($B16619),HOUR($B16619)*2+MINUTE($B16619)/30,IFERROR(VALUE(LEFT($B16619,FIND(":",$B16619)-1))*2+VALUE(MID($B16619,FIND(":",$B16619)+1,2))/30,"")))</f>
        <v/>
      </c>
      <c r="G16619" s="12">
        <f>IF($E16619="","",IF(WEEKDAY($E16619,2)&lt;6,1,0))</f>
        <v/>
      </c>
      <c r="H16619" s="12">
        <f>IF(OR($E16619="",$F16619=""),"",IF(AND($G16619=1,$F16619&gt;='Working Hours'!$C$8,$F16619&lt;'Working Hours'!$C$9),1,0))</f>
        <v/>
      </c>
    </row>
    <row r="16620">
      <c r="A16620" s="11" t="n"/>
      <c r="B16620" s="11" t="n"/>
      <c r="C16620" s="11" t="n"/>
      <c r="E16620" s="12">
        <f>IF($A16620="","",IF(ISNUMBER($A16620),$A16620,IFERROR(DATEVALUE($A16620),"")))</f>
        <v/>
      </c>
      <c r="F16620" s="12">
        <f>IF($B16620="","",IF(ISNUMBER($B16620),HOUR($B16620)*2+MINUTE($B16620)/30,IFERROR(VALUE(LEFT($B16620,FIND(":",$B16620)-1))*2+VALUE(MID($B16620,FIND(":",$B16620)+1,2))/30,"")))</f>
        <v/>
      </c>
      <c r="G16620" s="12">
        <f>IF($E16620="","",IF(WEEKDAY($E16620,2)&lt;6,1,0))</f>
        <v/>
      </c>
      <c r="H16620" s="12">
        <f>IF(OR($E16620="",$F16620=""),"",IF(AND($G16620=1,$F16620&gt;='Working Hours'!$C$8,$F16620&lt;'Working Hours'!$C$9),1,0))</f>
        <v/>
      </c>
    </row>
    <row r="16621">
      <c r="A16621" s="11" t="n"/>
      <c r="B16621" s="11" t="n"/>
      <c r="C16621" s="11" t="n"/>
      <c r="E16621" s="12">
        <f>IF($A16621="","",IF(ISNUMBER($A16621),$A16621,IFERROR(DATEVALUE($A16621),"")))</f>
        <v/>
      </c>
      <c r="F16621" s="12">
        <f>IF($B16621="","",IF(ISNUMBER($B16621),HOUR($B16621)*2+MINUTE($B16621)/30,IFERROR(VALUE(LEFT($B16621,FIND(":",$B16621)-1))*2+VALUE(MID($B16621,FIND(":",$B16621)+1,2))/30,"")))</f>
        <v/>
      </c>
      <c r="G16621" s="12">
        <f>IF($E16621="","",IF(WEEKDAY($E16621,2)&lt;6,1,0))</f>
        <v/>
      </c>
      <c r="H16621" s="12">
        <f>IF(OR($E16621="",$F16621=""),"",IF(AND($G16621=1,$F16621&gt;='Working Hours'!$C$8,$F16621&lt;'Working Hours'!$C$9),1,0))</f>
        <v/>
      </c>
    </row>
    <row r="16622">
      <c r="A16622" s="11" t="n"/>
      <c r="B16622" s="11" t="n"/>
      <c r="C16622" s="11" t="n"/>
      <c r="E16622" s="12">
        <f>IF($A16622="","",IF(ISNUMBER($A16622),$A16622,IFERROR(DATEVALUE($A16622),"")))</f>
        <v/>
      </c>
      <c r="F16622" s="12">
        <f>IF($B16622="","",IF(ISNUMBER($B16622),HOUR($B16622)*2+MINUTE($B16622)/30,IFERROR(VALUE(LEFT($B16622,FIND(":",$B16622)-1))*2+VALUE(MID($B16622,FIND(":",$B16622)+1,2))/30,"")))</f>
        <v/>
      </c>
      <c r="G16622" s="12">
        <f>IF($E16622="","",IF(WEEKDAY($E16622,2)&lt;6,1,0))</f>
        <v/>
      </c>
      <c r="H16622" s="12">
        <f>IF(OR($E16622="",$F16622=""),"",IF(AND($G16622=1,$F16622&gt;='Working Hours'!$C$8,$F16622&lt;'Working Hours'!$C$9),1,0))</f>
        <v/>
      </c>
    </row>
    <row r="16623">
      <c r="A16623" s="11" t="n"/>
      <c r="B16623" s="11" t="n"/>
      <c r="C16623" s="11" t="n"/>
      <c r="E16623" s="12">
        <f>IF($A16623="","",IF(ISNUMBER($A16623),$A16623,IFERROR(DATEVALUE($A16623),"")))</f>
        <v/>
      </c>
      <c r="F16623" s="12">
        <f>IF($B16623="","",IF(ISNUMBER($B16623),HOUR($B16623)*2+MINUTE($B16623)/30,IFERROR(VALUE(LEFT($B16623,FIND(":",$B16623)-1))*2+VALUE(MID($B16623,FIND(":",$B16623)+1,2))/30,"")))</f>
        <v/>
      </c>
      <c r="G16623" s="12">
        <f>IF($E16623="","",IF(WEEKDAY($E16623,2)&lt;6,1,0))</f>
        <v/>
      </c>
      <c r="H16623" s="12">
        <f>IF(OR($E16623="",$F16623=""),"",IF(AND($G16623=1,$F16623&gt;='Working Hours'!$C$8,$F16623&lt;'Working Hours'!$C$9),1,0))</f>
        <v/>
      </c>
    </row>
    <row r="16624">
      <c r="A16624" s="11" t="n"/>
      <c r="B16624" s="11" t="n"/>
      <c r="C16624" s="11" t="n"/>
      <c r="E16624" s="12">
        <f>IF($A16624="","",IF(ISNUMBER($A16624),$A16624,IFERROR(DATEVALUE($A16624),"")))</f>
        <v/>
      </c>
      <c r="F16624" s="12">
        <f>IF($B16624="","",IF(ISNUMBER($B16624),HOUR($B16624)*2+MINUTE($B16624)/30,IFERROR(VALUE(LEFT($B16624,FIND(":",$B16624)-1))*2+VALUE(MID($B16624,FIND(":",$B16624)+1,2))/30,"")))</f>
        <v/>
      </c>
      <c r="G16624" s="12">
        <f>IF($E16624="","",IF(WEEKDAY($E16624,2)&lt;6,1,0))</f>
        <v/>
      </c>
      <c r="H16624" s="12">
        <f>IF(OR($E16624="",$F16624=""),"",IF(AND($G16624=1,$F16624&gt;='Working Hours'!$C$8,$F16624&lt;'Working Hours'!$C$9),1,0))</f>
        <v/>
      </c>
    </row>
    <row r="16625">
      <c r="A16625" s="11" t="n"/>
      <c r="B16625" s="11" t="n"/>
      <c r="C16625" s="11" t="n"/>
      <c r="E16625" s="12">
        <f>IF($A16625="","",IF(ISNUMBER($A16625),$A16625,IFERROR(DATEVALUE($A16625),"")))</f>
        <v/>
      </c>
      <c r="F16625" s="12">
        <f>IF($B16625="","",IF(ISNUMBER($B16625),HOUR($B16625)*2+MINUTE($B16625)/30,IFERROR(VALUE(LEFT($B16625,FIND(":",$B16625)-1))*2+VALUE(MID($B16625,FIND(":",$B16625)+1,2))/30,"")))</f>
        <v/>
      </c>
      <c r="G16625" s="12">
        <f>IF($E16625="","",IF(WEEKDAY($E16625,2)&lt;6,1,0))</f>
        <v/>
      </c>
      <c r="H16625" s="12">
        <f>IF(OR($E16625="",$F16625=""),"",IF(AND($G16625=1,$F16625&gt;='Working Hours'!$C$8,$F16625&lt;'Working Hours'!$C$9),1,0))</f>
        <v/>
      </c>
    </row>
    <row r="16626">
      <c r="A16626" s="11" t="n"/>
      <c r="B16626" s="11" t="n"/>
      <c r="C16626" s="11" t="n"/>
      <c r="E16626" s="12">
        <f>IF($A16626="","",IF(ISNUMBER($A16626),$A16626,IFERROR(DATEVALUE($A16626),"")))</f>
        <v/>
      </c>
      <c r="F16626" s="12">
        <f>IF($B16626="","",IF(ISNUMBER($B16626),HOUR($B16626)*2+MINUTE($B16626)/30,IFERROR(VALUE(LEFT($B16626,FIND(":",$B16626)-1))*2+VALUE(MID($B16626,FIND(":",$B16626)+1,2))/30,"")))</f>
        <v/>
      </c>
      <c r="G16626" s="12">
        <f>IF($E16626="","",IF(WEEKDAY($E16626,2)&lt;6,1,0))</f>
        <v/>
      </c>
      <c r="H16626" s="12">
        <f>IF(OR($E16626="",$F16626=""),"",IF(AND($G16626=1,$F16626&gt;='Working Hours'!$C$8,$F16626&lt;'Working Hours'!$C$9),1,0))</f>
        <v/>
      </c>
    </row>
    <row r="16627">
      <c r="A16627" s="11" t="n"/>
      <c r="B16627" s="11" t="n"/>
      <c r="C16627" s="11" t="n"/>
      <c r="E16627" s="12">
        <f>IF($A16627="","",IF(ISNUMBER($A16627),$A16627,IFERROR(DATEVALUE($A16627),"")))</f>
        <v/>
      </c>
      <c r="F16627" s="12">
        <f>IF($B16627="","",IF(ISNUMBER($B16627),HOUR($B16627)*2+MINUTE($B16627)/30,IFERROR(VALUE(LEFT($B16627,FIND(":",$B16627)-1))*2+VALUE(MID($B16627,FIND(":",$B16627)+1,2))/30,"")))</f>
        <v/>
      </c>
      <c r="G16627" s="12">
        <f>IF($E16627="","",IF(WEEKDAY($E16627,2)&lt;6,1,0))</f>
        <v/>
      </c>
      <c r="H16627" s="12">
        <f>IF(OR($E16627="",$F16627=""),"",IF(AND($G16627=1,$F16627&gt;='Working Hours'!$C$8,$F16627&lt;'Working Hours'!$C$9),1,0))</f>
        <v/>
      </c>
    </row>
    <row r="16628">
      <c r="A16628" s="11" t="n"/>
      <c r="B16628" s="11" t="n"/>
      <c r="C16628" s="11" t="n"/>
      <c r="E16628" s="12">
        <f>IF($A16628="","",IF(ISNUMBER($A16628),$A16628,IFERROR(DATEVALUE($A16628),"")))</f>
        <v/>
      </c>
      <c r="F16628" s="12">
        <f>IF($B16628="","",IF(ISNUMBER($B16628),HOUR($B16628)*2+MINUTE($B16628)/30,IFERROR(VALUE(LEFT($B16628,FIND(":",$B16628)-1))*2+VALUE(MID($B16628,FIND(":",$B16628)+1,2))/30,"")))</f>
        <v/>
      </c>
      <c r="G16628" s="12">
        <f>IF($E16628="","",IF(WEEKDAY($E16628,2)&lt;6,1,0))</f>
        <v/>
      </c>
      <c r="H16628" s="12">
        <f>IF(OR($E16628="",$F16628=""),"",IF(AND($G16628=1,$F16628&gt;='Working Hours'!$C$8,$F16628&lt;'Working Hours'!$C$9),1,0))</f>
        <v/>
      </c>
    </row>
    <row r="16629">
      <c r="A16629" s="11" t="n"/>
      <c r="B16629" s="11" t="n"/>
      <c r="C16629" s="11" t="n"/>
      <c r="E16629" s="12">
        <f>IF($A16629="","",IF(ISNUMBER($A16629),$A16629,IFERROR(DATEVALUE($A16629),"")))</f>
        <v/>
      </c>
      <c r="F16629" s="12">
        <f>IF($B16629="","",IF(ISNUMBER($B16629),HOUR($B16629)*2+MINUTE($B16629)/30,IFERROR(VALUE(LEFT($B16629,FIND(":",$B16629)-1))*2+VALUE(MID($B16629,FIND(":",$B16629)+1,2))/30,"")))</f>
        <v/>
      </c>
      <c r="G16629" s="12">
        <f>IF($E16629="","",IF(WEEKDAY($E16629,2)&lt;6,1,0))</f>
        <v/>
      </c>
      <c r="H16629" s="12">
        <f>IF(OR($E16629="",$F16629=""),"",IF(AND($G16629=1,$F16629&gt;='Working Hours'!$C$8,$F16629&lt;'Working Hours'!$C$9),1,0))</f>
        <v/>
      </c>
    </row>
    <row r="16630">
      <c r="A16630" s="11" t="n"/>
      <c r="B16630" s="11" t="n"/>
      <c r="C16630" s="11" t="n"/>
      <c r="E16630" s="12">
        <f>IF($A16630="","",IF(ISNUMBER($A16630),$A16630,IFERROR(DATEVALUE($A16630),"")))</f>
        <v/>
      </c>
      <c r="F16630" s="12">
        <f>IF($B16630="","",IF(ISNUMBER($B16630),HOUR($B16630)*2+MINUTE($B16630)/30,IFERROR(VALUE(LEFT($B16630,FIND(":",$B16630)-1))*2+VALUE(MID($B16630,FIND(":",$B16630)+1,2))/30,"")))</f>
        <v/>
      </c>
      <c r="G16630" s="12">
        <f>IF($E16630="","",IF(WEEKDAY($E16630,2)&lt;6,1,0))</f>
        <v/>
      </c>
      <c r="H16630" s="12">
        <f>IF(OR($E16630="",$F16630=""),"",IF(AND($G16630=1,$F16630&gt;='Working Hours'!$C$8,$F16630&lt;'Working Hours'!$C$9),1,0))</f>
        <v/>
      </c>
    </row>
    <row r="16631">
      <c r="A16631" s="11" t="n"/>
      <c r="B16631" s="11" t="n"/>
      <c r="C16631" s="11" t="n"/>
      <c r="E16631" s="12">
        <f>IF($A16631="","",IF(ISNUMBER($A16631),$A16631,IFERROR(DATEVALUE($A16631),"")))</f>
        <v/>
      </c>
      <c r="F16631" s="12">
        <f>IF($B16631="","",IF(ISNUMBER($B16631),HOUR($B16631)*2+MINUTE($B16631)/30,IFERROR(VALUE(LEFT($B16631,FIND(":",$B16631)-1))*2+VALUE(MID($B16631,FIND(":",$B16631)+1,2))/30,"")))</f>
        <v/>
      </c>
      <c r="G16631" s="12">
        <f>IF($E16631="","",IF(WEEKDAY($E16631,2)&lt;6,1,0))</f>
        <v/>
      </c>
      <c r="H16631" s="12">
        <f>IF(OR($E16631="",$F16631=""),"",IF(AND($G16631=1,$F16631&gt;='Working Hours'!$C$8,$F16631&lt;'Working Hours'!$C$9),1,0))</f>
        <v/>
      </c>
    </row>
    <row r="16632">
      <c r="A16632" s="11" t="n"/>
      <c r="B16632" s="11" t="n"/>
      <c r="C16632" s="11" t="n"/>
      <c r="E16632" s="12">
        <f>IF($A16632="","",IF(ISNUMBER($A16632),$A16632,IFERROR(DATEVALUE($A16632),"")))</f>
        <v/>
      </c>
      <c r="F16632" s="12">
        <f>IF($B16632="","",IF(ISNUMBER($B16632),HOUR($B16632)*2+MINUTE($B16632)/30,IFERROR(VALUE(LEFT($B16632,FIND(":",$B16632)-1))*2+VALUE(MID($B16632,FIND(":",$B16632)+1,2))/30,"")))</f>
        <v/>
      </c>
      <c r="G16632" s="12">
        <f>IF($E16632="","",IF(WEEKDAY($E16632,2)&lt;6,1,0))</f>
        <v/>
      </c>
      <c r="H16632" s="12">
        <f>IF(OR($E16632="",$F16632=""),"",IF(AND($G16632=1,$F16632&gt;='Working Hours'!$C$8,$F16632&lt;'Working Hours'!$C$9),1,0))</f>
        <v/>
      </c>
    </row>
    <row r="16633">
      <c r="A16633" s="11" t="n"/>
      <c r="B16633" s="11" t="n"/>
      <c r="C16633" s="11" t="n"/>
      <c r="E16633" s="12">
        <f>IF($A16633="","",IF(ISNUMBER($A16633),$A16633,IFERROR(DATEVALUE($A16633),"")))</f>
        <v/>
      </c>
      <c r="F16633" s="12">
        <f>IF($B16633="","",IF(ISNUMBER($B16633),HOUR($B16633)*2+MINUTE($B16633)/30,IFERROR(VALUE(LEFT($B16633,FIND(":",$B16633)-1))*2+VALUE(MID($B16633,FIND(":",$B16633)+1,2))/30,"")))</f>
        <v/>
      </c>
      <c r="G16633" s="12">
        <f>IF($E16633="","",IF(WEEKDAY($E16633,2)&lt;6,1,0))</f>
        <v/>
      </c>
      <c r="H16633" s="12">
        <f>IF(OR($E16633="",$F16633=""),"",IF(AND($G16633=1,$F16633&gt;='Working Hours'!$C$8,$F16633&lt;'Working Hours'!$C$9),1,0))</f>
        <v/>
      </c>
    </row>
    <row r="16634">
      <c r="A16634" s="11" t="n"/>
      <c r="B16634" s="11" t="n"/>
      <c r="C16634" s="11" t="n"/>
      <c r="E16634" s="12">
        <f>IF($A16634="","",IF(ISNUMBER($A16634),$A16634,IFERROR(DATEVALUE($A16634),"")))</f>
        <v/>
      </c>
      <c r="F16634" s="12">
        <f>IF($B16634="","",IF(ISNUMBER($B16634),HOUR($B16634)*2+MINUTE($B16634)/30,IFERROR(VALUE(LEFT($B16634,FIND(":",$B16634)-1))*2+VALUE(MID($B16634,FIND(":",$B16634)+1,2))/30,"")))</f>
        <v/>
      </c>
      <c r="G16634" s="12">
        <f>IF($E16634="","",IF(WEEKDAY($E16634,2)&lt;6,1,0))</f>
        <v/>
      </c>
      <c r="H16634" s="12">
        <f>IF(OR($E16634="",$F16634=""),"",IF(AND($G16634=1,$F16634&gt;='Working Hours'!$C$8,$F16634&lt;'Working Hours'!$C$9),1,0))</f>
        <v/>
      </c>
    </row>
    <row r="16635">
      <c r="A16635" s="11" t="n"/>
      <c r="B16635" s="11" t="n"/>
      <c r="C16635" s="11" t="n"/>
      <c r="E16635" s="12">
        <f>IF($A16635="","",IF(ISNUMBER($A16635),$A16635,IFERROR(DATEVALUE($A16635),"")))</f>
        <v/>
      </c>
      <c r="F16635" s="12">
        <f>IF($B16635="","",IF(ISNUMBER($B16635),HOUR($B16635)*2+MINUTE($B16635)/30,IFERROR(VALUE(LEFT($B16635,FIND(":",$B16635)-1))*2+VALUE(MID($B16635,FIND(":",$B16635)+1,2))/30,"")))</f>
        <v/>
      </c>
      <c r="G16635" s="12">
        <f>IF($E16635="","",IF(WEEKDAY($E16635,2)&lt;6,1,0))</f>
        <v/>
      </c>
      <c r="H16635" s="12">
        <f>IF(OR($E16635="",$F16635=""),"",IF(AND($G16635=1,$F16635&gt;='Working Hours'!$C$8,$F16635&lt;'Working Hours'!$C$9),1,0))</f>
        <v/>
      </c>
    </row>
    <row r="16636">
      <c r="A16636" s="11" t="n"/>
      <c r="B16636" s="11" t="n"/>
      <c r="C16636" s="11" t="n"/>
      <c r="E16636" s="12">
        <f>IF($A16636="","",IF(ISNUMBER($A16636),$A16636,IFERROR(DATEVALUE($A16636),"")))</f>
        <v/>
      </c>
      <c r="F16636" s="12">
        <f>IF($B16636="","",IF(ISNUMBER($B16636),HOUR($B16636)*2+MINUTE($B16636)/30,IFERROR(VALUE(LEFT($B16636,FIND(":",$B16636)-1))*2+VALUE(MID($B16636,FIND(":",$B16636)+1,2))/30,"")))</f>
        <v/>
      </c>
      <c r="G16636" s="12">
        <f>IF($E16636="","",IF(WEEKDAY($E16636,2)&lt;6,1,0))</f>
        <v/>
      </c>
      <c r="H16636" s="12">
        <f>IF(OR($E16636="",$F16636=""),"",IF(AND($G16636=1,$F16636&gt;='Working Hours'!$C$8,$F16636&lt;'Working Hours'!$C$9),1,0))</f>
        <v/>
      </c>
    </row>
    <row r="16637">
      <c r="A16637" s="11" t="n"/>
      <c r="B16637" s="11" t="n"/>
      <c r="C16637" s="11" t="n"/>
      <c r="E16637" s="12">
        <f>IF($A16637="","",IF(ISNUMBER($A16637),$A16637,IFERROR(DATEVALUE($A16637),"")))</f>
        <v/>
      </c>
      <c r="F16637" s="12">
        <f>IF($B16637="","",IF(ISNUMBER($B16637),HOUR($B16637)*2+MINUTE($B16637)/30,IFERROR(VALUE(LEFT($B16637,FIND(":",$B16637)-1))*2+VALUE(MID($B16637,FIND(":",$B16637)+1,2))/30,"")))</f>
        <v/>
      </c>
      <c r="G16637" s="12">
        <f>IF($E16637="","",IF(WEEKDAY($E16637,2)&lt;6,1,0))</f>
        <v/>
      </c>
      <c r="H16637" s="12">
        <f>IF(OR($E16637="",$F16637=""),"",IF(AND($G16637=1,$F16637&gt;='Working Hours'!$C$8,$F16637&lt;'Working Hours'!$C$9),1,0))</f>
        <v/>
      </c>
    </row>
    <row r="16638">
      <c r="A16638" s="11" t="n"/>
      <c r="B16638" s="11" t="n"/>
      <c r="C16638" s="11" t="n"/>
      <c r="E16638" s="12">
        <f>IF($A16638="","",IF(ISNUMBER($A16638),$A16638,IFERROR(DATEVALUE($A16638),"")))</f>
        <v/>
      </c>
      <c r="F16638" s="12">
        <f>IF($B16638="","",IF(ISNUMBER($B16638),HOUR($B16638)*2+MINUTE($B16638)/30,IFERROR(VALUE(LEFT($B16638,FIND(":",$B16638)-1))*2+VALUE(MID($B16638,FIND(":",$B16638)+1,2))/30,"")))</f>
        <v/>
      </c>
      <c r="G16638" s="12">
        <f>IF($E16638="","",IF(WEEKDAY($E16638,2)&lt;6,1,0))</f>
        <v/>
      </c>
      <c r="H16638" s="12">
        <f>IF(OR($E16638="",$F16638=""),"",IF(AND($G16638=1,$F16638&gt;='Working Hours'!$C$8,$F16638&lt;'Working Hours'!$C$9),1,0))</f>
        <v/>
      </c>
    </row>
    <row r="16639">
      <c r="A16639" s="11" t="n"/>
      <c r="B16639" s="11" t="n"/>
      <c r="C16639" s="11" t="n"/>
      <c r="E16639" s="12">
        <f>IF($A16639="","",IF(ISNUMBER($A16639),$A16639,IFERROR(DATEVALUE($A16639),"")))</f>
        <v/>
      </c>
      <c r="F16639" s="12">
        <f>IF($B16639="","",IF(ISNUMBER($B16639),HOUR($B16639)*2+MINUTE($B16639)/30,IFERROR(VALUE(LEFT($B16639,FIND(":",$B16639)-1))*2+VALUE(MID($B16639,FIND(":",$B16639)+1,2))/30,"")))</f>
        <v/>
      </c>
      <c r="G16639" s="12">
        <f>IF($E16639="","",IF(WEEKDAY($E16639,2)&lt;6,1,0))</f>
        <v/>
      </c>
      <c r="H16639" s="12">
        <f>IF(OR($E16639="",$F16639=""),"",IF(AND($G16639=1,$F16639&gt;='Working Hours'!$C$8,$F16639&lt;'Working Hours'!$C$9),1,0))</f>
        <v/>
      </c>
    </row>
    <row r="16640">
      <c r="A16640" s="11" t="n"/>
      <c r="B16640" s="11" t="n"/>
      <c r="C16640" s="11" t="n"/>
      <c r="E16640" s="12">
        <f>IF($A16640="","",IF(ISNUMBER($A16640),$A16640,IFERROR(DATEVALUE($A16640),"")))</f>
        <v/>
      </c>
      <c r="F16640" s="12">
        <f>IF($B16640="","",IF(ISNUMBER($B16640),HOUR($B16640)*2+MINUTE($B16640)/30,IFERROR(VALUE(LEFT($B16640,FIND(":",$B16640)-1))*2+VALUE(MID($B16640,FIND(":",$B16640)+1,2))/30,"")))</f>
        <v/>
      </c>
      <c r="G16640" s="12">
        <f>IF($E16640="","",IF(WEEKDAY($E16640,2)&lt;6,1,0))</f>
        <v/>
      </c>
      <c r="H16640" s="12">
        <f>IF(OR($E16640="",$F16640=""),"",IF(AND($G16640=1,$F16640&gt;='Working Hours'!$C$8,$F16640&lt;'Working Hours'!$C$9),1,0))</f>
        <v/>
      </c>
    </row>
    <row r="16641">
      <c r="A16641" s="11" t="n"/>
      <c r="B16641" s="11" t="n"/>
      <c r="C16641" s="11" t="n"/>
      <c r="E16641" s="12">
        <f>IF($A16641="","",IF(ISNUMBER($A16641),$A16641,IFERROR(DATEVALUE($A16641),"")))</f>
        <v/>
      </c>
      <c r="F16641" s="12">
        <f>IF($B16641="","",IF(ISNUMBER($B16641),HOUR($B16641)*2+MINUTE($B16641)/30,IFERROR(VALUE(LEFT($B16641,FIND(":",$B16641)-1))*2+VALUE(MID($B16641,FIND(":",$B16641)+1,2))/30,"")))</f>
        <v/>
      </c>
      <c r="G16641" s="12">
        <f>IF($E16641="","",IF(WEEKDAY($E16641,2)&lt;6,1,0))</f>
        <v/>
      </c>
      <c r="H16641" s="12">
        <f>IF(OR($E16641="",$F16641=""),"",IF(AND($G16641=1,$F16641&gt;='Working Hours'!$C$8,$F16641&lt;'Working Hours'!$C$9),1,0))</f>
        <v/>
      </c>
    </row>
    <row r="16642">
      <c r="A16642" s="11" t="n"/>
      <c r="B16642" s="11" t="n"/>
      <c r="C16642" s="11" t="n"/>
      <c r="E16642" s="12">
        <f>IF($A16642="","",IF(ISNUMBER($A16642),$A16642,IFERROR(DATEVALUE($A16642),"")))</f>
        <v/>
      </c>
      <c r="F16642" s="12">
        <f>IF($B16642="","",IF(ISNUMBER($B16642),HOUR($B16642)*2+MINUTE($B16642)/30,IFERROR(VALUE(LEFT($B16642,FIND(":",$B16642)-1))*2+VALUE(MID($B16642,FIND(":",$B16642)+1,2))/30,"")))</f>
        <v/>
      </c>
      <c r="G16642" s="12">
        <f>IF($E16642="","",IF(WEEKDAY($E16642,2)&lt;6,1,0))</f>
        <v/>
      </c>
      <c r="H16642" s="12">
        <f>IF(OR($E16642="",$F16642=""),"",IF(AND($G16642=1,$F16642&gt;='Working Hours'!$C$8,$F16642&lt;'Working Hours'!$C$9),1,0))</f>
        <v/>
      </c>
    </row>
    <row r="16643">
      <c r="A16643" s="11" t="n"/>
      <c r="B16643" s="11" t="n"/>
      <c r="C16643" s="11" t="n"/>
      <c r="E16643" s="12">
        <f>IF($A16643="","",IF(ISNUMBER($A16643),$A16643,IFERROR(DATEVALUE($A16643),"")))</f>
        <v/>
      </c>
      <c r="F16643" s="12">
        <f>IF($B16643="","",IF(ISNUMBER($B16643),HOUR($B16643)*2+MINUTE($B16643)/30,IFERROR(VALUE(LEFT($B16643,FIND(":",$B16643)-1))*2+VALUE(MID($B16643,FIND(":",$B16643)+1,2))/30,"")))</f>
        <v/>
      </c>
      <c r="G16643" s="12">
        <f>IF($E16643="","",IF(WEEKDAY($E16643,2)&lt;6,1,0))</f>
        <v/>
      </c>
      <c r="H16643" s="12">
        <f>IF(OR($E16643="",$F16643=""),"",IF(AND($G16643=1,$F16643&gt;='Working Hours'!$C$8,$F16643&lt;'Working Hours'!$C$9),1,0))</f>
        <v/>
      </c>
    </row>
    <row r="16644">
      <c r="A16644" s="11" t="n"/>
      <c r="B16644" s="11" t="n"/>
      <c r="C16644" s="11" t="n"/>
      <c r="E16644" s="12">
        <f>IF($A16644="","",IF(ISNUMBER($A16644),$A16644,IFERROR(DATEVALUE($A16644),"")))</f>
        <v/>
      </c>
      <c r="F16644" s="12">
        <f>IF($B16644="","",IF(ISNUMBER($B16644),HOUR($B16644)*2+MINUTE($B16644)/30,IFERROR(VALUE(LEFT($B16644,FIND(":",$B16644)-1))*2+VALUE(MID($B16644,FIND(":",$B16644)+1,2))/30,"")))</f>
        <v/>
      </c>
      <c r="G16644" s="12">
        <f>IF($E16644="","",IF(WEEKDAY($E16644,2)&lt;6,1,0))</f>
        <v/>
      </c>
      <c r="H16644" s="12">
        <f>IF(OR($E16644="",$F16644=""),"",IF(AND($G16644=1,$F16644&gt;='Working Hours'!$C$8,$F16644&lt;'Working Hours'!$C$9),1,0))</f>
        <v/>
      </c>
    </row>
    <row r="16645">
      <c r="A16645" s="11" t="n"/>
      <c r="B16645" s="11" t="n"/>
      <c r="C16645" s="11" t="n"/>
      <c r="E16645" s="12">
        <f>IF($A16645="","",IF(ISNUMBER($A16645),$A16645,IFERROR(DATEVALUE($A16645),"")))</f>
        <v/>
      </c>
      <c r="F16645" s="12">
        <f>IF($B16645="","",IF(ISNUMBER($B16645),HOUR($B16645)*2+MINUTE($B16645)/30,IFERROR(VALUE(LEFT($B16645,FIND(":",$B16645)-1))*2+VALUE(MID($B16645,FIND(":",$B16645)+1,2))/30,"")))</f>
        <v/>
      </c>
      <c r="G16645" s="12">
        <f>IF($E16645="","",IF(WEEKDAY($E16645,2)&lt;6,1,0))</f>
        <v/>
      </c>
      <c r="H16645" s="12">
        <f>IF(OR($E16645="",$F16645=""),"",IF(AND($G16645=1,$F16645&gt;='Working Hours'!$C$8,$F16645&lt;'Working Hours'!$C$9),1,0))</f>
        <v/>
      </c>
    </row>
    <row r="16646">
      <c r="A16646" s="11" t="n"/>
      <c r="B16646" s="11" t="n"/>
      <c r="C16646" s="11" t="n"/>
      <c r="E16646" s="12">
        <f>IF($A16646="","",IF(ISNUMBER($A16646),$A16646,IFERROR(DATEVALUE($A16646),"")))</f>
        <v/>
      </c>
      <c r="F16646" s="12">
        <f>IF($B16646="","",IF(ISNUMBER($B16646),HOUR($B16646)*2+MINUTE($B16646)/30,IFERROR(VALUE(LEFT($B16646,FIND(":",$B16646)-1))*2+VALUE(MID($B16646,FIND(":",$B16646)+1,2))/30,"")))</f>
        <v/>
      </c>
      <c r="G16646" s="12">
        <f>IF($E16646="","",IF(WEEKDAY($E16646,2)&lt;6,1,0))</f>
        <v/>
      </c>
      <c r="H16646" s="12">
        <f>IF(OR($E16646="",$F16646=""),"",IF(AND($G16646=1,$F16646&gt;='Working Hours'!$C$8,$F16646&lt;'Working Hours'!$C$9),1,0))</f>
        <v/>
      </c>
    </row>
    <row r="16647">
      <c r="A16647" s="11" t="n"/>
      <c r="B16647" s="11" t="n"/>
      <c r="C16647" s="11" t="n"/>
      <c r="E16647" s="12">
        <f>IF($A16647="","",IF(ISNUMBER($A16647),$A16647,IFERROR(DATEVALUE($A16647),"")))</f>
        <v/>
      </c>
      <c r="F16647" s="12">
        <f>IF($B16647="","",IF(ISNUMBER($B16647),HOUR($B16647)*2+MINUTE($B16647)/30,IFERROR(VALUE(LEFT($B16647,FIND(":",$B16647)-1))*2+VALUE(MID($B16647,FIND(":",$B16647)+1,2))/30,"")))</f>
        <v/>
      </c>
      <c r="G16647" s="12">
        <f>IF($E16647="","",IF(WEEKDAY($E16647,2)&lt;6,1,0))</f>
        <v/>
      </c>
      <c r="H16647" s="12">
        <f>IF(OR($E16647="",$F16647=""),"",IF(AND($G16647=1,$F16647&gt;='Working Hours'!$C$8,$F16647&lt;'Working Hours'!$C$9),1,0))</f>
        <v/>
      </c>
    </row>
    <row r="16648">
      <c r="A16648" s="11" t="n"/>
      <c r="B16648" s="11" t="n"/>
      <c r="C16648" s="11" t="n"/>
      <c r="E16648" s="12">
        <f>IF($A16648="","",IF(ISNUMBER($A16648),$A16648,IFERROR(DATEVALUE($A16648),"")))</f>
        <v/>
      </c>
      <c r="F16648" s="12">
        <f>IF($B16648="","",IF(ISNUMBER($B16648),HOUR($B16648)*2+MINUTE($B16648)/30,IFERROR(VALUE(LEFT($B16648,FIND(":",$B16648)-1))*2+VALUE(MID($B16648,FIND(":",$B16648)+1,2))/30,"")))</f>
        <v/>
      </c>
      <c r="G16648" s="12">
        <f>IF($E16648="","",IF(WEEKDAY($E16648,2)&lt;6,1,0))</f>
        <v/>
      </c>
      <c r="H16648" s="12">
        <f>IF(OR($E16648="",$F16648=""),"",IF(AND($G16648=1,$F16648&gt;='Working Hours'!$C$8,$F16648&lt;'Working Hours'!$C$9),1,0))</f>
        <v/>
      </c>
    </row>
    <row r="16649">
      <c r="A16649" s="11" t="n"/>
      <c r="B16649" s="11" t="n"/>
      <c r="C16649" s="11" t="n"/>
      <c r="E16649" s="12">
        <f>IF($A16649="","",IF(ISNUMBER($A16649),$A16649,IFERROR(DATEVALUE($A16649),"")))</f>
        <v/>
      </c>
      <c r="F16649" s="12">
        <f>IF($B16649="","",IF(ISNUMBER($B16649),HOUR($B16649)*2+MINUTE($B16649)/30,IFERROR(VALUE(LEFT($B16649,FIND(":",$B16649)-1))*2+VALUE(MID($B16649,FIND(":",$B16649)+1,2))/30,"")))</f>
        <v/>
      </c>
      <c r="G16649" s="12">
        <f>IF($E16649="","",IF(WEEKDAY($E16649,2)&lt;6,1,0))</f>
        <v/>
      </c>
      <c r="H16649" s="12">
        <f>IF(OR($E16649="",$F16649=""),"",IF(AND($G16649=1,$F16649&gt;='Working Hours'!$C$8,$F16649&lt;'Working Hours'!$C$9),1,0))</f>
        <v/>
      </c>
    </row>
    <row r="16650">
      <c r="A16650" s="11" t="n"/>
      <c r="B16650" s="11" t="n"/>
      <c r="C16650" s="11" t="n"/>
      <c r="E16650" s="12">
        <f>IF($A16650="","",IF(ISNUMBER($A16650),$A16650,IFERROR(DATEVALUE($A16650),"")))</f>
        <v/>
      </c>
      <c r="F16650" s="12">
        <f>IF($B16650="","",IF(ISNUMBER($B16650),HOUR($B16650)*2+MINUTE($B16650)/30,IFERROR(VALUE(LEFT($B16650,FIND(":",$B16650)-1))*2+VALUE(MID($B16650,FIND(":",$B16650)+1,2))/30,"")))</f>
        <v/>
      </c>
      <c r="G16650" s="12">
        <f>IF($E16650="","",IF(WEEKDAY($E16650,2)&lt;6,1,0))</f>
        <v/>
      </c>
      <c r="H16650" s="12">
        <f>IF(OR($E16650="",$F16650=""),"",IF(AND($G16650=1,$F16650&gt;='Working Hours'!$C$8,$F16650&lt;'Working Hours'!$C$9),1,0))</f>
        <v/>
      </c>
    </row>
    <row r="16651">
      <c r="A16651" s="11" t="n"/>
      <c r="B16651" s="11" t="n"/>
      <c r="C16651" s="11" t="n"/>
      <c r="E16651" s="12">
        <f>IF($A16651="","",IF(ISNUMBER($A16651),$A16651,IFERROR(DATEVALUE($A16651),"")))</f>
        <v/>
      </c>
      <c r="F16651" s="12">
        <f>IF($B16651="","",IF(ISNUMBER($B16651),HOUR($B16651)*2+MINUTE($B16651)/30,IFERROR(VALUE(LEFT($B16651,FIND(":",$B16651)-1))*2+VALUE(MID($B16651,FIND(":",$B16651)+1,2))/30,"")))</f>
        <v/>
      </c>
      <c r="G16651" s="12">
        <f>IF($E16651="","",IF(WEEKDAY($E16651,2)&lt;6,1,0))</f>
        <v/>
      </c>
      <c r="H16651" s="12">
        <f>IF(OR($E16651="",$F16651=""),"",IF(AND($G16651=1,$F16651&gt;='Working Hours'!$C$8,$F16651&lt;'Working Hours'!$C$9),1,0))</f>
        <v/>
      </c>
    </row>
    <row r="16652">
      <c r="A16652" s="11" t="n"/>
      <c r="B16652" s="11" t="n"/>
      <c r="C16652" s="11" t="n"/>
      <c r="E16652" s="12">
        <f>IF($A16652="","",IF(ISNUMBER($A16652),$A16652,IFERROR(DATEVALUE($A16652),"")))</f>
        <v/>
      </c>
      <c r="F16652" s="12">
        <f>IF($B16652="","",IF(ISNUMBER($B16652),HOUR($B16652)*2+MINUTE($B16652)/30,IFERROR(VALUE(LEFT($B16652,FIND(":",$B16652)-1))*2+VALUE(MID($B16652,FIND(":",$B16652)+1,2))/30,"")))</f>
        <v/>
      </c>
      <c r="G16652" s="12">
        <f>IF($E16652="","",IF(WEEKDAY($E16652,2)&lt;6,1,0))</f>
        <v/>
      </c>
      <c r="H16652" s="12">
        <f>IF(OR($E16652="",$F16652=""),"",IF(AND($G16652=1,$F16652&gt;='Working Hours'!$C$8,$F16652&lt;'Working Hours'!$C$9),1,0))</f>
        <v/>
      </c>
    </row>
    <row r="16653">
      <c r="A16653" s="11" t="n"/>
      <c r="B16653" s="11" t="n"/>
      <c r="C16653" s="11" t="n"/>
      <c r="E16653" s="12">
        <f>IF($A16653="","",IF(ISNUMBER($A16653),$A16653,IFERROR(DATEVALUE($A16653),"")))</f>
        <v/>
      </c>
      <c r="F16653" s="12">
        <f>IF($B16653="","",IF(ISNUMBER($B16653),HOUR($B16653)*2+MINUTE($B16653)/30,IFERROR(VALUE(LEFT($B16653,FIND(":",$B16653)-1))*2+VALUE(MID($B16653,FIND(":",$B16653)+1,2))/30,"")))</f>
        <v/>
      </c>
      <c r="G16653" s="12">
        <f>IF($E16653="","",IF(WEEKDAY($E16653,2)&lt;6,1,0))</f>
        <v/>
      </c>
      <c r="H16653" s="12">
        <f>IF(OR($E16653="",$F16653=""),"",IF(AND($G16653=1,$F16653&gt;='Working Hours'!$C$8,$F16653&lt;'Working Hours'!$C$9),1,0))</f>
        <v/>
      </c>
    </row>
    <row r="16654">
      <c r="A16654" s="11" t="n"/>
      <c r="B16654" s="11" t="n"/>
      <c r="C16654" s="11" t="n"/>
      <c r="E16654" s="12">
        <f>IF($A16654="","",IF(ISNUMBER($A16654),$A16654,IFERROR(DATEVALUE($A16654),"")))</f>
        <v/>
      </c>
      <c r="F16654" s="12">
        <f>IF($B16654="","",IF(ISNUMBER($B16654),HOUR($B16654)*2+MINUTE($B16654)/30,IFERROR(VALUE(LEFT($B16654,FIND(":",$B16654)-1))*2+VALUE(MID($B16654,FIND(":",$B16654)+1,2))/30,"")))</f>
        <v/>
      </c>
      <c r="G16654" s="12">
        <f>IF($E16654="","",IF(WEEKDAY($E16654,2)&lt;6,1,0))</f>
        <v/>
      </c>
      <c r="H16654" s="12">
        <f>IF(OR($E16654="",$F16654=""),"",IF(AND($G16654=1,$F16654&gt;='Working Hours'!$C$8,$F16654&lt;'Working Hours'!$C$9),1,0))</f>
        <v/>
      </c>
    </row>
    <row r="16655">
      <c r="A16655" s="11" t="n"/>
      <c r="B16655" s="11" t="n"/>
      <c r="C16655" s="11" t="n"/>
      <c r="E16655" s="12">
        <f>IF($A16655="","",IF(ISNUMBER($A16655),$A16655,IFERROR(DATEVALUE($A16655),"")))</f>
        <v/>
      </c>
      <c r="F16655" s="12">
        <f>IF($B16655="","",IF(ISNUMBER($B16655),HOUR($B16655)*2+MINUTE($B16655)/30,IFERROR(VALUE(LEFT($B16655,FIND(":",$B16655)-1))*2+VALUE(MID($B16655,FIND(":",$B16655)+1,2))/30,"")))</f>
        <v/>
      </c>
      <c r="G16655" s="12">
        <f>IF($E16655="","",IF(WEEKDAY($E16655,2)&lt;6,1,0))</f>
        <v/>
      </c>
      <c r="H16655" s="12">
        <f>IF(OR($E16655="",$F16655=""),"",IF(AND($G16655=1,$F16655&gt;='Working Hours'!$C$8,$F16655&lt;'Working Hours'!$C$9),1,0))</f>
        <v/>
      </c>
    </row>
    <row r="16656">
      <c r="A16656" s="11" t="n"/>
      <c r="B16656" s="11" t="n"/>
      <c r="C16656" s="11" t="n"/>
      <c r="E16656" s="12">
        <f>IF($A16656="","",IF(ISNUMBER($A16656),$A16656,IFERROR(DATEVALUE($A16656),"")))</f>
        <v/>
      </c>
      <c r="F16656" s="12">
        <f>IF($B16656="","",IF(ISNUMBER($B16656),HOUR($B16656)*2+MINUTE($B16656)/30,IFERROR(VALUE(LEFT($B16656,FIND(":",$B16656)-1))*2+VALUE(MID($B16656,FIND(":",$B16656)+1,2))/30,"")))</f>
        <v/>
      </c>
      <c r="G16656" s="12">
        <f>IF($E16656="","",IF(WEEKDAY($E16656,2)&lt;6,1,0))</f>
        <v/>
      </c>
      <c r="H16656" s="12">
        <f>IF(OR($E16656="",$F16656=""),"",IF(AND($G16656=1,$F16656&gt;='Working Hours'!$C$8,$F16656&lt;'Working Hours'!$C$9),1,0))</f>
        <v/>
      </c>
    </row>
    <row r="16657">
      <c r="A16657" s="11" t="n"/>
      <c r="B16657" s="11" t="n"/>
      <c r="C16657" s="11" t="n"/>
      <c r="E16657" s="12">
        <f>IF($A16657="","",IF(ISNUMBER($A16657),$A16657,IFERROR(DATEVALUE($A16657),"")))</f>
        <v/>
      </c>
      <c r="F16657" s="12">
        <f>IF($B16657="","",IF(ISNUMBER($B16657),HOUR($B16657)*2+MINUTE($B16657)/30,IFERROR(VALUE(LEFT($B16657,FIND(":",$B16657)-1))*2+VALUE(MID($B16657,FIND(":",$B16657)+1,2))/30,"")))</f>
        <v/>
      </c>
      <c r="G16657" s="12">
        <f>IF($E16657="","",IF(WEEKDAY($E16657,2)&lt;6,1,0))</f>
        <v/>
      </c>
      <c r="H16657" s="12">
        <f>IF(OR($E16657="",$F16657=""),"",IF(AND($G16657=1,$F16657&gt;='Working Hours'!$C$8,$F16657&lt;'Working Hours'!$C$9),1,0))</f>
        <v/>
      </c>
    </row>
    <row r="16658">
      <c r="A16658" s="11" t="n"/>
      <c r="B16658" s="11" t="n"/>
      <c r="C16658" s="11" t="n"/>
      <c r="E16658" s="12">
        <f>IF($A16658="","",IF(ISNUMBER($A16658),$A16658,IFERROR(DATEVALUE($A16658),"")))</f>
        <v/>
      </c>
      <c r="F16658" s="12">
        <f>IF($B16658="","",IF(ISNUMBER($B16658),HOUR($B16658)*2+MINUTE($B16658)/30,IFERROR(VALUE(LEFT($B16658,FIND(":",$B16658)-1))*2+VALUE(MID($B16658,FIND(":",$B16658)+1,2))/30,"")))</f>
        <v/>
      </c>
      <c r="G16658" s="12">
        <f>IF($E16658="","",IF(WEEKDAY($E16658,2)&lt;6,1,0))</f>
        <v/>
      </c>
      <c r="H16658" s="12">
        <f>IF(OR($E16658="",$F16658=""),"",IF(AND($G16658=1,$F16658&gt;='Working Hours'!$C$8,$F16658&lt;'Working Hours'!$C$9),1,0))</f>
        <v/>
      </c>
    </row>
    <row r="16659">
      <c r="A16659" s="11" t="n"/>
      <c r="B16659" s="11" t="n"/>
      <c r="C16659" s="11" t="n"/>
      <c r="E16659" s="12">
        <f>IF($A16659="","",IF(ISNUMBER($A16659),$A16659,IFERROR(DATEVALUE($A16659),"")))</f>
        <v/>
      </c>
      <c r="F16659" s="12">
        <f>IF($B16659="","",IF(ISNUMBER($B16659),HOUR($B16659)*2+MINUTE($B16659)/30,IFERROR(VALUE(LEFT($B16659,FIND(":",$B16659)-1))*2+VALUE(MID($B16659,FIND(":",$B16659)+1,2))/30,"")))</f>
        <v/>
      </c>
      <c r="G16659" s="12">
        <f>IF($E16659="","",IF(WEEKDAY($E16659,2)&lt;6,1,0))</f>
        <v/>
      </c>
      <c r="H16659" s="12">
        <f>IF(OR($E16659="",$F16659=""),"",IF(AND($G16659=1,$F16659&gt;='Working Hours'!$C$8,$F16659&lt;'Working Hours'!$C$9),1,0))</f>
        <v/>
      </c>
    </row>
    <row r="16660">
      <c r="A16660" s="11" t="n"/>
      <c r="B16660" s="11" t="n"/>
      <c r="C16660" s="11" t="n"/>
      <c r="E16660" s="12">
        <f>IF($A16660="","",IF(ISNUMBER($A16660),$A16660,IFERROR(DATEVALUE($A16660),"")))</f>
        <v/>
      </c>
      <c r="F16660" s="12">
        <f>IF($B16660="","",IF(ISNUMBER($B16660),HOUR($B16660)*2+MINUTE($B16660)/30,IFERROR(VALUE(LEFT($B16660,FIND(":",$B16660)-1))*2+VALUE(MID($B16660,FIND(":",$B16660)+1,2))/30,"")))</f>
        <v/>
      </c>
      <c r="G16660" s="12">
        <f>IF($E16660="","",IF(WEEKDAY($E16660,2)&lt;6,1,0))</f>
        <v/>
      </c>
      <c r="H16660" s="12">
        <f>IF(OR($E16660="",$F16660=""),"",IF(AND($G16660=1,$F16660&gt;='Working Hours'!$C$8,$F16660&lt;'Working Hours'!$C$9),1,0))</f>
        <v/>
      </c>
    </row>
    <row r="16661">
      <c r="A16661" s="11" t="n"/>
      <c r="B16661" s="11" t="n"/>
      <c r="C16661" s="11" t="n"/>
      <c r="E16661" s="12">
        <f>IF($A16661="","",IF(ISNUMBER($A16661),$A16661,IFERROR(DATEVALUE($A16661),"")))</f>
        <v/>
      </c>
      <c r="F16661" s="12">
        <f>IF($B16661="","",IF(ISNUMBER($B16661),HOUR($B16661)*2+MINUTE($B16661)/30,IFERROR(VALUE(LEFT($B16661,FIND(":",$B16661)-1))*2+VALUE(MID($B16661,FIND(":",$B16661)+1,2))/30,"")))</f>
        <v/>
      </c>
      <c r="G16661" s="12">
        <f>IF($E16661="","",IF(WEEKDAY($E16661,2)&lt;6,1,0))</f>
        <v/>
      </c>
      <c r="H16661" s="12">
        <f>IF(OR($E16661="",$F16661=""),"",IF(AND($G16661=1,$F16661&gt;='Working Hours'!$C$8,$F16661&lt;'Working Hours'!$C$9),1,0))</f>
        <v/>
      </c>
    </row>
    <row r="16662">
      <c r="A16662" s="11" t="n"/>
      <c r="B16662" s="11" t="n"/>
      <c r="C16662" s="11" t="n"/>
      <c r="E16662" s="12">
        <f>IF($A16662="","",IF(ISNUMBER($A16662),$A16662,IFERROR(DATEVALUE($A16662),"")))</f>
        <v/>
      </c>
      <c r="F16662" s="12">
        <f>IF($B16662="","",IF(ISNUMBER($B16662),HOUR($B16662)*2+MINUTE($B16662)/30,IFERROR(VALUE(LEFT($B16662,FIND(":",$B16662)-1))*2+VALUE(MID($B16662,FIND(":",$B16662)+1,2))/30,"")))</f>
        <v/>
      </c>
      <c r="G16662" s="12">
        <f>IF($E16662="","",IF(WEEKDAY($E16662,2)&lt;6,1,0))</f>
        <v/>
      </c>
      <c r="H16662" s="12">
        <f>IF(OR($E16662="",$F16662=""),"",IF(AND($G16662=1,$F16662&gt;='Working Hours'!$C$8,$F16662&lt;'Working Hours'!$C$9),1,0))</f>
        <v/>
      </c>
    </row>
    <row r="16663">
      <c r="A16663" s="11" t="n"/>
      <c r="B16663" s="11" t="n"/>
      <c r="C16663" s="11" t="n"/>
      <c r="E16663" s="12">
        <f>IF($A16663="","",IF(ISNUMBER($A16663),$A16663,IFERROR(DATEVALUE($A16663),"")))</f>
        <v/>
      </c>
      <c r="F16663" s="12">
        <f>IF($B16663="","",IF(ISNUMBER($B16663),HOUR($B16663)*2+MINUTE($B16663)/30,IFERROR(VALUE(LEFT($B16663,FIND(":",$B16663)-1))*2+VALUE(MID($B16663,FIND(":",$B16663)+1,2))/30,"")))</f>
        <v/>
      </c>
      <c r="G16663" s="12">
        <f>IF($E16663="","",IF(WEEKDAY($E16663,2)&lt;6,1,0))</f>
        <v/>
      </c>
      <c r="H16663" s="12">
        <f>IF(OR($E16663="",$F16663=""),"",IF(AND($G16663=1,$F16663&gt;='Working Hours'!$C$8,$F16663&lt;'Working Hours'!$C$9),1,0))</f>
        <v/>
      </c>
    </row>
    <row r="16664">
      <c r="A16664" s="11" t="n"/>
      <c r="B16664" s="11" t="n"/>
      <c r="C16664" s="11" t="n"/>
      <c r="E16664" s="12">
        <f>IF($A16664="","",IF(ISNUMBER($A16664),$A16664,IFERROR(DATEVALUE($A16664),"")))</f>
        <v/>
      </c>
      <c r="F16664" s="12">
        <f>IF($B16664="","",IF(ISNUMBER($B16664),HOUR($B16664)*2+MINUTE($B16664)/30,IFERROR(VALUE(LEFT($B16664,FIND(":",$B16664)-1))*2+VALUE(MID($B16664,FIND(":",$B16664)+1,2))/30,"")))</f>
        <v/>
      </c>
      <c r="G16664" s="12">
        <f>IF($E16664="","",IF(WEEKDAY($E16664,2)&lt;6,1,0))</f>
        <v/>
      </c>
      <c r="H16664" s="12">
        <f>IF(OR($E16664="",$F16664=""),"",IF(AND($G16664=1,$F16664&gt;='Working Hours'!$C$8,$F16664&lt;'Working Hours'!$C$9),1,0))</f>
        <v/>
      </c>
    </row>
    <row r="16665">
      <c r="A16665" s="11" t="n"/>
      <c r="B16665" s="11" t="n"/>
      <c r="C16665" s="11" t="n"/>
      <c r="E16665" s="12">
        <f>IF($A16665="","",IF(ISNUMBER($A16665),$A16665,IFERROR(DATEVALUE($A16665),"")))</f>
        <v/>
      </c>
      <c r="F16665" s="12">
        <f>IF($B16665="","",IF(ISNUMBER($B16665),HOUR($B16665)*2+MINUTE($B16665)/30,IFERROR(VALUE(LEFT($B16665,FIND(":",$B16665)-1))*2+VALUE(MID($B16665,FIND(":",$B16665)+1,2))/30,"")))</f>
        <v/>
      </c>
      <c r="G16665" s="12">
        <f>IF($E16665="","",IF(WEEKDAY($E16665,2)&lt;6,1,0))</f>
        <v/>
      </c>
      <c r="H16665" s="12">
        <f>IF(OR($E16665="",$F16665=""),"",IF(AND($G16665=1,$F16665&gt;='Working Hours'!$C$8,$F16665&lt;'Working Hours'!$C$9),1,0))</f>
        <v/>
      </c>
    </row>
    <row r="16666">
      <c r="A16666" s="11" t="n"/>
      <c r="B16666" s="11" t="n"/>
      <c r="C16666" s="11" t="n"/>
      <c r="E16666" s="12">
        <f>IF($A16666="","",IF(ISNUMBER($A16666),$A16666,IFERROR(DATEVALUE($A16666),"")))</f>
        <v/>
      </c>
      <c r="F16666" s="12">
        <f>IF($B16666="","",IF(ISNUMBER($B16666),HOUR($B16666)*2+MINUTE($B16666)/30,IFERROR(VALUE(LEFT($B16666,FIND(":",$B16666)-1))*2+VALUE(MID($B16666,FIND(":",$B16666)+1,2))/30,"")))</f>
        <v/>
      </c>
      <c r="G16666" s="12">
        <f>IF($E16666="","",IF(WEEKDAY($E16666,2)&lt;6,1,0))</f>
        <v/>
      </c>
      <c r="H16666" s="12">
        <f>IF(OR($E16666="",$F16666=""),"",IF(AND($G16666=1,$F16666&gt;='Working Hours'!$C$8,$F16666&lt;'Working Hours'!$C$9),1,0))</f>
        <v/>
      </c>
    </row>
    <row r="16667">
      <c r="A16667" s="11" t="n"/>
      <c r="B16667" s="11" t="n"/>
      <c r="C16667" s="11" t="n"/>
      <c r="E16667" s="12">
        <f>IF($A16667="","",IF(ISNUMBER($A16667),$A16667,IFERROR(DATEVALUE($A16667),"")))</f>
        <v/>
      </c>
      <c r="F16667" s="12">
        <f>IF($B16667="","",IF(ISNUMBER($B16667),HOUR($B16667)*2+MINUTE($B16667)/30,IFERROR(VALUE(LEFT($B16667,FIND(":",$B16667)-1))*2+VALUE(MID($B16667,FIND(":",$B16667)+1,2))/30,"")))</f>
        <v/>
      </c>
      <c r="G16667" s="12">
        <f>IF($E16667="","",IF(WEEKDAY($E16667,2)&lt;6,1,0))</f>
        <v/>
      </c>
      <c r="H16667" s="12">
        <f>IF(OR($E16667="",$F16667=""),"",IF(AND($G16667=1,$F16667&gt;='Working Hours'!$C$8,$F16667&lt;'Working Hours'!$C$9),1,0))</f>
        <v/>
      </c>
    </row>
    <row r="16668">
      <c r="A16668" s="11" t="n"/>
      <c r="B16668" s="11" t="n"/>
      <c r="C16668" s="11" t="n"/>
      <c r="E16668" s="12">
        <f>IF($A16668="","",IF(ISNUMBER($A16668),$A16668,IFERROR(DATEVALUE($A16668),"")))</f>
        <v/>
      </c>
      <c r="F16668" s="12">
        <f>IF($B16668="","",IF(ISNUMBER($B16668),HOUR($B16668)*2+MINUTE($B16668)/30,IFERROR(VALUE(LEFT($B16668,FIND(":",$B16668)-1))*2+VALUE(MID($B16668,FIND(":",$B16668)+1,2))/30,"")))</f>
        <v/>
      </c>
      <c r="G16668" s="12">
        <f>IF($E16668="","",IF(WEEKDAY($E16668,2)&lt;6,1,0))</f>
        <v/>
      </c>
      <c r="H16668" s="12">
        <f>IF(OR($E16668="",$F16668=""),"",IF(AND($G16668=1,$F16668&gt;='Working Hours'!$C$8,$F16668&lt;'Working Hours'!$C$9),1,0))</f>
        <v/>
      </c>
    </row>
    <row r="16669">
      <c r="A16669" s="11" t="n"/>
      <c r="B16669" s="11" t="n"/>
      <c r="C16669" s="11" t="n"/>
      <c r="E16669" s="12">
        <f>IF($A16669="","",IF(ISNUMBER($A16669),$A16669,IFERROR(DATEVALUE($A16669),"")))</f>
        <v/>
      </c>
      <c r="F16669" s="12">
        <f>IF($B16669="","",IF(ISNUMBER($B16669),HOUR($B16669)*2+MINUTE($B16669)/30,IFERROR(VALUE(LEFT($B16669,FIND(":",$B16669)-1))*2+VALUE(MID($B16669,FIND(":",$B16669)+1,2))/30,"")))</f>
        <v/>
      </c>
      <c r="G16669" s="12">
        <f>IF($E16669="","",IF(WEEKDAY($E16669,2)&lt;6,1,0))</f>
        <v/>
      </c>
      <c r="H16669" s="12">
        <f>IF(OR($E16669="",$F16669=""),"",IF(AND($G16669=1,$F16669&gt;='Working Hours'!$C$8,$F16669&lt;'Working Hours'!$C$9),1,0))</f>
        <v/>
      </c>
    </row>
    <row r="16670">
      <c r="A16670" s="11" t="n"/>
      <c r="B16670" s="11" t="n"/>
      <c r="C16670" s="11" t="n"/>
      <c r="E16670" s="12">
        <f>IF($A16670="","",IF(ISNUMBER($A16670),$A16670,IFERROR(DATEVALUE($A16670),"")))</f>
        <v/>
      </c>
      <c r="F16670" s="12">
        <f>IF($B16670="","",IF(ISNUMBER($B16670),HOUR($B16670)*2+MINUTE($B16670)/30,IFERROR(VALUE(LEFT($B16670,FIND(":",$B16670)-1))*2+VALUE(MID($B16670,FIND(":",$B16670)+1,2))/30,"")))</f>
        <v/>
      </c>
      <c r="G16670" s="12">
        <f>IF($E16670="","",IF(WEEKDAY($E16670,2)&lt;6,1,0))</f>
        <v/>
      </c>
      <c r="H16670" s="12">
        <f>IF(OR($E16670="",$F16670=""),"",IF(AND($G16670=1,$F16670&gt;='Working Hours'!$C$8,$F16670&lt;'Working Hours'!$C$9),1,0))</f>
        <v/>
      </c>
    </row>
    <row r="16671">
      <c r="A16671" s="11" t="n"/>
      <c r="B16671" s="11" t="n"/>
      <c r="C16671" s="11" t="n"/>
      <c r="E16671" s="12">
        <f>IF($A16671="","",IF(ISNUMBER($A16671),$A16671,IFERROR(DATEVALUE($A16671),"")))</f>
        <v/>
      </c>
      <c r="F16671" s="12">
        <f>IF($B16671="","",IF(ISNUMBER($B16671),HOUR($B16671)*2+MINUTE($B16671)/30,IFERROR(VALUE(LEFT($B16671,FIND(":",$B16671)-1))*2+VALUE(MID($B16671,FIND(":",$B16671)+1,2))/30,"")))</f>
        <v/>
      </c>
      <c r="G16671" s="12">
        <f>IF($E16671="","",IF(WEEKDAY($E16671,2)&lt;6,1,0))</f>
        <v/>
      </c>
      <c r="H16671" s="12">
        <f>IF(OR($E16671="",$F16671=""),"",IF(AND($G16671=1,$F16671&gt;='Working Hours'!$C$8,$F16671&lt;'Working Hours'!$C$9),1,0))</f>
        <v/>
      </c>
    </row>
    <row r="16672">
      <c r="A16672" s="11" t="n"/>
      <c r="B16672" s="11" t="n"/>
      <c r="C16672" s="11" t="n"/>
      <c r="E16672" s="12">
        <f>IF($A16672="","",IF(ISNUMBER($A16672),$A16672,IFERROR(DATEVALUE($A16672),"")))</f>
        <v/>
      </c>
      <c r="F16672" s="12">
        <f>IF($B16672="","",IF(ISNUMBER($B16672),HOUR($B16672)*2+MINUTE($B16672)/30,IFERROR(VALUE(LEFT($B16672,FIND(":",$B16672)-1))*2+VALUE(MID($B16672,FIND(":",$B16672)+1,2))/30,"")))</f>
        <v/>
      </c>
      <c r="G16672" s="12">
        <f>IF($E16672="","",IF(WEEKDAY($E16672,2)&lt;6,1,0))</f>
        <v/>
      </c>
      <c r="H16672" s="12">
        <f>IF(OR($E16672="",$F16672=""),"",IF(AND($G16672=1,$F16672&gt;='Working Hours'!$C$8,$F16672&lt;'Working Hours'!$C$9),1,0))</f>
        <v/>
      </c>
    </row>
    <row r="16673">
      <c r="A16673" s="11" t="n"/>
      <c r="B16673" s="11" t="n"/>
      <c r="C16673" s="11" t="n"/>
      <c r="E16673" s="12">
        <f>IF($A16673="","",IF(ISNUMBER($A16673),$A16673,IFERROR(DATEVALUE($A16673),"")))</f>
        <v/>
      </c>
      <c r="F16673" s="12">
        <f>IF($B16673="","",IF(ISNUMBER($B16673),HOUR($B16673)*2+MINUTE($B16673)/30,IFERROR(VALUE(LEFT($B16673,FIND(":",$B16673)-1))*2+VALUE(MID($B16673,FIND(":",$B16673)+1,2))/30,"")))</f>
        <v/>
      </c>
      <c r="G16673" s="12">
        <f>IF($E16673="","",IF(WEEKDAY($E16673,2)&lt;6,1,0))</f>
        <v/>
      </c>
      <c r="H16673" s="12">
        <f>IF(OR($E16673="",$F16673=""),"",IF(AND($G16673=1,$F16673&gt;='Working Hours'!$C$8,$F16673&lt;'Working Hours'!$C$9),1,0))</f>
        <v/>
      </c>
    </row>
    <row r="16674">
      <c r="A16674" s="11" t="n"/>
      <c r="B16674" s="11" t="n"/>
      <c r="C16674" s="11" t="n"/>
      <c r="E16674" s="12">
        <f>IF($A16674="","",IF(ISNUMBER($A16674),$A16674,IFERROR(DATEVALUE($A16674),"")))</f>
        <v/>
      </c>
      <c r="F16674" s="12">
        <f>IF($B16674="","",IF(ISNUMBER($B16674),HOUR($B16674)*2+MINUTE($B16674)/30,IFERROR(VALUE(LEFT($B16674,FIND(":",$B16674)-1))*2+VALUE(MID($B16674,FIND(":",$B16674)+1,2))/30,"")))</f>
        <v/>
      </c>
      <c r="G16674" s="12">
        <f>IF($E16674="","",IF(WEEKDAY($E16674,2)&lt;6,1,0))</f>
        <v/>
      </c>
      <c r="H16674" s="12">
        <f>IF(OR($E16674="",$F16674=""),"",IF(AND($G16674=1,$F16674&gt;='Working Hours'!$C$8,$F16674&lt;'Working Hours'!$C$9),1,0))</f>
        <v/>
      </c>
    </row>
    <row r="16675">
      <c r="A16675" s="11" t="n"/>
      <c r="B16675" s="11" t="n"/>
      <c r="C16675" s="11" t="n"/>
      <c r="E16675" s="12">
        <f>IF($A16675="","",IF(ISNUMBER($A16675),$A16675,IFERROR(DATEVALUE($A16675),"")))</f>
        <v/>
      </c>
      <c r="F16675" s="12">
        <f>IF($B16675="","",IF(ISNUMBER($B16675),HOUR($B16675)*2+MINUTE($B16675)/30,IFERROR(VALUE(LEFT($B16675,FIND(":",$B16675)-1))*2+VALUE(MID($B16675,FIND(":",$B16675)+1,2))/30,"")))</f>
        <v/>
      </c>
      <c r="G16675" s="12">
        <f>IF($E16675="","",IF(WEEKDAY($E16675,2)&lt;6,1,0))</f>
        <v/>
      </c>
      <c r="H16675" s="12">
        <f>IF(OR($E16675="",$F16675=""),"",IF(AND($G16675=1,$F16675&gt;='Working Hours'!$C$8,$F16675&lt;'Working Hours'!$C$9),1,0))</f>
        <v/>
      </c>
    </row>
    <row r="16676">
      <c r="A16676" s="11" t="n"/>
      <c r="B16676" s="11" t="n"/>
      <c r="C16676" s="11" t="n"/>
      <c r="E16676" s="12">
        <f>IF($A16676="","",IF(ISNUMBER($A16676),$A16676,IFERROR(DATEVALUE($A16676),"")))</f>
        <v/>
      </c>
      <c r="F16676" s="12">
        <f>IF($B16676="","",IF(ISNUMBER($B16676),HOUR($B16676)*2+MINUTE($B16676)/30,IFERROR(VALUE(LEFT($B16676,FIND(":",$B16676)-1))*2+VALUE(MID($B16676,FIND(":",$B16676)+1,2))/30,"")))</f>
        <v/>
      </c>
      <c r="G16676" s="12">
        <f>IF($E16676="","",IF(WEEKDAY($E16676,2)&lt;6,1,0))</f>
        <v/>
      </c>
      <c r="H16676" s="12">
        <f>IF(OR($E16676="",$F16676=""),"",IF(AND($G16676=1,$F16676&gt;='Working Hours'!$C$8,$F16676&lt;'Working Hours'!$C$9),1,0))</f>
        <v/>
      </c>
    </row>
    <row r="16677">
      <c r="A16677" s="11" t="n"/>
      <c r="B16677" s="11" t="n"/>
      <c r="C16677" s="11" t="n"/>
      <c r="E16677" s="12">
        <f>IF($A16677="","",IF(ISNUMBER($A16677),$A16677,IFERROR(DATEVALUE($A16677),"")))</f>
        <v/>
      </c>
      <c r="F16677" s="12">
        <f>IF($B16677="","",IF(ISNUMBER($B16677),HOUR($B16677)*2+MINUTE($B16677)/30,IFERROR(VALUE(LEFT($B16677,FIND(":",$B16677)-1))*2+VALUE(MID($B16677,FIND(":",$B16677)+1,2))/30,"")))</f>
        <v/>
      </c>
      <c r="G16677" s="12">
        <f>IF($E16677="","",IF(WEEKDAY($E16677,2)&lt;6,1,0))</f>
        <v/>
      </c>
      <c r="H16677" s="12">
        <f>IF(OR($E16677="",$F16677=""),"",IF(AND($G16677=1,$F16677&gt;='Working Hours'!$C$8,$F16677&lt;'Working Hours'!$C$9),1,0))</f>
        <v/>
      </c>
    </row>
    <row r="16678">
      <c r="A16678" s="11" t="n"/>
      <c r="B16678" s="11" t="n"/>
      <c r="C16678" s="11" t="n"/>
      <c r="E16678" s="12">
        <f>IF($A16678="","",IF(ISNUMBER($A16678),$A16678,IFERROR(DATEVALUE($A16678),"")))</f>
        <v/>
      </c>
      <c r="F16678" s="12">
        <f>IF($B16678="","",IF(ISNUMBER($B16678),HOUR($B16678)*2+MINUTE($B16678)/30,IFERROR(VALUE(LEFT($B16678,FIND(":",$B16678)-1))*2+VALUE(MID($B16678,FIND(":",$B16678)+1,2))/30,"")))</f>
        <v/>
      </c>
      <c r="G16678" s="12">
        <f>IF($E16678="","",IF(WEEKDAY($E16678,2)&lt;6,1,0))</f>
        <v/>
      </c>
      <c r="H16678" s="12">
        <f>IF(OR($E16678="",$F16678=""),"",IF(AND($G16678=1,$F16678&gt;='Working Hours'!$C$8,$F16678&lt;'Working Hours'!$C$9),1,0))</f>
        <v/>
      </c>
    </row>
    <row r="16679">
      <c r="A16679" s="11" t="n"/>
      <c r="B16679" s="11" t="n"/>
      <c r="C16679" s="11" t="n"/>
      <c r="E16679" s="12">
        <f>IF($A16679="","",IF(ISNUMBER($A16679),$A16679,IFERROR(DATEVALUE($A16679),"")))</f>
        <v/>
      </c>
      <c r="F16679" s="12">
        <f>IF($B16679="","",IF(ISNUMBER($B16679),HOUR($B16679)*2+MINUTE($B16679)/30,IFERROR(VALUE(LEFT($B16679,FIND(":",$B16679)-1))*2+VALUE(MID($B16679,FIND(":",$B16679)+1,2))/30,"")))</f>
        <v/>
      </c>
      <c r="G16679" s="12">
        <f>IF($E16679="","",IF(WEEKDAY($E16679,2)&lt;6,1,0))</f>
        <v/>
      </c>
      <c r="H16679" s="12">
        <f>IF(OR($E16679="",$F16679=""),"",IF(AND($G16679=1,$F16679&gt;='Working Hours'!$C$8,$F16679&lt;'Working Hours'!$C$9),1,0))</f>
        <v/>
      </c>
    </row>
    <row r="16680">
      <c r="A16680" s="11" t="n"/>
      <c r="B16680" s="11" t="n"/>
      <c r="C16680" s="11" t="n"/>
      <c r="E16680" s="12">
        <f>IF($A16680="","",IF(ISNUMBER($A16680),$A16680,IFERROR(DATEVALUE($A16680),"")))</f>
        <v/>
      </c>
      <c r="F16680" s="12">
        <f>IF($B16680="","",IF(ISNUMBER($B16680),HOUR($B16680)*2+MINUTE($B16680)/30,IFERROR(VALUE(LEFT($B16680,FIND(":",$B16680)-1))*2+VALUE(MID($B16680,FIND(":",$B16680)+1,2))/30,"")))</f>
        <v/>
      </c>
      <c r="G16680" s="12">
        <f>IF($E16680="","",IF(WEEKDAY($E16680,2)&lt;6,1,0))</f>
        <v/>
      </c>
      <c r="H16680" s="12">
        <f>IF(OR($E16680="",$F16680=""),"",IF(AND($G16680=1,$F16680&gt;='Working Hours'!$C$8,$F16680&lt;'Working Hours'!$C$9),1,0))</f>
        <v/>
      </c>
    </row>
    <row r="16681">
      <c r="A16681" s="11" t="n"/>
      <c r="B16681" s="11" t="n"/>
      <c r="C16681" s="11" t="n"/>
      <c r="E16681" s="12">
        <f>IF($A16681="","",IF(ISNUMBER($A16681),$A16681,IFERROR(DATEVALUE($A16681),"")))</f>
        <v/>
      </c>
      <c r="F16681" s="12">
        <f>IF($B16681="","",IF(ISNUMBER($B16681),HOUR($B16681)*2+MINUTE($B16681)/30,IFERROR(VALUE(LEFT($B16681,FIND(":",$B16681)-1))*2+VALUE(MID($B16681,FIND(":",$B16681)+1,2))/30,"")))</f>
        <v/>
      </c>
      <c r="G16681" s="12">
        <f>IF($E16681="","",IF(WEEKDAY($E16681,2)&lt;6,1,0))</f>
        <v/>
      </c>
      <c r="H16681" s="12">
        <f>IF(OR($E16681="",$F16681=""),"",IF(AND($G16681=1,$F16681&gt;='Working Hours'!$C$8,$F16681&lt;'Working Hours'!$C$9),1,0))</f>
        <v/>
      </c>
    </row>
    <row r="16682">
      <c r="A16682" s="11" t="n"/>
      <c r="B16682" s="11" t="n"/>
      <c r="C16682" s="11" t="n"/>
      <c r="E16682" s="12">
        <f>IF($A16682="","",IF(ISNUMBER($A16682),$A16682,IFERROR(DATEVALUE($A16682),"")))</f>
        <v/>
      </c>
      <c r="F16682" s="12">
        <f>IF($B16682="","",IF(ISNUMBER($B16682),HOUR($B16682)*2+MINUTE($B16682)/30,IFERROR(VALUE(LEFT($B16682,FIND(":",$B16682)-1))*2+VALUE(MID($B16682,FIND(":",$B16682)+1,2))/30,"")))</f>
        <v/>
      </c>
      <c r="G16682" s="12">
        <f>IF($E16682="","",IF(WEEKDAY($E16682,2)&lt;6,1,0))</f>
        <v/>
      </c>
      <c r="H16682" s="12">
        <f>IF(OR($E16682="",$F16682=""),"",IF(AND($G16682=1,$F16682&gt;='Working Hours'!$C$8,$F16682&lt;'Working Hours'!$C$9),1,0))</f>
        <v/>
      </c>
    </row>
    <row r="16683">
      <c r="A16683" s="11" t="n"/>
      <c r="B16683" s="11" t="n"/>
      <c r="C16683" s="11" t="n"/>
      <c r="E16683" s="12">
        <f>IF($A16683="","",IF(ISNUMBER($A16683),$A16683,IFERROR(DATEVALUE($A16683),"")))</f>
        <v/>
      </c>
      <c r="F16683" s="12">
        <f>IF($B16683="","",IF(ISNUMBER($B16683),HOUR($B16683)*2+MINUTE($B16683)/30,IFERROR(VALUE(LEFT($B16683,FIND(":",$B16683)-1))*2+VALUE(MID($B16683,FIND(":",$B16683)+1,2))/30,"")))</f>
        <v/>
      </c>
      <c r="G16683" s="12">
        <f>IF($E16683="","",IF(WEEKDAY($E16683,2)&lt;6,1,0))</f>
        <v/>
      </c>
      <c r="H16683" s="12">
        <f>IF(OR($E16683="",$F16683=""),"",IF(AND($G16683=1,$F16683&gt;='Working Hours'!$C$8,$F16683&lt;'Working Hours'!$C$9),1,0))</f>
        <v/>
      </c>
    </row>
    <row r="16684">
      <c r="A16684" s="11" t="n"/>
      <c r="B16684" s="11" t="n"/>
      <c r="C16684" s="11" t="n"/>
      <c r="E16684" s="12">
        <f>IF($A16684="","",IF(ISNUMBER($A16684),$A16684,IFERROR(DATEVALUE($A16684),"")))</f>
        <v/>
      </c>
      <c r="F16684" s="12">
        <f>IF($B16684="","",IF(ISNUMBER($B16684),HOUR($B16684)*2+MINUTE($B16684)/30,IFERROR(VALUE(LEFT($B16684,FIND(":",$B16684)-1))*2+VALUE(MID($B16684,FIND(":",$B16684)+1,2))/30,"")))</f>
        <v/>
      </c>
      <c r="G16684" s="12">
        <f>IF($E16684="","",IF(WEEKDAY($E16684,2)&lt;6,1,0))</f>
        <v/>
      </c>
      <c r="H16684" s="12">
        <f>IF(OR($E16684="",$F16684=""),"",IF(AND($G16684=1,$F16684&gt;='Working Hours'!$C$8,$F16684&lt;'Working Hours'!$C$9),1,0))</f>
        <v/>
      </c>
    </row>
    <row r="16685">
      <c r="A16685" s="11" t="n"/>
      <c r="B16685" s="11" t="n"/>
      <c r="C16685" s="11" t="n"/>
      <c r="E16685" s="12">
        <f>IF($A16685="","",IF(ISNUMBER($A16685),$A16685,IFERROR(DATEVALUE($A16685),"")))</f>
        <v/>
      </c>
      <c r="F16685" s="12">
        <f>IF($B16685="","",IF(ISNUMBER($B16685),HOUR($B16685)*2+MINUTE($B16685)/30,IFERROR(VALUE(LEFT($B16685,FIND(":",$B16685)-1))*2+VALUE(MID($B16685,FIND(":",$B16685)+1,2))/30,"")))</f>
        <v/>
      </c>
      <c r="G16685" s="12">
        <f>IF($E16685="","",IF(WEEKDAY($E16685,2)&lt;6,1,0))</f>
        <v/>
      </c>
      <c r="H16685" s="12">
        <f>IF(OR($E16685="",$F16685=""),"",IF(AND($G16685=1,$F16685&gt;='Working Hours'!$C$8,$F16685&lt;'Working Hours'!$C$9),1,0))</f>
        <v/>
      </c>
    </row>
    <row r="16686">
      <c r="A16686" s="11" t="n"/>
      <c r="B16686" s="11" t="n"/>
      <c r="C16686" s="11" t="n"/>
      <c r="E16686" s="12">
        <f>IF($A16686="","",IF(ISNUMBER($A16686),$A16686,IFERROR(DATEVALUE($A16686),"")))</f>
        <v/>
      </c>
      <c r="F16686" s="12">
        <f>IF($B16686="","",IF(ISNUMBER($B16686),HOUR($B16686)*2+MINUTE($B16686)/30,IFERROR(VALUE(LEFT($B16686,FIND(":",$B16686)-1))*2+VALUE(MID($B16686,FIND(":",$B16686)+1,2))/30,"")))</f>
        <v/>
      </c>
      <c r="G16686" s="12">
        <f>IF($E16686="","",IF(WEEKDAY($E16686,2)&lt;6,1,0))</f>
        <v/>
      </c>
      <c r="H16686" s="12">
        <f>IF(OR($E16686="",$F16686=""),"",IF(AND($G16686=1,$F16686&gt;='Working Hours'!$C$8,$F16686&lt;'Working Hours'!$C$9),1,0))</f>
        <v/>
      </c>
    </row>
    <row r="16687">
      <c r="A16687" s="11" t="n"/>
      <c r="B16687" s="11" t="n"/>
      <c r="C16687" s="11" t="n"/>
      <c r="E16687" s="12">
        <f>IF($A16687="","",IF(ISNUMBER($A16687),$A16687,IFERROR(DATEVALUE($A16687),"")))</f>
        <v/>
      </c>
      <c r="F16687" s="12">
        <f>IF($B16687="","",IF(ISNUMBER($B16687),HOUR($B16687)*2+MINUTE($B16687)/30,IFERROR(VALUE(LEFT($B16687,FIND(":",$B16687)-1))*2+VALUE(MID($B16687,FIND(":",$B16687)+1,2))/30,"")))</f>
        <v/>
      </c>
      <c r="G16687" s="12">
        <f>IF($E16687="","",IF(WEEKDAY($E16687,2)&lt;6,1,0))</f>
        <v/>
      </c>
      <c r="H16687" s="12">
        <f>IF(OR($E16687="",$F16687=""),"",IF(AND($G16687=1,$F16687&gt;='Working Hours'!$C$8,$F16687&lt;'Working Hours'!$C$9),1,0))</f>
        <v/>
      </c>
    </row>
    <row r="16688">
      <c r="A16688" s="11" t="n"/>
      <c r="B16688" s="11" t="n"/>
      <c r="C16688" s="11" t="n"/>
      <c r="E16688" s="12">
        <f>IF($A16688="","",IF(ISNUMBER($A16688),$A16688,IFERROR(DATEVALUE($A16688),"")))</f>
        <v/>
      </c>
      <c r="F16688" s="12">
        <f>IF($B16688="","",IF(ISNUMBER($B16688),HOUR($B16688)*2+MINUTE($B16688)/30,IFERROR(VALUE(LEFT($B16688,FIND(":",$B16688)-1))*2+VALUE(MID($B16688,FIND(":",$B16688)+1,2))/30,"")))</f>
        <v/>
      </c>
      <c r="G16688" s="12">
        <f>IF($E16688="","",IF(WEEKDAY($E16688,2)&lt;6,1,0))</f>
        <v/>
      </c>
      <c r="H16688" s="12">
        <f>IF(OR($E16688="",$F16688=""),"",IF(AND($G16688=1,$F16688&gt;='Working Hours'!$C$8,$F16688&lt;'Working Hours'!$C$9),1,0))</f>
        <v/>
      </c>
    </row>
    <row r="16689">
      <c r="A16689" s="11" t="n"/>
      <c r="B16689" s="11" t="n"/>
      <c r="C16689" s="11" t="n"/>
      <c r="E16689" s="12">
        <f>IF($A16689="","",IF(ISNUMBER($A16689),$A16689,IFERROR(DATEVALUE($A16689),"")))</f>
        <v/>
      </c>
      <c r="F16689" s="12">
        <f>IF($B16689="","",IF(ISNUMBER($B16689),HOUR($B16689)*2+MINUTE($B16689)/30,IFERROR(VALUE(LEFT($B16689,FIND(":",$B16689)-1))*2+VALUE(MID($B16689,FIND(":",$B16689)+1,2))/30,"")))</f>
        <v/>
      </c>
      <c r="G16689" s="12">
        <f>IF($E16689="","",IF(WEEKDAY($E16689,2)&lt;6,1,0))</f>
        <v/>
      </c>
      <c r="H16689" s="12">
        <f>IF(OR($E16689="",$F16689=""),"",IF(AND($G16689=1,$F16689&gt;='Working Hours'!$C$8,$F16689&lt;'Working Hours'!$C$9),1,0))</f>
        <v/>
      </c>
    </row>
    <row r="16690">
      <c r="A16690" s="11" t="n"/>
      <c r="B16690" s="11" t="n"/>
      <c r="C16690" s="11" t="n"/>
      <c r="E16690" s="12">
        <f>IF($A16690="","",IF(ISNUMBER($A16690),$A16690,IFERROR(DATEVALUE($A16690),"")))</f>
        <v/>
      </c>
      <c r="F16690" s="12">
        <f>IF($B16690="","",IF(ISNUMBER($B16690),HOUR($B16690)*2+MINUTE($B16690)/30,IFERROR(VALUE(LEFT($B16690,FIND(":",$B16690)-1))*2+VALUE(MID($B16690,FIND(":",$B16690)+1,2))/30,"")))</f>
        <v/>
      </c>
      <c r="G16690" s="12">
        <f>IF($E16690="","",IF(WEEKDAY($E16690,2)&lt;6,1,0))</f>
        <v/>
      </c>
      <c r="H16690" s="12">
        <f>IF(OR($E16690="",$F16690=""),"",IF(AND($G16690=1,$F16690&gt;='Working Hours'!$C$8,$F16690&lt;'Working Hours'!$C$9),1,0))</f>
        <v/>
      </c>
    </row>
    <row r="16691">
      <c r="A16691" s="11" t="n"/>
      <c r="B16691" s="11" t="n"/>
      <c r="C16691" s="11" t="n"/>
      <c r="E16691" s="12">
        <f>IF($A16691="","",IF(ISNUMBER($A16691),$A16691,IFERROR(DATEVALUE($A16691),"")))</f>
        <v/>
      </c>
      <c r="F16691" s="12">
        <f>IF($B16691="","",IF(ISNUMBER($B16691),HOUR($B16691)*2+MINUTE($B16691)/30,IFERROR(VALUE(LEFT($B16691,FIND(":",$B16691)-1))*2+VALUE(MID($B16691,FIND(":",$B16691)+1,2))/30,"")))</f>
        <v/>
      </c>
      <c r="G16691" s="12">
        <f>IF($E16691="","",IF(WEEKDAY($E16691,2)&lt;6,1,0))</f>
        <v/>
      </c>
      <c r="H16691" s="12">
        <f>IF(OR($E16691="",$F16691=""),"",IF(AND($G16691=1,$F16691&gt;='Working Hours'!$C$8,$F16691&lt;'Working Hours'!$C$9),1,0))</f>
        <v/>
      </c>
    </row>
    <row r="16692">
      <c r="A16692" s="11" t="n"/>
      <c r="B16692" s="11" t="n"/>
      <c r="C16692" s="11" t="n"/>
      <c r="E16692" s="12">
        <f>IF($A16692="","",IF(ISNUMBER($A16692),$A16692,IFERROR(DATEVALUE($A16692),"")))</f>
        <v/>
      </c>
      <c r="F16692" s="12">
        <f>IF($B16692="","",IF(ISNUMBER($B16692),HOUR($B16692)*2+MINUTE($B16692)/30,IFERROR(VALUE(LEFT($B16692,FIND(":",$B16692)-1))*2+VALUE(MID($B16692,FIND(":",$B16692)+1,2))/30,"")))</f>
        <v/>
      </c>
      <c r="G16692" s="12">
        <f>IF($E16692="","",IF(WEEKDAY($E16692,2)&lt;6,1,0))</f>
        <v/>
      </c>
      <c r="H16692" s="12">
        <f>IF(OR($E16692="",$F16692=""),"",IF(AND($G16692=1,$F16692&gt;='Working Hours'!$C$8,$F16692&lt;'Working Hours'!$C$9),1,0))</f>
        <v/>
      </c>
    </row>
    <row r="16693">
      <c r="A16693" s="11" t="n"/>
      <c r="B16693" s="11" t="n"/>
      <c r="C16693" s="11" t="n"/>
      <c r="E16693" s="12">
        <f>IF($A16693="","",IF(ISNUMBER($A16693),$A16693,IFERROR(DATEVALUE($A16693),"")))</f>
        <v/>
      </c>
      <c r="F16693" s="12">
        <f>IF($B16693="","",IF(ISNUMBER($B16693),HOUR($B16693)*2+MINUTE($B16693)/30,IFERROR(VALUE(LEFT($B16693,FIND(":",$B16693)-1))*2+VALUE(MID($B16693,FIND(":",$B16693)+1,2))/30,"")))</f>
        <v/>
      </c>
      <c r="G16693" s="12">
        <f>IF($E16693="","",IF(WEEKDAY($E16693,2)&lt;6,1,0))</f>
        <v/>
      </c>
      <c r="H16693" s="12">
        <f>IF(OR($E16693="",$F16693=""),"",IF(AND($G16693=1,$F16693&gt;='Working Hours'!$C$8,$F16693&lt;'Working Hours'!$C$9),1,0))</f>
        <v/>
      </c>
    </row>
    <row r="16694">
      <c r="A16694" s="11" t="n"/>
      <c r="B16694" s="11" t="n"/>
      <c r="C16694" s="11" t="n"/>
      <c r="E16694" s="12">
        <f>IF($A16694="","",IF(ISNUMBER($A16694),$A16694,IFERROR(DATEVALUE($A16694),"")))</f>
        <v/>
      </c>
      <c r="F16694" s="12">
        <f>IF($B16694="","",IF(ISNUMBER($B16694),HOUR($B16694)*2+MINUTE($B16694)/30,IFERROR(VALUE(LEFT($B16694,FIND(":",$B16694)-1))*2+VALUE(MID($B16694,FIND(":",$B16694)+1,2))/30,"")))</f>
        <v/>
      </c>
      <c r="G16694" s="12">
        <f>IF($E16694="","",IF(WEEKDAY($E16694,2)&lt;6,1,0))</f>
        <v/>
      </c>
      <c r="H16694" s="12">
        <f>IF(OR($E16694="",$F16694=""),"",IF(AND($G16694=1,$F16694&gt;='Working Hours'!$C$8,$F16694&lt;'Working Hours'!$C$9),1,0))</f>
        <v/>
      </c>
    </row>
    <row r="16695">
      <c r="A16695" s="11" t="n"/>
      <c r="B16695" s="11" t="n"/>
      <c r="C16695" s="11" t="n"/>
      <c r="E16695" s="12">
        <f>IF($A16695="","",IF(ISNUMBER($A16695),$A16695,IFERROR(DATEVALUE($A16695),"")))</f>
        <v/>
      </c>
      <c r="F16695" s="12">
        <f>IF($B16695="","",IF(ISNUMBER($B16695),HOUR($B16695)*2+MINUTE($B16695)/30,IFERROR(VALUE(LEFT($B16695,FIND(":",$B16695)-1))*2+VALUE(MID($B16695,FIND(":",$B16695)+1,2))/30,"")))</f>
        <v/>
      </c>
      <c r="G16695" s="12">
        <f>IF($E16695="","",IF(WEEKDAY($E16695,2)&lt;6,1,0))</f>
        <v/>
      </c>
      <c r="H16695" s="12">
        <f>IF(OR($E16695="",$F16695=""),"",IF(AND($G16695=1,$F16695&gt;='Working Hours'!$C$8,$F16695&lt;'Working Hours'!$C$9),1,0))</f>
        <v/>
      </c>
    </row>
    <row r="16696">
      <c r="A16696" s="11" t="n"/>
      <c r="B16696" s="11" t="n"/>
      <c r="C16696" s="11" t="n"/>
      <c r="E16696" s="12">
        <f>IF($A16696="","",IF(ISNUMBER($A16696),$A16696,IFERROR(DATEVALUE($A16696),"")))</f>
        <v/>
      </c>
      <c r="F16696" s="12">
        <f>IF($B16696="","",IF(ISNUMBER($B16696),HOUR($B16696)*2+MINUTE($B16696)/30,IFERROR(VALUE(LEFT($B16696,FIND(":",$B16696)-1))*2+VALUE(MID($B16696,FIND(":",$B16696)+1,2))/30,"")))</f>
        <v/>
      </c>
      <c r="G16696" s="12">
        <f>IF($E16696="","",IF(WEEKDAY($E16696,2)&lt;6,1,0))</f>
        <v/>
      </c>
      <c r="H16696" s="12">
        <f>IF(OR($E16696="",$F16696=""),"",IF(AND($G16696=1,$F16696&gt;='Working Hours'!$C$8,$F16696&lt;'Working Hours'!$C$9),1,0))</f>
        <v/>
      </c>
    </row>
    <row r="16697">
      <c r="A16697" s="11" t="n"/>
      <c r="B16697" s="11" t="n"/>
      <c r="C16697" s="11" t="n"/>
      <c r="E16697" s="12">
        <f>IF($A16697="","",IF(ISNUMBER($A16697),$A16697,IFERROR(DATEVALUE($A16697),"")))</f>
        <v/>
      </c>
      <c r="F16697" s="12">
        <f>IF($B16697="","",IF(ISNUMBER($B16697),HOUR($B16697)*2+MINUTE($B16697)/30,IFERROR(VALUE(LEFT($B16697,FIND(":",$B16697)-1))*2+VALUE(MID($B16697,FIND(":",$B16697)+1,2))/30,"")))</f>
        <v/>
      </c>
      <c r="G16697" s="12">
        <f>IF($E16697="","",IF(WEEKDAY($E16697,2)&lt;6,1,0))</f>
        <v/>
      </c>
      <c r="H16697" s="12">
        <f>IF(OR($E16697="",$F16697=""),"",IF(AND($G16697=1,$F16697&gt;='Working Hours'!$C$8,$F16697&lt;'Working Hours'!$C$9),1,0))</f>
        <v/>
      </c>
    </row>
    <row r="16698">
      <c r="A16698" s="11" t="n"/>
      <c r="B16698" s="11" t="n"/>
      <c r="C16698" s="11" t="n"/>
      <c r="E16698" s="12">
        <f>IF($A16698="","",IF(ISNUMBER($A16698),$A16698,IFERROR(DATEVALUE($A16698),"")))</f>
        <v/>
      </c>
      <c r="F16698" s="12">
        <f>IF($B16698="","",IF(ISNUMBER($B16698),HOUR($B16698)*2+MINUTE($B16698)/30,IFERROR(VALUE(LEFT($B16698,FIND(":",$B16698)-1))*2+VALUE(MID($B16698,FIND(":",$B16698)+1,2))/30,"")))</f>
        <v/>
      </c>
      <c r="G16698" s="12">
        <f>IF($E16698="","",IF(WEEKDAY($E16698,2)&lt;6,1,0))</f>
        <v/>
      </c>
      <c r="H16698" s="12">
        <f>IF(OR($E16698="",$F16698=""),"",IF(AND($G16698=1,$F16698&gt;='Working Hours'!$C$8,$F16698&lt;'Working Hours'!$C$9),1,0))</f>
        <v/>
      </c>
    </row>
    <row r="16699">
      <c r="A16699" s="11" t="n"/>
      <c r="B16699" s="11" t="n"/>
      <c r="C16699" s="11" t="n"/>
      <c r="E16699" s="12">
        <f>IF($A16699="","",IF(ISNUMBER($A16699),$A16699,IFERROR(DATEVALUE($A16699),"")))</f>
        <v/>
      </c>
      <c r="F16699" s="12">
        <f>IF($B16699="","",IF(ISNUMBER($B16699),HOUR($B16699)*2+MINUTE($B16699)/30,IFERROR(VALUE(LEFT($B16699,FIND(":",$B16699)-1))*2+VALUE(MID($B16699,FIND(":",$B16699)+1,2))/30,"")))</f>
        <v/>
      </c>
      <c r="G16699" s="12">
        <f>IF($E16699="","",IF(WEEKDAY($E16699,2)&lt;6,1,0))</f>
        <v/>
      </c>
      <c r="H16699" s="12">
        <f>IF(OR($E16699="",$F16699=""),"",IF(AND($G16699=1,$F16699&gt;='Working Hours'!$C$8,$F16699&lt;'Working Hours'!$C$9),1,0))</f>
        <v/>
      </c>
    </row>
    <row r="16700">
      <c r="A16700" s="11" t="n"/>
      <c r="B16700" s="11" t="n"/>
      <c r="C16700" s="11" t="n"/>
      <c r="E16700" s="12">
        <f>IF($A16700="","",IF(ISNUMBER($A16700),$A16700,IFERROR(DATEVALUE($A16700),"")))</f>
        <v/>
      </c>
      <c r="F16700" s="12">
        <f>IF($B16700="","",IF(ISNUMBER($B16700),HOUR($B16700)*2+MINUTE($B16700)/30,IFERROR(VALUE(LEFT($B16700,FIND(":",$B16700)-1))*2+VALUE(MID($B16700,FIND(":",$B16700)+1,2))/30,"")))</f>
        <v/>
      </c>
      <c r="G16700" s="12">
        <f>IF($E16700="","",IF(WEEKDAY($E16700,2)&lt;6,1,0))</f>
        <v/>
      </c>
      <c r="H16700" s="12">
        <f>IF(OR($E16700="",$F16700=""),"",IF(AND($G16700=1,$F16700&gt;='Working Hours'!$C$8,$F16700&lt;'Working Hours'!$C$9),1,0))</f>
        <v/>
      </c>
    </row>
    <row r="16701">
      <c r="A16701" s="11" t="n"/>
      <c r="B16701" s="11" t="n"/>
      <c r="C16701" s="11" t="n"/>
      <c r="E16701" s="12">
        <f>IF($A16701="","",IF(ISNUMBER($A16701),$A16701,IFERROR(DATEVALUE($A16701),"")))</f>
        <v/>
      </c>
      <c r="F16701" s="12">
        <f>IF($B16701="","",IF(ISNUMBER($B16701),HOUR($B16701)*2+MINUTE($B16701)/30,IFERROR(VALUE(LEFT($B16701,FIND(":",$B16701)-1))*2+VALUE(MID($B16701,FIND(":",$B16701)+1,2))/30,"")))</f>
        <v/>
      </c>
      <c r="G16701" s="12">
        <f>IF($E16701="","",IF(WEEKDAY($E16701,2)&lt;6,1,0))</f>
        <v/>
      </c>
      <c r="H16701" s="12">
        <f>IF(OR($E16701="",$F16701=""),"",IF(AND($G16701=1,$F16701&gt;='Working Hours'!$C$8,$F16701&lt;'Working Hours'!$C$9),1,0))</f>
        <v/>
      </c>
    </row>
    <row r="16702">
      <c r="A16702" s="11" t="n"/>
      <c r="B16702" s="11" t="n"/>
      <c r="C16702" s="11" t="n"/>
      <c r="E16702" s="12">
        <f>IF($A16702="","",IF(ISNUMBER($A16702),$A16702,IFERROR(DATEVALUE($A16702),"")))</f>
        <v/>
      </c>
      <c r="F16702" s="12">
        <f>IF($B16702="","",IF(ISNUMBER($B16702),HOUR($B16702)*2+MINUTE($B16702)/30,IFERROR(VALUE(LEFT($B16702,FIND(":",$B16702)-1))*2+VALUE(MID($B16702,FIND(":",$B16702)+1,2))/30,"")))</f>
        <v/>
      </c>
      <c r="G16702" s="12">
        <f>IF($E16702="","",IF(WEEKDAY($E16702,2)&lt;6,1,0))</f>
        <v/>
      </c>
      <c r="H16702" s="12">
        <f>IF(OR($E16702="",$F16702=""),"",IF(AND($G16702=1,$F16702&gt;='Working Hours'!$C$8,$F16702&lt;'Working Hours'!$C$9),1,0))</f>
        <v/>
      </c>
    </row>
    <row r="16703">
      <c r="A16703" s="11" t="n"/>
      <c r="B16703" s="11" t="n"/>
      <c r="C16703" s="11" t="n"/>
      <c r="E16703" s="12">
        <f>IF($A16703="","",IF(ISNUMBER($A16703),$A16703,IFERROR(DATEVALUE($A16703),"")))</f>
        <v/>
      </c>
      <c r="F16703" s="12">
        <f>IF($B16703="","",IF(ISNUMBER($B16703),HOUR($B16703)*2+MINUTE($B16703)/30,IFERROR(VALUE(LEFT($B16703,FIND(":",$B16703)-1))*2+VALUE(MID($B16703,FIND(":",$B16703)+1,2))/30,"")))</f>
        <v/>
      </c>
      <c r="G16703" s="12">
        <f>IF($E16703="","",IF(WEEKDAY($E16703,2)&lt;6,1,0))</f>
        <v/>
      </c>
      <c r="H16703" s="12">
        <f>IF(OR($E16703="",$F16703=""),"",IF(AND($G16703=1,$F16703&gt;='Working Hours'!$C$8,$F16703&lt;'Working Hours'!$C$9),1,0))</f>
        <v/>
      </c>
    </row>
    <row r="16704">
      <c r="A16704" s="11" t="n"/>
      <c r="B16704" s="11" t="n"/>
      <c r="C16704" s="11" t="n"/>
      <c r="E16704" s="12">
        <f>IF($A16704="","",IF(ISNUMBER($A16704),$A16704,IFERROR(DATEVALUE($A16704),"")))</f>
        <v/>
      </c>
      <c r="F16704" s="12">
        <f>IF($B16704="","",IF(ISNUMBER($B16704),HOUR($B16704)*2+MINUTE($B16704)/30,IFERROR(VALUE(LEFT($B16704,FIND(":",$B16704)-1))*2+VALUE(MID($B16704,FIND(":",$B16704)+1,2))/30,"")))</f>
        <v/>
      </c>
      <c r="G16704" s="12">
        <f>IF($E16704="","",IF(WEEKDAY($E16704,2)&lt;6,1,0))</f>
        <v/>
      </c>
      <c r="H16704" s="12">
        <f>IF(OR($E16704="",$F16704=""),"",IF(AND($G16704=1,$F16704&gt;='Working Hours'!$C$8,$F16704&lt;'Working Hours'!$C$9),1,0))</f>
        <v/>
      </c>
    </row>
    <row r="16705">
      <c r="A16705" s="11" t="n"/>
      <c r="B16705" s="11" t="n"/>
      <c r="C16705" s="11" t="n"/>
      <c r="E16705" s="12">
        <f>IF($A16705="","",IF(ISNUMBER($A16705),$A16705,IFERROR(DATEVALUE($A16705),"")))</f>
        <v/>
      </c>
      <c r="F16705" s="12">
        <f>IF($B16705="","",IF(ISNUMBER($B16705),HOUR($B16705)*2+MINUTE($B16705)/30,IFERROR(VALUE(LEFT($B16705,FIND(":",$B16705)-1))*2+VALUE(MID($B16705,FIND(":",$B16705)+1,2))/30,"")))</f>
        <v/>
      </c>
      <c r="G16705" s="12">
        <f>IF($E16705="","",IF(WEEKDAY($E16705,2)&lt;6,1,0))</f>
        <v/>
      </c>
      <c r="H16705" s="12">
        <f>IF(OR($E16705="",$F16705=""),"",IF(AND($G16705=1,$F16705&gt;='Working Hours'!$C$8,$F16705&lt;'Working Hours'!$C$9),1,0))</f>
        <v/>
      </c>
    </row>
    <row r="16706">
      <c r="A16706" s="11" t="n"/>
      <c r="B16706" s="11" t="n"/>
      <c r="C16706" s="11" t="n"/>
      <c r="E16706" s="12">
        <f>IF($A16706="","",IF(ISNUMBER($A16706),$A16706,IFERROR(DATEVALUE($A16706),"")))</f>
        <v/>
      </c>
      <c r="F16706" s="12">
        <f>IF($B16706="","",IF(ISNUMBER($B16706),HOUR($B16706)*2+MINUTE($B16706)/30,IFERROR(VALUE(LEFT($B16706,FIND(":",$B16706)-1))*2+VALUE(MID($B16706,FIND(":",$B16706)+1,2))/30,"")))</f>
        <v/>
      </c>
      <c r="G16706" s="12">
        <f>IF($E16706="","",IF(WEEKDAY($E16706,2)&lt;6,1,0))</f>
        <v/>
      </c>
      <c r="H16706" s="12">
        <f>IF(OR($E16706="",$F16706=""),"",IF(AND($G16706=1,$F16706&gt;='Working Hours'!$C$8,$F16706&lt;'Working Hours'!$C$9),1,0))</f>
        <v/>
      </c>
    </row>
    <row r="16707">
      <c r="A16707" s="11" t="n"/>
      <c r="B16707" s="11" t="n"/>
      <c r="C16707" s="11" t="n"/>
      <c r="E16707" s="12">
        <f>IF($A16707="","",IF(ISNUMBER($A16707),$A16707,IFERROR(DATEVALUE($A16707),"")))</f>
        <v/>
      </c>
      <c r="F16707" s="12">
        <f>IF($B16707="","",IF(ISNUMBER($B16707),HOUR($B16707)*2+MINUTE($B16707)/30,IFERROR(VALUE(LEFT($B16707,FIND(":",$B16707)-1))*2+VALUE(MID($B16707,FIND(":",$B16707)+1,2))/30,"")))</f>
        <v/>
      </c>
      <c r="G16707" s="12">
        <f>IF($E16707="","",IF(WEEKDAY($E16707,2)&lt;6,1,0))</f>
        <v/>
      </c>
      <c r="H16707" s="12">
        <f>IF(OR($E16707="",$F16707=""),"",IF(AND($G16707=1,$F16707&gt;='Working Hours'!$C$8,$F16707&lt;'Working Hours'!$C$9),1,0))</f>
        <v/>
      </c>
    </row>
    <row r="16708">
      <c r="A16708" s="11" t="n"/>
      <c r="B16708" s="11" t="n"/>
      <c r="C16708" s="11" t="n"/>
      <c r="E16708" s="12">
        <f>IF($A16708="","",IF(ISNUMBER($A16708),$A16708,IFERROR(DATEVALUE($A16708),"")))</f>
        <v/>
      </c>
      <c r="F16708" s="12">
        <f>IF($B16708="","",IF(ISNUMBER($B16708),HOUR($B16708)*2+MINUTE($B16708)/30,IFERROR(VALUE(LEFT($B16708,FIND(":",$B16708)-1))*2+VALUE(MID($B16708,FIND(":",$B16708)+1,2))/30,"")))</f>
        <v/>
      </c>
      <c r="G16708" s="12">
        <f>IF($E16708="","",IF(WEEKDAY($E16708,2)&lt;6,1,0))</f>
        <v/>
      </c>
      <c r="H16708" s="12">
        <f>IF(OR($E16708="",$F16708=""),"",IF(AND($G16708=1,$F16708&gt;='Working Hours'!$C$8,$F16708&lt;'Working Hours'!$C$9),1,0))</f>
        <v/>
      </c>
    </row>
    <row r="16709">
      <c r="A16709" s="11" t="n"/>
      <c r="B16709" s="11" t="n"/>
      <c r="C16709" s="11" t="n"/>
      <c r="E16709" s="12">
        <f>IF($A16709="","",IF(ISNUMBER($A16709),$A16709,IFERROR(DATEVALUE($A16709),"")))</f>
        <v/>
      </c>
      <c r="F16709" s="12">
        <f>IF($B16709="","",IF(ISNUMBER($B16709),HOUR($B16709)*2+MINUTE($B16709)/30,IFERROR(VALUE(LEFT($B16709,FIND(":",$B16709)-1))*2+VALUE(MID($B16709,FIND(":",$B16709)+1,2))/30,"")))</f>
        <v/>
      </c>
      <c r="G16709" s="12">
        <f>IF($E16709="","",IF(WEEKDAY($E16709,2)&lt;6,1,0))</f>
        <v/>
      </c>
      <c r="H16709" s="12">
        <f>IF(OR($E16709="",$F16709=""),"",IF(AND($G16709=1,$F16709&gt;='Working Hours'!$C$8,$F16709&lt;'Working Hours'!$C$9),1,0))</f>
        <v/>
      </c>
    </row>
    <row r="16710">
      <c r="A16710" s="11" t="n"/>
      <c r="B16710" s="11" t="n"/>
      <c r="C16710" s="11" t="n"/>
      <c r="E16710" s="12">
        <f>IF($A16710="","",IF(ISNUMBER($A16710),$A16710,IFERROR(DATEVALUE($A16710),"")))</f>
        <v/>
      </c>
      <c r="F16710" s="12">
        <f>IF($B16710="","",IF(ISNUMBER($B16710),HOUR($B16710)*2+MINUTE($B16710)/30,IFERROR(VALUE(LEFT($B16710,FIND(":",$B16710)-1))*2+VALUE(MID($B16710,FIND(":",$B16710)+1,2))/30,"")))</f>
        <v/>
      </c>
      <c r="G16710" s="12">
        <f>IF($E16710="","",IF(WEEKDAY($E16710,2)&lt;6,1,0))</f>
        <v/>
      </c>
      <c r="H16710" s="12">
        <f>IF(OR($E16710="",$F16710=""),"",IF(AND($G16710=1,$F16710&gt;='Working Hours'!$C$8,$F16710&lt;'Working Hours'!$C$9),1,0))</f>
        <v/>
      </c>
    </row>
    <row r="16711">
      <c r="A16711" s="11" t="n"/>
      <c r="B16711" s="11" t="n"/>
      <c r="C16711" s="11" t="n"/>
      <c r="E16711" s="12">
        <f>IF($A16711="","",IF(ISNUMBER($A16711),$A16711,IFERROR(DATEVALUE($A16711),"")))</f>
        <v/>
      </c>
      <c r="F16711" s="12">
        <f>IF($B16711="","",IF(ISNUMBER($B16711),HOUR($B16711)*2+MINUTE($B16711)/30,IFERROR(VALUE(LEFT($B16711,FIND(":",$B16711)-1))*2+VALUE(MID($B16711,FIND(":",$B16711)+1,2))/30,"")))</f>
        <v/>
      </c>
      <c r="G16711" s="12">
        <f>IF($E16711="","",IF(WEEKDAY($E16711,2)&lt;6,1,0))</f>
        <v/>
      </c>
      <c r="H16711" s="12">
        <f>IF(OR($E16711="",$F16711=""),"",IF(AND($G16711=1,$F16711&gt;='Working Hours'!$C$8,$F16711&lt;'Working Hours'!$C$9),1,0))</f>
        <v/>
      </c>
    </row>
    <row r="16712">
      <c r="A16712" s="11" t="n"/>
      <c r="B16712" s="11" t="n"/>
      <c r="C16712" s="11" t="n"/>
      <c r="E16712" s="12">
        <f>IF($A16712="","",IF(ISNUMBER($A16712),$A16712,IFERROR(DATEVALUE($A16712),"")))</f>
        <v/>
      </c>
      <c r="F16712" s="12">
        <f>IF($B16712="","",IF(ISNUMBER($B16712),HOUR($B16712)*2+MINUTE($B16712)/30,IFERROR(VALUE(LEFT($B16712,FIND(":",$B16712)-1))*2+VALUE(MID($B16712,FIND(":",$B16712)+1,2))/30,"")))</f>
        <v/>
      </c>
      <c r="G16712" s="12">
        <f>IF($E16712="","",IF(WEEKDAY($E16712,2)&lt;6,1,0))</f>
        <v/>
      </c>
      <c r="H16712" s="12">
        <f>IF(OR($E16712="",$F16712=""),"",IF(AND($G16712=1,$F16712&gt;='Working Hours'!$C$8,$F16712&lt;'Working Hours'!$C$9),1,0))</f>
        <v/>
      </c>
    </row>
    <row r="16713">
      <c r="A16713" s="11" t="n"/>
      <c r="B16713" s="11" t="n"/>
      <c r="C16713" s="11" t="n"/>
      <c r="E16713" s="12">
        <f>IF($A16713="","",IF(ISNUMBER($A16713),$A16713,IFERROR(DATEVALUE($A16713),"")))</f>
        <v/>
      </c>
      <c r="F16713" s="12">
        <f>IF($B16713="","",IF(ISNUMBER($B16713),HOUR($B16713)*2+MINUTE($B16713)/30,IFERROR(VALUE(LEFT($B16713,FIND(":",$B16713)-1))*2+VALUE(MID($B16713,FIND(":",$B16713)+1,2))/30,"")))</f>
        <v/>
      </c>
      <c r="G16713" s="12">
        <f>IF($E16713="","",IF(WEEKDAY($E16713,2)&lt;6,1,0))</f>
        <v/>
      </c>
      <c r="H16713" s="12">
        <f>IF(OR($E16713="",$F16713=""),"",IF(AND($G16713=1,$F16713&gt;='Working Hours'!$C$8,$F16713&lt;'Working Hours'!$C$9),1,0))</f>
        <v/>
      </c>
    </row>
    <row r="16714">
      <c r="A16714" s="11" t="n"/>
      <c r="B16714" s="11" t="n"/>
      <c r="C16714" s="11" t="n"/>
      <c r="E16714" s="12">
        <f>IF($A16714="","",IF(ISNUMBER($A16714),$A16714,IFERROR(DATEVALUE($A16714),"")))</f>
        <v/>
      </c>
      <c r="F16714" s="12">
        <f>IF($B16714="","",IF(ISNUMBER($B16714),HOUR($B16714)*2+MINUTE($B16714)/30,IFERROR(VALUE(LEFT($B16714,FIND(":",$B16714)-1))*2+VALUE(MID($B16714,FIND(":",$B16714)+1,2))/30,"")))</f>
        <v/>
      </c>
      <c r="G16714" s="12">
        <f>IF($E16714="","",IF(WEEKDAY($E16714,2)&lt;6,1,0))</f>
        <v/>
      </c>
      <c r="H16714" s="12">
        <f>IF(OR($E16714="",$F16714=""),"",IF(AND($G16714=1,$F16714&gt;='Working Hours'!$C$8,$F16714&lt;'Working Hours'!$C$9),1,0))</f>
        <v/>
      </c>
    </row>
    <row r="16715">
      <c r="A16715" s="11" t="n"/>
      <c r="B16715" s="11" t="n"/>
      <c r="C16715" s="11" t="n"/>
      <c r="E16715" s="12">
        <f>IF($A16715="","",IF(ISNUMBER($A16715),$A16715,IFERROR(DATEVALUE($A16715),"")))</f>
        <v/>
      </c>
      <c r="F16715" s="12">
        <f>IF($B16715="","",IF(ISNUMBER($B16715),HOUR($B16715)*2+MINUTE($B16715)/30,IFERROR(VALUE(LEFT($B16715,FIND(":",$B16715)-1))*2+VALUE(MID($B16715,FIND(":",$B16715)+1,2))/30,"")))</f>
        <v/>
      </c>
      <c r="G16715" s="12">
        <f>IF($E16715="","",IF(WEEKDAY($E16715,2)&lt;6,1,0))</f>
        <v/>
      </c>
      <c r="H16715" s="12">
        <f>IF(OR($E16715="",$F16715=""),"",IF(AND($G16715=1,$F16715&gt;='Working Hours'!$C$8,$F16715&lt;'Working Hours'!$C$9),1,0))</f>
        <v/>
      </c>
    </row>
    <row r="16716">
      <c r="A16716" s="11" t="n"/>
      <c r="B16716" s="11" t="n"/>
      <c r="C16716" s="11" t="n"/>
      <c r="E16716" s="12">
        <f>IF($A16716="","",IF(ISNUMBER($A16716),$A16716,IFERROR(DATEVALUE($A16716),"")))</f>
        <v/>
      </c>
      <c r="F16716" s="12">
        <f>IF($B16716="","",IF(ISNUMBER($B16716),HOUR($B16716)*2+MINUTE($B16716)/30,IFERROR(VALUE(LEFT($B16716,FIND(":",$B16716)-1))*2+VALUE(MID($B16716,FIND(":",$B16716)+1,2))/30,"")))</f>
        <v/>
      </c>
      <c r="G16716" s="12">
        <f>IF($E16716="","",IF(WEEKDAY($E16716,2)&lt;6,1,0))</f>
        <v/>
      </c>
      <c r="H16716" s="12">
        <f>IF(OR($E16716="",$F16716=""),"",IF(AND($G16716=1,$F16716&gt;='Working Hours'!$C$8,$F16716&lt;'Working Hours'!$C$9),1,0))</f>
        <v/>
      </c>
    </row>
    <row r="16717">
      <c r="A16717" s="11" t="n"/>
      <c r="B16717" s="11" t="n"/>
      <c r="C16717" s="11" t="n"/>
      <c r="E16717" s="12">
        <f>IF($A16717="","",IF(ISNUMBER($A16717),$A16717,IFERROR(DATEVALUE($A16717),"")))</f>
        <v/>
      </c>
      <c r="F16717" s="12">
        <f>IF($B16717="","",IF(ISNUMBER($B16717),HOUR($B16717)*2+MINUTE($B16717)/30,IFERROR(VALUE(LEFT($B16717,FIND(":",$B16717)-1))*2+VALUE(MID($B16717,FIND(":",$B16717)+1,2))/30,"")))</f>
        <v/>
      </c>
      <c r="G16717" s="12">
        <f>IF($E16717="","",IF(WEEKDAY($E16717,2)&lt;6,1,0))</f>
        <v/>
      </c>
      <c r="H16717" s="12">
        <f>IF(OR($E16717="",$F16717=""),"",IF(AND($G16717=1,$F16717&gt;='Working Hours'!$C$8,$F16717&lt;'Working Hours'!$C$9),1,0))</f>
        <v/>
      </c>
    </row>
    <row r="16718">
      <c r="A16718" s="11" t="n"/>
      <c r="B16718" s="11" t="n"/>
      <c r="C16718" s="11" t="n"/>
      <c r="E16718" s="12">
        <f>IF($A16718="","",IF(ISNUMBER($A16718),$A16718,IFERROR(DATEVALUE($A16718),"")))</f>
        <v/>
      </c>
      <c r="F16718" s="12">
        <f>IF($B16718="","",IF(ISNUMBER($B16718),HOUR($B16718)*2+MINUTE($B16718)/30,IFERROR(VALUE(LEFT($B16718,FIND(":",$B16718)-1))*2+VALUE(MID($B16718,FIND(":",$B16718)+1,2))/30,"")))</f>
        <v/>
      </c>
      <c r="G16718" s="12">
        <f>IF($E16718="","",IF(WEEKDAY($E16718,2)&lt;6,1,0))</f>
        <v/>
      </c>
      <c r="H16718" s="12">
        <f>IF(OR($E16718="",$F16718=""),"",IF(AND($G16718=1,$F16718&gt;='Working Hours'!$C$8,$F16718&lt;'Working Hours'!$C$9),1,0))</f>
        <v/>
      </c>
    </row>
    <row r="16719">
      <c r="A16719" s="11" t="n"/>
      <c r="B16719" s="11" t="n"/>
      <c r="C16719" s="11" t="n"/>
      <c r="E16719" s="12">
        <f>IF($A16719="","",IF(ISNUMBER($A16719),$A16719,IFERROR(DATEVALUE($A16719),"")))</f>
        <v/>
      </c>
      <c r="F16719" s="12">
        <f>IF($B16719="","",IF(ISNUMBER($B16719),HOUR($B16719)*2+MINUTE($B16719)/30,IFERROR(VALUE(LEFT($B16719,FIND(":",$B16719)-1))*2+VALUE(MID($B16719,FIND(":",$B16719)+1,2))/30,"")))</f>
        <v/>
      </c>
      <c r="G16719" s="12">
        <f>IF($E16719="","",IF(WEEKDAY($E16719,2)&lt;6,1,0))</f>
        <v/>
      </c>
      <c r="H16719" s="12">
        <f>IF(OR($E16719="",$F16719=""),"",IF(AND($G16719=1,$F16719&gt;='Working Hours'!$C$8,$F16719&lt;'Working Hours'!$C$9),1,0))</f>
        <v/>
      </c>
    </row>
    <row r="16720">
      <c r="A16720" s="11" t="n"/>
      <c r="B16720" s="11" t="n"/>
      <c r="C16720" s="11" t="n"/>
      <c r="E16720" s="12">
        <f>IF($A16720="","",IF(ISNUMBER($A16720),$A16720,IFERROR(DATEVALUE($A16720),"")))</f>
        <v/>
      </c>
      <c r="F16720" s="12">
        <f>IF($B16720="","",IF(ISNUMBER($B16720),HOUR($B16720)*2+MINUTE($B16720)/30,IFERROR(VALUE(LEFT($B16720,FIND(":",$B16720)-1))*2+VALUE(MID($B16720,FIND(":",$B16720)+1,2))/30,"")))</f>
        <v/>
      </c>
      <c r="G16720" s="12">
        <f>IF($E16720="","",IF(WEEKDAY($E16720,2)&lt;6,1,0))</f>
        <v/>
      </c>
      <c r="H16720" s="12">
        <f>IF(OR($E16720="",$F16720=""),"",IF(AND($G16720=1,$F16720&gt;='Working Hours'!$C$8,$F16720&lt;'Working Hours'!$C$9),1,0))</f>
        <v/>
      </c>
    </row>
    <row r="16721">
      <c r="A16721" s="11" t="n"/>
      <c r="B16721" s="11" t="n"/>
      <c r="C16721" s="11" t="n"/>
      <c r="E16721" s="12">
        <f>IF($A16721="","",IF(ISNUMBER($A16721),$A16721,IFERROR(DATEVALUE($A16721),"")))</f>
        <v/>
      </c>
      <c r="F16721" s="12">
        <f>IF($B16721="","",IF(ISNUMBER($B16721),HOUR($B16721)*2+MINUTE($B16721)/30,IFERROR(VALUE(LEFT($B16721,FIND(":",$B16721)-1))*2+VALUE(MID($B16721,FIND(":",$B16721)+1,2))/30,"")))</f>
        <v/>
      </c>
      <c r="G16721" s="12">
        <f>IF($E16721="","",IF(WEEKDAY($E16721,2)&lt;6,1,0))</f>
        <v/>
      </c>
      <c r="H16721" s="12">
        <f>IF(OR($E16721="",$F16721=""),"",IF(AND($G16721=1,$F16721&gt;='Working Hours'!$C$8,$F16721&lt;'Working Hours'!$C$9),1,0))</f>
        <v/>
      </c>
    </row>
    <row r="16722">
      <c r="A16722" s="11" t="n"/>
      <c r="B16722" s="11" t="n"/>
      <c r="C16722" s="11" t="n"/>
      <c r="E16722" s="12">
        <f>IF($A16722="","",IF(ISNUMBER($A16722),$A16722,IFERROR(DATEVALUE($A16722),"")))</f>
        <v/>
      </c>
      <c r="F16722" s="12">
        <f>IF($B16722="","",IF(ISNUMBER($B16722),HOUR($B16722)*2+MINUTE($B16722)/30,IFERROR(VALUE(LEFT($B16722,FIND(":",$B16722)-1))*2+VALUE(MID($B16722,FIND(":",$B16722)+1,2))/30,"")))</f>
        <v/>
      </c>
      <c r="G16722" s="12">
        <f>IF($E16722="","",IF(WEEKDAY($E16722,2)&lt;6,1,0))</f>
        <v/>
      </c>
      <c r="H16722" s="12">
        <f>IF(OR($E16722="",$F16722=""),"",IF(AND($G16722=1,$F16722&gt;='Working Hours'!$C$8,$F16722&lt;'Working Hours'!$C$9),1,0))</f>
        <v/>
      </c>
    </row>
    <row r="16723">
      <c r="A16723" s="11" t="n"/>
      <c r="B16723" s="11" t="n"/>
      <c r="C16723" s="11" t="n"/>
      <c r="E16723" s="12">
        <f>IF($A16723="","",IF(ISNUMBER($A16723),$A16723,IFERROR(DATEVALUE($A16723),"")))</f>
        <v/>
      </c>
      <c r="F16723" s="12">
        <f>IF($B16723="","",IF(ISNUMBER($B16723),HOUR($B16723)*2+MINUTE($B16723)/30,IFERROR(VALUE(LEFT($B16723,FIND(":",$B16723)-1))*2+VALUE(MID($B16723,FIND(":",$B16723)+1,2))/30,"")))</f>
        <v/>
      </c>
      <c r="G16723" s="12">
        <f>IF($E16723="","",IF(WEEKDAY($E16723,2)&lt;6,1,0))</f>
        <v/>
      </c>
      <c r="H16723" s="12">
        <f>IF(OR($E16723="",$F16723=""),"",IF(AND($G16723=1,$F16723&gt;='Working Hours'!$C$8,$F16723&lt;'Working Hours'!$C$9),1,0))</f>
        <v/>
      </c>
    </row>
    <row r="16724">
      <c r="A16724" s="11" t="n"/>
      <c r="B16724" s="11" t="n"/>
      <c r="C16724" s="11" t="n"/>
      <c r="E16724" s="12">
        <f>IF($A16724="","",IF(ISNUMBER($A16724),$A16724,IFERROR(DATEVALUE($A16724),"")))</f>
        <v/>
      </c>
      <c r="F16724" s="12">
        <f>IF($B16724="","",IF(ISNUMBER($B16724),HOUR($B16724)*2+MINUTE($B16724)/30,IFERROR(VALUE(LEFT($B16724,FIND(":",$B16724)-1))*2+VALUE(MID($B16724,FIND(":",$B16724)+1,2))/30,"")))</f>
        <v/>
      </c>
      <c r="G16724" s="12">
        <f>IF($E16724="","",IF(WEEKDAY($E16724,2)&lt;6,1,0))</f>
        <v/>
      </c>
      <c r="H16724" s="12">
        <f>IF(OR($E16724="",$F16724=""),"",IF(AND($G16724=1,$F16724&gt;='Working Hours'!$C$8,$F16724&lt;'Working Hours'!$C$9),1,0))</f>
        <v/>
      </c>
    </row>
    <row r="16725">
      <c r="A16725" s="11" t="n"/>
      <c r="B16725" s="11" t="n"/>
      <c r="C16725" s="11" t="n"/>
      <c r="E16725" s="12">
        <f>IF($A16725="","",IF(ISNUMBER($A16725),$A16725,IFERROR(DATEVALUE($A16725),"")))</f>
        <v/>
      </c>
      <c r="F16725" s="12">
        <f>IF($B16725="","",IF(ISNUMBER($B16725),HOUR($B16725)*2+MINUTE($B16725)/30,IFERROR(VALUE(LEFT($B16725,FIND(":",$B16725)-1))*2+VALUE(MID($B16725,FIND(":",$B16725)+1,2))/30,"")))</f>
        <v/>
      </c>
      <c r="G16725" s="12">
        <f>IF($E16725="","",IF(WEEKDAY($E16725,2)&lt;6,1,0))</f>
        <v/>
      </c>
      <c r="H16725" s="12">
        <f>IF(OR($E16725="",$F16725=""),"",IF(AND($G16725=1,$F16725&gt;='Working Hours'!$C$8,$F16725&lt;'Working Hours'!$C$9),1,0))</f>
        <v/>
      </c>
    </row>
    <row r="16726">
      <c r="A16726" s="11" t="n"/>
      <c r="B16726" s="11" t="n"/>
      <c r="C16726" s="11" t="n"/>
      <c r="E16726" s="12">
        <f>IF($A16726="","",IF(ISNUMBER($A16726),$A16726,IFERROR(DATEVALUE($A16726),"")))</f>
        <v/>
      </c>
      <c r="F16726" s="12">
        <f>IF($B16726="","",IF(ISNUMBER($B16726),HOUR($B16726)*2+MINUTE($B16726)/30,IFERROR(VALUE(LEFT($B16726,FIND(":",$B16726)-1))*2+VALUE(MID($B16726,FIND(":",$B16726)+1,2))/30,"")))</f>
        <v/>
      </c>
      <c r="G16726" s="12">
        <f>IF($E16726="","",IF(WEEKDAY($E16726,2)&lt;6,1,0))</f>
        <v/>
      </c>
      <c r="H16726" s="12">
        <f>IF(OR($E16726="",$F16726=""),"",IF(AND($G16726=1,$F16726&gt;='Working Hours'!$C$8,$F16726&lt;'Working Hours'!$C$9),1,0))</f>
        <v/>
      </c>
    </row>
    <row r="16727">
      <c r="A16727" s="11" t="n"/>
      <c r="B16727" s="11" t="n"/>
      <c r="C16727" s="11" t="n"/>
      <c r="E16727" s="12">
        <f>IF($A16727="","",IF(ISNUMBER($A16727),$A16727,IFERROR(DATEVALUE($A16727),"")))</f>
        <v/>
      </c>
      <c r="F16727" s="12">
        <f>IF($B16727="","",IF(ISNUMBER($B16727),HOUR($B16727)*2+MINUTE($B16727)/30,IFERROR(VALUE(LEFT($B16727,FIND(":",$B16727)-1))*2+VALUE(MID($B16727,FIND(":",$B16727)+1,2))/30,"")))</f>
        <v/>
      </c>
      <c r="G16727" s="12">
        <f>IF($E16727="","",IF(WEEKDAY($E16727,2)&lt;6,1,0))</f>
        <v/>
      </c>
      <c r="H16727" s="12">
        <f>IF(OR($E16727="",$F16727=""),"",IF(AND($G16727=1,$F16727&gt;='Working Hours'!$C$8,$F16727&lt;'Working Hours'!$C$9),1,0))</f>
        <v/>
      </c>
    </row>
    <row r="16728">
      <c r="A16728" s="11" t="n"/>
      <c r="B16728" s="11" t="n"/>
      <c r="C16728" s="11" t="n"/>
      <c r="E16728" s="12">
        <f>IF($A16728="","",IF(ISNUMBER($A16728),$A16728,IFERROR(DATEVALUE($A16728),"")))</f>
        <v/>
      </c>
      <c r="F16728" s="12">
        <f>IF($B16728="","",IF(ISNUMBER($B16728),HOUR($B16728)*2+MINUTE($B16728)/30,IFERROR(VALUE(LEFT($B16728,FIND(":",$B16728)-1))*2+VALUE(MID($B16728,FIND(":",$B16728)+1,2))/30,"")))</f>
        <v/>
      </c>
      <c r="G16728" s="12">
        <f>IF($E16728="","",IF(WEEKDAY($E16728,2)&lt;6,1,0))</f>
        <v/>
      </c>
      <c r="H16728" s="12">
        <f>IF(OR($E16728="",$F16728=""),"",IF(AND($G16728=1,$F16728&gt;='Working Hours'!$C$8,$F16728&lt;'Working Hours'!$C$9),1,0))</f>
        <v/>
      </c>
    </row>
    <row r="16729">
      <c r="A16729" s="11" t="n"/>
      <c r="B16729" s="11" t="n"/>
      <c r="C16729" s="11" t="n"/>
      <c r="E16729" s="12">
        <f>IF($A16729="","",IF(ISNUMBER($A16729),$A16729,IFERROR(DATEVALUE($A16729),"")))</f>
        <v/>
      </c>
      <c r="F16729" s="12">
        <f>IF($B16729="","",IF(ISNUMBER($B16729),HOUR($B16729)*2+MINUTE($B16729)/30,IFERROR(VALUE(LEFT($B16729,FIND(":",$B16729)-1))*2+VALUE(MID($B16729,FIND(":",$B16729)+1,2))/30,"")))</f>
        <v/>
      </c>
      <c r="G16729" s="12">
        <f>IF($E16729="","",IF(WEEKDAY($E16729,2)&lt;6,1,0))</f>
        <v/>
      </c>
      <c r="H16729" s="12">
        <f>IF(OR($E16729="",$F16729=""),"",IF(AND($G16729=1,$F16729&gt;='Working Hours'!$C$8,$F16729&lt;'Working Hours'!$C$9),1,0))</f>
        <v/>
      </c>
    </row>
    <row r="16730">
      <c r="A16730" s="11" t="n"/>
      <c r="B16730" s="11" t="n"/>
      <c r="C16730" s="11" t="n"/>
      <c r="E16730" s="12">
        <f>IF($A16730="","",IF(ISNUMBER($A16730),$A16730,IFERROR(DATEVALUE($A16730),"")))</f>
        <v/>
      </c>
      <c r="F16730" s="12">
        <f>IF($B16730="","",IF(ISNUMBER($B16730),HOUR($B16730)*2+MINUTE($B16730)/30,IFERROR(VALUE(LEFT($B16730,FIND(":",$B16730)-1))*2+VALUE(MID($B16730,FIND(":",$B16730)+1,2))/30,"")))</f>
        <v/>
      </c>
      <c r="G16730" s="12">
        <f>IF($E16730="","",IF(WEEKDAY($E16730,2)&lt;6,1,0))</f>
        <v/>
      </c>
      <c r="H16730" s="12">
        <f>IF(OR($E16730="",$F16730=""),"",IF(AND($G16730=1,$F16730&gt;='Working Hours'!$C$8,$F16730&lt;'Working Hours'!$C$9),1,0))</f>
        <v/>
      </c>
    </row>
    <row r="16731">
      <c r="A16731" s="11" t="n"/>
      <c r="B16731" s="11" t="n"/>
      <c r="C16731" s="11" t="n"/>
      <c r="E16731" s="12">
        <f>IF($A16731="","",IF(ISNUMBER($A16731),$A16731,IFERROR(DATEVALUE($A16731),"")))</f>
        <v/>
      </c>
      <c r="F16731" s="12">
        <f>IF($B16731="","",IF(ISNUMBER($B16731),HOUR($B16731)*2+MINUTE($B16731)/30,IFERROR(VALUE(LEFT($B16731,FIND(":",$B16731)-1))*2+VALUE(MID($B16731,FIND(":",$B16731)+1,2))/30,"")))</f>
        <v/>
      </c>
      <c r="G16731" s="12">
        <f>IF($E16731="","",IF(WEEKDAY($E16731,2)&lt;6,1,0))</f>
        <v/>
      </c>
      <c r="H16731" s="12">
        <f>IF(OR($E16731="",$F16731=""),"",IF(AND($G16731=1,$F16731&gt;='Working Hours'!$C$8,$F16731&lt;'Working Hours'!$C$9),1,0))</f>
        <v/>
      </c>
    </row>
    <row r="16732">
      <c r="A16732" s="11" t="n"/>
      <c r="B16732" s="11" t="n"/>
      <c r="C16732" s="11" t="n"/>
      <c r="E16732" s="12">
        <f>IF($A16732="","",IF(ISNUMBER($A16732),$A16732,IFERROR(DATEVALUE($A16732),"")))</f>
        <v/>
      </c>
      <c r="F16732" s="12">
        <f>IF($B16732="","",IF(ISNUMBER($B16732),HOUR($B16732)*2+MINUTE($B16732)/30,IFERROR(VALUE(LEFT($B16732,FIND(":",$B16732)-1))*2+VALUE(MID($B16732,FIND(":",$B16732)+1,2))/30,"")))</f>
        <v/>
      </c>
      <c r="G16732" s="12">
        <f>IF($E16732="","",IF(WEEKDAY($E16732,2)&lt;6,1,0))</f>
        <v/>
      </c>
      <c r="H16732" s="12">
        <f>IF(OR($E16732="",$F16732=""),"",IF(AND($G16732=1,$F16732&gt;='Working Hours'!$C$8,$F16732&lt;'Working Hours'!$C$9),1,0))</f>
        <v/>
      </c>
    </row>
    <row r="16733">
      <c r="A16733" s="11" t="n"/>
      <c r="B16733" s="11" t="n"/>
      <c r="C16733" s="11" t="n"/>
      <c r="E16733" s="12">
        <f>IF($A16733="","",IF(ISNUMBER($A16733),$A16733,IFERROR(DATEVALUE($A16733),"")))</f>
        <v/>
      </c>
      <c r="F16733" s="12">
        <f>IF($B16733="","",IF(ISNUMBER($B16733),HOUR($B16733)*2+MINUTE($B16733)/30,IFERROR(VALUE(LEFT($B16733,FIND(":",$B16733)-1))*2+VALUE(MID($B16733,FIND(":",$B16733)+1,2))/30,"")))</f>
        <v/>
      </c>
      <c r="G16733" s="12">
        <f>IF($E16733="","",IF(WEEKDAY($E16733,2)&lt;6,1,0))</f>
        <v/>
      </c>
      <c r="H16733" s="12">
        <f>IF(OR($E16733="",$F16733=""),"",IF(AND($G16733=1,$F16733&gt;='Working Hours'!$C$8,$F16733&lt;'Working Hours'!$C$9),1,0))</f>
        <v/>
      </c>
    </row>
    <row r="16734">
      <c r="A16734" s="11" t="n"/>
      <c r="B16734" s="11" t="n"/>
      <c r="C16734" s="11" t="n"/>
      <c r="E16734" s="12">
        <f>IF($A16734="","",IF(ISNUMBER($A16734),$A16734,IFERROR(DATEVALUE($A16734),"")))</f>
        <v/>
      </c>
      <c r="F16734" s="12">
        <f>IF($B16734="","",IF(ISNUMBER($B16734),HOUR($B16734)*2+MINUTE($B16734)/30,IFERROR(VALUE(LEFT($B16734,FIND(":",$B16734)-1))*2+VALUE(MID($B16734,FIND(":",$B16734)+1,2))/30,"")))</f>
        <v/>
      </c>
      <c r="G16734" s="12">
        <f>IF($E16734="","",IF(WEEKDAY($E16734,2)&lt;6,1,0))</f>
        <v/>
      </c>
      <c r="H16734" s="12">
        <f>IF(OR($E16734="",$F16734=""),"",IF(AND($G16734=1,$F16734&gt;='Working Hours'!$C$8,$F16734&lt;'Working Hours'!$C$9),1,0))</f>
        <v/>
      </c>
    </row>
    <row r="16735">
      <c r="A16735" s="11" t="n"/>
      <c r="B16735" s="11" t="n"/>
      <c r="C16735" s="11" t="n"/>
      <c r="E16735" s="12">
        <f>IF($A16735="","",IF(ISNUMBER($A16735),$A16735,IFERROR(DATEVALUE($A16735),"")))</f>
        <v/>
      </c>
      <c r="F16735" s="12">
        <f>IF($B16735="","",IF(ISNUMBER($B16735),HOUR($B16735)*2+MINUTE($B16735)/30,IFERROR(VALUE(LEFT($B16735,FIND(":",$B16735)-1))*2+VALUE(MID($B16735,FIND(":",$B16735)+1,2))/30,"")))</f>
        <v/>
      </c>
      <c r="G16735" s="12">
        <f>IF($E16735="","",IF(WEEKDAY($E16735,2)&lt;6,1,0))</f>
        <v/>
      </c>
      <c r="H16735" s="12">
        <f>IF(OR($E16735="",$F16735=""),"",IF(AND($G16735=1,$F16735&gt;='Working Hours'!$C$8,$F16735&lt;'Working Hours'!$C$9),1,0))</f>
        <v/>
      </c>
    </row>
    <row r="16736">
      <c r="A16736" s="11" t="n"/>
      <c r="B16736" s="11" t="n"/>
      <c r="C16736" s="11" t="n"/>
      <c r="E16736" s="12">
        <f>IF($A16736="","",IF(ISNUMBER($A16736),$A16736,IFERROR(DATEVALUE($A16736),"")))</f>
        <v/>
      </c>
      <c r="F16736" s="12">
        <f>IF($B16736="","",IF(ISNUMBER($B16736),HOUR($B16736)*2+MINUTE($B16736)/30,IFERROR(VALUE(LEFT($B16736,FIND(":",$B16736)-1))*2+VALUE(MID($B16736,FIND(":",$B16736)+1,2))/30,"")))</f>
        <v/>
      </c>
      <c r="G16736" s="12">
        <f>IF($E16736="","",IF(WEEKDAY($E16736,2)&lt;6,1,0))</f>
        <v/>
      </c>
      <c r="H16736" s="12">
        <f>IF(OR($E16736="",$F16736=""),"",IF(AND($G16736=1,$F16736&gt;='Working Hours'!$C$8,$F16736&lt;'Working Hours'!$C$9),1,0))</f>
        <v/>
      </c>
    </row>
    <row r="16737">
      <c r="A16737" s="11" t="n"/>
      <c r="B16737" s="11" t="n"/>
      <c r="C16737" s="11" t="n"/>
      <c r="E16737" s="12">
        <f>IF($A16737="","",IF(ISNUMBER($A16737),$A16737,IFERROR(DATEVALUE($A16737),"")))</f>
        <v/>
      </c>
      <c r="F16737" s="12">
        <f>IF($B16737="","",IF(ISNUMBER($B16737),HOUR($B16737)*2+MINUTE($B16737)/30,IFERROR(VALUE(LEFT($B16737,FIND(":",$B16737)-1))*2+VALUE(MID($B16737,FIND(":",$B16737)+1,2))/30,"")))</f>
        <v/>
      </c>
      <c r="G16737" s="12">
        <f>IF($E16737="","",IF(WEEKDAY($E16737,2)&lt;6,1,0))</f>
        <v/>
      </c>
      <c r="H16737" s="12">
        <f>IF(OR($E16737="",$F16737=""),"",IF(AND($G16737=1,$F16737&gt;='Working Hours'!$C$8,$F16737&lt;'Working Hours'!$C$9),1,0))</f>
        <v/>
      </c>
    </row>
    <row r="16738">
      <c r="A16738" s="11" t="n"/>
      <c r="B16738" s="11" t="n"/>
      <c r="C16738" s="11" t="n"/>
      <c r="E16738" s="12">
        <f>IF($A16738="","",IF(ISNUMBER($A16738),$A16738,IFERROR(DATEVALUE($A16738),"")))</f>
        <v/>
      </c>
      <c r="F16738" s="12">
        <f>IF($B16738="","",IF(ISNUMBER($B16738),HOUR($B16738)*2+MINUTE($B16738)/30,IFERROR(VALUE(LEFT($B16738,FIND(":",$B16738)-1))*2+VALUE(MID($B16738,FIND(":",$B16738)+1,2))/30,"")))</f>
        <v/>
      </c>
      <c r="G16738" s="12">
        <f>IF($E16738="","",IF(WEEKDAY($E16738,2)&lt;6,1,0))</f>
        <v/>
      </c>
      <c r="H16738" s="12">
        <f>IF(OR($E16738="",$F16738=""),"",IF(AND($G16738=1,$F16738&gt;='Working Hours'!$C$8,$F16738&lt;'Working Hours'!$C$9),1,0))</f>
        <v/>
      </c>
    </row>
    <row r="16739">
      <c r="A16739" s="11" t="n"/>
      <c r="B16739" s="11" t="n"/>
      <c r="C16739" s="11" t="n"/>
      <c r="E16739" s="12">
        <f>IF($A16739="","",IF(ISNUMBER($A16739),$A16739,IFERROR(DATEVALUE($A16739),"")))</f>
        <v/>
      </c>
      <c r="F16739" s="12">
        <f>IF($B16739="","",IF(ISNUMBER($B16739),HOUR($B16739)*2+MINUTE($B16739)/30,IFERROR(VALUE(LEFT($B16739,FIND(":",$B16739)-1))*2+VALUE(MID($B16739,FIND(":",$B16739)+1,2))/30,"")))</f>
        <v/>
      </c>
      <c r="G16739" s="12">
        <f>IF($E16739="","",IF(WEEKDAY($E16739,2)&lt;6,1,0))</f>
        <v/>
      </c>
      <c r="H16739" s="12">
        <f>IF(OR($E16739="",$F16739=""),"",IF(AND($G16739=1,$F16739&gt;='Working Hours'!$C$8,$F16739&lt;'Working Hours'!$C$9),1,0))</f>
        <v/>
      </c>
    </row>
    <row r="16740">
      <c r="A16740" s="11" t="n"/>
      <c r="B16740" s="11" t="n"/>
      <c r="C16740" s="11" t="n"/>
      <c r="E16740" s="12">
        <f>IF($A16740="","",IF(ISNUMBER($A16740),$A16740,IFERROR(DATEVALUE($A16740),"")))</f>
        <v/>
      </c>
      <c r="F16740" s="12">
        <f>IF($B16740="","",IF(ISNUMBER($B16740),HOUR($B16740)*2+MINUTE($B16740)/30,IFERROR(VALUE(LEFT($B16740,FIND(":",$B16740)-1))*2+VALUE(MID($B16740,FIND(":",$B16740)+1,2))/30,"")))</f>
        <v/>
      </c>
      <c r="G16740" s="12">
        <f>IF($E16740="","",IF(WEEKDAY($E16740,2)&lt;6,1,0))</f>
        <v/>
      </c>
      <c r="H16740" s="12">
        <f>IF(OR($E16740="",$F16740=""),"",IF(AND($G16740=1,$F16740&gt;='Working Hours'!$C$8,$F16740&lt;'Working Hours'!$C$9),1,0))</f>
        <v/>
      </c>
    </row>
    <row r="16741">
      <c r="A16741" s="11" t="n"/>
      <c r="B16741" s="11" t="n"/>
      <c r="C16741" s="11" t="n"/>
      <c r="E16741" s="12">
        <f>IF($A16741="","",IF(ISNUMBER($A16741),$A16741,IFERROR(DATEVALUE($A16741),"")))</f>
        <v/>
      </c>
      <c r="F16741" s="12">
        <f>IF($B16741="","",IF(ISNUMBER($B16741),HOUR($B16741)*2+MINUTE($B16741)/30,IFERROR(VALUE(LEFT($B16741,FIND(":",$B16741)-1))*2+VALUE(MID($B16741,FIND(":",$B16741)+1,2))/30,"")))</f>
        <v/>
      </c>
      <c r="G16741" s="12">
        <f>IF($E16741="","",IF(WEEKDAY($E16741,2)&lt;6,1,0))</f>
        <v/>
      </c>
      <c r="H16741" s="12">
        <f>IF(OR($E16741="",$F16741=""),"",IF(AND($G16741=1,$F16741&gt;='Working Hours'!$C$8,$F16741&lt;'Working Hours'!$C$9),1,0))</f>
        <v/>
      </c>
    </row>
    <row r="16742">
      <c r="A16742" s="11" t="n"/>
      <c r="B16742" s="11" t="n"/>
      <c r="C16742" s="11" t="n"/>
      <c r="E16742" s="12">
        <f>IF($A16742="","",IF(ISNUMBER($A16742),$A16742,IFERROR(DATEVALUE($A16742),"")))</f>
        <v/>
      </c>
      <c r="F16742" s="12">
        <f>IF($B16742="","",IF(ISNUMBER($B16742),HOUR($B16742)*2+MINUTE($B16742)/30,IFERROR(VALUE(LEFT($B16742,FIND(":",$B16742)-1))*2+VALUE(MID($B16742,FIND(":",$B16742)+1,2))/30,"")))</f>
        <v/>
      </c>
      <c r="G16742" s="12">
        <f>IF($E16742="","",IF(WEEKDAY($E16742,2)&lt;6,1,0))</f>
        <v/>
      </c>
      <c r="H16742" s="12">
        <f>IF(OR($E16742="",$F16742=""),"",IF(AND($G16742=1,$F16742&gt;='Working Hours'!$C$8,$F16742&lt;'Working Hours'!$C$9),1,0))</f>
        <v/>
      </c>
    </row>
    <row r="16743">
      <c r="A16743" s="11" t="n"/>
      <c r="B16743" s="11" t="n"/>
      <c r="C16743" s="11" t="n"/>
      <c r="E16743" s="12">
        <f>IF($A16743="","",IF(ISNUMBER($A16743),$A16743,IFERROR(DATEVALUE($A16743),"")))</f>
        <v/>
      </c>
      <c r="F16743" s="12">
        <f>IF($B16743="","",IF(ISNUMBER($B16743),HOUR($B16743)*2+MINUTE($B16743)/30,IFERROR(VALUE(LEFT($B16743,FIND(":",$B16743)-1))*2+VALUE(MID($B16743,FIND(":",$B16743)+1,2))/30,"")))</f>
        <v/>
      </c>
      <c r="G16743" s="12">
        <f>IF($E16743="","",IF(WEEKDAY($E16743,2)&lt;6,1,0))</f>
        <v/>
      </c>
      <c r="H16743" s="12">
        <f>IF(OR($E16743="",$F16743=""),"",IF(AND($G16743=1,$F16743&gt;='Working Hours'!$C$8,$F16743&lt;'Working Hours'!$C$9),1,0))</f>
        <v/>
      </c>
    </row>
    <row r="16744">
      <c r="A16744" s="11" t="n"/>
      <c r="B16744" s="11" t="n"/>
      <c r="C16744" s="11" t="n"/>
      <c r="E16744" s="12">
        <f>IF($A16744="","",IF(ISNUMBER($A16744),$A16744,IFERROR(DATEVALUE($A16744),"")))</f>
        <v/>
      </c>
      <c r="F16744" s="12">
        <f>IF($B16744="","",IF(ISNUMBER($B16744),HOUR($B16744)*2+MINUTE($B16744)/30,IFERROR(VALUE(LEFT($B16744,FIND(":",$B16744)-1))*2+VALUE(MID($B16744,FIND(":",$B16744)+1,2))/30,"")))</f>
        <v/>
      </c>
      <c r="G16744" s="12">
        <f>IF($E16744="","",IF(WEEKDAY($E16744,2)&lt;6,1,0))</f>
        <v/>
      </c>
      <c r="H16744" s="12">
        <f>IF(OR($E16744="",$F16744=""),"",IF(AND($G16744=1,$F16744&gt;='Working Hours'!$C$8,$F16744&lt;'Working Hours'!$C$9),1,0))</f>
        <v/>
      </c>
    </row>
    <row r="16745">
      <c r="A16745" s="11" t="n"/>
      <c r="B16745" s="11" t="n"/>
      <c r="C16745" s="11" t="n"/>
      <c r="E16745" s="12">
        <f>IF($A16745="","",IF(ISNUMBER($A16745),$A16745,IFERROR(DATEVALUE($A16745),"")))</f>
        <v/>
      </c>
      <c r="F16745" s="12">
        <f>IF($B16745="","",IF(ISNUMBER($B16745),HOUR($B16745)*2+MINUTE($B16745)/30,IFERROR(VALUE(LEFT($B16745,FIND(":",$B16745)-1))*2+VALUE(MID($B16745,FIND(":",$B16745)+1,2))/30,"")))</f>
        <v/>
      </c>
      <c r="G16745" s="12">
        <f>IF($E16745="","",IF(WEEKDAY($E16745,2)&lt;6,1,0))</f>
        <v/>
      </c>
      <c r="H16745" s="12">
        <f>IF(OR($E16745="",$F16745=""),"",IF(AND($G16745=1,$F16745&gt;='Working Hours'!$C$8,$F16745&lt;'Working Hours'!$C$9),1,0))</f>
        <v/>
      </c>
    </row>
    <row r="16746">
      <c r="A16746" s="11" t="n"/>
      <c r="B16746" s="11" t="n"/>
      <c r="C16746" s="11" t="n"/>
      <c r="E16746" s="12">
        <f>IF($A16746="","",IF(ISNUMBER($A16746),$A16746,IFERROR(DATEVALUE($A16746),"")))</f>
        <v/>
      </c>
      <c r="F16746" s="12">
        <f>IF($B16746="","",IF(ISNUMBER($B16746),HOUR($B16746)*2+MINUTE($B16746)/30,IFERROR(VALUE(LEFT($B16746,FIND(":",$B16746)-1))*2+VALUE(MID($B16746,FIND(":",$B16746)+1,2))/30,"")))</f>
        <v/>
      </c>
      <c r="G16746" s="12">
        <f>IF($E16746="","",IF(WEEKDAY($E16746,2)&lt;6,1,0))</f>
        <v/>
      </c>
      <c r="H16746" s="12">
        <f>IF(OR($E16746="",$F16746=""),"",IF(AND($G16746=1,$F16746&gt;='Working Hours'!$C$8,$F16746&lt;'Working Hours'!$C$9),1,0))</f>
        <v/>
      </c>
    </row>
    <row r="16747">
      <c r="A16747" s="11" t="n"/>
      <c r="B16747" s="11" t="n"/>
      <c r="C16747" s="11" t="n"/>
      <c r="E16747" s="12">
        <f>IF($A16747="","",IF(ISNUMBER($A16747),$A16747,IFERROR(DATEVALUE($A16747),"")))</f>
        <v/>
      </c>
      <c r="F16747" s="12">
        <f>IF($B16747="","",IF(ISNUMBER($B16747),HOUR($B16747)*2+MINUTE($B16747)/30,IFERROR(VALUE(LEFT($B16747,FIND(":",$B16747)-1))*2+VALUE(MID($B16747,FIND(":",$B16747)+1,2))/30,"")))</f>
        <v/>
      </c>
      <c r="G16747" s="12">
        <f>IF($E16747="","",IF(WEEKDAY($E16747,2)&lt;6,1,0))</f>
        <v/>
      </c>
      <c r="H16747" s="12">
        <f>IF(OR($E16747="",$F16747=""),"",IF(AND($G16747=1,$F16747&gt;='Working Hours'!$C$8,$F16747&lt;'Working Hours'!$C$9),1,0))</f>
        <v/>
      </c>
    </row>
    <row r="16748">
      <c r="A16748" s="11" t="n"/>
      <c r="B16748" s="11" t="n"/>
      <c r="C16748" s="11" t="n"/>
      <c r="E16748" s="12">
        <f>IF($A16748="","",IF(ISNUMBER($A16748),$A16748,IFERROR(DATEVALUE($A16748),"")))</f>
        <v/>
      </c>
      <c r="F16748" s="12">
        <f>IF($B16748="","",IF(ISNUMBER($B16748),HOUR($B16748)*2+MINUTE($B16748)/30,IFERROR(VALUE(LEFT($B16748,FIND(":",$B16748)-1))*2+VALUE(MID($B16748,FIND(":",$B16748)+1,2))/30,"")))</f>
        <v/>
      </c>
      <c r="G16748" s="12">
        <f>IF($E16748="","",IF(WEEKDAY($E16748,2)&lt;6,1,0))</f>
        <v/>
      </c>
      <c r="H16748" s="12">
        <f>IF(OR($E16748="",$F16748=""),"",IF(AND($G16748=1,$F16748&gt;='Working Hours'!$C$8,$F16748&lt;'Working Hours'!$C$9),1,0))</f>
        <v/>
      </c>
    </row>
    <row r="16749">
      <c r="A16749" s="11" t="n"/>
      <c r="B16749" s="11" t="n"/>
      <c r="C16749" s="11" t="n"/>
      <c r="E16749" s="12">
        <f>IF($A16749="","",IF(ISNUMBER($A16749),$A16749,IFERROR(DATEVALUE($A16749),"")))</f>
        <v/>
      </c>
      <c r="F16749" s="12">
        <f>IF($B16749="","",IF(ISNUMBER($B16749),HOUR($B16749)*2+MINUTE($B16749)/30,IFERROR(VALUE(LEFT($B16749,FIND(":",$B16749)-1))*2+VALUE(MID($B16749,FIND(":",$B16749)+1,2))/30,"")))</f>
        <v/>
      </c>
      <c r="G16749" s="12">
        <f>IF($E16749="","",IF(WEEKDAY($E16749,2)&lt;6,1,0))</f>
        <v/>
      </c>
      <c r="H16749" s="12">
        <f>IF(OR($E16749="",$F16749=""),"",IF(AND($G16749=1,$F16749&gt;='Working Hours'!$C$8,$F16749&lt;'Working Hours'!$C$9),1,0))</f>
        <v/>
      </c>
    </row>
    <row r="16750">
      <c r="A16750" s="11" t="n"/>
      <c r="B16750" s="11" t="n"/>
      <c r="C16750" s="11" t="n"/>
      <c r="E16750" s="12">
        <f>IF($A16750="","",IF(ISNUMBER($A16750),$A16750,IFERROR(DATEVALUE($A16750),"")))</f>
        <v/>
      </c>
      <c r="F16750" s="12">
        <f>IF($B16750="","",IF(ISNUMBER($B16750),HOUR($B16750)*2+MINUTE($B16750)/30,IFERROR(VALUE(LEFT($B16750,FIND(":",$B16750)-1))*2+VALUE(MID($B16750,FIND(":",$B16750)+1,2))/30,"")))</f>
        <v/>
      </c>
      <c r="G16750" s="12">
        <f>IF($E16750="","",IF(WEEKDAY($E16750,2)&lt;6,1,0))</f>
        <v/>
      </c>
      <c r="H16750" s="12">
        <f>IF(OR($E16750="",$F16750=""),"",IF(AND($G16750=1,$F16750&gt;='Working Hours'!$C$8,$F16750&lt;'Working Hours'!$C$9),1,0))</f>
        <v/>
      </c>
    </row>
    <row r="16751">
      <c r="A16751" s="11" t="n"/>
      <c r="B16751" s="11" t="n"/>
      <c r="C16751" s="11" t="n"/>
      <c r="E16751" s="12">
        <f>IF($A16751="","",IF(ISNUMBER($A16751),$A16751,IFERROR(DATEVALUE($A16751),"")))</f>
        <v/>
      </c>
      <c r="F16751" s="12">
        <f>IF($B16751="","",IF(ISNUMBER($B16751),HOUR($B16751)*2+MINUTE($B16751)/30,IFERROR(VALUE(LEFT($B16751,FIND(":",$B16751)-1))*2+VALUE(MID($B16751,FIND(":",$B16751)+1,2))/30,"")))</f>
        <v/>
      </c>
      <c r="G16751" s="12">
        <f>IF($E16751="","",IF(WEEKDAY($E16751,2)&lt;6,1,0))</f>
        <v/>
      </c>
      <c r="H16751" s="12">
        <f>IF(OR($E16751="",$F16751=""),"",IF(AND($G16751=1,$F16751&gt;='Working Hours'!$C$8,$F16751&lt;'Working Hours'!$C$9),1,0))</f>
        <v/>
      </c>
    </row>
    <row r="16752">
      <c r="A16752" s="11" t="n"/>
      <c r="B16752" s="11" t="n"/>
      <c r="C16752" s="11" t="n"/>
      <c r="E16752" s="12">
        <f>IF($A16752="","",IF(ISNUMBER($A16752),$A16752,IFERROR(DATEVALUE($A16752),"")))</f>
        <v/>
      </c>
      <c r="F16752" s="12">
        <f>IF($B16752="","",IF(ISNUMBER($B16752),HOUR($B16752)*2+MINUTE($B16752)/30,IFERROR(VALUE(LEFT($B16752,FIND(":",$B16752)-1))*2+VALUE(MID($B16752,FIND(":",$B16752)+1,2))/30,"")))</f>
        <v/>
      </c>
      <c r="G16752" s="12">
        <f>IF($E16752="","",IF(WEEKDAY($E16752,2)&lt;6,1,0))</f>
        <v/>
      </c>
      <c r="H16752" s="12">
        <f>IF(OR($E16752="",$F16752=""),"",IF(AND($G16752=1,$F16752&gt;='Working Hours'!$C$8,$F16752&lt;'Working Hours'!$C$9),1,0))</f>
        <v/>
      </c>
    </row>
    <row r="16753">
      <c r="A16753" s="11" t="n"/>
      <c r="B16753" s="11" t="n"/>
      <c r="C16753" s="11" t="n"/>
      <c r="E16753" s="12">
        <f>IF($A16753="","",IF(ISNUMBER($A16753),$A16753,IFERROR(DATEVALUE($A16753),"")))</f>
        <v/>
      </c>
      <c r="F16753" s="12">
        <f>IF($B16753="","",IF(ISNUMBER($B16753),HOUR($B16753)*2+MINUTE($B16753)/30,IFERROR(VALUE(LEFT($B16753,FIND(":",$B16753)-1))*2+VALUE(MID($B16753,FIND(":",$B16753)+1,2))/30,"")))</f>
        <v/>
      </c>
      <c r="G16753" s="12">
        <f>IF($E16753="","",IF(WEEKDAY($E16753,2)&lt;6,1,0))</f>
        <v/>
      </c>
      <c r="H16753" s="12">
        <f>IF(OR($E16753="",$F16753=""),"",IF(AND($G16753=1,$F16753&gt;='Working Hours'!$C$8,$F16753&lt;'Working Hours'!$C$9),1,0))</f>
        <v/>
      </c>
    </row>
    <row r="16754">
      <c r="A16754" s="11" t="n"/>
      <c r="B16754" s="11" t="n"/>
      <c r="C16754" s="11" t="n"/>
      <c r="E16754" s="12">
        <f>IF($A16754="","",IF(ISNUMBER($A16754),$A16754,IFERROR(DATEVALUE($A16754),"")))</f>
        <v/>
      </c>
      <c r="F16754" s="12">
        <f>IF($B16754="","",IF(ISNUMBER($B16754),HOUR($B16754)*2+MINUTE($B16754)/30,IFERROR(VALUE(LEFT($B16754,FIND(":",$B16754)-1))*2+VALUE(MID($B16754,FIND(":",$B16754)+1,2))/30,"")))</f>
        <v/>
      </c>
      <c r="G16754" s="12">
        <f>IF($E16754="","",IF(WEEKDAY($E16754,2)&lt;6,1,0))</f>
        <v/>
      </c>
      <c r="H16754" s="12">
        <f>IF(OR($E16754="",$F16754=""),"",IF(AND($G16754=1,$F16754&gt;='Working Hours'!$C$8,$F16754&lt;'Working Hours'!$C$9),1,0))</f>
        <v/>
      </c>
    </row>
    <row r="16755">
      <c r="A16755" s="11" t="n"/>
      <c r="B16755" s="11" t="n"/>
      <c r="C16755" s="11" t="n"/>
      <c r="E16755" s="12">
        <f>IF($A16755="","",IF(ISNUMBER($A16755),$A16755,IFERROR(DATEVALUE($A16755),"")))</f>
        <v/>
      </c>
      <c r="F16755" s="12">
        <f>IF($B16755="","",IF(ISNUMBER($B16755),HOUR($B16755)*2+MINUTE($B16755)/30,IFERROR(VALUE(LEFT($B16755,FIND(":",$B16755)-1))*2+VALUE(MID($B16755,FIND(":",$B16755)+1,2))/30,"")))</f>
        <v/>
      </c>
      <c r="G16755" s="12">
        <f>IF($E16755="","",IF(WEEKDAY($E16755,2)&lt;6,1,0))</f>
        <v/>
      </c>
      <c r="H16755" s="12">
        <f>IF(OR($E16755="",$F16755=""),"",IF(AND($G16755=1,$F16755&gt;='Working Hours'!$C$8,$F16755&lt;'Working Hours'!$C$9),1,0))</f>
        <v/>
      </c>
    </row>
    <row r="16756">
      <c r="A16756" s="11" t="n"/>
      <c r="B16756" s="11" t="n"/>
      <c r="C16756" s="11" t="n"/>
      <c r="E16756" s="12">
        <f>IF($A16756="","",IF(ISNUMBER($A16756),$A16756,IFERROR(DATEVALUE($A16756),"")))</f>
        <v/>
      </c>
      <c r="F16756" s="12">
        <f>IF($B16756="","",IF(ISNUMBER($B16756),HOUR($B16756)*2+MINUTE($B16756)/30,IFERROR(VALUE(LEFT($B16756,FIND(":",$B16756)-1))*2+VALUE(MID($B16756,FIND(":",$B16756)+1,2))/30,"")))</f>
        <v/>
      </c>
      <c r="G16756" s="12">
        <f>IF($E16756="","",IF(WEEKDAY($E16756,2)&lt;6,1,0))</f>
        <v/>
      </c>
      <c r="H16756" s="12">
        <f>IF(OR($E16756="",$F16756=""),"",IF(AND($G16756=1,$F16756&gt;='Working Hours'!$C$8,$F16756&lt;'Working Hours'!$C$9),1,0))</f>
        <v/>
      </c>
    </row>
    <row r="16757">
      <c r="A16757" s="11" t="n"/>
      <c r="B16757" s="11" t="n"/>
      <c r="C16757" s="11" t="n"/>
      <c r="E16757" s="12">
        <f>IF($A16757="","",IF(ISNUMBER($A16757),$A16757,IFERROR(DATEVALUE($A16757),"")))</f>
        <v/>
      </c>
      <c r="F16757" s="12">
        <f>IF($B16757="","",IF(ISNUMBER($B16757),HOUR($B16757)*2+MINUTE($B16757)/30,IFERROR(VALUE(LEFT($B16757,FIND(":",$B16757)-1))*2+VALUE(MID($B16757,FIND(":",$B16757)+1,2))/30,"")))</f>
        <v/>
      </c>
      <c r="G16757" s="12">
        <f>IF($E16757="","",IF(WEEKDAY($E16757,2)&lt;6,1,0))</f>
        <v/>
      </c>
      <c r="H16757" s="12">
        <f>IF(OR($E16757="",$F16757=""),"",IF(AND($G16757=1,$F16757&gt;='Working Hours'!$C$8,$F16757&lt;'Working Hours'!$C$9),1,0))</f>
        <v/>
      </c>
    </row>
    <row r="16758">
      <c r="A16758" s="11" t="n"/>
      <c r="B16758" s="11" t="n"/>
      <c r="C16758" s="11" t="n"/>
      <c r="E16758" s="12">
        <f>IF($A16758="","",IF(ISNUMBER($A16758),$A16758,IFERROR(DATEVALUE($A16758),"")))</f>
        <v/>
      </c>
      <c r="F16758" s="12">
        <f>IF($B16758="","",IF(ISNUMBER($B16758),HOUR($B16758)*2+MINUTE($B16758)/30,IFERROR(VALUE(LEFT($B16758,FIND(":",$B16758)-1))*2+VALUE(MID($B16758,FIND(":",$B16758)+1,2))/30,"")))</f>
        <v/>
      </c>
      <c r="G16758" s="12">
        <f>IF($E16758="","",IF(WEEKDAY($E16758,2)&lt;6,1,0))</f>
        <v/>
      </c>
      <c r="H16758" s="12">
        <f>IF(OR($E16758="",$F16758=""),"",IF(AND($G16758=1,$F16758&gt;='Working Hours'!$C$8,$F16758&lt;'Working Hours'!$C$9),1,0))</f>
        <v/>
      </c>
    </row>
    <row r="16759">
      <c r="A16759" s="11" t="n"/>
      <c r="B16759" s="11" t="n"/>
      <c r="C16759" s="11" t="n"/>
      <c r="E16759" s="12">
        <f>IF($A16759="","",IF(ISNUMBER($A16759),$A16759,IFERROR(DATEVALUE($A16759),"")))</f>
        <v/>
      </c>
      <c r="F16759" s="12">
        <f>IF($B16759="","",IF(ISNUMBER($B16759),HOUR($B16759)*2+MINUTE($B16759)/30,IFERROR(VALUE(LEFT($B16759,FIND(":",$B16759)-1))*2+VALUE(MID($B16759,FIND(":",$B16759)+1,2))/30,"")))</f>
        <v/>
      </c>
      <c r="G16759" s="12">
        <f>IF($E16759="","",IF(WEEKDAY($E16759,2)&lt;6,1,0))</f>
        <v/>
      </c>
      <c r="H16759" s="12">
        <f>IF(OR($E16759="",$F16759=""),"",IF(AND($G16759=1,$F16759&gt;='Working Hours'!$C$8,$F16759&lt;'Working Hours'!$C$9),1,0))</f>
        <v/>
      </c>
    </row>
    <row r="16760">
      <c r="A16760" s="11" t="n"/>
      <c r="B16760" s="11" t="n"/>
      <c r="C16760" s="11" t="n"/>
      <c r="E16760" s="12">
        <f>IF($A16760="","",IF(ISNUMBER($A16760),$A16760,IFERROR(DATEVALUE($A16760),"")))</f>
        <v/>
      </c>
      <c r="F16760" s="12">
        <f>IF($B16760="","",IF(ISNUMBER($B16760),HOUR($B16760)*2+MINUTE($B16760)/30,IFERROR(VALUE(LEFT($B16760,FIND(":",$B16760)-1))*2+VALUE(MID($B16760,FIND(":",$B16760)+1,2))/30,"")))</f>
        <v/>
      </c>
      <c r="G16760" s="12">
        <f>IF($E16760="","",IF(WEEKDAY($E16760,2)&lt;6,1,0))</f>
        <v/>
      </c>
      <c r="H16760" s="12">
        <f>IF(OR($E16760="",$F16760=""),"",IF(AND($G16760=1,$F16760&gt;='Working Hours'!$C$8,$F16760&lt;'Working Hours'!$C$9),1,0))</f>
        <v/>
      </c>
    </row>
    <row r="16761">
      <c r="A16761" s="11" t="n"/>
      <c r="B16761" s="11" t="n"/>
      <c r="C16761" s="11" t="n"/>
      <c r="E16761" s="12">
        <f>IF($A16761="","",IF(ISNUMBER($A16761),$A16761,IFERROR(DATEVALUE($A16761),"")))</f>
        <v/>
      </c>
      <c r="F16761" s="12">
        <f>IF($B16761="","",IF(ISNUMBER($B16761),HOUR($B16761)*2+MINUTE($B16761)/30,IFERROR(VALUE(LEFT($B16761,FIND(":",$B16761)-1))*2+VALUE(MID($B16761,FIND(":",$B16761)+1,2))/30,"")))</f>
        <v/>
      </c>
      <c r="G16761" s="12">
        <f>IF($E16761="","",IF(WEEKDAY($E16761,2)&lt;6,1,0))</f>
        <v/>
      </c>
      <c r="H16761" s="12">
        <f>IF(OR($E16761="",$F16761=""),"",IF(AND($G16761=1,$F16761&gt;='Working Hours'!$C$8,$F16761&lt;'Working Hours'!$C$9),1,0))</f>
        <v/>
      </c>
    </row>
    <row r="16762">
      <c r="A16762" s="11" t="n"/>
      <c r="B16762" s="11" t="n"/>
      <c r="C16762" s="11" t="n"/>
      <c r="E16762" s="12">
        <f>IF($A16762="","",IF(ISNUMBER($A16762),$A16762,IFERROR(DATEVALUE($A16762),"")))</f>
        <v/>
      </c>
      <c r="F16762" s="12">
        <f>IF($B16762="","",IF(ISNUMBER($B16762),HOUR($B16762)*2+MINUTE($B16762)/30,IFERROR(VALUE(LEFT($B16762,FIND(":",$B16762)-1))*2+VALUE(MID($B16762,FIND(":",$B16762)+1,2))/30,"")))</f>
        <v/>
      </c>
      <c r="G16762" s="12">
        <f>IF($E16762="","",IF(WEEKDAY($E16762,2)&lt;6,1,0))</f>
        <v/>
      </c>
      <c r="H16762" s="12">
        <f>IF(OR($E16762="",$F16762=""),"",IF(AND($G16762=1,$F16762&gt;='Working Hours'!$C$8,$F16762&lt;'Working Hours'!$C$9),1,0))</f>
        <v/>
      </c>
    </row>
    <row r="16763">
      <c r="A16763" s="11" t="n"/>
      <c r="B16763" s="11" t="n"/>
      <c r="C16763" s="11" t="n"/>
      <c r="E16763" s="12">
        <f>IF($A16763="","",IF(ISNUMBER($A16763),$A16763,IFERROR(DATEVALUE($A16763),"")))</f>
        <v/>
      </c>
      <c r="F16763" s="12">
        <f>IF($B16763="","",IF(ISNUMBER($B16763),HOUR($B16763)*2+MINUTE($B16763)/30,IFERROR(VALUE(LEFT($B16763,FIND(":",$B16763)-1))*2+VALUE(MID($B16763,FIND(":",$B16763)+1,2))/30,"")))</f>
        <v/>
      </c>
      <c r="G16763" s="12">
        <f>IF($E16763="","",IF(WEEKDAY($E16763,2)&lt;6,1,0))</f>
        <v/>
      </c>
      <c r="H16763" s="12">
        <f>IF(OR($E16763="",$F16763=""),"",IF(AND($G16763=1,$F16763&gt;='Working Hours'!$C$8,$F16763&lt;'Working Hours'!$C$9),1,0))</f>
        <v/>
      </c>
    </row>
    <row r="16764">
      <c r="A16764" s="11" t="n"/>
      <c r="B16764" s="11" t="n"/>
      <c r="C16764" s="11" t="n"/>
      <c r="E16764" s="12">
        <f>IF($A16764="","",IF(ISNUMBER($A16764),$A16764,IFERROR(DATEVALUE($A16764),"")))</f>
        <v/>
      </c>
      <c r="F16764" s="12">
        <f>IF($B16764="","",IF(ISNUMBER($B16764),HOUR($B16764)*2+MINUTE($B16764)/30,IFERROR(VALUE(LEFT($B16764,FIND(":",$B16764)-1))*2+VALUE(MID($B16764,FIND(":",$B16764)+1,2))/30,"")))</f>
        <v/>
      </c>
      <c r="G16764" s="12">
        <f>IF($E16764="","",IF(WEEKDAY($E16764,2)&lt;6,1,0))</f>
        <v/>
      </c>
      <c r="H16764" s="12">
        <f>IF(OR($E16764="",$F16764=""),"",IF(AND($G16764=1,$F16764&gt;='Working Hours'!$C$8,$F16764&lt;'Working Hours'!$C$9),1,0))</f>
        <v/>
      </c>
    </row>
    <row r="16765">
      <c r="A16765" s="11" t="n"/>
      <c r="B16765" s="11" t="n"/>
      <c r="C16765" s="11" t="n"/>
      <c r="E16765" s="12">
        <f>IF($A16765="","",IF(ISNUMBER($A16765),$A16765,IFERROR(DATEVALUE($A16765),"")))</f>
        <v/>
      </c>
      <c r="F16765" s="12">
        <f>IF($B16765="","",IF(ISNUMBER($B16765),HOUR($B16765)*2+MINUTE($B16765)/30,IFERROR(VALUE(LEFT($B16765,FIND(":",$B16765)-1))*2+VALUE(MID($B16765,FIND(":",$B16765)+1,2))/30,"")))</f>
        <v/>
      </c>
      <c r="G16765" s="12">
        <f>IF($E16765="","",IF(WEEKDAY($E16765,2)&lt;6,1,0))</f>
        <v/>
      </c>
      <c r="H16765" s="12">
        <f>IF(OR($E16765="",$F16765=""),"",IF(AND($G16765=1,$F16765&gt;='Working Hours'!$C$8,$F16765&lt;'Working Hours'!$C$9),1,0))</f>
        <v/>
      </c>
    </row>
    <row r="16766">
      <c r="A16766" s="11" t="n"/>
      <c r="B16766" s="11" t="n"/>
      <c r="C16766" s="11" t="n"/>
      <c r="E16766" s="12">
        <f>IF($A16766="","",IF(ISNUMBER($A16766),$A16766,IFERROR(DATEVALUE($A16766),"")))</f>
        <v/>
      </c>
      <c r="F16766" s="12">
        <f>IF($B16766="","",IF(ISNUMBER($B16766),HOUR($B16766)*2+MINUTE($B16766)/30,IFERROR(VALUE(LEFT($B16766,FIND(":",$B16766)-1))*2+VALUE(MID($B16766,FIND(":",$B16766)+1,2))/30,"")))</f>
        <v/>
      </c>
      <c r="G16766" s="12">
        <f>IF($E16766="","",IF(WEEKDAY($E16766,2)&lt;6,1,0))</f>
        <v/>
      </c>
      <c r="H16766" s="12">
        <f>IF(OR($E16766="",$F16766=""),"",IF(AND($G16766=1,$F16766&gt;='Working Hours'!$C$8,$F16766&lt;'Working Hours'!$C$9),1,0))</f>
        <v/>
      </c>
    </row>
    <row r="16767">
      <c r="A16767" s="11" t="n"/>
      <c r="B16767" s="11" t="n"/>
      <c r="C16767" s="11" t="n"/>
      <c r="E16767" s="12">
        <f>IF($A16767="","",IF(ISNUMBER($A16767),$A16767,IFERROR(DATEVALUE($A16767),"")))</f>
        <v/>
      </c>
      <c r="F16767" s="12">
        <f>IF($B16767="","",IF(ISNUMBER($B16767),HOUR($B16767)*2+MINUTE($B16767)/30,IFERROR(VALUE(LEFT($B16767,FIND(":",$B16767)-1))*2+VALUE(MID($B16767,FIND(":",$B16767)+1,2))/30,"")))</f>
        <v/>
      </c>
      <c r="G16767" s="12">
        <f>IF($E16767="","",IF(WEEKDAY($E16767,2)&lt;6,1,0))</f>
        <v/>
      </c>
      <c r="H16767" s="12">
        <f>IF(OR($E16767="",$F16767=""),"",IF(AND($G16767=1,$F16767&gt;='Working Hours'!$C$8,$F16767&lt;'Working Hours'!$C$9),1,0))</f>
        <v/>
      </c>
    </row>
    <row r="16768">
      <c r="A16768" s="11" t="n"/>
      <c r="B16768" s="11" t="n"/>
      <c r="C16768" s="11" t="n"/>
      <c r="E16768" s="12">
        <f>IF($A16768="","",IF(ISNUMBER($A16768),$A16768,IFERROR(DATEVALUE($A16768),"")))</f>
        <v/>
      </c>
      <c r="F16768" s="12">
        <f>IF($B16768="","",IF(ISNUMBER($B16768),HOUR($B16768)*2+MINUTE($B16768)/30,IFERROR(VALUE(LEFT($B16768,FIND(":",$B16768)-1))*2+VALUE(MID($B16768,FIND(":",$B16768)+1,2))/30,"")))</f>
        <v/>
      </c>
      <c r="G16768" s="12">
        <f>IF($E16768="","",IF(WEEKDAY($E16768,2)&lt;6,1,0))</f>
        <v/>
      </c>
      <c r="H16768" s="12">
        <f>IF(OR($E16768="",$F16768=""),"",IF(AND($G16768=1,$F16768&gt;='Working Hours'!$C$8,$F16768&lt;'Working Hours'!$C$9),1,0))</f>
        <v/>
      </c>
    </row>
    <row r="16769">
      <c r="A16769" s="11" t="n"/>
      <c r="B16769" s="11" t="n"/>
      <c r="C16769" s="11" t="n"/>
      <c r="E16769" s="12">
        <f>IF($A16769="","",IF(ISNUMBER($A16769),$A16769,IFERROR(DATEVALUE($A16769),"")))</f>
        <v/>
      </c>
      <c r="F16769" s="12">
        <f>IF($B16769="","",IF(ISNUMBER($B16769),HOUR($B16769)*2+MINUTE($B16769)/30,IFERROR(VALUE(LEFT($B16769,FIND(":",$B16769)-1))*2+VALUE(MID($B16769,FIND(":",$B16769)+1,2))/30,"")))</f>
        <v/>
      </c>
      <c r="G16769" s="12">
        <f>IF($E16769="","",IF(WEEKDAY($E16769,2)&lt;6,1,0))</f>
        <v/>
      </c>
      <c r="H16769" s="12">
        <f>IF(OR($E16769="",$F16769=""),"",IF(AND($G16769=1,$F16769&gt;='Working Hours'!$C$8,$F16769&lt;'Working Hours'!$C$9),1,0))</f>
        <v/>
      </c>
    </row>
    <row r="16770">
      <c r="A16770" s="11" t="n"/>
      <c r="B16770" s="11" t="n"/>
      <c r="C16770" s="11" t="n"/>
      <c r="E16770" s="12">
        <f>IF($A16770="","",IF(ISNUMBER($A16770),$A16770,IFERROR(DATEVALUE($A16770),"")))</f>
        <v/>
      </c>
      <c r="F16770" s="12">
        <f>IF($B16770="","",IF(ISNUMBER($B16770),HOUR($B16770)*2+MINUTE($B16770)/30,IFERROR(VALUE(LEFT($B16770,FIND(":",$B16770)-1))*2+VALUE(MID($B16770,FIND(":",$B16770)+1,2))/30,"")))</f>
        <v/>
      </c>
      <c r="G16770" s="12">
        <f>IF($E16770="","",IF(WEEKDAY($E16770,2)&lt;6,1,0))</f>
        <v/>
      </c>
      <c r="H16770" s="12">
        <f>IF(OR($E16770="",$F16770=""),"",IF(AND($G16770=1,$F16770&gt;='Working Hours'!$C$8,$F16770&lt;'Working Hours'!$C$9),1,0))</f>
        <v/>
      </c>
    </row>
    <row r="16771">
      <c r="A16771" s="11" t="n"/>
      <c r="B16771" s="11" t="n"/>
      <c r="C16771" s="11" t="n"/>
      <c r="E16771" s="12">
        <f>IF($A16771="","",IF(ISNUMBER($A16771),$A16771,IFERROR(DATEVALUE($A16771),"")))</f>
        <v/>
      </c>
      <c r="F16771" s="12">
        <f>IF($B16771="","",IF(ISNUMBER($B16771),HOUR($B16771)*2+MINUTE($B16771)/30,IFERROR(VALUE(LEFT($B16771,FIND(":",$B16771)-1))*2+VALUE(MID($B16771,FIND(":",$B16771)+1,2))/30,"")))</f>
        <v/>
      </c>
      <c r="G16771" s="12">
        <f>IF($E16771="","",IF(WEEKDAY($E16771,2)&lt;6,1,0))</f>
        <v/>
      </c>
      <c r="H16771" s="12">
        <f>IF(OR($E16771="",$F16771=""),"",IF(AND($G16771=1,$F16771&gt;='Working Hours'!$C$8,$F16771&lt;'Working Hours'!$C$9),1,0))</f>
        <v/>
      </c>
    </row>
    <row r="16772">
      <c r="A16772" s="11" t="n"/>
      <c r="B16772" s="11" t="n"/>
      <c r="C16772" s="11" t="n"/>
      <c r="E16772" s="12">
        <f>IF($A16772="","",IF(ISNUMBER($A16772),$A16772,IFERROR(DATEVALUE($A16772),"")))</f>
        <v/>
      </c>
      <c r="F16772" s="12">
        <f>IF($B16772="","",IF(ISNUMBER($B16772),HOUR($B16772)*2+MINUTE($B16772)/30,IFERROR(VALUE(LEFT($B16772,FIND(":",$B16772)-1))*2+VALUE(MID($B16772,FIND(":",$B16772)+1,2))/30,"")))</f>
        <v/>
      </c>
      <c r="G16772" s="12">
        <f>IF($E16772="","",IF(WEEKDAY($E16772,2)&lt;6,1,0))</f>
        <v/>
      </c>
      <c r="H16772" s="12">
        <f>IF(OR($E16772="",$F16772=""),"",IF(AND($G16772=1,$F16772&gt;='Working Hours'!$C$8,$F16772&lt;'Working Hours'!$C$9),1,0))</f>
        <v/>
      </c>
    </row>
    <row r="16773">
      <c r="A16773" s="11" t="n"/>
      <c r="B16773" s="11" t="n"/>
      <c r="C16773" s="11" t="n"/>
      <c r="E16773" s="12">
        <f>IF($A16773="","",IF(ISNUMBER($A16773),$A16773,IFERROR(DATEVALUE($A16773),"")))</f>
        <v/>
      </c>
      <c r="F16773" s="12">
        <f>IF($B16773="","",IF(ISNUMBER($B16773),HOUR($B16773)*2+MINUTE($B16773)/30,IFERROR(VALUE(LEFT($B16773,FIND(":",$B16773)-1))*2+VALUE(MID($B16773,FIND(":",$B16773)+1,2))/30,"")))</f>
        <v/>
      </c>
      <c r="G16773" s="12">
        <f>IF($E16773="","",IF(WEEKDAY($E16773,2)&lt;6,1,0))</f>
        <v/>
      </c>
      <c r="H16773" s="12">
        <f>IF(OR($E16773="",$F16773=""),"",IF(AND($G16773=1,$F16773&gt;='Working Hours'!$C$8,$F16773&lt;'Working Hours'!$C$9),1,0))</f>
        <v/>
      </c>
    </row>
    <row r="16774">
      <c r="A16774" s="11" t="n"/>
      <c r="B16774" s="11" t="n"/>
      <c r="C16774" s="11" t="n"/>
      <c r="E16774" s="12">
        <f>IF($A16774="","",IF(ISNUMBER($A16774),$A16774,IFERROR(DATEVALUE($A16774),"")))</f>
        <v/>
      </c>
      <c r="F16774" s="12">
        <f>IF($B16774="","",IF(ISNUMBER($B16774),HOUR($B16774)*2+MINUTE($B16774)/30,IFERROR(VALUE(LEFT($B16774,FIND(":",$B16774)-1))*2+VALUE(MID($B16774,FIND(":",$B16774)+1,2))/30,"")))</f>
        <v/>
      </c>
      <c r="G16774" s="12">
        <f>IF($E16774="","",IF(WEEKDAY($E16774,2)&lt;6,1,0))</f>
        <v/>
      </c>
      <c r="H16774" s="12">
        <f>IF(OR($E16774="",$F16774=""),"",IF(AND($G16774=1,$F16774&gt;='Working Hours'!$C$8,$F16774&lt;'Working Hours'!$C$9),1,0))</f>
        <v/>
      </c>
    </row>
    <row r="16775">
      <c r="A16775" s="11" t="n"/>
      <c r="B16775" s="11" t="n"/>
      <c r="C16775" s="11" t="n"/>
      <c r="E16775" s="12">
        <f>IF($A16775="","",IF(ISNUMBER($A16775),$A16775,IFERROR(DATEVALUE($A16775),"")))</f>
        <v/>
      </c>
      <c r="F16775" s="12">
        <f>IF($B16775="","",IF(ISNUMBER($B16775),HOUR($B16775)*2+MINUTE($B16775)/30,IFERROR(VALUE(LEFT($B16775,FIND(":",$B16775)-1))*2+VALUE(MID($B16775,FIND(":",$B16775)+1,2))/30,"")))</f>
        <v/>
      </c>
      <c r="G16775" s="12">
        <f>IF($E16775="","",IF(WEEKDAY($E16775,2)&lt;6,1,0))</f>
        <v/>
      </c>
      <c r="H16775" s="12">
        <f>IF(OR($E16775="",$F16775=""),"",IF(AND($G16775=1,$F16775&gt;='Working Hours'!$C$8,$F16775&lt;'Working Hours'!$C$9),1,0))</f>
        <v/>
      </c>
    </row>
    <row r="16776">
      <c r="A16776" s="11" t="n"/>
      <c r="B16776" s="11" t="n"/>
      <c r="C16776" s="11" t="n"/>
      <c r="E16776" s="12">
        <f>IF($A16776="","",IF(ISNUMBER($A16776),$A16776,IFERROR(DATEVALUE($A16776),"")))</f>
        <v/>
      </c>
      <c r="F16776" s="12">
        <f>IF($B16776="","",IF(ISNUMBER($B16776),HOUR($B16776)*2+MINUTE($B16776)/30,IFERROR(VALUE(LEFT($B16776,FIND(":",$B16776)-1))*2+VALUE(MID($B16776,FIND(":",$B16776)+1,2))/30,"")))</f>
        <v/>
      </c>
      <c r="G16776" s="12">
        <f>IF($E16776="","",IF(WEEKDAY($E16776,2)&lt;6,1,0))</f>
        <v/>
      </c>
      <c r="H16776" s="12">
        <f>IF(OR($E16776="",$F16776=""),"",IF(AND($G16776=1,$F16776&gt;='Working Hours'!$C$8,$F16776&lt;'Working Hours'!$C$9),1,0))</f>
        <v/>
      </c>
    </row>
    <row r="16777">
      <c r="A16777" s="11" t="n"/>
      <c r="B16777" s="11" t="n"/>
      <c r="C16777" s="11" t="n"/>
      <c r="E16777" s="12">
        <f>IF($A16777="","",IF(ISNUMBER($A16777),$A16777,IFERROR(DATEVALUE($A16777),"")))</f>
        <v/>
      </c>
      <c r="F16777" s="12">
        <f>IF($B16777="","",IF(ISNUMBER($B16777),HOUR($B16777)*2+MINUTE($B16777)/30,IFERROR(VALUE(LEFT($B16777,FIND(":",$B16777)-1))*2+VALUE(MID($B16777,FIND(":",$B16777)+1,2))/30,"")))</f>
        <v/>
      </c>
      <c r="G16777" s="12">
        <f>IF($E16777="","",IF(WEEKDAY($E16777,2)&lt;6,1,0))</f>
        <v/>
      </c>
      <c r="H16777" s="12">
        <f>IF(OR($E16777="",$F16777=""),"",IF(AND($G16777=1,$F16777&gt;='Working Hours'!$C$8,$F16777&lt;'Working Hours'!$C$9),1,0))</f>
        <v/>
      </c>
    </row>
    <row r="16778">
      <c r="A16778" s="11" t="n"/>
      <c r="B16778" s="11" t="n"/>
      <c r="C16778" s="11" t="n"/>
      <c r="E16778" s="12">
        <f>IF($A16778="","",IF(ISNUMBER($A16778),$A16778,IFERROR(DATEVALUE($A16778),"")))</f>
        <v/>
      </c>
      <c r="F16778" s="12">
        <f>IF($B16778="","",IF(ISNUMBER($B16778),HOUR($B16778)*2+MINUTE($B16778)/30,IFERROR(VALUE(LEFT($B16778,FIND(":",$B16778)-1))*2+VALUE(MID($B16778,FIND(":",$B16778)+1,2))/30,"")))</f>
        <v/>
      </c>
      <c r="G16778" s="12">
        <f>IF($E16778="","",IF(WEEKDAY($E16778,2)&lt;6,1,0))</f>
        <v/>
      </c>
      <c r="H16778" s="12">
        <f>IF(OR($E16778="",$F16778=""),"",IF(AND($G16778=1,$F16778&gt;='Working Hours'!$C$8,$F16778&lt;'Working Hours'!$C$9),1,0))</f>
        <v/>
      </c>
    </row>
    <row r="16779">
      <c r="A16779" s="11" t="n"/>
      <c r="B16779" s="11" t="n"/>
      <c r="C16779" s="11" t="n"/>
      <c r="E16779" s="12">
        <f>IF($A16779="","",IF(ISNUMBER($A16779),$A16779,IFERROR(DATEVALUE($A16779),"")))</f>
        <v/>
      </c>
      <c r="F16779" s="12">
        <f>IF($B16779="","",IF(ISNUMBER($B16779),HOUR($B16779)*2+MINUTE($B16779)/30,IFERROR(VALUE(LEFT($B16779,FIND(":",$B16779)-1))*2+VALUE(MID($B16779,FIND(":",$B16779)+1,2))/30,"")))</f>
        <v/>
      </c>
      <c r="G16779" s="12">
        <f>IF($E16779="","",IF(WEEKDAY($E16779,2)&lt;6,1,0))</f>
        <v/>
      </c>
      <c r="H16779" s="12">
        <f>IF(OR($E16779="",$F16779=""),"",IF(AND($G16779=1,$F16779&gt;='Working Hours'!$C$8,$F16779&lt;'Working Hours'!$C$9),1,0))</f>
        <v/>
      </c>
    </row>
    <row r="16780">
      <c r="A16780" s="11" t="n"/>
      <c r="B16780" s="11" t="n"/>
      <c r="C16780" s="11" t="n"/>
      <c r="E16780" s="12">
        <f>IF($A16780="","",IF(ISNUMBER($A16780),$A16780,IFERROR(DATEVALUE($A16780),"")))</f>
        <v/>
      </c>
      <c r="F16780" s="12">
        <f>IF($B16780="","",IF(ISNUMBER($B16780),HOUR($B16780)*2+MINUTE($B16780)/30,IFERROR(VALUE(LEFT($B16780,FIND(":",$B16780)-1))*2+VALUE(MID($B16780,FIND(":",$B16780)+1,2))/30,"")))</f>
        <v/>
      </c>
      <c r="G16780" s="12">
        <f>IF($E16780="","",IF(WEEKDAY($E16780,2)&lt;6,1,0))</f>
        <v/>
      </c>
      <c r="H16780" s="12">
        <f>IF(OR($E16780="",$F16780=""),"",IF(AND($G16780=1,$F16780&gt;='Working Hours'!$C$8,$F16780&lt;'Working Hours'!$C$9),1,0))</f>
        <v/>
      </c>
    </row>
    <row r="16781">
      <c r="A16781" s="11" t="n"/>
      <c r="B16781" s="11" t="n"/>
      <c r="C16781" s="11" t="n"/>
      <c r="E16781" s="12">
        <f>IF($A16781="","",IF(ISNUMBER($A16781),$A16781,IFERROR(DATEVALUE($A16781),"")))</f>
        <v/>
      </c>
      <c r="F16781" s="12">
        <f>IF($B16781="","",IF(ISNUMBER($B16781),HOUR($B16781)*2+MINUTE($B16781)/30,IFERROR(VALUE(LEFT($B16781,FIND(":",$B16781)-1))*2+VALUE(MID($B16781,FIND(":",$B16781)+1,2))/30,"")))</f>
        <v/>
      </c>
      <c r="G16781" s="12">
        <f>IF($E16781="","",IF(WEEKDAY($E16781,2)&lt;6,1,0))</f>
        <v/>
      </c>
      <c r="H16781" s="12">
        <f>IF(OR($E16781="",$F16781=""),"",IF(AND($G16781=1,$F16781&gt;='Working Hours'!$C$8,$F16781&lt;'Working Hours'!$C$9),1,0))</f>
        <v/>
      </c>
    </row>
    <row r="16782">
      <c r="A16782" s="11" t="n"/>
      <c r="B16782" s="11" t="n"/>
      <c r="C16782" s="11" t="n"/>
      <c r="E16782" s="12">
        <f>IF($A16782="","",IF(ISNUMBER($A16782),$A16782,IFERROR(DATEVALUE($A16782),"")))</f>
        <v/>
      </c>
      <c r="F16782" s="12">
        <f>IF($B16782="","",IF(ISNUMBER($B16782),HOUR($B16782)*2+MINUTE($B16782)/30,IFERROR(VALUE(LEFT($B16782,FIND(":",$B16782)-1))*2+VALUE(MID($B16782,FIND(":",$B16782)+1,2))/30,"")))</f>
        <v/>
      </c>
      <c r="G16782" s="12">
        <f>IF($E16782="","",IF(WEEKDAY($E16782,2)&lt;6,1,0))</f>
        <v/>
      </c>
      <c r="H16782" s="12">
        <f>IF(OR($E16782="",$F16782=""),"",IF(AND($G16782=1,$F16782&gt;='Working Hours'!$C$8,$F16782&lt;'Working Hours'!$C$9),1,0))</f>
        <v/>
      </c>
    </row>
    <row r="16783">
      <c r="A16783" s="11" t="n"/>
      <c r="B16783" s="11" t="n"/>
      <c r="C16783" s="11" t="n"/>
      <c r="E16783" s="12">
        <f>IF($A16783="","",IF(ISNUMBER($A16783),$A16783,IFERROR(DATEVALUE($A16783),"")))</f>
        <v/>
      </c>
      <c r="F16783" s="12">
        <f>IF($B16783="","",IF(ISNUMBER($B16783),HOUR($B16783)*2+MINUTE($B16783)/30,IFERROR(VALUE(LEFT($B16783,FIND(":",$B16783)-1))*2+VALUE(MID($B16783,FIND(":",$B16783)+1,2))/30,"")))</f>
        <v/>
      </c>
      <c r="G16783" s="12">
        <f>IF($E16783="","",IF(WEEKDAY($E16783,2)&lt;6,1,0))</f>
        <v/>
      </c>
      <c r="H16783" s="12">
        <f>IF(OR($E16783="",$F16783=""),"",IF(AND($G16783=1,$F16783&gt;='Working Hours'!$C$8,$F16783&lt;'Working Hours'!$C$9),1,0))</f>
        <v/>
      </c>
    </row>
    <row r="16784">
      <c r="A16784" s="11" t="n"/>
      <c r="B16784" s="11" t="n"/>
      <c r="C16784" s="11" t="n"/>
      <c r="E16784" s="12">
        <f>IF($A16784="","",IF(ISNUMBER($A16784),$A16784,IFERROR(DATEVALUE($A16784),"")))</f>
        <v/>
      </c>
      <c r="F16784" s="12">
        <f>IF($B16784="","",IF(ISNUMBER($B16784),HOUR($B16784)*2+MINUTE($B16784)/30,IFERROR(VALUE(LEFT($B16784,FIND(":",$B16784)-1))*2+VALUE(MID($B16784,FIND(":",$B16784)+1,2))/30,"")))</f>
        <v/>
      </c>
      <c r="G16784" s="12">
        <f>IF($E16784="","",IF(WEEKDAY($E16784,2)&lt;6,1,0))</f>
        <v/>
      </c>
      <c r="H16784" s="12">
        <f>IF(OR($E16784="",$F16784=""),"",IF(AND($G16784=1,$F16784&gt;='Working Hours'!$C$8,$F16784&lt;'Working Hours'!$C$9),1,0))</f>
        <v/>
      </c>
    </row>
    <row r="16785">
      <c r="A16785" s="11" t="n"/>
      <c r="B16785" s="11" t="n"/>
      <c r="C16785" s="11" t="n"/>
      <c r="E16785" s="12">
        <f>IF($A16785="","",IF(ISNUMBER($A16785),$A16785,IFERROR(DATEVALUE($A16785),"")))</f>
        <v/>
      </c>
      <c r="F16785" s="12">
        <f>IF($B16785="","",IF(ISNUMBER($B16785),HOUR($B16785)*2+MINUTE($B16785)/30,IFERROR(VALUE(LEFT($B16785,FIND(":",$B16785)-1))*2+VALUE(MID($B16785,FIND(":",$B16785)+1,2))/30,"")))</f>
        <v/>
      </c>
      <c r="G16785" s="12">
        <f>IF($E16785="","",IF(WEEKDAY($E16785,2)&lt;6,1,0))</f>
        <v/>
      </c>
      <c r="H16785" s="12">
        <f>IF(OR($E16785="",$F16785=""),"",IF(AND($G16785=1,$F16785&gt;='Working Hours'!$C$8,$F16785&lt;'Working Hours'!$C$9),1,0))</f>
        <v/>
      </c>
    </row>
    <row r="16786">
      <c r="A16786" s="11" t="n"/>
      <c r="B16786" s="11" t="n"/>
      <c r="C16786" s="11" t="n"/>
      <c r="E16786" s="12">
        <f>IF($A16786="","",IF(ISNUMBER($A16786),$A16786,IFERROR(DATEVALUE($A16786),"")))</f>
        <v/>
      </c>
      <c r="F16786" s="12">
        <f>IF($B16786="","",IF(ISNUMBER($B16786),HOUR($B16786)*2+MINUTE($B16786)/30,IFERROR(VALUE(LEFT($B16786,FIND(":",$B16786)-1))*2+VALUE(MID($B16786,FIND(":",$B16786)+1,2))/30,"")))</f>
        <v/>
      </c>
      <c r="G16786" s="12">
        <f>IF($E16786="","",IF(WEEKDAY($E16786,2)&lt;6,1,0))</f>
        <v/>
      </c>
      <c r="H16786" s="12">
        <f>IF(OR($E16786="",$F16786=""),"",IF(AND($G16786=1,$F16786&gt;='Working Hours'!$C$8,$F16786&lt;'Working Hours'!$C$9),1,0))</f>
        <v/>
      </c>
    </row>
    <row r="16787">
      <c r="A16787" s="11" t="n"/>
      <c r="B16787" s="11" t="n"/>
      <c r="C16787" s="11" t="n"/>
      <c r="E16787" s="12">
        <f>IF($A16787="","",IF(ISNUMBER($A16787),$A16787,IFERROR(DATEVALUE($A16787),"")))</f>
        <v/>
      </c>
      <c r="F16787" s="12">
        <f>IF($B16787="","",IF(ISNUMBER($B16787),HOUR($B16787)*2+MINUTE($B16787)/30,IFERROR(VALUE(LEFT($B16787,FIND(":",$B16787)-1))*2+VALUE(MID($B16787,FIND(":",$B16787)+1,2))/30,"")))</f>
        <v/>
      </c>
      <c r="G16787" s="12">
        <f>IF($E16787="","",IF(WEEKDAY($E16787,2)&lt;6,1,0))</f>
        <v/>
      </c>
      <c r="H16787" s="12">
        <f>IF(OR($E16787="",$F16787=""),"",IF(AND($G16787=1,$F16787&gt;='Working Hours'!$C$8,$F16787&lt;'Working Hours'!$C$9),1,0))</f>
        <v/>
      </c>
    </row>
    <row r="16788">
      <c r="A16788" s="11" t="n"/>
      <c r="B16788" s="11" t="n"/>
      <c r="C16788" s="11" t="n"/>
      <c r="E16788" s="12">
        <f>IF($A16788="","",IF(ISNUMBER($A16788),$A16788,IFERROR(DATEVALUE($A16788),"")))</f>
        <v/>
      </c>
      <c r="F16788" s="12">
        <f>IF($B16788="","",IF(ISNUMBER($B16788),HOUR($B16788)*2+MINUTE($B16788)/30,IFERROR(VALUE(LEFT($B16788,FIND(":",$B16788)-1))*2+VALUE(MID($B16788,FIND(":",$B16788)+1,2))/30,"")))</f>
        <v/>
      </c>
      <c r="G16788" s="12">
        <f>IF($E16788="","",IF(WEEKDAY($E16788,2)&lt;6,1,0))</f>
        <v/>
      </c>
      <c r="H16788" s="12">
        <f>IF(OR($E16788="",$F16788=""),"",IF(AND($G16788=1,$F16788&gt;='Working Hours'!$C$8,$F16788&lt;'Working Hours'!$C$9),1,0))</f>
        <v/>
      </c>
    </row>
    <row r="16789">
      <c r="A16789" s="11" t="n"/>
      <c r="B16789" s="11" t="n"/>
      <c r="C16789" s="11" t="n"/>
      <c r="E16789" s="12">
        <f>IF($A16789="","",IF(ISNUMBER($A16789),$A16789,IFERROR(DATEVALUE($A16789),"")))</f>
        <v/>
      </c>
      <c r="F16789" s="12">
        <f>IF($B16789="","",IF(ISNUMBER($B16789),HOUR($B16789)*2+MINUTE($B16789)/30,IFERROR(VALUE(LEFT($B16789,FIND(":",$B16789)-1))*2+VALUE(MID($B16789,FIND(":",$B16789)+1,2))/30,"")))</f>
        <v/>
      </c>
      <c r="G16789" s="12">
        <f>IF($E16789="","",IF(WEEKDAY($E16789,2)&lt;6,1,0))</f>
        <v/>
      </c>
      <c r="H16789" s="12">
        <f>IF(OR($E16789="",$F16789=""),"",IF(AND($G16789=1,$F16789&gt;='Working Hours'!$C$8,$F16789&lt;'Working Hours'!$C$9),1,0))</f>
        <v/>
      </c>
    </row>
    <row r="16790">
      <c r="A16790" s="11" t="n"/>
      <c r="B16790" s="11" t="n"/>
      <c r="C16790" s="11" t="n"/>
      <c r="E16790" s="12">
        <f>IF($A16790="","",IF(ISNUMBER($A16790),$A16790,IFERROR(DATEVALUE($A16790),"")))</f>
        <v/>
      </c>
      <c r="F16790" s="12">
        <f>IF($B16790="","",IF(ISNUMBER($B16790),HOUR($B16790)*2+MINUTE($B16790)/30,IFERROR(VALUE(LEFT($B16790,FIND(":",$B16790)-1))*2+VALUE(MID($B16790,FIND(":",$B16790)+1,2))/30,"")))</f>
        <v/>
      </c>
      <c r="G16790" s="12">
        <f>IF($E16790="","",IF(WEEKDAY($E16790,2)&lt;6,1,0))</f>
        <v/>
      </c>
      <c r="H16790" s="12">
        <f>IF(OR($E16790="",$F16790=""),"",IF(AND($G16790=1,$F16790&gt;='Working Hours'!$C$8,$F16790&lt;'Working Hours'!$C$9),1,0))</f>
        <v/>
      </c>
    </row>
    <row r="16791">
      <c r="A16791" s="11" t="n"/>
      <c r="B16791" s="11" t="n"/>
      <c r="C16791" s="11" t="n"/>
      <c r="E16791" s="12">
        <f>IF($A16791="","",IF(ISNUMBER($A16791),$A16791,IFERROR(DATEVALUE($A16791),"")))</f>
        <v/>
      </c>
      <c r="F16791" s="12">
        <f>IF($B16791="","",IF(ISNUMBER($B16791),HOUR($B16791)*2+MINUTE($B16791)/30,IFERROR(VALUE(LEFT($B16791,FIND(":",$B16791)-1))*2+VALUE(MID($B16791,FIND(":",$B16791)+1,2))/30,"")))</f>
        <v/>
      </c>
      <c r="G16791" s="12">
        <f>IF($E16791="","",IF(WEEKDAY($E16791,2)&lt;6,1,0))</f>
        <v/>
      </c>
      <c r="H16791" s="12">
        <f>IF(OR($E16791="",$F16791=""),"",IF(AND($G16791=1,$F16791&gt;='Working Hours'!$C$8,$F16791&lt;'Working Hours'!$C$9),1,0))</f>
        <v/>
      </c>
    </row>
    <row r="16792">
      <c r="A16792" s="11" t="n"/>
      <c r="B16792" s="11" t="n"/>
      <c r="C16792" s="11" t="n"/>
      <c r="E16792" s="12">
        <f>IF($A16792="","",IF(ISNUMBER($A16792),$A16792,IFERROR(DATEVALUE($A16792),"")))</f>
        <v/>
      </c>
      <c r="F16792" s="12">
        <f>IF($B16792="","",IF(ISNUMBER($B16792),HOUR($B16792)*2+MINUTE($B16792)/30,IFERROR(VALUE(LEFT($B16792,FIND(":",$B16792)-1))*2+VALUE(MID($B16792,FIND(":",$B16792)+1,2))/30,"")))</f>
        <v/>
      </c>
      <c r="G16792" s="12">
        <f>IF($E16792="","",IF(WEEKDAY($E16792,2)&lt;6,1,0))</f>
        <v/>
      </c>
      <c r="H16792" s="12">
        <f>IF(OR($E16792="",$F16792=""),"",IF(AND($G16792=1,$F16792&gt;='Working Hours'!$C$8,$F16792&lt;'Working Hours'!$C$9),1,0))</f>
        <v/>
      </c>
    </row>
    <row r="16793">
      <c r="A16793" s="11" t="n"/>
      <c r="B16793" s="11" t="n"/>
      <c r="C16793" s="11" t="n"/>
      <c r="E16793" s="12">
        <f>IF($A16793="","",IF(ISNUMBER($A16793),$A16793,IFERROR(DATEVALUE($A16793),"")))</f>
        <v/>
      </c>
      <c r="F16793" s="12">
        <f>IF($B16793="","",IF(ISNUMBER($B16793),HOUR($B16793)*2+MINUTE($B16793)/30,IFERROR(VALUE(LEFT($B16793,FIND(":",$B16793)-1))*2+VALUE(MID($B16793,FIND(":",$B16793)+1,2))/30,"")))</f>
        <v/>
      </c>
      <c r="G16793" s="12">
        <f>IF($E16793="","",IF(WEEKDAY($E16793,2)&lt;6,1,0))</f>
        <v/>
      </c>
      <c r="H16793" s="12">
        <f>IF(OR($E16793="",$F16793=""),"",IF(AND($G16793=1,$F16793&gt;='Working Hours'!$C$8,$F16793&lt;'Working Hours'!$C$9),1,0))</f>
        <v/>
      </c>
    </row>
    <row r="16794">
      <c r="A16794" s="11" t="n"/>
      <c r="B16794" s="11" t="n"/>
      <c r="C16794" s="11" t="n"/>
      <c r="E16794" s="12">
        <f>IF($A16794="","",IF(ISNUMBER($A16794),$A16794,IFERROR(DATEVALUE($A16794),"")))</f>
        <v/>
      </c>
      <c r="F16794" s="12">
        <f>IF($B16794="","",IF(ISNUMBER($B16794),HOUR($B16794)*2+MINUTE($B16794)/30,IFERROR(VALUE(LEFT($B16794,FIND(":",$B16794)-1))*2+VALUE(MID($B16794,FIND(":",$B16794)+1,2))/30,"")))</f>
        <v/>
      </c>
      <c r="G16794" s="12">
        <f>IF($E16794="","",IF(WEEKDAY($E16794,2)&lt;6,1,0))</f>
        <v/>
      </c>
      <c r="H16794" s="12">
        <f>IF(OR($E16794="",$F16794=""),"",IF(AND($G16794=1,$F16794&gt;='Working Hours'!$C$8,$F16794&lt;'Working Hours'!$C$9),1,0))</f>
        <v/>
      </c>
    </row>
    <row r="16795">
      <c r="A16795" s="11" t="n"/>
      <c r="B16795" s="11" t="n"/>
      <c r="C16795" s="11" t="n"/>
      <c r="E16795" s="12">
        <f>IF($A16795="","",IF(ISNUMBER($A16795),$A16795,IFERROR(DATEVALUE($A16795),"")))</f>
        <v/>
      </c>
      <c r="F16795" s="12">
        <f>IF($B16795="","",IF(ISNUMBER($B16795),HOUR($B16795)*2+MINUTE($B16795)/30,IFERROR(VALUE(LEFT($B16795,FIND(":",$B16795)-1))*2+VALUE(MID($B16795,FIND(":",$B16795)+1,2))/30,"")))</f>
        <v/>
      </c>
      <c r="G16795" s="12">
        <f>IF($E16795="","",IF(WEEKDAY($E16795,2)&lt;6,1,0))</f>
        <v/>
      </c>
      <c r="H16795" s="12">
        <f>IF(OR($E16795="",$F16795=""),"",IF(AND($G16795=1,$F16795&gt;='Working Hours'!$C$8,$F16795&lt;'Working Hours'!$C$9),1,0))</f>
        <v/>
      </c>
    </row>
    <row r="16796">
      <c r="A16796" s="11" t="n"/>
      <c r="B16796" s="11" t="n"/>
      <c r="C16796" s="11" t="n"/>
      <c r="E16796" s="12">
        <f>IF($A16796="","",IF(ISNUMBER($A16796),$A16796,IFERROR(DATEVALUE($A16796),"")))</f>
        <v/>
      </c>
      <c r="F16796" s="12">
        <f>IF($B16796="","",IF(ISNUMBER($B16796),HOUR($B16796)*2+MINUTE($B16796)/30,IFERROR(VALUE(LEFT($B16796,FIND(":",$B16796)-1))*2+VALUE(MID($B16796,FIND(":",$B16796)+1,2))/30,"")))</f>
        <v/>
      </c>
      <c r="G16796" s="12">
        <f>IF($E16796="","",IF(WEEKDAY($E16796,2)&lt;6,1,0))</f>
        <v/>
      </c>
      <c r="H16796" s="12">
        <f>IF(OR($E16796="",$F16796=""),"",IF(AND($G16796=1,$F16796&gt;='Working Hours'!$C$8,$F16796&lt;'Working Hours'!$C$9),1,0))</f>
        <v/>
      </c>
    </row>
    <row r="16797">
      <c r="A16797" s="11" t="n"/>
      <c r="B16797" s="11" t="n"/>
      <c r="C16797" s="11" t="n"/>
      <c r="E16797" s="12">
        <f>IF($A16797="","",IF(ISNUMBER($A16797),$A16797,IFERROR(DATEVALUE($A16797),"")))</f>
        <v/>
      </c>
      <c r="F16797" s="12">
        <f>IF($B16797="","",IF(ISNUMBER($B16797),HOUR($B16797)*2+MINUTE($B16797)/30,IFERROR(VALUE(LEFT($B16797,FIND(":",$B16797)-1))*2+VALUE(MID($B16797,FIND(":",$B16797)+1,2))/30,"")))</f>
        <v/>
      </c>
      <c r="G16797" s="12">
        <f>IF($E16797="","",IF(WEEKDAY($E16797,2)&lt;6,1,0))</f>
        <v/>
      </c>
      <c r="H16797" s="12">
        <f>IF(OR($E16797="",$F16797=""),"",IF(AND($G16797=1,$F16797&gt;='Working Hours'!$C$8,$F16797&lt;'Working Hours'!$C$9),1,0))</f>
        <v/>
      </c>
    </row>
    <row r="16798">
      <c r="A16798" s="11" t="n"/>
      <c r="B16798" s="11" t="n"/>
      <c r="C16798" s="11" t="n"/>
      <c r="E16798" s="12">
        <f>IF($A16798="","",IF(ISNUMBER($A16798),$A16798,IFERROR(DATEVALUE($A16798),"")))</f>
        <v/>
      </c>
      <c r="F16798" s="12">
        <f>IF($B16798="","",IF(ISNUMBER($B16798),HOUR($B16798)*2+MINUTE($B16798)/30,IFERROR(VALUE(LEFT($B16798,FIND(":",$B16798)-1))*2+VALUE(MID($B16798,FIND(":",$B16798)+1,2))/30,"")))</f>
        <v/>
      </c>
      <c r="G16798" s="12">
        <f>IF($E16798="","",IF(WEEKDAY($E16798,2)&lt;6,1,0))</f>
        <v/>
      </c>
      <c r="H16798" s="12">
        <f>IF(OR($E16798="",$F16798=""),"",IF(AND($G16798=1,$F16798&gt;='Working Hours'!$C$8,$F16798&lt;'Working Hours'!$C$9),1,0))</f>
        <v/>
      </c>
    </row>
    <row r="16799">
      <c r="A16799" s="11" t="n"/>
      <c r="B16799" s="11" t="n"/>
      <c r="C16799" s="11" t="n"/>
      <c r="E16799" s="12">
        <f>IF($A16799="","",IF(ISNUMBER($A16799),$A16799,IFERROR(DATEVALUE($A16799),"")))</f>
        <v/>
      </c>
      <c r="F16799" s="12">
        <f>IF($B16799="","",IF(ISNUMBER($B16799),HOUR($B16799)*2+MINUTE($B16799)/30,IFERROR(VALUE(LEFT($B16799,FIND(":",$B16799)-1))*2+VALUE(MID($B16799,FIND(":",$B16799)+1,2))/30,"")))</f>
        <v/>
      </c>
      <c r="G16799" s="12">
        <f>IF($E16799="","",IF(WEEKDAY($E16799,2)&lt;6,1,0))</f>
        <v/>
      </c>
      <c r="H16799" s="12">
        <f>IF(OR($E16799="",$F16799=""),"",IF(AND($G16799=1,$F16799&gt;='Working Hours'!$C$8,$F16799&lt;'Working Hours'!$C$9),1,0))</f>
        <v/>
      </c>
    </row>
    <row r="16800">
      <c r="A16800" s="11" t="n"/>
      <c r="B16800" s="11" t="n"/>
      <c r="C16800" s="11" t="n"/>
      <c r="E16800" s="12">
        <f>IF($A16800="","",IF(ISNUMBER($A16800),$A16800,IFERROR(DATEVALUE($A16800),"")))</f>
        <v/>
      </c>
      <c r="F16800" s="12">
        <f>IF($B16800="","",IF(ISNUMBER($B16800),HOUR($B16800)*2+MINUTE($B16800)/30,IFERROR(VALUE(LEFT($B16800,FIND(":",$B16800)-1))*2+VALUE(MID($B16800,FIND(":",$B16800)+1,2))/30,"")))</f>
        <v/>
      </c>
      <c r="G16800" s="12">
        <f>IF($E16800="","",IF(WEEKDAY($E16800,2)&lt;6,1,0))</f>
        <v/>
      </c>
      <c r="H16800" s="12">
        <f>IF(OR($E16800="",$F16800=""),"",IF(AND($G16800=1,$F16800&gt;='Working Hours'!$C$8,$F16800&lt;'Working Hours'!$C$9),1,0))</f>
        <v/>
      </c>
    </row>
    <row r="16801">
      <c r="A16801" s="11" t="n"/>
      <c r="B16801" s="11" t="n"/>
      <c r="C16801" s="11" t="n"/>
      <c r="E16801" s="12">
        <f>IF($A16801="","",IF(ISNUMBER($A16801),$A16801,IFERROR(DATEVALUE($A16801),"")))</f>
        <v/>
      </c>
      <c r="F16801" s="12">
        <f>IF($B16801="","",IF(ISNUMBER($B16801),HOUR($B16801)*2+MINUTE($B16801)/30,IFERROR(VALUE(LEFT($B16801,FIND(":",$B16801)-1))*2+VALUE(MID($B16801,FIND(":",$B16801)+1,2))/30,"")))</f>
        <v/>
      </c>
      <c r="G16801" s="12">
        <f>IF($E16801="","",IF(WEEKDAY($E16801,2)&lt;6,1,0))</f>
        <v/>
      </c>
      <c r="H16801" s="12">
        <f>IF(OR($E16801="",$F16801=""),"",IF(AND($G16801=1,$F16801&gt;='Working Hours'!$C$8,$F16801&lt;'Working Hours'!$C$9),1,0))</f>
        <v/>
      </c>
    </row>
    <row r="16802">
      <c r="A16802" s="11" t="n"/>
      <c r="B16802" s="11" t="n"/>
      <c r="C16802" s="11" t="n"/>
      <c r="E16802" s="12">
        <f>IF($A16802="","",IF(ISNUMBER($A16802),$A16802,IFERROR(DATEVALUE($A16802),"")))</f>
        <v/>
      </c>
      <c r="F16802" s="12">
        <f>IF($B16802="","",IF(ISNUMBER($B16802),HOUR($B16802)*2+MINUTE($B16802)/30,IFERROR(VALUE(LEFT($B16802,FIND(":",$B16802)-1))*2+VALUE(MID($B16802,FIND(":",$B16802)+1,2))/30,"")))</f>
        <v/>
      </c>
      <c r="G16802" s="12">
        <f>IF($E16802="","",IF(WEEKDAY($E16802,2)&lt;6,1,0))</f>
        <v/>
      </c>
      <c r="H16802" s="12">
        <f>IF(OR($E16802="",$F16802=""),"",IF(AND($G16802=1,$F16802&gt;='Working Hours'!$C$8,$F16802&lt;'Working Hours'!$C$9),1,0))</f>
        <v/>
      </c>
    </row>
    <row r="16803">
      <c r="A16803" s="11" t="n"/>
      <c r="B16803" s="11" t="n"/>
      <c r="C16803" s="11" t="n"/>
      <c r="E16803" s="12">
        <f>IF($A16803="","",IF(ISNUMBER($A16803),$A16803,IFERROR(DATEVALUE($A16803),"")))</f>
        <v/>
      </c>
      <c r="F16803" s="12">
        <f>IF($B16803="","",IF(ISNUMBER($B16803),HOUR($B16803)*2+MINUTE($B16803)/30,IFERROR(VALUE(LEFT($B16803,FIND(":",$B16803)-1))*2+VALUE(MID($B16803,FIND(":",$B16803)+1,2))/30,"")))</f>
        <v/>
      </c>
      <c r="G16803" s="12">
        <f>IF($E16803="","",IF(WEEKDAY($E16803,2)&lt;6,1,0))</f>
        <v/>
      </c>
      <c r="H16803" s="12">
        <f>IF(OR($E16803="",$F16803=""),"",IF(AND($G16803=1,$F16803&gt;='Working Hours'!$C$8,$F16803&lt;'Working Hours'!$C$9),1,0))</f>
        <v/>
      </c>
    </row>
    <row r="16804">
      <c r="A16804" s="11" t="n"/>
      <c r="B16804" s="11" t="n"/>
      <c r="C16804" s="11" t="n"/>
      <c r="E16804" s="12">
        <f>IF($A16804="","",IF(ISNUMBER($A16804),$A16804,IFERROR(DATEVALUE($A16804),"")))</f>
        <v/>
      </c>
      <c r="F16804" s="12">
        <f>IF($B16804="","",IF(ISNUMBER($B16804),HOUR($B16804)*2+MINUTE($B16804)/30,IFERROR(VALUE(LEFT($B16804,FIND(":",$B16804)-1))*2+VALUE(MID($B16804,FIND(":",$B16804)+1,2))/30,"")))</f>
        <v/>
      </c>
      <c r="G16804" s="12">
        <f>IF($E16804="","",IF(WEEKDAY($E16804,2)&lt;6,1,0))</f>
        <v/>
      </c>
      <c r="H16804" s="12">
        <f>IF(OR($E16804="",$F16804=""),"",IF(AND($G16804=1,$F16804&gt;='Working Hours'!$C$8,$F16804&lt;'Working Hours'!$C$9),1,0))</f>
        <v/>
      </c>
    </row>
    <row r="16805">
      <c r="A16805" s="11" t="n"/>
      <c r="B16805" s="11" t="n"/>
      <c r="C16805" s="11" t="n"/>
      <c r="E16805" s="12">
        <f>IF($A16805="","",IF(ISNUMBER($A16805),$A16805,IFERROR(DATEVALUE($A16805),"")))</f>
        <v/>
      </c>
      <c r="F16805" s="12">
        <f>IF($B16805="","",IF(ISNUMBER($B16805),HOUR($B16805)*2+MINUTE($B16805)/30,IFERROR(VALUE(LEFT($B16805,FIND(":",$B16805)-1))*2+VALUE(MID($B16805,FIND(":",$B16805)+1,2))/30,"")))</f>
        <v/>
      </c>
      <c r="G16805" s="12">
        <f>IF($E16805="","",IF(WEEKDAY($E16805,2)&lt;6,1,0))</f>
        <v/>
      </c>
      <c r="H16805" s="12">
        <f>IF(OR($E16805="",$F16805=""),"",IF(AND($G16805=1,$F16805&gt;='Working Hours'!$C$8,$F16805&lt;'Working Hours'!$C$9),1,0))</f>
        <v/>
      </c>
    </row>
    <row r="16806">
      <c r="A16806" s="11" t="n"/>
      <c r="B16806" s="11" t="n"/>
      <c r="C16806" s="11" t="n"/>
      <c r="E16806" s="12">
        <f>IF($A16806="","",IF(ISNUMBER($A16806),$A16806,IFERROR(DATEVALUE($A16806),"")))</f>
        <v/>
      </c>
      <c r="F16806" s="12">
        <f>IF($B16806="","",IF(ISNUMBER($B16806),HOUR($B16806)*2+MINUTE($B16806)/30,IFERROR(VALUE(LEFT($B16806,FIND(":",$B16806)-1))*2+VALUE(MID($B16806,FIND(":",$B16806)+1,2))/30,"")))</f>
        <v/>
      </c>
      <c r="G16806" s="12">
        <f>IF($E16806="","",IF(WEEKDAY($E16806,2)&lt;6,1,0))</f>
        <v/>
      </c>
      <c r="H16806" s="12">
        <f>IF(OR($E16806="",$F16806=""),"",IF(AND($G16806=1,$F16806&gt;='Working Hours'!$C$8,$F16806&lt;'Working Hours'!$C$9),1,0))</f>
        <v/>
      </c>
    </row>
    <row r="16807">
      <c r="A16807" s="11" t="n"/>
      <c r="B16807" s="11" t="n"/>
      <c r="C16807" s="11" t="n"/>
      <c r="E16807" s="12">
        <f>IF($A16807="","",IF(ISNUMBER($A16807),$A16807,IFERROR(DATEVALUE($A16807),"")))</f>
        <v/>
      </c>
      <c r="F16807" s="12">
        <f>IF($B16807="","",IF(ISNUMBER($B16807),HOUR($B16807)*2+MINUTE($B16807)/30,IFERROR(VALUE(LEFT($B16807,FIND(":",$B16807)-1))*2+VALUE(MID($B16807,FIND(":",$B16807)+1,2))/30,"")))</f>
        <v/>
      </c>
      <c r="G16807" s="12">
        <f>IF($E16807="","",IF(WEEKDAY($E16807,2)&lt;6,1,0))</f>
        <v/>
      </c>
      <c r="H16807" s="12">
        <f>IF(OR($E16807="",$F16807=""),"",IF(AND($G16807=1,$F16807&gt;='Working Hours'!$C$8,$F16807&lt;'Working Hours'!$C$9),1,0))</f>
        <v/>
      </c>
    </row>
    <row r="16808">
      <c r="A16808" s="11" t="n"/>
      <c r="B16808" s="11" t="n"/>
      <c r="C16808" s="11" t="n"/>
      <c r="E16808" s="12">
        <f>IF($A16808="","",IF(ISNUMBER($A16808),$A16808,IFERROR(DATEVALUE($A16808),"")))</f>
        <v/>
      </c>
      <c r="F16808" s="12">
        <f>IF($B16808="","",IF(ISNUMBER($B16808),HOUR($B16808)*2+MINUTE($B16808)/30,IFERROR(VALUE(LEFT($B16808,FIND(":",$B16808)-1))*2+VALUE(MID($B16808,FIND(":",$B16808)+1,2))/30,"")))</f>
        <v/>
      </c>
      <c r="G16808" s="12">
        <f>IF($E16808="","",IF(WEEKDAY($E16808,2)&lt;6,1,0))</f>
        <v/>
      </c>
      <c r="H16808" s="12">
        <f>IF(OR($E16808="",$F16808=""),"",IF(AND($G16808=1,$F16808&gt;='Working Hours'!$C$8,$F16808&lt;'Working Hours'!$C$9),1,0))</f>
        <v/>
      </c>
    </row>
    <row r="16809">
      <c r="A16809" s="11" t="n"/>
      <c r="B16809" s="11" t="n"/>
      <c r="C16809" s="11" t="n"/>
      <c r="E16809" s="12">
        <f>IF($A16809="","",IF(ISNUMBER($A16809),$A16809,IFERROR(DATEVALUE($A16809),"")))</f>
        <v/>
      </c>
      <c r="F16809" s="12">
        <f>IF($B16809="","",IF(ISNUMBER($B16809),HOUR($B16809)*2+MINUTE($B16809)/30,IFERROR(VALUE(LEFT($B16809,FIND(":",$B16809)-1))*2+VALUE(MID($B16809,FIND(":",$B16809)+1,2))/30,"")))</f>
        <v/>
      </c>
      <c r="G16809" s="12">
        <f>IF($E16809="","",IF(WEEKDAY($E16809,2)&lt;6,1,0))</f>
        <v/>
      </c>
      <c r="H16809" s="12">
        <f>IF(OR($E16809="",$F16809=""),"",IF(AND($G16809=1,$F16809&gt;='Working Hours'!$C$8,$F16809&lt;'Working Hours'!$C$9),1,0))</f>
        <v/>
      </c>
    </row>
    <row r="16810">
      <c r="A16810" s="11" t="n"/>
      <c r="B16810" s="11" t="n"/>
      <c r="C16810" s="11" t="n"/>
      <c r="E16810" s="12">
        <f>IF($A16810="","",IF(ISNUMBER($A16810),$A16810,IFERROR(DATEVALUE($A16810),"")))</f>
        <v/>
      </c>
      <c r="F16810" s="12">
        <f>IF($B16810="","",IF(ISNUMBER($B16810),HOUR($B16810)*2+MINUTE($B16810)/30,IFERROR(VALUE(LEFT($B16810,FIND(":",$B16810)-1))*2+VALUE(MID($B16810,FIND(":",$B16810)+1,2))/30,"")))</f>
        <v/>
      </c>
      <c r="G16810" s="12">
        <f>IF($E16810="","",IF(WEEKDAY($E16810,2)&lt;6,1,0))</f>
        <v/>
      </c>
      <c r="H16810" s="12">
        <f>IF(OR($E16810="",$F16810=""),"",IF(AND($G16810=1,$F16810&gt;='Working Hours'!$C$8,$F16810&lt;'Working Hours'!$C$9),1,0))</f>
        <v/>
      </c>
    </row>
    <row r="16811">
      <c r="A16811" s="11" t="n"/>
      <c r="B16811" s="11" t="n"/>
      <c r="C16811" s="11" t="n"/>
      <c r="E16811" s="12">
        <f>IF($A16811="","",IF(ISNUMBER($A16811),$A16811,IFERROR(DATEVALUE($A16811),"")))</f>
        <v/>
      </c>
      <c r="F16811" s="12">
        <f>IF($B16811="","",IF(ISNUMBER($B16811),HOUR($B16811)*2+MINUTE($B16811)/30,IFERROR(VALUE(LEFT($B16811,FIND(":",$B16811)-1))*2+VALUE(MID($B16811,FIND(":",$B16811)+1,2))/30,"")))</f>
        <v/>
      </c>
      <c r="G16811" s="12">
        <f>IF($E16811="","",IF(WEEKDAY($E16811,2)&lt;6,1,0))</f>
        <v/>
      </c>
      <c r="H16811" s="12">
        <f>IF(OR($E16811="",$F16811=""),"",IF(AND($G16811=1,$F16811&gt;='Working Hours'!$C$8,$F16811&lt;'Working Hours'!$C$9),1,0))</f>
        <v/>
      </c>
    </row>
    <row r="16812">
      <c r="A16812" s="11" t="n"/>
      <c r="B16812" s="11" t="n"/>
      <c r="C16812" s="11" t="n"/>
      <c r="E16812" s="12">
        <f>IF($A16812="","",IF(ISNUMBER($A16812),$A16812,IFERROR(DATEVALUE($A16812),"")))</f>
        <v/>
      </c>
      <c r="F16812" s="12">
        <f>IF($B16812="","",IF(ISNUMBER($B16812),HOUR($B16812)*2+MINUTE($B16812)/30,IFERROR(VALUE(LEFT($B16812,FIND(":",$B16812)-1))*2+VALUE(MID($B16812,FIND(":",$B16812)+1,2))/30,"")))</f>
        <v/>
      </c>
      <c r="G16812" s="12">
        <f>IF($E16812="","",IF(WEEKDAY($E16812,2)&lt;6,1,0))</f>
        <v/>
      </c>
      <c r="H16812" s="12">
        <f>IF(OR($E16812="",$F16812=""),"",IF(AND($G16812=1,$F16812&gt;='Working Hours'!$C$8,$F16812&lt;'Working Hours'!$C$9),1,0))</f>
        <v/>
      </c>
    </row>
    <row r="16813">
      <c r="A16813" s="11" t="n"/>
      <c r="B16813" s="11" t="n"/>
      <c r="C16813" s="11" t="n"/>
      <c r="E16813" s="12">
        <f>IF($A16813="","",IF(ISNUMBER($A16813),$A16813,IFERROR(DATEVALUE($A16813),"")))</f>
        <v/>
      </c>
      <c r="F16813" s="12">
        <f>IF($B16813="","",IF(ISNUMBER($B16813),HOUR($B16813)*2+MINUTE($B16813)/30,IFERROR(VALUE(LEFT($B16813,FIND(":",$B16813)-1))*2+VALUE(MID($B16813,FIND(":",$B16813)+1,2))/30,"")))</f>
        <v/>
      </c>
      <c r="G16813" s="12">
        <f>IF($E16813="","",IF(WEEKDAY($E16813,2)&lt;6,1,0))</f>
        <v/>
      </c>
      <c r="H16813" s="12">
        <f>IF(OR($E16813="",$F16813=""),"",IF(AND($G16813=1,$F16813&gt;='Working Hours'!$C$8,$F16813&lt;'Working Hours'!$C$9),1,0))</f>
        <v/>
      </c>
    </row>
    <row r="16814">
      <c r="A16814" s="11" t="n"/>
      <c r="B16814" s="11" t="n"/>
      <c r="C16814" s="11" t="n"/>
      <c r="E16814" s="12">
        <f>IF($A16814="","",IF(ISNUMBER($A16814),$A16814,IFERROR(DATEVALUE($A16814),"")))</f>
        <v/>
      </c>
      <c r="F16814" s="12">
        <f>IF($B16814="","",IF(ISNUMBER($B16814),HOUR($B16814)*2+MINUTE($B16814)/30,IFERROR(VALUE(LEFT($B16814,FIND(":",$B16814)-1))*2+VALUE(MID($B16814,FIND(":",$B16814)+1,2))/30,"")))</f>
        <v/>
      </c>
      <c r="G16814" s="12">
        <f>IF($E16814="","",IF(WEEKDAY($E16814,2)&lt;6,1,0))</f>
        <v/>
      </c>
      <c r="H16814" s="12">
        <f>IF(OR($E16814="",$F16814=""),"",IF(AND($G16814=1,$F16814&gt;='Working Hours'!$C$8,$F16814&lt;'Working Hours'!$C$9),1,0))</f>
        <v/>
      </c>
    </row>
    <row r="16815">
      <c r="A16815" s="11" t="n"/>
      <c r="B16815" s="11" t="n"/>
      <c r="C16815" s="11" t="n"/>
      <c r="E16815" s="12">
        <f>IF($A16815="","",IF(ISNUMBER($A16815),$A16815,IFERROR(DATEVALUE($A16815),"")))</f>
        <v/>
      </c>
      <c r="F16815" s="12">
        <f>IF($B16815="","",IF(ISNUMBER($B16815),HOUR($B16815)*2+MINUTE($B16815)/30,IFERROR(VALUE(LEFT($B16815,FIND(":",$B16815)-1))*2+VALUE(MID($B16815,FIND(":",$B16815)+1,2))/30,"")))</f>
        <v/>
      </c>
      <c r="G16815" s="12">
        <f>IF($E16815="","",IF(WEEKDAY($E16815,2)&lt;6,1,0))</f>
        <v/>
      </c>
      <c r="H16815" s="12">
        <f>IF(OR($E16815="",$F16815=""),"",IF(AND($G16815=1,$F16815&gt;='Working Hours'!$C$8,$F16815&lt;'Working Hours'!$C$9),1,0))</f>
        <v/>
      </c>
    </row>
    <row r="16816">
      <c r="A16816" s="11" t="n"/>
      <c r="B16816" s="11" t="n"/>
      <c r="C16816" s="11" t="n"/>
      <c r="E16816" s="12">
        <f>IF($A16816="","",IF(ISNUMBER($A16816),$A16816,IFERROR(DATEVALUE($A16816),"")))</f>
        <v/>
      </c>
      <c r="F16816" s="12">
        <f>IF($B16816="","",IF(ISNUMBER($B16816),HOUR($B16816)*2+MINUTE($B16816)/30,IFERROR(VALUE(LEFT($B16816,FIND(":",$B16816)-1))*2+VALUE(MID($B16816,FIND(":",$B16816)+1,2))/30,"")))</f>
        <v/>
      </c>
      <c r="G16816" s="12">
        <f>IF($E16816="","",IF(WEEKDAY($E16816,2)&lt;6,1,0))</f>
        <v/>
      </c>
      <c r="H16816" s="12">
        <f>IF(OR($E16816="",$F16816=""),"",IF(AND($G16816=1,$F16816&gt;='Working Hours'!$C$8,$F16816&lt;'Working Hours'!$C$9),1,0))</f>
        <v/>
      </c>
    </row>
    <row r="16817">
      <c r="A16817" s="11" t="n"/>
      <c r="B16817" s="11" t="n"/>
      <c r="C16817" s="11" t="n"/>
      <c r="E16817" s="12">
        <f>IF($A16817="","",IF(ISNUMBER($A16817),$A16817,IFERROR(DATEVALUE($A16817),"")))</f>
        <v/>
      </c>
      <c r="F16817" s="12">
        <f>IF($B16817="","",IF(ISNUMBER($B16817),HOUR($B16817)*2+MINUTE($B16817)/30,IFERROR(VALUE(LEFT($B16817,FIND(":",$B16817)-1))*2+VALUE(MID($B16817,FIND(":",$B16817)+1,2))/30,"")))</f>
        <v/>
      </c>
      <c r="G16817" s="12">
        <f>IF($E16817="","",IF(WEEKDAY($E16817,2)&lt;6,1,0))</f>
        <v/>
      </c>
      <c r="H16817" s="12">
        <f>IF(OR($E16817="",$F16817=""),"",IF(AND($G16817=1,$F16817&gt;='Working Hours'!$C$8,$F16817&lt;'Working Hours'!$C$9),1,0))</f>
        <v/>
      </c>
    </row>
    <row r="16818">
      <c r="A16818" s="11" t="n"/>
      <c r="B16818" s="11" t="n"/>
      <c r="C16818" s="11" t="n"/>
      <c r="E16818" s="12">
        <f>IF($A16818="","",IF(ISNUMBER($A16818),$A16818,IFERROR(DATEVALUE($A16818),"")))</f>
        <v/>
      </c>
      <c r="F16818" s="12">
        <f>IF($B16818="","",IF(ISNUMBER($B16818),HOUR($B16818)*2+MINUTE($B16818)/30,IFERROR(VALUE(LEFT($B16818,FIND(":",$B16818)-1))*2+VALUE(MID($B16818,FIND(":",$B16818)+1,2))/30,"")))</f>
        <v/>
      </c>
      <c r="G16818" s="12">
        <f>IF($E16818="","",IF(WEEKDAY($E16818,2)&lt;6,1,0))</f>
        <v/>
      </c>
      <c r="H16818" s="12">
        <f>IF(OR($E16818="",$F16818=""),"",IF(AND($G16818=1,$F16818&gt;='Working Hours'!$C$8,$F16818&lt;'Working Hours'!$C$9),1,0))</f>
        <v/>
      </c>
    </row>
    <row r="16819">
      <c r="A16819" s="11" t="n"/>
      <c r="B16819" s="11" t="n"/>
      <c r="C16819" s="11" t="n"/>
      <c r="E16819" s="12">
        <f>IF($A16819="","",IF(ISNUMBER($A16819),$A16819,IFERROR(DATEVALUE($A16819),"")))</f>
        <v/>
      </c>
      <c r="F16819" s="12">
        <f>IF($B16819="","",IF(ISNUMBER($B16819),HOUR($B16819)*2+MINUTE($B16819)/30,IFERROR(VALUE(LEFT($B16819,FIND(":",$B16819)-1))*2+VALUE(MID($B16819,FIND(":",$B16819)+1,2))/30,"")))</f>
        <v/>
      </c>
      <c r="G16819" s="12">
        <f>IF($E16819="","",IF(WEEKDAY($E16819,2)&lt;6,1,0))</f>
        <v/>
      </c>
      <c r="H16819" s="12">
        <f>IF(OR($E16819="",$F16819=""),"",IF(AND($G16819=1,$F16819&gt;='Working Hours'!$C$8,$F16819&lt;'Working Hours'!$C$9),1,0))</f>
        <v/>
      </c>
    </row>
    <row r="16820">
      <c r="A16820" s="11" t="n"/>
      <c r="B16820" s="11" t="n"/>
      <c r="C16820" s="11" t="n"/>
      <c r="E16820" s="12">
        <f>IF($A16820="","",IF(ISNUMBER($A16820),$A16820,IFERROR(DATEVALUE($A16820),"")))</f>
        <v/>
      </c>
      <c r="F16820" s="12">
        <f>IF($B16820="","",IF(ISNUMBER($B16820),HOUR($B16820)*2+MINUTE($B16820)/30,IFERROR(VALUE(LEFT($B16820,FIND(":",$B16820)-1))*2+VALUE(MID($B16820,FIND(":",$B16820)+1,2))/30,"")))</f>
        <v/>
      </c>
      <c r="G16820" s="12">
        <f>IF($E16820="","",IF(WEEKDAY($E16820,2)&lt;6,1,0))</f>
        <v/>
      </c>
      <c r="H16820" s="12">
        <f>IF(OR($E16820="",$F16820=""),"",IF(AND($G16820=1,$F16820&gt;='Working Hours'!$C$8,$F16820&lt;'Working Hours'!$C$9),1,0))</f>
        <v/>
      </c>
    </row>
    <row r="16821">
      <c r="A16821" s="11" t="n"/>
      <c r="B16821" s="11" t="n"/>
      <c r="C16821" s="11" t="n"/>
      <c r="E16821" s="12">
        <f>IF($A16821="","",IF(ISNUMBER($A16821),$A16821,IFERROR(DATEVALUE($A16821),"")))</f>
        <v/>
      </c>
      <c r="F16821" s="12">
        <f>IF($B16821="","",IF(ISNUMBER($B16821),HOUR($B16821)*2+MINUTE($B16821)/30,IFERROR(VALUE(LEFT($B16821,FIND(":",$B16821)-1))*2+VALUE(MID($B16821,FIND(":",$B16821)+1,2))/30,"")))</f>
        <v/>
      </c>
      <c r="G16821" s="12">
        <f>IF($E16821="","",IF(WEEKDAY($E16821,2)&lt;6,1,0))</f>
        <v/>
      </c>
      <c r="H16821" s="12">
        <f>IF(OR($E16821="",$F16821=""),"",IF(AND($G16821=1,$F16821&gt;='Working Hours'!$C$8,$F16821&lt;'Working Hours'!$C$9),1,0))</f>
        <v/>
      </c>
    </row>
    <row r="16822">
      <c r="A16822" s="11" t="n"/>
      <c r="B16822" s="11" t="n"/>
      <c r="C16822" s="11" t="n"/>
      <c r="E16822" s="12">
        <f>IF($A16822="","",IF(ISNUMBER($A16822),$A16822,IFERROR(DATEVALUE($A16822),"")))</f>
        <v/>
      </c>
      <c r="F16822" s="12">
        <f>IF($B16822="","",IF(ISNUMBER($B16822),HOUR($B16822)*2+MINUTE($B16822)/30,IFERROR(VALUE(LEFT($B16822,FIND(":",$B16822)-1))*2+VALUE(MID($B16822,FIND(":",$B16822)+1,2))/30,"")))</f>
        <v/>
      </c>
      <c r="G16822" s="12">
        <f>IF($E16822="","",IF(WEEKDAY($E16822,2)&lt;6,1,0))</f>
        <v/>
      </c>
      <c r="H16822" s="12">
        <f>IF(OR($E16822="",$F16822=""),"",IF(AND($G16822=1,$F16822&gt;='Working Hours'!$C$8,$F16822&lt;'Working Hours'!$C$9),1,0))</f>
        <v/>
      </c>
    </row>
    <row r="16823">
      <c r="A16823" s="11" t="n"/>
      <c r="B16823" s="11" t="n"/>
      <c r="C16823" s="11" t="n"/>
      <c r="E16823" s="12">
        <f>IF($A16823="","",IF(ISNUMBER($A16823),$A16823,IFERROR(DATEVALUE($A16823),"")))</f>
        <v/>
      </c>
      <c r="F16823" s="12">
        <f>IF($B16823="","",IF(ISNUMBER($B16823),HOUR($B16823)*2+MINUTE($B16823)/30,IFERROR(VALUE(LEFT($B16823,FIND(":",$B16823)-1))*2+VALUE(MID($B16823,FIND(":",$B16823)+1,2))/30,"")))</f>
        <v/>
      </c>
      <c r="G16823" s="12">
        <f>IF($E16823="","",IF(WEEKDAY($E16823,2)&lt;6,1,0))</f>
        <v/>
      </c>
      <c r="H16823" s="12">
        <f>IF(OR($E16823="",$F16823=""),"",IF(AND($G16823=1,$F16823&gt;='Working Hours'!$C$8,$F16823&lt;'Working Hours'!$C$9),1,0))</f>
        <v/>
      </c>
    </row>
    <row r="16824">
      <c r="A16824" s="11" t="n"/>
      <c r="B16824" s="11" t="n"/>
      <c r="C16824" s="11" t="n"/>
      <c r="E16824" s="12">
        <f>IF($A16824="","",IF(ISNUMBER($A16824),$A16824,IFERROR(DATEVALUE($A16824),"")))</f>
        <v/>
      </c>
      <c r="F16824" s="12">
        <f>IF($B16824="","",IF(ISNUMBER($B16824),HOUR($B16824)*2+MINUTE($B16824)/30,IFERROR(VALUE(LEFT($B16824,FIND(":",$B16824)-1))*2+VALUE(MID($B16824,FIND(":",$B16824)+1,2))/30,"")))</f>
        <v/>
      </c>
      <c r="G16824" s="12">
        <f>IF($E16824="","",IF(WEEKDAY($E16824,2)&lt;6,1,0))</f>
        <v/>
      </c>
      <c r="H16824" s="12">
        <f>IF(OR($E16824="",$F16824=""),"",IF(AND($G16824=1,$F16824&gt;='Working Hours'!$C$8,$F16824&lt;'Working Hours'!$C$9),1,0))</f>
        <v/>
      </c>
    </row>
    <row r="16825">
      <c r="A16825" s="11" t="n"/>
      <c r="B16825" s="11" t="n"/>
      <c r="C16825" s="11" t="n"/>
      <c r="E16825" s="12">
        <f>IF($A16825="","",IF(ISNUMBER($A16825),$A16825,IFERROR(DATEVALUE($A16825),"")))</f>
        <v/>
      </c>
      <c r="F16825" s="12">
        <f>IF($B16825="","",IF(ISNUMBER($B16825),HOUR($B16825)*2+MINUTE($B16825)/30,IFERROR(VALUE(LEFT($B16825,FIND(":",$B16825)-1))*2+VALUE(MID($B16825,FIND(":",$B16825)+1,2))/30,"")))</f>
        <v/>
      </c>
      <c r="G16825" s="12">
        <f>IF($E16825="","",IF(WEEKDAY($E16825,2)&lt;6,1,0))</f>
        <v/>
      </c>
      <c r="H16825" s="12">
        <f>IF(OR($E16825="",$F16825=""),"",IF(AND($G16825=1,$F16825&gt;='Working Hours'!$C$8,$F16825&lt;'Working Hours'!$C$9),1,0))</f>
        <v/>
      </c>
    </row>
    <row r="16826">
      <c r="A16826" s="11" t="n"/>
      <c r="B16826" s="11" t="n"/>
      <c r="C16826" s="11" t="n"/>
      <c r="E16826" s="12">
        <f>IF($A16826="","",IF(ISNUMBER($A16826),$A16826,IFERROR(DATEVALUE($A16826),"")))</f>
        <v/>
      </c>
      <c r="F16826" s="12">
        <f>IF($B16826="","",IF(ISNUMBER($B16826),HOUR($B16826)*2+MINUTE($B16826)/30,IFERROR(VALUE(LEFT($B16826,FIND(":",$B16826)-1))*2+VALUE(MID($B16826,FIND(":",$B16826)+1,2))/30,"")))</f>
        <v/>
      </c>
      <c r="G16826" s="12">
        <f>IF($E16826="","",IF(WEEKDAY($E16826,2)&lt;6,1,0))</f>
        <v/>
      </c>
      <c r="H16826" s="12">
        <f>IF(OR($E16826="",$F16826=""),"",IF(AND($G16826=1,$F16826&gt;='Working Hours'!$C$8,$F16826&lt;'Working Hours'!$C$9),1,0))</f>
        <v/>
      </c>
    </row>
    <row r="16827">
      <c r="A16827" s="11" t="n"/>
      <c r="B16827" s="11" t="n"/>
      <c r="C16827" s="11" t="n"/>
      <c r="E16827" s="12">
        <f>IF($A16827="","",IF(ISNUMBER($A16827),$A16827,IFERROR(DATEVALUE($A16827),"")))</f>
        <v/>
      </c>
      <c r="F16827" s="12">
        <f>IF($B16827="","",IF(ISNUMBER($B16827),HOUR($B16827)*2+MINUTE($B16827)/30,IFERROR(VALUE(LEFT($B16827,FIND(":",$B16827)-1))*2+VALUE(MID($B16827,FIND(":",$B16827)+1,2))/30,"")))</f>
        <v/>
      </c>
      <c r="G16827" s="12">
        <f>IF($E16827="","",IF(WEEKDAY($E16827,2)&lt;6,1,0))</f>
        <v/>
      </c>
      <c r="H16827" s="12">
        <f>IF(OR($E16827="",$F16827=""),"",IF(AND($G16827=1,$F16827&gt;='Working Hours'!$C$8,$F16827&lt;'Working Hours'!$C$9),1,0))</f>
        <v/>
      </c>
    </row>
    <row r="16828">
      <c r="A16828" s="11" t="n"/>
      <c r="B16828" s="11" t="n"/>
      <c r="C16828" s="11" t="n"/>
      <c r="E16828" s="12">
        <f>IF($A16828="","",IF(ISNUMBER($A16828),$A16828,IFERROR(DATEVALUE($A16828),"")))</f>
        <v/>
      </c>
      <c r="F16828" s="12">
        <f>IF($B16828="","",IF(ISNUMBER($B16828),HOUR($B16828)*2+MINUTE($B16828)/30,IFERROR(VALUE(LEFT($B16828,FIND(":",$B16828)-1))*2+VALUE(MID($B16828,FIND(":",$B16828)+1,2))/30,"")))</f>
        <v/>
      </c>
      <c r="G16828" s="12">
        <f>IF($E16828="","",IF(WEEKDAY($E16828,2)&lt;6,1,0))</f>
        <v/>
      </c>
      <c r="H16828" s="12">
        <f>IF(OR($E16828="",$F16828=""),"",IF(AND($G16828=1,$F16828&gt;='Working Hours'!$C$8,$F16828&lt;'Working Hours'!$C$9),1,0))</f>
        <v/>
      </c>
    </row>
    <row r="16829">
      <c r="A16829" s="11" t="n"/>
      <c r="B16829" s="11" t="n"/>
      <c r="C16829" s="11" t="n"/>
      <c r="E16829" s="12">
        <f>IF($A16829="","",IF(ISNUMBER($A16829),$A16829,IFERROR(DATEVALUE($A16829),"")))</f>
        <v/>
      </c>
      <c r="F16829" s="12">
        <f>IF($B16829="","",IF(ISNUMBER($B16829),HOUR($B16829)*2+MINUTE($B16829)/30,IFERROR(VALUE(LEFT($B16829,FIND(":",$B16829)-1))*2+VALUE(MID($B16829,FIND(":",$B16829)+1,2))/30,"")))</f>
        <v/>
      </c>
      <c r="G16829" s="12">
        <f>IF($E16829="","",IF(WEEKDAY($E16829,2)&lt;6,1,0))</f>
        <v/>
      </c>
      <c r="H16829" s="12">
        <f>IF(OR($E16829="",$F16829=""),"",IF(AND($G16829=1,$F16829&gt;='Working Hours'!$C$8,$F16829&lt;'Working Hours'!$C$9),1,0))</f>
        <v/>
      </c>
    </row>
    <row r="16830">
      <c r="A16830" s="11" t="n"/>
      <c r="B16830" s="11" t="n"/>
      <c r="C16830" s="11" t="n"/>
      <c r="E16830" s="12">
        <f>IF($A16830="","",IF(ISNUMBER($A16830),$A16830,IFERROR(DATEVALUE($A16830),"")))</f>
        <v/>
      </c>
      <c r="F16830" s="12">
        <f>IF($B16830="","",IF(ISNUMBER($B16830),HOUR($B16830)*2+MINUTE($B16830)/30,IFERROR(VALUE(LEFT($B16830,FIND(":",$B16830)-1))*2+VALUE(MID($B16830,FIND(":",$B16830)+1,2))/30,"")))</f>
        <v/>
      </c>
      <c r="G16830" s="12">
        <f>IF($E16830="","",IF(WEEKDAY($E16830,2)&lt;6,1,0))</f>
        <v/>
      </c>
      <c r="H16830" s="12">
        <f>IF(OR($E16830="",$F16830=""),"",IF(AND($G16830=1,$F16830&gt;='Working Hours'!$C$8,$F16830&lt;'Working Hours'!$C$9),1,0))</f>
        <v/>
      </c>
    </row>
    <row r="16831">
      <c r="A16831" s="11" t="n"/>
      <c r="B16831" s="11" t="n"/>
      <c r="C16831" s="11" t="n"/>
      <c r="E16831" s="12">
        <f>IF($A16831="","",IF(ISNUMBER($A16831),$A16831,IFERROR(DATEVALUE($A16831),"")))</f>
        <v/>
      </c>
      <c r="F16831" s="12">
        <f>IF($B16831="","",IF(ISNUMBER($B16831),HOUR($B16831)*2+MINUTE($B16831)/30,IFERROR(VALUE(LEFT($B16831,FIND(":",$B16831)-1))*2+VALUE(MID($B16831,FIND(":",$B16831)+1,2))/30,"")))</f>
        <v/>
      </c>
      <c r="G16831" s="12">
        <f>IF($E16831="","",IF(WEEKDAY($E16831,2)&lt;6,1,0))</f>
        <v/>
      </c>
      <c r="H16831" s="12">
        <f>IF(OR($E16831="",$F16831=""),"",IF(AND($G16831=1,$F16831&gt;='Working Hours'!$C$8,$F16831&lt;'Working Hours'!$C$9),1,0))</f>
        <v/>
      </c>
    </row>
    <row r="16832">
      <c r="A16832" s="11" t="n"/>
      <c r="B16832" s="11" t="n"/>
      <c r="C16832" s="11" t="n"/>
      <c r="E16832" s="12">
        <f>IF($A16832="","",IF(ISNUMBER($A16832),$A16832,IFERROR(DATEVALUE($A16832),"")))</f>
        <v/>
      </c>
      <c r="F16832" s="12">
        <f>IF($B16832="","",IF(ISNUMBER($B16832),HOUR($B16832)*2+MINUTE($B16832)/30,IFERROR(VALUE(LEFT($B16832,FIND(":",$B16832)-1))*2+VALUE(MID($B16832,FIND(":",$B16832)+1,2))/30,"")))</f>
        <v/>
      </c>
      <c r="G16832" s="12">
        <f>IF($E16832="","",IF(WEEKDAY($E16832,2)&lt;6,1,0))</f>
        <v/>
      </c>
      <c r="H16832" s="12">
        <f>IF(OR($E16832="",$F16832=""),"",IF(AND($G16832=1,$F16832&gt;='Working Hours'!$C$8,$F16832&lt;'Working Hours'!$C$9),1,0))</f>
        <v/>
      </c>
    </row>
    <row r="16833">
      <c r="A16833" s="11" t="n"/>
      <c r="B16833" s="11" t="n"/>
      <c r="C16833" s="11" t="n"/>
      <c r="E16833" s="12">
        <f>IF($A16833="","",IF(ISNUMBER($A16833),$A16833,IFERROR(DATEVALUE($A16833),"")))</f>
        <v/>
      </c>
      <c r="F16833" s="12">
        <f>IF($B16833="","",IF(ISNUMBER($B16833),HOUR($B16833)*2+MINUTE($B16833)/30,IFERROR(VALUE(LEFT($B16833,FIND(":",$B16833)-1))*2+VALUE(MID($B16833,FIND(":",$B16833)+1,2))/30,"")))</f>
        <v/>
      </c>
      <c r="G16833" s="12">
        <f>IF($E16833="","",IF(WEEKDAY($E16833,2)&lt;6,1,0))</f>
        <v/>
      </c>
      <c r="H16833" s="12">
        <f>IF(OR($E16833="",$F16833=""),"",IF(AND($G16833=1,$F16833&gt;='Working Hours'!$C$8,$F16833&lt;'Working Hours'!$C$9),1,0))</f>
        <v/>
      </c>
    </row>
    <row r="16834">
      <c r="A16834" s="11" t="n"/>
      <c r="B16834" s="11" t="n"/>
      <c r="C16834" s="11" t="n"/>
      <c r="E16834" s="12">
        <f>IF($A16834="","",IF(ISNUMBER($A16834),$A16834,IFERROR(DATEVALUE($A16834),"")))</f>
        <v/>
      </c>
      <c r="F16834" s="12">
        <f>IF($B16834="","",IF(ISNUMBER($B16834),HOUR($B16834)*2+MINUTE($B16834)/30,IFERROR(VALUE(LEFT($B16834,FIND(":",$B16834)-1))*2+VALUE(MID($B16834,FIND(":",$B16834)+1,2))/30,"")))</f>
        <v/>
      </c>
      <c r="G16834" s="12">
        <f>IF($E16834="","",IF(WEEKDAY($E16834,2)&lt;6,1,0))</f>
        <v/>
      </c>
      <c r="H16834" s="12">
        <f>IF(OR($E16834="",$F16834=""),"",IF(AND($G16834=1,$F16834&gt;='Working Hours'!$C$8,$F16834&lt;'Working Hours'!$C$9),1,0))</f>
        <v/>
      </c>
    </row>
    <row r="16835">
      <c r="A16835" s="11" t="n"/>
      <c r="B16835" s="11" t="n"/>
      <c r="C16835" s="11" t="n"/>
      <c r="E16835" s="12">
        <f>IF($A16835="","",IF(ISNUMBER($A16835),$A16835,IFERROR(DATEVALUE($A16835),"")))</f>
        <v/>
      </c>
      <c r="F16835" s="12">
        <f>IF($B16835="","",IF(ISNUMBER($B16835),HOUR($B16835)*2+MINUTE($B16835)/30,IFERROR(VALUE(LEFT($B16835,FIND(":",$B16835)-1))*2+VALUE(MID($B16835,FIND(":",$B16835)+1,2))/30,"")))</f>
        <v/>
      </c>
      <c r="G16835" s="12">
        <f>IF($E16835="","",IF(WEEKDAY($E16835,2)&lt;6,1,0))</f>
        <v/>
      </c>
      <c r="H16835" s="12">
        <f>IF(OR($E16835="",$F16835=""),"",IF(AND($G16835=1,$F16835&gt;='Working Hours'!$C$8,$F16835&lt;'Working Hours'!$C$9),1,0))</f>
        <v/>
      </c>
    </row>
    <row r="16836">
      <c r="A16836" s="11" t="n"/>
      <c r="B16836" s="11" t="n"/>
      <c r="C16836" s="11" t="n"/>
      <c r="E16836" s="12">
        <f>IF($A16836="","",IF(ISNUMBER($A16836),$A16836,IFERROR(DATEVALUE($A16836),"")))</f>
        <v/>
      </c>
      <c r="F16836" s="12">
        <f>IF($B16836="","",IF(ISNUMBER($B16836),HOUR($B16836)*2+MINUTE($B16836)/30,IFERROR(VALUE(LEFT($B16836,FIND(":",$B16836)-1))*2+VALUE(MID($B16836,FIND(":",$B16836)+1,2))/30,"")))</f>
        <v/>
      </c>
      <c r="G16836" s="12">
        <f>IF($E16836="","",IF(WEEKDAY($E16836,2)&lt;6,1,0))</f>
        <v/>
      </c>
      <c r="H16836" s="12">
        <f>IF(OR($E16836="",$F16836=""),"",IF(AND($G16836=1,$F16836&gt;='Working Hours'!$C$8,$F16836&lt;'Working Hours'!$C$9),1,0))</f>
        <v/>
      </c>
    </row>
    <row r="16837">
      <c r="A16837" s="11" t="n"/>
      <c r="B16837" s="11" t="n"/>
      <c r="C16837" s="11" t="n"/>
      <c r="E16837" s="12">
        <f>IF($A16837="","",IF(ISNUMBER($A16837),$A16837,IFERROR(DATEVALUE($A16837),"")))</f>
        <v/>
      </c>
      <c r="F16837" s="12">
        <f>IF($B16837="","",IF(ISNUMBER($B16837),HOUR($B16837)*2+MINUTE($B16837)/30,IFERROR(VALUE(LEFT($B16837,FIND(":",$B16837)-1))*2+VALUE(MID($B16837,FIND(":",$B16837)+1,2))/30,"")))</f>
        <v/>
      </c>
      <c r="G16837" s="12">
        <f>IF($E16837="","",IF(WEEKDAY($E16837,2)&lt;6,1,0))</f>
        <v/>
      </c>
      <c r="H16837" s="12">
        <f>IF(OR($E16837="",$F16837=""),"",IF(AND($G16837=1,$F16837&gt;='Working Hours'!$C$8,$F16837&lt;'Working Hours'!$C$9),1,0))</f>
        <v/>
      </c>
    </row>
    <row r="16838">
      <c r="A16838" s="11" t="n"/>
      <c r="B16838" s="11" t="n"/>
      <c r="C16838" s="11" t="n"/>
      <c r="E16838" s="12">
        <f>IF($A16838="","",IF(ISNUMBER($A16838),$A16838,IFERROR(DATEVALUE($A16838),"")))</f>
        <v/>
      </c>
      <c r="F16838" s="12">
        <f>IF($B16838="","",IF(ISNUMBER($B16838),HOUR($B16838)*2+MINUTE($B16838)/30,IFERROR(VALUE(LEFT($B16838,FIND(":",$B16838)-1))*2+VALUE(MID($B16838,FIND(":",$B16838)+1,2))/30,"")))</f>
        <v/>
      </c>
      <c r="G16838" s="12">
        <f>IF($E16838="","",IF(WEEKDAY($E16838,2)&lt;6,1,0))</f>
        <v/>
      </c>
      <c r="H16838" s="12">
        <f>IF(OR($E16838="",$F16838=""),"",IF(AND($G16838=1,$F16838&gt;='Working Hours'!$C$8,$F16838&lt;'Working Hours'!$C$9),1,0))</f>
        <v/>
      </c>
    </row>
    <row r="16839">
      <c r="A16839" s="11" t="n"/>
      <c r="B16839" s="11" t="n"/>
      <c r="C16839" s="11" t="n"/>
      <c r="E16839" s="12">
        <f>IF($A16839="","",IF(ISNUMBER($A16839),$A16839,IFERROR(DATEVALUE($A16839),"")))</f>
        <v/>
      </c>
      <c r="F16839" s="12">
        <f>IF($B16839="","",IF(ISNUMBER($B16839),HOUR($B16839)*2+MINUTE($B16839)/30,IFERROR(VALUE(LEFT($B16839,FIND(":",$B16839)-1))*2+VALUE(MID($B16839,FIND(":",$B16839)+1,2))/30,"")))</f>
        <v/>
      </c>
      <c r="G16839" s="12">
        <f>IF($E16839="","",IF(WEEKDAY($E16839,2)&lt;6,1,0))</f>
        <v/>
      </c>
      <c r="H16839" s="12">
        <f>IF(OR($E16839="",$F16839=""),"",IF(AND($G16839=1,$F16839&gt;='Working Hours'!$C$8,$F16839&lt;'Working Hours'!$C$9),1,0))</f>
        <v/>
      </c>
    </row>
    <row r="16840">
      <c r="A16840" s="11" t="n"/>
      <c r="B16840" s="11" t="n"/>
      <c r="C16840" s="11" t="n"/>
      <c r="E16840" s="12">
        <f>IF($A16840="","",IF(ISNUMBER($A16840),$A16840,IFERROR(DATEVALUE($A16840),"")))</f>
        <v/>
      </c>
      <c r="F16840" s="12">
        <f>IF($B16840="","",IF(ISNUMBER($B16840),HOUR($B16840)*2+MINUTE($B16840)/30,IFERROR(VALUE(LEFT($B16840,FIND(":",$B16840)-1))*2+VALUE(MID($B16840,FIND(":",$B16840)+1,2))/30,"")))</f>
        <v/>
      </c>
      <c r="G16840" s="12">
        <f>IF($E16840="","",IF(WEEKDAY($E16840,2)&lt;6,1,0))</f>
        <v/>
      </c>
      <c r="H16840" s="12">
        <f>IF(OR($E16840="",$F16840=""),"",IF(AND($G16840=1,$F16840&gt;='Working Hours'!$C$8,$F16840&lt;'Working Hours'!$C$9),1,0))</f>
        <v/>
      </c>
    </row>
    <row r="16841">
      <c r="A16841" s="11" t="n"/>
      <c r="B16841" s="11" t="n"/>
      <c r="C16841" s="11" t="n"/>
      <c r="E16841" s="12">
        <f>IF($A16841="","",IF(ISNUMBER($A16841),$A16841,IFERROR(DATEVALUE($A16841),"")))</f>
        <v/>
      </c>
      <c r="F16841" s="12">
        <f>IF($B16841="","",IF(ISNUMBER($B16841),HOUR($B16841)*2+MINUTE($B16841)/30,IFERROR(VALUE(LEFT($B16841,FIND(":",$B16841)-1))*2+VALUE(MID($B16841,FIND(":",$B16841)+1,2))/30,"")))</f>
        <v/>
      </c>
      <c r="G16841" s="12">
        <f>IF($E16841="","",IF(WEEKDAY($E16841,2)&lt;6,1,0))</f>
        <v/>
      </c>
      <c r="H16841" s="12">
        <f>IF(OR($E16841="",$F16841=""),"",IF(AND($G16841=1,$F16841&gt;='Working Hours'!$C$8,$F16841&lt;'Working Hours'!$C$9),1,0))</f>
        <v/>
      </c>
    </row>
    <row r="16842">
      <c r="A16842" s="11" t="n"/>
      <c r="B16842" s="11" t="n"/>
      <c r="C16842" s="11" t="n"/>
      <c r="E16842" s="12">
        <f>IF($A16842="","",IF(ISNUMBER($A16842),$A16842,IFERROR(DATEVALUE($A16842),"")))</f>
        <v/>
      </c>
      <c r="F16842" s="12">
        <f>IF($B16842="","",IF(ISNUMBER($B16842),HOUR($B16842)*2+MINUTE($B16842)/30,IFERROR(VALUE(LEFT($B16842,FIND(":",$B16842)-1))*2+VALUE(MID($B16842,FIND(":",$B16842)+1,2))/30,"")))</f>
        <v/>
      </c>
      <c r="G16842" s="12">
        <f>IF($E16842="","",IF(WEEKDAY($E16842,2)&lt;6,1,0))</f>
        <v/>
      </c>
      <c r="H16842" s="12">
        <f>IF(OR($E16842="",$F16842=""),"",IF(AND($G16842=1,$F16842&gt;='Working Hours'!$C$8,$F16842&lt;'Working Hours'!$C$9),1,0))</f>
        <v/>
      </c>
    </row>
    <row r="16843">
      <c r="A16843" s="11" t="n"/>
      <c r="B16843" s="11" t="n"/>
      <c r="C16843" s="11" t="n"/>
      <c r="E16843" s="12">
        <f>IF($A16843="","",IF(ISNUMBER($A16843),$A16843,IFERROR(DATEVALUE($A16843),"")))</f>
        <v/>
      </c>
      <c r="F16843" s="12">
        <f>IF($B16843="","",IF(ISNUMBER($B16843),HOUR($B16843)*2+MINUTE($B16843)/30,IFERROR(VALUE(LEFT($B16843,FIND(":",$B16843)-1))*2+VALUE(MID($B16843,FIND(":",$B16843)+1,2))/30,"")))</f>
        <v/>
      </c>
      <c r="G16843" s="12">
        <f>IF($E16843="","",IF(WEEKDAY($E16843,2)&lt;6,1,0))</f>
        <v/>
      </c>
      <c r="H16843" s="12">
        <f>IF(OR($E16843="",$F16843=""),"",IF(AND($G16843=1,$F16843&gt;='Working Hours'!$C$8,$F16843&lt;'Working Hours'!$C$9),1,0))</f>
        <v/>
      </c>
    </row>
    <row r="16844">
      <c r="A16844" s="11" t="n"/>
      <c r="B16844" s="11" t="n"/>
      <c r="C16844" s="11" t="n"/>
      <c r="E16844" s="12">
        <f>IF($A16844="","",IF(ISNUMBER($A16844),$A16844,IFERROR(DATEVALUE($A16844),"")))</f>
        <v/>
      </c>
      <c r="F16844" s="12">
        <f>IF($B16844="","",IF(ISNUMBER($B16844),HOUR($B16844)*2+MINUTE($B16844)/30,IFERROR(VALUE(LEFT($B16844,FIND(":",$B16844)-1))*2+VALUE(MID($B16844,FIND(":",$B16844)+1,2))/30,"")))</f>
        <v/>
      </c>
      <c r="G16844" s="12">
        <f>IF($E16844="","",IF(WEEKDAY($E16844,2)&lt;6,1,0))</f>
        <v/>
      </c>
      <c r="H16844" s="12">
        <f>IF(OR($E16844="",$F16844=""),"",IF(AND($G16844=1,$F16844&gt;='Working Hours'!$C$8,$F16844&lt;'Working Hours'!$C$9),1,0))</f>
        <v/>
      </c>
    </row>
    <row r="16845">
      <c r="A16845" s="11" t="n"/>
      <c r="B16845" s="11" t="n"/>
      <c r="C16845" s="11" t="n"/>
      <c r="E16845" s="12">
        <f>IF($A16845="","",IF(ISNUMBER($A16845),$A16845,IFERROR(DATEVALUE($A16845),"")))</f>
        <v/>
      </c>
      <c r="F16845" s="12">
        <f>IF($B16845="","",IF(ISNUMBER($B16845),HOUR($B16845)*2+MINUTE($B16845)/30,IFERROR(VALUE(LEFT($B16845,FIND(":",$B16845)-1))*2+VALUE(MID($B16845,FIND(":",$B16845)+1,2))/30,"")))</f>
        <v/>
      </c>
      <c r="G16845" s="12">
        <f>IF($E16845="","",IF(WEEKDAY($E16845,2)&lt;6,1,0))</f>
        <v/>
      </c>
      <c r="H16845" s="12">
        <f>IF(OR($E16845="",$F16845=""),"",IF(AND($G16845=1,$F16845&gt;='Working Hours'!$C$8,$F16845&lt;'Working Hours'!$C$9),1,0))</f>
        <v/>
      </c>
    </row>
    <row r="16846">
      <c r="A16846" s="11" t="n"/>
      <c r="B16846" s="11" t="n"/>
      <c r="C16846" s="11" t="n"/>
      <c r="E16846" s="12">
        <f>IF($A16846="","",IF(ISNUMBER($A16846),$A16846,IFERROR(DATEVALUE($A16846),"")))</f>
        <v/>
      </c>
      <c r="F16846" s="12">
        <f>IF($B16846="","",IF(ISNUMBER($B16846),HOUR($B16846)*2+MINUTE($B16846)/30,IFERROR(VALUE(LEFT($B16846,FIND(":",$B16846)-1))*2+VALUE(MID($B16846,FIND(":",$B16846)+1,2))/30,"")))</f>
        <v/>
      </c>
      <c r="G16846" s="12">
        <f>IF($E16846="","",IF(WEEKDAY($E16846,2)&lt;6,1,0))</f>
        <v/>
      </c>
      <c r="H16846" s="12">
        <f>IF(OR($E16846="",$F16846=""),"",IF(AND($G16846=1,$F16846&gt;='Working Hours'!$C$8,$F16846&lt;'Working Hours'!$C$9),1,0))</f>
        <v/>
      </c>
    </row>
    <row r="16847">
      <c r="A16847" s="11" t="n"/>
      <c r="B16847" s="11" t="n"/>
      <c r="C16847" s="11" t="n"/>
      <c r="E16847" s="12">
        <f>IF($A16847="","",IF(ISNUMBER($A16847),$A16847,IFERROR(DATEVALUE($A16847),"")))</f>
        <v/>
      </c>
      <c r="F16847" s="12">
        <f>IF($B16847="","",IF(ISNUMBER($B16847),HOUR($B16847)*2+MINUTE($B16847)/30,IFERROR(VALUE(LEFT($B16847,FIND(":",$B16847)-1))*2+VALUE(MID($B16847,FIND(":",$B16847)+1,2))/30,"")))</f>
        <v/>
      </c>
      <c r="G16847" s="12">
        <f>IF($E16847="","",IF(WEEKDAY($E16847,2)&lt;6,1,0))</f>
        <v/>
      </c>
      <c r="H16847" s="12">
        <f>IF(OR($E16847="",$F16847=""),"",IF(AND($G16847=1,$F16847&gt;='Working Hours'!$C$8,$F16847&lt;'Working Hours'!$C$9),1,0))</f>
        <v/>
      </c>
    </row>
    <row r="16848">
      <c r="A16848" s="11" t="n"/>
      <c r="B16848" s="11" t="n"/>
      <c r="C16848" s="11" t="n"/>
      <c r="E16848" s="12">
        <f>IF($A16848="","",IF(ISNUMBER($A16848),$A16848,IFERROR(DATEVALUE($A16848),"")))</f>
        <v/>
      </c>
      <c r="F16848" s="12">
        <f>IF($B16848="","",IF(ISNUMBER($B16848),HOUR($B16848)*2+MINUTE($B16848)/30,IFERROR(VALUE(LEFT($B16848,FIND(":",$B16848)-1))*2+VALUE(MID($B16848,FIND(":",$B16848)+1,2))/30,"")))</f>
        <v/>
      </c>
      <c r="G16848" s="12">
        <f>IF($E16848="","",IF(WEEKDAY($E16848,2)&lt;6,1,0))</f>
        <v/>
      </c>
      <c r="H16848" s="12">
        <f>IF(OR($E16848="",$F16848=""),"",IF(AND($G16848=1,$F16848&gt;='Working Hours'!$C$8,$F16848&lt;'Working Hours'!$C$9),1,0))</f>
        <v/>
      </c>
    </row>
    <row r="16849">
      <c r="A16849" s="11" t="n"/>
      <c r="B16849" s="11" t="n"/>
      <c r="C16849" s="11" t="n"/>
      <c r="E16849" s="12">
        <f>IF($A16849="","",IF(ISNUMBER($A16849),$A16849,IFERROR(DATEVALUE($A16849),"")))</f>
        <v/>
      </c>
      <c r="F16849" s="12">
        <f>IF($B16849="","",IF(ISNUMBER($B16849),HOUR($B16849)*2+MINUTE($B16849)/30,IFERROR(VALUE(LEFT($B16849,FIND(":",$B16849)-1))*2+VALUE(MID($B16849,FIND(":",$B16849)+1,2))/30,"")))</f>
        <v/>
      </c>
      <c r="G16849" s="12">
        <f>IF($E16849="","",IF(WEEKDAY($E16849,2)&lt;6,1,0))</f>
        <v/>
      </c>
      <c r="H16849" s="12">
        <f>IF(OR($E16849="",$F16849=""),"",IF(AND($G16849=1,$F16849&gt;='Working Hours'!$C$8,$F16849&lt;'Working Hours'!$C$9),1,0))</f>
        <v/>
      </c>
    </row>
    <row r="16850">
      <c r="A16850" s="11" t="n"/>
      <c r="B16850" s="11" t="n"/>
      <c r="C16850" s="11" t="n"/>
      <c r="E16850" s="12">
        <f>IF($A16850="","",IF(ISNUMBER($A16850),$A16850,IFERROR(DATEVALUE($A16850),"")))</f>
        <v/>
      </c>
      <c r="F16850" s="12">
        <f>IF($B16850="","",IF(ISNUMBER($B16850),HOUR($B16850)*2+MINUTE($B16850)/30,IFERROR(VALUE(LEFT($B16850,FIND(":",$B16850)-1))*2+VALUE(MID($B16850,FIND(":",$B16850)+1,2))/30,"")))</f>
        <v/>
      </c>
      <c r="G16850" s="12">
        <f>IF($E16850="","",IF(WEEKDAY($E16850,2)&lt;6,1,0))</f>
        <v/>
      </c>
      <c r="H16850" s="12">
        <f>IF(OR($E16850="",$F16850=""),"",IF(AND($G16850=1,$F16850&gt;='Working Hours'!$C$8,$F16850&lt;'Working Hours'!$C$9),1,0))</f>
        <v/>
      </c>
    </row>
    <row r="16851">
      <c r="A16851" s="11" t="n"/>
      <c r="B16851" s="11" t="n"/>
      <c r="C16851" s="11" t="n"/>
      <c r="E16851" s="12">
        <f>IF($A16851="","",IF(ISNUMBER($A16851),$A16851,IFERROR(DATEVALUE($A16851),"")))</f>
        <v/>
      </c>
      <c r="F16851" s="12">
        <f>IF($B16851="","",IF(ISNUMBER($B16851),HOUR($B16851)*2+MINUTE($B16851)/30,IFERROR(VALUE(LEFT($B16851,FIND(":",$B16851)-1))*2+VALUE(MID($B16851,FIND(":",$B16851)+1,2))/30,"")))</f>
        <v/>
      </c>
      <c r="G16851" s="12">
        <f>IF($E16851="","",IF(WEEKDAY($E16851,2)&lt;6,1,0))</f>
        <v/>
      </c>
      <c r="H16851" s="12">
        <f>IF(OR($E16851="",$F16851=""),"",IF(AND($G16851=1,$F16851&gt;='Working Hours'!$C$8,$F16851&lt;'Working Hours'!$C$9),1,0))</f>
        <v/>
      </c>
    </row>
    <row r="16852">
      <c r="A16852" s="11" t="n"/>
      <c r="B16852" s="11" t="n"/>
      <c r="C16852" s="11" t="n"/>
      <c r="E16852" s="12">
        <f>IF($A16852="","",IF(ISNUMBER($A16852),$A16852,IFERROR(DATEVALUE($A16852),"")))</f>
        <v/>
      </c>
      <c r="F16852" s="12">
        <f>IF($B16852="","",IF(ISNUMBER($B16852),HOUR($B16852)*2+MINUTE($B16852)/30,IFERROR(VALUE(LEFT($B16852,FIND(":",$B16852)-1))*2+VALUE(MID($B16852,FIND(":",$B16852)+1,2))/30,"")))</f>
        <v/>
      </c>
      <c r="G16852" s="12">
        <f>IF($E16852="","",IF(WEEKDAY($E16852,2)&lt;6,1,0))</f>
        <v/>
      </c>
      <c r="H16852" s="12">
        <f>IF(OR($E16852="",$F16852=""),"",IF(AND($G16852=1,$F16852&gt;='Working Hours'!$C$8,$F16852&lt;'Working Hours'!$C$9),1,0))</f>
        <v/>
      </c>
    </row>
    <row r="16853">
      <c r="A16853" s="11" t="n"/>
      <c r="B16853" s="11" t="n"/>
      <c r="C16853" s="11" t="n"/>
      <c r="E16853" s="12">
        <f>IF($A16853="","",IF(ISNUMBER($A16853),$A16853,IFERROR(DATEVALUE($A16853),"")))</f>
        <v/>
      </c>
      <c r="F16853" s="12">
        <f>IF($B16853="","",IF(ISNUMBER($B16853),HOUR($B16853)*2+MINUTE($B16853)/30,IFERROR(VALUE(LEFT($B16853,FIND(":",$B16853)-1))*2+VALUE(MID($B16853,FIND(":",$B16853)+1,2))/30,"")))</f>
        <v/>
      </c>
      <c r="G16853" s="12">
        <f>IF($E16853="","",IF(WEEKDAY($E16853,2)&lt;6,1,0))</f>
        <v/>
      </c>
      <c r="H16853" s="12">
        <f>IF(OR($E16853="",$F16853=""),"",IF(AND($G16853=1,$F16853&gt;='Working Hours'!$C$8,$F16853&lt;'Working Hours'!$C$9),1,0))</f>
        <v/>
      </c>
    </row>
    <row r="16854">
      <c r="A16854" s="11" t="n"/>
      <c r="B16854" s="11" t="n"/>
      <c r="C16854" s="11" t="n"/>
      <c r="E16854" s="12">
        <f>IF($A16854="","",IF(ISNUMBER($A16854),$A16854,IFERROR(DATEVALUE($A16854),"")))</f>
        <v/>
      </c>
      <c r="F16854" s="12">
        <f>IF($B16854="","",IF(ISNUMBER($B16854),HOUR($B16854)*2+MINUTE($B16854)/30,IFERROR(VALUE(LEFT($B16854,FIND(":",$B16854)-1))*2+VALUE(MID($B16854,FIND(":",$B16854)+1,2))/30,"")))</f>
        <v/>
      </c>
      <c r="G16854" s="12">
        <f>IF($E16854="","",IF(WEEKDAY($E16854,2)&lt;6,1,0))</f>
        <v/>
      </c>
      <c r="H16854" s="12">
        <f>IF(OR($E16854="",$F16854=""),"",IF(AND($G16854=1,$F16854&gt;='Working Hours'!$C$8,$F16854&lt;'Working Hours'!$C$9),1,0))</f>
        <v/>
      </c>
    </row>
    <row r="16855">
      <c r="A16855" s="11" t="n"/>
      <c r="B16855" s="11" t="n"/>
      <c r="C16855" s="11" t="n"/>
      <c r="E16855" s="12">
        <f>IF($A16855="","",IF(ISNUMBER($A16855),$A16855,IFERROR(DATEVALUE($A16855),"")))</f>
        <v/>
      </c>
      <c r="F16855" s="12">
        <f>IF($B16855="","",IF(ISNUMBER($B16855),HOUR($B16855)*2+MINUTE($B16855)/30,IFERROR(VALUE(LEFT($B16855,FIND(":",$B16855)-1))*2+VALUE(MID($B16855,FIND(":",$B16855)+1,2))/30,"")))</f>
        <v/>
      </c>
      <c r="G16855" s="12">
        <f>IF($E16855="","",IF(WEEKDAY($E16855,2)&lt;6,1,0))</f>
        <v/>
      </c>
      <c r="H16855" s="12">
        <f>IF(OR($E16855="",$F16855=""),"",IF(AND($G16855=1,$F16855&gt;='Working Hours'!$C$8,$F16855&lt;'Working Hours'!$C$9),1,0))</f>
        <v/>
      </c>
    </row>
    <row r="16856">
      <c r="A16856" s="11" t="n"/>
      <c r="B16856" s="11" t="n"/>
      <c r="C16856" s="11" t="n"/>
      <c r="E16856" s="12">
        <f>IF($A16856="","",IF(ISNUMBER($A16856),$A16856,IFERROR(DATEVALUE($A16856),"")))</f>
        <v/>
      </c>
      <c r="F16856" s="12">
        <f>IF($B16856="","",IF(ISNUMBER($B16856),HOUR($B16856)*2+MINUTE($B16856)/30,IFERROR(VALUE(LEFT($B16856,FIND(":",$B16856)-1))*2+VALUE(MID($B16856,FIND(":",$B16856)+1,2))/30,"")))</f>
        <v/>
      </c>
      <c r="G16856" s="12">
        <f>IF($E16856="","",IF(WEEKDAY($E16856,2)&lt;6,1,0))</f>
        <v/>
      </c>
      <c r="H16856" s="12">
        <f>IF(OR($E16856="",$F16856=""),"",IF(AND($G16856=1,$F16856&gt;='Working Hours'!$C$8,$F16856&lt;'Working Hours'!$C$9),1,0))</f>
        <v/>
      </c>
    </row>
    <row r="16857">
      <c r="A16857" s="11" t="n"/>
      <c r="B16857" s="11" t="n"/>
      <c r="C16857" s="11" t="n"/>
      <c r="E16857" s="12">
        <f>IF($A16857="","",IF(ISNUMBER($A16857),$A16857,IFERROR(DATEVALUE($A16857),"")))</f>
        <v/>
      </c>
      <c r="F16857" s="12">
        <f>IF($B16857="","",IF(ISNUMBER($B16857),HOUR($B16857)*2+MINUTE($B16857)/30,IFERROR(VALUE(LEFT($B16857,FIND(":",$B16857)-1))*2+VALUE(MID($B16857,FIND(":",$B16857)+1,2))/30,"")))</f>
        <v/>
      </c>
      <c r="G16857" s="12">
        <f>IF($E16857="","",IF(WEEKDAY($E16857,2)&lt;6,1,0))</f>
        <v/>
      </c>
      <c r="H16857" s="12">
        <f>IF(OR($E16857="",$F16857=""),"",IF(AND($G16857=1,$F16857&gt;='Working Hours'!$C$8,$F16857&lt;'Working Hours'!$C$9),1,0))</f>
        <v/>
      </c>
    </row>
    <row r="16858">
      <c r="A16858" s="11" t="n"/>
      <c r="B16858" s="11" t="n"/>
      <c r="C16858" s="11" t="n"/>
      <c r="E16858" s="12">
        <f>IF($A16858="","",IF(ISNUMBER($A16858),$A16858,IFERROR(DATEVALUE($A16858),"")))</f>
        <v/>
      </c>
      <c r="F16858" s="12">
        <f>IF($B16858="","",IF(ISNUMBER($B16858),HOUR($B16858)*2+MINUTE($B16858)/30,IFERROR(VALUE(LEFT($B16858,FIND(":",$B16858)-1))*2+VALUE(MID($B16858,FIND(":",$B16858)+1,2))/30,"")))</f>
        <v/>
      </c>
      <c r="G16858" s="12">
        <f>IF($E16858="","",IF(WEEKDAY($E16858,2)&lt;6,1,0))</f>
        <v/>
      </c>
      <c r="H16858" s="12">
        <f>IF(OR($E16858="",$F16858=""),"",IF(AND($G16858=1,$F16858&gt;='Working Hours'!$C$8,$F16858&lt;'Working Hours'!$C$9),1,0))</f>
        <v/>
      </c>
    </row>
    <row r="16859">
      <c r="A16859" s="11" t="n"/>
      <c r="B16859" s="11" t="n"/>
      <c r="C16859" s="11" t="n"/>
      <c r="E16859" s="12">
        <f>IF($A16859="","",IF(ISNUMBER($A16859),$A16859,IFERROR(DATEVALUE($A16859),"")))</f>
        <v/>
      </c>
      <c r="F16859" s="12">
        <f>IF($B16859="","",IF(ISNUMBER($B16859),HOUR($B16859)*2+MINUTE($B16859)/30,IFERROR(VALUE(LEFT($B16859,FIND(":",$B16859)-1))*2+VALUE(MID($B16859,FIND(":",$B16859)+1,2))/30,"")))</f>
        <v/>
      </c>
      <c r="G16859" s="12">
        <f>IF($E16859="","",IF(WEEKDAY($E16859,2)&lt;6,1,0))</f>
        <v/>
      </c>
      <c r="H16859" s="12">
        <f>IF(OR($E16859="",$F16859=""),"",IF(AND($G16859=1,$F16859&gt;='Working Hours'!$C$8,$F16859&lt;'Working Hours'!$C$9),1,0))</f>
        <v/>
      </c>
    </row>
    <row r="16860">
      <c r="A16860" s="11" t="n"/>
      <c r="B16860" s="11" t="n"/>
      <c r="C16860" s="11" t="n"/>
      <c r="E16860" s="12">
        <f>IF($A16860="","",IF(ISNUMBER($A16860),$A16860,IFERROR(DATEVALUE($A16860),"")))</f>
        <v/>
      </c>
      <c r="F16860" s="12">
        <f>IF($B16860="","",IF(ISNUMBER($B16860),HOUR($B16860)*2+MINUTE($B16860)/30,IFERROR(VALUE(LEFT($B16860,FIND(":",$B16860)-1))*2+VALUE(MID($B16860,FIND(":",$B16860)+1,2))/30,"")))</f>
        <v/>
      </c>
      <c r="G16860" s="12">
        <f>IF($E16860="","",IF(WEEKDAY($E16860,2)&lt;6,1,0))</f>
        <v/>
      </c>
      <c r="H16860" s="12">
        <f>IF(OR($E16860="",$F16860=""),"",IF(AND($G16860=1,$F16860&gt;='Working Hours'!$C$8,$F16860&lt;'Working Hours'!$C$9),1,0))</f>
        <v/>
      </c>
    </row>
    <row r="16861">
      <c r="A16861" s="11" t="n"/>
      <c r="B16861" s="11" t="n"/>
      <c r="C16861" s="11" t="n"/>
      <c r="E16861" s="12">
        <f>IF($A16861="","",IF(ISNUMBER($A16861),$A16861,IFERROR(DATEVALUE($A16861),"")))</f>
        <v/>
      </c>
      <c r="F16861" s="12">
        <f>IF($B16861="","",IF(ISNUMBER($B16861),HOUR($B16861)*2+MINUTE($B16861)/30,IFERROR(VALUE(LEFT($B16861,FIND(":",$B16861)-1))*2+VALUE(MID($B16861,FIND(":",$B16861)+1,2))/30,"")))</f>
        <v/>
      </c>
      <c r="G16861" s="12">
        <f>IF($E16861="","",IF(WEEKDAY($E16861,2)&lt;6,1,0))</f>
        <v/>
      </c>
      <c r="H16861" s="12">
        <f>IF(OR($E16861="",$F16861=""),"",IF(AND($G16861=1,$F16861&gt;='Working Hours'!$C$8,$F16861&lt;'Working Hours'!$C$9),1,0))</f>
        <v/>
      </c>
    </row>
    <row r="16862">
      <c r="A16862" s="11" t="n"/>
      <c r="B16862" s="11" t="n"/>
      <c r="C16862" s="11" t="n"/>
      <c r="E16862" s="12">
        <f>IF($A16862="","",IF(ISNUMBER($A16862),$A16862,IFERROR(DATEVALUE($A16862),"")))</f>
        <v/>
      </c>
      <c r="F16862" s="12">
        <f>IF($B16862="","",IF(ISNUMBER($B16862),HOUR($B16862)*2+MINUTE($B16862)/30,IFERROR(VALUE(LEFT($B16862,FIND(":",$B16862)-1))*2+VALUE(MID($B16862,FIND(":",$B16862)+1,2))/30,"")))</f>
        <v/>
      </c>
      <c r="G16862" s="12">
        <f>IF($E16862="","",IF(WEEKDAY($E16862,2)&lt;6,1,0))</f>
        <v/>
      </c>
      <c r="H16862" s="12">
        <f>IF(OR($E16862="",$F16862=""),"",IF(AND($G16862=1,$F16862&gt;='Working Hours'!$C$8,$F16862&lt;'Working Hours'!$C$9),1,0))</f>
        <v/>
      </c>
    </row>
    <row r="16863">
      <c r="A16863" s="11" t="n"/>
      <c r="B16863" s="11" t="n"/>
      <c r="C16863" s="11" t="n"/>
      <c r="E16863" s="12">
        <f>IF($A16863="","",IF(ISNUMBER($A16863),$A16863,IFERROR(DATEVALUE($A16863),"")))</f>
        <v/>
      </c>
      <c r="F16863" s="12">
        <f>IF($B16863="","",IF(ISNUMBER($B16863),HOUR($B16863)*2+MINUTE($B16863)/30,IFERROR(VALUE(LEFT($B16863,FIND(":",$B16863)-1))*2+VALUE(MID($B16863,FIND(":",$B16863)+1,2))/30,"")))</f>
        <v/>
      </c>
      <c r="G16863" s="12">
        <f>IF($E16863="","",IF(WEEKDAY($E16863,2)&lt;6,1,0))</f>
        <v/>
      </c>
      <c r="H16863" s="12">
        <f>IF(OR($E16863="",$F16863=""),"",IF(AND($G16863=1,$F16863&gt;='Working Hours'!$C$8,$F16863&lt;'Working Hours'!$C$9),1,0))</f>
        <v/>
      </c>
    </row>
    <row r="16864">
      <c r="A16864" s="11" t="n"/>
      <c r="B16864" s="11" t="n"/>
      <c r="C16864" s="11" t="n"/>
      <c r="E16864" s="12">
        <f>IF($A16864="","",IF(ISNUMBER($A16864),$A16864,IFERROR(DATEVALUE($A16864),"")))</f>
        <v/>
      </c>
      <c r="F16864" s="12">
        <f>IF($B16864="","",IF(ISNUMBER($B16864),HOUR($B16864)*2+MINUTE($B16864)/30,IFERROR(VALUE(LEFT($B16864,FIND(":",$B16864)-1))*2+VALUE(MID($B16864,FIND(":",$B16864)+1,2))/30,"")))</f>
        <v/>
      </c>
      <c r="G16864" s="12">
        <f>IF($E16864="","",IF(WEEKDAY($E16864,2)&lt;6,1,0))</f>
        <v/>
      </c>
      <c r="H16864" s="12">
        <f>IF(OR($E16864="",$F16864=""),"",IF(AND($G16864=1,$F16864&gt;='Working Hours'!$C$8,$F16864&lt;'Working Hours'!$C$9),1,0))</f>
        <v/>
      </c>
    </row>
    <row r="16865">
      <c r="A16865" s="11" t="n"/>
      <c r="B16865" s="11" t="n"/>
      <c r="C16865" s="11" t="n"/>
      <c r="E16865" s="12">
        <f>IF($A16865="","",IF(ISNUMBER($A16865),$A16865,IFERROR(DATEVALUE($A16865),"")))</f>
        <v/>
      </c>
      <c r="F16865" s="12">
        <f>IF($B16865="","",IF(ISNUMBER($B16865),HOUR($B16865)*2+MINUTE($B16865)/30,IFERROR(VALUE(LEFT($B16865,FIND(":",$B16865)-1))*2+VALUE(MID($B16865,FIND(":",$B16865)+1,2))/30,"")))</f>
        <v/>
      </c>
      <c r="G16865" s="12">
        <f>IF($E16865="","",IF(WEEKDAY($E16865,2)&lt;6,1,0))</f>
        <v/>
      </c>
      <c r="H16865" s="12">
        <f>IF(OR($E16865="",$F16865=""),"",IF(AND($G16865=1,$F16865&gt;='Working Hours'!$C$8,$F16865&lt;'Working Hours'!$C$9),1,0))</f>
        <v/>
      </c>
    </row>
    <row r="16866">
      <c r="A16866" s="11" t="n"/>
      <c r="B16866" s="11" t="n"/>
      <c r="C16866" s="11" t="n"/>
      <c r="E16866" s="12">
        <f>IF($A16866="","",IF(ISNUMBER($A16866),$A16866,IFERROR(DATEVALUE($A16866),"")))</f>
        <v/>
      </c>
      <c r="F16866" s="12">
        <f>IF($B16866="","",IF(ISNUMBER($B16866),HOUR($B16866)*2+MINUTE($B16866)/30,IFERROR(VALUE(LEFT($B16866,FIND(":",$B16866)-1))*2+VALUE(MID($B16866,FIND(":",$B16866)+1,2))/30,"")))</f>
        <v/>
      </c>
      <c r="G16866" s="12">
        <f>IF($E16866="","",IF(WEEKDAY($E16866,2)&lt;6,1,0))</f>
        <v/>
      </c>
      <c r="H16866" s="12">
        <f>IF(OR($E16866="",$F16866=""),"",IF(AND($G16866=1,$F16866&gt;='Working Hours'!$C$8,$F16866&lt;'Working Hours'!$C$9),1,0))</f>
        <v/>
      </c>
    </row>
    <row r="16867">
      <c r="A16867" s="11" t="n"/>
      <c r="B16867" s="11" t="n"/>
      <c r="C16867" s="11" t="n"/>
      <c r="E16867" s="12">
        <f>IF($A16867="","",IF(ISNUMBER($A16867),$A16867,IFERROR(DATEVALUE($A16867),"")))</f>
        <v/>
      </c>
      <c r="F16867" s="12">
        <f>IF($B16867="","",IF(ISNUMBER($B16867),HOUR($B16867)*2+MINUTE($B16867)/30,IFERROR(VALUE(LEFT($B16867,FIND(":",$B16867)-1))*2+VALUE(MID($B16867,FIND(":",$B16867)+1,2))/30,"")))</f>
        <v/>
      </c>
      <c r="G16867" s="12">
        <f>IF($E16867="","",IF(WEEKDAY($E16867,2)&lt;6,1,0))</f>
        <v/>
      </c>
      <c r="H16867" s="12">
        <f>IF(OR($E16867="",$F16867=""),"",IF(AND($G16867=1,$F16867&gt;='Working Hours'!$C$8,$F16867&lt;'Working Hours'!$C$9),1,0))</f>
        <v/>
      </c>
    </row>
    <row r="16868">
      <c r="A16868" s="11" t="n"/>
      <c r="B16868" s="11" t="n"/>
      <c r="C16868" s="11" t="n"/>
      <c r="E16868" s="12">
        <f>IF($A16868="","",IF(ISNUMBER($A16868),$A16868,IFERROR(DATEVALUE($A16868),"")))</f>
        <v/>
      </c>
      <c r="F16868" s="12">
        <f>IF($B16868="","",IF(ISNUMBER($B16868),HOUR($B16868)*2+MINUTE($B16868)/30,IFERROR(VALUE(LEFT($B16868,FIND(":",$B16868)-1))*2+VALUE(MID($B16868,FIND(":",$B16868)+1,2))/30,"")))</f>
        <v/>
      </c>
      <c r="G16868" s="12">
        <f>IF($E16868="","",IF(WEEKDAY($E16868,2)&lt;6,1,0))</f>
        <v/>
      </c>
      <c r="H16868" s="12">
        <f>IF(OR($E16868="",$F16868=""),"",IF(AND($G16868=1,$F16868&gt;='Working Hours'!$C$8,$F16868&lt;'Working Hours'!$C$9),1,0))</f>
        <v/>
      </c>
    </row>
    <row r="16869">
      <c r="A16869" s="11" t="n"/>
      <c r="B16869" s="11" t="n"/>
      <c r="C16869" s="11" t="n"/>
      <c r="E16869" s="12">
        <f>IF($A16869="","",IF(ISNUMBER($A16869),$A16869,IFERROR(DATEVALUE($A16869),"")))</f>
        <v/>
      </c>
      <c r="F16869" s="12">
        <f>IF($B16869="","",IF(ISNUMBER($B16869),HOUR($B16869)*2+MINUTE($B16869)/30,IFERROR(VALUE(LEFT($B16869,FIND(":",$B16869)-1))*2+VALUE(MID($B16869,FIND(":",$B16869)+1,2))/30,"")))</f>
        <v/>
      </c>
      <c r="G16869" s="12">
        <f>IF($E16869="","",IF(WEEKDAY($E16869,2)&lt;6,1,0))</f>
        <v/>
      </c>
      <c r="H16869" s="12">
        <f>IF(OR($E16869="",$F16869=""),"",IF(AND($G16869=1,$F16869&gt;='Working Hours'!$C$8,$F16869&lt;'Working Hours'!$C$9),1,0))</f>
        <v/>
      </c>
    </row>
    <row r="16870">
      <c r="A16870" s="11" t="n"/>
      <c r="B16870" s="11" t="n"/>
      <c r="C16870" s="11" t="n"/>
      <c r="E16870" s="12">
        <f>IF($A16870="","",IF(ISNUMBER($A16870),$A16870,IFERROR(DATEVALUE($A16870),"")))</f>
        <v/>
      </c>
      <c r="F16870" s="12">
        <f>IF($B16870="","",IF(ISNUMBER($B16870),HOUR($B16870)*2+MINUTE($B16870)/30,IFERROR(VALUE(LEFT($B16870,FIND(":",$B16870)-1))*2+VALUE(MID($B16870,FIND(":",$B16870)+1,2))/30,"")))</f>
        <v/>
      </c>
      <c r="G16870" s="12">
        <f>IF($E16870="","",IF(WEEKDAY($E16870,2)&lt;6,1,0))</f>
        <v/>
      </c>
      <c r="H16870" s="12">
        <f>IF(OR($E16870="",$F16870=""),"",IF(AND($G16870=1,$F16870&gt;='Working Hours'!$C$8,$F16870&lt;'Working Hours'!$C$9),1,0))</f>
        <v/>
      </c>
    </row>
    <row r="16871">
      <c r="A16871" s="11" t="n"/>
      <c r="B16871" s="11" t="n"/>
      <c r="C16871" s="11" t="n"/>
      <c r="E16871" s="12">
        <f>IF($A16871="","",IF(ISNUMBER($A16871),$A16871,IFERROR(DATEVALUE($A16871),"")))</f>
        <v/>
      </c>
      <c r="F16871" s="12">
        <f>IF($B16871="","",IF(ISNUMBER($B16871),HOUR($B16871)*2+MINUTE($B16871)/30,IFERROR(VALUE(LEFT($B16871,FIND(":",$B16871)-1))*2+VALUE(MID($B16871,FIND(":",$B16871)+1,2))/30,"")))</f>
        <v/>
      </c>
      <c r="G16871" s="12">
        <f>IF($E16871="","",IF(WEEKDAY($E16871,2)&lt;6,1,0))</f>
        <v/>
      </c>
      <c r="H16871" s="12">
        <f>IF(OR($E16871="",$F16871=""),"",IF(AND($G16871=1,$F16871&gt;='Working Hours'!$C$8,$F16871&lt;'Working Hours'!$C$9),1,0))</f>
        <v/>
      </c>
    </row>
    <row r="16872">
      <c r="A16872" s="11" t="n"/>
      <c r="B16872" s="11" t="n"/>
      <c r="C16872" s="11" t="n"/>
      <c r="E16872" s="12">
        <f>IF($A16872="","",IF(ISNUMBER($A16872),$A16872,IFERROR(DATEVALUE($A16872),"")))</f>
        <v/>
      </c>
      <c r="F16872" s="12">
        <f>IF($B16872="","",IF(ISNUMBER($B16872),HOUR($B16872)*2+MINUTE($B16872)/30,IFERROR(VALUE(LEFT($B16872,FIND(":",$B16872)-1))*2+VALUE(MID($B16872,FIND(":",$B16872)+1,2))/30,"")))</f>
        <v/>
      </c>
      <c r="G16872" s="12">
        <f>IF($E16872="","",IF(WEEKDAY($E16872,2)&lt;6,1,0))</f>
        <v/>
      </c>
      <c r="H16872" s="12">
        <f>IF(OR($E16872="",$F16872=""),"",IF(AND($G16872=1,$F16872&gt;='Working Hours'!$C$8,$F16872&lt;'Working Hours'!$C$9),1,0))</f>
        <v/>
      </c>
    </row>
    <row r="16873">
      <c r="A16873" s="11" t="n"/>
      <c r="B16873" s="11" t="n"/>
      <c r="C16873" s="11" t="n"/>
      <c r="E16873" s="12">
        <f>IF($A16873="","",IF(ISNUMBER($A16873),$A16873,IFERROR(DATEVALUE($A16873),"")))</f>
        <v/>
      </c>
      <c r="F16873" s="12">
        <f>IF($B16873="","",IF(ISNUMBER($B16873),HOUR($B16873)*2+MINUTE($B16873)/30,IFERROR(VALUE(LEFT($B16873,FIND(":",$B16873)-1))*2+VALUE(MID($B16873,FIND(":",$B16873)+1,2))/30,"")))</f>
        <v/>
      </c>
      <c r="G16873" s="12">
        <f>IF($E16873="","",IF(WEEKDAY($E16873,2)&lt;6,1,0))</f>
        <v/>
      </c>
      <c r="H16873" s="12">
        <f>IF(OR($E16873="",$F16873=""),"",IF(AND($G16873=1,$F16873&gt;='Working Hours'!$C$8,$F16873&lt;'Working Hours'!$C$9),1,0))</f>
        <v/>
      </c>
    </row>
    <row r="16874">
      <c r="A16874" s="11" t="n"/>
      <c r="B16874" s="11" t="n"/>
      <c r="C16874" s="11" t="n"/>
      <c r="E16874" s="12">
        <f>IF($A16874="","",IF(ISNUMBER($A16874),$A16874,IFERROR(DATEVALUE($A16874),"")))</f>
        <v/>
      </c>
      <c r="F16874" s="12">
        <f>IF($B16874="","",IF(ISNUMBER($B16874),HOUR($B16874)*2+MINUTE($B16874)/30,IFERROR(VALUE(LEFT($B16874,FIND(":",$B16874)-1))*2+VALUE(MID($B16874,FIND(":",$B16874)+1,2))/30,"")))</f>
        <v/>
      </c>
      <c r="G16874" s="12">
        <f>IF($E16874="","",IF(WEEKDAY($E16874,2)&lt;6,1,0))</f>
        <v/>
      </c>
      <c r="H16874" s="12">
        <f>IF(OR($E16874="",$F16874=""),"",IF(AND($G16874=1,$F16874&gt;='Working Hours'!$C$8,$F16874&lt;'Working Hours'!$C$9),1,0))</f>
        <v/>
      </c>
    </row>
    <row r="16875">
      <c r="A16875" s="11" t="n"/>
      <c r="B16875" s="11" t="n"/>
      <c r="C16875" s="11" t="n"/>
      <c r="E16875" s="12">
        <f>IF($A16875="","",IF(ISNUMBER($A16875),$A16875,IFERROR(DATEVALUE($A16875),"")))</f>
        <v/>
      </c>
      <c r="F16875" s="12">
        <f>IF($B16875="","",IF(ISNUMBER($B16875),HOUR($B16875)*2+MINUTE($B16875)/30,IFERROR(VALUE(LEFT($B16875,FIND(":",$B16875)-1))*2+VALUE(MID($B16875,FIND(":",$B16875)+1,2))/30,"")))</f>
        <v/>
      </c>
      <c r="G16875" s="12">
        <f>IF($E16875="","",IF(WEEKDAY($E16875,2)&lt;6,1,0))</f>
        <v/>
      </c>
      <c r="H16875" s="12">
        <f>IF(OR($E16875="",$F16875=""),"",IF(AND($G16875=1,$F16875&gt;='Working Hours'!$C$8,$F16875&lt;'Working Hours'!$C$9),1,0))</f>
        <v/>
      </c>
    </row>
    <row r="16876">
      <c r="A16876" s="11" t="n"/>
      <c r="B16876" s="11" t="n"/>
      <c r="C16876" s="11" t="n"/>
      <c r="E16876" s="12">
        <f>IF($A16876="","",IF(ISNUMBER($A16876),$A16876,IFERROR(DATEVALUE($A16876),"")))</f>
        <v/>
      </c>
      <c r="F16876" s="12">
        <f>IF($B16876="","",IF(ISNUMBER($B16876),HOUR($B16876)*2+MINUTE($B16876)/30,IFERROR(VALUE(LEFT($B16876,FIND(":",$B16876)-1))*2+VALUE(MID($B16876,FIND(":",$B16876)+1,2))/30,"")))</f>
        <v/>
      </c>
      <c r="G16876" s="12">
        <f>IF($E16876="","",IF(WEEKDAY($E16876,2)&lt;6,1,0))</f>
        <v/>
      </c>
      <c r="H16876" s="12">
        <f>IF(OR($E16876="",$F16876=""),"",IF(AND($G16876=1,$F16876&gt;='Working Hours'!$C$8,$F16876&lt;'Working Hours'!$C$9),1,0))</f>
        <v/>
      </c>
    </row>
    <row r="16877">
      <c r="A16877" s="11" t="n"/>
      <c r="B16877" s="11" t="n"/>
      <c r="C16877" s="11" t="n"/>
      <c r="E16877" s="12">
        <f>IF($A16877="","",IF(ISNUMBER($A16877),$A16877,IFERROR(DATEVALUE($A16877),"")))</f>
        <v/>
      </c>
      <c r="F16877" s="12">
        <f>IF($B16877="","",IF(ISNUMBER($B16877),HOUR($B16877)*2+MINUTE($B16877)/30,IFERROR(VALUE(LEFT($B16877,FIND(":",$B16877)-1))*2+VALUE(MID($B16877,FIND(":",$B16877)+1,2))/30,"")))</f>
        <v/>
      </c>
      <c r="G16877" s="12">
        <f>IF($E16877="","",IF(WEEKDAY($E16877,2)&lt;6,1,0))</f>
        <v/>
      </c>
      <c r="H16877" s="12">
        <f>IF(OR($E16877="",$F16877=""),"",IF(AND($G16877=1,$F16877&gt;='Working Hours'!$C$8,$F16877&lt;'Working Hours'!$C$9),1,0))</f>
        <v/>
      </c>
    </row>
    <row r="16878">
      <c r="A16878" s="11" t="n"/>
      <c r="B16878" s="11" t="n"/>
      <c r="C16878" s="11" t="n"/>
      <c r="E16878" s="12">
        <f>IF($A16878="","",IF(ISNUMBER($A16878),$A16878,IFERROR(DATEVALUE($A16878),"")))</f>
        <v/>
      </c>
      <c r="F16878" s="12">
        <f>IF($B16878="","",IF(ISNUMBER($B16878),HOUR($B16878)*2+MINUTE($B16878)/30,IFERROR(VALUE(LEFT($B16878,FIND(":",$B16878)-1))*2+VALUE(MID($B16878,FIND(":",$B16878)+1,2))/30,"")))</f>
        <v/>
      </c>
      <c r="G16878" s="12">
        <f>IF($E16878="","",IF(WEEKDAY($E16878,2)&lt;6,1,0))</f>
        <v/>
      </c>
      <c r="H16878" s="12">
        <f>IF(OR($E16878="",$F16878=""),"",IF(AND($G16878=1,$F16878&gt;='Working Hours'!$C$8,$F16878&lt;'Working Hours'!$C$9),1,0))</f>
        <v/>
      </c>
    </row>
    <row r="16879">
      <c r="A16879" s="11" t="n"/>
      <c r="B16879" s="11" t="n"/>
      <c r="C16879" s="11" t="n"/>
      <c r="E16879" s="12">
        <f>IF($A16879="","",IF(ISNUMBER($A16879),$A16879,IFERROR(DATEVALUE($A16879),"")))</f>
        <v/>
      </c>
      <c r="F16879" s="12">
        <f>IF($B16879="","",IF(ISNUMBER($B16879),HOUR($B16879)*2+MINUTE($B16879)/30,IFERROR(VALUE(LEFT($B16879,FIND(":",$B16879)-1))*2+VALUE(MID($B16879,FIND(":",$B16879)+1,2))/30,"")))</f>
        <v/>
      </c>
      <c r="G16879" s="12">
        <f>IF($E16879="","",IF(WEEKDAY($E16879,2)&lt;6,1,0))</f>
        <v/>
      </c>
      <c r="H16879" s="12">
        <f>IF(OR($E16879="",$F16879=""),"",IF(AND($G16879=1,$F16879&gt;='Working Hours'!$C$8,$F16879&lt;'Working Hours'!$C$9),1,0))</f>
        <v/>
      </c>
    </row>
    <row r="16880">
      <c r="A16880" s="11" t="n"/>
      <c r="B16880" s="11" t="n"/>
      <c r="C16880" s="11" t="n"/>
      <c r="E16880" s="12">
        <f>IF($A16880="","",IF(ISNUMBER($A16880),$A16880,IFERROR(DATEVALUE($A16880),"")))</f>
        <v/>
      </c>
      <c r="F16880" s="12">
        <f>IF($B16880="","",IF(ISNUMBER($B16880),HOUR($B16880)*2+MINUTE($B16880)/30,IFERROR(VALUE(LEFT($B16880,FIND(":",$B16880)-1))*2+VALUE(MID($B16880,FIND(":",$B16880)+1,2))/30,"")))</f>
        <v/>
      </c>
      <c r="G16880" s="12">
        <f>IF($E16880="","",IF(WEEKDAY($E16880,2)&lt;6,1,0))</f>
        <v/>
      </c>
      <c r="H16880" s="12">
        <f>IF(OR($E16880="",$F16880=""),"",IF(AND($G16880=1,$F16880&gt;='Working Hours'!$C$8,$F16880&lt;'Working Hours'!$C$9),1,0))</f>
        <v/>
      </c>
    </row>
    <row r="16881">
      <c r="A16881" s="11" t="n"/>
      <c r="B16881" s="11" t="n"/>
      <c r="C16881" s="11" t="n"/>
      <c r="E16881" s="12">
        <f>IF($A16881="","",IF(ISNUMBER($A16881),$A16881,IFERROR(DATEVALUE($A16881),"")))</f>
        <v/>
      </c>
      <c r="F16881" s="12">
        <f>IF($B16881="","",IF(ISNUMBER($B16881),HOUR($B16881)*2+MINUTE($B16881)/30,IFERROR(VALUE(LEFT($B16881,FIND(":",$B16881)-1))*2+VALUE(MID($B16881,FIND(":",$B16881)+1,2))/30,"")))</f>
        <v/>
      </c>
      <c r="G16881" s="12">
        <f>IF($E16881="","",IF(WEEKDAY($E16881,2)&lt;6,1,0))</f>
        <v/>
      </c>
      <c r="H16881" s="12">
        <f>IF(OR($E16881="",$F16881=""),"",IF(AND($G16881=1,$F16881&gt;='Working Hours'!$C$8,$F16881&lt;'Working Hours'!$C$9),1,0))</f>
        <v/>
      </c>
    </row>
    <row r="16882">
      <c r="A16882" s="11" t="n"/>
      <c r="B16882" s="11" t="n"/>
      <c r="C16882" s="11" t="n"/>
      <c r="E16882" s="12">
        <f>IF($A16882="","",IF(ISNUMBER($A16882),$A16882,IFERROR(DATEVALUE($A16882),"")))</f>
        <v/>
      </c>
      <c r="F16882" s="12">
        <f>IF($B16882="","",IF(ISNUMBER($B16882),HOUR($B16882)*2+MINUTE($B16882)/30,IFERROR(VALUE(LEFT($B16882,FIND(":",$B16882)-1))*2+VALUE(MID($B16882,FIND(":",$B16882)+1,2))/30,"")))</f>
        <v/>
      </c>
      <c r="G16882" s="12">
        <f>IF($E16882="","",IF(WEEKDAY($E16882,2)&lt;6,1,0))</f>
        <v/>
      </c>
      <c r="H16882" s="12">
        <f>IF(OR($E16882="",$F16882=""),"",IF(AND($G16882=1,$F16882&gt;='Working Hours'!$C$8,$F16882&lt;'Working Hours'!$C$9),1,0))</f>
        <v/>
      </c>
    </row>
    <row r="16883">
      <c r="A16883" s="11" t="n"/>
      <c r="B16883" s="11" t="n"/>
      <c r="C16883" s="11" t="n"/>
      <c r="E16883" s="12">
        <f>IF($A16883="","",IF(ISNUMBER($A16883),$A16883,IFERROR(DATEVALUE($A16883),"")))</f>
        <v/>
      </c>
      <c r="F16883" s="12">
        <f>IF($B16883="","",IF(ISNUMBER($B16883),HOUR($B16883)*2+MINUTE($B16883)/30,IFERROR(VALUE(LEFT($B16883,FIND(":",$B16883)-1))*2+VALUE(MID($B16883,FIND(":",$B16883)+1,2))/30,"")))</f>
        <v/>
      </c>
      <c r="G16883" s="12">
        <f>IF($E16883="","",IF(WEEKDAY($E16883,2)&lt;6,1,0))</f>
        <v/>
      </c>
      <c r="H16883" s="12">
        <f>IF(OR($E16883="",$F16883=""),"",IF(AND($G16883=1,$F16883&gt;='Working Hours'!$C$8,$F16883&lt;'Working Hours'!$C$9),1,0))</f>
        <v/>
      </c>
    </row>
    <row r="16884">
      <c r="A16884" s="11" t="n"/>
      <c r="B16884" s="11" t="n"/>
      <c r="C16884" s="11" t="n"/>
      <c r="E16884" s="12">
        <f>IF($A16884="","",IF(ISNUMBER($A16884),$A16884,IFERROR(DATEVALUE($A16884),"")))</f>
        <v/>
      </c>
      <c r="F16884" s="12">
        <f>IF($B16884="","",IF(ISNUMBER($B16884),HOUR($B16884)*2+MINUTE($B16884)/30,IFERROR(VALUE(LEFT($B16884,FIND(":",$B16884)-1))*2+VALUE(MID($B16884,FIND(":",$B16884)+1,2))/30,"")))</f>
        <v/>
      </c>
      <c r="G16884" s="12">
        <f>IF($E16884="","",IF(WEEKDAY($E16884,2)&lt;6,1,0))</f>
        <v/>
      </c>
      <c r="H16884" s="12">
        <f>IF(OR($E16884="",$F16884=""),"",IF(AND($G16884=1,$F16884&gt;='Working Hours'!$C$8,$F16884&lt;'Working Hours'!$C$9),1,0))</f>
        <v/>
      </c>
    </row>
    <row r="16885">
      <c r="A16885" s="11" t="n"/>
      <c r="B16885" s="11" t="n"/>
      <c r="C16885" s="11" t="n"/>
      <c r="E16885" s="12">
        <f>IF($A16885="","",IF(ISNUMBER($A16885),$A16885,IFERROR(DATEVALUE($A16885),"")))</f>
        <v/>
      </c>
      <c r="F16885" s="12">
        <f>IF($B16885="","",IF(ISNUMBER($B16885),HOUR($B16885)*2+MINUTE($B16885)/30,IFERROR(VALUE(LEFT($B16885,FIND(":",$B16885)-1))*2+VALUE(MID($B16885,FIND(":",$B16885)+1,2))/30,"")))</f>
        <v/>
      </c>
      <c r="G16885" s="12">
        <f>IF($E16885="","",IF(WEEKDAY($E16885,2)&lt;6,1,0))</f>
        <v/>
      </c>
      <c r="H16885" s="12">
        <f>IF(OR($E16885="",$F16885=""),"",IF(AND($G16885=1,$F16885&gt;='Working Hours'!$C$8,$F16885&lt;'Working Hours'!$C$9),1,0))</f>
        <v/>
      </c>
    </row>
    <row r="16886">
      <c r="A16886" s="11" t="n"/>
      <c r="B16886" s="11" t="n"/>
      <c r="C16886" s="11" t="n"/>
      <c r="E16886" s="12">
        <f>IF($A16886="","",IF(ISNUMBER($A16886),$A16886,IFERROR(DATEVALUE($A16886),"")))</f>
        <v/>
      </c>
      <c r="F16886" s="12">
        <f>IF($B16886="","",IF(ISNUMBER($B16886),HOUR($B16886)*2+MINUTE($B16886)/30,IFERROR(VALUE(LEFT($B16886,FIND(":",$B16886)-1))*2+VALUE(MID($B16886,FIND(":",$B16886)+1,2))/30,"")))</f>
        <v/>
      </c>
      <c r="G16886" s="12">
        <f>IF($E16886="","",IF(WEEKDAY($E16886,2)&lt;6,1,0))</f>
        <v/>
      </c>
      <c r="H16886" s="12">
        <f>IF(OR($E16886="",$F16886=""),"",IF(AND($G16886=1,$F16886&gt;='Working Hours'!$C$8,$F16886&lt;'Working Hours'!$C$9),1,0))</f>
        <v/>
      </c>
    </row>
    <row r="16887">
      <c r="A16887" s="11" t="n"/>
      <c r="B16887" s="11" t="n"/>
      <c r="C16887" s="11" t="n"/>
      <c r="E16887" s="12">
        <f>IF($A16887="","",IF(ISNUMBER($A16887),$A16887,IFERROR(DATEVALUE($A16887),"")))</f>
        <v/>
      </c>
      <c r="F16887" s="12">
        <f>IF($B16887="","",IF(ISNUMBER($B16887),HOUR($B16887)*2+MINUTE($B16887)/30,IFERROR(VALUE(LEFT($B16887,FIND(":",$B16887)-1))*2+VALUE(MID($B16887,FIND(":",$B16887)+1,2))/30,"")))</f>
        <v/>
      </c>
      <c r="G16887" s="12">
        <f>IF($E16887="","",IF(WEEKDAY($E16887,2)&lt;6,1,0))</f>
        <v/>
      </c>
      <c r="H16887" s="12">
        <f>IF(OR($E16887="",$F16887=""),"",IF(AND($G16887=1,$F16887&gt;='Working Hours'!$C$8,$F16887&lt;'Working Hours'!$C$9),1,0))</f>
        <v/>
      </c>
    </row>
    <row r="16888">
      <c r="A16888" s="11" t="n"/>
      <c r="B16888" s="11" t="n"/>
      <c r="C16888" s="11" t="n"/>
      <c r="E16888" s="12">
        <f>IF($A16888="","",IF(ISNUMBER($A16888),$A16888,IFERROR(DATEVALUE($A16888),"")))</f>
        <v/>
      </c>
      <c r="F16888" s="12">
        <f>IF($B16888="","",IF(ISNUMBER($B16888),HOUR($B16888)*2+MINUTE($B16888)/30,IFERROR(VALUE(LEFT($B16888,FIND(":",$B16888)-1))*2+VALUE(MID($B16888,FIND(":",$B16888)+1,2))/30,"")))</f>
        <v/>
      </c>
      <c r="G16888" s="12">
        <f>IF($E16888="","",IF(WEEKDAY($E16888,2)&lt;6,1,0))</f>
        <v/>
      </c>
      <c r="H16888" s="12">
        <f>IF(OR($E16888="",$F16888=""),"",IF(AND($G16888=1,$F16888&gt;='Working Hours'!$C$8,$F16888&lt;'Working Hours'!$C$9),1,0))</f>
        <v/>
      </c>
    </row>
    <row r="16889">
      <c r="A16889" s="11" t="n"/>
      <c r="B16889" s="11" t="n"/>
      <c r="C16889" s="11" t="n"/>
      <c r="E16889" s="12">
        <f>IF($A16889="","",IF(ISNUMBER($A16889),$A16889,IFERROR(DATEVALUE($A16889),"")))</f>
        <v/>
      </c>
      <c r="F16889" s="12">
        <f>IF($B16889="","",IF(ISNUMBER($B16889),HOUR($B16889)*2+MINUTE($B16889)/30,IFERROR(VALUE(LEFT($B16889,FIND(":",$B16889)-1))*2+VALUE(MID($B16889,FIND(":",$B16889)+1,2))/30,"")))</f>
        <v/>
      </c>
      <c r="G16889" s="12">
        <f>IF($E16889="","",IF(WEEKDAY($E16889,2)&lt;6,1,0))</f>
        <v/>
      </c>
      <c r="H16889" s="12">
        <f>IF(OR($E16889="",$F16889=""),"",IF(AND($G16889=1,$F16889&gt;='Working Hours'!$C$8,$F16889&lt;'Working Hours'!$C$9),1,0))</f>
        <v/>
      </c>
    </row>
    <row r="16890">
      <c r="A16890" s="11" t="n"/>
      <c r="B16890" s="11" t="n"/>
      <c r="C16890" s="11" t="n"/>
      <c r="E16890" s="12">
        <f>IF($A16890="","",IF(ISNUMBER($A16890),$A16890,IFERROR(DATEVALUE($A16890),"")))</f>
        <v/>
      </c>
      <c r="F16890" s="12">
        <f>IF($B16890="","",IF(ISNUMBER($B16890),HOUR($B16890)*2+MINUTE($B16890)/30,IFERROR(VALUE(LEFT($B16890,FIND(":",$B16890)-1))*2+VALUE(MID($B16890,FIND(":",$B16890)+1,2))/30,"")))</f>
        <v/>
      </c>
      <c r="G16890" s="12">
        <f>IF($E16890="","",IF(WEEKDAY($E16890,2)&lt;6,1,0))</f>
        <v/>
      </c>
      <c r="H16890" s="12">
        <f>IF(OR($E16890="",$F16890=""),"",IF(AND($G16890=1,$F16890&gt;='Working Hours'!$C$8,$F16890&lt;'Working Hours'!$C$9),1,0))</f>
        <v/>
      </c>
    </row>
    <row r="16891">
      <c r="A16891" s="11" t="n"/>
      <c r="B16891" s="11" t="n"/>
      <c r="C16891" s="11" t="n"/>
      <c r="E16891" s="12">
        <f>IF($A16891="","",IF(ISNUMBER($A16891),$A16891,IFERROR(DATEVALUE($A16891),"")))</f>
        <v/>
      </c>
      <c r="F16891" s="12">
        <f>IF($B16891="","",IF(ISNUMBER($B16891),HOUR($B16891)*2+MINUTE($B16891)/30,IFERROR(VALUE(LEFT($B16891,FIND(":",$B16891)-1))*2+VALUE(MID($B16891,FIND(":",$B16891)+1,2))/30,"")))</f>
        <v/>
      </c>
      <c r="G16891" s="12">
        <f>IF($E16891="","",IF(WEEKDAY($E16891,2)&lt;6,1,0))</f>
        <v/>
      </c>
      <c r="H16891" s="12">
        <f>IF(OR($E16891="",$F16891=""),"",IF(AND($G16891=1,$F16891&gt;='Working Hours'!$C$8,$F16891&lt;'Working Hours'!$C$9),1,0))</f>
        <v/>
      </c>
    </row>
    <row r="16892">
      <c r="A16892" s="11" t="n"/>
      <c r="B16892" s="11" t="n"/>
      <c r="C16892" s="11" t="n"/>
      <c r="E16892" s="12">
        <f>IF($A16892="","",IF(ISNUMBER($A16892),$A16892,IFERROR(DATEVALUE($A16892),"")))</f>
        <v/>
      </c>
      <c r="F16892" s="12">
        <f>IF($B16892="","",IF(ISNUMBER($B16892),HOUR($B16892)*2+MINUTE($B16892)/30,IFERROR(VALUE(LEFT($B16892,FIND(":",$B16892)-1))*2+VALUE(MID($B16892,FIND(":",$B16892)+1,2))/30,"")))</f>
        <v/>
      </c>
      <c r="G16892" s="12">
        <f>IF($E16892="","",IF(WEEKDAY($E16892,2)&lt;6,1,0))</f>
        <v/>
      </c>
      <c r="H16892" s="12">
        <f>IF(OR($E16892="",$F16892=""),"",IF(AND($G16892=1,$F16892&gt;='Working Hours'!$C$8,$F16892&lt;'Working Hours'!$C$9),1,0))</f>
        <v/>
      </c>
    </row>
    <row r="16893">
      <c r="A16893" s="11" t="n"/>
      <c r="B16893" s="11" t="n"/>
      <c r="C16893" s="11" t="n"/>
      <c r="E16893" s="12">
        <f>IF($A16893="","",IF(ISNUMBER($A16893),$A16893,IFERROR(DATEVALUE($A16893),"")))</f>
        <v/>
      </c>
      <c r="F16893" s="12">
        <f>IF($B16893="","",IF(ISNUMBER($B16893),HOUR($B16893)*2+MINUTE($B16893)/30,IFERROR(VALUE(LEFT($B16893,FIND(":",$B16893)-1))*2+VALUE(MID($B16893,FIND(":",$B16893)+1,2))/30,"")))</f>
        <v/>
      </c>
      <c r="G16893" s="12">
        <f>IF($E16893="","",IF(WEEKDAY($E16893,2)&lt;6,1,0))</f>
        <v/>
      </c>
      <c r="H16893" s="12">
        <f>IF(OR($E16893="",$F16893=""),"",IF(AND($G16893=1,$F16893&gt;='Working Hours'!$C$8,$F16893&lt;'Working Hours'!$C$9),1,0))</f>
        <v/>
      </c>
    </row>
    <row r="16894">
      <c r="A16894" s="11" t="n"/>
      <c r="B16894" s="11" t="n"/>
      <c r="C16894" s="11" t="n"/>
      <c r="E16894" s="12">
        <f>IF($A16894="","",IF(ISNUMBER($A16894),$A16894,IFERROR(DATEVALUE($A16894),"")))</f>
        <v/>
      </c>
      <c r="F16894" s="12">
        <f>IF($B16894="","",IF(ISNUMBER($B16894),HOUR($B16894)*2+MINUTE($B16894)/30,IFERROR(VALUE(LEFT($B16894,FIND(":",$B16894)-1))*2+VALUE(MID($B16894,FIND(":",$B16894)+1,2))/30,"")))</f>
        <v/>
      </c>
      <c r="G16894" s="12">
        <f>IF($E16894="","",IF(WEEKDAY($E16894,2)&lt;6,1,0))</f>
        <v/>
      </c>
      <c r="H16894" s="12">
        <f>IF(OR($E16894="",$F16894=""),"",IF(AND($G16894=1,$F16894&gt;='Working Hours'!$C$8,$F16894&lt;'Working Hours'!$C$9),1,0))</f>
        <v/>
      </c>
    </row>
    <row r="16895">
      <c r="A16895" s="11" t="n"/>
      <c r="B16895" s="11" t="n"/>
      <c r="C16895" s="11" t="n"/>
      <c r="E16895" s="12">
        <f>IF($A16895="","",IF(ISNUMBER($A16895),$A16895,IFERROR(DATEVALUE($A16895),"")))</f>
        <v/>
      </c>
      <c r="F16895" s="12">
        <f>IF($B16895="","",IF(ISNUMBER($B16895),HOUR($B16895)*2+MINUTE($B16895)/30,IFERROR(VALUE(LEFT($B16895,FIND(":",$B16895)-1))*2+VALUE(MID($B16895,FIND(":",$B16895)+1,2))/30,"")))</f>
        <v/>
      </c>
      <c r="G16895" s="12">
        <f>IF($E16895="","",IF(WEEKDAY($E16895,2)&lt;6,1,0))</f>
        <v/>
      </c>
      <c r="H16895" s="12">
        <f>IF(OR($E16895="",$F16895=""),"",IF(AND($G16895=1,$F16895&gt;='Working Hours'!$C$8,$F16895&lt;'Working Hours'!$C$9),1,0))</f>
        <v/>
      </c>
    </row>
    <row r="16896">
      <c r="A16896" s="11" t="n"/>
      <c r="B16896" s="11" t="n"/>
      <c r="C16896" s="11" t="n"/>
      <c r="E16896" s="12">
        <f>IF($A16896="","",IF(ISNUMBER($A16896),$A16896,IFERROR(DATEVALUE($A16896),"")))</f>
        <v/>
      </c>
      <c r="F16896" s="12">
        <f>IF($B16896="","",IF(ISNUMBER($B16896),HOUR($B16896)*2+MINUTE($B16896)/30,IFERROR(VALUE(LEFT($B16896,FIND(":",$B16896)-1))*2+VALUE(MID($B16896,FIND(":",$B16896)+1,2))/30,"")))</f>
        <v/>
      </c>
      <c r="G16896" s="12">
        <f>IF($E16896="","",IF(WEEKDAY($E16896,2)&lt;6,1,0))</f>
        <v/>
      </c>
      <c r="H16896" s="12">
        <f>IF(OR($E16896="",$F16896=""),"",IF(AND($G16896=1,$F16896&gt;='Working Hours'!$C$8,$F16896&lt;'Working Hours'!$C$9),1,0))</f>
        <v/>
      </c>
    </row>
    <row r="16897">
      <c r="A16897" s="11" t="n"/>
      <c r="B16897" s="11" t="n"/>
      <c r="C16897" s="11" t="n"/>
      <c r="E16897" s="12">
        <f>IF($A16897="","",IF(ISNUMBER($A16897),$A16897,IFERROR(DATEVALUE($A16897),"")))</f>
        <v/>
      </c>
      <c r="F16897" s="12">
        <f>IF($B16897="","",IF(ISNUMBER($B16897),HOUR($B16897)*2+MINUTE($B16897)/30,IFERROR(VALUE(LEFT($B16897,FIND(":",$B16897)-1))*2+VALUE(MID($B16897,FIND(":",$B16897)+1,2))/30,"")))</f>
        <v/>
      </c>
      <c r="G16897" s="12">
        <f>IF($E16897="","",IF(WEEKDAY($E16897,2)&lt;6,1,0))</f>
        <v/>
      </c>
      <c r="H16897" s="12">
        <f>IF(OR($E16897="",$F16897=""),"",IF(AND($G16897=1,$F16897&gt;='Working Hours'!$C$8,$F16897&lt;'Working Hours'!$C$9),1,0))</f>
        <v/>
      </c>
    </row>
    <row r="16898">
      <c r="A16898" s="11" t="n"/>
      <c r="B16898" s="11" t="n"/>
      <c r="C16898" s="11" t="n"/>
      <c r="E16898" s="12">
        <f>IF($A16898="","",IF(ISNUMBER($A16898),$A16898,IFERROR(DATEVALUE($A16898),"")))</f>
        <v/>
      </c>
      <c r="F16898" s="12">
        <f>IF($B16898="","",IF(ISNUMBER($B16898),HOUR($B16898)*2+MINUTE($B16898)/30,IFERROR(VALUE(LEFT($B16898,FIND(":",$B16898)-1))*2+VALUE(MID($B16898,FIND(":",$B16898)+1,2))/30,"")))</f>
        <v/>
      </c>
      <c r="G16898" s="12">
        <f>IF($E16898="","",IF(WEEKDAY($E16898,2)&lt;6,1,0))</f>
        <v/>
      </c>
      <c r="H16898" s="12">
        <f>IF(OR($E16898="",$F16898=""),"",IF(AND($G16898=1,$F16898&gt;='Working Hours'!$C$8,$F16898&lt;'Working Hours'!$C$9),1,0))</f>
        <v/>
      </c>
    </row>
    <row r="16899">
      <c r="A16899" s="11" t="n"/>
      <c r="B16899" s="11" t="n"/>
      <c r="C16899" s="11" t="n"/>
      <c r="E16899" s="12">
        <f>IF($A16899="","",IF(ISNUMBER($A16899),$A16899,IFERROR(DATEVALUE($A16899),"")))</f>
        <v/>
      </c>
      <c r="F16899" s="12">
        <f>IF($B16899="","",IF(ISNUMBER($B16899),HOUR($B16899)*2+MINUTE($B16899)/30,IFERROR(VALUE(LEFT($B16899,FIND(":",$B16899)-1))*2+VALUE(MID($B16899,FIND(":",$B16899)+1,2))/30,"")))</f>
        <v/>
      </c>
      <c r="G16899" s="12">
        <f>IF($E16899="","",IF(WEEKDAY($E16899,2)&lt;6,1,0))</f>
        <v/>
      </c>
      <c r="H16899" s="12">
        <f>IF(OR($E16899="",$F16899=""),"",IF(AND($G16899=1,$F16899&gt;='Working Hours'!$C$8,$F16899&lt;'Working Hours'!$C$9),1,0))</f>
        <v/>
      </c>
    </row>
    <row r="16900">
      <c r="A16900" s="11" t="n"/>
      <c r="B16900" s="11" t="n"/>
      <c r="C16900" s="11" t="n"/>
      <c r="E16900" s="12">
        <f>IF($A16900="","",IF(ISNUMBER($A16900),$A16900,IFERROR(DATEVALUE($A16900),"")))</f>
        <v/>
      </c>
      <c r="F16900" s="12">
        <f>IF($B16900="","",IF(ISNUMBER($B16900),HOUR($B16900)*2+MINUTE($B16900)/30,IFERROR(VALUE(LEFT($B16900,FIND(":",$B16900)-1))*2+VALUE(MID($B16900,FIND(":",$B16900)+1,2))/30,"")))</f>
        <v/>
      </c>
      <c r="G16900" s="12">
        <f>IF($E16900="","",IF(WEEKDAY($E16900,2)&lt;6,1,0))</f>
        <v/>
      </c>
      <c r="H16900" s="12">
        <f>IF(OR($E16900="",$F16900=""),"",IF(AND($G16900=1,$F16900&gt;='Working Hours'!$C$8,$F16900&lt;'Working Hours'!$C$9),1,0))</f>
        <v/>
      </c>
    </row>
    <row r="16901">
      <c r="A16901" s="11" t="n"/>
      <c r="B16901" s="11" t="n"/>
      <c r="C16901" s="11" t="n"/>
      <c r="E16901" s="12">
        <f>IF($A16901="","",IF(ISNUMBER($A16901),$A16901,IFERROR(DATEVALUE($A16901),"")))</f>
        <v/>
      </c>
      <c r="F16901" s="12">
        <f>IF($B16901="","",IF(ISNUMBER($B16901),HOUR($B16901)*2+MINUTE($B16901)/30,IFERROR(VALUE(LEFT($B16901,FIND(":",$B16901)-1))*2+VALUE(MID($B16901,FIND(":",$B16901)+1,2))/30,"")))</f>
        <v/>
      </c>
      <c r="G16901" s="12">
        <f>IF($E16901="","",IF(WEEKDAY($E16901,2)&lt;6,1,0))</f>
        <v/>
      </c>
      <c r="H16901" s="12">
        <f>IF(OR($E16901="",$F16901=""),"",IF(AND($G16901=1,$F16901&gt;='Working Hours'!$C$8,$F16901&lt;'Working Hours'!$C$9),1,0))</f>
        <v/>
      </c>
    </row>
    <row r="16902">
      <c r="A16902" s="11" t="n"/>
      <c r="B16902" s="11" t="n"/>
      <c r="C16902" s="11" t="n"/>
      <c r="E16902" s="12">
        <f>IF($A16902="","",IF(ISNUMBER($A16902),$A16902,IFERROR(DATEVALUE($A16902),"")))</f>
        <v/>
      </c>
      <c r="F16902" s="12">
        <f>IF($B16902="","",IF(ISNUMBER($B16902),HOUR($B16902)*2+MINUTE($B16902)/30,IFERROR(VALUE(LEFT($B16902,FIND(":",$B16902)-1))*2+VALUE(MID($B16902,FIND(":",$B16902)+1,2))/30,"")))</f>
        <v/>
      </c>
      <c r="G16902" s="12">
        <f>IF($E16902="","",IF(WEEKDAY($E16902,2)&lt;6,1,0))</f>
        <v/>
      </c>
      <c r="H16902" s="12">
        <f>IF(OR($E16902="",$F16902=""),"",IF(AND($G16902=1,$F16902&gt;='Working Hours'!$C$8,$F16902&lt;'Working Hours'!$C$9),1,0))</f>
        <v/>
      </c>
    </row>
    <row r="16903">
      <c r="A16903" s="11" t="n"/>
      <c r="B16903" s="11" t="n"/>
      <c r="C16903" s="11" t="n"/>
      <c r="E16903" s="12">
        <f>IF($A16903="","",IF(ISNUMBER($A16903),$A16903,IFERROR(DATEVALUE($A16903),"")))</f>
        <v/>
      </c>
      <c r="F16903" s="12">
        <f>IF($B16903="","",IF(ISNUMBER($B16903),HOUR($B16903)*2+MINUTE($B16903)/30,IFERROR(VALUE(LEFT($B16903,FIND(":",$B16903)-1))*2+VALUE(MID($B16903,FIND(":",$B16903)+1,2))/30,"")))</f>
        <v/>
      </c>
      <c r="G16903" s="12">
        <f>IF($E16903="","",IF(WEEKDAY($E16903,2)&lt;6,1,0))</f>
        <v/>
      </c>
      <c r="H16903" s="12">
        <f>IF(OR($E16903="",$F16903=""),"",IF(AND($G16903=1,$F16903&gt;='Working Hours'!$C$8,$F16903&lt;'Working Hours'!$C$9),1,0))</f>
        <v/>
      </c>
    </row>
    <row r="16904">
      <c r="A16904" s="11" t="n"/>
      <c r="B16904" s="11" t="n"/>
      <c r="C16904" s="11" t="n"/>
      <c r="E16904" s="12">
        <f>IF($A16904="","",IF(ISNUMBER($A16904),$A16904,IFERROR(DATEVALUE($A16904),"")))</f>
        <v/>
      </c>
      <c r="F16904" s="12">
        <f>IF($B16904="","",IF(ISNUMBER($B16904),HOUR($B16904)*2+MINUTE($B16904)/30,IFERROR(VALUE(LEFT($B16904,FIND(":",$B16904)-1))*2+VALUE(MID($B16904,FIND(":",$B16904)+1,2))/30,"")))</f>
        <v/>
      </c>
      <c r="G16904" s="12">
        <f>IF($E16904="","",IF(WEEKDAY($E16904,2)&lt;6,1,0))</f>
        <v/>
      </c>
      <c r="H16904" s="12">
        <f>IF(OR($E16904="",$F16904=""),"",IF(AND($G16904=1,$F16904&gt;='Working Hours'!$C$8,$F16904&lt;'Working Hours'!$C$9),1,0))</f>
        <v/>
      </c>
    </row>
    <row r="16905">
      <c r="A16905" s="11" t="n"/>
      <c r="B16905" s="11" t="n"/>
      <c r="C16905" s="11" t="n"/>
      <c r="E16905" s="12">
        <f>IF($A16905="","",IF(ISNUMBER($A16905),$A16905,IFERROR(DATEVALUE($A16905),"")))</f>
        <v/>
      </c>
      <c r="F16905" s="12">
        <f>IF($B16905="","",IF(ISNUMBER($B16905),HOUR($B16905)*2+MINUTE($B16905)/30,IFERROR(VALUE(LEFT($B16905,FIND(":",$B16905)-1))*2+VALUE(MID($B16905,FIND(":",$B16905)+1,2))/30,"")))</f>
        <v/>
      </c>
      <c r="G16905" s="12">
        <f>IF($E16905="","",IF(WEEKDAY($E16905,2)&lt;6,1,0))</f>
        <v/>
      </c>
      <c r="H16905" s="12">
        <f>IF(OR($E16905="",$F16905=""),"",IF(AND($G16905=1,$F16905&gt;='Working Hours'!$C$8,$F16905&lt;'Working Hours'!$C$9),1,0))</f>
        <v/>
      </c>
    </row>
    <row r="16906">
      <c r="A16906" s="11" t="n"/>
      <c r="B16906" s="11" t="n"/>
      <c r="C16906" s="11" t="n"/>
      <c r="E16906" s="12">
        <f>IF($A16906="","",IF(ISNUMBER($A16906),$A16906,IFERROR(DATEVALUE($A16906),"")))</f>
        <v/>
      </c>
      <c r="F16906" s="12">
        <f>IF($B16906="","",IF(ISNUMBER($B16906),HOUR($B16906)*2+MINUTE($B16906)/30,IFERROR(VALUE(LEFT($B16906,FIND(":",$B16906)-1))*2+VALUE(MID($B16906,FIND(":",$B16906)+1,2))/30,"")))</f>
        <v/>
      </c>
      <c r="G16906" s="12">
        <f>IF($E16906="","",IF(WEEKDAY($E16906,2)&lt;6,1,0))</f>
        <v/>
      </c>
      <c r="H16906" s="12">
        <f>IF(OR($E16906="",$F16906=""),"",IF(AND($G16906=1,$F16906&gt;='Working Hours'!$C$8,$F16906&lt;'Working Hours'!$C$9),1,0))</f>
        <v/>
      </c>
    </row>
    <row r="16907">
      <c r="A16907" s="11" t="n"/>
      <c r="B16907" s="11" t="n"/>
      <c r="C16907" s="11" t="n"/>
      <c r="E16907" s="12">
        <f>IF($A16907="","",IF(ISNUMBER($A16907),$A16907,IFERROR(DATEVALUE($A16907),"")))</f>
        <v/>
      </c>
      <c r="F16907" s="12">
        <f>IF($B16907="","",IF(ISNUMBER($B16907),HOUR($B16907)*2+MINUTE($B16907)/30,IFERROR(VALUE(LEFT($B16907,FIND(":",$B16907)-1))*2+VALUE(MID($B16907,FIND(":",$B16907)+1,2))/30,"")))</f>
        <v/>
      </c>
      <c r="G16907" s="12">
        <f>IF($E16907="","",IF(WEEKDAY($E16907,2)&lt;6,1,0))</f>
        <v/>
      </c>
      <c r="H16907" s="12">
        <f>IF(OR($E16907="",$F16907=""),"",IF(AND($G16907=1,$F16907&gt;='Working Hours'!$C$8,$F16907&lt;'Working Hours'!$C$9),1,0))</f>
        <v/>
      </c>
    </row>
    <row r="16908">
      <c r="A16908" s="11" t="n"/>
      <c r="B16908" s="11" t="n"/>
      <c r="C16908" s="11" t="n"/>
      <c r="E16908" s="12">
        <f>IF($A16908="","",IF(ISNUMBER($A16908),$A16908,IFERROR(DATEVALUE($A16908),"")))</f>
        <v/>
      </c>
      <c r="F16908" s="12">
        <f>IF($B16908="","",IF(ISNUMBER($B16908),HOUR($B16908)*2+MINUTE($B16908)/30,IFERROR(VALUE(LEFT($B16908,FIND(":",$B16908)-1))*2+VALUE(MID($B16908,FIND(":",$B16908)+1,2))/30,"")))</f>
        <v/>
      </c>
      <c r="G16908" s="12">
        <f>IF($E16908="","",IF(WEEKDAY($E16908,2)&lt;6,1,0))</f>
        <v/>
      </c>
      <c r="H16908" s="12">
        <f>IF(OR($E16908="",$F16908=""),"",IF(AND($G16908=1,$F16908&gt;='Working Hours'!$C$8,$F16908&lt;'Working Hours'!$C$9),1,0))</f>
        <v/>
      </c>
    </row>
    <row r="16909">
      <c r="A16909" s="11" t="n"/>
      <c r="B16909" s="11" t="n"/>
      <c r="C16909" s="11" t="n"/>
      <c r="E16909" s="12">
        <f>IF($A16909="","",IF(ISNUMBER($A16909),$A16909,IFERROR(DATEVALUE($A16909),"")))</f>
        <v/>
      </c>
      <c r="F16909" s="12">
        <f>IF($B16909="","",IF(ISNUMBER($B16909),HOUR($B16909)*2+MINUTE($B16909)/30,IFERROR(VALUE(LEFT($B16909,FIND(":",$B16909)-1))*2+VALUE(MID($B16909,FIND(":",$B16909)+1,2))/30,"")))</f>
        <v/>
      </c>
      <c r="G16909" s="12">
        <f>IF($E16909="","",IF(WEEKDAY($E16909,2)&lt;6,1,0))</f>
        <v/>
      </c>
      <c r="H16909" s="12">
        <f>IF(OR($E16909="",$F16909=""),"",IF(AND($G16909=1,$F16909&gt;='Working Hours'!$C$8,$F16909&lt;'Working Hours'!$C$9),1,0))</f>
        <v/>
      </c>
    </row>
    <row r="16910">
      <c r="A16910" s="11" t="n"/>
      <c r="B16910" s="11" t="n"/>
      <c r="C16910" s="11" t="n"/>
      <c r="E16910" s="12">
        <f>IF($A16910="","",IF(ISNUMBER($A16910),$A16910,IFERROR(DATEVALUE($A16910),"")))</f>
        <v/>
      </c>
      <c r="F16910" s="12">
        <f>IF($B16910="","",IF(ISNUMBER($B16910),HOUR($B16910)*2+MINUTE($B16910)/30,IFERROR(VALUE(LEFT($B16910,FIND(":",$B16910)-1))*2+VALUE(MID($B16910,FIND(":",$B16910)+1,2))/30,"")))</f>
        <v/>
      </c>
      <c r="G16910" s="12">
        <f>IF($E16910="","",IF(WEEKDAY($E16910,2)&lt;6,1,0))</f>
        <v/>
      </c>
      <c r="H16910" s="12">
        <f>IF(OR($E16910="",$F16910=""),"",IF(AND($G16910=1,$F16910&gt;='Working Hours'!$C$8,$F16910&lt;'Working Hours'!$C$9),1,0))</f>
        <v/>
      </c>
    </row>
    <row r="16911">
      <c r="A16911" s="11" t="n"/>
      <c r="B16911" s="11" t="n"/>
      <c r="C16911" s="11" t="n"/>
      <c r="E16911" s="12">
        <f>IF($A16911="","",IF(ISNUMBER($A16911),$A16911,IFERROR(DATEVALUE($A16911),"")))</f>
        <v/>
      </c>
      <c r="F16911" s="12">
        <f>IF($B16911="","",IF(ISNUMBER($B16911),HOUR($B16911)*2+MINUTE($B16911)/30,IFERROR(VALUE(LEFT($B16911,FIND(":",$B16911)-1))*2+VALUE(MID($B16911,FIND(":",$B16911)+1,2))/30,"")))</f>
        <v/>
      </c>
      <c r="G16911" s="12">
        <f>IF($E16911="","",IF(WEEKDAY($E16911,2)&lt;6,1,0))</f>
        <v/>
      </c>
      <c r="H16911" s="12">
        <f>IF(OR($E16911="",$F16911=""),"",IF(AND($G16911=1,$F16911&gt;='Working Hours'!$C$8,$F16911&lt;'Working Hours'!$C$9),1,0))</f>
        <v/>
      </c>
    </row>
    <row r="16912">
      <c r="A16912" s="11" t="n"/>
      <c r="B16912" s="11" t="n"/>
      <c r="C16912" s="11" t="n"/>
      <c r="E16912" s="12">
        <f>IF($A16912="","",IF(ISNUMBER($A16912),$A16912,IFERROR(DATEVALUE($A16912),"")))</f>
        <v/>
      </c>
      <c r="F16912" s="12">
        <f>IF($B16912="","",IF(ISNUMBER($B16912),HOUR($B16912)*2+MINUTE($B16912)/30,IFERROR(VALUE(LEFT($B16912,FIND(":",$B16912)-1))*2+VALUE(MID($B16912,FIND(":",$B16912)+1,2))/30,"")))</f>
        <v/>
      </c>
      <c r="G16912" s="12">
        <f>IF($E16912="","",IF(WEEKDAY($E16912,2)&lt;6,1,0))</f>
        <v/>
      </c>
      <c r="H16912" s="12">
        <f>IF(OR($E16912="",$F16912=""),"",IF(AND($G16912=1,$F16912&gt;='Working Hours'!$C$8,$F16912&lt;'Working Hours'!$C$9),1,0))</f>
        <v/>
      </c>
    </row>
    <row r="16913">
      <c r="A16913" s="11" t="n"/>
      <c r="B16913" s="11" t="n"/>
      <c r="C16913" s="11" t="n"/>
      <c r="E16913" s="12">
        <f>IF($A16913="","",IF(ISNUMBER($A16913),$A16913,IFERROR(DATEVALUE($A16913),"")))</f>
        <v/>
      </c>
      <c r="F16913" s="12">
        <f>IF($B16913="","",IF(ISNUMBER($B16913),HOUR($B16913)*2+MINUTE($B16913)/30,IFERROR(VALUE(LEFT($B16913,FIND(":",$B16913)-1))*2+VALUE(MID($B16913,FIND(":",$B16913)+1,2))/30,"")))</f>
        <v/>
      </c>
      <c r="G16913" s="12">
        <f>IF($E16913="","",IF(WEEKDAY($E16913,2)&lt;6,1,0))</f>
        <v/>
      </c>
      <c r="H16913" s="12">
        <f>IF(OR($E16913="",$F16913=""),"",IF(AND($G16913=1,$F16913&gt;='Working Hours'!$C$8,$F16913&lt;'Working Hours'!$C$9),1,0))</f>
        <v/>
      </c>
    </row>
    <row r="16914">
      <c r="A16914" s="11" t="n"/>
      <c r="B16914" s="11" t="n"/>
      <c r="C16914" s="11" t="n"/>
      <c r="E16914" s="12">
        <f>IF($A16914="","",IF(ISNUMBER($A16914),$A16914,IFERROR(DATEVALUE($A16914),"")))</f>
        <v/>
      </c>
      <c r="F16914" s="12">
        <f>IF($B16914="","",IF(ISNUMBER($B16914),HOUR($B16914)*2+MINUTE($B16914)/30,IFERROR(VALUE(LEFT($B16914,FIND(":",$B16914)-1))*2+VALUE(MID($B16914,FIND(":",$B16914)+1,2))/30,"")))</f>
        <v/>
      </c>
      <c r="G16914" s="12">
        <f>IF($E16914="","",IF(WEEKDAY($E16914,2)&lt;6,1,0))</f>
        <v/>
      </c>
      <c r="H16914" s="12">
        <f>IF(OR($E16914="",$F16914=""),"",IF(AND($G16914=1,$F16914&gt;='Working Hours'!$C$8,$F16914&lt;'Working Hours'!$C$9),1,0))</f>
        <v/>
      </c>
    </row>
    <row r="16915">
      <c r="A16915" s="11" t="n"/>
      <c r="B16915" s="11" t="n"/>
      <c r="C16915" s="11" t="n"/>
      <c r="E16915" s="12">
        <f>IF($A16915="","",IF(ISNUMBER($A16915),$A16915,IFERROR(DATEVALUE($A16915),"")))</f>
        <v/>
      </c>
      <c r="F16915" s="12">
        <f>IF($B16915="","",IF(ISNUMBER($B16915),HOUR($B16915)*2+MINUTE($B16915)/30,IFERROR(VALUE(LEFT($B16915,FIND(":",$B16915)-1))*2+VALUE(MID($B16915,FIND(":",$B16915)+1,2))/30,"")))</f>
        <v/>
      </c>
      <c r="G16915" s="12">
        <f>IF($E16915="","",IF(WEEKDAY($E16915,2)&lt;6,1,0))</f>
        <v/>
      </c>
      <c r="H16915" s="12">
        <f>IF(OR($E16915="",$F16915=""),"",IF(AND($G16915=1,$F16915&gt;='Working Hours'!$C$8,$F16915&lt;'Working Hours'!$C$9),1,0))</f>
        <v/>
      </c>
    </row>
    <row r="16916">
      <c r="A16916" s="11" t="n"/>
      <c r="B16916" s="11" t="n"/>
      <c r="C16916" s="11" t="n"/>
      <c r="E16916" s="12">
        <f>IF($A16916="","",IF(ISNUMBER($A16916),$A16916,IFERROR(DATEVALUE($A16916),"")))</f>
        <v/>
      </c>
      <c r="F16916" s="12">
        <f>IF($B16916="","",IF(ISNUMBER($B16916),HOUR($B16916)*2+MINUTE($B16916)/30,IFERROR(VALUE(LEFT($B16916,FIND(":",$B16916)-1))*2+VALUE(MID($B16916,FIND(":",$B16916)+1,2))/30,"")))</f>
        <v/>
      </c>
      <c r="G16916" s="12">
        <f>IF($E16916="","",IF(WEEKDAY($E16916,2)&lt;6,1,0))</f>
        <v/>
      </c>
      <c r="H16916" s="12">
        <f>IF(OR($E16916="",$F16916=""),"",IF(AND($G16916=1,$F16916&gt;='Working Hours'!$C$8,$F16916&lt;'Working Hours'!$C$9),1,0))</f>
        <v/>
      </c>
    </row>
    <row r="16917">
      <c r="A16917" s="11" t="n"/>
      <c r="B16917" s="11" t="n"/>
      <c r="C16917" s="11" t="n"/>
      <c r="E16917" s="12">
        <f>IF($A16917="","",IF(ISNUMBER($A16917),$A16917,IFERROR(DATEVALUE($A16917),"")))</f>
        <v/>
      </c>
      <c r="F16917" s="12">
        <f>IF($B16917="","",IF(ISNUMBER($B16917),HOUR($B16917)*2+MINUTE($B16917)/30,IFERROR(VALUE(LEFT($B16917,FIND(":",$B16917)-1))*2+VALUE(MID($B16917,FIND(":",$B16917)+1,2))/30,"")))</f>
        <v/>
      </c>
      <c r="G16917" s="12">
        <f>IF($E16917="","",IF(WEEKDAY($E16917,2)&lt;6,1,0))</f>
        <v/>
      </c>
      <c r="H16917" s="12">
        <f>IF(OR($E16917="",$F16917=""),"",IF(AND($G16917=1,$F16917&gt;='Working Hours'!$C$8,$F16917&lt;'Working Hours'!$C$9),1,0))</f>
        <v/>
      </c>
    </row>
    <row r="16918">
      <c r="A16918" s="11" t="n"/>
      <c r="B16918" s="11" t="n"/>
      <c r="C16918" s="11" t="n"/>
      <c r="E16918" s="12">
        <f>IF($A16918="","",IF(ISNUMBER($A16918),$A16918,IFERROR(DATEVALUE($A16918),"")))</f>
        <v/>
      </c>
      <c r="F16918" s="12">
        <f>IF($B16918="","",IF(ISNUMBER($B16918),HOUR($B16918)*2+MINUTE($B16918)/30,IFERROR(VALUE(LEFT($B16918,FIND(":",$B16918)-1))*2+VALUE(MID($B16918,FIND(":",$B16918)+1,2))/30,"")))</f>
        <v/>
      </c>
      <c r="G16918" s="12">
        <f>IF($E16918="","",IF(WEEKDAY($E16918,2)&lt;6,1,0))</f>
        <v/>
      </c>
      <c r="H16918" s="12">
        <f>IF(OR($E16918="",$F16918=""),"",IF(AND($G16918=1,$F16918&gt;='Working Hours'!$C$8,$F16918&lt;'Working Hours'!$C$9),1,0))</f>
        <v/>
      </c>
    </row>
    <row r="16919">
      <c r="A16919" s="11" t="n"/>
      <c r="B16919" s="11" t="n"/>
      <c r="C16919" s="11" t="n"/>
      <c r="E16919" s="12">
        <f>IF($A16919="","",IF(ISNUMBER($A16919),$A16919,IFERROR(DATEVALUE($A16919),"")))</f>
        <v/>
      </c>
      <c r="F16919" s="12">
        <f>IF($B16919="","",IF(ISNUMBER($B16919),HOUR($B16919)*2+MINUTE($B16919)/30,IFERROR(VALUE(LEFT($B16919,FIND(":",$B16919)-1))*2+VALUE(MID($B16919,FIND(":",$B16919)+1,2))/30,"")))</f>
        <v/>
      </c>
      <c r="G16919" s="12">
        <f>IF($E16919="","",IF(WEEKDAY($E16919,2)&lt;6,1,0))</f>
        <v/>
      </c>
      <c r="H16919" s="12">
        <f>IF(OR($E16919="",$F16919=""),"",IF(AND($G16919=1,$F16919&gt;='Working Hours'!$C$8,$F16919&lt;'Working Hours'!$C$9),1,0))</f>
        <v/>
      </c>
    </row>
    <row r="16920">
      <c r="A16920" s="11" t="n"/>
      <c r="B16920" s="11" t="n"/>
      <c r="C16920" s="11" t="n"/>
      <c r="E16920" s="12">
        <f>IF($A16920="","",IF(ISNUMBER($A16920),$A16920,IFERROR(DATEVALUE($A16920),"")))</f>
        <v/>
      </c>
      <c r="F16920" s="12">
        <f>IF($B16920="","",IF(ISNUMBER($B16920),HOUR($B16920)*2+MINUTE($B16920)/30,IFERROR(VALUE(LEFT($B16920,FIND(":",$B16920)-1))*2+VALUE(MID($B16920,FIND(":",$B16920)+1,2))/30,"")))</f>
        <v/>
      </c>
      <c r="G16920" s="12">
        <f>IF($E16920="","",IF(WEEKDAY($E16920,2)&lt;6,1,0))</f>
        <v/>
      </c>
      <c r="H16920" s="12">
        <f>IF(OR($E16920="",$F16920=""),"",IF(AND($G16920=1,$F16920&gt;='Working Hours'!$C$8,$F16920&lt;'Working Hours'!$C$9),1,0))</f>
        <v/>
      </c>
    </row>
    <row r="16921">
      <c r="A16921" s="11" t="n"/>
      <c r="B16921" s="11" t="n"/>
      <c r="C16921" s="11" t="n"/>
      <c r="E16921" s="12">
        <f>IF($A16921="","",IF(ISNUMBER($A16921),$A16921,IFERROR(DATEVALUE($A16921),"")))</f>
        <v/>
      </c>
      <c r="F16921" s="12">
        <f>IF($B16921="","",IF(ISNUMBER($B16921),HOUR($B16921)*2+MINUTE($B16921)/30,IFERROR(VALUE(LEFT($B16921,FIND(":",$B16921)-1))*2+VALUE(MID($B16921,FIND(":",$B16921)+1,2))/30,"")))</f>
        <v/>
      </c>
      <c r="G16921" s="12">
        <f>IF($E16921="","",IF(WEEKDAY($E16921,2)&lt;6,1,0))</f>
        <v/>
      </c>
      <c r="H16921" s="12">
        <f>IF(OR($E16921="",$F16921=""),"",IF(AND($G16921=1,$F16921&gt;='Working Hours'!$C$8,$F16921&lt;'Working Hours'!$C$9),1,0))</f>
        <v/>
      </c>
    </row>
    <row r="16922">
      <c r="A16922" s="11" t="n"/>
      <c r="B16922" s="11" t="n"/>
      <c r="C16922" s="11" t="n"/>
      <c r="E16922" s="12">
        <f>IF($A16922="","",IF(ISNUMBER($A16922),$A16922,IFERROR(DATEVALUE($A16922),"")))</f>
        <v/>
      </c>
      <c r="F16922" s="12">
        <f>IF($B16922="","",IF(ISNUMBER($B16922),HOUR($B16922)*2+MINUTE($B16922)/30,IFERROR(VALUE(LEFT($B16922,FIND(":",$B16922)-1))*2+VALUE(MID($B16922,FIND(":",$B16922)+1,2))/30,"")))</f>
        <v/>
      </c>
      <c r="G16922" s="12">
        <f>IF($E16922="","",IF(WEEKDAY($E16922,2)&lt;6,1,0))</f>
        <v/>
      </c>
      <c r="H16922" s="12">
        <f>IF(OR($E16922="",$F16922=""),"",IF(AND($G16922=1,$F16922&gt;='Working Hours'!$C$8,$F16922&lt;'Working Hours'!$C$9),1,0))</f>
        <v/>
      </c>
    </row>
    <row r="16923">
      <c r="A16923" s="11" t="n"/>
      <c r="B16923" s="11" t="n"/>
      <c r="C16923" s="11" t="n"/>
      <c r="E16923" s="12">
        <f>IF($A16923="","",IF(ISNUMBER($A16923),$A16923,IFERROR(DATEVALUE($A16923),"")))</f>
        <v/>
      </c>
      <c r="F16923" s="12">
        <f>IF($B16923="","",IF(ISNUMBER($B16923),HOUR($B16923)*2+MINUTE($B16923)/30,IFERROR(VALUE(LEFT($B16923,FIND(":",$B16923)-1))*2+VALUE(MID($B16923,FIND(":",$B16923)+1,2))/30,"")))</f>
        <v/>
      </c>
      <c r="G16923" s="12">
        <f>IF($E16923="","",IF(WEEKDAY($E16923,2)&lt;6,1,0))</f>
        <v/>
      </c>
      <c r="H16923" s="12">
        <f>IF(OR($E16923="",$F16923=""),"",IF(AND($G16923=1,$F16923&gt;='Working Hours'!$C$8,$F16923&lt;'Working Hours'!$C$9),1,0))</f>
        <v/>
      </c>
    </row>
    <row r="16924">
      <c r="A16924" s="11" t="n"/>
      <c r="B16924" s="11" t="n"/>
      <c r="C16924" s="11" t="n"/>
      <c r="E16924" s="12">
        <f>IF($A16924="","",IF(ISNUMBER($A16924),$A16924,IFERROR(DATEVALUE($A16924),"")))</f>
        <v/>
      </c>
      <c r="F16924" s="12">
        <f>IF($B16924="","",IF(ISNUMBER($B16924),HOUR($B16924)*2+MINUTE($B16924)/30,IFERROR(VALUE(LEFT($B16924,FIND(":",$B16924)-1))*2+VALUE(MID($B16924,FIND(":",$B16924)+1,2))/30,"")))</f>
        <v/>
      </c>
      <c r="G16924" s="12">
        <f>IF($E16924="","",IF(WEEKDAY($E16924,2)&lt;6,1,0))</f>
        <v/>
      </c>
      <c r="H16924" s="12">
        <f>IF(OR($E16924="",$F16924=""),"",IF(AND($G16924=1,$F16924&gt;='Working Hours'!$C$8,$F16924&lt;'Working Hours'!$C$9),1,0))</f>
        <v/>
      </c>
    </row>
    <row r="16925">
      <c r="A16925" s="11" t="n"/>
      <c r="B16925" s="11" t="n"/>
      <c r="C16925" s="11" t="n"/>
      <c r="E16925" s="12">
        <f>IF($A16925="","",IF(ISNUMBER($A16925),$A16925,IFERROR(DATEVALUE($A16925),"")))</f>
        <v/>
      </c>
      <c r="F16925" s="12">
        <f>IF($B16925="","",IF(ISNUMBER($B16925),HOUR($B16925)*2+MINUTE($B16925)/30,IFERROR(VALUE(LEFT($B16925,FIND(":",$B16925)-1))*2+VALUE(MID($B16925,FIND(":",$B16925)+1,2))/30,"")))</f>
        <v/>
      </c>
      <c r="G16925" s="12">
        <f>IF($E16925="","",IF(WEEKDAY($E16925,2)&lt;6,1,0))</f>
        <v/>
      </c>
      <c r="H16925" s="12">
        <f>IF(OR($E16925="",$F16925=""),"",IF(AND($G16925=1,$F16925&gt;='Working Hours'!$C$8,$F16925&lt;'Working Hours'!$C$9),1,0))</f>
        <v/>
      </c>
    </row>
    <row r="16926">
      <c r="A16926" s="11" t="n"/>
      <c r="B16926" s="11" t="n"/>
      <c r="C16926" s="11" t="n"/>
      <c r="E16926" s="12">
        <f>IF($A16926="","",IF(ISNUMBER($A16926),$A16926,IFERROR(DATEVALUE($A16926),"")))</f>
        <v/>
      </c>
      <c r="F16926" s="12">
        <f>IF($B16926="","",IF(ISNUMBER($B16926),HOUR($B16926)*2+MINUTE($B16926)/30,IFERROR(VALUE(LEFT($B16926,FIND(":",$B16926)-1))*2+VALUE(MID($B16926,FIND(":",$B16926)+1,2))/30,"")))</f>
        <v/>
      </c>
      <c r="G16926" s="12">
        <f>IF($E16926="","",IF(WEEKDAY($E16926,2)&lt;6,1,0))</f>
        <v/>
      </c>
      <c r="H16926" s="12">
        <f>IF(OR($E16926="",$F16926=""),"",IF(AND($G16926=1,$F16926&gt;='Working Hours'!$C$8,$F16926&lt;'Working Hours'!$C$9),1,0))</f>
        <v/>
      </c>
    </row>
    <row r="16927">
      <c r="A16927" s="11" t="n"/>
      <c r="B16927" s="11" t="n"/>
      <c r="C16927" s="11" t="n"/>
      <c r="E16927" s="12">
        <f>IF($A16927="","",IF(ISNUMBER($A16927),$A16927,IFERROR(DATEVALUE($A16927),"")))</f>
        <v/>
      </c>
      <c r="F16927" s="12">
        <f>IF($B16927="","",IF(ISNUMBER($B16927),HOUR($B16927)*2+MINUTE($B16927)/30,IFERROR(VALUE(LEFT($B16927,FIND(":",$B16927)-1))*2+VALUE(MID($B16927,FIND(":",$B16927)+1,2))/30,"")))</f>
        <v/>
      </c>
      <c r="G16927" s="12">
        <f>IF($E16927="","",IF(WEEKDAY($E16927,2)&lt;6,1,0))</f>
        <v/>
      </c>
      <c r="H16927" s="12">
        <f>IF(OR($E16927="",$F16927=""),"",IF(AND($G16927=1,$F16927&gt;='Working Hours'!$C$8,$F16927&lt;'Working Hours'!$C$9),1,0))</f>
        <v/>
      </c>
    </row>
    <row r="16928">
      <c r="A16928" s="11" t="n"/>
      <c r="B16928" s="11" t="n"/>
      <c r="C16928" s="11" t="n"/>
      <c r="E16928" s="12">
        <f>IF($A16928="","",IF(ISNUMBER($A16928),$A16928,IFERROR(DATEVALUE($A16928),"")))</f>
        <v/>
      </c>
      <c r="F16928" s="12">
        <f>IF($B16928="","",IF(ISNUMBER($B16928),HOUR($B16928)*2+MINUTE($B16928)/30,IFERROR(VALUE(LEFT($B16928,FIND(":",$B16928)-1))*2+VALUE(MID($B16928,FIND(":",$B16928)+1,2))/30,"")))</f>
        <v/>
      </c>
      <c r="G16928" s="12">
        <f>IF($E16928="","",IF(WEEKDAY($E16928,2)&lt;6,1,0))</f>
        <v/>
      </c>
      <c r="H16928" s="12">
        <f>IF(OR($E16928="",$F16928=""),"",IF(AND($G16928=1,$F16928&gt;='Working Hours'!$C$8,$F16928&lt;'Working Hours'!$C$9),1,0))</f>
        <v/>
      </c>
    </row>
    <row r="16929">
      <c r="A16929" s="11" t="n"/>
      <c r="B16929" s="11" t="n"/>
      <c r="C16929" s="11" t="n"/>
      <c r="E16929" s="12">
        <f>IF($A16929="","",IF(ISNUMBER($A16929),$A16929,IFERROR(DATEVALUE($A16929),"")))</f>
        <v/>
      </c>
      <c r="F16929" s="12">
        <f>IF($B16929="","",IF(ISNUMBER($B16929),HOUR($B16929)*2+MINUTE($B16929)/30,IFERROR(VALUE(LEFT($B16929,FIND(":",$B16929)-1))*2+VALUE(MID($B16929,FIND(":",$B16929)+1,2))/30,"")))</f>
        <v/>
      </c>
      <c r="G16929" s="12">
        <f>IF($E16929="","",IF(WEEKDAY($E16929,2)&lt;6,1,0))</f>
        <v/>
      </c>
      <c r="H16929" s="12">
        <f>IF(OR($E16929="",$F16929=""),"",IF(AND($G16929=1,$F16929&gt;='Working Hours'!$C$8,$F16929&lt;'Working Hours'!$C$9),1,0))</f>
        <v/>
      </c>
    </row>
    <row r="16930">
      <c r="A16930" s="11" t="n"/>
      <c r="B16930" s="11" t="n"/>
      <c r="C16930" s="11" t="n"/>
      <c r="E16930" s="12">
        <f>IF($A16930="","",IF(ISNUMBER($A16930),$A16930,IFERROR(DATEVALUE($A16930),"")))</f>
        <v/>
      </c>
      <c r="F16930" s="12">
        <f>IF($B16930="","",IF(ISNUMBER($B16930),HOUR($B16930)*2+MINUTE($B16930)/30,IFERROR(VALUE(LEFT($B16930,FIND(":",$B16930)-1))*2+VALUE(MID($B16930,FIND(":",$B16930)+1,2))/30,"")))</f>
        <v/>
      </c>
      <c r="G16930" s="12">
        <f>IF($E16930="","",IF(WEEKDAY($E16930,2)&lt;6,1,0))</f>
        <v/>
      </c>
      <c r="H16930" s="12">
        <f>IF(OR($E16930="",$F16930=""),"",IF(AND($G16930=1,$F16930&gt;='Working Hours'!$C$8,$F16930&lt;'Working Hours'!$C$9),1,0))</f>
        <v/>
      </c>
    </row>
    <row r="16931">
      <c r="A16931" s="11" t="n"/>
      <c r="B16931" s="11" t="n"/>
      <c r="C16931" s="11" t="n"/>
      <c r="E16931" s="12">
        <f>IF($A16931="","",IF(ISNUMBER($A16931),$A16931,IFERROR(DATEVALUE($A16931),"")))</f>
        <v/>
      </c>
      <c r="F16931" s="12">
        <f>IF($B16931="","",IF(ISNUMBER($B16931),HOUR($B16931)*2+MINUTE($B16931)/30,IFERROR(VALUE(LEFT($B16931,FIND(":",$B16931)-1))*2+VALUE(MID($B16931,FIND(":",$B16931)+1,2))/30,"")))</f>
        <v/>
      </c>
      <c r="G16931" s="12">
        <f>IF($E16931="","",IF(WEEKDAY($E16931,2)&lt;6,1,0))</f>
        <v/>
      </c>
      <c r="H16931" s="12">
        <f>IF(OR($E16931="",$F16931=""),"",IF(AND($G16931=1,$F16931&gt;='Working Hours'!$C$8,$F16931&lt;'Working Hours'!$C$9),1,0))</f>
        <v/>
      </c>
    </row>
    <row r="16932">
      <c r="A16932" s="11" t="n"/>
      <c r="B16932" s="11" t="n"/>
      <c r="C16932" s="11" t="n"/>
      <c r="E16932" s="12">
        <f>IF($A16932="","",IF(ISNUMBER($A16932),$A16932,IFERROR(DATEVALUE($A16932),"")))</f>
        <v/>
      </c>
      <c r="F16932" s="12">
        <f>IF($B16932="","",IF(ISNUMBER($B16932),HOUR($B16932)*2+MINUTE($B16932)/30,IFERROR(VALUE(LEFT($B16932,FIND(":",$B16932)-1))*2+VALUE(MID($B16932,FIND(":",$B16932)+1,2))/30,"")))</f>
        <v/>
      </c>
      <c r="G16932" s="12">
        <f>IF($E16932="","",IF(WEEKDAY($E16932,2)&lt;6,1,0))</f>
        <v/>
      </c>
      <c r="H16932" s="12">
        <f>IF(OR($E16932="",$F16932=""),"",IF(AND($G16932=1,$F16932&gt;='Working Hours'!$C$8,$F16932&lt;'Working Hours'!$C$9),1,0))</f>
        <v/>
      </c>
    </row>
    <row r="16933">
      <c r="A16933" s="11" t="n"/>
      <c r="B16933" s="11" t="n"/>
      <c r="C16933" s="11" t="n"/>
      <c r="E16933" s="12">
        <f>IF($A16933="","",IF(ISNUMBER($A16933),$A16933,IFERROR(DATEVALUE($A16933),"")))</f>
        <v/>
      </c>
      <c r="F16933" s="12">
        <f>IF($B16933="","",IF(ISNUMBER($B16933),HOUR($B16933)*2+MINUTE($B16933)/30,IFERROR(VALUE(LEFT($B16933,FIND(":",$B16933)-1))*2+VALUE(MID($B16933,FIND(":",$B16933)+1,2))/30,"")))</f>
        <v/>
      </c>
      <c r="G16933" s="12">
        <f>IF($E16933="","",IF(WEEKDAY($E16933,2)&lt;6,1,0))</f>
        <v/>
      </c>
      <c r="H16933" s="12">
        <f>IF(OR($E16933="",$F16933=""),"",IF(AND($G16933=1,$F16933&gt;='Working Hours'!$C$8,$F16933&lt;'Working Hours'!$C$9),1,0))</f>
        <v/>
      </c>
    </row>
    <row r="16934">
      <c r="A16934" s="11" t="n"/>
      <c r="B16934" s="11" t="n"/>
      <c r="C16934" s="11" t="n"/>
      <c r="E16934" s="12">
        <f>IF($A16934="","",IF(ISNUMBER($A16934),$A16934,IFERROR(DATEVALUE($A16934),"")))</f>
        <v/>
      </c>
      <c r="F16934" s="12">
        <f>IF($B16934="","",IF(ISNUMBER($B16934),HOUR($B16934)*2+MINUTE($B16934)/30,IFERROR(VALUE(LEFT($B16934,FIND(":",$B16934)-1))*2+VALUE(MID($B16934,FIND(":",$B16934)+1,2))/30,"")))</f>
        <v/>
      </c>
      <c r="G16934" s="12">
        <f>IF($E16934="","",IF(WEEKDAY($E16934,2)&lt;6,1,0))</f>
        <v/>
      </c>
      <c r="H16934" s="12">
        <f>IF(OR($E16934="",$F16934=""),"",IF(AND($G16934=1,$F16934&gt;='Working Hours'!$C$8,$F16934&lt;'Working Hours'!$C$9),1,0))</f>
        <v/>
      </c>
    </row>
    <row r="16935">
      <c r="A16935" s="11" t="n"/>
      <c r="B16935" s="11" t="n"/>
      <c r="C16935" s="11" t="n"/>
      <c r="E16935" s="12">
        <f>IF($A16935="","",IF(ISNUMBER($A16935),$A16935,IFERROR(DATEVALUE($A16935),"")))</f>
        <v/>
      </c>
      <c r="F16935" s="12">
        <f>IF($B16935="","",IF(ISNUMBER($B16935),HOUR($B16935)*2+MINUTE($B16935)/30,IFERROR(VALUE(LEFT($B16935,FIND(":",$B16935)-1))*2+VALUE(MID($B16935,FIND(":",$B16935)+1,2))/30,"")))</f>
        <v/>
      </c>
      <c r="G16935" s="12">
        <f>IF($E16935="","",IF(WEEKDAY($E16935,2)&lt;6,1,0))</f>
        <v/>
      </c>
      <c r="H16935" s="12">
        <f>IF(OR($E16935="",$F16935=""),"",IF(AND($G16935=1,$F16935&gt;='Working Hours'!$C$8,$F16935&lt;'Working Hours'!$C$9),1,0))</f>
        <v/>
      </c>
    </row>
    <row r="16936">
      <c r="A16936" s="11" t="n"/>
      <c r="B16936" s="11" t="n"/>
      <c r="C16936" s="11" t="n"/>
      <c r="E16936" s="12">
        <f>IF($A16936="","",IF(ISNUMBER($A16936),$A16936,IFERROR(DATEVALUE($A16936),"")))</f>
        <v/>
      </c>
      <c r="F16936" s="12">
        <f>IF($B16936="","",IF(ISNUMBER($B16936),HOUR($B16936)*2+MINUTE($B16936)/30,IFERROR(VALUE(LEFT($B16936,FIND(":",$B16936)-1))*2+VALUE(MID($B16936,FIND(":",$B16936)+1,2))/30,"")))</f>
        <v/>
      </c>
      <c r="G16936" s="12">
        <f>IF($E16936="","",IF(WEEKDAY($E16936,2)&lt;6,1,0))</f>
        <v/>
      </c>
      <c r="H16936" s="12">
        <f>IF(OR($E16936="",$F16936=""),"",IF(AND($G16936=1,$F16936&gt;='Working Hours'!$C$8,$F16936&lt;'Working Hours'!$C$9),1,0))</f>
        <v/>
      </c>
    </row>
    <row r="16937">
      <c r="A16937" s="11" t="n"/>
      <c r="B16937" s="11" t="n"/>
      <c r="C16937" s="11" t="n"/>
      <c r="E16937" s="12">
        <f>IF($A16937="","",IF(ISNUMBER($A16937),$A16937,IFERROR(DATEVALUE($A16937),"")))</f>
        <v/>
      </c>
      <c r="F16937" s="12">
        <f>IF($B16937="","",IF(ISNUMBER($B16937),HOUR($B16937)*2+MINUTE($B16937)/30,IFERROR(VALUE(LEFT($B16937,FIND(":",$B16937)-1))*2+VALUE(MID($B16937,FIND(":",$B16937)+1,2))/30,"")))</f>
        <v/>
      </c>
      <c r="G16937" s="12">
        <f>IF($E16937="","",IF(WEEKDAY($E16937,2)&lt;6,1,0))</f>
        <v/>
      </c>
      <c r="H16937" s="12">
        <f>IF(OR($E16937="",$F16937=""),"",IF(AND($G16937=1,$F16937&gt;='Working Hours'!$C$8,$F16937&lt;'Working Hours'!$C$9),1,0))</f>
        <v/>
      </c>
    </row>
    <row r="16938">
      <c r="A16938" s="11" t="n"/>
      <c r="B16938" s="11" t="n"/>
      <c r="C16938" s="11" t="n"/>
      <c r="E16938" s="12">
        <f>IF($A16938="","",IF(ISNUMBER($A16938),$A16938,IFERROR(DATEVALUE($A16938),"")))</f>
        <v/>
      </c>
      <c r="F16938" s="12">
        <f>IF($B16938="","",IF(ISNUMBER($B16938),HOUR($B16938)*2+MINUTE($B16938)/30,IFERROR(VALUE(LEFT($B16938,FIND(":",$B16938)-1))*2+VALUE(MID($B16938,FIND(":",$B16938)+1,2))/30,"")))</f>
        <v/>
      </c>
      <c r="G16938" s="12">
        <f>IF($E16938="","",IF(WEEKDAY($E16938,2)&lt;6,1,0))</f>
        <v/>
      </c>
      <c r="H16938" s="12">
        <f>IF(OR($E16938="",$F16938=""),"",IF(AND($G16938=1,$F16938&gt;='Working Hours'!$C$8,$F16938&lt;'Working Hours'!$C$9),1,0))</f>
        <v/>
      </c>
    </row>
    <row r="16939">
      <c r="A16939" s="11" t="n"/>
      <c r="B16939" s="11" t="n"/>
      <c r="C16939" s="11" t="n"/>
      <c r="E16939" s="12">
        <f>IF($A16939="","",IF(ISNUMBER($A16939),$A16939,IFERROR(DATEVALUE($A16939),"")))</f>
        <v/>
      </c>
      <c r="F16939" s="12">
        <f>IF($B16939="","",IF(ISNUMBER($B16939),HOUR($B16939)*2+MINUTE($B16939)/30,IFERROR(VALUE(LEFT($B16939,FIND(":",$B16939)-1))*2+VALUE(MID($B16939,FIND(":",$B16939)+1,2))/30,"")))</f>
        <v/>
      </c>
      <c r="G16939" s="12">
        <f>IF($E16939="","",IF(WEEKDAY($E16939,2)&lt;6,1,0))</f>
        <v/>
      </c>
      <c r="H16939" s="12">
        <f>IF(OR($E16939="",$F16939=""),"",IF(AND($G16939=1,$F16939&gt;='Working Hours'!$C$8,$F16939&lt;'Working Hours'!$C$9),1,0))</f>
        <v/>
      </c>
    </row>
    <row r="16940">
      <c r="A16940" s="11" t="n"/>
      <c r="B16940" s="11" t="n"/>
      <c r="C16940" s="11" t="n"/>
      <c r="E16940" s="12">
        <f>IF($A16940="","",IF(ISNUMBER($A16940),$A16940,IFERROR(DATEVALUE($A16940),"")))</f>
        <v/>
      </c>
      <c r="F16940" s="12">
        <f>IF($B16940="","",IF(ISNUMBER($B16940),HOUR($B16940)*2+MINUTE($B16940)/30,IFERROR(VALUE(LEFT($B16940,FIND(":",$B16940)-1))*2+VALUE(MID($B16940,FIND(":",$B16940)+1,2))/30,"")))</f>
        <v/>
      </c>
      <c r="G16940" s="12">
        <f>IF($E16940="","",IF(WEEKDAY($E16940,2)&lt;6,1,0))</f>
        <v/>
      </c>
      <c r="H16940" s="12">
        <f>IF(OR($E16940="",$F16940=""),"",IF(AND($G16940=1,$F16940&gt;='Working Hours'!$C$8,$F16940&lt;'Working Hours'!$C$9),1,0))</f>
        <v/>
      </c>
    </row>
    <row r="16941">
      <c r="A16941" s="11" t="n"/>
      <c r="B16941" s="11" t="n"/>
      <c r="C16941" s="11" t="n"/>
      <c r="E16941" s="12">
        <f>IF($A16941="","",IF(ISNUMBER($A16941),$A16941,IFERROR(DATEVALUE($A16941),"")))</f>
        <v/>
      </c>
      <c r="F16941" s="12">
        <f>IF($B16941="","",IF(ISNUMBER($B16941),HOUR($B16941)*2+MINUTE($B16941)/30,IFERROR(VALUE(LEFT($B16941,FIND(":",$B16941)-1))*2+VALUE(MID($B16941,FIND(":",$B16941)+1,2))/30,"")))</f>
        <v/>
      </c>
      <c r="G16941" s="12">
        <f>IF($E16941="","",IF(WEEKDAY($E16941,2)&lt;6,1,0))</f>
        <v/>
      </c>
      <c r="H16941" s="12">
        <f>IF(OR($E16941="",$F16941=""),"",IF(AND($G16941=1,$F16941&gt;='Working Hours'!$C$8,$F16941&lt;'Working Hours'!$C$9),1,0))</f>
        <v/>
      </c>
    </row>
    <row r="16942">
      <c r="A16942" s="11" t="n"/>
      <c r="B16942" s="11" t="n"/>
      <c r="C16942" s="11" t="n"/>
      <c r="E16942" s="12">
        <f>IF($A16942="","",IF(ISNUMBER($A16942),$A16942,IFERROR(DATEVALUE($A16942),"")))</f>
        <v/>
      </c>
      <c r="F16942" s="12">
        <f>IF($B16942="","",IF(ISNUMBER($B16942),HOUR($B16942)*2+MINUTE($B16942)/30,IFERROR(VALUE(LEFT($B16942,FIND(":",$B16942)-1))*2+VALUE(MID($B16942,FIND(":",$B16942)+1,2))/30,"")))</f>
        <v/>
      </c>
      <c r="G16942" s="12">
        <f>IF($E16942="","",IF(WEEKDAY($E16942,2)&lt;6,1,0))</f>
        <v/>
      </c>
      <c r="H16942" s="12">
        <f>IF(OR($E16942="",$F16942=""),"",IF(AND($G16942=1,$F16942&gt;='Working Hours'!$C$8,$F16942&lt;'Working Hours'!$C$9),1,0))</f>
        <v/>
      </c>
    </row>
    <row r="16943">
      <c r="A16943" s="11" t="n"/>
      <c r="B16943" s="11" t="n"/>
      <c r="C16943" s="11" t="n"/>
      <c r="E16943" s="12">
        <f>IF($A16943="","",IF(ISNUMBER($A16943),$A16943,IFERROR(DATEVALUE($A16943),"")))</f>
        <v/>
      </c>
      <c r="F16943" s="12">
        <f>IF($B16943="","",IF(ISNUMBER($B16943),HOUR($B16943)*2+MINUTE($B16943)/30,IFERROR(VALUE(LEFT($B16943,FIND(":",$B16943)-1))*2+VALUE(MID($B16943,FIND(":",$B16943)+1,2))/30,"")))</f>
        <v/>
      </c>
      <c r="G16943" s="12">
        <f>IF($E16943="","",IF(WEEKDAY($E16943,2)&lt;6,1,0))</f>
        <v/>
      </c>
      <c r="H16943" s="12">
        <f>IF(OR($E16943="",$F16943=""),"",IF(AND($G16943=1,$F16943&gt;='Working Hours'!$C$8,$F16943&lt;'Working Hours'!$C$9),1,0))</f>
        <v/>
      </c>
    </row>
    <row r="16944">
      <c r="A16944" s="11" t="n"/>
      <c r="B16944" s="11" t="n"/>
      <c r="C16944" s="11" t="n"/>
      <c r="E16944" s="12">
        <f>IF($A16944="","",IF(ISNUMBER($A16944),$A16944,IFERROR(DATEVALUE($A16944),"")))</f>
        <v/>
      </c>
      <c r="F16944" s="12">
        <f>IF($B16944="","",IF(ISNUMBER($B16944),HOUR($B16944)*2+MINUTE($B16944)/30,IFERROR(VALUE(LEFT($B16944,FIND(":",$B16944)-1))*2+VALUE(MID($B16944,FIND(":",$B16944)+1,2))/30,"")))</f>
        <v/>
      </c>
      <c r="G16944" s="12">
        <f>IF($E16944="","",IF(WEEKDAY($E16944,2)&lt;6,1,0))</f>
        <v/>
      </c>
      <c r="H16944" s="12">
        <f>IF(OR($E16944="",$F16944=""),"",IF(AND($G16944=1,$F16944&gt;='Working Hours'!$C$8,$F16944&lt;'Working Hours'!$C$9),1,0))</f>
        <v/>
      </c>
    </row>
    <row r="16945">
      <c r="A16945" s="11" t="n"/>
      <c r="B16945" s="11" t="n"/>
      <c r="C16945" s="11" t="n"/>
      <c r="E16945" s="12">
        <f>IF($A16945="","",IF(ISNUMBER($A16945),$A16945,IFERROR(DATEVALUE($A16945),"")))</f>
        <v/>
      </c>
      <c r="F16945" s="12">
        <f>IF($B16945="","",IF(ISNUMBER($B16945),HOUR($B16945)*2+MINUTE($B16945)/30,IFERROR(VALUE(LEFT($B16945,FIND(":",$B16945)-1))*2+VALUE(MID($B16945,FIND(":",$B16945)+1,2))/30,"")))</f>
        <v/>
      </c>
      <c r="G16945" s="12">
        <f>IF($E16945="","",IF(WEEKDAY($E16945,2)&lt;6,1,0))</f>
        <v/>
      </c>
      <c r="H16945" s="12">
        <f>IF(OR($E16945="",$F16945=""),"",IF(AND($G16945=1,$F16945&gt;='Working Hours'!$C$8,$F16945&lt;'Working Hours'!$C$9),1,0))</f>
        <v/>
      </c>
    </row>
    <row r="16946">
      <c r="A16946" s="11" t="n"/>
      <c r="B16946" s="11" t="n"/>
      <c r="C16946" s="11" t="n"/>
      <c r="E16946" s="12">
        <f>IF($A16946="","",IF(ISNUMBER($A16946),$A16946,IFERROR(DATEVALUE($A16946),"")))</f>
        <v/>
      </c>
      <c r="F16946" s="12">
        <f>IF($B16946="","",IF(ISNUMBER($B16946),HOUR($B16946)*2+MINUTE($B16946)/30,IFERROR(VALUE(LEFT($B16946,FIND(":",$B16946)-1))*2+VALUE(MID($B16946,FIND(":",$B16946)+1,2))/30,"")))</f>
        <v/>
      </c>
      <c r="G16946" s="12">
        <f>IF($E16946="","",IF(WEEKDAY($E16946,2)&lt;6,1,0))</f>
        <v/>
      </c>
      <c r="H16946" s="12">
        <f>IF(OR($E16946="",$F16946=""),"",IF(AND($G16946=1,$F16946&gt;='Working Hours'!$C$8,$F16946&lt;'Working Hours'!$C$9),1,0))</f>
        <v/>
      </c>
    </row>
    <row r="16947">
      <c r="A16947" s="11" t="n"/>
      <c r="B16947" s="11" t="n"/>
      <c r="C16947" s="11" t="n"/>
      <c r="E16947" s="12">
        <f>IF($A16947="","",IF(ISNUMBER($A16947),$A16947,IFERROR(DATEVALUE($A16947),"")))</f>
        <v/>
      </c>
      <c r="F16947" s="12">
        <f>IF($B16947="","",IF(ISNUMBER($B16947),HOUR($B16947)*2+MINUTE($B16947)/30,IFERROR(VALUE(LEFT($B16947,FIND(":",$B16947)-1))*2+VALUE(MID($B16947,FIND(":",$B16947)+1,2))/30,"")))</f>
        <v/>
      </c>
      <c r="G16947" s="12">
        <f>IF($E16947="","",IF(WEEKDAY($E16947,2)&lt;6,1,0))</f>
        <v/>
      </c>
      <c r="H16947" s="12">
        <f>IF(OR($E16947="",$F16947=""),"",IF(AND($G16947=1,$F16947&gt;='Working Hours'!$C$8,$F16947&lt;'Working Hours'!$C$9),1,0))</f>
        <v/>
      </c>
    </row>
    <row r="16948">
      <c r="A16948" s="11" t="n"/>
      <c r="B16948" s="11" t="n"/>
      <c r="C16948" s="11" t="n"/>
      <c r="E16948" s="12">
        <f>IF($A16948="","",IF(ISNUMBER($A16948),$A16948,IFERROR(DATEVALUE($A16948),"")))</f>
        <v/>
      </c>
      <c r="F16948" s="12">
        <f>IF($B16948="","",IF(ISNUMBER($B16948),HOUR($B16948)*2+MINUTE($B16948)/30,IFERROR(VALUE(LEFT($B16948,FIND(":",$B16948)-1))*2+VALUE(MID($B16948,FIND(":",$B16948)+1,2))/30,"")))</f>
        <v/>
      </c>
      <c r="G16948" s="12">
        <f>IF($E16948="","",IF(WEEKDAY($E16948,2)&lt;6,1,0))</f>
        <v/>
      </c>
      <c r="H16948" s="12">
        <f>IF(OR($E16948="",$F16948=""),"",IF(AND($G16948=1,$F16948&gt;='Working Hours'!$C$8,$F16948&lt;'Working Hours'!$C$9),1,0))</f>
        <v/>
      </c>
    </row>
    <row r="16949">
      <c r="A16949" s="11" t="n"/>
      <c r="B16949" s="11" t="n"/>
      <c r="C16949" s="11" t="n"/>
      <c r="E16949" s="12">
        <f>IF($A16949="","",IF(ISNUMBER($A16949),$A16949,IFERROR(DATEVALUE($A16949),"")))</f>
        <v/>
      </c>
      <c r="F16949" s="12">
        <f>IF($B16949="","",IF(ISNUMBER($B16949),HOUR($B16949)*2+MINUTE($B16949)/30,IFERROR(VALUE(LEFT($B16949,FIND(":",$B16949)-1))*2+VALUE(MID($B16949,FIND(":",$B16949)+1,2))/30,"")))</f>
        <v/>
      </c>
      <c r="G16949" s="12">
        <f>IF($E16949="","",IF(WEEKDAY($E16949,2)&lt;6,1,0))</f>
        <v/>
      </c>
      <c r="H16949" s="12">
        <f>IF(OR($E16949="",$F16949=""),"",IF(AND($G16949=1,$F16949&gt;='Working Hours'!$C$8,$F16949&lt;'Working Hours'!$C$9),1,0))</f>
        <v/>
      </c>
    </row>
    <row r="16950">
      <c r="A16950" s="11" t="n"/>
      <c r="B16950" s="11" t="n"/>
      <c r="C16950" s="11" t="n"/>
      <c r="E16950" s="12">
        <f>IF($A16950="","",IF(ISNUMBER($A16950),$A16950,IFERROR(DATEVALUE($A16950),"")))</f>
        <v/>
      </c>
      <c r="F16950" s="12">
        <f>IF($B16950="","",IF(ISNUMBER($B16950),HOUR($B16950)*2+MINUTE($B16950)/30,IFERROR(VALUE(LEFT($B16950,FIND(":",$B16950)-1))*2+VALUE(MID($B16950,FIND(":",$B16950)+1,2))/30,"")))</f>
        <v/>
      </c>
      <c r="G16950" s="12">
        <f>IF($E16950="","",IF(WEEKDAY($E16950,2)&lt;6,1,0))</f>
        <v/>
      </c>
      <c r="H16950" s="12">
        <f>IF(OR($E16950="",$F16950=""),"",IF(AND($G16950=1,$F16950&gt;='Working Hours'!$C$8,$F16950&lt;'Working Hours'!$C$9),1,0))</f>
        <v/>
      </c>
    </row>
    <row r="16951">
      <c r="A16951" s="11" t="n"/>
      <c r="B16951" s="11" t="n"/>
      <c r="C16951" s="11" t="n"/>
      <c r="E16951" s="12">
        <f>IF($A16951="","",IF(ISNUMBER($A16951),$A16951,IFERROR(DATEVALUE($A16951),"")))</f>
        <v/>
      </c>
      <c r="F16951" s="12">
        <f>IF($B16951="","",IF(ISNUMBER($B16951),HOUR($B16951)*2+MINUTE($B16951)/30,IFERROR(VALUE(LEFT($B16951,FIND(":",$B16951)-1))*2+VALUE(MID($B16951,FIND(":",$B16951)+1,2))/30,"")))</f>
        <v/>
      </c>
      <c r="G16951" s="12">
        <f>IF($E16951="","",IF(WEEKDAY($E16951,2)&lt;6,1,0))</f>
        <v/>
      </c>
      <c r="H16951" s="12">
        <f>IF(OR($E16951="",$F16951=""),"",IF(AND($G16951=1,$F16951&gt;='Working Hours'!$C$8,$F16951&lt;'Working Hours'!$C$9),1,0))</f>
        <v/>
      </c>
    </row>
    <row r="16952">
      <c r="A16952" s="11" t="n"/>
      <c r="B16952" s="11" t="n"/>
      <c r="C16952" s="11" t="n"/>
      <c r="E16952" s="12">
        <f>IF($A16952="","",IF(ISNUMBER($A16952),$A16952,IFERROR(DATEVALUE($A16952),"")))</f>
        <v/>
      </c>
      <c r="F16952" s="12">
        <f>IF($B16952="","",IF(ISNUMBER($B16952),HOUR($B16952)*2+MINUTE($B16952)/30,IFERROR(VALUE(LEFT($B16952,FIND(":",$B16952)-1))*2+VALUE(MID($B16952,FIND(":",$B16952)+1,2))/30,"")))</f>
        <v/>
      </c>
      <c r="G16952" s="12">
        <f>IF($E16952="","",IF(WEEKDAY($E16952,2)&lt;6,1,0))</f>
        <v/>
      </c>
      <c r="H16952" s="12">
        <f>IF(OR($E16952="",$F16952=""),"",IF(AND($G16952=1,$F16952&gt;='Working Hours'!$C$8,$F16952&lt;'Working Hours'!$C$9),1,0))</f>
        <v/>
      </c>
    </row>
    <row r="16953">
      <c r="A16953" s="11" t="n"/>
      <c r="B16953" s="11" t="n"/>
      <c r="C16953" s="11" t="n"/>
      <c r="E16953" s="12">
        <f>IF($A16953="","",IF(ISNUMBER($A16953),$A16953,IFERROR(DATEVALUE($A16953),"")))</f>
        <v/>
      </c>
      <c r="F16953" s="12">
        <f>IF($B16953="","",IF(ISNUMBER($B16953),HOUR($B16953)*2+MINUTE($B16953)/30,IFERROR(VALUE(LEFT($B16953,FIND(":",$B16953)-1))*2+VALUE(MID($B16953,FIND(":",$B16953)+1,2))/30,"")))</f>
        <v/>
      </c>
      <c r="G16953" s="12">
        <f>IF($E16953="","",IF(WEEKDAY($E16953,2)&lt;6,1,0))</f>
        <v/>
      </c>
      <c r="H16953" s="12">
        <f>IF(OR($E16953="",$F16953=""),"",IF(AND($G16953=1,$F16953&gt;='Working Hours'!$C$8,$F16953&lt;'Working Hours'!$C$9),1,0))</f>
        <v/>
      </c>
    </row>
    <row r="16954">
      <c r="A16954" s="11" t="n"/>
      <c r="B16954" s="11" t="n"/>
      <c r="C16954" s="11" t="n"/>
      <c r="E16954" s="12">
        <f>IF($A16954="","",IF(ISNUMBER($A16954),$A16954,IFERROR(DATEVALUE($A16954),"")))</f>
        <v/>
      </c>
      <c r="F16954" s="12">
        <f>IF($B16954="","",IF(ISNUMBER($B16954),HOUR($B16954)*2+MINUTE($B16954)/30,IFERROR(VALUE(LEFT($B16954,FIND(":",$B16954)-1))*2+VALUE(MID($B16954,FIND(":",$B16954)+1,2))/30,"")))</f>
        <v/>
      </c>
      <c r="G16954" s="12">
        <f>IF($E16954="","",IF(WEEKDAY($E16954,2)&lt;6,1,0))</f>
        <v/>
      </c>
      <c r="H16954" s="12">
        <f>IF(OR($E16954="",$F16954=""),"",IF(AND($G16954=1,$F16954&gt;='Working Hours'!$C$8,$F16954&lt;'Working Hours'!$C$9),1,0))</f>
        <v/>
      </c>
    </row>
    <row r="16955">
      <c r="A16955" s="11" t="n"/>
      <c r="B16955" s="11" t="n"/>
      <c r="C16955" s="11" t="n"/>
      <c r="E16955" s="12">
        <f>IF($A16955="","",IF(ISNUMBER($A16955),$A16955,IFERROR(DATEVALUE($A16955),"")))</f>
        <v/>
      </c>
      <c r="F16955" s="12">
        <f>IF($B16955="","",IF(ISNUMBER($B16955),HOUR($B16955)*2+MINUTE($B16955)/30,IFERROR(VALUE(LEFT($B16955,FIND(":",$B16955)-1))*2+VALUE(MID($B16955,FIND(":",$B16955)+1,2))/30,"")))</f>
        <v/>
      </c>
      <c r="G16955" s="12">
        <f>IF($E16955="","",IF(WEEKDAY($E16955,2)&lt;6,1,0))</f>
        <v/>
      </c>
      <c r="H16955" s="12">
        <f>IF(OR($E16955="",$F16955=""),"",IF(AND($G16955=1,$F16955&gt;='Working Hours'!$C$8,$F16955&lt;'Working Hours'!$C$9),1,0))</f>
        <v/>
      </c>
    </row>
    <row r="16956">
      <c r="A16956" s="11" t="n"/>
      <c r="B16956" s="11" t="n"/>
      <c r="C16956" s="11" t="n"/>
      <c r="E16956" s="12">
        <f>IF($A16956="","",IF(ISNUMBER($A16956),$A16956,IFERROR(DATEVALUE($A16956),"")))</f>
        <v/>
      </c>
      <c r="F16956" s="12">
        <f>IF($B16956="","",IF(ISNUMBER($B16956),HOUR($B16956)*2+MINUTE($B16956)/30,IFERROR(VALUE(LEFT($B16956,FIND(":",$B16956)-1))*2+VALUE(MID($B16956,FIND(":",$B16956)+1,2))/30,"")))</f>
        <v/>
      </c>
      <c r="G16956" s="12">
        <f>IF($E16956="","",IF(WEEKDAY($E16956,2)&lt;6,1,0))</f>
        <v/>
      </c>
      <c r="H16956" s="12">
        <f>IF(OR($E16956="",$F16956=""),"",IF(AND($G16956=1,$F16956&gt;='Working Hours'!$C$8,$F16956&lt;'Working Hours'!$C$9),1,0))</f>
        <v/>
      </c>
    </row>
    <row r="16957">
      <c r="A16957" s="11" t="n"/>
      <c r="B16957" s="11" t="n"/>
      <c r="C16957" s="11" t="n"/>
      <c r="E16957" s="12">
        <f>IF($A16957="","",IF(ISNUMBER($A16957),$A16957,IFERROR(DATEVALUE($A16957),"")))</f>
        <v/>
      </c>
      <c r="F16957" s="12">
        <f>IF($B16957="","",IF(ISNUMBER($B16957),HOUR($B16957)*2+MINUTE($B16957)/30,IFERROR(VALUE(LEFT($B16957,FIND(":",$B16957)-1))*2+VALUE(MID($B16957,FIND(":",$B16957)+1,2))/30,"")))</f>
        <v/>
      </c>
      <c r="G16957" s="12">
        <f>IF($E16957="","",IF(WEEKDAY($E16957,2)&lt;6,1,0))</f>
        <v/>
      </c>
      <c r="H16957" s="12">
        <f>IF(OR($E16957="",$F16957=""),"",IF(AND($G16957=1,$F16957&gt;='Working Hours'!$C$8,$F16957&lt;'Working Hours'!$C$9),1,0))</f>
        <v/>
      </c>
    </row>
    <row r="16958">
      <c r="A16958" s="11" t="n"/>
      <c r="B16958" s="11" t="n"/>
      <c r="C16958" s="11" t="n"/>
      <c r="E16958" s="12">
        <f>IF($A16958="","",IF(ISNUMBER($A16958),$A16958,IFERROR(DATEVALUE($A16958),"")))</f>
        <v/>
      </c>
      <c r="F16958" s="12">
        <f>IF($B16958="","",IF(ISNUMBER($B16958),HOUR($B16958)*2+MINUTE($B16958)/30,IFERROR(VALUE(LEFT($B16958,FIND(":",$B16958)-1))*2+VALUE(MID($B16958,FIND(":",$B16958)+1,2))/30,"")))</f>
        <v/>
      </c>
      <c r="G16958" s="12">
        <f>IF($E16958="","",IF(WEEKDAY($E16958,2)&lt;6,1,0))</f>
        <v/>
      </c>
      <c r="H16958" s="12">
        <f>IF(OR($E16958="",$F16958=""),"",IF(AND($G16958=1,$F16958&gt;='Working Hours'!$C$8,$F16958&lt;'Working Hours'!$C$9),1,0))</f>
        <v/>
      </c>
    </row>
    <row r="16959">
      <c r="A16959" s="11" t="n"/>
      <c r="B16959" s="11" t="n"/>
      <c r="C16959" s="11" t="n"/>
      <c r="E16959" s="12">
        <f>IF($A16959="","",IF(ISNUMBER($A16959),$A16959,IFERROR(DATEVALUE($A16959),"")))</f>
        <v/>
      </c>
      <c r="F16959" s="12">
        <f>IF($B16959="","",IF(ISNUMBER($B16959),HOUR($B16959)*2+MINUTE($B16959)/30,IFERROR(VALUE(LEFT($B16959,FIND(":",$B16959)-1))*2+VALUE(MID($B16959,FIND(":",$B16959)+1,2))/30,"")))</f>
        <v/>
      </c>
      <c r="G16959" s="12">
        <f>IF($E16959="","",IF(WEEKDAY($E16959,2)&lt;6,1,0))</f>
        <v/>
      </c>
      <c r="H16959" s="12">
        <f>IF(OR($E16959="",$F16959=""),"",IF(AND($G16959=1,$F16959&gt;='Working Hours'!$C$8,$F16959&lt;'Working Hours'!$C$9),1,0))</f>
        <v/>
      </c>
    </row>
    <row r="16960">
      <c r="A16960" s="11" t="n"/>
      <c r="B16960" s="11" t="n"/>
      <c r="C16960" s="11" t="n"/>
      <c r="E16960" s="12">
        <f>IF($A16960="","",IF(ISNUMBER($A16960),$A16960,IFERROR(DATEVALUE($A16960),"")))</f>
        <v/>
      </c>
      <c r="F16960" s="12">
        <f>IF($B16960="","",IF(ISNUMBER($B16960),HOUR($B16960)*2+MINUTE($B16960)/30,IFERROR(VALUE(LEFT($B16960,FIND(":",$B16960)-1))*2+VALUE(MID($B16960,FIND(":",$B16960)+1,2))/30,"")))</f>
        <v/>
      </c>
      <c r="G16960" s="12">
        <f>IF($E16960="","",IF(WEEKDAY($E16960,2)&lt;6,1,0))</f>
        <v/>
      </c>
      <c r="H16960" s="12">
        <f>IF(OR($E16960="",$F16960=""),"",IF(AND($G16960=1,$F16960&gt;='Working Hours'!$C$8,$F16960&lt;'Working Hours'!$C$9),1,0))</f>
        <v/>
      </c>
    </row>
    <row r="16961">
      <c r="A16961" s="11" t="n"/>
      <c r="B16961" s="11" t="n"/>
      <c r="C16961" s="11" t="n"/>
      <c r="E16961" s="12">
        <f>IF($A16961="","",IF(ISNUMBER($A16961),$A16961,IFERROR(DATEVALUE($A16961),"")))</f>
        <v/>
      </c>
      <c r="F16961" s="12">
        <f>IF($B16961="","",IF(ISNUMBER($B16961),HOUR($B16961)*2+MINUTE($B16961)/30,IFERROR(VALUE(LEFT($B16961,FIND(":",$B16961)-1))*2+VALUE(MID($B16961,FIND(":",$B16961)+1,2))/30,"")))</f>
        <v/>
      </c>
      <c r="G16961" s="12">
        <f>IF($E16961="","",IF(WEEKDAY($E16961,2)&lt;6,1,0))</f>
        <v/>
      </c>
      <c r="H16961" s="12">
        <f>IF(OR($E16961="",$F16961=""),"",IF(AND($G16961=1,$F16961&gt;='Working Hours'!$C$8,$F16961&lt;'Working Hours'!$C$9),1,0))</f>
        <v/>
      </c>
    </row>
    <row r="16962">
      <c r="A16962" s="11" t="n"/>
      <c r="B16962" s="11" t="n"/>
      <c r="C16962" s="11" t="n"/>
      <c r="E16962" s="12">
        <f>IF($A16962="","",IF(ISNUMBER($A16962),$A16962,IFERROR(DATEVALUE($A16962),"")))</f>
        <v/>
      </c>
      <c r="F16962" s="12">
        <f>IF($B16962="","",IF(ISNUMBER($B16962),HOUR($B16962)*2+MINUTE($B16962)/30,IFERROR(VALUE(LEFT($B16962,FIND(":",$B16962)-1))*2+VALUE(MID($B16962,FIND(":",$B16962)+1,2))/30,"")))</f>
        <v/>
      </c>
      <c r="G16962" s="12">
        <f>IF($E16962="","",IF(WEEKDAY($E16962,2)&lt;6,1,0))</f>
        <v/>
      </c>
      <c r="H16962" s="12">
        <f>IF(OR($E16962="",$F16962=""),"",IF(AND($G16962=1,$F16962&gt;='Working Hours'!$C$8,$F16962&lt;'Working Hours'!$C$9),1,0))</f>
        <v/>
      </c>
    </row>
    <row r="16963">
      <c r="A16963" s="11" t="n"/>
      <c r="B16963" s="11" t="n"/>
      <c r="C16963" s="11" t="n"/>
      <c r="E16963" s="12">
        <f>IF($A16963="","",IF(ISNUMBER($A16963),$A16963,IFERROR(DATEVALUE($A16963),"")))</f>
        <v/>
      </c>
      <c r="F16963" s="12">
        <f>IF($B16963="","",IF(ISNUMBER($B16963),HOUR($B16963)*2+MINUTE($B16963)/30,IFERROR(VALUE(LEFT($B16963,FIND(":",$B16963)-1))*2+VALUE(MID($B16963,FIND(":",$B16963)+1,2))/30,"")))</f>
        <v/>
      </c>
      <c r="G16963" s="12">
        <f>IF($E16963="","",IF(WEEKDAY($E16963,2)&lt;6,1,0))</f>
        <v/>
      </c>
      <c r="H16963" s="12">
        <f>IF(OR($E16963="",$F16963=""),"",IF(AND($G16963=1,$F16963&gt;='Working Hours'!$C$8,$F16963&lt;'Working Hours'!$C$9),1,0))</f>
        <v/>
      </c>
    </row>
    <row r="16964">
      <c r="A16964" s="11" t="n"/>
      <c r="B16964" s="11" t="n"/>
      <c r="C16964" s="11" t="n"/>
      <c r="E16964" s="12">
        <f>IF($A16964="","",IF(ISNUMBER($A16964),$A16964,IFERROR(DATEVALUE($A16964),"")))</f>
        <v/>
      </c>
      <c r="F16964" s="12">
        <f>IF($B16964="","",IF(ISNUMBER($B16964),HOUR($B16964)*2+MINUTE($B16964)/30,IFERROR(VALUE(LEFT($B16964,FIND(":",$B16964)-1))*2+VALUE(MID($B16964,FIND(":",$B16964)+1,2))/30,"")))</f>
        <v/>
      </c>
      <c r="G16964" s="12">
        <f>IF($E16964="","",IF(WEEKDAY($E16964,2)&lt;6,1,0))</f>
        <v/>
      </c>
      <c r="H16964" s="12">
        <f>IF(OR($E16964="",$F16964=""),"",IF(AND($G16964=1,$F16964&gt;='Working Hours'!$C$8,$F16964&lt;'Working Hours'!$C$9),1,0))</f>
        <v/>
      </c>
    </row>
    <row r="16965">
      <c r="A16965" s="11" t="n"/>
      <c r="B16965" s="11" t="n"/>
      <c r="C16965" s="11" t="n"/>
      <c r="E16965" s="12">
        <f>IF($A16965="","",IF(ISNUMBER($A16965),$A16965,IFERROR(DATEVALUE($A16965),"")))</f>
        <v/>
      </c>
      <c r="F16965" s="12">
        <f>IF($B16965="","",IF(ISNUMBER($B16965),HOUR($B16965)*2+MINUTE($B16965)/30,IFERROR(VALUE(LEFT($B16965,FIND(":",$B16965)-1))*2+VALUE(MID($B16965,FIND(":",$B16965)+1,2))/30,"")))</f>
        <v/>
      </c>
      <c r="G16965" s="12">
        <f>IF($E16965="","",IF(WEEKDAY($E16965,2)&lt;6,1,0))</f>
        <v/>
      </c>
      <c r="H16965" s="12">
        <f>IF(OR($E16965="",$F16965=""),"",IF(AND($G16965=1,$F16965&gt;='Working Hours'!$C$8,$F16965&lt;'Working Hours'!$C$9),1,0))</f>
        <v/>
      </c>
    </row>
    <row r="16966">
      <c r="A16966" s="11" t="n"/>
      <c r="B16966" s="11" t="n"/>
      <c r="C16966" s="11" t="n"/>
      <c r="E16966" s="12">
        <f>IF($A16966="","",IF(ISNUMBER($A16966),$A16966,IFERROR(DATEVALUE($A16966),"")))</f>
        <v/>
      </c>
      <c r="F16966" s="12">
        <f>IF($B16966="","",IF(ISNUMBER($B16966),HOUR($B16966)*2+MINUTE($B16966)/30,IFERROR(VALUE(LEFT($B16966,FIND(":",$B16966)-1))*2+VALUE(MID($B16966,FIND(":",$B16966)+1,2))/30,"")))</f>
        <v/>
      </c>
      <c r="G16966" s="12">
        <f>IF($E16966="","",IF(WEEKDAY($E16966,2)&lt;6,1,0))</f>
        <v/>
      </c>
      <c r="H16966" s="12">
        <f>IF(OR($E16966="",$F16966=""),"",IF(AND($G16966=1,$F16966&gt;='Working Hours'!$C$8,$F16966&lt;'Working Hours'!$C$9),1,0))</f>
        <v/>
      </c>
    </row>
    <row r="16967">
      <c r="A16967" s="11" t="n"/>
      <c r="B16967" s="11" t="n"/>
      <c r="C16967" s="11" t="n"/>
      <c r="E16967" s="12">
        <f>IF($A16967="","",IF(ISNUMBER($A16967),$A16967,IFERROR(DATEVALUE($A16967),"")))</f>
        <v/>
      </c>
      <c r="F16967" s="12">
        <f>IF($B16967="","",IF(ISNUMBER($B16967),HOUR($B16967)*2+MINUTE($B16967)/30,IFERROR(VALUE(LEFT($B16967,FIND(":",$B16967)-1))*2+VALUE(MID($B16967,FIND(":",$B16967)+1,2))/30,"")))</f>
        <v/>
      </c>
      <c r="G16967" s="12">
        <f>IF($E16967="","",IF(WEEKDAY($E16967,2)&lt;6,1,0))</f>
        <v/>
      </c>
      <c r="H16967" s="12">
        <f>IF(OR($E16967="",$F16967=""),"",IF(AND($G16967=1,$F16967&gt;='Working Hours'!$C$8,$F16967&lt;'Working Hours'!$C$9),1,0))</f>
        <v/>
      </c>
    </row>
    <row r="16968">
      <c r="A16968" s="11" t="n"/>
      <c r="B16968" s="11" t="n"/>
      <c r="C16968" s="11" t="n"/>
      <c r="E16968" s="12">
        <f>IF($A16968="","",IF(ISNUMBER($A16968),$A16968,IFERROR(DATEVALUE($A16968),"")))</f>
        <v/>
      </c>
      <c r="F16968" s="12">
        <f>IF($B16968="","",IF(ISNUMBER($B16968),HOUR($B16968)*2+MINUTE($B16968)/30,IFERROR(VALUE(LEFT($B16968,FIND(":",$B16968)-1))*2+VALUE(MID($B16968,FIND(":",$B16968)+1,2))/30,"")))</f>
        <v/>
      </c>
      <c r="G16968" s="12">
        <f>IF($E16968="","",IF(WEEKDAY($E16968,2)&lt;6,1,0))</f>
        <v/>
      </c>
      <c r="H16968" s="12">
        <f>IF(OR($E16968="",$F16968=""),"",IF(AND($G16968=1,$F16968&gt;='Working Hours'!$C$8,$F16968&lt;'Working Hours'!$C$9),1,0))</f>
        <v/>
      </c>
    </row>
    <row r="16969">
      <c r="A16969" s="11" t="n"/>
      <c r="B16969" s="11" t="n"/>
      <c r="C16969" s="11" t="n"/>
      <c r="E16969" s="12">
        <f>IF($A16969="","",IF(ISNUMBER($A16969),$A16969,IFERROR(DATEVALUE($A16969),"")))</f>
        <v/>
      </c>
      <c r="F16969" s="12">
        <f>IF($B16969="","",IF(ISNUMBER($B16969),HOUR($B16969)*2+MINUTE($B16969)/30,IFERROR(VALUE(LEFT($B16969,FIND(":",$B16969)-1))*2+VALUE(MID($B16969,FIND(":",$B16969)+1,2))/30,"")))</f>
        <v/>
      </c>
      <c r="G16969" s="12">
        <f>IF($E16969="","",IF(WEEKDAY($E16969,2)&lt;6,1,0))</f>
        <v/>
      </c>
      <c r="H16969" s="12">
        <f>IF(OR($E16969="",$F16969=""),"",IF(AND($G16969=1,$F16969&gt;='Working Hours'!$C$8,$F16969&lt;'Working Hours'!$C$9),1,0))</f>
        <v/>
      </c>
    </row>
    <row r="16970">
      <c r="A16970" s="11" t="n"/>
      <c r="B16970" s="11" t="n"/>
      <c r="C16970" s="11" t="n"/>
      <c r="E16970" s="12">
        <f>IF($A16970="","",IF(ISNUMBER($A16970),$A16970,IFERROR(DATEVALUE($A16970),"")))</f>
        <v/>
      </c>
      <c r="F16970" s="12">
        <f>IF($B16970="","",IF(ISNUMBER($B16970),HOUR($B16970)*2+MINUTE($B16970)/30,IFERROR(VALUE(LEFT($B16970,FIND(":",$B16970)-1))*2+VALUE(MID($B16970,FIND(":",$B16970)+1,2))/30,"")))</f>
        <v/>
      </c>
      <c r="G16970" s="12">
        <f>IF($E16970="","",IF(WEEKDAY($E16970,2)&lt;6,1,0))</f>
        <v/>
      </c>
      <c r="H16970" s="12">
        <f>IF(OR($E16970="",$F16970=""),"",IF(AND($G16970=1,$F16970&gt;='Working Hours'!$C$8,$F16970&lt;'Working Hours'!$C$9),1,0))</f>
        <v/>
      </c>
    </row>
    <row r="16971">
      <c r="A16971" s="11" t="n"/>
      <c r="B16971" s="11" t="n"/>
      <c r="C16971" s="11" t="n"/>
      <c r="E16971" s="12">
        <f>IF($A16971="","",IF(ISNUMBER($A16971),$A16971,IFERROR(DATEVALUE($A16971),"")))</f>
        <v/>
      </c>
      <c r="F16971" s="12">
        <f>IF($B16971="","",IF(ISNUMBER($B16971),HOUR($B16971)*2+MINUTE($B16971)/30,IFERROR(VALUE(LEFT($B16971,FIND(":",$B16971)-1))*2+VALUE(MID($B16971,FIND(":",$B16971)+1,2))/30,"")))</f>
        <v/>
      </c>
      <c r="G16971" s="12">
        <f>IF($E16971="","",IF(WEEKDAY($E16971,2)&lt;6,1,0))</f>
        <v/>
      </c>
      <c r="H16971" s="12">
        <f>IF(OR($E16971="",$F16971=""),"",IF(AND($G16971=1,$F16971&gt;='Working Hours'!$C$8,$F16971&lt;'Working Hours'!$C$9),1,0))</f>
        <v/>
      </c>
    </row>
    <row r="16972">
      <c r="A16972" s="11" t="n"/>
      <c r="B16972" s="11" t="n"/>
      <c r="C16972" s="11" t="n"/>
      <c r="E16972" s="12">
        <f>IF($A16972="","",IF(ISNUMBER($A16972),$A16972,IFERROR(DATEVALUE($A16972),"")))</f>
        <v/>
      </c>
      <c r="F16972" s="12">
        <f>IF($B16972="","",IF(ISNUMBER($B16972),HOUR($B16972)*2+MINUTE($B16972)/30,IFERROR(VALUE(LEFT($B16972,FIND(":",$B16972)-1))*2+VALUE(MID($B16972,FIND(":",$B16972)+1,2))/30,"")))</f>
        <v/>
      </c>
      <c r="G16972" s="12">
        <f>IF($E16972="","",IF(WEEKDAY($E16972,2)&lt;6,1,0))</f>
        <v/>
      </c>
      <c r="H16972" s="12">
        <f>IF(OR($E16972="",$F16972=""),"",IF(AND($G16972=1,$F16972&gt;='Working Hours'!$C$8,$F16972&lt;'Working Hours'!$C$9),1,0))</f>
        <v/>
      </c>
    </row>
    <row r="16973">
      <c r="A16973" s="11" t="n"/>
      <c r="B16973" s="11" t="n"/>
      <c r="C16973" s="11" t="n"/>
      <c r="E16973" s="12">
        <f>IF($A16973="","",IF(ISNUMBER($A16973),$A16973,IFERROR(DATEVALUE($A16973),"")))</f>
        <v/>
      </c>
      <c r="F16973" s="12">
        <f>IF($B16973="","",IF(ISNUMBER($B16973),HOUR($B16973)*2+MINUTE($B16973)/30,IFERROR(VALUE(LEFT($B16973,FIND(":",$B16973)-1))*2+VALUE(MID($B16973,FIND(":",$B16973)+1,2))/30,"")))</f>
        <v/>
      </c>
      <c r="G16973" s="12">
        <f>IF($E16973="","",IF(WEEKDAY($E16973,2)&lt;6,1,0))</f>
        <v/>
      </c>
      <c r="H16973" s="12">
        <f>IF(OR($E16973="",$F16973=""),"",IF(AND($G16973=1,$F16973&gt;='Working Hours'!$C$8,$F16973&lt;'Working Hours'!$C$9),1,0))</f>
        <v/>
      </c>
    </row>
    <row r="16974">
      <c r="A16974" s="11" t="n"/>
      <c r="B16974" s="11" t="n"/>
      <c r="C16974" s="11" t="n"/>
      <c r="E16974" s="12">
        <f>IF($A16974="","",IF(ISNUMBER($A16974),$A16974,IFERROR(DATEVALUE($A16974),"")))</f>
        <v/>
      </c>
      <c r="F16974" s="12">
        <f>IF($B16974="","",IF(ISNUMBER($B16974),HOUR($B16974)*2+MINUTE($B16974)/30,IFERROR(VALUE(LEFT($B16974,FIND(":",$B16974)-1))*2+VALUE(MID($B16974,FIND(":",$B16974)+1,2))/30,"")))</f>
        <v/>
      </c>
      <c r="G16974" s="12">
        <f>IF($E16974="","",IF(WEEKDAY($E16974,2)&lt;6,1,0))</f>
        <v/>
      </c>
      <c r="H16974" s="12">
        <f>IF(OR($E16974="",$F16974=""),"",IF(AND($G16974=1,$F16974&gt;='Working Hours'!$C$8,$F16974&lt;'Working Hours'!$C$9),1,0))</f>
        <v/>
      </c>
    </row>
    <row r="16975">
      <c r="A16975" s="11" t="n"/>
      <c r="B16975" s="11" t="n"/>
      <c r="C16975" s="11" t="n"/>
      <c r="E16975" s="12">
        <f>IF($A16975="","",IF(ISNUMBER($A16975),$A16975,IFERROR(DATEVALUE($A16975),"")))</f>
        <v/>
      </c>
      <c r="F16975" s="12">
        <f>IF($B16975="","",IF(ISNUMBER($B16975),HOUR($B16975)*2+MINUTE($B16975)/30,IFERROR(VALUE(LEFT($B16975,FIND(":",$B16975)-1))*2+VALUE(MID($B16975,FIND(":",$B16975)+1,2))/30,"")))</f>
        <v/>
      </c>
      <c r="G16975" s="12">
        <f>IF($E16975="","",IF(WEEKDAY($E16975,2)&lt;6,1,0))</f>
        <v/>
      </c>
      <c r="H16975" s="12">
        <f>IF(OR($E16975="",$F16975=""),"",IF(AND($G16975=1,$F16975&gt;='Working Hours'!$C$8,$F16975&lt;'Working Hours'!$C$9),1,0))</f>
        <v/>
      </c>
    </row>
    <row r="16976">
      <c r="A16976" s="11" t="n"/>
      <c r="B16976" s="11" t="n"/>
      <c r="C16976" s="11" t="n"/>
      <c r="E16976" s="12">
        <f>IF($A16976="","",IF(ISNUMBER($A16976),$A16976,IFERROR(DATEVALUE($A16976),"")))</f>
        <v/>
      </c>
      <c r="F16976" s="12">
        <f>IF($B16976="","",IF(ISNUMBER($B16976),HOUR($B16976)*2+MINUTE($B16976)/30,IFERROR(VALUE(LEFT($B16976,FIND(":",$B16976)-1))*2+VALUE(MID($B16976,FIND(":",$B16976)+1,2))/30,"")))</f>
        <v/>
      </c>
      <c r="G16976" s="12">
        <f>IF($E16976="","",IF(WEEKDAY($E16976,2)&lt;6,1,0))</f>
        <v/>
      </c>
      <c r="H16976" s="12">
        <f>IF(OR($E16976="",$F16976=""),"",IF(AND($G16976=1,$F16976&gt;='Working Hours'!$C$8,$F16976&lt;'Working Hours'!$C$9),1,0))</f>
        <v/>
      </c>
    </row>
    <row r="16977">
      <c r="A16977" s="11" t="n"/>
      <c r="B16977" s="11" t="n"/>
      <c r="C16977" s="11" t="n"/>
      <c r="E16977" s="12">
        <f>IF($A16977="","",IF(ISNUMBER($A16977),$A16977,IFERROR(DATEVALUE($A16977),"")))</f>
        <v/>
      </c>
      <c r="F16977" s="12">
        <f>IF($B16977="","",IF(ISNUMBER($B16977),HOUR($B16977)*2+MINUTE($B16977)/30,IFERROR(VALUE(LEFT($B16977,FIND(":",$B16977)-1))*2+VALUE(MID($B16977,FIND(":",$B16977)+1,2))/30,"")))</f>
        <v/>
      </c>
      <c r="G16977" s="12">
        <f>IF($E16977="","",IF(WEEKDAY($E16977,2)&lt;6,1,0))</f>
        <v/>
      </c>
      <c r="H16977" s="12">
        <f>IF(OR($E16977="",$F16977=""),"",IF(AND($G16977=1,$F16977&gt;='Working Hours'!$C$8,$F16977&lt;'Working Hours'!$C$9),1,0))</f>
        <v/>
      </c>
    </row>
    <row r="16978">
      <c r="A16978" s="11" t="n"/>
      <c r="B16978" s="11" t="n"/>
      <c r="C16978" s="11" t="n"/>
      <c r="E16978" s="12">
        <f>IF($A16978="","",IF(ISNUMBER($A16978),$A16978,IFERROR(DATEVALUE($A16978),"")))</f>
        <v/>
      </c>
      <c r="F16978" s="12">
        <f>IF($B16978="","",IF(ISNUMBER($B16978),HOUR($B16978)*2+MINUTE($B16978)/30,IFERROR(VALUE(LEFT($B16978,FIND(":",$B16978)-1))*2+VALUE(MID($B16978,FIND(":",$B16978)+1,2))/30,"")))</f>
        <v/>
      </c>
      <c r="G16978" s="12">
        <f>IF($E16978="","",IF(WEEKDAY($E16978,2)&lt;6,1,0))</f>
        <v/>
      </c>
      <c r="H16978" s="12">
        <f>IF(OR($E16978="",$F16978=""),"",IF(AND($G16978=1,$F16978&gt;='Working Hours'!$C$8,$F16978&lt;'Working Hours'!$C$9),1,0))</f>
        <v/>
      </c>
    </row>
    <row r="16979">
      <c r="A16979" s="11" t="n"/>
      <c r="B16979" s="11" t="n"/>
      <c r="C16979" s="11" t="n"/>
      <c r="E16979" s="12">
        <f>IF($A16979="","",IF(ISNUMBER($A16979),$A16979,IFERROR(DATEVALUE($A16979),"")))</f>
        <v/>
      </c>
      <c r="F16979" s="12">
        <f>IF($B16979="","",IF(ISNUMBER($B16979),HOUR($B16979)*2+MINUTE($B16979)/30,IFERROR(VALUE(LEFT($B16979,FIND(":",$B16979)-1))*2+VALUE(MID($B16979,FIND(":",$B16979)+1,2))/30,"")))</f>
        <v/>
      </c>
      <c r="G16979" s="12">
        <f>IF($E16979="","",IF(WEEKDAY($E16979,2)&lt;6,1,0))</f>
        <v/>
      </c>
      <c r="H16979" s="12">
        <f>IF(OR($E16979="",$F16979=""),"",IF(AND($G16979=1,$F16979&gt;='Working Hours'!$C$8,$F16979&lt;'Working Hours'!$C$9),1,0))</f>
        <v/>
      </c>
    </row>
    <row r="16980">
      <c r="A16980" s="11" t="n"/>
      <c r="B16980" s="11" t="n"/>
      <c r="C16980" s="11" t="n"/>
      <c r="E16980" s="12">
        <f>IF($A16980="","",IF(ISNUMBER($A16980),$A16980,IFERROR(DATEVALUE($A16980),"")))</f>
        <v/>
      </c>
      <c r="F16980" s="12">
        <f>IF($B16980="","",IF(ISNUMBER($B16980),HOUR($B16980)*2+MINUTE($B16980)/30,IFERROR(VALUE(LEFT($B16980,FIND(":",$B16980)-1))*2+VALUE(MID($B16980,FIND(":",$B16980)+1,2))/30,"")))</f>
        <v/>
      </c>
      <c r="G16980" s="12">
        <f>IF($E16980="","",IF(WEEKDAY($E16980,2)&lt;6,1,0))</f>
        <v/>
      </c>
      <c r="H16980" s="12">
        <f>IF(OR($E16980="",$F16980=""),"",IF(AND($G16980=1,$F16980&gt;='Working Hours'!$C$8,$F16980&lt;'Working Hours'!$C$9),1,0))</f>
        <v/>
      </c>
    </row>
    <row r="16981">
      <c r="A16981" s="11" t="n"/>
      <c r="B16981" s="11" t="n"/>
      <c r="C16981" s="11" t="n"/>
      <c r="E16981" s="12">
        <f>IF($A16981="","",IF(ISNUMBER($A16981),$A16981,IFERROR(DATEVALUE($A16981),"")))</f>
        <v/>
      </c>
      <c r="F16981" s="12">
        <f>IF($B16981="","",IF(ISNUMBER($B16981),HOUR($B16981)*2+MINUTE($B16981)/30,IFERROR(VALUE(LEFT($B16981,FIND(":",$B16981)-1))*2+VALUE(MID($B16981,FIND(":",$B16981)+1,2))/30,"")))</f>
        <v/>
      </c>
      <c r="G16981" s="12">
        <f>IF($E16981="","",IF(WEEKDAY($E16981,2)&lt;6,1,0))</f>
        <v/>
      </c>
      <c r="H16981" s="12">
        <f>IF(OR($E16981="",$F16981=""),"",IF(AND($G16981=1,$F16981&gt;='Working Hours'!$C$8,$F16981&lt;'Working Hours'!$C$9),1,0))</f>
        <v/>
      </c>
    </row>
    <row r="16982">
      <c r="A16982" s="11" t="n"/>
      <c r="B16982" s="11" t="n"/>
      <c r="C16982" s="11" t="n"/>
      <c r="E16982" s="12">
        <f>IF($A16982="","",IF(ISNUMBER($A16982),$A16982,IFERROR(DATEVALUE($A16982),"")))</f>
        <v/>
      </c>
      <c r="F16982" s="12">
        <f>IF($B16982="","",IF(ISNUMBER($B16982),HOUR($B16982)*2+MINUTE($B16982)/30,IFERROR(VALUE(LEFT($B16982,FIND(":",$B16982)-1))*2+VALUE(MID($B16982,FIND(":",$B16982)+1,2))/30,"")))</f>
        <v/>
      </c>
      <c r="G16982" s="12">
        <f>IF($E16982="","",IF(WEEKDAY($E16982,2)&lt;6,1,0))</f>
        <v/>
      </c>
      <c r="H16982" s="12">
        <f>IF(OR($E16982="",$F16982=""),"",IF(AND($G16982=1,$F16982&gt;='Working Hours'!$C$8,$F16982&lt;'Working Hours'!$C$9),1,0))</f>
        <v/>
      </c>
    </row>
    <row r="16983">
      <c r="A16983" s="11" t="n"/>
      <c r="B16983" s="11" t="n"/>
      <c r="C16983" s="11" t="n"/>
      <c r="E16983" s="12">
        <f>IF($A16983="","",IF(ISNUMBER($A16983),$A16983,IFERROR(DATEVALUE($A16983),"")))</f>
        <v/>
      </c>
      <c r="F16983" s="12">
        <f>IF($B16983="","",IF(ISNUMBER($B16983),HOUR($B16983)*2+MINUTE($B16983)/30,IFERROR(VALUE(LEFT($B16983,FIND(":",$B16983)-1))*2+VALUE(MID($B16983,FIND(":",$B16983)+1,2))/30,"")))</f>
        <v/>
      </c>
      <c r="G16983" s="12">
        <f>IF($E16983="","",IF(WEEKDAY($E16983,2)&lt;6,1,0))</f>
        <v/>
      </c>
      <c r="H16983" s="12">
        <f>IF(OR($E16983="",$F16983=""),"",IF(AND($G16983=1,$F16983&gt;='Working Hours'!$C$8,$F16983&lt;'Working Hours'!$C$9),1,0))</f>
        <v/>
      </c>
    </row>
    <row r="16984">
      <c r="A16984" s="11" t="n"/>
      <c r="B16984" s="11" t="n"/>
      <c r="C16984" s="11" t="n"/>
      <c r="E16984" s="12">
        <f>IF($A16984="","",IF(ISNUMBER($A16984),$A16984,IFERROR(DATEVALUE($A16984),"")))</f>
        <v/>
      </c>
      <c r="F16984" s="12">
        <f>IF($B16984="","",IF(ISNUMBER($B16984),HOUR($B16984)*2+MINUTE($B16984)/30,IFERROR(VALUE(LEFT($B16984,FIND(":",$B16984)-1))*2+VALUE(MID($B16984,FIND(":",$B16984)+1,2))/30,"")))</f>
        <v/>
      </c>
      <c r="G16984" s="12">
        <f>IF($E16984="","",IF(WEEKDAY($E16984,2)&lt;6,1,0))</f>
        <v/>
      </c>
      <c r="H16984" s="12">
        <f>IF(OR($E16984="",$F16984=""),"",IF(AND($G16984=1,$F16984&gt;='Working Hours'!$C$8,$F16984&lt;'Working Hours'!$C$9),1,0))</f>
        <v/>
      </c>
    </row>
    <row r="16985">
      <c r="A16985" s="11" t="n"/>
      <c r="B16985" s="11" t="n"/>
      <c r="C16985" s="11" t="n"/>
      <c r="E16985" s="12">
        <f>IF($A16985="","",IF(ISNUMBER($A16985),$A16985,IFERROR(DATEVALUE($A16985),"")))</f>
        <v/>
      </c>
      <c r="F16985" s="12">
        <f>IF($B16985="","",IF(ISNUMBER($B16985),HOUR($B16985)*2+MINUTE($B16985)/30,IFERROR(VALUE(LEFT($B16985,FIND(":",$B16985)-1))*2+VALUE(MID($B16985,FIND(":",$B16985)+1,2))/30,"")))</f>
        <v/>
      </c>
      <c r="G16985" s="12">
        <f>IF($E16985="","",IF(WEEKDAY($E16985,2)&lt;6,1,0))</f>
        <v/>
      </c>
      <c r="H16985" s="12">
        <f>IF(OR($E16985="",$F16985=""),"",IF(AND($G16985=1,$F16985&gt;='Working Hours'!$C$8,$F16985&lt;'Working Hours'!$C$9),1,0))</f>
        <v/>
      </c>
    </row>
    <row r="16986">
      <c r="A16986" s="11" t="n"/>
      <c r="B16986" s="11" t="n"/>
      <c r="C16986" s="11" t="n"/>
      <c r="E16986" s="12">
        <f>IF($A16986="","",IF(ISNUMBER($A16986),$A16986,IFERROR(DATEVALUE($A16986),"")))</f>
        <v/>
      </c>
      <c r="F16986" s="12">
        <f>IF($B16986="","",IF(ISNUMBER($B16986),HOUR($B16986)*2+MINUTE($B16986)/30,IFERROR(VALUE(LEFT($B16986,FIND(":",$B16986)-1))*2+VALUE(MID($B16986,FIND(":",$B16986)+1,2))/30,"")))</f>
        <v/>
      </c>
      <c r="G16986" s="12">
        <f>IF($E16986="","",IF(WEEKDAY($E16986,2)&lt;6,1,0))</f>
        <v/>
      </c>
      <c r="H16986" s="12">
        <f>IF(OR($E16986="",$F16986=""),"",IF(AND($G16986=1,$F16986&gt;='Working Hours'!$C$8,$F16986&lt;'Working Hours'!$C$9),1,0))</f>
        <v/>
      </c>
    </row>
    <row r="16987">
      <c r="A16987" s="11" t="n"/>
      <c r="B16987" s="11" t="n"/>
      <c r="C16987" s="11" t="n"/>
      <c r="E16987" s="12">
        <f>IF($A16987="","",IF(ISNUMBER($A16987),$A16987,IFERROR(DATEVALUE($A16987),"")))</f>
        <v/>
      </c>
      <c r="F16987" s="12">
        <f>IF($B16987="","",IF(ISNUMBER($B16987),HOUR($B16987)*2+MINUTE($B16987)/30,IFERROR(VALUE(LEFT($B16987,FIND(":",$B16987)-1))*2+VALUE(MID($B16987,FIND(":",$B16987)+1,2))/30,"")))</f>
        <v/>
      </c>
      <c r="G16987" s="12">
        <f>IF($E16987="","",IF(WEEKDAY($E16987,2)&lt;6,1,0))</f>
        <v/>
      </c>
      <c r="H16987" s="12">
        <f>IF(OR($E16987="",$F16987=""),"",IF(AND($G16987=1,$F16987&gt;='Working Hours'!$C$8,$F16987&lt;'Working Hours'!$C$9),1,0))</f>
        <v/>
      </c>
    </row>
    <row r="16988">
      <c r="A16988" s="11" t="n"/>
      <c r="B16988" s="11" t="n"/>
      <c r="C16988" s="11" t="n"/>
      <c r="E16988" s="12">
        <f>IF($A16988="","",IF(ISNUMBER($A16988),$A16988,IFERROR(DATEVALUE($A16988),"")))</f>
        <v/>
      </c>
      <c r="F16988" s="12">
        <f>IF($B16988="","",IF(ISNUMBER($B16988),HOUR($B16988)*2+MINUTE($B16988)/30,IFERROR(VALUE(LEFT($B16988,FIND(":",$B16988)-1))*2+VALUE(MID($B16988,FIND(":",$B16988)+1,2))/30,"")))</f>
        <v/>
      </c>
      <c r="G16988" s="12">
        <f>IF($E16988="","",IF(WEEKDAY($E16988,2)&lt;6,1,0))</f>
        <v/>
      </c>
      <c r="H16988" s="12">
        <f>IF(OR($E16988="",$F16988=""),"",IF(AND($G16988=1,$F16988&gt;='Working Hours'!$C$8,$F16988&lt;'Working Hours'!$C$9),1,0))</f>
        <v/>
      </c>
    </row>
    <row r="16989">
      <c r="A16989" s="11" t="n"/>
      <c r="B16989" s="11" t="n"/>
      <c r="C16989" s="11" t="n"/>
      <c r="E16989" s="12">
        <f>IF($A16989="","",IF(ISNUMBER($A16989),$A16989,IFERROR(DATEVALUE($A16989),"")))</f>
        <v/>
      </c>
      <c r="F16989" s="12">
        <f>IF($B16989="","",IF(ISNUMBER($B16989),HOUR($B16989)*2+MINUTE($B16989)/30,IFERROR(VALUE(LEFT($B16989,FIND(":",$B16989)-1))*2+VALUE(MID($B16989,FIND(":",$B16989)+1,2))/30,"")))</f>
        <v/>
      </c>
      <c r="G16989" s="12">
        <f>IF($E16989="","",IF(WEEKDAY($E16989,2)&lt;6,1,0))</f>
        <v/>
      </c>
      <c r="H16989" s="12">
        <f>IF(OR($E16989="",$F16989=""),"",IF(AND($G16989=1,$F16989&gt;='Working Hours'!$C$8,$F16989&lt;'Working Hours'!$C$9),1,0))</f>
        <v/>
      </c>
    </row>
    <row r="16990">
      <c r="A16990" s="11" t="n"/>
      <c r="B16990" s="11" t="n"/>
      <c r="C16990" s="11" t="n"/>
      <c r="E16990" s="12">
        <f>IF($A16990="","",IF(ISNUMBER($A16990),$A16990,IFERROR(DATEVALUE($A16990),"")))</f>
        <v/>
      </c>
      <c r="F16990" s="12">
        <f>IF($B16990="","",IF(ISNUMBER($B16990),HOUR($B16990)*2+MINUTE($B16990)/30,IFERROR(VALUE(LEFT($B16990,FIND(":",$B16990)-1))*2+VALUE(MID($B16990,FIND(":",$B16990)+1,2))/30,"")))</f>
        <v/>
      </c>
      <c r="G16990" s="12">
        <f>IF($E16990="","",IF(WEEKDAY($E16990,2)&lt;6,1,0))</f>
        <v/>
      </c>
      <c r="H16990" s="12">
        <f>IF(OR($E16990="",$F16990=""),"",IF(AND($G16990=1,$F16990&gt;='Working Hours'!$C$8,$F16990&lt;'Working Hours'!$C$9),1,0))</f>
        <v/>
      </c>
    </row>
    <row r="16991">
      <c r="A16991" s="11" t="n"/>
      <c r="B16991" s="11" t="n"/>
      <c r="C16991" s="11" t="n"/>
      <c r="E16991" s="12">
        <f>IF($A16991="","",IF(ISNUMBER($A16991),$A16991,IFERROR(DATEVALUE($A16991),"")))</f>
        <v/>
      </c>
      <c r="F16991" s="12">
        <f>IF($B16991="","",IF(ISNUMBER($B16991),HOUR($B16991)*2+MINUTE($B16991)/30,IFERROR(VALUE(LEFT($B16991,FIND(":",$B16991)-1))*2+VALUE(MID($B16991,FIND(":",$B16991)+1,2))/30,"")))</f>
        <v/>
      </c>
      <c r="G16991" s="12">
        <f>IF($E16991="","",IF(WEEKDAY($E16991,2)&lt;6,1,0))</f>
        <v/>
      </c>
      <c r="H16991" s="12">
        <f>IF(OR($E16991="",$F16991=""),"",IF(AND($G16991=1,$F16991&gt;='Working Hours'!$C$8,$F16991&lt;'Working Hours'!$C$9),1,0))</f>
        <v/>
      </c>
    </row>
    <row r="16992">
      <c r="A16992" s="11" t="n"/>
      <c r="B16992" s="11" t="n"/>
      <c r="C16992" s="11" t="n"/>
      <c r="E16992" s="12">
        <f>IF($A16992="","",IF(ISNUMBER($A16992),$A16992,IFERROR(DATEVALUE($A16992),"")))</f>
        <v/>
      </c>
      <c r="F16992" s="12">
        <f>IF($B16992="","",IF(ISNUMBER($B16992),HOUR($B16992)*2+MINUTE($B16992)/30,IFERROR(VALUE(LEFT($B16992,FIND(":",$B16992)-1))*2+VALUE(MID($B16992,FIND(":",$B16992)+1,2))/30,"")))</f>
        <v/>
      </c>
      <c r="G16992" s="12">
        <f>IF($E16992="","",IF(WEEKDAY($E16992,2)&lt;6,1,0))</f>
        <v/>
      </c>
      <c r="H16992" s="12">
        <f>IF(OR($E16992="",$F16992=""),"",IF(AND($G16992=1,$F16992&gt;='Working Hours'!$C$8,$F16992&lt;'Working Hours'!$C$9),1,0))</f>
        <v/>
      </c>
    </row>
    <row r="16993">
      <c r="A16993" s="11" t="n"/>
      <c r="B16993" s="11" t="n"/>
      <c r="C16993" s="11" t="n"/>
      <c r="E16993" s="12">
        <f>IF($A16993="","",IF(ISNUMBER($A16993),$A16993,IFERROR(DATEVALUE($A16993),"")))</f>
        <v/>
      </c>
      <c r="F16993" s="12">
        <f>IF($B16993="","",IF(ISNUMBER($B16993),HOUR($B16993)*2+MINUTE($B16993)/30,IFERROR(VALUE(LEFT($B16993,FIND(":",$B16993)-1))*2+VALUE(MID($B16993,FIND(":",$B16993)+1,2))/30,"")))</f>
        <v/>
      </c>
      <c r="G16993" s="12">
        <f>IF($E16993="","",IF(WEEKDAY($E16993,2)&lt;6,1,0))</f>
        <v/>
      </c>
      <c r="H16993" s="12">
        <f>IF(OR($E16993="",$F16993=""),"",IF(AND($G16993=1,$F16993&gt;='Working Hours'!$C$8,$F16993&lt;'Working Hours'!$C$9),1,0))</f>
        <v/>
      </c>
    </row>
    <row r="16994">
      <c r="A16994" s="11" t="n"/>
      <c r="B16994" s="11" t="n"/>
      <c r="C16994" s="11" t="n"/>
      <c r="E16994" s="12">
        <f>IF($A16994="","",IF(ISNUMBER($A16994),$A16994,IFERROR(DATEVALUE($A16994),"")))</f>
        <v/>
      </c>
      <c r="F16994" s="12">
        <f>IF($B16994="","",IF(ISNUMBER($B16994),HOUR($B16994)*2+MINUTE($B16994)/30,IFERROR(VALUE(LEFT($B16994,FIND(":",$B16994)-1))*2+VALUE(MID($B16994,FIND(":",$B16994)+1,2))/30,"")))</f>
        <v/>
      </c>
      <c r="G16994" s="12">
        <f>IF($E16994="","",IF(WEEKDAY($E16994,2)&lt;6,1,0))</f>
        <v/>
      </c>
      <c r="H16994" s="12">
        <f>IF(OR($E16994="",$F16994=""),"",IF(AND($G16994=1,$F16994&gt;='Working Hours'!$C$8,$F16994&lt;'Working Hours'!$C$9),1,0))</f>
        <v/>
      </c>
    </row>
    <row r="16995">
      <c r="A16995" s="11" t="n"/>
      <c r="B16995" s="11" t="n"/>
      <c r="C16995" s="11" t="n"/>
      <c r="E16995" s="12">
        <f>IF($A16995="","",IF(ISNUMBER($A16995),$A16995,IFERROR(DATEVALUE($A16995),"")))</f>
        <v/>
      </c>
      <c r="F16995" s="12">
        <f>IF($B16995="","",IF(ISNUMBER($B16995),HOUR($B16995)*2+MINUTE($B16995)/30,IFERROR(VALUE(LEFT($B16995,FIND(":",$B16995)-1))*2+VALUE(MID($B16995,FIND(":",$B16995)+1,2))/30,"")))</f>
        <v/>
      </c>
      <c r="G16995" s="12">
        <f>IF($E16995="","",IF(WEEKDAY($E16995,2)&lt;6,1,0))</f>
        <v/>
      </c>
      <c r="H16995" s="12">
        <f>IF(OR($E16995="",$F16995=""),"",IF(AND($G16995=1,$F16995&gt;='Working Hours'!$C$8,$F16995&lt;'Working Hours'!$C$9),1,0))</f>
        <v/>
      </c>
    </row>
    <row r="16996">
      <c r="A16996" s="11" t="n"/>
      <c r="B16996" s="11" t="n"/>
      <c r="C16996" s="11" t="n"/>
      <c r="E16996" s="12">
        <f>IF($A16996="","",IF(ISNUMBER($A16996),$A16996,IFERROR(DATEVALUE($A16996),"")))</f>
        <v/>
      </c>
      <c r="F16996" s="12">
        <f>IF($B16996="","",IF(ISNUMBER($B16996),HOUR($B16996)*2+MINUTE($B16996)/30,IFERROR(VALUE(LEFT($B16996,FIND(":",$B16996)-1))*2+VALUE(MID($B16996,FIND(":",$B16996)+1,2))/30,"")))</f>
        <v/>
      </c>
      <c r="G16996" s="12">
        <f>IF($E16996="","",IF(WEEKDAY($E16996,2)&lt;6,1,0))</f>
        <v/>
      </c>
      <c r="H16996" s="12">
        <f>IF(OR($E16996="",$F16996=""),"",IF(AND($G16996=1,$F16996&gt;='Working Hours'!$C$8,$F16996&lt;'Working Hours'!$C$9),1,0))</f>
        <v/>
      </c>
    </row>
    <row r="16997">
      <c r="A16997" s="11" t="n"/>
      <c r="B16997" s="11" t="n"/>
      <c r="C16997" s="11" t="n"/>
      <c r="E16997" s="12">
        <f>IF($A16997="","",IF(ISNUMBER($A16997),$A16997,IFERROR(DATEVALUE($A16997),"")))</f>
        <v/>
      </c>
      <c r="F16997" s="12">
        <f>IF($B16997="","",IF(ISNUMBER($B16997),HOUR($B16997)*2+MINUTE($B16997)/30,IFERROR(VALUE(LEFT($B16997,FIND(":",$B16997)-1))*2+VALUE(MID($B16997,FIND(":",$B16997)+1,2))/30,"")))</f>
        <v/>
      </c>
      <c r="G16997" s="12">
        <f>IF($E16997="","",IF(WEEKDAY($E16997,2)&lt;6,1,0))</f>
        <v/>
      </c>
      <c r="H16997" s="12">
        <f>IF(OR($E16997="",$F16997=""),"",IF(AND($G16997=1,$F16997&gt;='Working Hours'!$C$8,$F16997&lt;'Working Hours'!$C$9),1,0))</f>
        <v/>
      </c>
    </row>
    <row r="16998">
      <c r="A16998" s="11" t="n"/>
      <c r="B16998" s="11" t="n"/>
      <c r="C16998" s="11" t="n"/>
      <c r="E16998" s="12">
        <f>IF($A16998="","",IF(ISNUMBER($A16998),$A16998,IFERROR(DATEVALUE($A16998),"")))</f>
        <v/>
      </c>
      <c r="F16998" s="12">
        <f>IF($B16998="","",IF(ISNUMBER($B16998),HOUR($B16998)*2+MINUTE($B16998)/30,IFERROR(VALUE(LEFT($B16998,FIND(":",$B16998)-1))*2+VALUE(MID($B16998,FIND(":",$B16998)+1,2))/30,"")))</f>
        <v/>
      </c>
      <c r="G16998" s="12">
        <f>IF($E16998="","",IF(WEEKDAY($E16998,2)&lt;6,1,0))</f>
        <v/>
      </c>
      <c r="H16998" s="12">
        <f>IF(OR($E16998="",$F16998=""),"",IF(AND($G16998=1,$F16998&gt;='Working Hours'!$C$8,$F16998&lt;'Working Hours'!$C$9),1,0))</f>
        <v/>
      </c>
    </row>
    <row r="16999">
      <c r="A16999" s="11" t="n"/>
      <c r="B16999" s="11" t="n"/>
      <c r="C16999" s="11" t="n"/>
      <c r="E16999" s="12">
        <f>IF($A16999="","",IF(ISNUMBER($A16999),$A16999,IFERROR(DATEVALUE($A16999),"")))</f>
        <v/>
      </c>
      <c r="F16999" s="12">
        <f>IF($B16999="","",IF(ISNUMBER($B16999),HOUR($B16999)*2+MINUTE($B16999)/30,IFERROR(VALUE(LEFT($B16999,FIND(":",$B16999)-1))*2+VALUE(MID($B16999,FIND(":",$B16999)+1,2))/30,"")))</f>
        <v/>
      </c>
      <c r="G16999" s="12">
        <f>IF($E16999="","",IF(WEEKDAY($E16999,2)&lt;6,1,0))</f>
        <v/>
      </c>
      <c r="H16999" s="12">
        <f>IF(OR($E16999="",$F16999=""),"",IF(AND($G16999=1,$F16999&gt;='Working Hours'!$C$8,$F16999&lt;'Working Hours'!$C$9),1,0))</f>
        <v/>
      </c>
    </row>
    <row r="17000">
      <c r="A17000" s="11" t="n"/>
      <c r="B17000" s="11" t="n"/>
      <c r="C17000" s="11" t="n"/>
      <c r="E17000" s="12">
        <f>IF($A17000="","",IF(ISNUMBER($A17000),$A17000,IFERROR(DATEVALUE($A17000),"")))</f>
        <v/>
      </c>
      <c r="F17000" s="12">
        <f>IF($B17000="","",IF(ISNUMBER($B17000),HOUR($B17000)*2+MINUTE($B17000)/30,IFERROR(VALUE(LEFT($B17000,FIND(":",$B17000)-1))*2+VALUE(MID($B17000,FIND(":",$B17000)+1,2))/30,"")))</f>
        <v/>
      </c>
      <c r="G17000" s="12">
        <f>IF($E17000="","",IF(WEEKDAY($E17000,2)&lt;6,1,0))</f>
        <v/>
      </c>
      <c r="H17000" s="12">
        <f>IF(OR($E17000="",$F17000=""),"",IF(AND($G17000=1,$F17000&gt;='Working Hours'!$C$8,$F17000&lt;'Working Hours'!$C$9),1,0))</f>
        <v/>
      </c>
    </row>
    <row r="17001">
      <c r="A17001" s="11" t="n"/>
      <c r="B17001" s="11" t="n"/>
      <c r="C17001" s="11" t="n"/>
      <c r="E17001" s="12">
        <f>IF($A17001="","",IF(ISNUMBER($A17001),$A17001,IFERROR(DATEVALUE($A17001),"")))</f>
        <v/>
      </c>
      <c r="F17001" s="12">
        <f>IF($B17001="","",IF(ISNUMBER($B17001),HOUR($B17001)*2+MINUTE($B17001)/30,IFERROR(VALUE(LEFT($B17001,FIND(":",$B17001)-1))*2+VALUE(MID($B17001,FIND(":",$B17001)+1,2))/30,"")))</f>
        <v/>
      </c>
      <c r="G17001" s="12">
        <f>IF($E17001="","",IF(WEEKDAY($E17001,2)&lt;6,1,0))</f>
        <v/>
      </c>
      <c r="H17001" s="12">
        <f>IF(OR($E17001="",$F17001=""),"",IF(AND($G17001=1,$F17001&gt;='Working Hours'!$C$8,$F17001&lt;'Working Hours'!$C$9),1,0))</f>
        <v/>
      </c>
    </row>
    <row r="17002">
      <c r="A17002" s="11" t="n"/>
      <c r="B17002" s="11" t="n"/>
      <c r="C17002" s="11" t="n"/>
      <c r="E17002" s="12">
        <f>IF($A17002="","",IF(ISNUMBER($A17002),$A17002,IFERROR(DATEVALUE($A17002),"")))</f>
        <v/>
      </c>
      <c r="F17002" s="12">
        <f>IF($B17002="","",IF(ISNUMBER($B17002),HOUR($B17002)*2+MINUTE($B17002)/30,IFERROR(VALUE(LEFT($B17002,FIND(":",$B17002)-1))*2+VALUE(MID($B17002,FIND(":",$B17002)+1,2))/30,"")))</f>
        <v/>
      </c>
      <c r="G17002" s="12">
        <f>IF($E17002="","",IF(WEEKDAY($E17002,2)&lt;6,1,0))</f>
        <v/>
      </c>
      <c r="H17002" s="12">
        <f>IF(OR($E17002="",$F17002=""),"",IF(AND($G17002=1,$F17002&gt;='Working Hours'!$C$8,$F17002&lt;'Working Hours'!$C$9),1,0))</f>
        <v/>
      </c>
    </row>
    <row r="17003">
      <c r="A17003" s="11" t="n"/>
      <c r="B17003" s="11" t="n"/>
      <c r="C17003" s="11" t="n"/>
      <c r="E17003" s="12">
        <f>IF($A17003="","",IF(ISNUMBER($A17003),$A17003,IFERROR(DATEVALUE($A17003),"")))</f>
        <v/>
      </c>
      <c r="F17003" s="12">
        <f>IF($B17003="","",IF(ISNUMBER($B17003),HOUR($B17003)*2+MINUTE($B17003)/30,IFERROR(VALUE(LEFT($B17003,FIND(":",$B17003)-1))*2+VALUE(MID($B17003,FIND(":",$B17003)+1,2))/30,"")))</f>
        <v/>
      </c>
      <c r="G17003" s="12">
        <f>IF($E17003="","",IF(WEEKDAY($E17003,2)&lt;6,1,0))</f>
        <v/>
      </c>
      <c r="H17003" s="12">
        <f>IF(OR($E17003="",$F17003=""),"",IF(AND($G17003=1,$F17003&gt;='Working Hours'!$C$8,$F17003&lt;'Working Hours'!$C$9),1,0))</f>
        <v/>
      </c>
    </row>
    <row r="17004">
      <c r="A17004" s="11" t="n"/>
      <c r="B17004" s="11" t="n"/>
      <c r="C17004" s="11" t="n"/>
      <c r="E17004" s="12">
        <f>IF($A17004="","",IF(ISNUMBER($A17004),$A17004,IFERROR(DATEVALUE($A17004),"")))</f>
        <v/>
      </c>
      <c r="F17004" s="12">
        <f>IF($B17004="","",IF(ISNUMBER($B17004),HOUR($B17004)*2+MINUTE($B17004)/30,IFERROR(VALUE(LEFT($B17004,FIND(":",$B17004)-1))*2+VALUE(MID($B17004,FIND(":",$B17004)+1,2))/30,"")))</f>
        <v/>
      </c>
      <c r="G17004" s="12">
        <f>IF($E17004="","",IF(WEEKDAY($E17004,2)&lt;6,1,0))</f>
        <v/>
      </c>
      <c r="H17004" s="12">
        <f>IF(OR($E17004="",$F17004=""),"",IF(AND($G17004=1,$F17004&gt;='Working Hours'!$C$8,$F17004&lt;'Working Hours'!$C$9),1,0))</f>
        <v/>
      </c>
    </row>
    <row r="17005">
      <c r="A17005" s="11" t="n"/>
      <c r="B17005" s="11" t="n"/>
      <c r="C17005" s="11" t="n"/>
      <c r="E17005" s="12">
        <f>IF($A17005="","",IF(ISNUMBER($A17005),$A17005,IFERROR(DATEVALUE($A17005),"")))</f>
        <v/>
      </c>
      <c r="F17005" s="12">
        <f>IF($B17005="","",IF(ISNUMBER($B17005),HOUR($B17005)*2+MINUTE($B17005)/30,IFERROR(VALUE(LEFT($B17005,FIND(":",$B17005)-1))*2+VALUE(MID($B17005,FIND(":",$B17005)+1,2))/30,"")))</f>
        <v/>
      </c>
      <c r="G17005" s="12">
        <f>IF($E17005="","",IF(WEEKDAY($E17005,2)&lt;6,1,0))</f>
        <v/>
      </c>
      <c r="H17005" s="12">
        <f>IF(OR($E17005="",$F17005=""),"",IF(AND($G17005=1,$F17005&gt;='Working Hours'!$C$8,$F17005&lt;'Working Hours'!$C$9),1,0))</f>
        <v/>
      </c>
    </row>
    <row r="17006">
      <c r="A17006" s="11" t="n"/>
      <c r="B17006" s="11" t="n"/>
      <c r="C17006" s="11" t="n"/>
      <c r="E17006" s="12">
        <f>IF($A17006="","",IF(ISNUMBER($A17006),$A17006,IFERROR(DATEVALUE($A17006),"")))</f>
        <v/>
      </c>
      <c r="F17006" s="12">
        <f>IF($B17006="","",IF(ISNUMBER($B17006),HOUR($B17006)*2+MINUTE($B17006)/30,IFERROR(VALUE(LEFT($B17006,FIND(":",$B17006)-1))*2+VALUE(MID($B17006,FIND(":",$B17006)+1,2))/30,"")))</f>
        <v/>
      </c>
      <c r="G17006" s="12">
        <f>IF($E17006="","",IF(WEEKDAY($E17006,2)&lt;6,1,0))</f>
        <v/>
      </c>
      <c r="H17006" s="12">
        <f>IF(OR($E17006="",$F17006=""),"",IF(AND($G17006=1,$F17006&gt;='Working Hours'!$C$8,$F17006&lt;'Working Hours'!$C$9),1,0))</f>
        <v/>
      </c>
    </row>
    <row r="17007">
      <c r="A17007" s="11" t="n"/>
      <c r="B17007" s="11" t="n"/>
      <c r="C17007" s="11" t="n"/>
      <c r="E17007" s="12">
        <f>IF($A17007="","",IF(ISNUMBER($A17007),$A17007,IFERROR(DATEVALUE($A17007),"")))</f>
        <v/>
      </c>
      <c r="F17007" s="12">
        <f>IF($B17007="","",IF(ISNUMBER($B17007),HOUR($B17007)*2+MINUTE($B17007)/30,IFERROR(VALUE(LEFT($B17007,FIND(":",$B17007)-1))*2+VALUE(MID($B17007,FIND(":",$B17007)+1,2))/30,"")))</f>
        <v/>
      </c>
      <c r="G17007" s="12">
        <f>IF($E17007="","",IF(WEEKDAY($E17007,2)&lt;6,1,0))</f>
        <v/>
      </c>
      <c r="H17007" s="12">
        <f>IF(OR($E17007="",$F17007=""),"",IF(AND($G17007=1,$F17007&gt;='Working Hours'!$C$8,$F17007&lt;'Working Hours'!$C$9),1,0))</f>
        <v/>
      </c>
    </row>
    <row r="17008">
      <c r="A17008" s="11" t="n"/>
      <c r="B17008" s="11" t="n"/>
      <c r="C17008" s="11" t="n"/>
      <c r="E17008" s="12">
        <f>IF($A17008="","",IF(ISNUMBER($A17008),$A17008,IFERROR(DATEVALUE($A17008),"")))</f>
        <v/>
      </c>
      <c r="F17008" s="12">
        <f>IF($B17008="","",IF(ISNUMBER($B17008),HOUR($B17008)*2+MINUTE($B17008)/30,IFERROR(VALUE(LEFT($B17008,FIND(":",$B17008)-1))*2+VALUE(MID($B17008,FIND(":",$B17008)+1,2))/30,"")))</f>
        <v/>
      </c>
      <c r="G17008" s="12">
        <f>IF($E17008="","",IF(WEEKDAY($E17008,2)&lt;6,1,0))</f>
        <v/>
      </c>
      <c r="H17008" s="12">
        <f>IF(OR($E17008="",$F17008=""),"",IF(AND($G17008=1,$F17008&gt;='Working Hours'!$C$8,$F17008&lt;'Working Hours'!$C$9),1,0))</f>
        <v/>
      </c>
    </row>
    <row r="17009">
      <c r="A17009" s="11" t="n"/>
      <c r="B17009" s="11" t="n"/>
      <c r="C17009" s="11" t="n"/>
      <c r="E17009" s="12">
        <f>IF($A17009="","",IF(ISNUMBER($A17009),$A17009,IFERROR(DATEVALUE($A17009),"")))</f>
        <v/>
      </c>
      <c r="F17009" s="12">
        <f>IF($B17009="","",IF(ISNUMBER($B17009),HOUR($B17009)*2+MINUTE($B17009)/30,IFERROR(VALUE(LEFT($B17009,FIND(":",$B17009)-1))*2+VALUE(MID($B17009,FIND(":",$B17009)+1,2))/30,"")))</f>
        <v/>
      </c>
      <c r="G17009" s="12">
        <f>IF($E17009="","",IF(WEEKDAY($E17009,2)&lt;6,1,0))</f>
        <v/>
      </c>
      <c r="H17009" s="12">
        <f>IF(OR($E17009="",$F17009=""),"",IF(AND($G17009=1,$F17009&gt;='Working Hours'!$C$8,$F17009&lt;'Working Hours'!$C$9),1,0))</f>
        <v/>
      </c>
    </row>
    <row r="17010">
      <c r="A17010" s="11" t="n"/>
      <c r="B17010" s="11" t="n"/>
      <c r="C17010" s="11" t="n"/>
      <c r="E17010" s="12">
        <f>IF($A17010="","",IF(ISNUMBER($A17010),$A17010,IFERROR(DATEVALUE($A17010),"")))</f>
        <v/>
      </c>
      <c r="F17010" s="12">
        <f>IF($B17010="","",IF(ISNUMBER($B17010),HOUR($B17010)*2+MINUTE($B17010)/30,IFERROR(VALUE(LEFT($B17010,FIND(":",$B17010)-1))*2+VALUE(MID($B17010,FIND(":",$B17010)+1,2))/30,"")))</f>
        <v/>
      </c>
      <c r="G17010" s="12">
        <f>IF($E17010="","",IF(WEEKDAY($E17010,2)&lt;6,1,0))</f>
        <v/>
      </c>
      <c r="H17010" s="12">
        <f>IF(OR($E17010="",$F17010=""),"",IF(AND($G17010=1,$F17010&gt;='Working Hours'!$C$8,$F17010&lt;'Working Hours'!$C$9),1,0))</f>
        <v/>
      </c>
    </row>
    <row r="17011">
      <c r="A17011" s="11" t="n"/>
      <c r="B17011" s="11" t="n"/>
      <c r="C17011" s="11" t="n"/>
      <c r="E17011" s="12">
        <f>IF($A17011="","",IF(ISNUMBER($A17011),$A17011,IFERROR(DATEVALUE($A17011),"")))</f>
        <v/>
      </c>
      <c r="F17011" s="12">
        <f>IF($B17011="","",IF(ISNUMBER($B17011),HOUR($B17011)*2+MINUTE($B17011)/30,IFERROR(VALUE(LEFT($B17011,FIND(":",$B17011)-1))*2+VALUE(MID($B17011,FIND(":",$B17011)+1,2))/30,"")))</f>
        <v/>
      </c>
      <c r="G17011" s="12">
        <f>IF($E17011="","",IF(WEEKDAY($E17011,2)&lt;6,1,0))</f>
        <v/>
      </c>
      <c r="H17011" s="12">
        <f>IF(OR($E17011="",$F17011=""),"",IF(AND($G17011=1,$F17011&gt;='Working Hours'!$C$8,$F17011&lt;'Working Hours'!$C$9),1,0))</f>
        <v/>
      </c>
    </row>
    <row r="17012">
      <c r="A17012" s="11" t="n"/>
      <c r="B17012" s="11" t="n"/>
      <c r="C17012" s="11" t="n"/>
      <c r="E17012" s="12">
        <f>IF($A17012="","",IF(ISNUMBER($A17012),$A17012,IFERROR(DATEVALUE($A17012),"")))</f>
        <v/>
      </c>
      <c r="F17012" s="12">
        <f>IF($B17012="","",IF(ISNUMBER($B17012),HOUR($B17012)*2+MINUTE($B17012)/30,IFERROR(VALUE(LEFT($B17012,FIND(":",$B17012)-1))*2+VALUE(MID($B17012,FIND(":",$B17012)+1,2))/30,"")))</f>
        <v/>
      </c>
      <c r="G17012" s="12">
        <f>IF($E17012="","",IF(WEEKDAY($E17012,2)&lt;6,1,0))</f>
        <v/>
      </c>
      <c r="H17012" s="12">
        <f>IF(OR($E17012="",$F17012=""),"",IF(AND($G17012=1,$F17012&gt;='Working Hours'!$C$8,$F17012&lt;'Working Hours'!$C$9),1,0))</f>
        <v/>
      </c>
    </row>
    <row r="17013">
      <c r="A17013" s="11" t="n"/>
      <c r="B17013" s="11" t="n"/>
      <c r="C17013" s="11" t="n"/>
      <c r="E17013" s="12">
        <f>IF($A17013="","",IF(ISNUMBER($A17013),$A17013,IFERROR(DATEVALUE($A17013),"")))</f>
        <v/>
      </c>
      <c r="F17013" s="12">
        <f>IF($B17013="","",IF(ISNUMBER($B17013),HOUR($B17013)*2+MINUTE($B17013)/30,IFERROR(VALUE(LEFT($B17013,FIND(":",$B17013)-1))*2+VALUE(MID($B17013,FIND(":",$B17013)+1,2))/30,"")))</f>
        <v/>
      </c>
      <c r="G17013" s="12">
        <f>IF($E17013="","",IF(WEEKDAY($E17013,2)&lt;6,1,0))</f>
        <v/>
      </c>
      <c r="H17013" s="12">
        <f>IF(OR($E17013="",$F17013=""),"",IF(AND($G17013=1,$F17013&gt;='Working Hours'!$C$8,$F17013&lt;'Working Hours'!$C$9),1,0))</f>
        <v/>
      </c>
    </row>
    <row r="17014">
      <c r="A17014" s="11" t="n"/>
      <c r="B17014" s="11" t="n"/>
      <c r="C17014" s="11" t="n"/>
      <c r="E17014" s="12">
        <f>IF($A17014="","",IF(ISNUMBER($A17014),$A17014,IFERROR(DATEVALUE($A17014),"")))</f>
        <v/>
      </c>
      <c r="F17014" s="12">
        <f>IF($B17014="","",IF(ISNUMBER($B17014),HOUR($B17014)*2+MINUTE($B17014)/30,IFERROR(VALUE(LEFT($B17014,FIND(":",$B17014)-1))*2+VALUE(MID($B17014,FIND(":",$B17014)+1,2))/30,"")))</f>
        <v/>
      </c>
      <c r="G17014" s="12">
        <f>IF($E17014="","",IF(WEEKDAY($E17014,2)&lt;6,1,0))</f>
        <v/>
      </c>
      <c r="H17014" s="12">
        <f>IF(OR($E17014="",$F17014=""),"",IF(AND($G17014=1,$F17014&gt;='Working Hours'!$C$8,$F17014&lt;'Working Hours'!$C$9),1,0))</f>
        <v/>
      </c>
    </row>
    <row r="17015">
      <c r="A17015" s="11" t="n"/>
      <c r="B17015" s="11" t="n"/>
      <c r="C17015" s="11" t="n"/>
      <c r="E17015" s="12">
        <f>IF($A17015="","",IF(ISNUMBER($A17015),$A17015,IFERROR(DATEVALUE($A17015),"")))</f>
        <v/>
      </c>
      <c r="F17015" s="12">
        <f>IF($B17015="","",IF(ISNUMBER($B17015),HOUR($B17015)*2+MINUTE($B17015)/30,IFERROR(VALUE(LEFT($B17015,FIND(":",$B17015)-1))*2+VALUE(MID($B17015,FIND(":",$B17015)+1,2))/30,"")))</f>
        <v/>
      </c>
      <c r="G17015" s="12">
        <f>IF($E17015="","",IF(WEEKDAY($E17015,2)&lt;6,1,0))</f>
        <v/>
      </c>
      <c r="H17015" s="12">
        <f>IF(OR($E17015="",$F17015=""),"",IF(AND($G17015=1,$F17015&gt;='Working Hours'!$C$8,$F17015&lt;'Working Hours'!$C$9),1,0))</f>
        <v/>
      </c>
    </row>
    <row r="17016">
      <c r="A17016" s="11" t="n"/>
      <c r="B17016" s="11" t="n"/>
      <c r="C17016" s="11" t="n"/>
      <c r="E17016" s="12">
        <f>IF($A17016="","",IF(ISNUMBER($A17016),$A17016,IFERROR(DATEVALUE($A17016),"")))</f>
        <v/>
      </c>
      <c r="F17016" s="12">
        <f>IF($B17016="","",IF(ISNUMBER($B17016),HOUR($B17016)*2+MINUTE($B17016)/30,IFERROR(VALUE(LEFT($B17016,FIND(":",$B17016)-1))*2+VALUE(MID($B17016,FIND(":",$B17016)+1,2))/30,"")))</f>
        <v/>
      </c>
      <c r="G17016" s="12">
        <f>IF($E17016="","",IF(WEEKDAY($E17016,2)&lt;6,1,0))</f>
        <v/>
      </c>
      <c r="H17016" s="12">
        <f>IF(OR($E17016="",$F17016=""),"",IF(AND($G17016=1,$F17016&gt;='Working Hours'!$C$8,$F17016&lt;'Working Hours'!$C$9),1,0))</f>
        <v/>
      </c>
    </row>
    <row r="17017">
      <c r="A17017" s="11" t="n"/>
      <c r="B17017" s="11" t="n"/>
      <c r="C17017" s="11" t="n"/>
      <c r="E17017" s="12">
        <f>IF($A17017="","",IF(ISNUMBER($A17017),$A17017,IFERROR(DATEVALUE($A17017),"")))</f>
        <v/>
      </c>
      <c r="F17017" s="12">
        <f>IF($B17017="","",IF(ISNUMBER($B17017),HOUR($B17017)*2+MINUTE($B17017)/30,IFERROR(VALUE(LEFT($B17017,FIND(":",$B17017)-1))*2+VALUE(MID($B17017,FIND(":",$B17017)+1,2))/30,"")))</f>
        <v/>
      </c>
      <c r="G17017" s="12">
        <f>IF($E17017="","",IF(WEEKDAY($E17017,2)&lt;6,1,0))</f>
        <v/>
      </c>
      <c r="H17017" s="12">
        <f>IF(OR($E17017="",$F17017=""),"",IF(AND($G17017=1,$F17017&gt;='Working Hours'!$C$8,$F17017&lt;'Working Hours'!$C$9),1,0))</f>
        <v/>
      </c>
    </row>
    <row r="17018">
      <c r="A17018" s="11" t="n"/>
      <c r="B17018" s="11" t="n"/>
      <c r="C17018" s="11" t="n"/>
      <c r="E17018" s="12">
        <f>IF($A17018="","",IF(ISNUMBER($A17018),$A17018,IFERROR(DATEVALUE($A17018),"")))</f>
        <v/>
      </c>
      <c r="F17018" s="12">
        <f>IF($B17018="","",IF(ISNUMBER($B17018),HOUR($B17018)*2+MINUTE($B17018)/30,IFERROR(VALUE(LEFT($B17018,FIND(":",$B17018)-1))*2+VALUE(MID($B17018,FIND(":",$B17018)+1,2))/30,"")))</f>
        <v/>
      </c>
      <c r="G17018" s="12">
        <f>IF($E17018="","",IF(WEEKDAY($E17018,2)&lt;6,1,0))</f>
        <v/>
      </c>
      <c r="H17018" s="12">
        <f>IF(OR($E17018="",$F17018=""),"",IF(AND($G17018=1,$F17018&gt;='Working Hours'!$C$8,$F17018&lt;'Working Hours'!$C$9),1,0))</f>
        <v/>
      </c>
    </row>
    <row r="17019">
      <c r="A17019" s="11" t="n"/>
      <c r="B17019" s="11" t="n"/>
      <c r="C17019" s="11" t="n"/>
      <c r="E17019" s="12">
        <f>IF($A17019="","",IF(ISNUMBER($A17019),$A17019,IFERROR(DATEVALUE($A17019),"")))</f>
        <v/>
      </c>
      <c r="F17019" s="12">
        <f>IF($B17019="","",IF(ISNUMBER($B17019),HOUR($B17019)*2+MINUTE($B17019)/30,IFERROR(VALUE(LEFT($B17019,FIND(":",$B17019)-1))*2+VALUE(MID($B17019,FIND(":",$B17019)+1,2))/30,"")))</f>
        <v/>
      </c>
      <c r="G17019" s="12">
        <f>IF($E17019="","",IF(WEEKDAY($E17019,2)&lt;6,1,0))</f>
        <v/>
      </c>
      <c r="H17019" s="12">
        <f>IF(OR($E17019="",$F17019=""),"",IF(AND($G17019=1,$F17019&gt;='Working Hours'!$C$8,$F17019&lt;'Working Hours'!$C$9),1,0))</f>
        <v/>
      </c>
    </row>
    <row r="17020">
      <c r="A17020" s="11" t="n"/>
      <c r="B17020" s="11" t="n"/>
      <c r="C17020" s="11" t="n"/>
      <c r="E17020" s="12">
        <f>IF($A17020="","",IF(ISNUMBER($A17020),$A17020,IFERROR(DATEVALUE($A17020),"")))</f>
        <v/>
      </c>
      <c r="F17020" s="12">
        <f>IF($B17020="","",IF(ISNUMBER($B17020),HOUR($B17020)*2+MINUTE($B17020)/30,IFERROR(VALUE(LEFT($B17020,FIND(":",$B17020)-1))*2+VALUE(MID($B17020,FIND(":",$B17020)+1,2))/30,"")))</f>
        <v/>
      </c>
      <c r="G17020" s="12">
        <f>IF($E17020="","",IF(WEEKDAY($E17020,2)&lt;6,1,0))</f>
        <v/>
      </c>
      <c r="H17020" s="12">
        <f>IF(OR($E17020="",$F17020=""),"",IF(AND($G17020=1,$F17020&gt;='Working Hours'!$C$8,$F17020&lt;'Working Hours'!$C$9),1,0))</f>
        <v/>
      </c>
    </row>
    <row r="17021">
      <c r="A17021" s="11" t="n"/>
      <c r="B17021" s="11" t="n"/>
      <c r="C17021" s="11" t="n"/>
      <c r="E17021" s="12">
        <f>IF($A17021="","",IF(ISNUMBER($A17021),$A17021,IFERROR(DATEVALUE($A17021),"")))</f>
        <v/>
      </c>
      <c r="F17021" s="12">
        <f>IF($B17021="","",IF(ISNUMBER($B17021),HOUR($B17021)*2+MINUTE($B17021)/30,IFERROR(VALUE(LEFT($B17021,FIND(":",$B17021)-1))*2+VALUE(MID($B17021,FIND(":",$B17021)+1,2))/30,"")))</f>
        <v/>
      </c>
      <c r="G17021" s="12">
        <f>IF($E17021="","",IF(WEEKDAY($E17021,2)&lt;6,1,0))</f>
        <v/>
      </c>
      <c r="H17021" s="12">
        <f>IF(OR($E17021="",$F17021=""),"",IF(AND($G17021=1,$F17021&gt;='Working Hours'!$C$8,$F17021&lt;'Working Hours'!$C$9),1,0))</f>
        <v/>
      </c>
    </row>
    <row r="17022">
      <c r="A17022" s="11" t="n"/>
      <c r="B17022" s="11" t="n"/>
      <c r="C17022" s="11" t="n"/>
      <c r="E17022" s="12">
        <f>IF($A17022="","",IF(ISNUMBER($A17022),$A17022,IFERROR(DATEVALUE($A17022),"")))</f>
        <v/>
      </c>
      <c r="F17022" s="12">
        <f>IF($B17022="","",IF(ISNUMBER($B17022),HOUR($B17022)*2+MINUTE($B17022)/30,IFERROR(VALUE(LEFT($B17022,FIND(":",$B17022)-1))*2+VALUE(MID($B17022,FIND(":",$B17022)+1,2))/30,"")))</f>
        <v/>
      </c>
      <c r="G17022" s="12">
        <f>IF($E17022="","",IF(WEEKDAY($E17022,2)&lt;6,1,0))</f>
        <v/>
      </c>
      <c r="H17022" s="12">
        <f>IF(OR($E17022="",$F17022=""),"",IF(AND($G17022=1,$F17022&gt;='Working Hours'!$C$8,$F17022&lt;'Working Hours'!$C$9),1,0))</f>
        <v/>
      </c>
    </row>
    <row r="17023">
      <c r="A17023" s="11" t="n"/>
      <c r="B17023" s="11" t="n"/>
      <c r="C17023" s="11" t="n"/>
      <c r="E17023" s="12">
        <f>IF($A17023="","",IF(ISNUMBER($A17023),$A17023,IFERROR(DATEVALUE($A17023),"")))</f>
        <v/>
      </c>
      <c r="F17023" s="12">
        <f>IF($B17023="","",IF(ISNUMBER($B17023),HOUR($B17023)*2+MINUTE($B17023)/30,IFERROR(VALUE(LEFT($B17023,FIND(":",$B17023)-1))*2+VALUE(MID($B17023,FIND(":",$B17023)+1,2))/30,"")))</f>
        <v/>
      </c>
      <c r="G17023" s="12">
        <f>IF($E17023="","",IF(WEEKDAY($E17023,2)&lt;6,1,0))</f>
        <v/>
      </c>
      <c r="H17023" s="12">
        <f>IF(OR($E17023="",$F17023=""),"",IF(AND($G17023=1,$F17023&gt;='Working Hours'!$C$8,$F17023&lt;'Working Hours'!$C$9),1,0))</f>
        <v/>
      </c>
    </row>
    <row r="17024">
      <c r="A17024" s="11" t="n"/>
      <c r="B17024" s="11" t="n"/>
      <c r="C17024" s="11" t="n"/>
      <c r="E17024" s="12">
        <f>IF($A17024="","",IF(ISNUMBER($A17024),$A17024,IFERROR(DATEVALUE($A17024),"")))</f>
        <v/>
      </c>
      <c r="F17024" s="12">
        <f>IF($B17024="","",IF(ISNUMBER($B17024),HOUR($B17024)*2+MINUTE($B17024)/30,IFERROR(VALUE(LEFT($B17024,FIND(":",$B17024)-1))*2+VALUE(MID($B17024,FIND(":",$B17024)+1,2))/30,"")))</f>
        <v/>
      </c>
      <c r="G17024" s="12">
        <f>IF($E17024="","",IF(WEEKDAY($E17024,2)&lt;6,1,0))</f>
        <v/>
      </c>
      <c r="H17024" s="12">
        <f>IF(OR($E17024="",$F17024=""),"",IF(AND($G17024=1,$F17024&gt;='Working Hours'!$C$8,$F17024&lt;'Working Hours'!$C$9),1,0))</f>
        <v/>
      </c>
    </row>
    <row r="17025">
      <c r="A17025" s="11" t="n"/>
      <c r="B17025" s="11" t="n"/>
      <c r="C17025" s="11" t="n"/>
      <c r="E17025" s="12">
        <f>IF($A17025="","",IF(ISNUMBER($A17025),$A17025,IFERROR(DATEVALUE($A17025),"")))</f>
        <v/>
      </c>
      <c r="F17025" s="12">
        <f>IF($B17025="","",IF(ISNUMBER($B17025),HOUR($B17025)*2+MINUTE($B17025)/30,IFERROR(VALUE(LEFT($B17025,FIND(":",$B17025)-1))*2+VALUE(MID($B17025,FIND(":",$B17025)+1,2))/30,"")))</f>
        <v/>
      </c>
      <c r="G17025" s="12">
        <f>IF($E17025="","",IF(WEEKDAY($E17025,2)&lt;6,1,0))</f>
        <v/>
      </c>
      <c r="H17025" s="12">
        <f>IF(OR($E17025="",$F17025=""),"",IF(AND($G17025=1,$F17025&gt;='Working Hours'!$C$8,$F17025&lt;'Working Hours'!$C$9),1,0))</f>
        <v/>
      </c>
    </row>
    <row r="17026">
      <c r="A17026" s="11" t="n"/>
      <c r="B17026" s="11" t="n"/>
      <c r="C17026" s="11" t="n"/>
      <c r="E17026" s="12">
        <f>IF($A17026="","",IF(ISNUMBER($A17026),$A17026,IFERROR(DATEVALUE($A17026),"")))</f>
        <v/>
      </c>
      <c r="F17026" s="12">
        <f>IF($B17026="","",IF(ISNUMBER($B17026),HOUR($B17026)*2+MINUTE($B17026)/30,IFERROR(VALUE(LEFT($B17026,FIND(":",$B17026)-1))*2+VALUE(MID($B17026,FIND(":",$B17026)+1,2))/30,"")))</f>
        <v/>
      </c>
      <c r="G17026" s="12">
        <f>IF($E17026="","",IF(WEEKDAY($E17026,2)&lt;6,1,0))</f>
        <v/>
      </c>
      <c r="H17026" s="12">
        <f>IF(OR($E17026="",$F17026=""),"",IF(AND($G17026=1,$F17026&gt;='Working Hours'!$C$8,$F17026&lt;'Working Hours'!$C$9),1,0))</f>
        <v/>
      </c>
    </row>
    <row r="17027">
      <c r="A17027" s="11" t="n"/>
      <c r="B17027" s="11" t="n"/>
      <c r="C17027" s="11" t="n"/>
      <c r="E17027" s="12">
        <f>IF($A17027="","",IF(ISNUMBER($A17027),$A17027,IFERROR(DATEVALUE($A17027),"")))</f>
        <v/>
      </c>
      <c r="F17027" s="12">
        <f>IF($B17027="","",IF(ISNUMBER($B17027),HOUR($B17027)*2+MINUTE($B17027)/30,IFERROR(VALUE(LEFT($B17027,FIND(":",$B17027)-1))*2+VALUE(MID($B17027,FIND(":",$B17027)+1,2))/30,"")))</f>
        <v/>
      </c>
      <c r="G17027" s="12">
        <f>IF($E17027="","",IF(WEEKDAY($E17027,2)&lt;6,1,0))</f>
        <v/>
      </c>
      <c r="H17027" s="12">
        <f>IF(OR($E17027="",$F17027=""),"",IF(AND($G17027=1,$F17027&gt;='Working Hours'!$C$8,$F17027&lt;'Working Hours'!$C$9),1,0))</f>
        <v/>
      </c>
    </row>
    <row r="17028">
      <c r="A17028" s="11" t="n"/>
      <c r="B17028" s="11" t="n"/>
      <c r="C17028" s="11" t="n"/>
      <c r="E17028" s="12">
        <f>IF($A17028="","",IF(ISNUMBER($A17028),$A17028,IFERROR(DATEVALUE($A17028),"")))</f>
        <v/>
      </c>
      <c r="F17028" s="12">
        <f>IF($B17028="","",IF(ISNUMBER($B17028),HOUR($B17028)*2+MINUTE($B17028)/30,IFERROR(VALUE(LEFT($B17028,FIND(":",$B17028)-1))*2+VALUE(MID($B17028,FIND(":",$B17028)+1,2))/30,"")))</f>
        <v/>
      </c>
      <c r="G17028" s="12">
        <f>IF($E17028="","",IF(WEEKDAY($E17028,2)&lt;6,1,0))</f>
        <v/>
      </c>
      <c r="H17028" s="12">
        <f>IF(OR($E17028="",$F17028=""),"",IF(AND($G17028=1,$F17028&gt;='Working Hours'!$C$8,$F17028&lt;'Working Hours'!$C$9),1,0))</f>
        <v/>
      </c>
    </row>
    <row r="17029">
      <c r="A17029" s="11" t="n"/>
      <c r="B17029" s="11" t="n"/>
      <c r="C17029" s="11" t="n"/>
      <c r="E17029" s="12">
        <f>IF($A17029="","",IF(ISNUMBER($A17029),$A17029,IFERROR(DATEVALUE($A17029),"")))</f>
        <v/>
      </c>
      <c r="F17029" s="12">
        <f>IF($B17029="","",IF(ISNUMBER($B17029),HOUR($B17029)*2+MINUTE($B17029)/30,IFERROR(VALUE(LEFT($B17029,FIND(":",$B17029)-1))*2+VALUE(MID($B17029,FIND(":",$B17029)+1,2))/30,"")))</f>
        <v/>
      </c>
      <c r="G17029" s="12">
        <f>IF($E17029="","",IF(WEEKDAY($E17029,2)&lt;6,1,0))</f>
        <v/>
      </c>
      <c r="H17029" s="12">
        <f>IF(OR($E17029="",$F17029=""),"",IF(AND($G17029=1,$F17029&gt;='Working Hours'!$C$8,$F17029&lt;'Working Hours'!$C$9),1,0))</f>
        <v/>
      </c>
    </row>
    <row r="17030">
      <c r="A17030" s="11" t="n"/>
      <c r="B17030" s="11" t="n"/>
      <c r="C17030" s="11" t="n"/>
      <c r="E17030" s="12">
        <f>IF($A17030="","",IF(ISNUMBER($A17030),$A17030,IFERROR(DATEVALUE($A17030),"")))</f>
        <v/>
      </c>
      <c r="F17030" s="12">
        <f>IF($B17030="","",IF(ISNUMBER($B17030),HOUR($B17030)*2+MINUTE($B17030)/30,IFERROR(VALUE(LEFT($B17030,FIND(":",$B17030)-1))*2+VALUE(MID($B17030,FIND(":",$B17030)+1,2))/30,"")))</f>
        <v/>
      </c>
      <c r="G17030" s="12">
        <f>IF($E17030="","",IF(WEEKDAY($E17030,2)&lt;6,1,0))</f>
        <v/>
      </c>
      <c r="H17030" s="12">
        <f>IF(OR($E17030="",$F17030=""),"",IF(AND($G17030=1,$F17030&gt;='Working Hours'!$C$8,$F17030&lt;'Working Hours'!$C$9),1,0))</f>
        <v/>
      </c>
    </row>
    <row r="17031">
      <c r="A17031" s="11" t="n"/>
      <c r="B17031" s="11" t="n"/>
      <c r="C17031" s="11" t="n"/>
      <c r="E17031" s="12">
        <f>IF($A17031="","",IF(ISNUMBER($A17031),$A17031,IFERROR(DATEVALUE($A17031),"")))</f>
        <v/>
      </c>
      <c r="F17031" s="12">
        <f>IF($B17031="","",IF(ISNUMBER($B17031),HOUR($B17031)*2+MINUTE($B17031)/30,IFERROR(VALUE(LEFT($B17031,FIND(":",$B17031)-1))*2+VALUE(MID($B17031,FIND(":",$B17031)+1,2))/30,"")))</f>
        <v/>
      </c>
      <c r="G17031" s="12">
        <f>IF($E17031="","",IF(WEEKDAY($E17031,2)&lt;6,1,0))</f>
        <v/>
      </c>
      <c r="H17031" s="12">
        <f>IF(OR($E17031="",$F17031=""),"",IF(AND($G17031=1,$F17031&gt;='Working Hours'!$C$8,$F17031&lt;'Working Hours'!$C$9),1,0))</f>
        <v/>
      </c>
    </row>
    <row r="17032">
      <c r="A17032" s="11" t="n"/>
      <c r="B17032" s="11" t="n"/>
      <c r="C17032" s="11" t="n"/>
      <c r="E17032" s="12">
        <f>IF($A17032="","",IF(ISNUMBER($A17032),$A17032,IFERROR(DATEVALUE($A17032),"")))</f>
        <v/>
      </c>
      <c r="F17032" s="12">
        <f>IF($B17032="","",IF(ISNUMBER($B17032),HOUR($B17032)*2+MINUTE($B17032)/30,IFERROR(VALUE(LEFT($B17032,FIND(":",$B17032)-1))*2+VALUE(MID($B17032,FIND(":",$B17032)+1,2))/30,"")))</f>
        <v/>
      </c>
      <c r="G17032" s="12">
        <f>IF($E17032="","",IF(WEEKDAY($E17032,2)&lt;6,1,0))</f>
        <v/>
      </c>
      <c r="H17032" s="12">
        <f>IF(OR($E17032="",$F17032=""),"",IF(AND($G17032=1,$F17032&gt;='Working Hours'!$C$8,$F17032&lt;'Working Hours'!$C$9),1,0))</f>
        <v/>
      </c>
    </row>
    <row r="17033">
      <c r="A17033" s="11" t="n"/>
      <c r="B17033" s="11" t="n"/>
      <c r="C17033" s="11" t="n"/>
      <c r="E17033" s="12">
        <f>IF($A17033="","",IF(ISNUMBER($A17033),$A17033,IFERROR(DATEVALUE($A17033),"")))</f>
        <v/>
      </c>
      <c r="F17033" s="12">
        <f>IF($B17033="","",IF(ISNUMBER($B17033),HOUR($B17033)*2+MINUTE($B17033)/30,IFERROR(VALUE(LEFT($B17033,FIND(":",$B17033)-1))*2+VALUE(MID($B17033,FIND(":",$B17033)+1,2))/30,"")))</f>
        <v/>
      </c>
      <c r="G17033" s="12">
        <f>IF($E17033="","",IF(WEEKDAY($E17033,2)&lt;6,1,0))</f>
        <v/>
      </c>
      <c r="H17033" s="12">
        <f>IF(OR($E17033="",$F17033=""),"",IF(AND($G17033=1,$F17033&gt;='Working Hours'!$C$8,$F17033&lt;'Working Hours'!$C$9),1,0))</f>
        <v/>
      </c>
    </row>
    <row r="17034">
      <c r="A17034" s="11" t="n"/>
      <c r="B17034" s="11" t="n"/>
      <c r="C17034" s="11" t="n"/>
      <c r="E17034" s="12">
        <f>IF($A17034="","",IF(ISNUMBER($A17034),$A17034,IFERROR(DATEVALUE($A17034),"")))</f>
        <v/>
      </c>
      <c r="F17034" s="12">
        <f>IF($B17034="","",IF(ISNUMBER($B17034),HOUR($B17034)*2+MINUTE($B17034)/30,IFERROR(VALUE(LEFT($B17034,FIND(":",$B17034)-1))*2+VALUE(MID($B17034,FIND(":",$B17034)+1,2))/30,"")))</f>
        <v/>
      </c>
      <c r="G17034" s="12">
        <f>IF($E17034="","",IF(WEEKDAY($E17034,2)&lt;6,1,0))</f>
        <v/>
      </c>
      <c r="H17034" s="12">
        <f>IF(OR($E17034="",$F17034=""),"",IF(AND($G17034=1,$F17034&gt;='Working Hours'!$C$8,$F17034&lt;'Working Hours'!$C$9),1,0))</f>
        <v/>
      </c>
    </row>
    <row r="17035">
      <c r="A17035" s="11" t="n"/>
      <c r="B17035" s="11" t="n"/>
      <c r="C17035" s="11" t="n"/>
      <c r="E17035" s="12">
        <f>IF($A17035="","",IF(ISNUMBER($A17035),$A17035,IFERROR(DATEVALUE($A17035),"")))</f>
        <v/>
      </c>
      <c r="F17035" s="12">
        <f>IF($B17035="","",IF(ISNUMBER($B17035),HOUR($B17035)*2+MINUTE($B17035)/30,IFERROR(VALUE(LEFT($B17035,FIND(":",$B17035)-1))*2+VALUE(MID($B17035,FIND(":",$B17035)+1,2))/30,"")))</f>
        <v/>
      </c>
      <c r="G17035" s="12">
        <f>IF($E17035="","",IF(WEEKDAY($E17035,2)&lt;6,1,0))</f>
        <v/>
      </c>
      <c r="H17035" s="12">
        <f>IF(OR($E17035="",$F17035=""),"",IF(AND($G17035=1,$F17035&gt;='Working Hours'!$C$8,$F17035&lt;'Working Hours'!$C$9),1,0))</f>
        <v/>
      </c>
    </row>
    <row r="17036">
      <c r="A17036" s="11" t="n"/>
      <c r="B17036" s="11" t="n"/>
      <c r="C17036" s="11" t="n"/>
      <c r="E17036" s="12">
        <f>IF($A17036="","",IF(ISNUMBER($A17036),$A17036,IFERROR(DATEVALUE($A17036),"")))</f>
        <v/>
      </c>
      <c r="F17036" s="12">
        <f>IF($B17036="","",IF(ISNUMBER($B17036),HOUR($B17036)*2+MINUTE($B17036)/30,IFERROR(VALUE(LEFT($B17036,FIND(":",$B17036)-1))*2+VALUE(MID($B17036,FIND(":",$B17036)+1,2))/30,"")))</f>
        <v/>
      </c>
      <c r="G17036" s="12">
        <f>IF($E17036="","",IF(WEEKDAY($E17036,2)&lt;6,1,0))</f>
        <v/>
      </c>
      <c r="H17036" s="12">
        <f>IF(OR($E17036="",$F17036=""),"",IF(AND($G17036=1,$F17036&gt;='Working Hours'!$C$8,$F17036&lt;'Working Hours'!$C$9),1,0))</f>
        <v/>
      </c>
    </row>
    <row r="17037">
      <c r="A17037" s="11" t="n"/>
      <c r="B17037" s="11" t="n"/>
      <c r="C17037" s="11" t="n"/>
      <c r="E17037" s="12">
        <f>IF($A17037="","",IF(ISNUMBER($A17037),$A17037,IFERROR(DATEVALUE($A17037),"")))</f>
        <v/>
      </c>
      <c r="F17037" s="12">
        <f>IF($B17037="","",IF(ISNUMBER($B17037),HOUR($B17037)*2+MINUTE($B17037)/30,IFERROR(VALUE(LEFT($B17037,FIND(":",$B17037)-1))*2+VALUE(MID($B17037,FIND(":",$B17037)+1,2))/30,"")))</f>
        <v/>
      </c>
      <c r="G17037" s="12">
        <f>IF($E17037="","",IF(WEEKDAY($E17037,2)&lt;6,1,0))</f>
        <v/>
      </c>
      <c r="H17037" s="12">
        <f>IF(OR($E17037="",$F17037=""),"",IF(AND($G17037=1,$F17037&gt;='Working Hours'!$C$8,$F17037&lt;'Working Hours'!$C$9),1,0))</f>
        <v/>
      </c>
    </row>
    <row r="17038">
      <c r="A17038" s="11" t="n"/>
      <c r="B17038" s="11" t="n"/>
      <c r="C17038" s="11" t="n"/>
      <c r="E17038" s="12">
        <f>IF($A17038="","",IF(ISNUMBER($A17038),$A17038,IFERROR(DATEVALUE($A17038),"")))</f>
        <v/>
      </c>
      <c r="F17038" s="12">
        <f>IF($B17038="","",IF(ISNUMBER($B17038),HOUR($B17038)*2+MINUTE($B17038)/30,IFERROR(VALUE(LEFT($B17038,FIND(":",$B17038)-1))*2+VALUE(MID($B17038,FIND(":",$B17038)+1,2))/30,"")))</f>
        <v/>
      </c>
      <c r="G17038" s="12">
        <f>IF($E17038="","",IF(WEEKDAY($E17038,2)&lt;6,1,0))</f>
        <v/>
      </c>
      <c r="H17038" s="12">
        <f>IF(OR($E17038="",$F17038=""),"",IF(AND($G17038=1,$F17038&gt;='Working Hours'!$C$8,$F17038&lt;'Working Hours'!$C$9),1,0))</f>
        <v/>
      </c>
    </row>
    <row r="17039">
      <c r="A17039" s="11" t="n"/>
      <c r="B17039" s="11" t="n"/>
      <c r="C17039" s="11" t="n"/>
      <c r="E17039" s="12">
        <f>IF($A17039="","",IF(ISNUMBER($A17039),$A17039,IFERROR(DATEVALUE($A17039),"")))</f>
        <v/>
      </c>
      <c r="F17039" s="12">
        <f>IF($B17039="","",IF(ISNUMBER($B17039),HOUR($B17039)*2+MINUTE($B17039)/30,IFERROR(VALUE(LEFT($B17039,FIND(":",$B17039)-1))*2+VALUE(MID($B17039,FIND(":",$B17039)+1,2))/30,"")))</f>
        <v/>
      </c>
      <c r="G17039" s="12">
        <f>IF($E17039="","",IF(WEEKDAY($E17039,2)&lt;6,1,0))</f>
        <v/>
      </c>
      <c r="H17039" s="12">
        <f>IF(OR($E17039="",$F17039=""),"",IF(AND($G17039=1,$F17039&gt;='Working Hours'!$C$8,$F17039&lt;'Working Hours'!$C$9),1,0))</f>
        <v/>
      </c>
    </row>
    <row r="17040">
      <c r="A17040" s="11" t="n"/>
      <c r="B17040" s="11" t="n"/>
      <c r="C17040" s="11" t="n"/>
      <c r="E17040" s="12">
        <f>IF($A17040="","",IF(ISNUMBER($A17040),$A17040,IFERROR(DATEVALUE($A17040),"")))</f>
        <v/>
      </c>
      <c r="F17040" s="12">
        <f>IF($B17040="","",IF(ISNUMBER($B17040),HOUR($B17040)*2+MINUTE($B17040)/30,IFERROR(VALUE(LEFT($B17040,FIND(":",$B17040)-1))*2+VALUE(MID($B17040,FIND(":",$B17040)+1,2))/30,"")))</f>
        <v/>
      </c>
      <c r="G17040" s="12">
        <f>IF($E17040="","",IF(WEEKDAY($E17040,2)&lt;6,1,0))</f>
        <v/>
      </c>
      <c r="H17040" s="12">
        <f>IF(OR($E17040="",$F17040=""),"",IF(AND($G17040=1,$F17040&gt;='Working Hours'!$C$8,$F17040&lt;'Working Hours'!$C$9),1,0))</f>
        <v/>
      </c>
    </row>
    <row r="17041">
      <c r="A17041" s="11" t="n"/>
      <c r="B17041" s="11" t="n"/>
      <c r="C17041" s="11" t="n"/>
      <c r="E17041" s="12">
        <f>IF($A17041="","",IF(ISNUMBER($A17041),$A17041,IFERROR(DATEVALUE($A17041),"")))</f>
        <v/>
      </c>
      <c r="F17041" s="12">
        <f>IF($B17041="","",IF(ISNUMBER($B17041),HOUR($B17041)*2+MINUTE($B17041)/30,IFERROR(VALUE(LEFT($B17041,FIND(":",$B17041)-1))*2+VALUE(MID($B17041,FIND(":",$B17041)+1,2))/30,"")))</f>
        <v/>
      </c>
      <c r="G17041" s="12">
        <f>IF($E17041="","",IF(WEEKDAY($E17041,2)&lt;6,1,0))</f>
        <v/>
      </c>
      <c r="H17041" s="12">
        <f>IF(OR($E17041="",$F17041=""),"",IF(AND($G17041=1,$F17041&gt;='Working Hours'!$C$8,$F17041&lt;'Working Hours'!$C$9),1,0))</f>
        <v/>
      </c>
    </row>
    <row r="17042">
      <c r="A17042" s="11" t="n"/>
      <c r="B17042" s="11" t="n"/>
      <c r="C17042" s="11" t="n"/>
      <c r="E17042" s="12">
        <f>IF($A17042="","",IF(ISNUMBER($A17042),$A17042,IFERROR(DATEVALUE($A17042),"")))</f>
        <v/>
      </c>
      <c r="F17042" s="12">
        <f>IF($B17042="","",IF(ISNUMBER($B17042),HOUR($B17042)*2+MINUTE($B17042)/30,IFERROR(VALUE(LEFT($B17042,FIND(":",$B17042)-1))*2+VALUE(MID($B17042,FIND(":",$B17042)+1,2))/30,"")))</f>
        <v/>
      </c>
      <c r="G17042" s="12">
        <f>IF($E17042="","",IF(WEEKDAY($E17042,2)&lt;6,1,0))</f>
        <v/>
      </c>
      <c r="H17042" s="12">
        <f>IF(OR($E17042="",$F17042=""),"",IF(AND($G17042=1,$F17042&gt;='Working Hours'!$C$8,$F17042&lt;'Working Hours'!$C$9),1,0))</f>
        <v/>
      </c>
    </row>
    <row r="17043">
      <c r="A17043" s="11" t="n"/>
      <c r="B17043" s="11" t="n"/>
      <c r="C17043" s="11" t="n"/>
      <c r="E17043" s="12">
        <f>IF($A17043="","",IF(ISNUMBER($A17043),$A17043,IFERROR(DATEVALUE($A17043),"")))</f>
        <v/>
      </c>
      <c r="F17043" s="12">
        <f>IF($B17043="","",IF(ISNUMBER($B17043),HOUR($B17043)*2+MINUTE($B17043)/30,IFERROR(VALUE(LEFT($B17043,FIND(":",$B17043)-1))*2+VALUE(MID($B17043,FIND(":",$B17043)+1,2))/30,"")))</f>
        <v/>
      </c>
      <c r="G17043" s="12">
        <f>IF($E17043="","",IF(WEEKDAY($E17043,2)&lt;6,1,0))</f>
        <v/>
      </c>
      <c r="H17043" s="12">
        <f>IF(OR($E17043="",$F17043=""),"",IF(AND($G17043=1,$F17043&gt;='Working Hours'!$C$8,$F17043&lt;'Working Hours'!$C$9),1,0))</f>
        <v/>
      </c>
    </row>
    <row r="17044">
      <c r="A17044" s="11" t="n"/>
      <c r="B17044" s="11" t="n"/>
      <c r="C17044" s="11" t="n"/>
      <c r="E17044" s="12">
        <f>IF($A17044="","",IF(ISNUMBER($A17044),$A17044,IFERROR(DATEVALUE($A17044),"")))</f>
        <v/>
      </c>
      <c r="F17044" s="12">
        <f>IF($B17044="","",IF(ISNUMBER($B17044),HOUR($B17044)*2+MINUTE($B17044)/30,IFERROR(VALUE(LEFT($B17044,FIND(":",$B17044)-1))*2+VALUE(MID($B17044,FIND(":",$B17044)+1,2))/30,"")))</f>
        <v/>
      </c>
      <c r="G17044" s="12">
        <f>IF($E17044="","",IF(WEEKDAY($E17044,2)&lt;6,1,0))</f>
        <v/>
      </c>
      <c r="H17044" s="12">
        <f>IF(OR($E17044="",$F17044=""),"",IF(AND($G17044=1,$F17044&gt;='Working Hours'!$C$8,$F17044&lt;'Working Hours'!$C$9),1,0))</f>
        <v/>
      </c>
    </row>
    <row r="17045">
      <c r="A17045" s="11" t="n"/>
      <c r="B17045" s="11" t="n"/>
      <c r="C17045" s="11" t="n"/>
      <c r="E17045" s="12">
        <f>IF($A17045="","",IF(ISNUMBER($A17045),$A17045,IFERROR(DATEVALUE($A17045),"")))</f>
        <v/>
      </c>
      <c r="F17045" s="12">
        <f>IF($B17045="","",IF(ISNUMBER($B17045),HOUR($B17045)*2+MINUTE($B17045)/30,IFERROR(VALUE(LEFT($B17045,FIND(":",$B17045)-1))*2+VALUE(MID($B17045,FIND(":",$B17045)+1,2))/30,"")))</f>
        <v/>
      </c>
      <c r="G17045" s="12">
        <f>IF($E17045="","",IF(WEEKDAY($E17045,2)&lt;6,1,0))</f>
        <v/>
      </c>
      <c r="H17045" s="12">
        <f>IF(OR($E17045="",$F17045=""),"",IF(AND($G17045=1,$F17045&gt;='Working Hours'!$C$8,$F17045&lt;'Working Hours'!$C$9),1,0))</f>
        <v/>
      </c>
    </row>
    <row r="17046">
      <c r="A17046" s="11" t="n"/>
      <c r="B17046" s="11" t="n"/>
      <c r="C17046" s="11" t="n"/>
      <c r="E17046" s="12">
        <f>IF($A17046="","",IF(ISNUMBER($A17046),$A17046,IFERROR(DATEVALUE($A17046),"")))</f>
        <v/>
      </c>
      <c r="F17046" s="12">
        <f>IF($B17046="","",IF(ISNUMBER($B17046),HOUR($B17046)*2+MINUTE($B17046)/30,IFERROR(VALUE(LEFT($B17046,FIND(":",$B17046)-1))*2+VALUE(MID($B17046,FIND(":",$B17046)+1,2))/30,"")))</f>
        <v/>
      </c>
      <c r="G17046" s="12">
        <f>IF($E17046="","",IF(WEEKDAY($E17046,2)&lt;6,1,0))</f>
        <v/>
      </c>
      <c r="H17046" s="12">
        <f>IF(OR($E17046="",$F17046=""),"",IF(AND($G17046=1,$F17046&gt;='Working Hours'!$C$8,$F17046&lt;'Working Hours'!$C$9),1,0))</f>
        <v/>
      </c>
    </row>
    <row r="17047">
      <c r="A17047" s="11" t="n"/>
      <c r="B17047" s="11" t="n"/>
      <c r="C17047" s="11" t="n"/>
      <c r="E17047" s="12">
        <f>IF($A17047="","",IF(ISNUMBER($A17047),$A17047,IFERROR(DATEVALUE($A17047),"")))</f>
        <v/>
      </c>
      <c r="F17047" s="12">
        <f>IF($B17047="","",IF(ISNUMBER($B17047),HOUR($B17047)*2+MINUTE($B17047)/30,IFERROR(VALUE(LEFT($B17047,FIND(":",$B17047)-1))*2+VALUE(MID($B17047,FIND(":",$B17047)+1,2))/30,"")))</f>
        <v/>
      </c>
      <c r="G17047" s="12">
        <f>IF($E17047="","",IF(WEEKDAY($E17047,2)&lt;6,1,0))</f>
        <v/>
      </c>
      <c r="H17047" s="12">
        <f>IF(OR($E17047="",$F17047=""),"",IF(AND($G17047=1,$F17047&gt;='Working Hours'!$C$8,$F17047&lt;'Working Hours'!$C$9),1,0))</f>
        <v/>
      </c>
    </row>
    <row r="17048">
      <c r="A17048" s="11" t="n"/>
      <c r="B17048" s="11" t="n"/>
      <c r="C17048" s="11" t="n"/>
      <c r="E17048" s="12">
        <f>IF($A17048="","",IF(ISNUMBER($A17048),$A17048,IFERROR(DATEVALUE($A17048),"")))</f>
        <v/>
      </c>
      <c r="F17048" s="12">
        <f>IF($B17048="","",IF(ISNUMBER($B17048),HOUR($B17048)*2+MINUTE($B17048)/30,IFERROR(VALUE(LEFT($B17048,FIND(":",$B17048)-1))*2+VALUE(MID($B17048,FIND(":",$B17048)+1,2))/30,"")))</f>
        <v/>
      </c>
      <c r="G17048" s="12">
        <f>IF($E17048="","",IF(WEEKDAY($E17048,2)&lt;6,1,0))</f>
        <v/>
      </c>
      <c r="H17048" s="12">
        <f>IF(OR($E17048="",$F17048=""),"",IF(AND($G17048=1,$F17048&gt;='Working Hours'!$C$8,$F17048&lt;'Working Hours'!$C$9),1,0))</f>
        <v/>
      </c>
    </row>
    <row r="17049">
      <c r="A17049" s="11" t="n"/>
      <c r="B17049" s="11" t="n"/>
      <c r="C17049" s="11" t="n"/>
      <c r="E17049" s="12">
        <f>IF($A17049="","",IF(ISNUMBER($A17049),$A17049,IFERROR(DATEVALUE($A17049),"")))</f>
        <v/>
      </c>
      <c r="F17049" s="12">
        <f>IF($B17049="","",IF(ISNUMBER($B17049),HOUR($B17049)*2+MINUTE($B17049)/30,IFERROR(VALUE(LEFT($B17049,FIND(":",$B17049)-1))*2+VALUE(MID($B17049,FIND(":",$B17049)+1,2))/30,"")))</f>
        <v/>
      </c>
      <c r="G17049" s="12">
        <f>IF($E17049="","",IF(WEEKDAY($E17049,2)&lt;6,1,0))</f>
        <v/>
      </c>
      <c r="H17049" s="12">
        <f>IF(OR($E17049="",$F17049=""),"",IF(AND($G17049=1,$F17049&gt;='Working Hours'!$C$8,$F17049&lt;'Working Hours'!$C$9),1,0))</f>
        <v/>
      </c>
    </row>
    <row r="17050">
      <c r="A17050" s="11" t="n"/>
      <c r="B17050" s="11" t="n"/>
      <c r="C17050" s="11" t="n"/>
      <c r="E17050" s="12">
        <f>IF($A17050="","",IF(ISNUMBER($A17050),$A17050,IFERROR(DATEVALUE($A17050),"")))</f>
        <v/>
      </c>
      <c r="F17050" s="12">
        <f>IF($B17050="","",IF(ISNUMBER($B17050),HOUR($B17050)*2+MINUTE($B17050)/30,IFERROR(VALUE(LEFT($B17050,FIND(":",$B17050)-1))*2+VALUE(MID($B17050,FIND(":",$B17050)+1,2))/30,"")))</f>
        <v/>
      </c>
      <c r="G17050" s="12">
        <f>IF($E17050="","",IF(WEEKDAY($E17050,2)&lt;6,1,0))</f>
        <v/>
      </c>
      <c r="H17050" s="12">
        <f>IF(OR($E17050="",$F17050=""),"",IF(AND($G17050=1,$F17050&gt;='Working Hours'!$C$8,$F17050&lt;'Working Hours'!$C$9),1,0))</f>
        <v/>
      </c>
    </row>
    <row r="17051">
      <c r="A17051" s="11" t="n"/>
      <c r="B17051" s="11" t="n"/>
      <c r="C17051" s="11" t="n"/>
      <c r="E17051" s="12">
        <f>IF($A17051="","",IF(ISNUMBER($A17051),$A17051,IFERROR(DATEVALUE($A17051),"")))</f>
        <v/>
      </c>
      <c r="F17051" s="12">
        <f>IF($B17051="","",IF(ISNUMBER($B17051),HOUR($B17051)*2+MINUTE($B17051)/30,IFERROR(VALUE(LEFT($B17051,FIND(":",$B17051)-1))*2+VALUE(MID($B17051,FIND(":",$B17051)+1,2))/30,"")))</f>
        <v/>
      </c>
      <c r="G17051" s="12">
        <f>IF($E17051="","",IF(WEEKDAY($E17051,2)&lt;6,1,0))</f>
        <v/>
      </c>
      <c r="H17051" s="12">
        <f>IF(OR($E17051="",$F17051=""),"",IF(AND($G17051=1,$F17051&gt;='Working Hours'!$C$8,$F17051&lt;'Working Hours'!$C$9),1,0))</f>
        <v/>
      </c>
    </row>
    <row r="17052">
      <c r="A17052" s="11" t="n"/>
      <c r="B17052" s="11" t="n"/>
      <c r="C17052" s="11" t="n"/>
      <c r="E17052" s="12">
        <f>IF($A17052="","",IF(ISNUMBER($A17052),$A17052,IFERROR(DATEVALUE($A17052),"")))</f>
        <v/>
      </c>
      <c r="F17052" s="12">
        <f>IF($B17052="","",IF(ISNUMBER($B17052),HOUR($B17052)*2+MINUTE($B17052)/30,IFERROR(VALUE(LEFT($B17052,FIND(":",$B17052)-1))*2+VALUE(MID($B17052,FIND(":",$B17052)+1,2))/30,"")))</f>
        <v/>
      </c>
      <c r="G17052" s="12">
        <f>IF($E17052="","",IF(WEEKDAY($E17052,2)&lt;6,1,0))</f>
        <v/>
      </c>
      <c r="H17052" s="12">
        <f>IF(OR($E17052="",$F17052=""),"",IF(AND($G17052=1,$F17052&gt;='Working Hours'!$C$8,$F17052&lt;'Working Hours'!$C$9),1,0))</f>
        <v/>
      </c>
    </row>
    <row r="17053">
      <c r="A17053" s="11" t="n"/>
      <c r="B17053" s="11" t="n"/>
      <c r="C17053" s="11" t="n"/>
      <c r="E17053" s="12">
        <f>IF($A17053="","",IF(ISNUMBER($A17053),$A17053,IFERROR(DATEVALUE($A17053),"")))</f>
        <v/>
      </c>
      <c r="F17053" s="12">
        <f>IF($B17053="","",IF(ISNUMBER($B17053),HOUR($B17053)*2+MINUTE($B17053)/30,IFERROR(VALUE(LEFT($B17053,FIND(":",$B17053)-1))*2+VALUE(MID($B17053,FIND(":",$B17053)+1,2))/30,"")))</f>
        <v/>
      </c>
      <c r="G17053" s="12">
        <f>IF($E17053="","",IF(WEEKDAY($E17053,2)&lt;6,1,0))</f>
        <v/>
      </c>
      <c r="H17053" s="12">
        <f>IF(OR($E17053="",$F17053=""),"",IF(AND($G17053=1,$F17053&gt;='Working Hours'!$C$8,$F17053&lt;'Working Hours'!$C$9),1,0))</f>
        <v/>
      </c>
    </row>
    <row r="17054">
      <c r="A17054" s="11" t="n"/>
      <c r="B17054" s="11" t="n"/>
      <c r="C17054" s="11" t="n"/>
      <c r="E17054" s="12">
        <f>IF($A17054="","",IF(ISNUMBER($A17054),$A17054,IFERROR(DATEVALUE($A17054),"")))</f>
        <v/>
      </c>
      <c r="F17054" s="12">
        <f>IF($B17054="","",IF(ISNUMBER($B17054),HOUR($B17054)*2+MINUTE($B17054)/30,IFERROR(VALUE(LEFT($B17054,FIND(":",$B17054)-1))*2+VALUE(MID($B17054,FIND(":",$B17054)+1,2))/30,"")))</f>
        <v/>
      </c>
      <c r="G17054" s="12">
        <f>IF($E17054="","",IF(WEEKDAY($E17054,2)&lt;6,1,0))</f>
        <v/>
      </c>
      <c r="H17054" s="12">
        <f>IF(OR($E17054="",$F17054=""),"",IF(AND($G17054=1,$F17054&gt;='Working Hours'!$C$8,$F17054&lt;'Working Hours'!$C$9),1,0))</f>
        <v/>
      </c>
    </row>
    <row r="17055">
      <c r="A17055" s="11" t="n"/>
      <c r="B17055" s="11" t="n"/>
      <c r="C17055" s="11" t="n"/>
      <c r="E17055" s="12">
        <f>IF($A17055="","",IF(ISNUMBER($A17055),$A17055,IFERROR(DATEVALUE($A17055),"")))</f>
        <v/>
      </c>
      <c r="F17055" s="12">
        <f>IF($B17055="","",IF(ISNUMBER($B17055),HOUR($B17055)*2+MINUTE($B17055)/30,IFERROR(VALUE(LEFT($B17055,FIND(":",$B17055)-1))*2+VALUE(MID($B17055,FIND(":",$B17055)+1,2))/30,"")))</f>
        <v/>
      </c>
      <c r="G17055" s="12">
        <f>IF($E17055="","",IF(WEEKDAY($E17055,2)&lt;6,1,0))</f>
        <v/>
      </c>
      <c r="H17055" s="12">
        <f>IF(OR($E17055="",$F17055=""),"",IF(AND($G17055=1,$F17055&gt;='Working Hours'!$C$8,$F17055&lt;'Working Hours'!$C$9),1,0))</f>
        <v/>
      </c>
    </row>
    <row r="17056">
      <c r="A17056" s="11" t="n"/>
      <c r="B17056" s="11" t="n"/>
      <c r="C17056" s="11" t="n"/>
      <c r="E17056" s="12">
        <f>IF($A17056="","",IF(ISNUMBER($A17056),$A17056,IFERROR(DATEVALUE($A17056),"")))</f>
        <v/>
      </c>
      <c r="F17056" s="12">
        <f>IF($B17056="","",IF(ISNUMBER($B17056),HOUR($B17056)*2+MINUTE($B17056)/30,IFERROR(VALUE(LEFT($B17056,FIND(":",$B17056)-1))*2+VALUE(MID($B17056,FIND(":",$B17056)+1,2))/30,"")))</f>
        <v/>
      </c>
      <c r="G17056" s="12">
        <f>IF($E17056="","",IF(WEEKDAY($E17056,2)&lt;6,1,0))</f>
        <v/>
      </c>
      <c r="H17056" s="12">
        <f>IF(OR($E17056="",$F17056=""),"",IF(AND($G17056=1,$F17056&gt;='Working Hours'!$C$8,$F17056&lt;'Working Hours'!$C$9),1,0))</f>
        <v/>
      </c>
    </row>
    <row r="17057">
      <c r="A17057" s="11" t="n"/>
      <c r="B17057" s="11" t="n"/>
      <c r="C17057" s="11" t="n"/>
      <c r="E17057" s="12">
        <f>IF($A17057="","",IF(ISNUMBER($A17057),$A17057,IFERROR(DATEVALUE($A17057),"")))</f>
        <v/>
      </c>
      <c r="F17057" s="12">
        <f>IF($B17057="","",IF(ISNUMBER($B17057),HOUR($B17057)*2+MINUTE($B17057)/30,IFERROR(VALUE(LEFT($B17057,FIND(":",$B17057)-1))*2+VALUE(MID($B17057,FIND(":",$B17057)+1,2))/30,"")))</f>
        <v/>
      </c>
      <c r="G17057" s="12">
        <f>IF($E17057="","",IF(WEEKDAY($E17057,2)&lt;6,1,0))</f>
        <v/>
      </c>
      <c r="H17057" s="12">
        <f>IF(OR($E17057="",$F17057=""),"",IF(AND($G17057=1,$F17057&gt;='Working Hours'!$C$8,$F17057&lt;'Working Hours'!$C$9),1,0))</f>
        <v/>
      </c>
    </row>
    <row r="17058">
      <c r="A17058" s="11" t="n"/>
      <c r="B17058" s="11" t="n"/>
      <c r="C17058" s="11" t="n"/>
      <c r="E17058" s="12">
        <f>IF($A17058="","",IF(ISNUMBER($A17058),$A17058,IFERROR(DATEVALUE($A17058),"")))</f>
        <v/>
      </c>
      <c r="F17058" s="12">
        <f>IF($B17058="","",IF(ISNUMBER($B17058),HOUR($B17058)*2+MINUTE($B17058)/30,IFERROR(VALUE(LEFT($B17058,FIND(":",$B17058)-1))*2+VALUE(MID($B17058,FIND(":",$B17058)+1,2))/30,"")))</f>
        <v/>
      </c>
      <c r="G17058" s="12">
        <f>IF($E17058="","",IF(WEEKDAY($E17058,2)&lt;6,1,0))</f>
        <v/>
      </c>
      <c r="H17058" s="12">
        <f>IF(OR($E17058="",$F17058=""),"",IF(AND($G17058=1,$F17058&gt;='Working Hours'!$C$8,$F17058&lt;'Working Hours'!$C$9),1,0))</f>
        <v/>
      </c>
    </row>
    <row r="17059">
      <c r="A17059" s="11" t="n"/>
      <c r="B17059" s="11" t="n"/>
      <c r="C17059" s="11" t="n"/>
      <c r="E17059" s="12">
        <f>IF($A17059="","",IF(ISNUMBER($A17059),$A17059,IFERROR(DATEVALUE($A17059),"")))</f>
        <v/>
      </c>
      <c r="F17059" s="12">
        <f>IF($B17059="","",IF(ISNUMBER($B17059),HOUR($B17059)*2+MINUTE($B17059)/30,IFERROR(VALUE(LEFT($B17059,FIND(":",$B17059)-1))*2+VALUE(MID($B17059,FIND(":",$B17059)+1,2))/30,"")))</f>
        <v/>
      </c>
      <c r="G17059" s="12">
        <f>IF($E17059="","",IF(WEEKDAY($E17059,2)&lt;6,1,0))</f>
        <v/>
      </c>
      <c r="H17059" s="12">
        <f>IF(OR($E17059="",$F17059=""),"",IF(AND($G17059=1,$F17059&gt;='Working Hours'!$C$8,$F17059&lt;'Working Hours'!$C$9),1,0))</f>
        <v/>
      </c>
    </row>
    <row r="17060">
      <c r="A17060" s="11" t="n"/>
      <c r="B17060" s="11" t="n"/>
      <c r="C17060" s="11" t="n"/>
      <c r="E17060" s="12">
        <f>IF($A17060="","",IF(ISNUMBER($A17060),$A17060,IFERROR(DATEVALUE($A17060),"")))</f>
        <v/>
      </c>
      <c r="F17060" s="12">
        <f>IF($B17060="","",IF(ISNUMBER($B17060),HOUR($B17060)*2+MINUTE($B17060)/30,IFERROR(VALUE(LEFT($B17060,FIND(":",$B17060)-1))*2+VALUE(MID($B17060,FIND(":",$B17060)+1,2))/30,"")))</f>
        <v/>
      </c>
      <c r="G17060" s="12">
        <f>IF($E17060="","",IF(WEEKDAY($E17060,2)&lt;6,1,0))</f>
        <v/>
      </c>
      <c r="H17060" s="12">
        <f>IF(OR($E17060="",$F17060=""),"",IF(AND($G17060=1,$F17060&gt;='Working Hours'!$C$8,$F17060&lt;'Working Hours'!$C$9),1,0))</f>
        <v/>
      </c>
    </row>
    <row r="17061">
      <c r="A17061" s="11" t="n"/>
      <c r="B17061" s="11" t="n"/>
      <c r="C17061" s="11" t="n"/>
      <c r="E17061" s="12">
        <f>IF($A17061="","",IF(ISNUMBER($A17061),$A17061,IFERROR(DATEVALUE($A17061),"")))</f>
        <v/>
      </c>
      <c r="F17061" s="12">
        <f>IF($B17061="","",IF(ISNUMBER($B17061),HOUR($B17061)*2+MINUTE($B17061)/30,IFERROR(VALUE(LEFT($B17061,FIND(":",$B17061)-1))*2+VALUE(MID($B17061,FIND(":",$B17061)+1,2))/30,"")))</f>
        <v/>
      </c>
      <c r="G17061" s="12">
        <f>IF($E17061="","",IF(WEEKDAY($E17061,2)&lt;6,1,0))</f>
        <v/>
      </c>
      <c r="H17061" s="12">
        <f>IF(OR($E17061="",$F17061=""),"",IF(AND($G17061=1,$F17061&gt;='Working Hours'!$C$8,$F17061&lt;'Working Hours'!$C$9),1,0))</f>
        <v/>
      </c>
    </row>
    <row r="17062">
      <c r="A17062" s="11" t="n"/>
      <c r="B17062" s="11" t="n"/>
      <c r="C17062" s="11" t="n"/>
      <c r="E17062" s="12">
        <f>IF($A17062="","",IF(ISNUMBER($A17062),$A17062,IFERROR(DATEVALUE($A17062),"")))</f>
        <v/>
      </c>
      <c r="F17062" s="12">
        <f>IF($B17062="","",IF(ISNUMBER($B17062),HOUR($B17062)*2+MINUTE($B17062)/30,IFERROR(VALUE(LEFT($B17062,FIND(":",$B17062)-1))*2+VALUE(MID($B17062,FIND(":",$B17062)+1,2))/30,"")))</f>
        <v/>
      </c>
      <c r="G17062" s="12">
        <f>IF($E17062="","",IF(WEEKDAY($E17062,2)&lt;6,1,0))</f>
        <v/>
      </c>
      <c r="H17062" s="12">
        <f>IF(OR($E17062="",$F17062=""),"",IF(AND($G17062=1,$F17062&gt;='Working Hours'!$C$8,$F17062&lt;'Working Hours'!$C$9),1,0))</f>
        <v/>
      </c>
    </row>
    <row r="17063">
      <c r="A17063" s="11" t="n"/>
      <c r="B17063" s="11" t="n"/>
      <c r="C17063" s="11" t="n"/>
      <c r="E17063" s="12">
        <f>IF($A17063="","",IF(ISNUMBER($A17063),$A17063,IFERROR(DATEVALUE($A17063),"")))</f>
        <v/>
      </c>
      <c r="F17063" s="12">
        <f>IF($B17063="","",IF(ISNUMBER($B17063),HOUR($B17063)*2+MINUTE($B17063)/30,IFERROR(VALUE(LEFT($B17063,FIND(":",$B17063)-1))*2+VALUE(MID($B17063,FIND(":",$B17063)+1,2))/30,"")))</f>
        <v/>
      </c>
      <c r="G17063" s="12">
        <f>IF($E17063="","",IF(WEEKDAY($E17063,2)&lt;6,1,0))</f>
        <v/>
      </c>
      <c r="H17063" s="12">
        <f>IF(OR($E17063="",$F17063=""),"",IF(AND($G17063=1,$F17063&gt;='Working Hours'!$C$8,$F17063&lt;'Working Hours'!$C$9),1,0))</f>
        <v/>
      </c>
    </row>
    <row r="17064">
      <c r="A17064" s="11" t="n"/>
      <c r="B17064" s="11" t="n"/>
      <c r="C17064" s="11" t="n"/>
      <c r="E17064" s="12">
        <f>IF($A17064="","",IF(ISNUMBER($A17064),$A17064,IFERROR(DATEVALUE($A17064),"")))</f>
        <v/>
      </c>
      <c r="F17064" s="12">
        <f>IF($B17064="","",IF(ISNUMBER($B17064),HOUR($B17064)*2+MINUTE($B17064)/30,IFERROR(VALUE(LEFT($B17064,FIND(":",$B17064)-1))*2+VALUE(MID($B17064,FIND(":",$B17064)+1,2))/30,"")))</f>
        <v/>
      </c>
      <c r="G17064" s="12">
        <f>IF($E17064="","",IF(WEEKDAY($E17064,2)&lt;6,1,0))</f>
        <v/>
      </c>
      <c r="H17064" s="12">
        <f>IF(OR($E17064="",$F17064=""),"",IF(AND($G17064=1,$F17064&gt;='Working Hours'!$C$8,$F17064&lt;'Working Hours'!$C$9),1,0))</f>
        <v/>
      </c>
    </row>
    <row r="17065">
      <c r="A17065" s="11" t="n"/>
      <c r="B17065" s="11" t="n"/>
      <c r="C17065" s="11" t="n"/>
      <c r="E17065" s="12">
        <f>IF($A17065="","",IF(ISNUMBER($A17065),$A17065,IFERROR(DATEVALUE($A17065),"")))</f>
        <v/>
      </c>
      <c r="F17065" s="12">
        <f>IF($B17065="","",IF(ISNUMBER($B17065),HOUR($B17065)*2+MINUTE($B17065)/30,IFERROR(VALUE(LEFT($B17065,FIND(":",$B17065)-1))*2+VALUE(MID($B17065,FIND(":",$B17065)+1,2))/30,"")))</f>
        <v/>
      </c>
      <c r="G17065" s="12">
        <f>IF($E17065="","",IF(WEEKDAY($E17065,2)&lt;6,1,0))</f>
        <v/>
      </c>
      <c r="H17065" s="12">
        <f>IF(OR($E17065="",$F17065=""),"",IF(AND($G17065=1,$F17065&gt;='Working Hours'!$C$8,$F17065&lt;'Working Hours'!$C$9),1,0))</f>
        <v/>
      </c>
    </row>
    <row r="17066">
      <c r="A17066" s="11" t="n"/>
      <c r="B17066" s="11" t="n"/>
      <c r="C17066" s="11" t="n"/>
      <c r="E17066" s="12">
        <f>IF($A17066="","",IF(ISNUMBER($A17066),$A17066,IFERROR(DATEVALUE($A17066),"")))</f>
        <v/>
      </c>
      <c r="F17066" s="12">
        <f>IF($B17066="","",IF(ISNUMBER($B17066),HOUR($B17066)*2+MINUTE($B17066)/30,IFERROR(VALUE(LEFT($B17066,FIND(":",$B17066)-1))*2+VALUE(MID($B17066,FIND(":",$B17066)+1,2))/30,"")))</f>
        <v/>
      </c>
      <c r="G17066" s="12">
        <f>IF($E17066="","",IF(WEEKDAY($E17066,2)&lt;6,1,0))</f>
        <v/>
      </c>
      <c r="H17066" s="12">
        <f>IF(OR($E17066="",$F17066=""),"",IF(AND($G17066=1,$F17066&gt;='Working Hours'!$C$8,$F17066&lt;'Working Hours'!$C$9),1,0))</f>
        <v/>
      </c>
    </row>
    <row r="17067">
      <c r="A17067" s="11" t="n"/>
      <c r="B17067" s="11" t="n"/>
      <c r="C17067" s="11" t="n"/>
      <c r="E17067" s="12">
        <f>IF($A17067="","",IF(ISNUMBER($A17067),$A17067,IFERROR(DATEVALUE($A17067),"")))</f>
        <v/>
      </c>
      <c r="F17067" s="12">
        <f>IF($B17067="","",IF(ISNUMBER($B17067),HOUR($B17067)*2+MINUTE($B17067)/30,IFERROR(VALUE(LEFT($B17067,FIND(":",$B17067)-1))*2+VALUE(MID($B17067,FIND(":",$B17067)+1,2))/30,"")))</f>
        <v/>
      </c>
      <c r="G17067" s="12">
        <f>IF($E17067="","",IF(WEEKDAY($E17067,2)&lt;6,1,0))</f>
        <v/>
      </c>
      <c r="H17067" s="12">
        <f>IF(OR($E17067="",$F17067=""),"",IF(AND($G17067=1,$F17067&gt;='Working Hours'!$C$8,$F17067&lt;'Working Hours'!$C$9),1,0))</f>
        <v/>
      </c>
    </row>
    <row r="17068">
      <c r="A17068" s="11" t="n"/>
      <c r="B17068" s="11" t="n"/>
      <c r="C17068" s="11" t="n"/>
      <c r="E17068" s="12">
        <f>IF($A17068="","",IF(ISNUMBER($A17068),$A17068,IFERROR(DATEVALUE($A17068),"")))</f>
        <v/>
      </c>
      <c r="F17068" s="12">
        <f>IF($B17068="","",IF(ISNUMBER($B17068),HOUR($B17068)*2+MINUTE($B17068)/30,IFERROR(VALUE(LEFT($B17068,FIND(":",$B17068)-1))*2+VALUE(MID($B17068,FIND(":",$B17068)+1,2))/30,"")))</f>
        <v/>
      </c>
      <c r="G17068" s="12">
        <f>IF($E17068="","",IF(WEEKDAY($E17068,2)&lt;6,1,0))</f>
        <v/>
      </c>
      <c r="H17068" s="12">
        <f>IF(OR($E17068="",$F17068=""),"",IF(AND($G17068=1,$F17068&gt;='Working Hours'!$C$8,$F17068&lt;'Working Hours'!$C$9),1,0))</f>
        <v/>
      </c>
    </row>
    <row r="17069">
      <c r="A17069" s="11" t="n"/>
      <c r="B17069" s="11" t="n"/>
      <c r="C17069" s="11" t="n"/>
      <c r="E17069" s="12">
        <f>IF($A17069="","",IF(ISNUMBER($A17069),$A17069,IFERROR(DATEVALUE($A17069),"")))</f>
        <v/>
      </c>
      <c r="F17069" s="12">
        <f>IF($B17069="","",IF(ISNUMBER($B17069),HOUR($B17069)*2+MINUTE($B17069)/30,IFERROR(VALUE(LEFT($B17069,FIND(":",$B17069)-1))*2+VALUE(MID($B17069,FIND(":",$B17069)+1,2))/30,"")))</f>
        <v/>
      </c>
      <c r="G17069" s="12">
        <f>IF($E17069="","",IF(WEEKDAY($E17069,2)&lt;6,1,0))</f>
        <v/>
      </c>
      <c r="H17069" s="12">
        <f>IF(OR($E17069="",$F17069=""),"",IF(AND($G17069=1,$F17069&gt;='Working Hours'!$C$8,$F17069&lt;'Working Hours'!$C$9),1,0))</f>
        <v/>
      </c>
    </row>
    <row r="17070">
      <c r="A17070" s="11" t="n"/>
      <c r="B17070" s="11" t="n"/>
      <c r="C17070" s="11" t="n"/>
      <c r="E17070" s="12">
        <f>IF($A17070="","",IF(ISNUMBER($A17070),$A17070,IFERROR(DATEVALUE($A17070),"")))</f>
        <v/>
      </c>
      <c r="F17070" s="12">
        <f>IF($B17070="","",IF(ISNUMBER($B17070),HOUR($B17070)*2+MINUTE($B17070)/30,IFERROR(VALUE(LEFT($B17070,FIND(":",$B17070)-1))*2+VALUE(MID($B17070,FIND(":",$B17070)+1,2))/30,"")))</f>
        <v/>
      </c>
      <c r="G17070" s="12">
        <f>IF($E17070="","",IF(WEEKDAY($E17070,2)&lt;6,1,0))</f>
        <v/>
      </c>
      <c r="H17070" s="12">
        <f>IF(OR($E17070="",$F17070=""),"",IF(AND($G17070=1,$F17070&gt;='Working Hours'!$C$8,$F17070&lt;'Working Hours'!$C$9),1,0))</f>
        <v/>
      </c>
    </row>
    <row r="17071">
      <c r="A17071" s="11" t="n"/>
      <c r="B17071" s="11" t="n"/>
      <c r="C17071" s="11" t="n"/>
      <c r="E17071" s="12">
        <f>IF($A17071="","",IF(ISNUMBER($A17071),$A17071,IFERROR(DATEVALUE($A17071),"")))</f>
        <v/>
      </c>
      <c r="F17071" s="12">
        <f>IF($B17071="","",IF(ISNUMBER($B17071),HOUR($B17071)*2+MINUTE($B17071)/30,IFERROR(VALUE(LEFT($B17071,FIND(":",$B17071)-1))*2+VALUE(MID($B17071,FIND(":",$B17071)+1,2))/30,"")))</f>
        <v/>
      </c>
      <c r="G17071" s="12">
        <f>IF($E17071="","",IF(WEEKDAY($E17071,2)&lt;6,1,0))</f>
        <v/>
      </c>
      <c r="H17071" s="12">
        <f>IF(OR($E17071="",$F17071=""),"",IF(AND($G17071=1,$F17071&gt;='Working Hours'!$C$8,$F17071&lt;'Working Hours'!$C$9),1,0))</f>
        <v/>
      </c>
    </row>
    <row r="17072">
      <c r="A17072" s="11" t="n"/>
      <c r="B17072" s="11" t="n"/>
      <c r="C17072" s="11" t="n"/>
      <c r="E17072" s="12">
        <f>IF($A17072="","",IF(ISNUMBER($A17072),$A17072,IFERROR(DATEVALUE($A17072),"")))</f>
        <v/>
      </c>
      <c r="F17072" s="12">
        <f>IF($B17072="","",IF(ISNUMBER($B17072),HOUR($B17072)*2+MINUTE($B17072)/30,IFERROR(VALUE(LEFT($B17072,FIND(":",$B17072)-1))*2+VALUE(MID($B17072,FIND(":",$B17072)+1,2))/30,"")))</f>
        <v/>
      </c>
      <c r="G17072" s="12">
        <f>IF($E17072="","",IF(WEEKDAY($E17072,2)&lt;6,1,0))</f>
        <v/>
      </c>
      <c r="H17072" s="12">
        <f>IF(OR($E17072="",$F17072=""),"",IF(AND($G17072=1,$F17072&gt;='Working Hours'!$C$8,$F17072&lt;'Working Hours'!$C$9),1,0))</f>
        <v/>
      </c>
    </row>
    <row r="17073">
      <c r="A17073" s="11" t="n"/>
      <c r="B17073" s="11" t="n"/>
      <c r="C17073" s="11" t="n"/>
      <c r="E17073" s="12">
        <f>IF($A17073="","",IF(ISNUMBER($A17073),$A17073,IFERROR(DATEVALUE($A17073),"")))</f>
        <v/>
      </c>
      <c r="F17073" s="12">
        <f>IF($B17073="","",IF(ISNUMBER($B17073),HOUR($B17073)*2+MINUTE($B17073)/30,IFERROR(VALUE(LEFT($B17073,FIND(":",$B17073)-1))*2+VALUE(MID($B17073,FIND(":",$B17073)+1,2))/30,"")))</f>
        <v/>
      </c>
      <c r="G17073" s="12">
        <f>IF($E17073="","",IF(WEEKDAY($E17073,2)&lt;6,1,0))</f>
        <v/>
      </c>
      <c r="H17073" s="12">
        <f>IF(OR($E17073="",$F17073=""),"",IF(AND($G17073=1,$F17073&gt;='Working Hours'!$C$8,$F17073&lt;'Working Hours'!$C$9),1,0))</f>
        <v/>
      </c>
    </row>
    <row r="17074">
      <c r="A17074" s="11" t="n"/>
      <c r="B17074" s="11" t="n"/>
      <c r="C17074" s="11" t="n"/>
      <c r="E17074" s="12">
        <f>IF($A17074="","",IF(ISNUMBER($A17074),$A17074,IFERROR(DATEVALUE($A17074),"")))</f>
        <v/>
      </c>
      <c r="F17074" s="12">
        <f>IF($B17074="","",IF(ISNUMBER($B17074),HOUR($B17074)*2+MINUTE($B17074)/30,IFERROR(VALUE(LEFT($B17074,FIND(":",$B17074)-1))*2+VALUE(MID($B17074,FIND(":",$B17074)+1,2))/30,"")))</f>
        <v/>
      </c>
      <c r="G17074" s="12">
        <f>IF($E17074="","",IF(WEEKDAY($E17074,2)&lt;6,1,0))</f>
        <v/>
      </c>
      <c r="H17074" s="12">
        <f>IF(OR($E17074="",$F17074=""),"",IF(AND($G17074=1,$F17074&gt;='Working Hours'!$C$8,$F17074&lt;'Working Hours'!$C$9),1,0))</f>
        <v/>
      </c>
    </row>
    <row r="17075">
      <c r="A17075" s="11" t="n"/>
      <c r="B17075" s="11" t="n"/>
      <c r="C17075" s="11" t="n"/>
      <c r="E17075" s="12">
        <f>IF($A17075="","",IF(ISNUMBER($A17075),$A17075,IFERROR(DATEVALUE($A17075),"")))</f>
        <v/>
      </c>
      <c r="F17075" s="12">
        <f>IF($B17075="","",IF(ISNUMBER($B17075),HOUR($B17075)*2+MINUTE($B17075)/30,IFERROR(VALUE(LEFT($B17075,FIND(":",$B17075)-1))*2+VALUE(MID($B17075,FIND(":",$B17075)+1,2))/30,"")))</f>
        <v/>
      </c>
      <c r="G17075" s="12">
        <f>IF($E17075="","",IF(WEEKDAY($E17075,2)&lt;6,1,0))</f>
        <v/>
      </c>
      <c r="H17075" s="12">
        <f>IF(OR($E17075="",$F17075=""),"",IF(AND($G17075=1,$F17075&gt;='Working Hours'!$C$8,$F17075&lt;'Working Hours'!$C$9),1,0))</f>
        <v/>
      </c>
    </row>
    <row r="17076">
      <c r="A17076" s="11" t="n"/>
      <c r="B17076" s="11" t="n"/>
      <c r="C17076" s="11" t="n"/>
      <c r="E17076" s="12">
        <f>IF($A17076="","",IF(ISNUMBER($A17076),$A17076,IFERROR(DATEVALUE($A17076),"")))</f>
        <v/>
      </c>
      <c r="F17076" s="12">
        <f>IF($B17076="","",IF(ISNUMBER($B17076),HOUR($B17076)*2+MINUTE($B17076)/30,IFERROR(VALUE(LEFT($B17076,FIND(":",$B17076)-1))*2+VALUE(MID($B17076,FIND(":",$B17076)+1,2))/30,"")))</f>
        <v/>
      </c>
      <c r="G17076" s="12">
        <f>IF($E17076="","",IF(WEEKDAY($E17076,2)&lt;6,1,0))</f>
        <v/>
      </c>
      <c r="H17076" s="12">
        <f>IF(OR($E17076="",$F17076=""),"",IF(AND($G17076=1,$F17076&gt;='Working Hours'!$C$8,$F17076&lt;'Working Hours'!$C$9),1,0))</f>
        <v/>
      </c>
    </row>
    <row r="17077">
      <c r="A17077" s="11" t="n"/>
      <c r="B17077" s="11" t="n"/>
      <c r="C17077" s="11" t="n"/>
      <c r="E17077" s="12">
        <f>IF($A17077="","",IF(ISNUMBER($A17077),$A17077,IFERROR(DATEVALUE($A17077),"")))</f>
        <v/>
      </c>
      <c r="F17077" s="12">
        <f>IF($B17077="","",IF(ISNUMBER($B17077),HOUR($B17077)*2+MINUTE($B17077)/30,IFERROR(VALUE(LEFT($B17077,FIND(":",$B17077)-1))*2+VALUE(MID($B17077,FIND(":",$B17077)+1,2))/30,"")))</f>
        <v/>
      </c>
      <c r="G17077" s="12">
        <f>IF($E17077="","",IF(WEEKDAY($E17077,2)&lt;6,1,0))</f>
        <v/>
      </c>
      <c r="H17077" s="12">
        <f>IF(OR($E17077="",$F17077=""),"",IF(AND($G17077=1,$F17077&gt;='Working Hours'!$C$8,$F17077&lt;'Working Hours'!$C$9),1,0))</f>
        <v/>
      </c>
    </row>
    <row r="17078">
      <c r="A17078" s="11" t="n"/>
      <c r="B17078" s="11" t="n"/>
      <c r="C17078" s="11" t="n"/>
      <c r="E17078" s="12">
        <f>IF($A17078="","",IF(ISNUMBER($A17078),$A17078,IFERROR(DATEVALUE($A17078),"")))</f>
        <v/>
      </c>
      <c r="F17078" s="12">
        <f>IF($B17078="","",IF(ISNUMBER($B17078),HOUR($B17078)*2+MINUTE($B17078)/30,IFERROR(VALUE(LEFT($B17078,FIND(":",$B17078)-1))*2+VALUE(MID($B17078,FIND(":",$B17078)+1,2))/30,"")))</f>
        <v/>
      </c>
      <c r="G17078" s="12">
        <f>IF($E17078="","",IF(WEEKDAY($E17078,2)&lt;6,1,0))</f>
        <v/>
      </c>
      <c r="H17078" s="12">
        <f>IF(OR($E17078="",$F17078=""),"",IF(AND($G17078=1,$F17078&gt;='Working Hours'!$C$8,$F17078&lt;'Working Hours'!$C$9),1,0))</f>
        <v/>
      </c>
    </row>
    <row r="17079">
      <c r="A17079" s="11" t="n"/>
      <c r="B17079" s="11" t="n"/>
      <c r="C17079" s="11" t="n"/>
      <c r="E17079" s="12">
        <f>IF($A17079="","",IF(ISNUMBER($A17079),$A17079,IFERROR(DATEVALUE($A17079),"")))</f>
        <v/>
      </c>
      <c r="F17079" s="12">
        <f>IF($B17079="","",IF(ISNUMBER($B17079),HOUR($B17079)*2+MINUTE($B17079)/30,IFERROR(VALUE(LEFT($B17079,FIND(":",$B17079)-1))*2+VALUE(MID($B17079,FIND(":",$B17079)+1,2))/30,"")))</f>
        <v/>
      </c>
      <c r="G17079" s="12">
        <f>IF($E17079="","",IF(WEEKDAY($E17079,2)&lt;6,1,0))</f>
        <v/>
      </c>
      <c r="H17079" s="12">
        <f>IF(OR($E17079="",$F17079=""),"",IF(AND($G17079=1,$F17079&gt;='Working Hours'!$C$8,$F17079&lt;'Working Hours'!$C$9),1,0))</f>
        <v/>
      </c>
    </row>
    <row r="17080">
      <c r="A17080" s="11" t="n"/>
      <c r="B17080" s="11" t="n"/>
      <c r="C17080" s="11" t="n"/>
      <c r="E17080" s="12">
        <f>IF($A17080="","",IF(ISNUMBER($A17080),$A17080,IFERROR(DATEVALUE($A17080),"")))</f>
        <v/>
      </c>
      <c r="F17080" s="12">
        <f>IF($B17080="","",IF(ISNUMBER($B17080),HOUR($B17080)*2+MINUTE($B17080)/30,IFERROR(VALUE(LEFT($B17080,FIND(":",$B17080)-1))*2+VALUE(MID($B17080,FIND(":",$B17080)+1,2))/30,"")))</f>
        <v/>
      </c>
      <c r="G17080" s="12">
        <f>IF($E17080="","",IF(WEEKDAY($E17080,2)&lt;6,1,0))</f>
        <v/>
      </c>
      <c r="H17080" s="12">
        <f>IF(OR($E17080="",$F17080=""),"",IF(AND($G17080=1,$F17080&gt;='Working Hours'!$C$8,$F17080&lt;'Working Hours'!$C$9),1,0))</f>
        <v/>
      </c>
    </row>
    <row r="17081">
      <c r="A17081" s="11" t="n"/>
      <c r="B17081" s="11" t="n"/>
      <c r="C17081" s="11" t="n"/>
      <c r="E17081" s="12">
        <f>IF($A17081="","",IF(ISNUMBER($A17081),$A17081,IFERROR(DATEVALUE($A17081),"")))</f>
        <v/>
      </c>
      <c r="F17081" s="12">
        <f>IF($B17081="","",IF(ISNUMBER($B17081),HOUR($B17081)*2+MINUTE($B17081)/30,IFERROR(VALUE(LEFT($B17081,FIND(":",$B17081)-1))*2+VALUE(MID($B17081,FIND(":",$B17081)+1,2))/30,"")))</f>
        <v/>
      </c>
      <c r="G17081" s="12">
        <f>IF($E17081="","",IF(WEEKDAY($E17081,2)&lt;6,1,0))</f>
        <v/>
      </c>
      <c r="H17081" s="12">
        <f>IF(OR($E17081="",$F17081=""),"",IF(AND($G17081=1,$F17081&gt;='Working Hours'!$C$8,$F17081&lt;'Working Hours'!$C$9),1,0))</f>
        <v/>
      </c>
    </row>
    <row r="17082">
      <c r="A17082" s="11" t="n"/>
      <c r="B17082" s="11" t="n"/>
      <c r="C17082" s="11" t="n"/>
      <c r="E17082" s="12">
        <f>IF($A17082="","",IF(ISNUMBER($A17082),$A17082,IFERROR(DATEVALUE($A17082),"")))</f>
        <v/>
      </c>
      <c r="F17082" s="12">
        <f>IF($B17082="","",IF(ISNUMBER($B17082),HOUR($B17082)*2+MINUTE($B17082)/30,IFERROR(VALUE(LEFT($B17082,FIND(":",$B17082)-1))*2+VALUE(MID($B17082,FIND(":",$B17082)+1,2))/30,"")))</f>
        <v/>
      </c>
      <c r="G17082" s="12">
        <f>IF($E17082="","",IF(WEEKDAY($E17082,2)&lt;6,1,0))</f>
        <v/>
      </c>
      <c r="H17082" s="12">
        <f>IF(OR($E17082="",$F17082=""),"",IF(AND($G17082=1,$F17082&gt;='Working Hours'!$C$8,$F17082&lt;'Working Hours'!$C$9),1,0))</f>
        <v/>
      </c>
    </row>
    <row r="17083">
      <c r="A17083" s="11" t="n"/>
      <c r="B17083" s="11" t="n"/>
      <c r="C17083" s="11" t="n"/>
      <c r="E17083" s="12">
        <f>IF($A17083="","",IF(ISNUMBER($A17083),$A17083,IFERROR(DATEVALUE($A17083),"")))</f>
        <v/>
      </c>
      <c r="F17083" s="12">
        <f>IF($B17083="","",IF(ISNUMBER($B17083),HOUR($B17083)*2+MINUTE($B17083)/30,IFERROR(VALUE(LEFT($B17083,FIND(":",$B17083)-1))*2+VALUE(MID($B17083,FIND(":",$B17083)+1,2))/30,"")))</f>
        <v/>
      </c>
      <c r="G17083" s="12">
        <f>IF($E17083="","",IF(WEEKDAY($E17083,2)&lt;6,1,0))</f>
        <v/>
      </c>
      <c r="H17083" s="12">
        <f>IF(OR($E17083="",$F17083=""),"",IF(AND($G17083=1,$F17083&gt;='Working Hours'!$C$8,$F17083&lt;'Working Hours'!$C$9),1,0))</f>
        <v/>
      </c>
    </row>
    <row r="17084">
      <c r="A17084" s="11" t="n"/>
      <c r="B17084" s="11" t="n"/>
      <c r="C17084" s="11" t="n"/>
      <c r="E17084" s="12">
        <f>IF($A17084="","",IF(ISNUMBER($A17084),$A17084,IFERROR(DATEVALUE($A17084),"")))</f>
        <v/>
      </c>
      <c r="F17084" s="12">
        <f>IF($B17084="","",IF(ISNUMBER($B17084),HOUR($B17084)*2+MINUTE($B17084)/30,IFERROR(VALUE(LEFT($B17084,FIND(":",$B17084)-1))*2+VALUE(MID($B17084,FIND(":",$B17084)+1,2))/30,"")))</f>
        <v/>
      </c>
      <c r="G17084" s="12">
        <f>IF($E17084="","",IF(WEEKDAY($E17084,2)&lt;6,1,0))</f>
        <v/>
      </c>
      <c r="H17084" s="12">
        <f>IF(OR($E17084="",$F17084=""),"",IF(AND($G17084=1,$F17084&gt;='Working Hours'!$C$8,$F17084&lt;'Working Hours'!$C$9),1,0))</f>
        <v/>
      </c>
    </row>
    <row r="17085">
      <c r="A17085" s="11" t="n"/>
      <c r="B17085" s="11" t="n"/>
      <c r="C17085" s="11" t="n"/>
      <c r="E17085" s="12">
        <f>IF($A17085="","",IF(ISNUMBER($A17085),$A17085,IFERROR(DATEVALUE($A17085),"")))</f>
        <v/>
      </c>
      <c r="F17085" s="12">
        <f>IF($B17085="","",IF(ISNUMBER($B17085),HOUR($B17085)*2+MINUTE($B17085)/30,IFERROR(VALUE(LEFT($B17085,FIND(":",$B17085)-1))*2+VALUE(MID($B17085,FIND(":",$B17085)+1,2))/30,"")))</f>
        <v/>
      </c>
      <c r="G17085" s="12">
        <f>IF($E17085="","",IF(WEEKDAY($E17085,2)&lt;6,1,0))</f>
        <v/>
      </c>
      <c r="H17085" s="12">
        <f>IF(OR($E17085="",$F17085=""),"",IF(AND($G17085=1,$F17085&gt;='Working Hours'!$C$8,$F17085&lt;'Working Hours'!$C$9),1,0))</f>
        <v/>
      </c>
    </row>
    <row r="17086">
      <c r="A17086" s="11" t="n"/>
      <c r="B17086" s="11" t="n"/>
      <c r="C17086" s="11" t="n"/>
      <c r="E17086" s="12">
        <f>IF($A17086="","",IF(ISNUMBER($A17086),$A17086,IFERROR(DATEVALUE($A17086),"")))</f>
        <v/>
      </c>
      <c r="F17086" s="12">
        <f>IF($B17086="","",IF(ISNUMBER($B17086),HOUR($B17086)*2+MINUTE($B17086)/30,IFERROR(VALUE(LEFT($B17086,FIND(":",$B17086)-1))*2+VALUE(MID($B17086,FIND(":",$B17086)+1,2))/30,"")))</f>
        <v/>
      </c>
      <c r="G17086" s="12">
        <f>IF($E17086="","",IF(WEEKDAY($E17086,2)&lt;6,1,0))</f>
        <v/>
      </c>
      <c r="H17086" s="12">
        <f>IF(OR($E17086="",$F17086=""),"",IF(AND($G17086=1,$F17086&gt;='Working Hours'!$C$8,$F17086&lt;'Working Hours'!$C$9),1,0))</f>
        <v/>
      </c>
    </row>
    <row r="17087">
      <c r="A17087" s="11" t="n"/>
      <c r="B17087" s="11" t="n"/>
      <c r="C17087" s="11" t="n"/>
      <c r="E17087" s="12">
        <f>IF($A17087="","",IF(ISNUMBER($A17087),$A17087,IFERROR(DATEVALUE($A17087),"")))</f>
        <v/>
      </c>
      <c r="F17087" s="12">
        <f>IF($B17087="","",IF(ISNUMBER($B17087),HOUR($B17087)*2+MINUTE($B17087)/30,IFERROR(VALUE(LEFT($B17087,FIND(":",$B17087)-1))*2+VALUE(MID($B17087,FIND(":",$B17087)+1,2))/30,"")))</f>
        <v/>
      </c>
      <c r="G17087" s="12">
        <f>IF($E17087="","",IF(WEEKDAY($E17087,2)&lt;6,1,0))</f>
        <v/>
      </c>
      <c r="H17087" s="12">
        <f>IF(OR($E17087="",$F17087=""),"",IF(AND($G17087=1,$F17087&gt;='Working Hours'!$C$8,$F17087&lt;'Working Hours'!$C$9),1,0))</f>
        <v/>
      </c>
    </row>
    <row r="17088">
      <c r="A17088" s="11" t="n"/>
      <c r="B17088" s="11" t="n"/>
      <c r="C17088" s="11" t="n"/>
      <c r="E17088" s="12">
        <f>IF($A17088="","",IF(ISNUMBER($A17088),$A17088,IFERROR(DATEVALUE($A17088),"")))</f>
        <v/>
      </c>
      <c r="F17088" s="12">
        <f>IF($B17088="","",IF(ISNUMBER($B17088),HOUR($B17088)*2+MINUTE($B17088)/30,IFERROR(VALUE(LEFT($B17088,FIND(":",$B17088)-1))*2+VALUE(MID($B17088,FIND(":",$B17088)+1,2))/30,"")))</f>
        <v/>
      </c>
      <c r="G17088" s="12">
        <f>IF($E17088="","",IF(WEEKDAY($E17088,2)&lt;6,1,0))</f>
        <v/>
      </c>
      <c r="H17088" s="12">
        <f>IF(OR($E17088="",$F17088=""),"",IF(AND($G17088=1,$F17088&gt;='Working Hours'!$C$8,$F17088&lt;'Working Hours'!$C$9),1,0))</f>
        <v/>
      </c>
    </row>
    <row r="17089">
      <c r="A17089" s="11" t="n"/>
      <c r="B17089" s="11" t="n"/>
      <c r="C17089" s="11" t="n"/>
      <c r="E17089" s="12">
        <f>IF($A17089="","",IF(ISNUMBER($A17089),$A17089,IFERROR(DATEVALUE($A17089),"")))</f>
        <v/>
      </c>
      <c r="F17089" s="12">
        <f>IF($B17089="","",IF(ISNUMBER($B17089),HOUR($B17089)*2+MINUTE($B17089)/30,IFERROR(VALUE(LEFT($B17089,FIND(":",$B17089)-1))*2+VALUE(MID($B17089,FIND(":",$B17089)+1,2))/30,"")))</f>
        <v/>
      </c>
      <c r="G17089" s="12">
        <f>IF($E17089="","",IF(WEEKDAY($E17089,2)&lt;6,1,0))</f>
        <v/>
      </c>
      <c r="H17089" s="12">
        <f>IF(OR($E17089="",$F17089=""),"",IF(AND($G17089=1,$F17089&gt;='Working Hours'!$C$8,$F17089&lt;'Working Hours'!$C$9),1,0))</f>
        <v/>
      </c>
    </row>
    <row r="17090">
      <c r="A17090" s="11" t="n"/>
      <c r="B17090" s="11" t="n"/>
      <c r="C17090" s="11" t="n"/>
      <c r="E17090" s="12">
        <f>IF($A17090="","",IF(ISNUMBER($A17090),$A17090,IFERROR(DATEVALUE($A17090),"")))</f>
        <v/>
      </c>
      <c r="F17090" s="12">
        <f>IF($B17090="","",IF(ISNUMBER($B17090),HOUR($B17090)*2+MINUTE($B17090)/30,IFERROR(VALUE(LEFT($B17090,FIND(":",$B17090)-1))*2+VALUE(MID($B17090,FIND(":",$B17090)+1,2))/30,"")))</f>
        <v/>
      </c>
      <c r="G17090" s="12">
        <f>IF($E17090="","",IF(WEEKDAY($E17090,2)&lt;6,1,0))</f>
        <v/>
      </c>
      <c r="H17090" s="12">
        <f>IF(OR($E17090="",$F17090=""),"",IF(AND($G17090=1,$F17090&gt;='Working Hours'!$C$8,$F17090&lt;'Working Hours'!$C$9),1,0))</f>
        <v/>
      </c>
    </row>
    <row r="17091">
      <c r="A17091" s="11" t="n"/>
      <c r="B17091" s="11" t="n"/>
      <c r="C17091" s="11" t="n"/>
      <c r="E17091" s="12">
        <f>IF($A17091="","",IF(ISNUMBER($A17091),$A17091,IFERROR(DATEVALUE($A17091),"")))</f>
        <v/>
      </c>
      <c r="F17091" s="12">
        <f>IF($B17091="","",IF(ISNUMBER($B17091),HOUR($B17091)*2+MINUTE($B17091)/30,IFERROR(VALUE(LEFT($B17091,FIND(":",$B17091)-1))*2+VALUE(MID($B17091,FIND(":",$B17091)+1,2))/30,"")))</f>
        <v/>
      </c>
      <c r="G17091" s="12">
        <f>IF($E17091="","",IF(WEEKDAY($E17091,2)&lt;6,1,0))</f>
        <v/>
      </c>
      <c r="H17091" s="12">
        <f>IF(OR($E17091="",$F17091=""),"",IF(AND($G17091=1,$F17091&gt;='Working Hours'!$C$8,$F17091&lt;'Working Hours'!$C$9),1,0))</f>
        <v/>
      </c>
    </row>
    <row r="17092">
      <c r="A17092" s="11" t="n"/>
      <c r="B17092" s="11" t="n"/>
      <c r="C17092" s="11" t="n"/>
      <c r="E17092" s="12">
        <f>IF($A17092="","",IF(ISNUMBER($A17092),$A17092,IFERROR(DATEVALUE($A17092),"")))</f>
        <v/>
      </c>
      <c r="F17092" s="12">
        <f>IF($B17092="","",IF(ISNUMBER($B17092),HOUR($B17092)*2+MINUTE($B17092)/30,IFERROR(VALUE(LEFT($B17092,FIND(":",$B17092)-1))*2+VALUE(MID($B17092,FIND(":",$B17092)+1,2))/30,"")))</f>
        <v/>
      </c>
      <c r="G17092" s="12">
        <f>IF($E17092="","",IF(WEEKDAY($E17092,2)&lt;6,1,0))</f>
        <v/>
      </c>
      <c r="H17092" s="12">
        <f>IF(OR($E17092="",$F17092=""),"",IF(AND($G17092=1,$F17092&gt;='Working Hours'!$C$8,$F17092&lt;'Working Hours'!$C$9),1,0))</f>
        <v/>
      </c>
    </row>
    <row r="17093">
      <c r="A17093" s="11" t="n"/>
      <c r="B17093" s="11" t="n"/>
      <c r="C17093" s="11" t="n"/>
      <c r="E17093" s="12">
        <f>IF($A17093="","",IF(ISNUMBER($A17093),$A17093,IFERROR(DATEVALUE($A17093),"")))</f>
        <v/>
      </c>
      <c r="F17093" s="12">
        <f>IF($B17093="","",IF(ISNUMBER($B17093),HOUR($B17093)*2+MINUTE($B17093)/30,IFERROR(VALUE(LEFT($B17093,FIND(":",$B17093)-1))*2+VALUE(MID($B17093,FIND(":",$B17093)+1,2))/30,"")))</f>
        <v/>
      </c>
      <c r="G17093" s="12">
        <f>IF($E17093="","",IF(WEEKDAY($E17093,2)&lt;6,1,0))</f>
        <v/>
      </c>
      <c r="H17093" s="12">
        <f>IF(OR($E17093="",$F17093=""),"",IF(AND($G17093=1,$F17093&gt;='Working Hours'!$C$8,$F17093&lt;'Working Hours'!$C$9),1,0))</f>
        <v/>
      </c>
    </row>
    <row r="17094">
      <c r="A17094" s="11" t="n"/>
      <c r="B17094" s="11" t="n"/>
      <c r="C17094" s="11" t="n"/>
      <c r="E17094" s="12">
        <f>IF($A17094="","",IF(ISNUMBER($A17094),$A17094,IFERROR(DATEVALUE($A17094),"")))</f>
        <v/>
      </c>
      <c r="F17094" s="12">
        <f>IF($B17094="","",IF(ISNUMBER($B17094),HOUR($B17094)*2+MINUTE($B17094)/30,IFERROR(VALUE(LEFT($B17094,FIND(":",$B17094)-1))*2+VALUE(MID($B17094,FIND(":",$B17094)+1,2))/30,"")))</f>
        <v/>
      </c>
      <c r="G17094" s="12">
        <f>IF($E17094="","",IF(WEEKDAY($E17094,2)&lt;6,1,0))</f>
        <v/>
      </c>
      <c r="H17094" s="12">
        <f>IF(OR($E17094="",$F17094=""),"",IF(AND($G17094=1,$F17094&gt;='Working Hours'!$C$8,$F17094&lt;'Working Hours'!$C$9),1,0))</f>
        <v/>
      </c>
    </row>
    <row r="17095">
      <c r="A17095" s="11" t="n"/>
      <c r="B17095" s="11" t="n"/>
      <c r="C17095" s="11" t="n"/>
      <c r="E17095" s="12">
        <f>IF($A17095="","",IF(ISNUMBER($A17095),$A17095,IFERROR(DATEVALUE($A17095),"")))</f>
        <v/>
      </c>
      <c r="F17095" s="12">
        <f>IF($B17095="","",IF(ISNUMBER($B17095),HOUR($B17095)*2+MINUTE($B17095)/30,IFERROR(VALUE(LEFT($B17095,FIND(":",$B17095)-1))*2+VALUE(MID($B17095,FIND(":",$B17095)+1,2))/30,"")))</f>
        <v/>
      </c>
      <c r="G17095" s="12">
        <f>IF($E17095="","",IF(WEEKDAY($E17095,2)&lt;6,1,0))</f>
        <v/>
      </c>
      <c r="H17095" s="12">
        <f>IF(OR($E17095="",$F17095=""),"",IF(AND($G17095=1,$F17095&gt;='Working Hours'!$C$8,$F17095&lt;'Working Hours'!$C$9),1,0))</f>
        <v/>
      </c>
    </row>
    <row r="17096">
      <c r="A17096" s="11" t="n"/>
      <c r="B17096" s="11" t="n"/>
      <c r="C17096" s="11" t="n"/>
      <c r="E17096" s="12">
        <f>IF($A17096="","",IF(ISNUMBER($A17096),$A17096,IFERROR(DATEVALUE($A17096),"")))</f>
        <v/>
      </c>
      <c r="F17096" s="12">
        <f>IF($B17096="","",IF(ISNUMBER($B17096),HOUR($B17096)*2+MINUTE($B17096)/30,IFERROR(VALUE(LEFT($B17096,FIND(":",$B17096)-1))*2+VALUE(MID($B17096,FIND(":",$B17096)+1,2))/30,"")))</f>
        <v/>
      </c>
      <c r="G17096" s="12">
        <f>IF($E17096="","",IF(WEEKDAY($E17096,2)&lt;6,1,0))</f>
        <v/>
      </c>
      <c r="H17096" s="12">
        <f>IF(OR($E17096="",$F17096=""),"",IF(AND($G17096=1,$F17096&gt;='Working Hours'!$C$8,$F17096&lt;'Working Hours'!$C$9),1,0))</f>
        <v/>
      </c>
    </row>
    <row r="17097">
      <c r="A17097" s="11" t="n"/>
      <c r="B17097" s="11" t="n"/>
      <c r="C17097" s="11" t="n"/>
      <c r="E17097" s="12">
        <f>IF($A17097="","",IF(ISNUMBER($A17097),$A17097,IFERROR(DATEVALUE($A17097),"")))</f>
        <v/>
      </c>
      <c r="F17097" s="12">
        <f>IF($B17097="","",IF(ISNUMBER($B17097),HOUR($B17097)*2+MINUTE($B17097)/30,IFERROR(VALUE(LEFT($B17097,FIND(":",$B17097)-1))*2+VALUE(MID($B17097,FIND(":",$B17097)+1,2))/30,"")))</f>
        <v/>
      </c>
      <c r="G17097" s="12">
        <f>IF($E17097="","",IF(WEEKDAY($E17097,2)&lt;6,1,0))</f>
        <v/>
      </c>
      <c r="H17097" s="12">
        <f>IF(OR($E17097="",$F17097=""),"",IF(AND($G17097=1,$F17097&gt;='Working Hours'!$C$8,$F17097&lt;'Working Hours'!$C$9),1,0))</f>
        <v/>
      </c>
    </row>
    <row r="17098">
      <c r="A17098" s="11" t="n"/>
      <c r="B17098" s="11" t="n"/>
      <c r="C17098" s="11" t="n"/>
      <c r="E17098" s="12">
        <f>IF($A17098="","",IF(ISNUMBER($A17098),$A17098,IFERROR(DATEVALUE($A17098),"")))</f>
        <v/>
      </c>
      <c r="F17098" s="12">
        <f>IF($B17098="","",IF(ISNUMBER($B17098),HOUR($B17098)*2+MINUTE($B17098)/30,IFERROR(VALUE(LEFT($B17098,FIND(":",$B17098)-1))*2+VALUE(MID($B17098,FIND(":",$B17098)+1,2))/30,"")))</f>
        <v/>
      </c>
      <c r="G17098" s="12">
        <f>IF($E17098="","",IF(WEEKDAY($E17098,2)&lt;6,1,0))</f>
        <v/>
      </c>
      <c r="H17098" s="12">
        <f>IF(OR($E17098="",$F17098=""),"",IF(AND($G17098=1,$F17098&gt;='Working Hours'!$C$8,$F17098&lt;'Working Hours'!$C$9),1,0))</f>
        <v/>
      </c>
    </row>
    <row r="17099">
      <c r="A17099" s="11" t="n"/>
      <c r="B17099" s="11" t="n"/>
      <c r="C17099" s="11" t="n"/>
      <c r="E17099" s="12">
        <f>IF($A17099="","",IF(ISNUMBER($A17099),$A17099,IFERROR(DATEVALUE($A17099),"")))</f>
        <v/>
      </c>
      <c r="F17099" s="12">
        <f>IF($B17099="","",IF(ISNUMBER($B17099),HOUR($B17099)*2+MINUTE($B17099)/30,IFERROR(VALUE(LEFT($B17099,FIND(":",$B17099)-1))*2+VALUE(MID($B17099,FIND(":",$B17099)+1,2))/30,"")))</f>
        <v/>
      </c>
      <c r="G17099" s="12">
        <f>IF($E17099="","",IF(WEEKDAY($E17099,2)&lt;6,1,0))</f>
        <v/>
      </c>
      <c r="H17099" s="12">
        <f>IF(OR($E17099="",$F17099=""),"",IF(AND($G17099=1,$F17099&gt;='Working Hours'!$C$8,$F17099&lt;'Working Hours'!$C$9),1,0))</f>
        <v/>
      </c>
    </row>
    <row r="17100">
      <c r="A17100" s="11" t="n"/>
      <c r="B17100" s="11" t="n"/>
      <c r="C17100" s="11" t="n"/>
      <c r="E17100" s="12">
        <f>IF($A17100="","",IF(ISNUMBER($A17100),$A17100,IFERROR(DATEVALUE($A17100),"")))</f>
        <v/>
      </c>
      <c r="F17100" s="12">
        <f>IF($B17100="","",IF(ISNUMBER($B17100),HOUR($B17100)*2+MINUTE($B17100)/30,IFERROR(VALUE(LEFT($B17100,FIND(":",$B17100)-1))*2+VALUE(MID($B17100,FIND(":",$B17100)+1,2))/30,"")))</f>
        <v/>
      </c>
      <c r="G17100" s="12">
        <f>IF($E17100="","",IF(WEEKDAY($E17100,2)&lt;6,1,0))</f>
        <v/>
      </c>
      <c r="H17100" s="12">
        <f>IF(OR($E17100="",$F17100=""),"",IF(AND($G17100=1,$F17100&gt;='Working Hours'!$C$8,$F17100&lt;'Working Hours'!$C$9),1,0))</f>
        <v/>
      </c>
    </row>
    <row r="17101">
      <c r="A17101" s="11" t="n"/>
      <c r="B17101" s="11" t="n"/>
      <c r="C17101" s="11" t="n"/>
      <c r="E17101" s="12">
        <f>IF($A17101="","",IF(ISNUMBER($A17101),$A17101,IFERROR(DATEVALUE($A17101),"")))</f>
        <v/>
      </c>
      <c r="F17101" s="12">
        <f>IF($B17101="","",IF(ISNUMBER($B17101),HOUR($B17101)*2+MINUTE($B17101)/30,IFERROR(VALUE(LEFT($B17101,FIND(":",$B17101)-1))*2+VALUE(MID($B17101,FIND(":",$B17101)+1,2))/30,"")))</f>
        <v/>
      </c>
      <c r="G17101" s="12">
        <f>IF($E17101="","",IF(WEEKDAY($E17101,2)&lt;6,1,0))</f>
        <v/>
      </c>
      <c r="H17101" s="12">
        <f>IF(OR($E17101="",$F17101=""),"",IF(AND($G17101=1,$F17101&gt;='Working Hours'!$C$8,$F17101&lt;'Working Hours'!$C$9),1,0))</f>
        <v/>
      </c>
    </row>
    <row r="17102">
      <c r="A17102" s="11" t="n"/>
      <c r="B17102" s="11" t="n"/>
      <c r="C17102" s="11" t="n"/>
      <c r="E17102" s="12">
        <f>IF($A17102="","",IF(ISNUMBER($A17102),$A17102,IFERROR(DATEVALUE($A17102),"")))</f>
        <v/>
      </c>
      <c r="F17102" s="12">
        <f>IF($B17102="","",IF(ISNUMBER($B17102),HOUR($B17102)*2+MINUTE($B17102)/30,IFERROR(VALUE(LEFT($B17102,FIND(":",$B17102)-1))*2+VALUE(MID($B17102,FIND(":",$B17102)+1,2))/30,"")))</f>
        <v/>
      </c>
      <c r="G17102" s="12">
        <f>IF($E17102="","",IF(WEEKDAY($E17102,2)&lt;6,1,0))</f>
        <v/>
      </c>
      <c r="H17102" s="12">
        <f>IF(OR($E17102="",$F17102=""),"",IF(AND($G17102=1,$F17102&gt;='Working Hours'!$C$8,$F17102&lt;'Working Hours'!$C$9),1,0))</f>
        <v/>
      </c>
    </row>
    <row r="17103">
      <c r="A17103" s="11" t="n"/>
      <c r="B17103" s="11" t="n"/>
      <c r="C17103" s="11" t="n"/>
      <c r="E17103" s="12">
        <f>IF($A17103="","",IF(ISNUMBER($A17103),$A17103,IFERROR(DATEVALUE($A17103),"")))</f>
        <v/>
      </c>
      <c r="F17103" s="12">
        <f>IF($B17103="","",IF(ISNUMBER($B17103),HOUR($B17103)*2+MINUTE($B17103)/30,IFERROR(VALUE(LEFT($B17103,FIND(":",$B17103)-1))*2+VALUE(MID($B17103,FIND(":",$B17103)+1,2))/30,"")))</f>
        <v/>
      </c>
      <c r="G17103" s="12">
        <f>IF($E17103="","",IF(WEEKDAY($E17103,2)&lt;6,1,0))</f>
        <v/>
      </c>
      <c r="H17103" s="12">
        <f>IF(OR($E17103="",$F17103=""),"",IF(AND($G17103=1,$F17103&gt;='Working Hours'!$C$8,$F17103&lt;'Working Hours'!$C$9),1,0))</f>
        <v/>
      </c>
    </row>
    <row r="17104">
      <c r="A17104" s="11" t="n"/>
      <c r="B17104" s="11" t="n"/>
      <c r="C17104" s="11" t="n"/>
      <c r="E17104" s="12">
        <f>IF($A17104="","",IF(ISNUMBER($A17104),$A17104,IFERROR(DATEVALUE($A17104),"")))</f>
        <v/>
      </c>
      <c r="F17104" s="12">
        <f>IF($B17104="","",IF(ISNUMBER($B17104),HOUR($B17104)*2+MINUTE($B17104)/30,IFERROR(VALUE(LEFT($B17104,FIND(":",$B17104)-1))*2+VALUE(MID($B17104,FIND(":",$B17104)+1,2))/30,"")))</f>
        <v/>
      </c>
      <c r="G17104" s="12">
        <f>IF($E17104="","",IF(WEEKDAY($E17104,2)&lt;6,1,0))</f>
        <v/>
      </c>
      <c r="H17104" s="12">
        <f>IF(OR($E17104="",$F17104=""),"",IF(AND($G17104=1,$F17104&gt;='Working Hours'!$C$8,$F17104&lt;'Working Hours'!$C$9),1,0))</f>
        <v/>
      </c>
    </row>
    <row r="17105">
      <c r="A17105" s="11" t="n"/>
      <c r="B17105" s="11" t="n"/>
      <c r="C17105" s="11" t="n"/>
      <c r="E17105" s="12">
        <f>IF($A17105="","",IF(ISNUMBER($A17105),$A17105,IFERROR(DATEVALUE($A17105),"")))</f>
        <v/>
      </c>
      <c r="F17105" s="12">
        <f>IF($B17105="","",IF(ISNUMBER($B17105),HOUR($B17105)*2+MINUTE($B17105)/30,IFERROR(VALUE(LEFT($B17105,FIND(":",$B17105)-1))*2+VALUE(MID($B17105,FIND(":",$B17105)+1,2))/30,"")))</f>
        <v/>
      </c>
      <c r="G17105" s="12">
        <f>IF($E17105="","",IF(WEEKDAY($E17105,2)&lt;6,1,0))</f>
        <v/>
      </c>
      <c r="H17105" s="12">
        <f>IF(OR($E17105="",$F17105=""),"",IF(AND($G17105=1,$F17105&gt;='Working Hours'!$C$8,$F17105&lt;'Working Hours'!$C$9),1,0))</f>
        <v/>
      </c>
    </row>
    <row r="17106">
      <c r="A17106" s="11" t="n"/>
      <c r="B17106" s="11" t="n"/>
      <c r="C17106" s="11" t="n"/>
      <c r="E17106" s="12">
        <f>IF($A17106="","",IF(ISNUMBER($A17106),$A17106,IFERROR(DATEVALUE($A17106),"")))</f>
        <v/>
      </c>
      <c r="F17106" s="12">
        <f>IF($B17106="","",IF(ISNUMBER($B17106),HOUR($B17106)*2+MINUTE($B17106)/30,IFERROR(VALUE(LEFT($B17106,FIND(":",$B17106)-1))*2+VALUE(MID($B17106,FIND(":",$B17106)+1,2))/30,"")))</f>
        <v/>
      </c>
      <c r="G17106" s="12">
        <f>IF($E17106="","",IF(WEEKDAY($E17106,2)&lt;6,1,0))</f>
        <v/>
      </c>
      <c r="H17106" s="12">
        <f>IF(OR($E17106="",$F17106=""),"",IF(AND($G17106=1,$F17106&gt;='Working Hours'!$C$8,$F17106&lt;'Working Hours'!$C$9),1,0))</f>
        <v/>
      </c>
    </row>
    <row r="17107">
      <c r="A17107" s="11" t="n"/>
      <c r="B17107" s="11" t="n"/>
      <c r="C17107" s="11" t="n"/>
      <c r="E17107" s="12">
        <f>IF($A17107="","",IF(ISNUMBER($A17107),$A17107,IFERROR(DATEVALUE($A17107),"")))</f>
        <v/>
      </c>
      <c r="F17107" s="12">
        <f>IF($B17107="","",IF(ISNUMBER($B17107),HOUR($B17107)*2+MINUTE($B17107)/30,IFERROR(VALUE(LEFT($B17107,FIND(":",$B17107)-1))*2+VALUE(MID($B17107,FIND(":",$B17107)+1,2))/30,"")))</f>
        <v/>
      </c>
      <c r="G17107" s="12">
        <f>IF($E17107="","",IF(WEEKDAY($E17107,2)&lt;6,1,0))</f>
        <v/>
      </c>
      <c r="H17107" s="12">
        <f>IF(OR($E17107="",$F17107=""),"",IF(AND($G17107=1,$F17107&gt;='Working Hours'!$C$8,$F17107&lt;'Working Hours'!$C$9),1,0))</f>
        <v/>
      </c>
    </row>
    <row r="17108">
      <c r="A17108" s="11" t="n"/>
      <c r="B17108" s="11" t="n"/>
      <c r="C17108" s="11" t="n"/>
      <c r="E17108" s="12">
        <f>IF($A17108="","",IF(ISNUMBER($A17108),$A17108,IFERROR(DATEVALUE($A17108),"")))</f>
        <v/>
      </c>
      <c r="F17108" s="12">
        <f>IF($B17108="","",IF(ISNUMBER($B17108),HOUR($B17108)*2+MINUTE($B17108)/30,IFERROR(VALUE(LEFT($B17108,FIND(":",$B17108)-1))*2+VALUE(MID($B17108,FIND(":",$B17108)+1,2))/30,"")))</f>
        <v/>
      </c>
      <c r="G17108" s="12">
        <f>IF($E17108="","",IF(WEEKDAY($E17108,2)&lt;6,1,0))</f>
        <v/>
      </c>
      <c r="H17108" s="12">
        <f>IF(OR($E17108="",$F17108=""),"",IF(AND($G17108=1,$F17108&gt;='Working Hours'!$C$8,$F17108&lt;'Working Hours'!$C$9),1,0))</f>
        <v/>
      </c>
    </row>
    <row r="17109">
      <c r="A17109" s="11" t="n"/>
      <c r="B17109" s="11" t="n"/>
      <c r="C17109" s="11" t="n"/>
      <c r="E17109" s="12">
        <f>IF($A17109="","",IF(ISNUMBER($A17109),$A17109,IFERROR(DATEVALUE($A17109),"")))</f>
        <v/>
      </c>
      <c r="F17109" s="12">
        <f>IF($B17109="","",IF(ISNUMBER($B17109),HOUR($B17109)*2+MINUTE($B17109)/30,IFERROR(VALUE(LEFT($B17109,FIND(":",$B17109)-1))*2+VALUE(MID($B17109,FIND(":",$B17109)+1,2))/30,"")))</f>
        <v/>
      </c>
      <c r="G17109" s="12">
        <f>IF($E17109="","",IF(WEEKDAY($E17109,2)&lt;6,1,0))</f>
        <v/>
      </c>
      <c r="H17109" s="12">
        <f>IF(OR($E17109="",$F17109=""),"",IF(AND($G17109=1,$F17109&gt;='Working Hours'!$C$8,$F17109&lt;'Working Hours'!$C$9),1,0))</f>
        <v/>
      </c>
    </row>
    <row r="17110">
      <c r="A17110" s="11" t="n"/>
      <c r="B17110" s="11" t="n"/>
      <c r="C17110" s="11" t="n"/>
      <c r="E17110" s="12">
        <f>IF($A17110="","",IF(ISNUMBER($A17110),$A17110,IFERROR(DATEVALUE($A17110),"")))</f>
        <v/>
      </c>
      <c r="F17110" s="12">
        <f>IF($B17110="","",IF(ISNUMBER($B17110),HOUR($B17110)*2+MINUTE($B17110)/30,IFERROR(VALUE(LEFT($B17110,FIND(":",$B17110)-1))*2+VALUE(MID($B17110,FIND(":",$B17110)+1,2))/30,"")))</f>
        <v/>
      </c>
      <c r="G17110" s="12">
        <f>IF($E17110="","",IF(WEEKDAY($E17110,2)&lt;6,1,0))</f>
        <v/>
      </c>
      <c r="H17110" s="12">
        <f>IF(OR($E17110="",$F17110=""),"",IF(AND($G17110=1,$F17110&gt;='Working Hours'!$C$8,$F17110&lt;'Working Hours'!$C$9),1,0))</f>
        <v/>
      </c>
    </row>
    <row r="17111">
      <c r="A17111" s="11" t="n"/>
      <c r="B17111" s="11" t="n"/>
      <c r="C17111" s="11" t="n"/>
      <c r="E17111" s="12">
        <f>IF($A17111="","",IF(ISNUMBER($A17111),$A17111,IFERROR(DATEVALUE($A17111),"")))</f>
        <v/>
      </c>
      <c r="F17111" s="12">
        <f>IF($B17111="","",IF(ISNUMBER($B17111),HOUR($B17111)*2+MINUTE($B17111)/30,IFERROR(VALUE(LEFT($B17111,FIND(":",$B17111)-1))*2+VALUE(MID($B17111,FIND(":",$B17111)+1,2))/30,"")))</f>
        <v/>
      </c>
      <c r="G17111" s="12">
        <f>IF($E17111="","",IF(WEEKDAY($E17111,2)&lt;6,1,0))</f>
        <v/>
      </c>
      <c r="H17111" s="12">
        <f>IF(OR($E17111="",$F17111=""),"",IF(AND($G17111=1,$F17111&gt;='Working Hours'!$C$8,$F17111&lt;'Working Hours'!$C$9),1,0))</f>
        <v/>
      </c>
    </row>
    <row r="17112">
      <c r="A17112" s="11" t="n"/>
      <c r="B17112" s="11" t="n"/>
      <c r="C17112" s="11" t="n"/>
      <c r="E17112" s="12">
        <f>IF($A17112="","",IF(ISNUMBER($A17112),$A17112,IFERROR(DATEVALUE($A17112),"")))</f>
        <v/>
      </c>
      <c r="F17112" s="12">
        <f>IF($B17112="","",IF(ISNUMBER($B17112),HOUR($B17112)*2+MINUTE($B17112)/30,IFERROR(VALUE(LEFT($B17112,FIND(":",$B17112)-1))*2+VALUE(MID($B17112,FIND(":",$B17112)+1,2))/30,"")))</f>
        <v/>
      </c>
      <c r="G17112" s="12">
        <f>IF($E17112="","",IF(WEEKDAY($E17112,2)&lt;6,1,0))</f>
        <v/>
      </c>
      <c r="H17112" s="12">
        <f>IF(OR($E17112="",$F17112=""),"",IF(AND($G17112=1,$F17112&gt;='Working Hours'!$C$8,$F17112&lt;'Working Hours'!$C$9),1,0))</f>
        <v/>
      </c>
    </row>
    <row r="17113">
      <c r="A17113" s="11" t="n"/>
      <c r="B17113" s="11" t="n"/>
      <c r="C17113" s="11" t="n"/>
      <c r="E17113" s="12">
        <f>IF($A17113="","",IF(ISNUMBER($A17113),$A17113,IFERROR(DATEVALUE($A17113),"")))</f>
        <v/>
      </c>
      <c r="F17113" s="12">
        <f>IF($B17113="","",IF(ISNUMBER($B17113),HOUR($B17113)*2+MINUTE($B17113)/30,IFERROR(VALUE(LEFT($B17113,FIND(":",$B17113)-1))*2+VALUE(MID($B17113,FIND(":",$B17113)+1,2))/30,"")))</f>
        <v/>
      </c>
      <c r="G17113" s="12">
        <f>IF($E17113="","",IF(WEEKDAY($E17113,2)&lt;6,1,0))</f>
        <v/>
      </c>
      <c r="H17113" s="12">
        <f>IF(OR($E17113="",$F17113=""),"",IF(AND($G17113=1,$F17113&gt;='Working Hours'!$C$8,$F17113&lt;'Working Hours'!$C$9),1,0))</f>
        <v/>
      </c>
    </row>
    <row r="17114">
      <c r="A17114" s="11" t="n"/>
      <c r="B17114" s="11" t="n"/>
      <c r="C17114" s="11" t="n"/>
      <c r="E17114" s="12">
        <f>IF($A17114="","",IF(ISNUMBER($A17114),$A17114,IFERROR(DATEVALUE($A17114),"")))</f>
        <v/>
      </c>
      <c r="F17114" s="12">
        <f>IF($B17114="","",IF(ISNUMBER($B17114),HOUR($B17114)*2+MINUTE($B17114)/30,IFERROR(VALUE(LEFT($B17114,FIND(":",$B17114)-1))*2+VALUE(MID($B17114,FIND(":",$B17114)+1,2))/30,"")))</f>
        <v/>
      </c>
      <c r="G17114" s="12">
        <f>IF($E17114="","",IF(WEEKDAY($E17114,2)&lt;6,1,0))</f>
        <v/>
      </c>
      <c r="H17114" s="12">
        <f>IF(OR($E17114="",$F17114=""),"",IF(AND($G17114=1,$F17114&gt;='Working Hours'!$C$8,$F17114&lt;'Working Hours'!$C$9),1,0))</f>
        <v/>
      </c>
    </row>
    <row r="17115">
      <c r="A17115" s="11" t="n"/>
      <c r="B17115" s="11" t="n"/>
      <c r="C17115" s="11" t="n"/>
      <c r="E17115" s="12">
        <f>IF($A17115="","",IF(ISNUMBER($A17115),$A17115,IFERROR(DATEVALUE($A17115),"")))</f>
        <v/>
      </c>
      <c r="F17115" s="12">
        <f>IF($B17115="","",IF(ISNUMBER($B17115),HOUR($B17115)*2+MINUTE($B17115)/30,IFERROR(VALUE(LEFT($B17115,FIND(":",$B17115)-1))*2+VALUE(MID($B17115,FIND(":",$B17115)+1,2))/30,"")))</f>
        <v/>
      </c>
      <c r="G17115" s="12">
        <f>IF($E17115="","",IF(WEEKDAY($E17115,2)&lt;6,1,0))</f>
        <v/>
      </c>
      <c r="H17115" s="12">
        <f>IF(OR($E17115="",$F17115=""),"",IF(AND($G17115=1,$F17115&gt;='Working Hours'!$C$8,$F17115&lt;'Working Hours'!$C$9),1,0))</f>
        <v/>
      </c>
    </row>
    <row r="17116">
      <c r="A17116" s="11" t="n"/>
      <c r="B17116" s="11" t="n"/>
      <c r="C17116" s="11" t="n"/>
      <c r="E17116" s="12">
        <f>IF($A17116="","",IF(ISNUMBER($A17116),$A17116,IFERROR(DATEVALUE($A17116),"")))</f>
        <v/>
      </c>
      <c r="F17116" s="12">
        <f>IF($B17116="","",IF(ISNUMBER($B17116),HOUR($B17116)*2+MINUTE($B17116)/30,IFERROR(VALUE(LEFT($B17116,FIND(":",$B17116)-1))*2+VALUE(MID($B17116,FIND(":",$B17116)+1,2))/30,"")))</f>
        <v/>
      </c>
      <c r="G17116" s="12">
        <f>IF($E17116="","",IF(WEEKDAY($E17116,2)&lt;6,1,0))</f>
        <v/>
      </c>
      <c r="H17116" s="12">
        <f>IF(OR($E17116="",$F17116=""),"",IF(AND($G17116=1,$F17116&gt;='Working Hours'!$C$8,$F17116&lt;'Working Hours'!$C$9),1,0))</f>
        <v/>
      </c>
    </row>
    <row r="17117">
      <c r="A17117" s="11" t="n"/>
      <c r="B17117" s="11" t="n"/>
      <c r="C17117" s="11" t="n"/>
      <c r="E17117" s="12">
        <f>IF($A17117="","",IF(ISNUMBER($A17117),$A17117,IFERROR(DATEVALUE($A17117),"")))</f>
        <v/>
      </c>
      <c r="F17117" s="12">
        <f>IF($B17117="","",IF(ISNUMBER($B17117),HOUR($B17117)*2+MINUTE($B17117)/30,IFERROR(VALUE(LEFT($B17117,FIND(":",$B17117)-1))*2+VALUE(MID($B17117,FIND(":",$B17117)+1,2))/30,"")))</f>
        <v/>
      </c>
      <c r="G17117" s="12">
        <f>IF($E17117="","",IF(WEEKDAY($E17117,2)&lt;6,1,0))</f>
        <v/>
      </c>
      <c r="H17117" s="12">
        <f>IF(OR($E17117="",$F17117=""),"",IF(AND($G17117=1,$F17117&gt;='Working Hours'!$C$8,$F17117&lt;'Working Hours'!$C$9),1,0))</f>
        <v/>
      </c>
    </row>
    <row r="17118">
      <c r="A17118" s="11" t="n"/>
      <c r="B17118" s="11" t="n"/>
      <c r="C17118" s="11" t="n"/>
      <c r="E17118" s="12">
        <f>IF($A17118="","",IF(ISNUMBER($A17118),$A17118,IFERROR(DATEVALUE($A17118),"")))</f>
        <v/>
      </c>
      <c r="F17118" s="12">
        <f>IF($B17118="","",IF(ISNUMBER($B17118),HOUR($B17118)*2+MINUTE($B17118)/30,IFERROR(VALUE(LEFT($B17118,FIND(":",$B17118)-1))*2+VALUE(MID($B17118,FIND(":",$B17118)+1,2))/30,"")))</f>
        <v/>
      </c>
      <c r="G17118" s="12">
        <f>IF($E17118="","",IF(WEEKDAY($E17118,2)&lt;6,1,0))</f>
        <v/>
      </c>
      <c r="H17118" s="12">
        <f>IF(OR($E17118="",$F17118=""),"",IF(AND($G17118=1,$F17118&gt;='Working Hours'!$C$8,$F17118&lt;'Working Hours'!$C$9),1,0))</f>
        <v/>
      </c>
    </row>
    <row r="17119">
      <c r="A17119" s="11" t="n"/>
      <c r="B17119" s="11" t="n"/>
      <c r="C17119" s="11" t="n"/>
      <c r="E17119" s="12">
        <f>IF($A17119="","",IF(ISNUMBER($A17119),$A17119,IFERROR(DATEVALUE($A17119),"")))</f>
        <v/>
      </c>
      <c r="F17119" s="12">
        <f>IF($B17119="","",IF(ISNUMBER($B17119),HOUR($B17119)*2+MINUTE($B17119)/30,IFERROR(VALUE(LEFT($B17119,FIND(":",$B17119)-1))*2+VALUE(MID($B17119,FIND(":",$B17119)+1,2))/30,"")))</f>
        <v/>
      </c>
      <c r="G17119" s="12">
        <f>IF($E17119="","",IF(WEEKDAY($E17119,2)&lt;6,1,0))</f>
        <v/>
      </c>
      <c r="H17119" s="12">
        <f>IF(OR($E17119="",$F17119=""),"",IF(AND($G17119=1,$F17119&gt;='Working Hours'!$C$8,$F17119&lt;'Working Hours'!$C$9),1,0))</f>
        <v/>
      </c>
    </row>
    <row r="17120">
      <c r="A17120" s="11" t="n"/>
      <c r="B17120" s="11" t="n"/>
      <c r="C17120" s="11" t="n"/>
      <c r="E17120" s="12">
        <f>IF($A17120="","",IF(ISNUMBER($A17120),$A17120,IFERROR(DATEVALUE($A17120),"")))</f>
        <v/>
      </c>
      <c r="F17120" s="12">
        <f>IF($B17120="","",IF(ISNUMBER($B17120),HOUR($B17120)*2+MINUTE($B17120)/30,IFERROR(VALUE(LEFT($B17120,FIND(":",$B17120)-1))*2+VALUE(MID($B17120,FIND(":",$B17120)+1,2))/30,"")))</f>
        <v/>
      </c>
      <c r="G17120" s="12">
        <f>IF($E17120="","",IF(WEEKDAY($E17120,2)&lt;6,1,0))</f>
        <v/>
      </c>
      <c r="H17120" s="12">
        <f>IF(OR($E17120="",$F17120=""),"",IF(AND($G17120=1,$F17120&gt;='Working Hours'!$C$8,$F17120&lt;'Working Hours'!$C$9),1,0))</f>
        <v/>
      </c>
    </row>
    <row r="17121">
      <c r="A17121" s="11" t="n"/>
      <c r="B17121" s="11" t="n"/>
      <c r="C17121" s="11" t="n"/>
      <c r="E17121" s="12">
        <f>IF($A17121="","",IF(ISNUMBER($A17121),$A17121,IFERROR(DATEVALUE($A17121),"")))</f>
        <v/>
      </c>
      <c r="F17121" s="12">
        <f>IF($B17121="","",IF(ISNUMBER($B17121),HOUR($B17121)*2+MINUTE($B17121)/30,IFERROR(VALUE(LEFT($B17121,FIND(":",$B17121)-1))*2+VALUE(MID($B17121,FIND(":",$B17121)+1,2))/30,"")))</f>
        <v/>
      </c>
      <c r="G17121" s="12">
        <f>IF($E17121="","",IF(WEEKDAY($E17121,2)&lt;6,1,0))</f>
        <v/>
      </c>
      <c r="H17121" s="12">
        <f>IF(OR($E17121="",$F17121=""),"",IF(AND($G17121=1,$F17121&gt;='Working Hours'!$C$8,$F17121&lt;'Working Hours'!$C$9),1,0))</f>
        <v/>
      </c>
    </row>
    <row r="17122">
      <c r="A17122" s="11" t="n"/>
      <c r="B17122" s="11" t="n"/>
      <c r="C17122" s="11" t="n"/>
      <c r="E17122" s="12">
        <f>IF($A17122="","",IF(ISNUMBER($A17122),$A17122,IFERROR(DATEVALUE($A17122),"")))</f>
        <v/>
      </c>
      <c r="F17122" s="12">
        <f>IF($B17122="","",IF(ISNUMBER($B17122),HOUR($B17122)*2+MINUTE($B17122)/30,IFERROR(VALUE(LEFT($B17122,FIND(":",$B17122)-1))*2+VALUE(MID($B17122,FIND(":",$B17122)+1,2))/30,"")))</f>
        <v/>
      </c>
      <c r="G17122" s="12">
        <f>IF($E17122="","",IF(WEEKDAY($E17122,2)&lt;6,1,0))</f>
        <v/>
      </c>
      <c r="H17122" s="12">
        <f>IF(OR($E17122="",$F17122=""),"",IF(AND($G17122=1,$F17122&gt;='Working Hours'!$C$8,$F17122&lt;'Working Hours'!$C$9),1,0))</f>
        <v/>
      </c>
    </row>
    <row r="17123">
      <c r="A17123" s="11" t="n"/>
      <c r="B17123" s="11" t="n"/>
      <c r="C17123" s="11" t="n"/>
      <c r="E17123" s="12">
        <f>IF($A17123="","",IF(ISNUMBER($A17123),$A17123,IFERROR(DATEVALUE($A17123),"")))</f>
        <v/>
      </c>
      <c r="F17123" s="12">
        <f>IF($B17123="","",IF(ISNUMBER($B17123),HOUR($B17123)*2+MINUTE($B17123)/30,IFERROR(VALUE(LEFT($B17123,FIND(":",$B17123)-1))*2+VALUE(MID($B17123,FIND(":",$B17123)+1,2))/30,"")))</f>
        <v/>
      </c>
      <c r="G17123" s="12">
        <f>IF($E17123="","",IF(WEEKDAY($E17123,2)&lt;6,1,0))</f>
        <v/>
      </c>
      <c r="H17123" s="12">
        <f>IF(OR($E17123="",$F17123=""),"",IF(AND($G17123=1,$F17123&gt;='Working Hours'!$C$8,$F17123&lt;'Working Hours'!$C$9),1,0))</f>
        <v/>
      </c>
    </row>
    <row r="17124">
      <c r="A17124" s="11" t="n"/>
      <c r="B17124" s="11" t="n"/>
      <c r="C17124" s="11" t="n"/>
      <c r="E17124" s="12">
        <f>IF($A17124="","",IF(ISNUMBER($A17124),$A17124,IFERROR(DATEVALUE($A17124),"")))</f>
        <v/>
      </c>
      <c r="F17124" s="12">
        <f>IF($B17124="","",IF(ISNUMBER($B17124),HOUR($B17124)*2+MINUTE($B17124)/30,IFERROR(VALUE(LEFT($B17124,FIND(":",$B17124)-1))*2+VALUE(MID($B17124,FIND(":",$B17124)+1,2))/30,"")))</f>
        <v/>
      </c>
      <c r="G17124" s="12">
        <f>IF($E17124="","",IF(WEEKDAY($E17124,2)&lt;6,1,0))</f>
        <v/>
      </c>
      <c r="H17124" s="12">
        <f>IF(OR($E17124="",$F17124=""),"",IF(AND($G17124=1,$F17124&gt;='Working Hours'!$C$8,$F17124&lt;'Working Hours'!$C$9),1,0))</f>
        <v/>
      </c>
    </row>
    <row r="17125">
      <c r="A17125" s="11" t="n"/>
      <c r="B17125" s="11" t="n"/>
      <c r="C17125" s="11" t="n"/>
      <c r="E17125" s="12">
        <f>IF($A17125="","",IF(ISNUMBER($A17125),$A17125,IFERROR(DATEVALUE($A17125),"")))</f>
        <v/>
      </c>
      <c r="F17125" s="12">
        <f>IF($B17125="","",IF(ISNUMBER($B17125),HOUR($B17125)*2+MINUTE($B17125)/30,IFERROR(VALUE(LEFT($B17125,FIND(":",$B17125)-1))*2+VALUE(MID($B17125,FIND(":",$B17125)+1,2))/30,"")))</f>
        <v/>
      </c>
      <c r="G17125" s="12">
        <f>IF($E17125="","",IF(WEEKDAY($E17125,2)&lt;6,1,0))</f>
        <v/>
      </c>
      <c r="H17125" s="12">
        <f>IF(OR($E17125="",$F17125=""),"",IF(AND($G17125=1,$F17125&gt;='Working Hours'!$C$8,$F17125&lt;'Working Hours'!$C$9),1,0))</f>
        <v/>
      </c>
    </row>
    <row r="17126">
      <c r="A17126" s="11" t="n"/>
      <c r="B17126" s="11" t="n"/>
      <c r="C17126" s="11" t="n"/>
      <c r="E17126" s="12">
        <f>IF($A17126="","",IF(ISNUMBER($A17126),$A17126,IFERROR(DATEVALUE($A17126),"")))</f>
        <v/>
      </c>
      <c r="F17126" s="12">
        <f>IF($B17126="","",IF(ISNUMBER($B17126),HOUR($B17126)*2+MINUTE($B17126)/30,IFERROR(VALUE(LEFT($B17126,FIND(":",$B17126)-1))*2+VALUE(MID($B17126,FIND(":",$B17126)+1,2))/30,"")))</f>
        <v/>
      </c>
      <c r="G17126" s="12">
        <f>IF($E17126="","",IF(WEEKDAY($E17126,2)&lt;6,1,0))</f>
        <v/>
      </c>
      <c r="H17126" s="12">
        <f>IF(OR($E17126="",$F17126=""),"",IF(AND($G17126=1,$F17126&gt;='Working Hours'!$C$8,$F17126&lt;'Working Hours'!$C$9),1,0))</f>
        <v/>
      </c>
    </row>
    <row r="17127">
      <c r="A17127" s="11" t="n"/>
      <c r="B17127" s="11" t="n"/>
      <c r="C17127" s="11" t="n"/>
      <c r="E17127" s="12">
        <f>IF($A17127="","",IF(ISNUMBER($A17127),$A17127,IFERROR(DATEVALUE($A17127),"")))</f>
        <v/>
      </c>
      <c r="F17127" s="12">
        <f>IF($B17127="","",IF(ISNUMBER($B17127),HOUR($B17127)*2+MINUTE($B17127)/30,IFERROR(VALUE(LEFT($B17127,FIND(":",$B17127)-1))*2+VALUE(MID($B17127,FIND(":",$B17127)+1,2))/30,"")))</f>
        <v/>
      </c>
      <c r="G17127" s="12">
        <f>IF($E17127="","",IF(WEEKDAY($E17127,2)&lt;6,1,0))</f>
        <v/>
      </c>
      <c r="H17127" s="12">
        <f>IF(OR($E17127="",$F17127=""),"",IF(AND($G17127=1,$F17127&gt;='Working Hours'!$C$8,$F17127&lt;'Working Hours'!$C$9),1,0))</f>
        <v/>
      </c>
    </row>
    <row r="17128">
      <c r="A17128" s="11" t="n"/>
      <c r="B17128" s="11" t="n"/>
      <c r="C17128" s="11" t="n"/>
      <c r="E17128" s="12">
        <f>IF($A17128="","",IF(ISNUMBER($A17128),$A17128,IFERROR(DATEVALUE($A17128),"")))</f>
        <v/>
      </c>
      <c r="F17128" s="12">
        <f>IF($B17128="","",IF(ISNUMBER($B17128),HOUR($B17128)*2+MINUTE($B17128)/30,IFERROR(VALUE(LEFT($B17128,FIND(":",$B17128)-1))*2+VALUE(MID($B17128,FIND(":",$B17128)+1,2))/30,"")))</f>
        <v/>
      </c>
      <c r="G17128" s="12">
        <f>IF($E17128="","",IF(WEEKDAY($E17128,2)&lt;6,1,0))</f>
        <v/>
      </c>
      <c r="H17128" s="12">
        <f>IF(OR($E17128="",$F17128=""),"",IF(AND($G17128=1,$F17128&gt;='Working Hours'!$C$8,$F17128&lt;'Working Hours'!$C$9),1,0))</f>
        <v/>
      </c>
    </row>
    <row r="17129">
      <c r="A17129" s="11" t="n"/>
      <c r="B17129" s="11" t="n"/>
      <c r="C17129" s="11" t="n"/>
      <c r="E17129" s="12">
        <f>IF($A17129="","",IF(ISNUMBER($A17129),$A17129,IFERROR(DATEVALUE($A17129),"")))</f>
        <v/>
      </c>
      <c r="F17129" s="12">
        <f>IF($B17129="","",IF(ISNUMBER($B17129),HOUR($B17129)*2+MINUTE($B17129)/30,IFERROR(VALUE(LEFT($B17129,FIND(":",$B17129)-1))*2+VALUE(MID($B17129,FIND(":",$B17129)+1,2))/30,"")))</f>
        <v/>
      </c>
      <c r="G17129" s="12">
        <f>IF($E17129="","",IF(WEEKDAY($E17129,2)&lt;6,1,0))</f>
        <v/>
      </c>
      <c r="H17129" s="12">
        <f>IF(OR($E17129="",$F17129=""),"",IF(AND($G17129=1,$F17129&gt;='Working Hours'!$C$8,$F17129&lt;'Working Hours'!$C$9),1,0))</f>
        <v/>
      </c>
    </row>
    <row r="17130">
      <c r="A17130" s="11" t="n"/>
      <c r="B17130" s="11" t="n"/>
      <c r="C17130" s="11" t="n"/>
      <c r="E17130" s="12">
        <f>IF($A17130="","",IF(ISNUMBER($A17130),$A17130,IFERROR(DATEVALUE($A17130),"")))</f>
        <v/>
      </c>
      <c r="F17130" s="12">
        <f>IF($B17130="","",IF(ISNUMBER($B17130),HOUR($B17130)*2+MINUTE($B17130)/30,IFERROR(VALUE(LEFT($B17130,FIND(":",$B17130)-1))*2+VALUE(MID($B17130,FIND(":",$B17130)+1,2))/30,"")))</f>
        <v/>
      </c>
      <c r="G17130" s="12">
        <f>IF($E17130="","",IF(WEEKDAY($E17130,2)&lt;6,1,0))</f>
        <v/>
      </c>
      <c r="H17130" s="12">
        <f>IF(OR($E17130="",$F17130=""),"",IF(AND($G17130=1,$F17130&gt;='Working Hours'!$C$8,$F17130&lt;'Working Hours'!$C$9),1,0))</f>
        <v/>
      </c>
    </row>
    <row r="17131">
      <c r="A17131" s="11" t="n"/>
      <c r="B17131" s="11" t="n"/>
      <c r="C17131" s="11" t="n"/>
      <c r="E17131" s="12">
        <f>IF($A17131="","",IF(ISNUMBER($A17131),$A17131,IFERROR(DATEVALUE($A17131),"")))</f>
        <v/>
      </c>
      <c r="F17131" s="12">
        <f>IF($B17131="","",IF(ISNUMBER($B17131),HOUR($B17131)*2+MINUTE($B17131)/30,IFERROR(VALUE(LEFT($B17131,FIND(":",$B17131)-1))*2+VALUE(MID($B17131,FIND(":",$B17131)+1,2))/30,"")))</f>
        <v/>
      </c>
      <c r="G17131" s="12">
        <f>IF($E17131="","",IF(WEEKDAY($E17131,2)&lt;6,1,0))</f>
        <v/>
      </c>
      <c r="H17131" s="12">
        <f>IF(OR($E17131="",$F17131=""),"",IF(AND($G17131=1,$F17131&gt;='Working Hours'!$C$8,$F17131&lt;'Working Hours'!$C$9),1,0))</f>
        <v/>
      </c>
    </row>
    <row r="17132">
      <c r="A17132" s="11" t="n"/>
      <c r="B17132" s="11" t="n"/>
      <c r="C17132" s="11" t="n"/>
      <c r="E17132" s="12">
        <f>IF($A17132="","",IF(ISNUMBER($A17132),$A17132,IFERROR(DATEVALUE($A17132),"")))</f>
        <v/>
      </c>
      <c r="F17132" s="12">
        <f>IF($B17132="","",IF(ISNUMBER($B17132),HOUR($B17132)*2+MINUTE($B17132)/30,IFERROR(VALUE(LEFT($B17132,FIND(":",$B17132)-1))*2+VALUE(MID($B17132,FIND(":",$B17132)+1,2))/30,"")))</f>
        <v/>
      </c>
      <c r="G17132" s="12">
        <f>IF($E17132="","",IF(WEEKDAY($E17132,2)&lt;6,1,0))</f>
        <v/>
      </c>
      <c r="H17132" s="12">
        <f>IF(OR($E17132="",$F17132=""),"",IF(AND($G17132=1,$F17132&gt;='Working Hours'!$C$8,$F17132&lt;'Working Hours'!$C$9),1,0))</f>
        <v/>
      </c>
    </row>
    <row r="17133">
      <c r="A17133" s="11" t="n"/>
      <c r="B17133" s="11" t="n"/>
      <c r="C17133" s="11" t="n"/>
      <c r="E17133" s="12">
        <f>IF($A17133="","",IF(ISNUMBER($A17133),$A17133,IFERROR(DATEVALUE($A17133),"")))</f>
        <v/>
      </c>
      <c r="F17133" s="12">
        <f>IF($B17133="","",IF(ISNUMBER($B17133),HOUR($B17133)*2+MINUTE($B17133)/30,IFERROR(VALUE(LEFT($B17133,FIND(":",$B17133)-1))*2+VALUE(MID($B17133,FIND(":",$B17133)+1,2))/30,"")))</f>
        <v/>
      </c>
      <c r="G17133" s="12">
        <f>IF($E17133="","",IF(WEEKDAY($E17133,2)&lt;6,1,0))</f>
        <v/>
      </c>
      <c r="H17133" s="12">
        <f>IF(OR($E17133="",$F17133=""),"",IF(AND($G17133=1,$F17133&gt;='Working Hours'!$C$8,$F17133&lt;'Working Hours'!$C$9),1,0))</f>
        <v/>
      </c>
    </row>
    <row r="17134">
      <c r="A17134" s="11" t="n"/>
      <c r="B17134" s="11" t="n"/>
      <c r="C17134" s="11" t="n"/>
      <c r="E17134" s="12">
        <f>IF($A17134="","",IF(ISNUMBER($A17134),$A17134,IFERROR(DATEVALUE($A17134),"")))</f>
        <v/>
      </c>
      <c r="F17134" s="12">
        <f>IF($B17134="","",IF(ISNUMBER($B17134),HOUR($B17134)*2+MINUTE($B17134)/30,IFERROR(VALUE(LEFT($B17134,FIND(":",$B17134)-1))*2+VALUE(MID($B17134,FIND(":",$B17134)+1,2))/30,"")))</f>
        <v/>
      </c>
      <c r="G17134" s="12">
        <f>IF($E17134="","",IF(WEEKDAY($E17134,2)&lt;6,1,0))</f>
        <v/>
      </c>
      <c r="H17134" s="12">
        <f>IF(OR($E17134="",$F17134=""),"",IF(AND($G17134=1,$F17134&gt;='Working Hours'!$C$8,$F17134&lt;'Working Hours'!$C$9),1,0))</f>
        <v/>
      </c>
    </row>
    <row r="17135">
      <c r="A17135" s="11" t="n"/>
      <c r="B17135" s="11" t="n"/>
      <c r="C17135" s="11" t="n"/>
      <c r="E17135" s="12">
        <f>IF($A17135="","",IF(ISNUMBER($A17135),$A17135,IFERROR(DATEVALUE($A17135),"")))</f>
        <v/>
      </c>
      <c r="F17135" s="12">
        <f>IF($B17135="","",IF(ISNUMBER($B17135),HOUR($B17135)*2+MINUTE($B17135)/30,IFERROR(VALUE(LEFT($B17135,FIND(":",$B17135)-1))*2+VALUE(MID($B17135,FIND(":",$B17135)+1,2))/30,"")))</f>
        <v/>
      </c>
      <c r="G17135" s="12">
        <f>IF($E17135="","",IF(WEEKDAY($E17135,2)&lt;6,1,0))</f>
        <v/>
      </c>
      <c r="H17135" s="12">
        <f>IF(OR($E17135="",$F17135=""),"",IF(AND($G17135=1,$F17135&gt;='Working Hours'!$C$8,$F17135&lt;'Working Hours'!$C$9),1,0))</f>
        <v/>
      </c>
    </row>
    <row r="17136">
      <c r="A17136" s="11" t="n"/>
      <c r="B17136" s="11" t="n"/>
      <c r="C17136" s="11" t="n"/>
      <c r="E17136" s="12">
        <f>IF($A17136="","",IF(ISNUMBER($A17136),$A17136,IFERROR(DATEVALUE($A17136),"")))</f>
        <v/>
      </c>
      <c r="F17136" s="12">
        <f>IF($B17136="","",IF(ISNUMBER($B17136),HOUR($B17136)*2+MINUTE($B17136)/30,IFERROR(VALUE(LEFT($B17136,FIND(":",$B17136)-1))*2+VALUE(MID($B17136,FIND(":",$B17136)+1,2))/30,"")))</f>
        <v/>
      </c>
      <c r="G17136" s="12">
        <f>IF($E17136="","",IF(WEEKDAY($E17136,2)&lt;6,1,0))</f>
        <v/>
      </c>
      <c r="H17136" s="12">
        <f>IF(OR($E17136="",$F17136=""),"",IF(AND($G17136=1,$F17136&gt;='Working Hours'!$C$8,$F17136&lt;'Working Hours'!$C$9),1,0))</f>
        <v/>
      </c>
    </row>
    <row r="17137">
      <c r="A17137" s="11" t="n"/>
      <c r="B17137" s="11" t="n"/>
      <c r="C17137" s="11" t="n"/>
      <c r="E17137" s="12">
        <f>IF($A17137="","",IF(ISNUMBER($A17137),$A17137,IFERROR(DATEVALUE($A17137),"")))</f>
        <v/>
      </c>
      <c r="F17137" s="12">
        <f>IF($B17137="","",IF(ISNUMBER($B17137),HOUR($B17137)*2+MINUTE($B17137)/30,IFERROR(VALUE(LEFT($B17137,FIND(":",$B17137)-1))*2+VALUE(MID($B17137,FIND(":",$B17137)+1,2))/30,"")))</f>
        <v/>
      </c>
      <c r="G17137" s="12">
        <f>IF($E17137="","",IF(WEEKDAY($E17137,2)&lt;6,1,0))</f>
        <v/>
      </c>
      <c r="H17137" s="12">
        <f>IF(OR($E17137="",$F17137=""),"",IF(AND($G17137=1,$F17137&gt;='Working Hours'!$C$8,$F17137&lt;'Working Hours'!$C$9),1,0))</f>
        <v/>
      </c>
    </row>
    <row r="17138">
      <c r="A17138" s="11" t="n"/>
      <c r="B17138" s="11" t="n"/>
      <c r="C17138" s="11" t="n"/>
      <c r="E17138" s="12">
        <f>IF($A17138="","",IF(ISNUMBER($A17138),$A17138,IFERROR(DATEVALUE($A17138),"")))</f>
        <v/>
      </c>
      <c r="F17138" s="12">
        <f>IF($B17138="","",IF(ISNUMBER($B17138),HOUR($B17138)*2+MINUTE($B17138)/30,IFERROR(VALUE(LEFT($B17138,FIND(":",$B17138)-1))*2+VALUE(MID($B17138,FIND(":",$B17138)+1,2))/30,"")))</f>
        <v/>
      </c>
      <c r="G17138" s="12">
        <f>IF($E17138="","",IF(WEEKDAY($E17138,2)&lt;6,1,0))</f>
        <v/>
      </c>
      <c r="H17138" s="12">
        <f>IF(OR($E17138="",$F17138=""),"",IF(AND($G17138=1,$F17138&gt;='Working Hours'!$C$8,$F17138&lt;'Working Hours'!$C$9),1,0))</f>
        <v/>
      </c>
    </row>
    <row r="17139">
      <c r="A17139" s="11" t="n"/>
      <c r="B17139" s="11" t="n"/>
      <c r="C17139" s="11" t="n"/>
      <c r="E17139" s="12">
        <f>IF($A17139="","",IF(ISNUMBER($A17139),$A17139,IFERROR(DATEVALUE($A17139),"")))</f>
        <v/>
      </c>
      <c r="F17139" s="12">
        <f>IF($B17139="","",IF(ISNUMBER($B17139),HOUR($B17139)*2+MINUTE($B17139)/30,IFERROR(VALUE(LEFT($B17139,FIND(":",$B17139)-1))*2+VALUE(MID($B17139,FIND(":",$B17139)+1,2))/30,"")))</f>
        <v/>
      </c>
      <c r="G17139" s="12">
        <f>IF($E17139="","",IF(WEEKDAY($E17139,2)&lt;6,1,0))</f>
        <v/>
      </c>
      <c r="H17139" s="12">
        <f>IF(OR($E17139="",$F17139=""),"",IF(AND($G17139=1,$F17139&gt;='Working Hours'!$C$8,$F17139&lt;'Working Hours'!$C$9),1,0))</f>
        <v/>
      </c>
    </row>
    <row r="17140">
      <c r="A17140" s="11" t="n"/>
      <c r="B17140" s="11" t="n"/>
      <c r="C17140" s="11" t="n"/>
      <c r="E17140" s="12">
        <f>IF($A17140="","",IF(ISNUMBER($A17140),$A17140,IFERROR(DATEVALUE($A17140),"")))</f>
        <v/>
      </c>
      <c r="F17140" s="12">
        <f>IF($B17140="","",IF(ISNUMBER($B17140),HOUR($B17140)*2+MINUTE($B17140)/30,IFERROR(VALUE(LEFT($B17140,FIND(":",$B17140)-1))*2+VALUE(MID($B17140,FIND(":",$B17140)+1,2))/30,"")))</f>
        <v/>
      </c>
      <c r="G17140" s="12">
        <f>IF($E17140="","",IF(WEEKDAY($E17140,2)&lt;6,1,0))</f>
        <v/>
      </c>
      <c r="H17140" s="12">
        <f>IF(OR($E17140="",$F17140=""),"",IF(AND($G17140=1,$F17140&gt;='Working Hours'!$C$8,$F17140&lt;'Working Hours'!$C$9),1,0))</f>
        <v/>
      </c>
    </row>
    <row r="17141">
      <c r="A17141" s="11" t="n"/>
      <c r="B17141" s="11" t="n"/>
      <c r="C17141" s="11" t="n"/>
      <c r="E17141" s="12">
        <f>IF($A17141="","",IF(ISNUMBER($A17141),$A17141,IFERROR(DATEVALUE($A17141),"")))</f>
        <v/>
      </c>
      <c r="F17141" s="12">
        <f>IF($B17141="","",IF(ISNUMBER($B17141),HOUR($B17141)*2+MINUTE($B17141)/30,IFERROR(VALUE(LEFT($B17141,FIND(":",$B17141)-1))*2+VALUE(MID($B17141,FIND(":",$B17141)+1,2))/30,"")))</f>
        <v/>
      </c>
      <c r="G17141" s="12">
        <f>IF($E17141="","",IF(WEEKDAY($E17141,2)&lt;6,1,0))</f>
        <v/>
      </c>
      <c r="H17141" s="12">
        <f>IF(OR($E17141="",$F17141=""),"",IF(AND($G17141=1,$F17141&gt;='Working Hours'!$C$8,$F17141&lt;'Working Hours'!$C$9),1,0))</f>
        <v/>
      </c>
    </row>
    <row r="17142">
      <c r="A17142" s="11" t="n"/>
      <c r="B17142" s="11" t="n"/>
      <c r="C17142" s="11" t="n"/>
      <c r="E17142" s="12">
        <f>IF($A17142="","",IF(ISNUMBER($A17142),$A17142,IFERROR(DATEVALUE($A17142),"")))</f>
        <v/>
      </c>
      <c r="F17142" s="12">
        <f>IF($B17142="","",IF(ISNUMBER($B17142),HOUR($B17142)*2+MINUTE($B17142)/30,IFERROR(VALUE(LEFT($B17142,FIND(":",$B17142)-1))*2+VALUE(MID($B17142,FIND(":",$B17142)+1,2))/30,"")))</f>
        <v/>
      </c>
      <c r="G17142" s="12">
        <f>IF($E17142="","",IF(WEEKDAY($E17142,2)&lt;6,1,0))</f>
        <v/>
      </c>
      <c r="H17142" s="12">
        <f>IF(OR($E17142="",$F17142=""),"",IF(AND($G17142=1,$F17142&gt;='Working Hours'!$C$8,$F17142&lt;'Working Hours'!$C$9),1,0))</f>
        <v/>
      </c>
    </row>
    <row r="17143">
      <c r="A17143" s="11" t="n"/>
      <c r="B17143" s="11" t="n"/>
      <c r="C17143" s="11" t="n"/>
      <c r="E17143" s="12">
        <f>IF($A17143="","",IF(ISNUMBER($A17143),$A17143,IFERROR(DATEVALUE($A17143),"")))</f>
        <v/>
      </c>
      <c r="F17143" s="12">
        <f>IF($B17143="","",IF(ISNUMBER($B17143),HOUR($B17143)*2+MINUTE($B17143)/30,IFERROR(VALUE(LEFT($B17143,FIND(":",$B17143)-1))*2+VALUE(MID($B17143,FIND(":",$B17143)+1,2))/30,"")))</f>
        <v/>
      </c>
      <c r="G17143" s="12">
        <f>IF($E17143="","",IF(WEEKDAY($E17143,2)&lt;6,1,0))</f>
        <v/>
      </c>
      <c r="H17143" s="12">
        <f>IF(OR($E17143="",$F17143=""),"",IF(AND($G17143=1,$F17143&gt;='Working Hours'!$C$8,$F17143&lt;'Working Hours'!$C$9),1,0))</f>
        <v/>
      </c>
    </row>
    <row r="17144">
      <c r="A17144" s="11" t="n"/>
      <c r="B17144" s="11" t="n"/>
      <c r="C17144" s="11" t="n"/>
      <c r="E17144" s="12">
        <f>IF($A17144="","",IF(ISNUMBER($A17144),$A17144,IFERROR(DATEVALUE($A17144),"")))</f>
        <v/>
      </c>
      <c r="F17144" s="12">
        <f>IF($B17144="","",IF(ISNUMBER($B17144),HOUR($B17144)*2+MINUTE($B17144)/30,IFERROR(VALUE(LEFT($B17144,FIND(":",$B17144)-1))*2+VALUE(MID($B17144,FIND(":",$B17144)+1,2))/30,"")))</f>
        <v/>
      </c>
      <c r="G17144" s="12">
        <f>IF($E17144="","",IF(WEEKDAY($E17144,2)&lt;6,1,0))</f>
        <v/>
      </c>
      <c r="H17144" s="12">
        <f>IF(OR($E17144="",$F17144=""),"",IF(AND($G17144=1,$F17144&gt;='Working Hours'!$C$8,$F17144&lt;'Working Hours'!$C$9),1,0))</f>
        <v/>
      </c>
    </row>
    <row r="17145">
      <c r="A17145" s="11" t="n"/>
      <c r="B17145" s="11" t="n"/>
      <c r="C17145" s="11" t="n"/>
      <c r="E17145" s="12">
        <f>IF($A17145="","",IF(ISNUMBER($A17145),$A17145,IFERROR(DATEVALUE($A17145),"")))</f>
        <v/>
      </c>
      <c r="F17145" s="12">
        <f>IF($B17145="","",IF(ISNUMBER($B17145),HOUR($B17145)*2+MINUTE($B17145)/30,IFERROR(VALUE(LEFT($B17145,FIND(":",$B17145)-1))*2+VALUE(MID($B17145,FIND(":",$B17145)+1,2))/30,"")))</f>
        <v/>
      </c>
      <c r="G17145" s="12">
        <f>IF($E17145="","",IF(WEEKDAY($E17145,2)&lt;6,1,0))</f>
        <v/>
      </c>
      <c r="H17145" s="12">
        <f>IF(OR($E17145="",$F17145=""),"",IF(AND($G17145=1,$F17145&gt;='Working Hours'!$C$8,$F17145&lt;'Working Hours'!$C$9),1,0))</f>
        <v/>
      </c>
    </row>
    <row r="17146">
      <c r="A17146" s="11" t="n"/>
      <c r="B17146" s="11" t="n"/>
      <c r="C17146" s="11" t="n"/>
      <c r="E17146" s="12">
        <f>IF($A17146="","",IF(ISNUMBER($A17146),$A17146,IFERROR(DATEVALUE($A17146),"")))</f>
        <v/>
      </c>
      <c r="F17146" s="12">
        <f>IF($B17146="","",IF(ISNUMBER($B17146),HOUR($B17146)*2+MINUTE($B17146)/30,IFERROR(VALUE(LEFT($B17146,FIND(":",$B17146)-1))*2+VALUE(MID($B17146,FIND(":",$B17146)+1,2))/30,"")))</f>
        <v/>
      </c>
      <c r="G17146" s="12">
        <f>IF($E17146="","",IF(WEEKDAY($E17146,2)&lt;6,1,0))</f>
        <v/>
      </c>
      <c r="H17146" s="12">
        <f>IF(OR($E17146="",$F17146=""),"",IF(AND($G17146=1,$F17146&gt;='Working Hours'!$C$8,$F17146&lt;'Working Hours'!$C$9),1,0))</f>
        <v/>
      </c>
    </row>
    <row r="17147">
      <c r="A17147" s="11" t="n"/>
      <c r="B17147" s="11" t="n"/>
      <c r="C17147" s="11" t="n"/>
      <c r="E17147" s="12">
        <f>IF($A17147="","",IF(ISNUMBER($A17147),$A17147,IFERROR(DATEVALUE($A17147),"")))</f>
        <v/>
      </c>
      <c r="F17147" s="12">
        <f>IF($B17147="","",IF(ISNUMBER($B17147),HOUR($B17147)*2+MINUTE($B17147)/30,IFERROR(VALUE(LEFT($B17147,FIND(":",$B17147)-1))*2+VALUE(MID($B17147,FIND(":",$B17147)+1,2))/30,"")))</f>
        <v/>
      </c>
      <c r="G17147" s="12">
        <f>IF($E17147="","",IF(WEEKDAY($E17147,2)&lt;6,1,0))</f>
        <v/>
      </c>
      <c r="H17147" s="12">
        <f>IF(OR($E17147="",$F17147=""),"",IF(AND($G17147=1,$F17147&gt;='Working Hours'!$C$8,$F17147&lt;'Working Hours'!$C$9),1,0))</f>
        <v/>
      </c>
    </row>
    <row r="17148">
      <c r="A17148" s="11" t="n"/>
      <c r="B17148" s="11" t="n"/>
      <c r="C17148" s="11" t="n"/>
      <c r="E17148" s="12">
        <f>IF($A17148="","",IF(ISNUMBER($A17148),$A17148,IFERROR(DATEVALUE($A17148),"")))</f>
        <v/>
      </c>
      <c r="F17148" s="12">
        <f>IF($B17148="","",IF(ISNUMBER($B17148),HOUR($B17148)*2+MINUTE($B17148)/30,IFERROR(VALUE(LEFT($B17148,FIND(":",$B17148)-1))*2+VALUE(MID($B17148,FIND(":",$B17148)+1,2))/30,"")))</f>
        <v/>
      </c>
      <c r="G17148" s="12">
        <f>IF($E17148="","",IF(WEEKDAY($E17148,2)&lt;6,1,0))</f>
        <v/>
      </c>
      <c r="H17148" s="12">
        <f>IF(OR($E17148="",$F17148=""),"",IF(AND($G17148=1,$F17148&gt;='Working Hours'!$C$8,$F17148&lt;'Working Hours'!$C$9),1,0))</f>
        <v/>
      </c>
    </row>
    <row r="17149">
      <c r="A17149" s="11" t="n"/>
      <c r="B17149" s="11" t="n"/>
      <c r="C17149" s="11" t="n"/>
      <c r="E17149" s="12">
        <f>IF($A17149="","",IF(ISNUMBER($A17149),$A17149,IFERROR(DATEVALUE($A17149),"")))</f>
        <v/>
      </c>
      <c r="F17149" s="12">
        <f>IF($B17149="","",IF(ISNUMBER($B17149),HOUR($B17149)*2+MINUTE($B17149)/30,IFERROR(VALUE(LEFT($B17149,FIND(":",$B17149)-1))*2+VALUE(MID($B17149,FIND(":",$B17149)+1,2))/30,"")))</f>
        <v/>
      </c>
      <c r="G17149" s="12">
        <f>IF($E17149="","",IF(WEEKDAY($E17149,2)&lt;6,1,0))</f>
        <v/>
      </c>
      <c r="H17149" s="12">
        <f>IF(OR($E17149="",$F17149=""),"",IF(AND($G17149=1,$F17149&gt;='Working Hours'!$C$8,$F17149&lt;'Working Hours'!$C$9),1,0))</f>
        <v/>
      </c>
    </row>
    <row r="17150">
      <c r="A17150" s="11" t="n"/>
      <c r="B17150" s="11" t="n"/>
      <c r="C17150" s="11" t="n"/>
      <c r="E17150" s="12">
        <f>IF($A17150="","",IF(ISNUMBER($A17150),$A17150,IFERROR(DATEVALUE($A17150),"")))</f>
        <v/>
      </c>
      <c r="F17150" s="12">
        <f>IF($B17150="","",IF(ISNUMBER($B17150),HOUR($B17150)*2+MINUTE($B17150)/30,IFERROR(VALUE(LEFT($B17150,FIND(":",$B17150)-1))*2+VALUE(MID($B17150,FIND(":",$B17150)+1,2))/30,"")))</f>
        <v/>
      </c>
      <c r="G17150" s="12">
        <f>IF($E17150="","",IF(WEEKDAY($E17150,2)&lt;6,1,0))</f>
        <v/>
      </c>
      <c r="H17150" s="12">
        <f>IF(OR($E17150="",$F17150=""),"",IF(AND($G17150=1,$F17150&gt;='Working Hours'!$C$8,$F17150&lt;'Working Hours'!$C$9),1,0))</f>
        <v/>
      </c>
    </row>
    <row r="17151">
      <c r="A17151" s="11" t="n"/>
      <c r="B17151" s="11" t="n"/>
      <c r="C17151" s="11" t="n"/>
      <c r="E17151" s="12">
        <f>IF($A17151="","",IF(ISNUMBER($A17151),$A17151,IFERROR(DATEVALUE($A17151),"")))</f>
        <v/>
      </c>
      <c r="F17151" s="12">
        <f>IF($B17151="","",IF(ISNUMBER($B17151),HOUR($B17151)*2+MINUTE($B17151)/30,IFERROR(VALUE(LEFT($B17151,FIND(":",$B17151)-1))*2+VALUE(MID($B17151,FIND(":",$B17151)+1,2))/30,"")))</f>
        <v/>
      </c>
      <c r="G17151" s="12">
        <f>IF($E17151="","",IF(WEEKDAY($E17151,2)&lt;6,1,0))</f>
        <v/>
      </c>
      <c r="H17151" s="12">
        <f>IF(OR($E17151="",$F17151=""),"",IF(AND($G17151=1,$F17151&gt;='Working Hours'!$C$8,$F17151&lt;'Working Hours'!$C$9),1,0))</f>
        <v/>
      </c>
    </row>
    <row r="17152">
      <c r="A17152" s="11" t="n"/>
      <c r="B17152" s="11" t="n"/>
      <c r="C17152" s="11" t="n"/>
      <c r="E17152" s="12">
        <f>IF($A17152="","",IF(ISNUMBER($A17152),$A17152,IFERROR(DATEVALUE($A17152),"")))</f>
        <v/>
      </c>
      <c r="F17152" s="12">
        <f>IF($B17152="","",IF(ISNUMBER($B17152),HOUR($B17152)*2+MINUTE($B17152)/30,IFERROR(VALUE(LEFT($B17152,FIND(":",$B17152)-1))*2+VALUE(MID($B17152,FIND(":",$B17152)+1,2))/30,"")))</f>
        <v/>
      </c>
      <c r="G17152" s="12">
        <f>IF($E17152="","",IF(WEEKDAY($E17152,2)&lt;6,1,0))</f>
        <v/>
      </c>
      <c r="H17152" s="12">
        <f>IF(OR($E17152="",$F17152=""),"",IF(AND($G17152=1,$F17152&gt;='Working Hours'!$C$8,$F17152&lt;'Working Hours'!$C$9),1,0))</f>
        <v/>
      </c>
    </row>
    <row r="17153">
      <c r="A17153" s="11" t="n"/>
      <c r="B17153" s="11" t="n"/>
      <c r="C17153" s="11" t="n"/>
      <c r="E17153" s="12">
        <f>IF($A17153="","",IF(ISNUMBER($A17153),$A17153,IFERROR(DATEVALUE($A17153),"")))</f>
        <v/>
      </c>
      <c r="F17153" s="12">
        <f>IF($B17153="","",IF(ISNUMBER($B17153),HOUR($B17153)*2+MINUTE($B17153)/30,IFERROR(VALUE(LEFT($B17153,FIND(":",$B17153)-1))*2+VALUE(MID($B17153,FIND(":",$B17153)+1,2))/30,"")))</f>
        <v/>
      </c>
      <c r="G17153" s="12">
        <f>IF($E17153="","",IF(WEEKDAY($E17153,2)&lt;6,1,0))</f>
        <v/>
      </c>
      <c r="H17153" s="12">
        <f>IF(OR($E17153="",$F17153=""),"",IF(AND($G17153=1,$F17153&gt;='Working Hours'!$C$8,$F17153&lt;'Working Hours'!$C$9),1,0))</f>
        <v/>
      </c>
    </row>
    <row r="17154">
      <c r="A17154" s="11" t="n"/>
      <c r="B17154" s="11" t="n"/>
      <c r="C17154" s="11" t="n"/>
      <c r="E17154" s="12">
        <f>IF($A17154="","",IF(ISNUMBER($A17154),$A17154,IFERROR(DATEVALUE($A17154),"")))</f>
        <v/>
      </c>
      <c r="F17154" s="12">
        <f>IF($B17154="","",IF(ISNUMBER($B17154),HOUR($B17154)*2+MINUTE($B17154)/30,IFERROR(VALUE(LEFT($B17154,FIND(":",$B17154)-1))*2+VALUE(MID($B17154,FIND(":",$B17154)+1,2))/30,"")))</f>
        <v/>
      </c>
      <c r="G17154" s="12">
        <f>IF($E17154="","",IF(WEEKDAY($E17154,2)&lt;6,1,0))</f>
        <v/>
      </c>
      <c r="H17154" s="12">
        <f>IF(OR($E17154="",$F17154=""),"",IF(AND($G17154=1,$F17154&gt;='Working Hours'!$C$8,$F17154&lt;'Working Hours'!$C$9),1,0))</f>
        <v/>
      </c>
    </row>
    <row r="17155">
      <c r="A17155" s="11" t="n"/>
      <c r="B17155" s="11" t="n"/>
      <c r="C17155" s="11" t="n"/>
      <c r="E17155" s="12">
        <f>IF($A17155="","",IF(ISNUMBER($A17155),$A17155,IFERROR(DATEVALUE($A17155),"")))</f>
        <v/>
      </c>
      <c r="F17155" s="12">
        <f>IF($B17155="","",IF(ISNUMBER($B17155),HOUR($B17155)*2+MINUTE($B17155)/30,IFERROR(VALUE(LEFT($B17155,FIND(":",$B17155)-1))*2+VALUE(MID($B17155,FIND(":",$B17155)+1,2))/30,"")))</f>
        <v/>
      </c>
      <c r="G17155" s="12">
        <f>IF($E17155="","",IF(WEEKDAY($E17155,2)&lt;6,1,0))</f>
        <v/>
      </c>
      <c r="H17155" s="12">
        <f>IF(OR($E17155="",$F17155=""),"",IF(AND($G17155=1,$F17155&gt;='Working Hours'!$C$8,$F17155&lt;'Working Hours'!$C$9),1,0))</f>
        <v/>
      </c>
    </row>
    <row r="17156">
      <c r="A17156" s="11" t="n"/>
      <c r="B17156" s="11" t="n"/>
      <c r="C17156" s="11" t="n"/>
      <c r="E17156" s="12">
        <f>IF($A17156="","",IF(ISNUMBER($A17156),$A17156,IFERROR(DATEVALUE($A17156),"")))</f>
        <v/>
      </c>
      <c r="F17156" s="12">
        <f>IF($B17156="","",IF(ISNUMBER($B17156),HOUR($B17156)*2+MINUTE($B17156)/30,IFERROR(VALUE(LEFT($B17156,FIND(":",$B17156)-1))*2+VALUE(MID($B17156,FIND(":",$B17156)+1,2))/30,"")))</f>
        <v/>
      </c>
      <c r="G17156" s="12">
        <f>IF($E17156="","",IF(WEEKDAY($E17156,2)&lt;6,1,0))</f>
        <v/>
      </c>
      <c r="H17156" s="12">
        <f>IF(OR($E17156="",$F17156=""),"",IF(AND($G17156=1,$F17156&gt;='Working Hours'!$C$8,$F17156&lt;'Working Hours'!$C$9),1,0))</f>
        <v/>
      </c>
    </row>
    <row r="17157">
      <c r="A17157" s="11" t="n"/>
      <c r="B17157" s="11" t="n"/>
      <c r="C17157" s="11" t="n"/>
      <c r="E17157" s="12">
        <f>IF($A17157="","",IF(ISNUMBER($A17157),$A17157,IFERROR(DATEVALUE($A17157),"")))</f>
        <v/>
      </c>
      <c r="F17157" s="12">
        <f>IF($B17157="","",IF(ISNUMBER($B17157),HOUR($B17157)*2+MINUTE($B17157)/30,IFERROR(VALUE(LEFT($B17157,FIND(":",$B17157)-1))*2+VALUE(MID($B17157,FIND(":",$B17157)+1,2))/30,"")))</f>
        <v/>
      </c>
      <c r="G17157" s="12">
        <f>IF($E17157="","",IF(WEEKDAY($E17157,2)&lt;6,1,0))</f>
        <v/>
      </c>
      <c r="H17157" s="12">
        <f>IF(OR($E17157="",$F17157=""),"",IF(AND($G17157=1,$F17157&gt;='Working Hours'!$C$8,$F17157&lt;'Working Hours'!$C$9),1,0))</f>
        <v/>
      </c>
    </row>
    <row r="17158">
      <c r="A17158" s="11" t="n"/>
      <c r="B17158" s="11" t="n"/>
      <c r="C17158" s="11" t="n"/>
      <c r="E17158" s="12">
        <f>IF($A17158="","",IF(ISNUMBER($A17158),$A17158,IFERROR(DATEVALUE($A17158),"")))</f>
        <v/>
      </c>
      <c r="F17158" s="12">
        <f>IF($B17158="","",IF(ISNUMBER($B17158),HOUR($B17158)*2+MINUTE($B17158)/30,IFERROR(VALUE(LEFT($B17158,FIND(":",$B17158)-1))*2+VALUE(MID($B17158,FIND(":",$B17158)+1,2))/30,"")))</f>
        <v/>
      </c>
      <c r="G17158" s="12">
        <f>IF($E17158="","",IF(WEEKDAY($E17158,2)&lt;6,1,0))</f>
        <v/>
      </c>
      <c r="H17158" s="12">
        <f>IF(OR($E17158="",$F17158=""),"",IF(AND($G17158=1,$F17158&gt;='Working Hours'!$C$8,$F17158&lt;'Working Hours'!$C$9),1,0))</f>
        <v/>
      </c>
    </row>
    <row r="17159">
      <c r="A17159" s="11" t="n"/>
      <c r="B17159" s="11" t="n"/>
      <c r="C17159" s="11" t="n"/>
      <c r="E17159" s="12">
        <f>IF($A17159="","",IF(ISNUMBER($A17159),$A17159,IFERROR(DATEVALUE($A17159),"")))</f>
        <v/>
      </c>
      <c r="F17159" s="12">
        <f>IF($B17159="","",IF(ISNUMBER($B17159),HOUR($B17159)*2+MINUTE($B17159)/30,IFERROR(VALUE(LEFT($B17159,FIND(":",$B17159)-1))*2+VALUE(MID($B17159,FIND(":",$B17159)+1,2))/30,"")))</f>
        <v/>
      </c>
      <c r="G17159" s="12">
        <f>IF($E17159="","",IF(WEEKDAY($E17159,2)&lt;6,1,0))</f>
        <v/>
      </c>
      <c r="H17159" s="12">
        <f>IF(OR($E17159="",$F17159=""),"",IF(AND($G17159=1,$F17159&gt;='Working Hours'!$C$8,$F17159&lt;'Working Hours'!$C$9),1,0))</f>
        <v/>
      </c>
    </row>
    <row r="17160">
      <c r="A17160" s="11" t="n"/>
      <c r="B17160" s="11" t="n"/>
      <c r="C17160" s="11" t="n"/>
      <c r="E17160" s="12">
        <f>IF($A17160="","",IF(ISNUMBER($A17160),$A17160,IFERROR(DATEVALUE($A17160),"")))</f>
        <v/>
      </c>
      <c r="F17160" s="12">
        <f>IF($B17160="","",IF(ISNUMBER($B17160),HOUR($B17160)*2+MINUTE($B17160)/30,IFERROR(VALUE(LEFT($B17160,FIND(":",$B17160)-1))*2+VALUE(MID($B17160,FIND(":",$B17160)+1,2))/30,"")))</f>
        <v/>
      </c>
      <c r="G17160" s="12">
        <f>IF($E17160="","",IF(WEEKDAY($E17160,2)&lt;6,1,0))</f>
        <v/>
      </c>
      <c r="H17160" s="12">
        <f>IF(OR($E17160="",$F17160=""),"",IF(AND($G17160=1,$F17160&gt;='Working Hours'!$C$8,$F17160&lt;'Working Hours'!$C$9),1,0))</f>
        <v/>
      </c>
    </row>
    <row r="17161">
      <c r="A17161" s="11" t="n"/>
      <c r="B17161" s="11" t="n"/>
      <c r="C17161" s="11" t="n"/>
      <c r="E17161" s="12">
        <f>IF($A17161="","",IF(ISNUMBER($A17161),$A17161,IFERROR(DATEVALUE($A17161),"")))</f>
        <v/>
      </c>
      <c r="F17161" s="12">
        <f>IF($B17161="","",IF(ISNUMBER($B17161),HOUR($B17161)*2+MINUTE($B17161)/30,IFERROR(VALUE(LEFT($B17161,FIND(":",$B17161)-1))*2+VALUE(MID($B17161,FIND(":",$B17161)+1,2))/30,"")))</f>
        <v/>
      </c>
      <c r="G17161" s="12">
        <f>IF($E17161="","",IF(WEEKDAY($E17161,2)&lt;6,1,0))</f>
        <v/>
      </c>
      <c r="H17161" s="12">
        <f>IF(OR($E17161="",$F17161=""),"",IF(AND($G17161=1,$F17161&gt;='Working Hours'!$C$8,$F17161&lt;'Working Hours'!$C$9),1,0))</f>
        <v/>
      </c>
    </row>
    <row r="17162">
      <c r="A17162" s="11" t="n"/>
      <c r="B17162" s="11" t="n"/>
      <c r="C17162" s="11" t="n"/>
      <c r="E17162" s="12">
        <f>IF($A17162="","",IF(ISNUMBER($A17162),$A17162,IFERROR(DATEVALUE($A17162),"")))</f>
        <v/>
      </c>
      <c r="F17162" s="12">
        <f>IF($B17162="","",IF(ISNUMBER($B17162),HOUR($B17162)*2+MINUTE($B17162)/30,IFERROR(VALUE(LEFT($B17162,FIND(":",$B17162)-1))*2+VALUE(MID($B17162,FIND(":",$B17162)+1,2))/30,"")))</f>
        <v/>
      </c>
      <c r="G17162" s="12">
        <f>IF($E17162="","",IF(WEEKDAY($E17162,2)&lt;6,1,0))</f>
        <v/>
      </c>
      <c r="H17162" s="12">
        <f>IF(OR($E17162="",$F17162=""),"",IF(AND($G17162=1,$F17162&gt;='Working Hours'!$C$8,$F17162&lt;'Working Hours'!$C$9),1,0))</f>
        <v/>
      </c>
    </row>
    <row r="17163">
      <c r="A17163" s="11" t="n"/>
      <c r="B17163" s="11" t="n"/>
      <c r="C17163" s="11" t="n"/>
      <c r="E17163" s="12">
        <f>IF($A17163="","",IF(ISNUMBER($A17163),$A17163,IFERROR(DATEVALUE($A17163),"")))</f>
        <v/>
      </c>
      <c r="F17163" s="12">
        <f>IF($B17163="","",IF(ISNUMBER($B17163),HOUR($B17163)*2+MINUTE($B17163)/30,IFERROR(VALUE(LEFT($B17163,FIND(":",$B17163)-1))*2+VALUE(MID($B17163,FIND(":",$B17163)+1,2))/30,"")))</f>
        <v/>
      </c>
      <c r="G17163" s="12">
        <f>IF($E17163="","",IF(WEEKDAY($E17163,2)&lt;6,1,0))</f>
        <v/>
      </c>
      <c r="H17163" s="12">
        <f>IF(OR($E17163="",$F17163=""),"",IF(AND($G17163=1,$F17163&gt;='Working Hours'!$C$8,$F17163&lt;'Working Hours'!$C$9),1,0))</f>
        <v/>
      </c>
    </row>
    <row r="17164">
      <c r="A17164" s="11" t="n"/>
      <c r="B17164" s="11" t="n"/>
      <c r="C17164" s="11" t="n"/>
      <c r="E17164" s="12">
        <f>IF($A17164="","",IF(ISNUMBER($A17164),$A17164,IFERROR(DATEVALUE($A17164),"")))</f>
        <v/>
      </c>
      <c r="F17164" s="12">
        <f>IF($B17164="","",IF(ISNUMBER($B17164),HOUR($B17164)*2+MINUTE($B17164)/30,IFERROR(VALUE(LEFT($B17164,FIND(":",$B17164)-1))*2+VALUE(MID($B17164,FIND(":",$B17164)+1,2))/30,"")))</f>
        <v/>
      </c>
      <c r="G17164" s="12">
        <f>IF($E17164="","",IF(WEEKDAY($E17164,2)&lt;6,1,0))</f>
        <v/>
      </c>
      <c r="H17164" s="12">
        <f>IF(OR($E17164="",$F17164=""),"",IF(AND($G17164=1,$F17164&gt;='Working Hours'!$C$8,$F17164&lt;'Working Hours'!$C$9),1,0))</f>
        <v/>
      </c>
    </row>
    <row r="17165">
      <c r="A17165" s="11" t="n"/>
      <c r="B17165" s="11" t="n"/>
      <c r="C17165" s="11" t="n"/>
      <c r="E17165" s="12">
        <f>IF($A17165="","",IF(ISNUMBER($A17165),$A17165,IFERROR(DATEVALUE($A17165),"")))</f>
        <v/>
      </c>
      <c r="F17165" s="12">
        <f>IF($B17165="","",IF(ISNUMBER($B17165),HOUR($B17165)*2+MINUTE($B17165)/30,IFERROR(VALUE(LEFT($B17165,FIND(":",$B17165)-1))*2+VALUE(MID($B17165,FIND(":",$B17165)+1,2))/30,"")))</f>
        <v/>
      </c>
      <c r="G17165" s="12">
        <f>IF($E17165="","",IF(WEEKDAY($E17165,2)&lt;6,1,0))</f>
        <v/>
      </c>
      <c r="H17165" s="12">
        <f>IF(OR($E17165="",$F17165=""),"",IF(AND($G17165=1,$F17165&gt;='Working Hours'!$C$8,$F17165&lt;'Working Hours'!$C$9),1,0))</f>
        <v/>
      </c>
    </row>
    <row r="17166">
      <c r="A17166" s="11" t="n"/>
      <c r="B17166" s="11" t="n"/>
      <c r="C17166" s="11" t="n"/>
      <c r="E17166" s="12">
        <f>IF($A17166="","",IF(ISNUMBER($A17166),$A17166,IFERROR(DATEVALUE($A17166),"")))</f>
        <v/>
      </c>
      <c r="F17166" s="12">
        <f>IF($B17166="","",IF(ISNUMBER($B17166),HOUR($B17166)*2+MINUTE($B17166)/30,IFERROR(VALUE(LEFT($B17166,FIND(":",$B17166)-1))*2+VALUE(MID($B17166,FIND(":",$B17166)+1,2))/30,"")))</f>
        <v/>
      </c>
      <c r="G17166" s="12">
        <f>IF($E17166="","",IF(WEEKDAY($E17166,2)&lt;6,1,0))</f>
        <v/>
      </c>
      <c r="H17166" s="12">
        <f>IF(OR($E17166="",$F17166=""),"",IF(AND($G17166=1,$F17166&gt;='Working Hours'!$C$8,$F17166&lt;'Working Hours'!$C$9),1,0))</f>
        <v/>
      </c>
    </row>
    <row r="17167">
      <c r="A17167" s="11" t="n"/>
      <c r="B17167" s="11" t="n"/>
      <c r="C17167" s="11" t="n"/>
      <c r="E17167" s="12">
        <f>IF($A17167="","",IF(ISNUMBER($A17167),$A17167,IFERROR(DATEVALUE($A17167),"")))</f>
        <v/>
      </c>
      <c r="F17167" s="12">
        <f>IF($B17167="","",IF(ISNUMBER($B17167),HOUR($B17167)*2+MINUTE($B17167)/30,IFERROR(VALUE(LEFT($B17167,FIND(":",$B17167)-1))*2+VALUE(MID($B17167,FIND(":",$B17167)+1,2))/30,"")))</f>
        <v/>
      </c>
      <c r="G17167" s="12">
        <f>IF($E17167="","",IF(WEEKDAY($E17167,2)&lt;6,1,0))</f>
        <v/>
      </c>
      <c r="H17167" s="12">
        <f>IF(OR($E17167="",$F17167=""),"",IF(AND($G17167=1,$F17167&gt;='Working Hours'!$C$8,$F17167&lt;'Working Hours'!$C$9),1,0))</f>
        <v/>
      </c>
    </row>
    <row r="17168">
      <c r="A17168" s="11" t="n"/>
      <c r="B17168" s="11" t="n"/>
      <c r="C17168" s="11" t="n"/>
      <c r="E17168" s="12">
        <f>IF($A17168="","",IF(ISNUMBER($A17168),$A17168,IFERROR(DATEVALUE($A17168),"")))</f>
        <v/>
      </c>
      <c r="F17168" s="12">
        <f>IF($B17168="","",IF(ISNUMBER($B17168),HOUR($B17168)*2+MINUTE($B17168)/30,IFERROR(VALUE(LEFT($B17168,FIND(":",$B17168)-1))*2+VALUE(MID($B17168,FIND(":",$B17168)+1,2))/30,"")))</f>
        <v/>
      </c>
      <c r="G17168" s="12">
        <f>IF($E17168="","",IF(WEEKDAY($E17168,2)&lt;6,1,0))</f>
        <v/>
      </c>
      <c r="H17168" s="12">
        <f>IF(OR($E17168="",$F17168=""),"",IF(AND($G17168=1,$F17168&gt;='Working Hours'!$C$8,$F17168&lt;'Working Hours'!$C$9),1,0))</f>
        <v/>
      </c>
    </row>
    <row r="17169">
      <c r="A17169" s="11" t="n"/>
      <c r="B17169" s="11" t="n"/>
      <c r="C17169" s="11" t="n"/>
      <c r="E17169" s="12">
        <f>IF($A17169="","",IF(ISNUMBER($A17169),$A17169,IFERROR(DATEVALUE($A17169),"")))</f>
        <v/>
      </c>
      <c r="F17169" s="12">
        <f>IF($B17169="","",IF(ISNUMBER($B17169),HOUR($B17169)*2+MINUTE($B17169)/30,IFERROR(VALUE(LEFT($B17169,FIND(":",$B17169)-1))*2+VALUE(MID($B17169,FIND(":",$B17169)+1,2))/30,"")))</f>
        <v/>
      </c>
      <c r="G17169" s="12">
        <f>IF($E17169="","",IF(WEEKDAY($E17169,2)&lt;6,1,0))</f>
        <v/>
      </c>
      <c r="H17169" s="12">
        <f>IF(OR($E17169="",$F17169=""),"",IF(AND($G17169=1,$F17169&gt;='Working Hours'!$C$8,$F17169&lt;'Working Hours'!$C$9),1,0))</f>
        <v/>
      </c>
    </row>
    <row r="17170">
      <c r="A17170" s="11" t="n"/>
      <c r="B17170" s="11" t="n"/>
      <c r="C17170" s="11" t="n"/>
      <c r="E17170" s="12">
        <f>IF($A17170="","",IF(ISNUMBER($A17170),$A17170,IFERROR(DATEVALUE($A17170),"")))</f>
        <v/>
      </c>
      <c r="F17170" s="12">
        <f>IF($B17170="","",IF(ISNUMBER($B17170),HOUR($B17170)*2+MINUTE($B17170)/30,IFERROR(VALUE(LEFT($B17170,FIND(":",$B17170)-1))*2+VALUE(MID($B17170,FIND(":",$B17170)+1,2))/30,"")))</f>
        <v/>
      </c>
      <c r="G17170" s="12">
        <f>IF($E17170="","",IF(WEEKDAY($E17170,2)&lt;6,1,0))</f>
        <v/>
      </c>
      <c r="H17170" s="12">
        <f>IF(OR($E17170="",$F17170=""),"",IF(AND($G17170=1,$F17170&gt;='Working Hours'!$C$8,$F17170&lt;'Working Hours'!$C$9),1,0))</f>
        <v/>
      </c>
    </row>
    <row r="17171">
      <c r="A17171" s="11" t="n"/>
      <c r="B17171" s="11" t="n"/>
      <c r="C17171" s="11" t="n"/>
      <c r="E17171" s="12">
        <f>IF($A17171="","",IF(ISNUMBER($A17171),$A17171,IFERROR(DATEVALUE($A17171),"")))</f>
        <v/>
      </c>
      <c r="F17171" s="12">
        <f>IF($B17171="","",IF(ISNUMBER($B17171),HOUR($B17171)*2+MINUTE($B17171)/30,IFERROR(VALUE(LEFT($B17171,FIND(":",$B17171)-1))*2+VALUE(MID($B17171,FIND(":",$B17171)+1,2))/30,"")))</f>
        <v/>
      </c>
      <c r="G17171" s="12">
        <f>IF($E17171="","",IF(WEEKDAY($E17171,2)&lt;6,1,0))</f>
        <v/>
      </c>
      <c r="H17171" s="12">
        <f>IF(OR($E17171="",$F17171=""),"",IF(AND($G17171=1,$F17171&gt;='Working Hours'!$C$8,$F17171&lt;'Working Hours'!$C$9),1,0))</f>
        <v/>
      </c>
    </row>
    <row r="17172">
      <c r="A17172" s="11" t="n"/>
      <c r="B17172" s="11" t="n"/>
      <c r="C17172" s="11" t="n"/>
      <c r="E17172" s="12">
        <f>IF($A17172="","",IF(ISNUMBER($A17172),$A17172,IFERROR(DATEVALUE($A17172),"")))</f>
        <v/>
      </c>
      <c r="F17172" s="12">
        <f>IF($B17172="","",IF(ISNUMBER($B17172),HOUR($B17172)*2+MINUTE($B17172)/30,IFERROR(VALUE(LEFT($B17172,FIND(":",$B17172)-1))*2+VALUE(MID($B17172,FIND(":",$B17172)+1,2))/30,"")))</f>
        <v/>
      </c>
      <c r="G17172" s="12">
        <f>IF($E17172="","",IF(WEEKDAY($E17172,2)&lt;6,1,0))</f>
        <v/>
      </c>
      <c r="H17172" s="12">
        <f>IF(OR($E17172="",$F17172=""),"",IF(AND($G17172=1,$F17172&gt;='Working Hours'!$C$8,$F17172&lt;'Working Hours'!$C$9),1,0))</f>
        <v/>
      </c>
    </row>
    <row r="17173">
      <c r="A17173" s="11" t="n"/>
      <c r="B17173" s="11" t="n"/>
      <c r="C17173" s="11" t="n"/>
      <c r="E17173" s="12">
        <f>IF($A17173="","",IF(ISNUMBER($A17173),$A17173,IFERROR(DATEVALUE($A17173),"")))</f>
        <v/>
      </c>
      <c r="F17173" s="12">
        <f>IF($B17173="","",IF(ISNUMBER($B17173),HOUR($B17173)*2+MINUTE($B17173)/30,IFERROR(VALUE(LEFT($B17173,FIND(":",$B17173)-1))*2+VALUE(MID($B17173,FIND(":",$B17173)+1,2))/30,"")))</f>
        <v/>
      </c>
      <c r="G17173" s="12">
        <f>IF($E17173="","",IF(WEEKDAY($E17173,2)&lt;6,1,0))</f>
        <v/>
      </c>
      <c r="H17173" s="12">
        <f>IF(OR($E17173="",$F17173=""),"",IF(AND($G17173=1,$F17173&gt;='Working Hours'!$C$8,$F17173&lt;'Working Hours'!$C$9),1,0))</f>
        <v/>
      </c>
    </row>
    <row r="17174">
      <c r="A17174" s="11" t="n"/>
      <c r="B17174" s="11" t="n"/>
      <c r="C17174" s="11" t="n"/>
      <c r="E17174" s="12">
        <f>IF($A17174="","",IF(ISNUMBER($A17174),$A17174,IFERROR(DATEVALUE($A17174),"")))</f>
        <v/>
      </c>
      <c r="F17174" s="12">
        <f>IF($B17174="","",IF(ISNUMBER($B17174),HOUR($B17174)*2+MINUTE($B17174)/30,IFERROR(VALUE(LEFT($B17174,FIND(":",$B17174)-1))*2+VALUE(MID($B17174,FIND(":",$B17174)+1,2))/30,"")))</f>
        <v/>
      </c>
      <c r="G17174" s="12">
        <f>IF($E17174="","",IF(WEEKDAY($E17174,2)&lt;6,1,0))</f>
        <v/>
      </c>
      <c r="H17174" s="12">
        <f>IF(OR($E17174="",$F17174=""),"",IF(AND($G17174=1,$F17174&gt;='Working Hours'!$C$8,$F17174&lt;'Working Hours'!$C$9),1,0))</f>
        <v/>
      </c>
    </row>
    <row r="17175">
      <c r="A17175" s="11" t="n"/>
      <c r="B17175" s="11" t="n"/>
      <c r="C17175" s="11" t="n"/>
      <c r="E17175" s="12">
        <f>IF($A17175="","",IF(ISNUMBER($A17175),$A17175,IFERROR(DATEVALUE($A17175),"")))</f>
        <v/>
      </c>
      <c r="F17175" s="12">
        <f>IF($B17175="","",IF(ISNUMBER($B17175),HOUR($B17175)*2+MINUTE($B17175)/30,IFERROR(VALUE(LEFT($B17175,FIND(":",$B17175)-1))*2+VALUE(MID($B17175,FIND(":",$B17175)+1,2))/30,"")))</f>
        <v/>
      </c>
      <c r="G17175" s="12">
        <f>IF($E17175="","",IF(WEEKDAY($E17175,2)&lt;6,1,0))</f>
        <v/>
      </c>
      <c r="H17175" s="12">
        <f>IF(OR($E17175="",$F17175=""),"",IF(AND($G17175=1,$F17175&gt;='Working Hours'!$C$8,$F17175&lt;'Working Hours'!$C$9),1,0))</f>
        <v/>
      </c>
    </row>
    <row r="17176">
      <c r="A17176" s="11" t="n"/>
      <c r="B17176" s="11" t="n"/>
      <c r="C17176" s="11" t="n"/>
      <c r="E17176" s="12">
        <f>IF($A17176="","",IF(ISNUMBER($A17176),$A17176,IFERROR(DATEVALUE($A17176),"")))</f>
        <v/>
      </c>
      <c r="F17176" s="12">
        <f>IF($B17176="","",IF(ISNUMBER($B17176),HOUR($B17176)*2+MINUTE($B17176)/30,IFERROR(VALUE(LEFT($B17176,FIND(":",$B17176)-1))*2+VALUE(MID($B17176,FIND(":",$B17176)+1,2))/30,"")))</f>
        <v/>
      </c>
      <c r="G17176" s="12">
        <f>IF($E17176="","",IF(WEEKDAY($E17176,2)&lt;6,1,0))</f>
        <v/>
      </c>
      <c r="H17176" s="12">
        <f>IF(OR($E17176="",$F17176=""),"",IF(AND($G17176=1,$F17176&gt;='Working Hours'!$C$8,$F17176&lt;'Working Hours'!$C$9),1,0))</f>
        <v/>
      </c>
    </row>
    <row r="17177">
      <c r="A17177" s="11" t="n"/>
      <c r="B17177" s="11" t="n"/>
      <c r="C17177" s="11" t="n"/>
      <c r="E17177" s="12">
        <f>IF($A17177="","",IF(ISNUMBER($A17177),$A17177,IFERROR(DATEVALUE($A17177),"")))</f>
        <v/>
      </c>
      <c r="F17177" s="12">
        <f>IF($B17177="","",IF(ISNUMBER($B17177),HOUR($B17177)*2+MINUTE($B17177)/30,IFERROR(VALUE(LEFT($B17177,FIND(":",$B17177)-1))*2+VALUE(MID($B17177,FIND(":",$B17177)+1,2))/30,"")))</f>
        <v/>
      </c>
      <c r="G17177" s="12">
        <f>IF($E17177="","",IF(WEEKDAY($E17177,2)&lt;6,1,0))</f>
        <v/>
      </c>
      <c r="H17177" s="12">
        <f>IF(OR($E17177="",$F17177=""),"",IF(AND($G17177=1,$F17177&gt;='Working Hours'!$C$8,$F17177&lt;'Working Hours'!$C$9),1,0))</f>
        <v/>
      </c>
    </row>
    <row r="17178">
      <c r="A17178" s="11" t="n"/>
      <c r="B17178" s="11" t="n"/>
      <c r="C17178" s="11" t="n"/>
      <c r="E17178" s="12">
        <f>IF($A17178="","",IF(ISNUMBER($A17178),$A17178,IFERROR(DATEVALUE($A17178),"")))</f>
        <v/>
      </c>
      <c r="F17178" s="12">
        <f>IF($B17178="","",IF(ISNUMBER($B17178),HOUR($B17178)*2+MINUTE($B17178)/30,IFERROR(VALUE(LEFT($B17178,FIND(":",$B17178)-1))*2+VALUE(MID($B17178,FIND(":",$B17178)+1,2))/30,"")))</f>
        <v/>
      </c>
      <c r="G17178" s="12">
        <f>IF($E17178="","",IF(WEEKDAY($E17178,2)&lt;6,1,0))</f>
        <v/>
      </c>
      <c r="H17178" s="12">
        <f>IF(OR($E17178="",$F17178=""),"",IF(AND($G17178=1,$F17178&gt;='Working Hours'!$C$8,$F17178&lt;'Working Hours'!$C$9),1,0))</f>
        <v/>
      </c>
    </row>
    <row r="17179">
      <c r="A17179" s="11" t="n"/>
      <c r="B17179" s="11" t="n"/>
      <c r="C17179" s="11" t="n"/>
      <c r="E17179" s="12">
        <f>IF($A17179="","",IF(ISNUMBER($A17179),$A17179,IFERROR(DATEVALUE($A17179),"")))</f>
        <v/>
      </c>
      <c r="F17179" s="12">
        <f>IF($B17179="","",IF(ISNUMBER($B17179),HOUR($B17179)*2+MINUTE($B17179)/30,IFERROR(VALUE(LEFT($B17179,FIND(":",$B17179)-1))*2+VALUE(MID($B17179,FIND(":",$B17179)+1,2))/30,"")))</f>
        <v/>
      </c>
      <c r="G17179" s="12">
        <f>IF($E17179="","",IF(WEEKDAY($E17179,2)&lt;6,1,0))</f>
        <v/>
      </c>
      <c r="H17179" s="12">
        <f>IF(OR($E17179="",$F17179=""),"",IF(AND($G17179=1,$F17179&gt;='Working Hours'!$C$8,$F17179&lt;'Working Hours'!$C$9),1,0))</f>
        <v/>
      </c>
    </row>
    <row r="17180">
      <c r="A17180" s="11" t="n"/>
      <c r="B17180" s="11" t="n"/>
      <c r="C17180" s="11" t="n"/>
      <c r="E17180" s="12">
        <f>IF($A17180="","",IF(ISNUMBER($A17180),$A17180,IFERROR(DATEVALUE($A17180),"")))</f>
        <v/>
      </c>
      <c r="F17180" s="12">
        <f>IF($B17180="","",IF(ISNUMBER($B17180),HOUR($B17180)*2+MINUTE($B17180)/30,IFERROR(VALUE(LEFT($B17180,FIND(":",$B17180)-1))*2+VALUE(MID($B17180,FIND(":",$B17180)+1,2))/30,"")))</f>
        <v/>
      </c>
      <c r="G17180" s="12">
        <f>IF($E17180="","",IF(WEEKDAY($E17180,2)&lt;6,1,0))</f>
        <v/>
      </c>
      <c r="H17180" s="12">
        <f>IF(OR($E17180="",$F17180=""),"",IF(AND($G17180=1,$F17180&gt;='Working Hours'!$C$8,$F17180&lt;'Working Hours'!$C$9),1,0))</f>
        <v/>
      </c>
    </row>
    <row r="17181">
      <c r="A17181" s="11" t="n"/>
      <c r="B17181" s="11" t="n"/>
      <c r="C17181" s="11" t="n"/>
      <c r="E17181" s="12">
        <f>IF($A17181="","",IF(ISNUMBER($A17181),$A17181,IFERROR(DATEVALUE($A17181),"")))</f>
        <v/>
      </c>
      <c r="F17181" s="12">
        <f>IF($B17181="","",IF(ISNUMBER($B17181),HOUR($B17181)*2+MINUTE($B17181)/30,IFERROR(VALUE(LEFT($B17181,FIND(":",$B17181)-1))*2+VALUE(MID($B17181,FIND(":",$B17181)+1,2))/30,"")))</f>
        <v/>
      </c>
      <c r="G17181" s="12">
        <f>IF($E17181="","",IF(WEEKDAY($E17181,2)&lt;6,1,0))</f>
        <v/>
      </c>
      <c r="H17181" s="12">
        <f>IF(OR($E17181="",$F17181=""),"",IF(AND($G17181=1,$F17181&gt;='Working Hours'!$C$8,$F17181&lt;'Working Hours'!$C$9),1,0))</f>
        <v/>
      </c>
    </row>
    <row r="17182">
      <c r="A17182" s="11" t="n"/>
      <c r="B17182" s="11" t="n"/>
      <c r="C17182" s="11" t="n"/>
      <c r="E17182" s="12">
        <f>IF($A17182="","",IF(ISNUMBER($A17182),$A17182,IFERROR(DATEVALUE($A17182),"")))</f>
        <v/>
      </c>
      <c r="F17182" s="12">
        <f>IF($B17182="","",IF(ISNUMBER($B17182),HOUR($B17182)*2+MINUTE($B17182)/30,IFERROR(VALUE(LEFT($B17182,FIND(":",$B17182)-1))*2+VALUE(MID($B17182,FIND(":",$B17182)+1,2))/30,"")))</f>
        <v/>
      </c>
      <c r="G17182" s="12">
        <f>IF($E17182="","",IF(WEEKDAY($E17182,2)&lt;6,1,0))</f>
        <v/>
      </c>
      <c r="H17182" s="12">
        <f>IF(OR($E17182="",$F17182=""),"",IF(AND($G17182=1,$F17182&gt;='Working Hours'!$C$8,$F17182&lt;'Working Hours'!$C$9),1,0))</f>
        <v/>
      </c>
    </row>
    <row r="17183">
      <c r="A17183" s="11" t="n"/>
      <c r="B17183" s="11" t="n"/>
      <c r="C17183" s="11" t="n"/>
      <c r="E17183" s="12">
        <f>IF($A17183="","",IF(ISNUMBER($A17183),$A17183,IFERROR(DATEVALUE($A17183),"")))</f>
        <v/>
      </c>
      <c r="F17183" s="12">
        <f>IF($B17183="","",IF(ISNUMBER($B17183),HOUR($B17183)*2+MINUTE($B17183)/30,IFERROR(VALUE(LEFT($B17183,FIND(":",$B17183)-1))*2+VALUE(MID($B17183,FIND(":",$B17183)+1,2))/30,"")))</f>
        <v/>
      </c>
      <c r="G17183" s="12">
        <f>IF($E17183="","",IF(WEEKDAY($E17183,2)&lt;6,1,0))</f>
        <v/>
      </c>
      <c r="H17183" s="12">
        <f>IF(OR($E17183="",$F17183=""),"",IF(AND($G17183=1,$F17183&gt;='Working Hours'!$C$8,$F17183&lt;'Working Hours'!$C$9),1,0))</f>
        <v/>
      </c>
    </row>
    <row r="17184">
      <c r="A17184" s="11" t="n"/>
      <c r="B17184" s="11" t="n"/>
      <c r="C17184" s="11" t="n"/>
      <c r="E17184" s="12">
        <f>IF($A17184="","",IF(ISNUMBER($A17184),$A17184,IFERROR(DATEVALUE($A17184),"")))</f>
        <v/>
      </c>
      <c r="F17184" s="12">
        <f>IF($B17184="","",IF(ISNUMBER($B17184),HOUR($B17184)*2+MINUTE($B17184)/30,IFERROR(VALUE(LEFT($B17184,FIND(":",$B17184)-1))*2+VALUE(MID($B17184,FIND(":",$B17184)+1,2))/30,"")))</f>
        <v/>
      </c>
      <c r="G17184" s="12">
        <f>IF($E17184="","",IF(WEEKDAY($E17184,2)&lt;6,1,0))</f>
        <v/>
      </c>
      <c r="H17184" s="12">
        <f>IF(OR($E17184="",$F17184=""),"",IF(AND($G17184=1,$F17184&gt;='Working Hours'!$C$8,$F17184&lt;'Working Hours'!$C$9),1,0))</f>
        <v/>
      </c>
    </row>
    <row r="17185">
      <c r="A17185" s="11" t="n"/>
      <c r="B17185" s="11" t="n"/>
      <c r="C17185" s="11" t="n"/>
      <c r="E17185" s="12">
        <f>IF($A17185="","",IF(ISNUMBER($A17185),$A17185,IFERROR(DATEVALUE($A17185),"")))</f>
        <v/>
      </c>
      <c r="F17185" s="12">
        <f>IF($B17185="","",IF(ISNUMBER($B17185),HOUR($B17185)*2+MINUTE($B17185)/30,IFERROR(VALUE(LEFT($B17185,FIND(":",$B17185)-1))*2+VALUE(MID($B17185,FIND(":",$B17185)+1,2))/30,"")))</f>
        <v/>
      </c>
      <c r="G17185" s="12">
        <f>IF($E17185="","",IF(WEEKDAY($E17185,2)&lt;6,1,0))</f>
        <v/>
      </c>
      <c r="H17185" s="12">
        <f>IF(OR($E17185="",$F17185=""),"",IF(AND($G17185=1,$F17185&gt;='Working Hours'!$C$8,$F17185&lt;'Working Hours'!$C$9),1,0))</f>
        <v/>
      </c>
    </row>
    <row r="17186">
      <c r="A17186" s="11" t="n"/>
      <c r="B17186" s="11" t="n"/>
      <c r="C17186" s="11" t="n"/>
      <c r="E17186" s="12">
        <f>IF($A17186="","",IF(ISNUMBER($A17186),$A17186,IFERROR(DATEVALUE($A17186),"")))</f>
        <v/>
      </c>
      <c r="F17186" s="12">
        <f>IF($B17186="","",IF(ISNUMBER($B17186),HOUR($B17186)*2+MINUTE($B17186)/30,IFERROR(VALUE(LEFT($B17186,FIND(":",$B17186)-1))*2+VALUE(MID($B17186,FIND(":",$B17186)+1,2))/30,"")))</f>
        <v/>
      </c>
      <c r="G17186" s="12">
        <f>IF($E17186="","",IF(WEEKDAY($E17186,2)&lt;6,1,0))</f>
        <v/>
      </c>
      <c r="H17186" s="12">
        <f>IF(OR($E17186="",$F17186=""),"",IF(AND($G17186=1,$F17186&gt;='Working Hours'!$C$8,$F17186&lt;'Working Hours'!$C$9),1,0))</f>
        <v/>
      </c>
    </row>
    <row r="17187">
      <c r="A17187" s="11" t="n"/>
      <c r="B17187" s="11" t="n"/>
      <c r="C17187" s="11" t="n"/>
      <c r="E17187" s="12">
        <f>IF($A17187="","",IF(ISNUMBER($A17187),$A17187,IFERROR(DATEVALUE($A17187),"")))</f>
        <v/>
      </c>
      <c r="F17187" s="12">
        <f>IF($B17187="","",IF(ISNUMBER($B17187),HOUR($B17187)*2+MINUTE($B17187)/30,IFERROR(VALUE(LEFT($B17187,FIND(":",$B17187)-1))*2+VALUE(MID($B17187,FIND(":",$B17187)+1,2))/30,"")))</f>
        <v/>
      </c>
      <c r="G17187" s="12">
        <f>IF($E17187="","",IF(WEEKDAY($E17187,2)&lt;6,1,0))</f>
        <v/>
      </c>
      <c r="H17187" s="12">
        <f>IF(OR($E17187="",$F17187=""),"",IF(AND($G17187=1,$F17187&gt;='Working Hours'!$C$8,$F17187&lt;'Working Hours'!$C$9),1,0))</f>
        <v/>
      </c>
    </row>
    <row r="17188">
      <c r="A17188" s="11" t="n"/>
      <c r="B17188" s="11" t="n"/>
      <c r="C17188" s="11" t="n"/>
      <c r="E17188" s="12">
        <f>IF($A17188="","",IF(ISNUMBER($A17188),$A17188,IFERROR(DATEVALUE($A17188),"")))</f>
        <v/>
      </c>
      <c r="F17188" s="12">
        <f>IF($B17188="","",IF(ISNUMBER($B17188),HOUR($B17188)*2+MINUTE($B17188)/30,IFERROR(VALUE(LEFT($B17188,FIND(":",$B17188)-1))*2+VALUE(MID($B17188,FIND(":",$B17188)+1,2))/30,"")))</f>
        <v/>
      </c>
      <c r="G17188" s="12">
        <f>IF($E17188="","",IF(WEEKDAY($E17188,2)&lt;6,1,0))</f>
        <v/>
      </c>
      <c r="H17188" s="12">
        <f>IF(OR($E17188="",$F17188=""),"",IF(AND($G17188=1,$F17188&gt;='Working Hours'!$C$8,$F17188&lt;'Working Hours'!$C$9),1,0))</f>
        <v/>
      </c>
    </row>
    <row r="17189">
      <c r="A17189" s="11" t="n"/>
      <c r="B17189" s="11" t="n"/>
      <c r="C17189" s="11" t="n"/>
      <c r="E17189" s="12">
        <f>IF($A17189="","",IF(ISNUMBER($A17189),$A17189,IFERROR(DATEVALUE($A17189),"")))</f>
        <v/>
      </c>
      <c r="F17189" s="12">
        <f>IF($B17189="","",IF(ISNUMBER($B17189),HOUR($B17189)*2+MINUTE($B17189)/30,IFERROR(VALUE(LEFT($B17189,FIND(":",$B17189)-1))*2+VALUE(MID($B17189,FIND(":",$B17189)+1,2))/30,"")))</f>
        <v/>
      </c>
      <c r="G17189" s="12">
        <f>IF($E17189="","",IF(WEEKDAY($E17189,2)&lt;6,1,0))</f>
        <v/>
      </c>
      <c r="H17189" s="12">
        <f>IF(OR($E17189="",$F17189=""),"",IF(AND($G17189=1,$F17189&gt;='Working Hours'!$C$8,$F17189&lt;'Working Hours'!$C$9),1,0))</f>
        <v/>
      </c>
    </row>
    <row r="17190">
      <c r="A17190" s="11" t="n"/>
      <c r="B17190" s="11" t="n"/>
      <c r="C17190" s="11" t="n"/>
      <c r="E17190" s="12">
        <f>IF($A17190="","",IF(ISNUMBER($A17190),$A17190,IFERROR(DATEVALUE($A17190),"")))</f>
        <v/>
      </c>
      <c r="F17190" s="12">
        <f>IF($B17190="","",IF(ISNUMBER($B17190),HOUR($B17190)*2+MINUTE($B17190)/30,IFERROR(VALUE(LEFT($B17190,FIND(":",$B17190)-1))*2+VALUE(MID($B17190,FIND(":",$B17190)+1,2))/30,"")))</f>
        <v/>
      </c>
      <c r="G17190" s="12">
        <f>IF($E17190="","",IF(WEEKDAY($E17190,2)&lt;6,1,0))</f>
        <v/>
      </c>
      <c r="H17190" s="12">
        <f>IF(OR($E17190="",$F17190=""),"",IF(AND($G17190=1,$F17190&gt;='Working Hours'!$C$8,$F17190&lt;'Working Hours'!$C$9),1,0))</f>
        <v/>
      </c>
    </row>
    <row r="17191">
      <c r="A17191" s="11" t="n"/>
      <c r="B17191" s="11" t="n"/>
      <c r="C17191" s="11" t="n"/>
      <c r="E17191" s="12">
        <f>IF($A17191="","",IF(ISNUMBER($A17191),$A17191,IFERROR(DATEVALUE($A17191),"")))</f>
        <v/>
      </c>
      <c r="F17191" s="12">
        <f>IF($B17191="","",IF(ISNUMBER($B17191),HOUR($B17191)*2+MINUTE($B17191)/30,IFERROR(VALUE(LEFT($B17191,FIND(":",$B17191)-1))*2+VALUE(MID($B17191,FIND(":",$B17191)+1,2))/30,"")))</f>
        <v/>
      </c>
      <c r="G17191" s="12">
        <f>IF($E17191="","",IF(WEEKDAY($E17191,2)&lt;6,1,0))</f>
        <v/>
      </c>
      <c r="H17191" s="12">
        <f>IF(OR($E17191="",$F17191=""),"",IF(AND($G17191=1,$F17191&gt;='Working Hours'!$C$8,$F17191&lt;'Working Hours'!$C$9),1,0))</f>
        <v/>
      </c>
    </row>
    <row r="17192">
      <c r="A17192" s="11" t="n"/>
      <c r="B17192" s="11" t="n"/>
      <c r="C17192" s="11" t="n"/>
      <c r="E17192" s="12">
        <f>IF($A17192="","",IF(ISNUMBER($A17192),$A17192,IFERROR(DATEVALUE($A17192),"")))</f>
        <v/>
      </c>
      <c r="F17192" s="12">
        <f>IF($B17192="","",IF(ISNUMBER($B17192),HOUR($B17192)*2+MINUTE($B17192)/30,IFERROR(VALUE(LEFT($B17192,FIND(":",$B17192)-1))*2+VALUE(MID($B17192,FIND(":",$B17192)+1,2))/30,"")))</f>
        <v/>
      </c>
      <c r="G17192" s="12">
        <f>IF($E17192="","",IF(WEEKDAY($E17192,2)&lt;6,1,0))</f>
        <v/>
      </c>
      <c r="H17192" s="12">
        <f>IF(OR($E17192="",$F17192=""),"",IF(AND($G17192=1,$F17192&gt;='Working Hours'!$C$8,$F17192&lt;'Working Hours'!$C$9),1,0))</f>
        <v/>
      </c>
    </row>
    <row r="17193">
      <c r="A17193" s="11" t="n"/>
      <c r="B17193" s="11" t="n"/>
      <c r="C17193" s="11" t="n"/>
      <c r="E17193" s="12">
        <f>IF($A17193="","",IF(ISNUMBER($A17193),$A17193,IFERROR(DATEVALUE($A17193),"")))</f>
        <v/>
      </c>
      <c r="F17193" s="12">
        <f>IF($B17193="","",IF(ISNUMBER($B17193),HOUR($B17193)*2+MINUTE($B17193)/30,IFERROR(VALUE(LEFT($B17193,FIND(":",$B17193)-1))*2+VALUE(MID($B17193,FIND(":",$B17193)+1,2))/30,"")))</f>
        <v/>
      </c>
      <c r="G17193" s="12">
        <f>IF($E17193="","",IF(WEEKDAY($E17193,2)&lt;6,1,0))</f>
        <v/>
      </c>
      <c r="H17193" s="12">
        <f>IF(OR($E17193="",$F17193=""),"",IF(AND($G17193=1,$F17193&gt;='Working Hours'!$C$8,$F17193&lt;'Working Hours'!$C$9),1,0))</f>
        <v/>
      </c>
    </row>
    <row r="17194">
      <c r="A17194" s="11" t="n"/>
      <c r="B17194" s="11" t="n"/>
      <c r="C17194" s="11" t="n"/>
      <c r="E17194" s="12">
        <f>IF($A17194="","",IF(ISNUMBER($A17194),$A17194,IFERROR(DATEVALUE($A17194),"")))</f>
        <v/>
      </c>
      <c r="F17194" s="12">
        <f>IF($B17194="","",IF(ISNUMBER($B17194),HOUR($B17194)*2+MINUTE($B17194)/30,IFERROR(VALUE(LEFT($B17194,FIND(":",$B17194)-1))*2+VALUE(MID($B17194,FIND(":",$B17194)+1,2))/30,"")))</f>
        <v/>
      </c>
      <c r="G17194" s="12">
        <f>IF($E17194="","",IF(WEEKDAY($E17194,2)&lt;6,1,0))</f>
        <v/>
      </c>
      <c r="H17194" s="12">
        <f>IF(OR($E17194="",$F17194=""),"",IF(AND($G17194=1,$F17194&gt;='Working Hours'!$C$8,$F17194&lt;'Working Hours'!$C$9),1,0))</f>
        <v/>
      </c>
    </row>
    <row r="17195">
      <c r="A17195" s="11" t="n"/>
      <c r="B17195" s="11" t="n"/>
      <c r="C17195" s="11" t="n"/>
      <c r="E17195" s="12">
        <f>IF($A17195="","",IF(ISNUMBER($A17195),$A17195,IFERROR(DATEVALUE($A17195),"")))</f>
        <v/>
      </c>
      <c r="F17195" s="12">
        <f>IF($B17195="","",IF(ISNUMBER($B17195),HOUR($B17195)*2+MINUTE($B17195)/30,IFERROR(VALUE(LEFT($B17195,FIND(":",$B17195)-1))*2+VALUE(MID($B17195,FIND(":",$B17195)+1,2))/30,"")))</f>
        <v/>
      </c>
      <c r="G17195" s="12">
        <f>IF($E17195="","",IF(WEEKDAY($E17195,2)&lt;6,1,0))</f>
        <v/>
      </c>
      <c r="H17195" s="12">
        <f>IF(OR($E17195="",$F17195=""),"",IF(AND($G17195=1,$F17195&gt;='Working Hours'!$C$8,$F17195&lt;'Working Hours'!$C$9),1,0))</f>
        <v/>
      </c>
    </row>
    <row r="17196">
      <c r="A17196" s="11" t="n"/>
      <c r="B17196" s="11" t="n"/>
      <c r="C17196" s="11" t="n"/>
      <c r="E17196" s="12">
        <f>IF($A17196="","",IF(ISNUMBER($A17196),$A17196,IFERROR(DATEVALUE($A17196),"")))</f>
        <v/>
      </c>
      <c r="F17196" s="12">
        <f>IF($B17196="","",IF(ISNUMBER($B17196),HOUR($B17196)*2+MINUTE($B17196)/30,IFERROR(VALUE(LEFT($B17196,FIND(":",$B17196)-1))*2+VALUE(MID($B17196,FIND(":",$B17196)+1,2))/30,"")))</f>
        <v/>
      </c>
      <c r="G17196" s="12">
        <f>IF($E17196="","",IF(WEEKDAY($E17196,2)&lt;6,1,0))</f>
        <v/>
      </c>
      <c r="H17196" s="12">
        <f>IF(OR($E17196="",$F17196=""),"",IF(AND($G17196=1,$F17196&gt;='Working Hours'!$C$8,$F17196&lt;'Working Hours'!$C$9),1,0))</f>
        <v/>
      </c>
    </row>
    <row r="17197">
      <c r="A17197" s="11" t="n"/>
      <c r="B17197" s="11" t="n"/>
      <c r="C17197" s="11" t="n"/>
      <c r="E17197" s="12">
        <f>IF($A17197="","",IF(ISNUMBER($A17197),$A17197,IFERROR(DATEVALUE($A17197),"")))</f>
        <v/>
      </c>
      <c r="F17197" s="12">
        <f>IF($B17197="","",IF(ISNUMBER($B17197),HOUR($B17197)*2+MINUTE($B17197)/30,IFERROR(VALUE(LEFT($B17197,FIND(":",$B17197)-1))*2+VALUE(MID($B17197,FIND(":",$B17197)+1,2))/30,"")))</f>
        <v/>
      </c>
      <c r="G17197" s="12">
        <f>IF($E17197="","",IF(WEEKDAY($E17197,2)&lt;6,1,0))</f>
        <v/>
      </c>
      <c r="H17197" s="12">
        <f>IF(OR($E17197="",$F17197=""),"",IF(AND($G17197=1,$F17197&gt;='Working Hours'!$C$8,$F17197&lt;'Working Hours'!$C$9),1,0))</f>
        <v/>
      </c>
    </row>
    <row r="17198">
      <c r="A17198" s="11" t="n"/>
      <c r="B17198" s="11" t="n"/>
      <c r="C17198" s="11" t="n"/>
      <c r="E17198" s="12">
        <f>IF($A17198="","",IF(ISNUMBER($A17198),$A17198,IFERROR(DATEVALUE($A17198),"")))</f>
        <v/>
      </c>
      <c r="F17198" s="12">
        <f>IF($B17198="","",IF(ISNUMBER($B17198),HOUR($B17198)*2+MINUTE($B17198)/30,IFERROR(VALUE(LEFT($B17198,FIND(":",$B17198)-1))*2+VALUE(MID($B17198,FIND(":",$B17198)+1,2))/30,"")))</f>
        <v/>
      </c>
      <c r="G17198" s="12">
        <f>IF($E17198="","",IF(WEEKDAY($E17198,2)&lt;6,1,0))</f>
        <v/>
      </c>
      <c r="H17198" s="12">
        <f>IF(OR($E17198="",$F17198=""),"",IF(AND($G17198=1,$F17198&gt;='Working Hours'!$C$8,$F17198&lt;'Working Hours'!$C$9),1,0))</f>
        <v/>
      </c>
    </row>
    <row r="17199">
      <c r="A17199" s="11" t="n"/>
      <c r="B17199" s="11" t="n"/>
      <c r="C17199" s="11" t="n"/>
      <c r="E17199" s="12">
        <f>IF($A17199="","",IF(ISNUMBER($A17199),$A17199,IFERROR(DATEVALUE($A17199),"")))</f>
        <v/>
      </c>
      <c r="F17199" s="12">
        <f>IF($B17199="","",IF(ISNUMBER($B17199),HOUR($B17199)*2+MINUTE($B17199)/30,IFERROR(VALUE(LEFT($B17199,FIND(":",$B17199)-1))*2+VALUE(MID($B17199,FIND(":",$B17199)+1,2))/30,"")))</f>
        <v/>
      </c>
      <c r="G17199" s="12">
        <f>IF($E17199="","",IF(WEEKDAY($E17199,2)&lt;6,1,0))</f>
        <v/>
      </c>
      <c r="H17199" s="12">
        <f>IF(OR($E17199="",$F17199=""),"",IF(AND($G17199=1,$F17199&gt;='Working Hours'!$C$8,$F17199&lt;'Working Hours'!$C$9),1,0))</f>
        <v/>
      </c>
    </row>
    <row r="17200">
      <c r="A17200" s="11" t="n"/>
      <c r="B17200" s="11" t="n"/>
      <c r="C17200" s="11" t="n"/>
      <c r="E17200" s="12">
        <f>IF($A17200="","",IF(ISNUMBER($A17200),$A17200,IFERROR(DATEVALUE($A17200),"")))</f>
        <v/>
      </c>
      <c r="F17200" s="12">
        <f>IF($B17200="","",IF(ISNUMBER($B17200),HOUR($B17200)*2+MINUTE($B17200)/30,IFERROR(VALUE(LEFT($B17200,FIND(":",$B17200)-1))*2+VALUE(MID($B17200,FIND(":",$B17200)+1,2))/30,"")))</f>
        <v/>
      </c>
      <c r="G17200" s="12">
        <f>IF($E17200="","",IF(WEEKDAY($E17200,2)&lt;6,1,0))</f>
        <v/>
      </c>
      <c r="H17200" s="12">
        <f>IF(OR($E17200="",$F17200=""),"",IF(AND($G17200=1,$F17200&gt;='Working Hours'!$C$8,$F17200&lt;'Working Hours'!$C$9),1,0))</f>
        <v/>
      </c>
    </row>
    <row r="17201">
      <c r="A17201" s="11" t="n"/>
      <c r="B17201" s="11" t="n"/>
      <c r="C17201" s="11" t="n"/>
      <c r="E17201" s="12">
        <f>IF($A17201="","",IF(ISNUMBER($A17201),$A17201,IFERROR(DATEVALUE($A17201),"")))</f>
        <v/>
      </c>
      <c r="F17201" s="12">
        <f>IF($B17201="","",IF(ISNUMBER($B17201),HOUR($B17201)*2+MINUTE($B17201)/30,IFERROR(VALUE(LEFT($B17201,FIND(":",$B17201)-1))*2+VALUE(MID($B17201,FIND(":",$B17201)+1,2))/30,"")))</f>
        <v/>
      </c>
      <c r="G17201" s="12">
        <f>IF($E17201="","",IF(WEEKDAY($E17201,2)&lt;6,1,0))</f>
        <v/>
      </c>
      <c r="H17201" s="12">
        <f>IF(OR($E17201="",$F17201=""),"",IF(AND($G17201=1,$F17201&gt;='Working Hours'!$C$8,$F17201&lt;'Working Hours'!$C$9),1,0))</f>
        <v/>
      </c>
    </row>
    <row r="17202">
      <c r="A17202" s="11" t="n"/>
      <c r="B17202" s="11" t="n"/>
      <c r="C17202" s="11" t="n"/>
      <c r="E17202" s="12">
        <f>IF($A17202="","",IF(ISNUMBER($A17202),$A17202,IFERROR(DATEVALUE($A17202),"")))</f>
        <v/>
      </c>
      <c r="F17202" s="12">
        <f>IF($B17202="","",IF(ISNUMBER($B17202),HOUR($B17202)*2+MINUTE($B17202)/30,IFERROR(VALUE(LEFT($B17202,FIND(":",$B17202)-1))*2+VALUE(MID($B17202,FIND(":",$B17202)+1,2))/30,"")))</f>
        <v/>
      </c>
      <c r="G17202" s="12">
        <f>IF($E17202="","",IF(WEEKDAY($E17202,2)&lt;6,1,0))</f>
        <v/>
      </c>
      <c r="H17202" s="12">
        <f>IF(OR($E17202="",$F17202=""),"",IF(AND($G17202=1,$F17202&gt;='Working Hours'!$C$8,$F17202&lt;'Working Hours'!$C$9),1,0))</f>
        <v/>
      </c>
    </row>
    <row r="17203">
      <c r="A17203" s="11" t="n"/>
      <c r="B17203" s="11" t="n"/>
      <c r="C17203" s="11" t="n"/>
      <c r="E17203" s="12">
        <f>IF($A17203="","",IF(ISNUMBER($A17203),$A17203,IFERROR(DATEVALUE($A17203),"")))</f>
        <v/>
      </c>
      <c r="F17203" s="12">
        <f>IF($B17203="","",IF(ISNUMBER($B17203),HOUR($B17203)*2+MINUTE($B17203)/30,IFERROR(VALUE(LEFT($B17203,FIND(":",$B17203)-1))*2+VALUE(MID($B17203,FIND(":",$B17203)+1,2))/30,"")))</f>
        <v/>
      </c>
      <c r="G17203" s="12">
        <f>IF($E17203="","",IF(WEEKDAY($E17203,2)&lt;6,1,0))</f>
        <v/>
      </c>
      <c r="H17203" s="12">
        <f>IF(OR($E17203="",$F17203=""),"",IF(AND($G17203=1,$F17203&gt;='Working Hours'!$C$8,$F17203&lt;'Working Hours'!$C$9),1,0))</f>
        <v/>
      </c>
    </row>
    <row r="17204">
      <c r="A17204" s="11" t="n"/>
      <c r="B17204" s="11" t="n"/>
      <c r="C17204" s="11" t="n"/>
      <c r="E17204" s="12">
        <f>IF($A17204="","",IF(ISNUMBER($A17204),$A17204,IFERROR(DATEVALUE($A17204),"")))</f>
        <v/>
      </c>
      <c r="F17204" s="12">
        <f>IF($B17204="","",IF(ISNUMBER($B17204),HOUR($B17204)*2+MINUTE($B17204)/30,IFERROR(VALUE(LEFT($B17204,FIND(":",$B17204)-1))*2+VALUE(MID($B17204,FIND(":",$B17204)+1,2))/30,"")))</f>
        <v/>
      </c>
      <c r="G17204" s="12">
        <f>IF($E17204="","",IF(WEEKDAY($E17204,2)&lt;6,1,0))</f>
        <v/>
      </c>
      <c r="H17204" s="12">
        <f>IF(OR($E17204="",$F17204=""),"",IF(AND($G17204=1,$F17204&gt;='Working Hours'!$C$8,$F17204&lt;'Working Hours'!$C$9),1,0))</f>
        <v/>
      </c>
    </row>
    <row r="17205">
      <c r="A17205" s="11" t="n"/>
      <c r="B17205" s="11" t="n"/>
      <c r="C17205" s="11" t="n"/>
      <c r="E17205" s="12">
        <f>IF($A17205="","",IF(ISNUMBER($A17205),$A17205,IFERROR(DATEVALUE($A17205),"")))</f>
        <v/>
      </c>
      <c r="F17205" s="12">
        <f>IF($B17205="","",IF(ISNUMBER($B17205),HOUR($B17205)*2+MINUTE($B17205)/30,IFERROR(VALUE(LEFT($B17205,FIND(":",$B17205)-1))*2+VALUE(MID($B17205,FIND(":",$B17205)+1,2))/30,"")))</f>
        <v/>
      </c>
      <c r="G17205" s="12">
        <f>IF($E17205="","",IF(WEEKDAY($E17205,2)&lt;6,1,0))</f>
        <v/>
      </c>
      <c r="H17205" s="12">
        <f>IF(OR($E17205="",$F17205=""),"",IF(AND($G17205=1,$F17205&gt;='Working Hours'!$C$8,$F17205&lt;'Working Hours'!$C$9),1,0))</f>
        <v/>
      </c>
    </row>
    <row r="17206">
      <c r="A17206" s="11" t="n"/>
      <c r="B17206" s="11" t="n"/>
      <c r="C17206" s="11" t="n"/>
      <c r="E17206" s="12">
        <f>IF($A17206="","",IF(ISNUMBER($A17206),$A17206,IFERROR(DATEVALUE($A17206),"")))</f>
        <v/>
      </c>
      <c r="F17206" s="12">
        <f>IF($B17206="","",IF(ISNUMBER($B17206),HOUR($B17206)*2+MINUTE($B17206)/30,IFERROR(VALUE(LEFT($B17206,FIND(":",$B17206)-1))*2+VALUE(MID($B17206,FIND(":",$B17206)+1,2))/30,"")))</f>
        <v/>
      </c>
      <c r="G17206" s="12">
        <f>IF($E17206="","",IF(WEEKDAY($E17206,2)&lt;6,1,0))</f>
        <v/>
      </c>
      <c r="H17206" s="12">
        <f>IF(OR($E17206="",$F17206=""),"",IF(AND($G17206=1,$F17206&gt;='Working Hours'!$C$8,$F17206&lt;'Working Hours'!$C$9),1,0))</f>
        <v/>
      </c>
    </row>
    <row r="17207">
      <c r="A17207" s="11" t="n"/>
      <c r="B17207" s="11" t="n"/>
      <c r="C17207" s="11" t="n"/>
      <c r="E17207" s="12">
        <f>IF($A17207="","",IF(ISNUMBER($A17207),$A17207,IFERROR(DATEVALUE($A17207),"")))</f>
        <v/>
      </c>
      <c r="F17207" s="12">
        <f>IF($B17207="","",IF(ISNUMBER($B17207),HOUR($B17207)*2+MINUTE($B17207)/30,IFERROR(VALUE(LEFT($B17207,FIND(":",$B17207)-1))*2+VALUE(MID($B17207,FIND(":",$B17207)+1,2))/30,"")))</f>
        <v/>
      </c>
      <c r="G17207" s="12">
        <f>IF($E17207="","",IF(WEEKDAY($E17207,2)&lt;6,1,0))</f>
        <v/>
      </c>
      <c r="H17207" s="12">
        <f>IF(OR($E17207="",$F17207=""),"",IF(AND($G17207=1,$F17207&gt;='Working Hours'!$C$8,$F17207&lt;'Working Hours'!$C$9),1,0))</f>
        <v/>
      </c>
    </row>
    <row r="17208">
      <c r="A17208" s="11" t="n"/>
      <c r="B17208" s="11" t="n"/>
      <c r="C17208" s="11" t="n"/>
      <c r="E17208" s="12">
        <f>IF($A17208="","",IF(ISNUMBER($A17208),$A17208,IFERROR(DATEVALUE($A17208),"")))</f>
        <v/>
      </c>
      <c r="F17208" s="12">
        <f>IF($B17208="","",IF(ISNUMBER($B17208),HOUR($B17208)*2+MINUTE($B17208)/30,IFERROR(VALUE(LEFT($B17208,FIND(":",$B17208)-1))*2+VALUE(MID($B17208,FIND(":",$B17208)+1,2))/30,"")))</f>
        <v/>
      </c>
      <c r="G17208" s="12">
        <f>IF($E17208="","",IF(WEEKDAY($E17208,2)&lt;6,1,0))</f>
        <v/>
      </c>
      <c r="H17208" s="12">
        <f>IF(OR($E17208="",$F17208=""),"",IF(AND($G17208=1,$F17208&gt;='Working Hours'!$C$8,$F17208&lt;'Working Hours'!$C$9),1,0))</f>
        <v/>
      </c>
    </row>
    <row r="17209">
      <c r="A17209" s="11" t="n"/>
      <c r="B17209" s="11" t="n"/>
      <c r="C17209" s="11" t="n"/>
      <c r="E17209" s="12">
        <f>IF($A17209="","",IF(ISNUMBER($A17209),$A17209,IFERROR(DATEVALUE($A17209),"")))</f>
        <v/>
      </c>
      <c r="F17209" s="12">
        <f>IF($B17209="","",IF(ISNUMBER($B17209),HOUR($B17209)*2+MINUTE($B17209)/30,IFERROR(VALUE(LEFT($B17209,FIND(":",$B17209)-1))*2+VALUE(MID($B17209,FIND(":",$B17209)+1,2))/30,"")))</f>
        <v/>
      </c>
      <c r="G17209" s="12">
        <f>IF($E17209="","",IF(WEEKDAY($E17209,2)&lt;6,1,0))</f>
        <v/>
      </c>
      <c r="H17209" s="12">
        <f>IF(OR($E17209="",$F17209=""),"",IF(AND($G17209=1,$F17209&gt;='Working Hours'!$C$8,$F17209&lt;'Working Hours'!$C$9),1,0))</f>
        <v/>
      </c>
    </row>
    <row r="17210">
      <c r="A17210" s="11" t="n"/>
      <c r="B17210" s="11" t="n"/>
      <c r="C17210" s="11" t="n"/>
      <c r="E17210" s="12">
        <f>IF($A17210="","",IF(ISNUMBER($A17210),$A17210,IFERROR(DATEVALUE($A17210),"")))</f>
        <v/>
      </c>
      <c r="F17210" s="12">
        <f>IF($B17210="","",IF(ISNUMBER($B17210),HOUR($B17210)*2+MINUTE($B17210)/30,IFERROR(VALUE(LEFT($B17210,FIND(":",$B17210)-1))*2+VALUE(MID($B17210,FIND(":",$B17210)+1,2))/30,"")))</f>
        <v/>
      </c>
      <c r="G17210" s="12">
        <f>IF($E17210="","",IF(WEEKDAY($E17210,2)&lt;6,1,0))</f>
        <v/>
      </c>
      <c r="H17210" s="12">
        <f>IF(OR($E17210="",$F17210=""),"",IF(AND($G17210=1,$F17210&gt;='Working Hours'!$C$8,$F17210&lt;'Working Hours'!$C$9),1,0))</f>
        <v/>
      </c>
    </row>
    <row r="17211">
      <c r="A17211" s="11" t="n"/>
      <c r="B17211" s="11" t="n"/>
      <c r="C17211" s="11" t="n"/>
      <c r="E17211" s="12">
        <f>IF($A17211="","",IF(ISNUMBER($A17211),$A17211,IFERROR(DATEVALUE($A17211),"")))</f>
        <v/>
      </c>
      <c r="F17211" s="12">
        <f>IF($B17211="","",IF(ISNUMBER($B17211),HOUR($B17211)*2+MINUTE($B17211)/30,IFERROR(VALUE(LEFT($B17211,FIND(":",$B17211)-1))*2+VALUE(MID($B17211,FIND(":",$B17211)+1,2))/30,"")))</f>
        <v/>
      </c>
      <c r="G17211" s="12">
        <f>IF($E17211="","",IF(WEEKDAY($E17211,2)&lt;6,1,0))</f>
        <v/>
      </c>
      <c r="H17211" s="12">
        <f>IF(OR($E17211="",$F17211=""),"",IF(AND($G17211=1,$F17211&gt;='Working Hours'!$C$8,$F17211&lt;'Working Hours'!$C$9),1,0))</f>
        <v/>
      </c>
    </row>
    <row r="17212">
      <c r="A17212" s="11" t="n"/>
      <c r="B17212" s="11" t="n"/>
      <c r="C17212" s="11" t="n"/>
      <c r="E17212" s="12">
        <f>IF($A17212="","",IF(ISNUMBER($A17212),$A17212,IFERROR(DATEVALUE($A17212),"")))</f>
        <v/>
      </c>
      <c r="F17212" s="12">
        <f>IF($B17212="","",IF(ISNUMBER($B17212),HOUR($B17212)*2+MINUTE($B17212)/30,IFERROR(VALUE(LEFT($B17212,FIND(":",$B17212)-1))*2+VALUE(MID($B17212,FIND(":",$B17212)+1,2))/30,"")))</f>
        <v/>
      </c>
      <c r="G17212" s="12">
        <f>IF($E17212="","",IF(WEEKDAY($E17212,2)&lt;6,1,0))</f>
        <v/>
      </c>
      <c r="H17212" s="12">
        <f>IF(OR($E17212="",$F17212=""),"",IF(AND($G17212=1,$F17212&gt;='Working Hours'!$C$8,$F17212&lt;'Working Hours'!$C$9),1,0))</f>
        <v/>
      </c>
    </row>
    <row r="17213">
      <c r="A17213" s="11" t="n"/>
      <c r="B17213" s="11" t="n"/>
      <c r="C17213" s="11" t="n"/>
      <c r="E17213" s="12">
        <f>IF($A17213="","",IF(ISNUMBER($A17213),$A17213,IFERROR(DATEVALUE($A17213),"")))</f>
        <v/>
      </c>
      <c r="F17213" s="12">
        <f>IF($B17213="","",IF(ISNUMBER($B17213),HOUR($B17213)*2+MINUTE($B17213)/30,IFERROR(VALUE(LEFT($B17213,FIND(":",$B17213)-1))*2+VALUE(MID($B17213,FIND(":",$B17213)+1,2))/30,"")))</f>
        <v/>
      </c>
      <c r="G17213" s="12">
        <f>IF($E17213="","",IF(WEEKDAY($E17213,2)&lt;6,1,0))</f>
        <v/>
      </c>
      <c r="H17213" s="12">
        <f>IF(OR($E17213="",$F17213=""),"",IF(AND($G17213=1,$F17213&gt;='Working Hours'!$C$8,$F17213&lt;'Working Hours'!$C$9),1,0))</f>
        <v/>
      </c>
    </row>
    <row r="17214">
      <c r="A17214" s="11" t="n"/>
      <c r="B17214" s="11" t="n"/>
      <c r="C17214" s="11" t="n"/>
      <c r="E17214" s="12">
        <f>IF($A17214="","",IF(ISNUMBER($A17214),$A17214,IFERROR(DATEVALUE($A17214),"")))</f>
        <v/>
      </c>
      <c r="F17214" s="12">
        <f>IF($B17214="","",IF(ISNUMBER($B17214),HOUR($B17214)*2+MINUTE($B17214)/30,IFERROR(VALUE(LEFT($B17214,FIND(":",$B17214)-1))*2+VALUE(MID($B17214,FIND(":",$B17214)+1,2))/30,"")))</f>
        <v/>
      </c>
      <c r="G17214" s="12">
        <f>IF($E17214="","",IF(WEEKDAY($E17214,2)&lt;6,1,0))</f>
        <v/>
      </c>
      <c r="H17214" s="12">
        <f>IF(OR($E17214="",$F17214=""),"",IF(AND($G17214=1,$F17214&gt;='Working Hours'!$C$8,$F17214&lt;'Working Hours'!$C$9),1,0))</f>
        <v/>
      </c>
    </row>
    <row r="17215">
      <c r="A17215" s="11" t="n"/>
      <c r="B17215" s="11" t="n"/>
      <c r="C17215" s="11" t="n"/>
      <c r="E17215" s="12">
        <f>IF($A17215="","",IF(ISNUMBER($A17215),$A17215,IFERROR(DATEVALUE($A17215),"")))</f>
        <v/>
      </c>
      <c r="F17215" s="12">
        <f>IF($B17215="","",IF(ISNUMBER($B17215),HOUR($B17215)*2+MINUTE($B17215)/30,IFERROR(VALUE(LEFT($B17215,FIND(":",$B17215)-1))*2+VALUE(MID($B17215,FIND(":",$B17215)+1,2))/30,"")))</f>
        <v/>
      </c>
      <c r="G17215" s="12">
        <f>IF($E17215="","",IF(WEEKDAY($E17215,2)&lt;6,1,0))</f>
        <v/>
      </c>
      <c r="H17215" s="12">
        <f>IF(OR($E17215="",$F17215=""),"",IF(AND($G17215=1,$F17215&gt;='Working Hours'!$C$8,$F17215&lt;'Working Hours'!$C$9),1,0))</f>
        <v/>
      </c>
    </row>
    <row r="17216">
      <c r="A17216" s="11" t="n"/>
      <c r="B17216" s="11" t="n"/>
      <c r="C17216" s="11" t="n"/>
      <c r="E17216" s="12">
        <f>IF($A17216="","",IF(ISNUMBER($A17216),$A17216,IFERROR(DATEVALUE($A17216),"")))</f>
        <v/>
      </c>
      <c r="F17216" s="12">
        <f>IF($B17216="","",IF(ISNUMBER($B17216),HOUR($B17216)*2+MINUTE($B17216)/30,IFERROR(VALUE(LEFT($B17216,FIND(":",$B17216)-1))*2+VALUE(MID($B17216,FIND(":",$B17216)+1,2))/30,"")))</f>
        <v/>
      </c>
      <c r="G17216" s="12">
        <f>IF($E17216="","",IF(WEEKDAY($E17216,2)&lt;6,1,0))</f>
        <v/>
      </c>
      <c r="H17216" s="12">
        <f>IF(OR($E17216="",$F17216=""),"",IF(AND($G17216=1,$F17216&gt;='Working Hours'!$C$8,$F17216&lt;'Working Hours'!$C$9),1,0))</f>
        <v/>
      </c>
    </row>
    <row r="17217">
      <c r="A17217" s="11" t="n"/>
      <c r="B17217" s="11" t="n"/>
      <c r="C17217" s="11" t="n"/>
      <c r="E17217" s="12">
        <f>IF($A17217="","",IF(ISNUMBER($A17217),$A17217,IFERROR(DATEVALUE($A17217),"")))</f>
        <v/>
      </c>
      <c r="F17217" s="12">
        <f>IF($B17217="","",IF(ISNUMBER($B17217),HOUR($B17217)*2+MINUTE($B17217)/30,IFERROR(VALUE(LEFT($B17217,FIND(":",$B17217)-1))*2+VALUE(MID($B17217,FIND(":",$B17217)+1,2))/30,"")))</f>
        <v/>
      </c>
      <c r="G17217" s="12">
        <f>IF($E17217="","",IF(WEEKDAY($E17217,2)&lt;6,1,0))</f>
        <v/>
      </c>
      <c r="H17217" s="12">
        <f>IF(OR($E17217="",$F17217=""),"",IF(AND($G17217=1,$F17217&gt;='Working Hours'!$C$8,$F17217&lt;'Working Hours'!$C$9),1,0))</f>
        <v/>
      </c>
    </row>
    <row r="17218">
      <c r="A17218" s="11" t="n"/>
      <c r="B17218" s="11" t="n"/>
      <c r="C17218" s="11" t="n"/>
      <c r="E17218" s="12">
        <f>IF($A17218="","",IF(ISNUMBER($A17218),$A17218,IFERROR(DATEVALUE($A17218),"")))</f>
        <v/>
      </c>
      <c r="F17218" s="12">
        <f>IF($B17218="","",IF(ISNUMBER($B17218),HOUR($B17218)*2+MINUTE($B17218)/30,IFERROR(VALUE(LEFT($B17218,FIND(":",$B17218)-1))*2+VALUE(MID($B17218,FIND(":",$B17218)+1,2))/30,"")))</f>
        <v/>
      </c>
      <c r="G17218" s="12">
        <f>IF($E17218="","",IF(WEEKDAY($E17218,2)&lt;6,1,0))</f>
        <v/>
      </c>
      <c r="H17218" s="12">
        <f>IF(OR($E17218="",$F17218=""),"",IF(AND($G17218=1,$F17218&gt;='Working Hours'!$C$8,$F17218&lt;'Working Hours'!$C$9),1,0))</f>
        <v/>
      </c>
    </row>
    <row r="17219">
      <c r="A17219" s="11" t="n"/>
      <c r="B17219" s="11" t="n"/>
      <c r="C17219" s="11" t="n"/>
      <c r="E17219" s="12">
        <f>IF($A17219="","",IF(ISNUMBER($A17219),$A17219,IFERROR(DATEVALUE($A17219),"")))</f>
        <v/>
      </c>
      <c r="F17219" s="12">
        <f>IF($B17219="","",IF(ISNUMBER($B17219),HOUR($B17219)*2+MINUTE($B17219)/30,IFERROR(VALUE(LEFT($B17219,FIND(":",$B17219)-1))*2+VALUE(MID($B17219,FIND(":",$B17219)+1,2))/30,"")))</f>
        <v/>
      </c>
      <c r="G17219" s="12">
        <f>IF($E17219="","",IF(WEEKDAY($E17219,2)&lt;6,1,0))</f>
        <v/>
      </c>
      <c r="H17219" s="12">
        <f>IF(OR($E17219="",$F17219=""),"",IF(AND($G17219=1,$F17219&gt;='Working Hours'!$C$8,$F17219&lt;'Working Hours'!$C$9),1,0))</f>
        <v/>
      </c>
    </row>
    <row r="17220">
      <c r="A17220" s="11" t="n"/>
      <c r="B17220" s="11" t="n"/>
      <c r="C17220" s="11" t="n"/>
      <c r="E17220" s="12">
        <f>IF($A17220="","",IF(ISNUMBER($A17220),$A17220,IFERROR(DATEVALUE($A17220),"")))</f>
        <v/>
      </c>
      <c r="F17220" s="12">
        <f>IF($B17220="","",IF(ISNUMBER($B17220),HOUR($B17220)*2+MINUTE($B17220)/30,IFERROR(VALUE(LEFT($B17220,FIND(":",$B17220)-1))*2+VALUE(MID($B17220,FIND(":",$B17220)+1,2))/30,"")))</f>
        <v/>
      </c>
      <c r="G17220" s="12">
        <f>IF($E17220="","",IF(WEEKDAY($E17220,2)&lt;6,1,0))</f>
        <v/>
      </c>
      <c r="H17220" s="12">
        <f>IF(OR($E17220="",$F17220=""),"",IF(AND($G17220=1,$F17220&gt;='Working Hours'!$C$8,$F17220&lt;'Working Hours'!$C$9),1,0))</f>
        <v/>
      </c>
    </row>
    <row r="17221">
      <c r="A17221" s="11" t="n"/>
      <c r="B17221" s="11" t="n"/>
      <c r="C17221" s="11" t="n"/>
      <c r="E17221" s="12">
        <f>IF($A17221="","",IF(ISNUMBER($A17221),$A17221,IFERROR(DATEVALUE($A17221),"")))</f>
        <v/>
      </c>
      <c r="F17221" s="12">
        <f>IF($B17221="","",IF(ISNUMBER($B17221),HOUR($B17221)*2+MINUTE($B17221)/30,IFERROR(VALUE(LEFT($B17221,FIND(":",$B17221)-1))*2+VALUE(MID($B17221,FIND(":",$B17221)+1,2))/30,"")))</f>
        <v/>
      </c>
      <c r="G17221" s="12">
        <f>IF($E17221="","",IF(WEEKDAY($E17221,2)&lt;6,1,0))</f>
        <v/>
      </c>
      <c r="H17221" s="12">
        <f>IF(OR($E17221="",$F17221=""),"",IF(AND($G17221=1,$F17221&gt;='Working Hours'!$C$8,$F17221&lt;'Working Hours'!$C$9),1,0))</f>
        <v/>
      </c>
    </row>
    <row r="17222">
      <c r="A17222" s="11" t="n"/>
      <c r="B17222" s="11" t="n"/>
      <c r="C17222" s="11" t="n"/>
      <c r="E17222" s="12">
        <f>IF($A17222="","",IF(ISNUMBER($A17222),$A17222,IFERROR(DATEVALUE($A17222),"")))</f>
        <v/>
      </c>
      <c r="F17222" s="12">
        <f>IF($B17222="","",IF(ISNUMBER($B17222),HOUR($B17222)*2+MINUTE($B17222)/30,IFERROR(VALUE(LEFT($B17222,FIND(":",$B17222)-1))*2+VALUE(MID($B17222,FIND(":",$B17222)+1,2))/30,"")))</f>
        <v/>
      </c>
      <c r="G17222" s="12">
        <f>IF($E17222="","",IF(WEEKDAY($E17222,2)&lt;6,1,0))</f>
        <v/>
      </c>
      <c r="H17222" s="12">
        <f>IF(OR($E17222="",$F17222=""),"",IF(AND($G17222=1,$F17222&gt;='Working Hours'!$C$8,$F17222&lt;'Working Hours'!$C$9),1,0))</f>
        <v/>
      </c>
    </row>
    <row r="17223">
      <c r="A17223" s="11" t="n"/>
      <c r="B17223" s="11" t="n"/>
      <c r="C17223" s="11" t="n"/>
      <c r="E17223" s="12">
        <f>IF($A17223="","",IF(ISNUMBER($A17223),$A17223,IFERROR(DATEVALUE($A17223),"")))</f>
        <v/>
      </c>
      <c r="F17223" s="12">
        <f>IF($B17223="","",IF(ISNUMBER($B17223),HOUR($B17223)*2+MINUTE($B17223)/30,IFERROR(VALUE(LEFT($B17223,FIND(":",$B17223)-1))*2+VALUE(MID($B17223,FIND(":",$B17223)+1,2))/30,"")))</f>
        <v/>
      </c>
      <c r="G17223" s="12">
        <f>IF($E17223="","",IF(WEEKDAY($E17223,2)&lt;6,1,0))</f>
        <v/>
      </c>
      <c r="H17223" s="12">
        <f>IF(OR($E17223="",$F17223=""),"",IF(AND($G17223=1,$F17223&gt;='Working Hours'!$C$8,$F17223&lt;'Working Hours'!$C$9),1,0))</f>
        <v/>
      </c>
    </row>
    <row r="17224">
      <c r="A17224" s="11" t="n"/>
      <c r="B17224" s="11" t="n"/>
      <c r="C17224" s="11" t="n"/>
      <c r="E17224" s="12">
        <f>IF($A17224="","",IF(ISNUMBER($A17224),$A17224,IFERROR(DATEVALUE($A17224),"")))</f>
        <v/>
      </c>
      <c r="F17224" s="12">
        <f>IF($B17224="","",IF(ISNUMBER($B17224),HOUR($B17224)*2+MINUTE($B17224)/30,IFERROR(VALUE(LEFT($B17224,FIND(":",$B17224)-1))*2+VALUE(MID($B17224,FIND(":",$B17224)+1,2))/30,"")))</f>
        <v/>
      </c>
      <c r="G17224" s="12">
        <f>IF($E17224="","",IF(WEEKDAY($E17224,2)&lt;6,1,0))</f>
        <v/>
      </c>
      <c r="H17224" s="12">
        <f>IF(OR($E17224="",$F17224=""),"",IF(AND($G17224=1,$F17224&gt;='Working Hours'!$C$8,$F17224&lt;'Working Hours'!$C$9),1,0))</f>
        <v/>
      </c>
    </row>
    <row r="17225">
      <c r="A17225" s="11" t="n"/>
      <c r="B17225" s="11" t="n"/>
      <c r="C17225" s="11" t="n"/>
      <c r="E17225" s="12">
        <f>IF($A17225="","",IF(ISNUMBER($A17225),$A17225,IFERROR(DATEVALUE($A17225),"")))</f>
        <v/>
      </c>
      <c r="F17225" s="12">
        <f>IF($B17225="","",IF(ISNUMBER($B17225),HOUR($B17225)*2+MINUTE($B17225)/30,IFERROR(VALUE(LEFT($B17225,FIND(":",$B17225)-1))*2+VALUE(MID($B17225,FIND(":",$B17225)+1,2))/30,"")))</f>
        <v/>
      </c>
      <c r="G17225" s="12">
        <f>IF($E17225="","",IF(WEEKDAY($E17225,2)&lt;6,1,0))</f>
        <v/>
      </c>
      <c r="H17225" s="12">
        <f>IF(OR($E17225="",$F17225=""),"",IF(AND($G17225=1,$F17225&gt;='Working Hours'!$C$8,$F17225&lt;'Working Hours'!$C$9),1,0))</f>
        <v/>
      </c>
    </row>
    <row r="17226">
      <c r="A17226" s="11" t="n"/>
      <c r="B17226" s="11" t="n"/>
      <c r="C17226" s="11" t="n"/>
      <c r="E17226" s="12">
        <f>IF($A17226="","",IF(ISNUMBER($A17226),$A17226,IFERROR(DATEVALUE($A17226),"")))</f>
        <v/>
      </c>
      <c r="F17226" s="12">
        <f>IF($B17226="","",IF(ISNUMBER($B17226),HOUR($B17226)*2+MINUTE($B17226)/30,IFERROR(VALUE(LEFT($B17226,FIND(":",$B17226)-1))*2+VALUE(MID($B17226,FIND(":",$B17226)+1,2))/30,"")))</f>
        <v/>
      </c>
      <c r="G17226" s="12">
        <f>IF($E17226="","",IF(WEEKDAY($E17226,2)&lt;6,1,0))</f>
        <v/>
      </c>
      <c r="H17226" s="12">
        <f>IF(OR($E17226="",$F17226=""),"",IF(AND($G17226=1,$F17226&gt;='Working Hours'!$C$8,$F17226&lt;'Working Hours'!$C$9),1,0))</f>
        <v/>
      </c>
    </row>
    <row r="17227">
      <c r="A17227" s="11" t="n"/>
      <c r="B17227" s="11" t="n"/>
      <c r="C17227" s="11" t="n"/>
      <c r="E17227" s="12">
        <f>IF($A17227="","",IF(ISNUMBER($A17227),$A17227,IFERROR(DATEVALUE($A17227),"")))</f>
        <v/>
      </c>
      <c r="F17227" s="12">
        <f>IF($B17227="","",IF(ISNUMBER($B17227),HOUR($B17227)*2+MINUTE($B17227)/30,IFERROR(VALUE(LEFT($B17227,FIND(":",$B17227)-1))*2+VALUE(MID($B17227,FIND(":",$B17227)+1,2))/30,"")))</f>
        <v/>
      </c>
      <c r="G17227" s="12">
        <f>IF($E17227="","",IF(WEEKDAY($E17227,2)&lt;6,1,0))</f>
        <v/>
      </c>
      <c r="H17227" s="12">
        <f>IF(OR($E17227="",$F17227=""),"",IF(AND($G17227=1,$F17227&gt;='Working Hours'!$C$8,$F17227&lt;'Working Hours'!$C$9),1,0))</f>
        <v/>
      </c>
    </row>
    <row r="17228">
      <c r="A17228" s="11" t="n"/>
      <c r="B17228" s="11" t="n"/>
      <c r="C17228" s="11" t="n"/>
      <c r="E17228" s="12">
        <f>IF($A17228="","",IF(ISNUMBER($A17228),$A17228,IFERROR(DATEVALUE($A17228),"")))</f>
        <v/>
      </c>
      <c r="F17228" s="12">
        <f>IF($B17228="","",IF(ISNUMBER($B17228),HOUR($B17228)*2+MINUTE($B17228)/30,IFERROR(VALUE(LEFT($B17228,FIND(":",$B17228)-1))*2+VALUE(MID($B17228,FIND(":",$B17228)+1,2))/30,"")))</f>
        <v/>
      </c>
      <c r="G17228" s="12">
        <f>IF($E17228="","",IF(WEEKDAY($E17228,2)&lt;6,1,0))</f>
        <v/>
      </c>
      <c r="H17228" s="12">
        <f>IF(OR($E17228="",$F17228=""),"",IF(AND($G17228=1,$F17228&gt;='Working Hours'!$C$8,$F17228&lt;'Working Hours'!$C$9),1,0))</f>
        <v/>
      </c>
    </row>
    <row r="17229">
      <c r="A17229" s="11" t="n"/>
      <c r="B17229" s="11" t="n"/>
      <c r="C17229" s="11" t="n"/>
      <c r="E17229" s="12">
        <f>IF($A17229="","",IF(ISNUMBER($A17229),$A17229,IFERROR(DATEVALUE($A17229),"")))</f>
        <v/>
      </c>
      <c r="F17229" s="12">
        <f>IF($B17229="","",IF(ISNUMBER($B17229),HOUR($B17229)*2+MINUTE($B17229)/30,IFERROR(VALUE(LEFT($B17229,FIND(":",$B17229)-1))*2+VALUE(MID($B17229,FIND(":",$B17229)+1,2))/30,"")))</f>
        <v/>
      </c>
      <c r="G17229" s="12">
        <f>IF($E17229="","",IF(WEEKDAY($E17229,2)&lt;6,1,0))</f>
        <v/>
      </c>
      <c r="H17229" s="12">
        <f>IF(OR($E17229="",$F17229=""),"",IF(AND($G17229=1,$F17229&gt;='Working Hours'!$C$8,$F17229&lt;'Working Hours'!$C$9),1,0))</f>
        <v/>
      </c>
    </row>
    <row r="17230">
      <c r="A17230" s="11" t="n"/>
      <c r="B17230" s="11" t="n"/>
      <c r="C17230" s="11" t="n"/>
      <c r="E17230" s="12">
        <f>IF($A17230="","",IF(ISNUMBER($A17230),$A17230,IFERROR(DATEVALUE($A17230),"")))</f>
        <v/>
      </c>
      <c r="F17230" s="12">
        <f>IF($B17230="","",IF(ISNUMBER($B17230),HOUR($B17230)*2+MINUTE($B17230)/30,IFERROR(VALUE(LEFT($B17230,FIND(":",$B17230)-1))*2+VALUE(MID($B17230,FIND(":",$B17230)+1,2))/30,"")))</f>
        <v/>
      </c>
      <c r="G17230" s="12">
        <f>IF($E17230="","",IF(WEEKDAY($E17230,2)&lt;6,1,0))</f>
        <v/>
      </c>
      <c r="H17230" s="12">
        <f>IF(OR($E17230="",$F17230=""),"",IF(AND($G17230=1,$F17230&gt;='Working Hours'!$C$8,$F17230&lt;'Working Hours'!$C$9),1,0))</f>
        <v/>
      </c>
    </row>
    <row r="17231">
      <c r="A17231" s="11" t="n"/>
      <c r="B17231" s="11" t="n"/>
      <c r="C17231" s="11" t="n"/>
      <c r="E17231" s="12">
        <f>IF($A17231="","",IF(ISNUMBER($A17231),$A17231,IFERROR(DATEVALUE($A17231),"")))</f>
        <v/>
      </c>
      <c r="F17231" s="12">
        <f>IF($B17231="","",IF(ISNUMBER($B17231),HOUR($B17231)*2+MINUTE($B17231)/30,IFERROR(VALUE(LEFT($B17231,FIND(":",$B17231)-1))*2+VALUE(MID($B17231,FIND(":",$B17231)+1,2))/30,"")))</f>
        <v/>
      </c>
      <c r="G17231" s="12">
        <f>IF($E17231="","",IF(WEEKDAY($E17231,2)&lt;6,1,0))</f>
        <v/>
      </c>
      <c r="H17231" s="12">
        <f>IF(OR($E17231="",$F17231=""),"",IF(AND($G17231=1,$F17231&gt;='Working Hours'!$C$8,$F17231&lt;'Working Hours'!$C$9),1,0))</f>
        <v/>
      </c>
    </row>
    <row r="17232">
      <c r="A17232" s="11" t="n"/>
      <c r="B17232" s="11" t="n"/>
      <c r="C17232" s="11" t="n"/>
      <c r="E17232" s="12">
        <f>IF($A17232="","",IF(ISNUMBER($A17232),$A17232,IFERROR(DATEVALUE($A17232),"")))</f>
        <v/>
      </c>
      <c r="F17232" s="12">
        <f>IF($B17232="","",IF(ISNUMBER($B17232),HOUR($B17232)*2+MINUTE($B17232)/30,IFERROR(VALUE(LEFT($B17232,FIND(":",$B17232)-1))*2+VALUE(MID($B17232,FIND(":",$B17232)+1,2))/30,"")))</f>
        <v/>
      </c>
      <c r="G17232" s="12">
        <f>IF($E17232="","",IF(WEEKDAY($E17232,2)&lt;6,1,0))</f>
        <v/>
      </c>
      <c r="H17232" s="12">
        <f>IF(OR($E17232="",$F17232=""),"",IF(AND($G17232=1,$F17232&gt;='Working Hours'!$C$8,$F17232&lt;'Working Hours'!$C$9),1,0))</f>
        <v/>
      </c>
    </row>
    <row r="17233">
      <c r="A17233" s="11" t="n"/>
      <c r="B17233" s="11" t="n"/>
      <c r="C17233" s="11" t="n"/>
      <c r="E17233" s="12">
        <f>IF($A17233="","",IF(ISNUMBER($A17233),$A17233,IFERROR(DATEVALUE($A17233),"")))</f>
        <v/>
      </c>
      <c r="F17233" s="12">
        <f>IF($B17233="","",IF(ISNUMBER($B17233),HOUR($B17233)*2+MINUTE($B17233)/30,IFERROR(VALUE(LEFT($B17233,FIND(":",$B17233)-1))*2+VALUE(MID($B17233,FIND(":",$B17233)+1,2))/30,"")))</f>
        <v/>
      </c>
      <c r="G17233" s="12">
        <f>IF($E17233="","",IF(WEEKDAY($E17233,2)&lt;6,1,0))</f>
        <v/>
      </c>
      <c r="H17233" s="12">
        <f>IF(OR($E17233="",$F17233=""),"",IF(AND($G17233=1,$F17233&gt;='Working Hours'!$C$8,$F17233&lt;'Working Hours'!$C$9),1,0))</f>
        <v/>
      </c>
    </row>
    <row r="17234">
      <c r="A17234" s="11" t="n"/>
      <c r="B17234" s="11" t="n"/>
      <c r="C17234" s="11" t="n"/>
      <c r="E17234" s="12">
        <f>IF($A17234="","",IF(ISNUMBER($A17234),$A17234,IFERROR(DATEVALUE($A17234),"")))</f>
        <v/>
      </c>
      <c r="F17234" s="12">
        <f>IF($B17234="","",IF(ISNUMBER($B17234),HOUR($B17234)*2+MINUTE($B17234)/30,IFERROR(VALUE(LEFT($B17234,FIND(":",$B17234)-1))*2+VALUE(MID($B17234,FIND(":",$B17234)+1,2))/30,"")))</f>
        <v/>
      </c>
      <c r="G17234" s="12">
        <f>IF($E17234="","",IF(WEEKDAY($E17234,2)&lt;6,1,0))</f>
        <v/>
      </c>
      <c r="H17234" s="12">
        <f>IF(OR($E17234="",$F17234=""),"",IF(AND($G17234=1,$F17234&gt;='Working Hours'!$C$8,$F17234&lt;'Working Hours'!$C$9),1,0))</f>
        <v/>
      </c>
    </row>
    <row r="17235">
      <c r="A17235" s="11" t="n"/>
      <c r="B17235" s="11" t="n"/>
      <c r="C17235" s="11" t="n"/>
      <c r="E17235" s="12">
        <f>IF($A17235="","",IF(ISNUMBER($A17235),$A17235,IFERROR(DATEVALUE($A17235),"")))</f>
        <v/>
      </c>
      <c r="F17235" s="12">
        <f>IF($B17235="","",IF(ISNUMBER($B17235),HOUR($B17235)*2+MINUTE($B17235)/30,IFERROR(VALUE(LEFT($B17235,FIND(":",$B17235)-1))*2+VALUE(MID($B17235,FIND(":",$B17235)+1,2))/30,"")))</f>
        <v/>
      </c>
      <c r="G17235" s="12">
        <f>IF($E17235="","",IF(WEEKDAY($E17235,2)&lt;6,1,0))</f>
        <v/>
      </c>
      <c r="H17235" s="12">
        <f>IF(OR($E17235="",$F17235=""),"",IF(AND($G17235=1,$F17235&gt;='Working Hours'!$C$8,$F17235&lt;'Working Hours'!$C$9),1,0))</f>
        <v/>
      </c>
    </row>
    <row r="17236">
      <c r="A17236" s="11" t="n"/>
      <c r="B17236" s="11" t="n"/>
      <c r="C17236" s="11" t="n"/>
      <c r="E17236" s="12">
        <f>IF($A17236="","",IF(ISNUMBER($A17236),$A17236,IFERROR(DATEVALUE($A17236),"")))</f>
        <v/>
      </c>
      <c r="F17236" s="12">
        <f>IF($B17236="","",IF(ISNUMBER($B17236),HOUR($B17236)*2+MINUTE($B17236)/30,IFERROR(VALUE(LEFT($B17236,FIND(":",$B17236)-1))*2+VALUE(MID($B17236,FIND(":",$B17236)+1,2))/30,"")))</f>
        <v/>
      </c>
      <c r="G17236" s="12">
        <f>IF($E17236="","",IF(WEEKDAY($E17236,2)&lt;6,1,0))</f>
        <v/>
      </c>
      <c r="H17236" s="12">
        <f>IF(OR($E17236="",$F17236=""),"",IF(AND($G17236=1,$F17236&gt;='Working Hours'!$C$8,$F17236&lt;'Working Hours'!$C$9),1,0))</f>
        <v/>
      </c>
    </row>
    <row r="17237">
      <c r="A17237" s="11" t="n"/>
      <c r="B17237" s="11" t="n"/>
      <c r="C17237" s="11" t="n"/>
      <c r="E17237" s="12">
        <f>IF($A17237="","",IF(ISNUMBER($A17237),$A17237,IFERROR(DATEVALUE($A17237),"")))</f>
        <v/>
      </c>
      <c r="F17237" s="12">
        <f>IF($B17237="","",IF(ISNUMBER($B17237),HOUR($B17237)*2+MINUTE($B17237)/30,IFERROR(VALUE(LEFT($B17237,FIND(":",$B17237)-1))*2+VALUE(MID($B17237,FIND(":",$B17237)+1,2))/30,"")))</f>
        <v/>
      </c>
      <c r="G17237" s="12">
        <f>IF($E17237="","",IF(WEEKDAY($E17237,2)&lt;6,1,0))</f>
        <v/>
      </c>
      <c r="H17237" s="12">
        <f>IF(OR($E17237="",$F17237=""),"",IF(AND($G17237=1,$F17237&gt;='Working Hours'!$C$8,$F17237&lt;'Working Hours'!$C$9),1,0))</f>
        <v/>
      </c>
    </row>
    <row r="17238">
      <c r="A17238" s="11" t="n"/>
      <c r="B17238" s="11" t="n"/>
      <c r="C17238" s="11" t="n"/>
      <c r="E17238" s="12">
        <f>IF($A17238="","",IF(ISNUMBER($A17238),$A17238,IFERROR(DATEVALUE($A17238),"")))</f>
        <v/>
      </c>
      <c r="F17238" s="12">
        <f>IF($B17238="","",IF(ISNUMBER($B17238),HOUR($B17238)*2+MINUTE($B17238)/30,IFERROR(VALUE(LEFT($B17238,FIND(":",$B17238)-1))*2+VALUE(MID($B17238,FIND(":",$B17238)+1,2))/30,"")))</f>
        <v/>
      </c>
      <c r="G17238" s="12">
        <f>IF($E17238="","",IF(WEEKDAY($E17238,2)&lt;6,1,0))</f>
        <v/>
      </c>
      <c r="H17238" s="12">
        <f>IF(OR($E17238="",$F17238=""),"",IF(AND($G17238=1,$F17238&gt;='Working Hours'!$C$8,$F17238&lt;'Working Hours'!$C$9),1,0))</f>
        <v/>
      </c>
    </row>
    <row r="17239">
      <c r="A17239" s="11" t="n"/>
      <c r="B17239" s="11" t="n"/>
      <c r="C17239" s="11" t="n"/>
      <c r="E17239" s="12">
        <f>IF($A17239="","",IF(ISNUMBER($A17239),$A17239,IFERROR(DATEVALUE($A17239),"")))</f>
        <v/>
      </c>
      <c r="F17239" s="12">
        <f>IF($B17239="","",IF(ISNUMBER($B17239),HOUR($B17239)*2+MINUTE($B17239)/30,IFERROR(VALUE(LEFT($B17239,FIND(":",$B17239)-1))*2+VALUE(MID($B17239,FIND(":",$B17239)+1,2))/30,"")))</f>
        <v/>
      </c>
      <c r="G17239" s="12">
        <f>IF($E17239="","",IF(WEEKDAY($E17239,2)&lt;6,1,0))</f>
        <v/>
      </c>
      <c r="H17239" s="12">
        <f>IF(OR($E17239="",$F17239=""),"",IF(AND($G17239=1,$F17239&gt;='Working Hours'!$C$8,$F17239&lt;'Working Hours'!$C$9),1,0))</f>
        <v/>
      </c>
    </row>
    <row r="17240">
      <c r="A17240" s="11" t="n"/>
      <c r="B17240" s="11" t="n"/>
      <c r="C17240" s="11" t="n"/>
      <c r="E17240" s="12">
        <f>IF($A17240="","",IF(ISNUMBER($A17240),$A17240,IFERROR(DATEVALUE($A17240),"")))</f>
        <v/>
      </c>
      <c r="F17240" s="12">
        <f>IF($B17240="","",IF(ISNUMBER($B17240),HOUR($B17240)*2+MINUTE($B17240)/30,IFERROR(VALUE(LEFT($B17240,FIND(":",$B17240)-1))*2+VALUE(MID($B17240,FIND(":",$B17240)+1,2))/30,"")))</f>
        <v/>
      </c>
      <c r="G17240" s="12">
        <f>IF($E17240="","",IF(WEEKDAY($E17240,2)&lt;6,1,0))</f>
        <v/>
      </c>
      <c r="H17240" s="12">
        <f>IF(OR($E17240="",$F17240=""),"",IF(AND($G17240=1,$F17240&gt;='Working Hours'!$C$8,$F17240&lt;'Working Hours'!$C$9),1,0))</f>
        <v/>
      </c>
    </row>
    <row r="17241">
      <c r="A17241" s="11" t="n"/>
      <c r="B17241" s="11" t="n"/>
      <c r="C17241" s="11" t="n"/>
      <c r="E17241" s="12">
        <f>IF($A17241="","",IF(ISNUMBER($A17241),$A17241,IFERROR(DATEVALUE($A17241),"")))</f>
        <v/>
      </c>
      <c r="F17241" s="12">
        <f>IF($B17241="","",IF(ISNUMBER($B17241),HOUR($B17241)*2+MINUTE($B17241)/30,IFERROR(VALUE(LEFT($B17241,FIND(":",$B17241)-1))*2+VALUE(MID($B17241,FIND(":",$B17241)+1,2))/30,"")))</f>
        <v/>
      </c>
      <c r="G17241" s="12">
        <f>IF($E17241="","",IF(WEEKDAY($E17241,2)&lt;6,1,0))</f>
        <v/>
      </c>
      <c r="H17241" s="12">
        <f>IF(OR($E17241="",$F17241=""),"",IF(AND($G17241=1,$F17241&gt;='Working Hours'!$C$8,$F17241&lt;'Working Hours'!$C$9),1,0))</f>
        <v/>
      </c>
    </row>
    <row r="17242">
      <c r="A17242" s="11" t="n"/>
      <c r="B17242" s="11" t="n"/>
      <c r="C17242" s="11" t="n"/>
      <c r="E17242" s="12">
        <f>IF($A17242="","",IF(ISNUMBER($A17242),$A17242,IFERROR(DATEVALUE($A17242),"")))</f>
        <v/>
      </c>
      <c r="F17242" s="12">
        <f>IF($B17242="","",IF(ISNUMBER($B17242),HOUR($B17242)*2+MINUTE($B17242)/30,IFERROR(VALUE(LEFT($B17242,FIND(":",$B17242)-1))*2+VALUE(MID($B17242,FIND(":",$B17242)+1,2))/30,"")))</f>
        <v/>
      </c>
      <c r="G17242" s="12">
        <f>IF($E17242="","",IF(WEEKDAY($E17242,2)&lt;6,1,0))</f>
        <v/>
      </c>
      <c r="H17242" s="12">
        <f>IF(OR($E17242="",$F17242=""),"",IF(AND($G17242=1,$F17242&gt;='Working Hours'!$C$8,$F17242&lt;'Working Hours'!$C$9),1,0))</f>
        <v/>
      </c>
    </row>
    <row r="17243">
      <c r="A17243" s="11" t="n"/>
      <c r="B17243" s="11" t="n"/>
      <c r="C17243" s="11" t="n"/>
      <c r="E17243" s="12">
        <f>IF($A17243="","",IF(ISNUMBER($A17243),$A17243,IFERROR(DATEVALUE($A17243),"")))</f>
        <v/>
      </c>
      <c r="F17243" s="12">
        <f>IF($B17243="","",IF(ISNUMBER($B17243),HOUR($B17243)*2+MINUTE($B17243)/30,IFERROR(VALUE(LEFT($B17243,FIND(":",$B17243)-1))*2+VALUE(MID($B17243,FIND(":",$B17243)+1,2))/30,"")))</f>
        <v/>
      </c>
      <c r="G17243" s="12">
        <f>IF($E17243="","",IF(WEEKDAY($E17243,2)&lt;6,1,0))</f>
        <v/>
      </c>
      <c r="H17243" s="12">
        <f>IF(OR($E17243="",$F17243=""),"",IF(AND($G17243=1,$F17243&gt;='Working Hours'!$C$8,$F17243&lt;'Working Hours'!$C$9),1,0))</f>
        <v/>
      </c>
    </row>
    <row r="17244">
      <c r="A17244" s="11" t="n"/>
      <c r="B17244" s="11" t="n"/>
      <c r="C17244" s="11" t="n"/>
      <c r="E17244" s="12">
        <f>IF($A17244="","",IF(ISNUMBER($A17244),$A17244,IFERROR(DATEVALUE($A17244),"")))</f>
        <v/>
      </c>
      <c r="F17244" s="12">
        <f>IF($B17244="","",IF(ISNUMBER($B17244),HOUR($B17244)*2+MINUTE($B17244)/30,IFERROR(VALUE(LEFT($B17244,FIND(":",$B17244)-1))*2+VALUE(MID($B17244,FIND(":",$B17244)+1,2))/30,"")))</f>
        <v/>
      </c>
      <c r="G17244" s="12">
        <f>IF($E17244="","",IF(WEEKDAY($E17244,2)&lt;6,1,0))</f>
        <v/>
      </c>
      <c r="H17244" s="12">
        <f>IF(OR($E17244="",$F17244=""),"",IF(AND($G17244=1,$F17244&gt;='Working Hours'!$C$8,$F17244&lt;'Working Hours'!$C$9),1,0))</f>
        <v/>
      </c>
    </row>
    <row r="17245">
      <c r="A17245" s="11" t="n"/>
      <c r="B17245" s="11" t="n"/>
      <c r="C17245" s="11" t="n"/>
      <c r="E17245" s="12">
        <f>IF($A17245="","",IF(ISNUMBER($A17245),$A17245,IFERROR(DATEVALUE($A17245),"")))</f>
        <v/>
      </c>
      <c r="F17245" s="12">
        <f>IF($B17245="","",IF(ISNUMBER($B17245),HOUR($B17245)*2+MINUTE($B17245)/30,IFERROR(VALUE(LEFT($B17245,FIND(":",$B17245)-1))*2+VALUE(MID($B17245,FIND(":",$B17245)+1,2))/30,"")))</f>
        <v/>
      </c>
      <c r="G17245" s="12">
        <f>IF($E17245="","",IF(WEEKDAY($E17245,2)&lt;6,1,0))</f>
        <v/>
      </c>
      <c r="H17245" s="12">
        <f>IF(OR($E17245="",$F17245=""),"",IF(AND($G17245=1,$F17245&gt;='Working Hours'!$C$8,$F17245&lt;'Working Hours'!$C$9),1,0))</f>
        <v/>
      </c>
    </row>
    <row r="17246">
      <c r="A17246" s="11" t="n"/>
      <c r="B17246" s="11" t="n"/>
      <c r="C17246" s="11" t="n"/>
      <c r="E17246" s="12">
        <f>IF($A17246="","",IF(ISNUMBER($A17246),$A17246,IFERROR(DATEVALUE($A17246),"")))</f>
        <v/>
      </c>
      <c r="F17246" s="12">
        <f>IF($B17246="","",IF(ISNUMBER($B17246),HOUR($B17246)*2+MINUTE($B17246)/30,IFERROR(VALUE(LEFT($B17246,FIND(":",$B17246)-1))*2+VALUE(MID($B17246,FIND(":",$B17246)+1,2))/30,"")))</f>
        <v/>
      </c>
      <c r="G17246" s="12">
        <f>IF($E17246="","",IF(WEEKDAY($E17246,2)&lt;6,1,0))</f>
        <v/>
      </c>
      <c r="H17246" s="12">
        <f>IF(OR($E17246="",$F17246=""),"",IF(AND($G17246=1,$F17246&gt;='Working Hours'!$C$8,$F17246&lt;'Working Hours'!$C$9),1,0))</f>
        <v/>
      </c>
    </row>
    <row r="17247">
      <c r="A17247" s="11" t="n"/>
      <c r="B17247" s="11" t="n"/>
      <c r="C17247" s="11" t="n"/>
      <c r="E17247" s="12">
        <f>IF($A17247="","",IF(ISNUMBER($A17247),$A17247,IFERROR(DATEVALUE($A17247),"")))</f>
        <v/>
      </c>
      <c r="F17247" s="12">
        <f>IF($B17247="","",IF(ISNUMBER($B17247),HOUR($B17247)*2+MINUTE($B17247)/30,IFERROR(VALUE(LEFT($B17247,FIND(":",$B17247)-1))*2+VALUE(MID($B17247,FIND(":",$B17247)+1,2))/30,"")))</f>
        <v/>
      </c>
      <c r="G17247" s="12">
        <f>IF($E17247="","",IF(WEEKDAY($E17247,2)&lt;6,1,0))</f>
        <v/>
      </c>
      <c r="H17247" s="12">
        <f>IF(OR($E17247="",$F17247=""),"",IF(AND($G17247=1,$F17247&gt;='Working Hours'!$C$8,$F17247&lt;'Working Hours'!$C$9),1,0))</f>
        <v/>
      </c>
    </row>
    <row r="17248">
      <c r="A17248" s="11" t="n"/>
      <c r="B17248" s="11" t="n"/>
      <c r="C17248" s="11" t="n"/>
      <c r="E17248" s="12">
        <f>IF($A17248="","",IF(ISNUMBER($A17248),$A17248,IFERROR(DATEVALUE($A17248),"")))</f>
        <v/>
      </c>
      <c r="F17248" s="12">
        <f>IF($B17248="","",IF(ISNUMBER($B17248),HOUR($B17248)*2+MINUTE($B17248)/30,IFERROR(VALUE(LEFT($B17248,FIND(":",$B17248)-1))*2+VALUE(MID($B17248,FIND(":",$B17248)+1,2))/30,"")))</f>
        <v/>
      </c>
      <c r="G17248" s="12">
        <f>IF($E17248="","",IF(WEEKDAY($E17248,2)&lt;6,1,0))</f>
        <v/>
      </c>
      <c r="H17248" s="12">
        <f>IF(OR($E17248="",$F17248=""),"",IF(AND($G17248=1,$F17248&gt;='Working Hours'!$C$8,$F17248&lt;'Working Hours'!$C$9),1,0))</f>
        <v/>
      </c>
    </row>
    <row r="17249">
      <c r="A17249" s="11" t="n"/>
      <c r="B17249" s="11" t="n"/>
      <c r="C17249" s="11" t="n"/>
      <c r="E17249" s="12">
        <f>IF($A17249="","",IF(ISNUMBER($A17249),$A17249,IFERROR(DATEVALUE($A17249),"")))</f>
        <v/>
      </c>
      <c r="F17249" s="12">
        <f>IF($B17249="","",IF(ISNUMBER($B17249),HOUR($B17249)*2+MINUTE($B17249)/30,IFERROR(VALUE(LEFT($B17249,FIND(":",$B17249)-1))*2+VALUE(MID($B17249,FIND(":",$B17249)+1,2))/30,"")))</f>
        <v/>
      </c>
      <c r="G17249" s="12">
        <f>IF($E17249="","",IF(WEEKDAY($E17249,2)&lt;6,1,0))</f>
        <v/>
      </c>
      <c r="H17249" s="12">
        <f>IF(OR($E17249="",$F17249=""),"",IF(AND($G17249=1,$F17249&gt;='Working Hours'!$C$8,$F17249&lt;'Working Hours'!$C$9),1,0))</f>
        <v/>
      </c>
    </row>
    <row r="17250">
      <c r="A17250" s="11" t="n"/>
      <c r="B17250" s="11" t="n"/>
      <c r="C17250" s="11" t="n"/>
      <c r="E17250" s="12">
        <f>IF($A17250="","",IF(ISNUMBER($A17250),$A17250,IFERROR(DATEVALUE($A17250),"")))</f>
        <v/>
      </c>
      <c r="F17250" s="12">
        <f>IF($B17250="","",IF(ISNUMBER($B17250),HOUR($B17250)*2+MINUTE($B17250)/30,IFERROR(VALUE(LEFT($B17250,FIND(":",$B17250)-1))*2+VALUE(MID($B17250,FIND(":",$B17250)+1,2))/30,"")))</f>
        <v/>
      </c>
      <c r="G17250" s="12">
        <f>IF($E17250="","",IF(WEEKDAY($E17250,2)&lt;6,1,0))</f>
        <v/>
      </c>
      <c r="H17250" s="12">
        <f>IF(OR($E17250="",$F17250=""),"",IF(AND($G17250=1,$F17250&gt;='Working Hours'!$C$8,$F17250&lt;'Working Hours'!$C$9),1,0))</f>
        <v/>
      </c>
    </row>
    <row r="17251">
      <c r="A17251" s="11" t="n"/>
      <c r="B17251" s="11" t="n"/>
      <c r="C17251" s="11" t="n"/>
      <c r="E17251" s="12">
        <f>IF($A17251="","",IF(ISNUMBER($A17251),$A17251,IFERROR(DATEVALUE($A17251),"")))</f>
        <v/>
      </c>
      <c r="F17251" s="12">
        <f>IF($B17251="","",IF(ISNUMBER($B17251),HOUR($B17251)*2+MINUTE($B17251)/30,IFERROR(VALUE(LEFT($B17251,FIND(":",$B17251)-1))*2+VALUE(MID($B17251,FIND(":",$B17251)+1,2))/30,"")))</f>
        <v/>
      </c>
      <c r="G17251" s="12">
        <f>IF($E17251="","",IF(WEEKDAY($E17251,2)&lt;6,1,0))</f>
        <v/>
      </c>
      <c r="H17251" s="12">
        <f>IF(OR($E17251="",$F17251=""),"",IF(AND($G17251=1,$F17251&gt;='Working Hours'!$C$8,$F17251&lt;'Working Hours'!$C$9),1,0))</f>
        <v/>
      </c>
    </row>
    <row r="17252">
      <c r="A17252" s="11" t="n"/>
      <c r="B17252" s="11" t="n"/>
      <c r="C17252" s="11" t="n"/>
      <c r="E17252" s="12">
        <f>IF($A17252="","",IF(ISNUMBER($A17252),$A17252,IFERROR(DATEVALUE($A17252),"")))</f>
        <v/>
      </c>
      <c r="F17252" s="12">
        <f>IF($B17252="","",IF(ISNUMBER($B17252),HOUR($B17252)*2+MINUTE($B17252)/30,IFERROR(VALUE(LEFT($B17252,FIND(":",$B17252)-1))*2+VALUE(MID($B17252,FIND(":",$B17252)+1,2))/30,"")))</f>
        <v/>
      </c>
      <c r="G17252" s="12">
        <f>IF($E17252="","",IF(WEEKDAY($E17252,2)&lt;6,1,0))</f>
        <v/>
      </c>
      <c r="H17252" s="12">
        <f>IF(OR($E17252="",$F17252=""),"",IF(AND($G17252=1,$F17252&gt;='Working Hours'!$C$8,$F17252&lt;'Working Hours'!$C$9),1,0))</f>
        <v/>
      </c>
    </row>
    <row r="17253">
      <c r="A17253" s="11" t="n"/>
      <c r="B17253" s="11" t="n"/>
      <c r="C17253" s="11" t="n"/>
      <c r="E17253" s="12">
        <f>IF($A17253="","",IF(ISNUMBER($A17253),$A17253,IFERROR(DATEVALUE($A17253),"")))</f>
        <v/>
      </c>
      <c r="F17253" s="12">
        <f>IF($B17253="","",IF(ISNUMBER($B17253),HOUR($B17253)*2+MINUTE($B17253)/30,IFERROR(VALUE(LEFT($B17253,FIND(":",$B17253)-1))*2+VALUE(MID($B17253,FIND(":",$B17253)+1,2))/30,"")))</f>
        <v/>
      </c>
      <c r="G17253" s="12">
        <f>IF($E17253="","",IF(WEEKDAY($E17253,2)&lt;6,1,0))</f>
        <v/>
      </c>
      <c r="H17253" s="12">
        <f>IF(OR($E17253="",$F17253=""),"",IF(AND($G17253=1,$F17253&gt;='Working Hours'!$C$8,$F17253&lt;'Working Hours'!$C$9),1,0))</f>
        <v/>
      </c>
    </row>
    <row r="17254">
      <c r="A17254" s="11" t="n"/>
      <c r="B17254" s="11" t="n"/>
      <c r="C17254" s="11" t="n"/>
      <c r="E17254" s="12">
        <f>IF($A17254="","",IF(ISNUMBER($A17254),$A17254,IFERROR(DATEVALUE($A17254),"")))</f>
        <v/>
      </c>
      <c r="F17254" s="12">
        <f>IF($B17254="","",IF(ISNUMBER($B17254),HOUR($B17254)*2+MINUTE($B17254)/30,IFERROR(VALUE(LEFT($B17254,FIND(":",$B17254)-1))*2+VALUE(MID($B17254,FIND(":",$B17254)+1,2))/30,"")))</f>
        <v/>
      </c>
      <c r="G17254" s="12">
        <f>IF($E17254="","",IF(WEEKDAY($E17254,2)&lt;6,1,0))</f>
        <v/>
      </c>
      <c r="H17254" s="12">
        <f>IF(OR($E17254="",$F17254=""),"",IF(AND($G17254=1,$F17254&gt;='Working Hours'!$C$8,$F17254&lt;'Working Hours'!$C$9),1,0))</f>
        <v/>
      </c>
    </row>
    <row r="17255">
      <c r="A17255" s="11" t="n"/>
      <c r="B17255" s="11" t="n"/>
      <c r="C17255" s="11" t="n"/>
      <c r="E17255" s="12">
        <f>IF($A17255="","",IF(ISNUMBER($A17255),$A17255,IFERROR(DATEVALUE($A17255),"")))</f>
        <v/>
      </c>
      <c r="F17255" s="12">
        <f>IF($B17255="","",IF(ISNUMBER($B17255),HOUR($B17255)*2+MINUTE($B17255)/30,IFERROR(VALUE(LEFT($B17255,FIND(":",$B17255)-1))*2+VALUE(MID($B17255,FIND(":",$B17255)+1,2))/30,"")))</f>
        <v/>
      </c>
      <c r="G17255" s="12">
        <f>IF($E17255="","",IF(WEEKDAY($E17255,2)&lt;6,1,0))</f>
        <v/>
      </c>
      <c r="H17255" s="12">
        <f>IF(OR($E17255="",$F17255=""),"",IF(AND($G17255=1,$F17255&gt;='Working Hours'!$C$8,$F17255&lt;'Working Hours'!$C$9),1,0))</f>
        <v/>
      </c>
    </row>
    <row r="17256">
      <c r="A17256" s="11" t="n"/>
      <c r="B17256" s="11" t="n"/>
      <c r="C17256" s="11" t="n"/>
      <c r="E17256" s="12">
        <f>IF($A17256="","",IF(ISNUMBER($A17256),$A17256,IFERROR(DATEVALUE($A17256),"")))</f>
        <v/>
      </c>
      <c r="F17256" s="12">
        <f>IF($B17256="","",IF(ISNUMBER($B17256),HOUR($B17256)*2+MINUTE($B17256)/30,IFERROR(VALUE(LEFT($B17256,FIND(":",$B17256)-1))*2+VALUE(MID($B17256,FIND(":",$B17256)+1,2))/30,"")))</f>
        <v/>
      </c>
      <c r="G17256" s="12">
        <f>IF($E17256="","",IF(WEEKDAY($E17256,2)&lt;6,1,0))</f>
        <v/>
      </c>
      <c r="H17256" s="12">
        <f>IF(OR($E17256="",$F17256=""),"",IF(AND($G17256=1,$F17256&gt;='Working Hours'!$C$8,$F17256&lt;'Working Hours'!$C$9),1,0))</f>
        <v/>
      </c>
    </row>
    <row r="17257">
      <c r="A17257" s="11" t="n"/>
      <c r="B17257" s="11" t="n"/>
      <c r="C17257" s="11" t="n"/>
      <c r="E17257" s="12">
        <f>IF($A17257="","",IF(ISNUMBER($A17257),$A17257,IFERROR(DATEVALUE($A17257),"")))</f>
        <v/>
      </c>
      <c r="F17257" s="12">
        <f>IF($B17257="","",IF(ISNUMBER($B17257),HOUR($B17257)*2+MINUTE($B17257)/30,IFERROR(VALUE(LEFT($B17257,FIND(":",$B17257)-1))*2+VALUE(MID($B17257,FIND(":",$B17257)+1,2))/30,"")))</f>
        <v/>
      </c>
      <c r="G17257" s="12">
        <f>IF($E17257="","",IF(WEEKDAY($E17257,2)&lt;6,1,0))</f>
        <v/>
      </c>
      <c r="H17257" s="12">
        <f>IF(OR($E17257="",$F17257=""),"",IF(AND($G17257=1,$F17257&gt;='Working Hours'!$C$8,$F17257&lt;'Working Hours'!$C$9),1,0))</f>
        <v/>
      </c>
    </row>
    <row r="17258">
      <c r="A17258" s="11" t="n"/>
      <c r="B17258" s="11" t="n"/>
      <c r="C17258" s="11" t="n"/>
      <c r="E17258" s="12">
        <f>IF($A17258="","",IF(ISNUMBER($A17258),$A17258,IFERROR(DATEVALUE($A17258),"")))</f>
        <v/>
      </c>
      <c r="F17258" s="12">
        <f>IF($B17258="","",IF(ISNUMBER($B17258),HOUR($B17258)*2+MINUTE($B17258)/30,IFERROR(VALUE(LEFT($B17258,FIND(":",$B17258)-1))*2+VALUE(MID($B17258,FIND(":",$B17258)+1,2))/30,"")))</f>
        <v/>
      </c>
      <c r="G17258" s="12">
        <f>IF($E17258="","",IF(WEEKDAY($E17258,2)&lt;6,1,0))</f>
        <v/>
      </c>
      <c r="H17258" s="12">
        <f>IF(OR($E17258="",$F17258=""),"",IF(AND($G17258=1,$F17258&gt;='Working Hours'!$C$8,$F17258&lt;'Working Hours'!$C$9),1,0))</f>
        <v/>
      </c>
    </row>
    <row r="17259">
      <c r="A17259" s="11" t="n"/>
      <c r="B17259" s="11" t="n"/>
      <c r="C17259" s="11" t="n"/>
      <c r="E17259" s="12">
        <f>IF($A17259="","",IF(ISNUMBER($A17259),$A17259,IFERROR(DATEVALUE($A17259),"")))</f>
        <v/>
      </c>
      <c r="F17259" s="12">
        <f>IF($B17259="","",IF(ISNUMBER($B17259),HOUR($B17259)*2+MINUTE($B17259)/30,IFERROR(VALUE(LEFT($B17259,FIND(":",$B17259)-1))*2+VALUE(MID($B17259,FIND(":",$B17259)+1,2))/30,"")))</f>
        <v/>
      </c>
      <c r="G17259" s="12">
        <f>IF($E17259="","",IF(WEEKDAY($E17259,2)&lt;6,1,0))</f>
        <v/>
      </c>
      <c r="H17259" s="12">
        <f>IF(OR($E17259="",$F17259=""),"",IF(AND($G17259=1,$F17259&gt;='Working Hours'!$C$8,$F17259&lt;'Working Hours'!$C$9),1,0))</f>
        <v/>
      </c>
    </row>
    <row r="17260">
      <c r="A17260" s="11" t="n"/>
      <c r="B17260" s="11" t="n"/>
      <c r="C17260" s="11" t="n"/>
      <c r="E17260" s="12">
        <f>IF($A17260="","",IF(ISNUMBER($A17260),$A17260,IFERROR(DATEVALUE($A17260),"")))</f>
        <v/>
      </c>
      <c r="F17260" s="12">
        <f>IF($B17260="","",IF(ISNUMBER($B17260),HOUR($B17260)*2+MINUTE($B17260)/30,IFERROR(VALUE(LEFT($B17260,FIND(":",$B17260)-1))*2+VALUE(MID($B17260,FIND(":",$B17260)+1,2))/30,"")))</f>
        <v/>
      </c>
      <c r="G17260" s="12">
        <f>IF($E17260="","",IF(WEEKDAY($E17260,2)&lt;6,1,0))</f>
        <v/>
      </c>
      <c r="H17260" s="12">
        <f>IF(OR($E17260="",$F17260=""),"",IF(AND($G17260=1,$F17260&gt;='Working Hours'!$C$8,$F17260&lt;'Working Hours'!$C$9),1,0))</f>
        <v/>
      </c>
    </row>
    <row r="17261">
      <c r="A17261" s="11" t="n"/>
      <c r="B17261" s="11" t="n"/>
      <c r="C17261" s="11" t="n"/>
      <c r="E17261" s="12">
        <f>IF($A17261="","",IF(ISNUMBER($A17261),$A17261,IFERROR(DATEVALUE($A17261),"")))</f>
        <v/>
      </c>
      <c r="F17261" s="12">
        <f>IF($B17261="","",IF(ISNUMBER($B17261),HOUR($B17261)*2+MINUTE($B17261)/30,IFERROR(VALUE(LEFT($B17261,FIND(":",$B17261)-1))*2+VALUE(MID($B17261,FIND(":",$B17261)+1,2))/30,"")))</f>
        <v/>
      </c>
      <c r="G17261" s="12">
        <f>IF($E17261="","",IF(WEEKDAY($E17261,2)&lt;6,1,0))</f>
        <v/>
      </c>
      <c r="H17261" s="12">
        <f>IF(OR($E17261="",$F17261=""),"",IF(AND($G17261=1,$F17261&gt;='Working Hours'!$C$8,$F17261&lt;'Working Hours'!$C$9),1,0))</f>
        <v/>
      </c>
    </row>
    <row r="17262">
      <c r="A17262" s="11" t="n"/>
      <c r="B17262" s="11" t="n"/>
      <c r="C17262" s="11" t="n"/>
      <c r="E17262" s="12">
        <f>IF($A17262="","",IF(ISNUMBER($A17262),$A17262,IFERROR(DATEVALUE($A17262),"")))</f>
        <v/>
      </c>
      <c r="F17262" s="12">
        <f>IF($B17262="","",IF(ISNUMBER($B17262),HOUR($B17262)*2+MINUTE($B17262)/30,IFERROR(VALUE(LEFT($B17262,FIND(":",$B17262)-1))*2+VALUE(MID($B17262,FIND(":",$B17262)+1,2))/30,"")))</f>
        <v/>
      </c>
      <c r="G17262" s="12">
        <f>IF($E17262="","",IF(WEEKDAY($E17262,2)&lt;6,1,0))</f>
        <v/>
      </c>
      <c r="H17262" s="12">
        <f>IF(OR($E17262="",$F17262=""),"",IF(AND($G17262=1,$F17262&gt;='Working Hours'!$C$8,$F17262&lt;'Working Hours'!$C$9),1,0))</f>
        <v/>
      </c>
    </row>
    <row r="17263">
      <c r="A17263" s="11" t="n"/>
      <c r="B17263" s="11" t="n"/>
      <c r="C17263" s="11" t="n"/>
      <c r="E17263" s="12">
        <f>IF($A17263="","",IF(ISNUMBER($A17263),$A17263,IFERROR(DATEVALUE($A17263),"")))</f>
        <v/>
      </c>
      <c r="F17263" s="12">
        <f>IF($B17263="","",IF(ISNUMBER($B17263),HOUR($B17263)*2+MINUTE($B17263)/30,IFERROR(VALUE(LEFT($B17263,FIND(":",$B17263)-1))*2+VALUE(MID($B17263,FIND(":",$B17263)+1,2))/30,"")))</f>
        <v/>
      </c>
      <c r="G17263" s="12">
        <f>IF($E17263="","",IF(WEEKDAY($E17263,2)&lt;6,1,0))</f>
        <v/>
      </c>
      <c r="H17263" s="12">
        <f>IF(OR($E17263="",$F17263=""),"",IF(AND($G17263=1,$F17263&gt;='Working Hours'!$C$8,$F17263&lt;'Working Hours'!$C$9),1,0))</f>
        <v/>
      </c>
    </row>
    <row r="17264">
      <c r="A17264" s="11" t="n"/>
      <c r="B17264" s="11" t="n"/>
      <c r="C17264" s="11" t="n"/>
      <c r="E17264" s="12">
        <f>IF($A17264="","",IF(ISNUMBER($A17264),$A17264,IFERROR(DATEVALUE($A17264),"")))</f>
        <v/>
      </c>
      <c r="F17264" s="12">
        <f>IF($B17264="","",IF(ISNUMBER($B17264),HOUR($B17264)*2+MINUTE($B17264)/30,IFERROR(VALUE(LEFT($B17264,FIND(":",$B17264)-1))*2+VALUE(MID($B17264,FIND(":",$B17264)+1,2))/30,"")))</f>
        <v/>
      </c>
      <c r="G17264" s="12">
        <f>IF($E17264="","",IF(WEEKDAY($E17264,2)&lt;6,1,0))</f>
        <v/>
      </c>
      <c r="H17264" s="12">
        <f>IF(OR($E17264="",$F17264=""),"",IF(AND($G17264=1,$F17264&gt;='Working Hours'!$C$8,$F17264&lt;'Working Hours'!$C$9),1,0))</f>
        <v/>
      </c>
    </row>
    <row r="17265">
      <c r="A17265" s="11" t="n"/>
      <c r="B17265" s="11" t="n"/>
      <c r="C17265" s="11" t="n"/>
      <c r="E17265" s="12">
        <f>IF($A17265="","",IF(ISNUMBER($A17265),$A17265,IFERROR(DATEVALUE($A17265),"")))</f>
        <v/>
      </c>
      <c r="F17265" s="12">
        <f>IF($B17265="","",IF(ISNUMBER($B17265),HOUR($B17265)*2+MINUTE($B17265)/30,IFERROR(VALUE(LEFT($B17265,FIND(":",$B17265)-1))*2+VALUE(MID($B17265,FIND(":",$B17265)+1,2))/30,"")))</f>
        <v/>
      </c>
      <c r="G17265" s="12">
        <f>IF($E17265="","",IF(WEEKDAY($E17265,2)&lt;6,1,0))</f>
        <v/>
      </c>
      <c r="H17265" s="12">
        <f>IF(OR($E17265="",$F17265=""),"",IF(AND($G17265=1,$F17265&gt;='Working Hours'!$C$8,$F17265&lt;'Working Hours'!$C$9),1,0))</f>
        <v/>
      </c>
    </row>
    <row r="17266">
      <c r="A17266" s="11" t="n"/>
      <c r="B17266" s="11" t="n"/>
      <c r="C17266" s="11" t="n"/>
      <c r="E17266" s="12">
        <f>IF($A17266="","",IF(ISNUMBER($A17266),$A17266,IFERROR(DATEVALUE($A17266),"")))</f>
        <v/>
      </c>
      <c r="F17266" s="12">
        <f>IF($B17266="","",IF(ISNUMBER($B17266),HOUR($B17266)*2+MINUTE($B17266)/30,IFERROR(VALUE(LEFT($B17266,FIND(":",$B17266)-1))*2+VALUE(MID($B17266,FIND(":",$B17266)+1,2))/30,"")))</f>
        <v/>
      </c>
      <c r="G17266" s="12">
        <f>IF($E17266="","",IF(WEEKDAY($E17266,2)&lt;6,1,0))</f>
        <v/>
      </c>
      <c r="H17266" s="12">
        <f>IF(OR($E17266="",$F17266=""),"",IF(AND($G17266=1,$F17266&gt;='Working Hours'!$C$8,$F17266&lt;'Working Hours'!$C$9),1,0))</f>
        <v/>
      </c>
    </row>
    <row r="17267">
      <c r="A17267" s="11" t="n"/>
      <c r="B17267" s="11" t="n"/>
      <c r="C17267" s="11" t="n"/>
      <c r="E17267" s="12">
        <f>IF($A17267="","",IF(ISNUMBER($A17267),$A17267,IFERROR(DATEVALUE($A17267),"")))</f>
        <v/>
      </c>
      <c r="F17267" s="12">
        <f>IF($B17267="","",IF(ISNUMBER($B17267),HOUR($B17267)*2+MINUTE($B17267)/30,IFERROR(VALUE(LEFT($B17267,FIND(":",$B17267)-1))*2+VALUE(MID($B17267,FIND(":",$B17267)+1,2))/30,"")))</f>
        <v/>
      </c>
      <c r="G17267" s="12">
        <f>IF($E17267="","",IF(WEEKDAY($E17267,2)&lt;6,1,0))</f>
        <v/>
      </c>
      <c r="H17267" s="12">
        <f>IF(OR($E17267="",$F17267=""),"",IF(AND($G17267=1,$F17267&gt;='Working Hours'!$C$8,$F17267&lt;'Working Hours'!$C$9),1,0))</f>
        <v/>
      </c>
    </row>
    <row r="17268">
      <c r="A17268" s="11" t="n"/>
      <c r="B17268" s="11" t="n"/>
      <c r="C17268" s="11" t="n"/>
      <c r="E17268" s="12">
        <f>IF($A17268="","",IF(ISNUMBER($A17268),$A17268,IFERROR(DATEVALUE($A17268),"")))</f>
        <v/>
      </c>
      <c r="F17268" s="12">
        <f>IF($B17268="","",IF(ISNUMBER($B17268),HOUR($B17268)*2+MINUTE($B17268)/30,IFERROR(VALUE(LEFT($B17268,FIND(":",$B17268)-1))*2+VALUE(MID($B17268,FIND(":",$B17268)+1,2))/30,"")))</f>
        <v/>
      </c>
      <c r="G17268" s="12">
        <f>IF($E17268="","",IF(WEEKDAY($E17268,2)&lt;6,1,0))</f>
        <v/>
      </c>
      <c r="H17268" s="12">
        <f>IF(OR($E17268="",$F17268=""),"",IF(AND($G17268=1,$F17268&gt;='Working Hours'!$C$8,$F17268&lt;'Working Hours'!$C$9),1,0))</f>
        <v/>
      </c>
    </row>
    <row r="17269">
      <c r="A17269" s="11" t="n"/>
      <c r="B17269" s="11" t="n"/>
      <c r="C17269" s="11" t="n"/>
      <c r="E17269" s="12">
        <f>IF($A17269="","",IF(ISNUMBER($A17269),$A17269,IFERROR(DATEVALUE($A17269),"")))</f>
        <v/>
      </c>
      <c r="F17269" s="12">
        <f>IF($B17269="","",IF(ISNUMBER($B17269),HOUR($B17269)*2+MINUTE($B17269)/30,IFERROR(VALUE(LEFT($B17269,FIND(":",$B17269)-1))*2+VALUE(MID($B17269,FIND(":",$B17269)+1,2))/30,"")))</f>
        <v/>
      </c>
      <c r="G17269" s="12">
        <f>IF($E17269="","",IF(WEEKDAY($E17269,2)&lt;6,1,0))</f>
        <v/>
      </c>
      <c r="H17269" s="12">
        <f>IF(OR($E17269="",$F17269=""),"",IF(AND($G17269=1,$F17269&gt;='Working Hours'!$C$8,$F17269&lt;'Working Hours'!$C$9),1,0))</f>
        <v/>
      </c>
    </row>
    <row r="17270">
      <c r="A17270" s="11" t="n"/>
      <c r="B17270" s="11" t="n"/>
      <c r="C17270" s="11" t="n"/>
      <c r="E17270" s="12">
        <f>IF($A17270="","",IF(ISNUMBER($A17270),$A17270,IFERROR(DATEVALUE($A17270),"")))</f>
        <v/>
      </c>
      <c r="F17270" s="12">
        <f>IF($B17270="","",IF(ISNUMBER($B17270),HOUR($B17270)*2+MINUTE($B17270)/30,IFERROR(VALUE(LEFT($B17270,FIND(":",$B17270)-1))*2+VALUE(MID($B17270,FIND(":",$B17270)+1,2))/30,"")))</f>
        <v/>
      </c>
      <c r="G17270" s="12">
        <f>IF($E17270="","",IF(WEEKDAY($E17270,2)&lt;6,1,0))</f>
        <v/>
      </c>
      <c r="H17270" s="12">
        <f>IF(OR($E17270="",$F17270=""),"",IF(AND($G17270=1,$F17270&gt;='Working Hours'!$C$8,$F17270&lt;'Working Hours'!$C$9),1,0))</f>
        <v/>
      </c>
    </row>
    <row r="17271">
      <c r="A17271" s="11" t="n"/>
      <c r="B17271" s="11" t="n"/>
      <c r="C17271" s="11" t="n"/>
      <c r="E17271" s="12">
        <f>IF($A17271="","",IF(ISNUMBER($A17271),$A17271,IFERROR(DATEVALUE($A17271),"")))</f>
        <v/>
      </c>
      <c r="F17271" s="12">
        <f>IF($B17271="","",IF(ISNUMBER($B17271),HOUR($B17271)*2+MINUTE($B17271)/30,IFERROR(VALUE(LEFT($B17271,FIND(":",$B17271)-1))*2+VALUE(MID($B17271,FIND(":",$B17271)+1,2))/30,"")))</f>
        <v/>
      </c>
      <c r="G17271" s="12">
        <f>IF($E17271="","",IF(WEEKDAY($E17271,2)&lt;6,1,0))</f>
        <v/>
      </c>
      <c r="H17271" s="12">
        <f>IF(OR($E17271="",$F17271=""),"",IF(AND($G17271=1,$F17271&gt;='Working Hours'!$C$8,$F17271&lt;'Working Hours'!$C$9),1,0))</f>
        <v/>
      </c>
    </row>
    <row r="17272">
      <c r="A17272" s="11" t="n"/>
      <c r="B17272" s="11" t="n"/>
      <c r="C17272" s="11" t="n"/>
      <c r="E17272" s="12">
        <f>IF($A17272="","",IF(ISNUMBER($A17272),$A17272,IFERROR(DATEVALUE($A17272),"")))</f>
        <v/>
      </c>
      <c r="F17272" s="12">
        <f>IF($B17272="","",IF(ISNUMBER($B17272),HOUR($B17272)*2+MINUTE($B17272)/30,IFERROR(VALUE(LEFT($B17272,FIND(":",$B17272)-1))*2+VALUE(MID($B17272,FIND(":",$B17272)+1,2))/30,"")))</f>
        <v/>
      </c>
      <c r="G17272" s="12">
        <f>IF($E17272="","",IF(WEEKDAY($E17272,2)&lt;6,1,0))</f>
        <v/>
      </c>
      <c r="H17272" s="12">
        <f>IF(OR($E17272="",$F17272=""),"",IF(AND($G17272=1,$F17272&gt;='Working Hours'!$C$8,$F17272&lt;'Working Hours'!$C$9),1,0))</f>
        <v/>
      </c>
    </row>
    <row r="17273">
      <c r="A17273" s="11" t="n"/>
      <c r="B17273" s="11" t="n"/>
      <c r="C17273" s="11" t="n"/>
      <c r="E17273" s="12">
        <f>IF($A17273="","",IF(ISNUMBER($A17273),$A17273,IFERROR(DATEVALUE($A17273),"")))</f>
        <v/>
      </c>
      <c r="F17273" s="12">
        <f>IF($B17273="","",IF(ISNUMBER($B17273),HOUR($B17273)*2+MINUTE($B17273)/30,IFERROR(VALUE(LEFT($B17273,FIND(":",$B17273)-1))*2+VALUE(MID($B17273,FIND(":",$B17273)+1,2))/30,"")))</f>
        <v/>
      </c>
      <c r="G17273" s="12">
        <f>IF($E17273="","",IF(WEEKDAY($E17273,2)&lt;6,1,0))</f>
        <v/>
      </c>
      <c r="H17273" s="12">
        <f>IF(OR($E17273="",$F17273=""),"",IF(AND($G17273=1,$F17273&gt;='Working Hours'!$C$8,$F17273&lt;'Working Hours'!$C$9),1,0))</f>
        <v/>
      </c>
    </row>
    <row r="17274">
      <c r="A17274" s="11" t="n"/>
      <c r="B17274" s="11" t="n"/>
      <c r="C17274" s="11" t="n"/>
      <c r="E17274" s="12">
        <f>IF($A17274="","",IF(ISNUMBER($A17274),$A17274,IFERROR(DATEVALUE($A17274),"")))</f>
        <v/>
      </c>
      <c r="F17274" s="12">
        <f>IF($B17274="","",IF(ISNUMBER($B17274),HOUR($B17274)*2+MINUTE($B17274)/30,IFERROR(VALUE(LEFT($B17274,FIND(":",$B17274)-1))*2+VALUE(MID($B17274,FIND(":",$B17274)+1,2))/30,"")))</f>
        <v/>
      </c>
      <c r="G17274" s="12">
        <f>IF($E17274="","",IF(WEEKDAY($E17274,2)&lt;6,1,0))</f>
        <v/>
      </c>
      <c r="H17274" s="12">
        <f>IF(OR($E17274="",$F17274=""),"",IF(AND($G17274=1,$F17274&gt;='Working Hours'!$C$8,$F17274&lt;'Working Hours'!$C$9),1,0))</f>
        <v/>
      </c>
    </row>
    <row r="17275">
      <c r="A17275" s="11" t="n"/>
      <c r="B17275" s="11" t="n"/>
      <c r="C17275" s="11" t="n"/>
      <c r="E17275" s="12">
        <f>IF($A17275="","",IF(ISNUMBER($A17275),$A17275,IFERROR(DATEVALUE($A17275),"")))</f>
        <v/>
      </c>
      <c r="F17275" s="12">
        <f>IF($B17275="","",IF(ISNUMBER($B17275),HOUR($B17275)*2+MINUTE($B17275)/30,IFERROR(VALUE(LEFT($B17275,FIND(":",$B17275)-1))*2+VALUE(MID($B17275,FIND(":",$B17275)+1,2))/30,"")))</f>
        <v/>
      </c>
      <c r="G17275" s="12">
        <f>IF($E17275="","",IF(WEEKDAY($E17275,2)&lt;6,1,0))</f>
        <v/>
      </c>
      <c r="H17275" s="12">
        <f>IF(OR($E17275="",$F17275=""),"",IF(AND($G17275=1,$F17275&gt;='Working Hours'!$C$8,$F17275&lt;'Working Hours'!$C$9),1,0))</f>
        <v/>
      </c>
    </row>
    <row r="17276">
      <c r="A17276" s="11" t="n"/>
      <c r="B17276" s="11" t="n"/>
      <c r="C17276" s="11" t="n"/>
      <c r="E17276" s="12">
        <f>IF($A17276="","",IF(ISNUMBER($A17276),$A17276,IFERROR(DATEVALUE($A17276),"")))</f>
        <v/>
      </c>
      <c r="F17276" s="12">
        <f>IF($B17276="","",IF(ISNUMBER($B17276),HOUR($B17276)*2+MINUTE($B17276)/30,IFERROR(VALUE(LEFT($B17276,FIND(":",$B17276)-1))*2+VALUE(MID($B17276,FIND(":",$B17276)+1,2))/30,"")))</f>
        <v/>
      </c>
      <c r="G17276" s="12">
        <f>IF($E17276="","",IF(WEEKDAY($E17276,2)&lt;6,1,0))</f>
        <v/>
      </c>
      <c r="H17276" s="12">
        <f>IF(OR($E17276="",$F17276=""),"",IF(AND($G17276=1,$F17276&gt;='Working Hours'!$C$8,$F17276&lt;'Working Hours'!$C$9),1,0))</f>
        <v/>
      </c>
    </row>
    <row r="17277">
      <c r="A17277" s="11" t="n"/>
      <c r="B17277" s="11" t="n"/>
      <c r="C17277" s="11" t="n"/>
      <c r="E17277" s="12">
        <f>IF($A17277="","",IF(ISNUMBER($A17277),$A17277,IFERROR(DATEVALUE($A17277),"")))</f>
        <v/>
      </c>
      <c r="F17277" s="12">
        <f>IF($B17277="","",IF(ISNUMBER($B17277),HOUR($B17277)*2+MINUTE($B17277)/30,IFERROR(VALUE(LEFT($B17277,FIND(":",$B17277)-1))*2+VALUE(MID($B17277,FIND(":",$B17277)+1,2))/30,"")))</f>
        <v/>
      </c>
      <c r="G17277" s="12">
        <f>IF($E17277="","",IF(WEEKDAY($E17277,2)&lt;6,1,0))</f>
        <v/>
      </c>
      <c r="H17277" s="12">
        <f>IF(OR($E17277="",$F17277=""),"",IF(AND($G17277=1,$F17277&gt;='Working Hours'!$C$8,$F17277&lt;'Working Hours'!$C$9),1,0))</f>
        <v/>
      </c>
    </row>
    <row r="17278">
      <c r="A17278" s="11" t="n"/>
      <c r="B17278" s="11" t="n"/>
      <c r="C17278" s="11" t="n"/>
      <c r="E17278" s="12">
        <f>IF($A17278="","",IF(ISNUMBER($A17278),$A17278,IFERROR(DATEVALUE($A17278),"")))</f>
        <v/>
      </c>
      <c r="F17278" s="12">
        <f>IF($B17278="","",IF(ISNUMBER($B17278),HOUR($B17278)*2+MINUTE($B17278)/30,IFERROR(VALUE(LEFT($B17278,FIND(":",$B17278)-1))*2+VALUE(MID($B17278,FIND(":",$B17278)+1,2))/30,"")))</f>
        <v/>
      </c>
      <c r="G17278" s="12">
        <f>IF($E17278="","",IF(WEEKDAY($E17278,2)&lt;6,1,0))</f>
        <v/>
      </c>
      <c r="H17278" s="12">
        <f>IF(OR($E17278="",$F17278=""),"",IF(AND($G17278=1,$F17278&gt;='Working Hours'!$C$8,$F17278&lt;'Working Hours'!$C$9),1,0))</f>
        <v/>
      </c>
    </row>
    <row r="17279">
      <c r="A17279" s="11" t="n"/>
      <c r="B17279" s="11" t="n"/>
      <c r="C17279" s="11" t="n"/>
      <c r="E17279" s="12">
        <f>IF($A17279="","",IF(ISNUMBER($A17279),$A17279,IFERROR(DATEVALUE($A17279),"")))</f>
        <v/>
      </c>
      <c r="F17279" s="12">
        <f>IF($B17279="","",IF(ISNUMBER($B17279),HOUR($B17279)*2+MINUTE($B17279)/30,IFERROR(VALUE(LEFT($B17279,FIND(":",$B17279)-1))*2+VALUE(MID($B17279,FIND(":",$B17279)+1,2))/30,"")))</f>
        <v/>
      </c>
      <c r="G17279" s="12">
        <f>IF($E17279="","",IF(WEEKDAY($E17279,2)&lt;6,1,0))</f>
        <v/>
      </c>
      <c r="H17279" s="12">
        <f>IF(OR($E17279="",$F17279=""),"",IF(AND($G17279=1,$F17279&gt;='Working Hours'!$C$8,$F17279&lt;'Working Hours'!$C$9),1,0))</f>
        <v/>
      </c>
    </row>
    <row r="17280">
      <c r="A17280" s="11" t="n"/>
      <c r="B17280" s="11" t="n"/>
      <c r="C17280" s="11" t="n"/>
      <c r="E17280" s="12">
        <f>IF($A17280="","",IF(ISNUMBER($A17280),$A17280,IFERROR(DATEVALUE($A17280),"")))</f>
        <v/>
      </c>
      <c r="F17280" s="12">
        <f>IF($B17280="","",IF(ISNUMBER($B17280),HOUR($B17280)*2+MINUTE($B17280)/30,IFERROR(VALUE(LEFT($B17280,FIND(":",$B17280)-1))*2+VALUE(MID($B17280,FIND(":",$B17280)+1,2))/30,"")))</f>
        <v/>
      </c>
      <c r="G17280" s="12">
        <f>IF($E17280="","",IF(WEEKDAY($E17280,2)&lt;6,1,0))</f>
        <v/>
      </c>
      <c r="H17280" s="12">
        <f>IF(OR($E17280="",$F17280=""),"",IF(AND($G17280=1,$F17280&gt;='Working Hours'!$C$8,$F17280&lt;'Working Hours'!$C$9),1,0))</f>
        <v/>
      </c>
    </row>
    <row r="17281">
      <c r="A17281" s="11" t="n"/>
      <c r="B17281" s="11" t="n"/>
      <c r="C17281" s="11" t="n"/>
      <c r="E17281" s="12">
        <f>IF($A17281="","",IF(ISNUMBER($A17281),$A17281,IFERROR(DATEVALUE($A17281),"")))</f>
        <v/>
      </c>
      <c r="F17281" s="12">
        <f>IF($B17281="","",IF(ISNUMBER($B17281),HOUR($B17281)*2+MINUTE($B17281)/30,IFERROR(VALUE(LEFT($B17281,FIND(":",$B17281)-1))*2+VALUE(MID($B17281,FIND(":",$B17281)+1,2))/30,"")))</f>
        <v/>
      </c>
      <c r="G17281" s="12">
        <f>IF($E17281="","",IF(WEEKDAY($E17281,2)&lt;6,1,0))</f>
        <v/>
      </c>
      <c r="H17281" s="12">
        <f>IF(OR($E17281="",$F17281=""),"",IF(AND($G17281=1,$F17281&gt;='Working Hours'!$C$8,$F17281&lt;'Working Hours'!$C$9),1,0))</f>
        <v/>
      </c>
    </row>
    <row r="17282">
      <c r="A17282" s="11" t="n"/>
      <c r="B17282" s="11" t="n"/>
      <c r="C17282" s="11" t="n"/>
      <c r="E17282" s="12">
        <f>IF($A17282="","",IF(ISNUMBER($A17282),$A17282,IFERROR(DATEVALUE($A17282),"")))</f>
        <v/>
      </c>
      <c r="F17282" s="12">
        <f>IF($B17282="","",IF(ISNUMBER($B17282),HOUR($B17282)*2+MINUTE($B17282)/30,IFERROR(VALUE(LEFT($B17282,FIND(":",$B17282)-1))*2+VALUE(MID($B17282,FIND(":",$B17282)+1,2))/30,"")))</f>
        <v/>
      </c>
      <c r="G17282" s="12">
        <f>IF($E17282="","",IF(WEEKDAY($E17282,2)&lt;6,1,0))</f>
        <v/>
      </c>
      <c r="H17282" s="12">
        <f>IF(OR($E17282="",$F17282=""),"",IF(AND($G17282=1,$F17282&gt;='Working Hours'!$C$8,$F17282&lt;'Working Hours'!$C$9),1,0))</f>
        <v/>
      </c>
    </row>
    <row r="17283">
      <c r="A17283" s="11" t="n"/>
      <c r="B17283" s="11" t="n"/>
      <c r="C17283" s="11" t="n"/>
      <c r="E17283" s="12">
        <f>IF($A17283="","",IF(ISNUMBER($A17283),$A17283,IFERROR(DATEVALUE($A17283),"")))</f>
        <v/>
      </c>
      <c r="F17283" s="12">
        <f>IF($B17283="","",IF(ISNUMBER($B17283),HOUR($B17283)*2+MINUTE($B17283)/30,IFERROR(VALUE(LEFT($B17283,FIND(":",$B17283)-1))*2+VALUE(MID($B17283,FIND(":",$B17283)+1,2))/30,"")))</f>
        <v/>
      </c>
      <c r="G17283" s="12">
        <f>IF($E17283="","",IF(WEEKDAY($E17283,2)&lt;6,1,0))</f>
        <v/>
      </c>
      <c r="H17283" s="12">
        <f>IF(OR($E17283="",$F17283=""),"",IF(AND($G17283=1,$F17283&gt;='Working Hours'!$C$8,$F17283&lt;'Working Hours'!$C$9),1,0))</f>
        <v/>
      </c>
    </row>
    <row r="17284">
      <c r="A17284" s="11" t="n"/>
      <c r="B17284" s="11" t="n"/>
      <c r="C17284" s="11" t="n"/>
      <c r="E17284" s="12">
        <f>IF($A17284="","",IF(ISNUMBER($A17284),$A17284,IFERROR(DATEVALUE($A17284),"")))</f>
        <v/>
      </c>
      <c r="F17284" s="12">
        <f>IF($B17284="","",IF(ISNUMBER($B17284),HOUR($B17284)*2+MINUTE($B17284)/30,IFERROR(VALUE(LEFT($B17284,FIND(":",$B17284)-1))*2+VALUE(MID($B17284,FIND(":",$B17284)+1,2))/30,"")))</f>
        <v/>
      </c>
      <c r="G17284" s="12">
        <f>IF($E17284="","",IF(WEEKDAY($E17284,2)&lt;6,1,0))</f>
        <v/>
      </c>
      <c r="H17284" s="12">
        <f>IF(OR($E17284="",$F17284=""),"",IF(AND($G17284=1,$F17284&gt;='Working Hours'!$C$8,$F17284&lt;'Working Hours'!$C$9),1,0))</f>
        <v/>
      </c>
    </row>
    <row r="17285">
      <c r="A17285" s="11" t="n"/>
      <c r="B17285" s="11" t="n"/>
      <c r="C17285" s="11" t="n"/>
      <c r="E17285" s="12">
        <f>IF($A17285="","",IF(ISNUMBER($A17285),$A17285,IFERROR(DATEVALUE($A17285),"")))</f>
        <v/>
      </c>
      <c r="F17285" s="12">
        <f>IF($B17285="","",IF(ISNUMBER($B17285),HOUR($B17285)*2+MINUTE($B17285)/30,IFERROR(VALUE(LEFT($B17285,FIND(":",$B17285)-1))*2+VALUE(MID($B17285,FIND(":",$B17285)+1,2))/30,"")))</f>
        <v/>
      </c>
      <c r="G17285" s="12">
        <f>IF($E17285="","",IF(WEEKDAY($E17285,2)&lt;6,1,0))</f>
        <v/>
      </c>
      <c r="H17285" s="12">
        <f>IF(OR($E17285="",$F17285=""),"",IF(AND($G17285=1,$F17285&gt;='Working Hours'!$C$8,$F17285&lt;'Working Hours'!$C$9),1,0))</f>
        <v/>
      </c>
    </row>
    <row r="17286">
      <c r="A17286" s="11" t="n"/>
      <c r="B17286" s="11" t="n"/>
      <c r="C17286" s="11" t="n"/>
      <c r="E17286" s="12">
        <f>IF($A17286="","",IF(ISNUMBER($A17286),$A17286,IFERROR(DATEVALUE($A17286),"")))</f>
        <v/>
      </c>
      <c r="F17286" s="12">
        <f>IF($B17286="","",IF(ISNUMBER($B17286),HOUR($B17286)*2+MINUTE($B17286)/30,IFERROR(VALUE(LEFT($B17286,FIND(":",$B17286)-1))*2+VALUE(MID($B17286,FIND(":",$B17286)+1,2))/30,"")))</f>
        <v/>
      </c>
      <c r="G17286" s="12">
        <f>IF($E17286="","",IF(WEEKDAY($E17286,2)&lt;6,1,0))</f>
        <v/>
      </c>
      <c r="H17286" s="12">
        <f>IF(OR($E17286="",$F17286=""),"",IF(AND($G17286=1,$F17286&gt;='Working Hours'!$C$8,$F17286&lt;'Working Hours'!$C$9),1,0))</f>
        <v/>
      </c>
    </row>
    <row r="17287">
      <c r="A17287" s="11" t="n"/>
      <c r="B17287" s="11" t="n"/>
      <c r="C17287" s="11" t="n"/>
      <c r="E17287" s="12">
        <f>IF($A17287="","",IF(ISNUMBER($A17287),$A17287,IFERROR(DATEVALUE($A17287),"")))</f>
        <v/>
      </c>
      <c r="F17287" s="12">
        <f>IF($B17287="","",IF(ISNUMBER($B17287),HOUR($B17287)*2+MINUTE($B17287)/30,IFERROR(VALUE(LEFT($B17287,FIND(":",$B17287)-1))*2+VALUE(MID($B17287,FIND(":",$B17287)+1,2))/30,"")))</f>
        <v/>
      </c>
      <c r="G17287" s="12">
        <f>IF($E17287="","",IF(WEEKDAY($E17287,2)&lt;6,1,0))</f>
        <v/>
      </c>
      <c r="H17287" s="12">
        <f>IF(OR($E17287="",$F17287=""),"",IF(AND($G17287=1,$F17287&gt;='Working Hours'!$C$8,$F17287&lt;'Working Hours'!$C$9),1,0))</f>
        <v/>
      </c>
    </row>
    <row r="17288">
      <c r="A17288" s="11" t="n"/>
      <c r="B17288" s="11" t="n"/>
      <c r="C17288" s="11" t="n"/>
      <c r="E17288" s="12">
        <f>IF($A17288="","",IF(ISNUMBER($A17288),$A17288,IFERROR(DATEVALUE($A17288),"")))</f>
        <v/>
      </c>
      <c r="F17288" s="12">
        <f>IF($B17288="","",IF(ISNUMBER($B17288),HOUR($B17288)*2+MINUTE($B17288)/30,IFERROR(VALUE(LEFT($B17288,FIND(":",$B17288)-1))*2+VALUE(MID($B17288,FIND(":",$B17288)+1,2))/30,"")))</f>
        <v/>
      </c>
      <c r="G17288" s="12">
        <f>IF($E17288="","",IF(WEEKDAY($E17288,2)&lt;6,1,0))</f>
        <v/>
      </c>
      <c r="H17288" s="12">
        <f>IF(OR($E17288="",$F17288=""),"",IF(AND($G17288=1,$F17288&gt;='Working Hours'!$C$8,$F17288&lt;'Working Hours'!$C$9),1,0))</f>
        <v/>
      </c>
    </row>
    <row r="17289">
      <c r="A17289" s="11" t="n"/>
      <c r="B17289" s="11" t="n"/>
      <c r="C17289" s="11" t="n"/>
      <c r="E17289" s="12">
        <f>IF($A17289="","",IF(ISNUMBER($A17289),$A17289,IFERROR(DATEVALUE($A17289),"")))</f>
        <v/>
      </c>
      <c r="F17289" s="12">
        <f>IF($B17289="","",IF(ISNUMBER($B17289),HOUR($B17289)*2+MINUTE($B17289)/30,IFERROR(VALUE(LEFT($B17289,FIND(":",$B17289)-1))*2+VALUE(MID($B17289,FIND(":",$B17289)+1,2))/30,"")))</f>
        <v/>
      </c>
      <c r="G17289" s="12">
        <f>IF($E17289="","",IF(WEEKDAY($E17289,2)&lt;6,1,0))</f>
        <v/>
      </c>
      <c r="H17289" s="12">
        <f>IF(OR($E17289="",$F17289=""),"",IF(AND($G17289=1,$F17289&gt;='Working Hours'!$C$8,$F17289&lt;'Working Hours'!$C$9),1,0))</f>
        <v/>
      </c>
    </row>
    <row r="17290">
      <c r="A17290" s="11" t="n"/>
      <c r="B17290" s="11" t="n"/>
      <c r="C17290" s="11" t="n"/>
      <c r="E17290" s="12">
        <f>IF($A17290="","",IF(ISNUMBER($A17290),$A17290,IFERROR(DATEVALUE($A17290),"")))</f>
        <v/>
      </c>
      <c r="F17290" s="12">
        <f>IF($B17290="","",IF(ISNUMBER($B17290),HOUR($B17290)*2+MINUTE($B17290)/30,IFERROR(VALUE(LEFT($B17290,FIND(":",$B17290)-1))*2+VALUE(MID($B17290,FIND(":",$B17290)+1,2))/30,"")))</f>
        <v/>
      </c>
      <c r="G17290" s="12">
        <f>IF($E17290="","",IF(WEEKDAY($E17290,2)&lt;6,1,0))</f>
        <v/>
      </c>
      <c r="H17290" s="12">
        <f>IF(OR($E17290="",$F17290=""),"",IF(AND($G17290=1,$F17290&gt;='Working Hours'!$C$8,$F17290&lt;'Working Hours'!$C$9),1,0))</f>
        <v/>
      </c>
    </row>
    <row r="17291">
      <c r="A17291" s="11" t="n"/>
      <c r="B17291" s="11" t="n"/>
      <c r="C17291" s="11" t="n"/>
      <c r="E17291" s="12">
        <f>IF($A17291="","",IF(ISNUMBER($A17291),$A17291,IFERROR(DATEVALUE($A17291),"")))</f>
        <v/>
      </c>
      <c r="F17291" s="12">
        <f>IF($B17291="","",IF(ISNUMBER($B17291),HOUR($B17291)*2+MINUTE($B17291)/30,IFERROR(VALUE(LEFT($B17291,FIND(":",$B17291)-1))*2+VALUE(MID($B17291,FIND(":",$B17291)+1,2))/30,"")))</f>
        <v/>
      </c>
      <c r="G17291" s="12">
        <f>IF($E17291="","",IF(WEEKDAY($E17291,2)&lt;6,1,0))</f>
        <v/>
      </c>
      <c r="H17291" s="12">
        <f>IF(OR($E17291="",$F17291=""),"",IF(AND($G17291=1,$F17291&gt;='Working Hours'!$C$8,$F17291&lt;'Working Hours'!$C$9),1,0))</f>
        <v/>
      </c>
    </row>
    <row r="17292">
      <c r="A17292" s="11" t="n"/>
      <c r="B17292" s="11" t="n"/>
      <c r="C17292" s="11" t="n"/>
      <c r="E17292" s="12">
        <f>IF($A17292="","",IF(ISNUMBER($A17292),$A17292,IFERROR(DATEVALUE($A17292),"")))</f>
        <v/>
      </c>
      <c r="F17292" s="12">
        <f>IF($B17292="","",IF(ISNUMBER($B17292),HOUR($B17292)*2+MINUTE($B17292)/30,IFERROR(VALUE(LEFT($B17292,FIND(":",$B17292)-1))*2+VALUE(MID($B17292,FIND(":",$B17292)+1,2))/30,"")))</f>
        <v/>
      </c>
      <c r="G17292" s="12">
        <f>IF($E17292="","",IF(WEEKDAY($E17292,2)&lt;6,1,0))</f>
        <v/>
      </c>
      <c r="H17292" s="12">
        <f>IF(OR($E17292="",$F17292=""),"",IF(AND($G17292=1,$F17292&gt;='Working Hours'!$C$8,$F17292&lt;'Working Hours'!$C$9),1,0))</f>
        <v/>
      </c>
    </row>
    <row r="17293">
      <c r="A17293" s="11" t="n"/>
      <c r="B17293" s="11" t="n"/>
      <c r="C17293" s="11" t="n"/>
      <c r="E17293" s="12">
        <f>IF($A17293="","",IF(ISNUMBER($A17293),$A17293,IFERROR(DATEVALUE($A17293),"")))</f>
        <v/>
      </c>
      <c r="F17293" s="12">
        <f>IF($B17293="","",IF(ISNUMBER($B17293),HOUR($B17293)*2+MINUTE($B17293)/30,IFERROR(VALUE(LEFT($B17293,FIND(":",$B17293)-1))*2+VALUE(MID($B17293,FIND(":",$B17293)+1,2))/30,"")))</f>
        <v/>
      </c>
      <c r="G17293" s="12">
        <f>IF($E17293="","",IF(WEEKDAY($E17293,2)&lt;6,1,0))</f>
        <v/>
      </c>
      <c r="H17293" s="12">
        <f>IF(OR($E17293="",$F17293=""),"",IF(AND($G17293=1,$F17293&gt;='Working Hours'!$C$8,$F17293&lt;'Working Hours'!$C$9),1,0))</f>
        <v/>
      </c>
    </row>
    <row r="17294">
      <c r="A17294" s="11" t="n"/>
      <c r="B17294" s="11" t="n"/>
      <c r="C17294" s="11" t="n"/>
      <c r="E17294" s="12">
        <f>IF($A17294="","",IF(ISNUMBER($A17294),$A17294,IFERROR(DATEVALUE($A17294),"")))</f>
        <v/>
      </c>
      <c r="F17294" s="12">
        <f>IF($B17294="","",IF(ISNUMBER($B17294),HOUR($B17294)*2+MINUTE($B17294)/30,IFERROR(VALUE(LEFT($B17294,FIND(":",$B17294)-1))*2+VALUE(MID($B17294,FIND(":",$B17294)+1,2))/30,"")))</f>
        <v/>
      </c>
      <c r="G17294" s="12">
        <f>IF($E17294="","",IF(WEEKDAY($E17294,2)&lt;6,1,0))</f>
        <v/>
      </c>
      <c r="H17294" s="12">
        <f>IF(OR($E17294="",$F17294=""),"",IF(AND($G17294=1,$F17294&gt;='Working Hours'!$C$8,$F17294&lt;'Working Hours'!$C$9),1,0))</f>
        <v/>
      </c>
    </row>
    <row r="17295">
      <c r="A17295" s="11" t="n"/>
      <c r="B17295" s="11" t="n"/>
      <c r="C17295" s="11" t="n"/>
      <c r="E17295" s="12">
        <f>IF($A17295="","",IF(ISNUMBER($A17295),$A17295,IFERROR(DATEVALUE($A17295),"")))</f>
        <v/>
      </c>
      <c r="F17295" s="12">
        <f>IF($B17295="","",IF(ISNUMBER($B17295),HOUR($B17295)*2+MINUTE($B17295)/30,IFERROR(VALUE(LEFT($B17295,FIND(":",$B17295)-1))*2+VALUE(MID($B17295,FIND(":",$B17295)+1,2))/30,"")))</f>
        <v/>
      </c>
      <c r="G17295" s="12">
        <f>IF($E17295="","",IF(WEEKDAY($E17295,2)&lt;6,1,0))</f>
        <v/>
      </c>
      <c r="H17295" s="12">
        <f>IF(OR($E17295="",$F17295=""),"",IF(AND($G17295=1,$F17295&gt;='Working Hours'!$C$8,$F17295&lt;'Working Hours'!$C$9),1,0))</f>
        <v/>
      </c>
    </row>
    <row r="17296">
      <c r="A17296" s="11" t="n"/>
      <c r="B17296" s="11" t="n"/>
      <c r="C17296" s="11" t="n"/>
      <c r="E17296" s="12">
        <f>IF($A17296="","",IF(ISNUMBER($A17296),$A17296,IFERROR(DATEVALUE($A17296),"")))</f>
        <v/>
      </c>
      <c r="F17296" s="12">
        <f>IF($B17296="","",IF(ISNUMBER($B17296),HOUR($B17296)*2+MINUTE($B17296)/30,IFERROR(VALUE(LEFT($B17296,FIND(":",$B17296)-1))*2+VALUE(MID($B17296,FIND(":",$B17296)+1,2))/30,"")))</f>
        <v/>
      </c>
      <c r="G17296" s="12">
        <f>IF($E17296="","",IF(WEEKDAY($E17296,2)&lt;6,1,0))</f>
        <v/>
      </c>
      <c r="H17296" s="12">
        <f>IF(OR($E17296="",$F17296=""),"",IF(AND($G17296=1,$F17296&gt;='Working Hours'!$C$8,$F17296&lt;'Working Hours'!$C$9),1,0))</f>
        <v/>
      </c>
    </row>
    <row r="17297">
      <c r="A17297" s="11" t="n"/>
      <c r="B17297" s="11" t="n"/>
      <c r="C17297" s="11" t="n"/>
      <c r="E17297" s="12">
        <f>IF($A17297="","",IF(ISNUMBER($A17297),$A17297,IFERROR(DATEVALUE($A17297),"")))</f>
        <v/>
      </c>
      <c r="F17297" s="12">
        <f>IF($B17297="","",IF(ISNUMBER($B17297),HOUR($B17297)*2+MINUTE($B17297)/30,IFERROR(VALUE(LEFT($B17297,FIND(":",$B17297)-1))*2+VALUE(MID($B17297,FIND(":",$B17297)+1,2))/30,"")))</f>
        <v/>
      </c>
      <c r="G17297" s="12">
        <f>IF($E17297="","",IF(WEEKDAY($E17297,2)&lt;6,1,0))</f>
        <v/>
      </c>
      <c r="H17297" s="12">
        <f>IF(OR($E17297="",$F17297=""),"",IF(AND($G17297=1,$F17297&gt;='Working Hours'!$C$8,$F17297&lt;'Working Hours'!$C$9),1,0))</f>
        <v/>
      </c>
    </row>
    <row r="17298">
      <c r="A17298" s="11" t="n"/>
      <c r="B17298" s="11" t="n"/>
      <c r="C17298" s="11" t="n"/>
      <c r="E17298" s="12">
        <f>IF($A17298="","",IF(ISNUMBER($A17298),$A17298,IFERROR(DATEVALUE($A17298),"")))</f>
        <v/>
      </c>
      <c r="F17298" s="12">
        <f>IF($B17298="","",IF(ISNUMBER($B17298),HOUR($B17298)*2+MINUTE($B17298)/30,IFERROR(VALUE(LEFT($B17298,FIND(":",$B17298)-1))*2+VALUE(MID($B17298,FIND(":",$B17298)+1,2))/30,"")))</f>
        <v/>
      </c>
      <c r="G17298" s="12">
        <f>IF($E17298="","",IF(WEEKDAY($E17298,2)&lt;6,1,0))</f>
        <v/>
      </c>
      <c r="H17298" s="12">
        <f>IF(OR($E17298="",$F17298=""),"",IF(AND($G17298=1,$F17298&gt;='Working Hours'!$C$8,$F17298&lt;'Working Hours'!$C$9),1,0))</f>
        <v/>
      </c>
    </row>
    <row r="17299">
      <c r="A17299" s="11" t="n"/>
      <c r="B17299" s="11" t="n"/>
      <c r="C17299" s="11" t="n"/>
      <c r="E17299" s="12">
        <f>IF($A17299="","",IF(ISNUMBER($A17299),$A17299,IFERROR(DATEVALUE($A17299),"")))</f>
        <v/>
      </c>
      <c r="F17299" s="12">
        <f>IF($B17299="","",IF(ISNUMBER($B17299),HOUR($B17299)*2+MINUTE($B17299)/30,IFERROR(VALUE(LEFT($B17299,FIND(":",$B17299)-1))*2+VALUE(MID($B17299,FIND(":",$B17299)+1,2))/30,"")))</f>
        <v/>
      </c>
      <c r="G17299" s="12">
        <f>IF($E17299="","",IF(WEEKDAY($E17299,2)&lt;6,1,0))</f>
        <v/>
      </c>
      <c r="H17299" s="12">
        <f>IF(OR($E17299="",$F17299=""),"",IF(AND($G17299=1,$F17299&gt;='Working Hours'!$C$8,$F17299&lt;'Working Hours'!$C$9),1,0))</f>
        <v/>
      </c>
    </row>
    <row r="17300">
      <c r="A17300" s="11" t="n"/>
      <c r="B17300" s="11" t="n"/>
      <c r="C17300" s="11" t="n"/>
      <c r="E17300" s="12">
        <f>IF($A17300="","",IF(ISNUMBER($A17300),$A17300,IFERROR(DATEVALUE($A17300),"")))</f>
        <v/>
      </c>
      <c r="F17300" s="12">
        <f>IF($B17300="","",IF(ISNUMBER($B17300),HOUR($B17300)*2+MINUTE($B17300)/30,IFERROR(VALUE(LEFT($B17300,FIND(":",$B17300)-1))*2+VALUE(MID($B17300,FIND(":",$B17300)+1,2))/30,"")))</f>
        <v/>
      </c>
      <c r="G17300" s="12">
        <f>IF($E17300="","",IF(WEEKDAY($E17300,2)&lt;6,1,0))</f>
        <v/>
      </c>
      <c r="H17300" s="12">
        <f>IF(OR($E17300="",$F17300=""),"",IF(AND($G17300=1,$F17300&gt;='Working Hours'!$C$8,$F17300&lt;'Working Hours'!$C$9),1,0))</f>
        <v/>
      </c>
    </row>
    <row r="17301">
      <c r="A17301" s="11" t="n"/>
      <c r="B17301" s="11" t="n"/>
      <c r="C17301" s="11" t="n"/>
      <c r="E17301" s="12">
        <f>IF($A17301="","",IF(ISNUMBER($A17301),$A17301,IFERROR(DATEVALUE($A17301),"")))</f>
        <v/>
      </c>
      <c r="F17301" s="12">
        <f>IF($B17301="","",IF(ISNUMBER($B17301),HOUR($B17301)*2+MINUTE($B17301)/30,IFERROR(VALUE(LEFT($B17301,FIND(":",$B17301)-1))*2+VALUE(MID($B17301,FIND(":",$B17301)+1,2))/30,"")))</f>
        <v/>
      </c>
      <c r="G17301" s="12">
        <f>IF($E17301="","",IF(WEEKDAY($E17301,2)&lt;6,1,0))</f>
        <v/>
      </c>
      <c r="H17301" s="12">
        <f>IF(OR($E17301="",$F17301=""),"",IF(AND($G17301=1,$F17301&gt;='Working Hours'!$C$8,$F17301&lt;'Working Hours'!$C$9),1,0))</f>
        <v/>
      </c>
    </row>
    <row r="17302">
      <c r="A17302" s="11" t="n"/>
      <c r="B17302" s="11" t="n"/>
      <c r="C17302" s="11" t="n"/>
      <c r="E17302" s="12">
        <f>IF($A17302="","",IF(ISNUMBER($A17302),$A17302,IFERROR(DATEVALUE($A17302),"")))</f>
        <v/>
      </c>
      <c r="F17302" s="12">
        <f>IF($B17302="","",IF(ISNUMBER($B17302),HOUR($B17302)*2+MINUTE($B17302)/30,IFERROR(VALUE(LEFT($B17302,FIND(":",$B17302)-1))*2+VALUE(MID($B17302,FIND(":",$B17302)+1,2))/30,"")))</f>
        <v/>
      </c>
      <c r="G17302" s="12">
        <f>IF($E17302="","",IF(WEEKDAY($E17302,2)&lt;6,1,0))</f>
        <v/>
      </c>
      <c r="H17302" s="12">
        <f>IF(OR($E17302="",$F17302=""),"",IF(AND($G17302=1,$F17302&gt;='Working Hours'!$C$8,$F17302&lt;'Working Hours'!$C$9),1,0))</f>
        <v/>
      </c>
    </row>
    <row r="17303">
      <c r="A17303" s="11" t="n"/>
      <c r="B17303" s="11" t="n"/>
      <c r="C17303" s="11" t="n"/>
      <c r="E17303" s="12">
        <f>IF($A17303="","",IF(ISNUMBER($A17303),$A17303,IFERROR(DATEVALUE($A17303),"")))</f>
        <v/>
      </c>
      <c r="F17303" s="12">
        <f>IF($B17303="","",IF(ISNUMBER($B17303),HOUR($B17303)*2+MINUTE($B17303)/30,IFERROR(VALUE(LEFT($B17303,FIND(":",$B17303)-1))*2+VALUE(MID($B17303,FIND(":",$B17303)+1,2))/30,"")))</f>
        <v/>
      </c>
      <c r="G17303" s="12">
        <f>IF($E17303="","",IF(WEEKDAY($E17303,2)&lt;6,1,0))</f>
        <v/>
      </c>
      <c r="H17303" s="12">
        <f>IF(OR($E17303="",$F17303=""),"",IF(AND($G17303=1,$F17303&gt;='Working Hours'!$C$8,$F17303&lt;'Working Hours'!$C$9),1,0))</f>
        <v/>
      </c>
    </row>
    <row r="17304">
      <c r="A17304" s="11" t="n"/>
      <c r="B17304" s="11" t="n"/>
      <c r="C17304" s="11" t="n"/>
      <c r="E17304" s="12">
        <f>IF($A17304="","",IF(ISNUMBER($A17304),$A17304,IFERROR(DATEVALUE($A17304),"")))</f>
        <v/>
      </c>
      <c r="F17304" s="12">
        <f>IF($B17304="","",IF(ISNUMBER($B17304),HOUR($B17304)*2+MINUTE($B17304)/30,IFERROR(VALUE(LEFT($B17304,FIND(":",$B17304)-1))*2+VALUE(MID($B17304,FIND(":",$B17304)+1,2))/30,"")))</f>
        <v/>
      </c>
      <c r="G17304" s="12">
        <f>IF($E17304="","",IF(WEEKDAY($E17304,2)&lt;6,1,0))</f>
        <v/>
      </c>
      <c r="H17304" s="12">
        <f>IF(OR($E17304="",$F17304=""),"",IF(AND($G17304=1,$F17304&gt;='Working Hours'!$C$8,$F17304&lt;'Working Hours'!$C$9),1,0))</f>
        <v/>
      </c>
    </row>
    <row r="17305">
      <c r="A17305" s="11" t="n"/>
      <c r="B17305" s="11" t="n"/>
      <c r="C17305" s="11" t="n"/>
      <c r="E17305" s="12">
        <f>IF($A17305="","",IF(ISNUMBER($A17305),$A17305,IFERROR(DATEVALUE($A17305),"")))</f>
        <v/>
      </c>
      <c r="F17305" s="12">
        <f>IF($B17305="","",IF(ISNUMBER($B17305),HOUR($B17305)*2+MINUTE($B17305)/30,IFERROR(VALUE(LEFT($B17305,FIND(":",$B17305)-1))*2+VALUE(MID($B17305,FIND(":",$B17305)+1,2))/30,"")))</f>
        <v/>
      </c>
      <c r="G17305" s="12">
        <f>IF($E17305="","",IF(WEEKDAY($E17305,2)&lt;6,1,0))</f>
        <v/>
      </c>
      <c r="H17305" s="12">
        <f>IF(OR($E17305="",$F17305=""),"",IF(AND($G17305=1,$F17305&gt;='Working Hours'!$C$8,$F17305&lt;'Working Hours'!$C$9),1,0))</f>
        <v/>
      </c>
    </row>
    <row r="17306">
      <c r="A17306" s="11" t="n"/>
      <c r="B17306" s="11" t="n"/>
      <c r="C17306" s="11" t="n"/>
      <c r="E17306" s="12">
        <f>IF($A17306="","",IF(ISNUMBER($A17306),$A17306,IFERROR(DATEVALUE($A17306),"")))</f>
        <v/>
      </c>
      <c r="F17306" s="12">
        <f>IF($B17306="","",IF(ISNUMBER($B17306),HOUR($B17306)*2+MINUTE($B17306)/30,IFERROR(VALUE(LEFT($B17306,FIND(":",$B17306)-1))*2+VALUE(MID($B17306,FIND(":",$B17306)+1,2))/30,"")))</f>
        <v/>
      </c>
      <c r="G17306" s="12">
        <f>IF($E17306="","",IF(WEEKDAY($E17306,2)&lt;6,1,0))</f>
        <v/>
      </c>
      <c r="H17306" s="12">
        <f>IF(OR($E17306="",$F17306=""),"",IF(AND($G17306=1,$F17306&gt;='Working Hours'!$C$8,$F17306&lt;'Working Hours'!$C$9),1,0))</f>
        <v/>
      </c>
    </row>
    <row r="17307">
      <c r="A17307" s="11" t="n"/>
      <c r="B17307" s="11" t="n"/>
      <c r="C17307" s="11" t="n"/>
      <c r="E17307" s="12">
        <f>IF($A17307="","",IF(ISNUMBER($A17307),$A17307,IFERROR(DATEVALUE($A17307),"")))</f>
        <v/>
      </c>
      <c r="F17307" s="12">
        <f>IF($B17307="","",IF(ISNUMBER($B17307),HOUR($B17307)*2+MINUTE($B17307)/30,IFERROR(VALUE(LEFT($B17307,FIND(":",$B17307)-1))*2+VALUE(MID($B17307,FIND(":",$B17307)+1,2))/30,"")))</f>
        <v/>
      </c>
      <c r="G17307" s="12">
        <f>IF($E17307="","",IF(WEEKDAY($E17307,2)&lt;6,1,0))</f>
        <v/>
      </c>
      <c r="H17307" s="12">
        <f>IF(OR($E17307="",$F17307=""),"",IF(AND($G17307=1,$F17307&gt;='Working Hours'!$C$8,$F17307&lt;'Working Hours'!$C$9),1,0))</f>
        <v/>
      </c>
    </row>
    <row r="17308">
      <c r="A17308" s="11" t="n"/>
      <c r="B17308" s="11" t="n"/>
      <c r="C17308" s="11" t="n"/>
      <c r="E17308" s="12">
        <f>IF($A17308="","",IF(ISNUMBER($A17308),$A17308,IFERROR(DATEVALUE($A17308),"")))</f>
        <v/>
      </c>
      <c r="F17308" s="12">
        <f>IF($B17308="","",IF(ISNUMBER($B17308),HOUR($B17308)*2+MINUTE($B17308)/30,IFERROR(VALUE(LEFT($B17308,FIND(":",$B17308)-1))*2+VALUE(MID($B17308,FIND(":",$B17308)+1,2))/30,"")))</f>
        <v/>
      </c>
      <c r="G17308" s="12">
        <f>IF($E17308="","",IF(WEEKDAY($E17308,2)&lt;6,1,0))</f>
        <v/>
      </c>
      <c r="H17308" s="12">
        <f>IF(OR($E17308="",$F17308=""),"",IF(AND($G17308=1,$F17308&gt;='Working Hours'!$C$8,$F17308&lt;'Working Hours'!$C$9),1,0))</f>
        <v/>
      </c>
    </row>
    <row r="17309">
      <c r="A17309" s="11" t="n"/>
      <c r="B17309" s="11" t="n"/>
      <c r="C17309" s="11" t="n"/>
      <c r="E17309" s="12">
        <f>IF($A17309="","",IF(ISNUMBER($A17309),$A17309,IFERROR(DATEVALUE($A17309),"")))</f>
        <v/>
      </c>
      <c r="F17309" s="12">
        <f>IF($B17309="","",IF(ISNUMBER($B17309),HOUR($B17309)*2+MINUTE($B17309)/30,IFERROR(VALUE(LEFT($B17309,FIND(":",$B17309)-1))*2+VALUE(MID($B17309,FIND(":",$B17309)+1,2))/30,"")))</f>
        <v/>
      </c>
      <c r="G17309" s="12">
        <f>IF($E17309="","",IF(WEEKDAY($E17309,2)&lt;6,1,0))</f>
        <v/>
      </c>
      <c r="H17309" s="12">
        <f>IF(OR($E17309="",$F17309=""),"",IF(AND($G17309=1,$F17309&gt;='Working Hours'!$C$8,$F17309&lt;'Working Hours'!$C$9),1,0))</f>
        <v/>
      </c>
    </row>
    <row r="17310">
      <c r="A17310" s="11" t="n"/>
      <c r="B17310" s="11" t="n"/>
      <c r="C17310" s="11" t="n"/>
      <c r="E17310" s="12">
        <f>IF($A17310="","",IF(ISNUMBER($A17310),$A17310,IFERROR(DATEVALUE($A17310),"")))</f>
        <v/>
      </c>
      <c r="F17310" s="12">
        <f>IF($B17310="","",IF(ISNUMBER($B17310),HOUR($B17310)*2+MINUTE($B17310)/30,IFERROR(VALUE(LEFT($B17310,FIND(":",$B17310)-1))*2+VALUE(MID($B17310,FIND(":",$B17310)+1,2))/30,"")))</f>
        <v/>
      </c>
      <c r="G17310" s="12">
        <f>IF($E17310="","",IF(WEEKDAY($E17310,2)&lt;6,1,0))</f>
        <v/>
      </c>
      <c r="H17310" s="12">
        <f>IF(OR($E17310="",$F17310=""),"",IF(AND($G17310=1,$F17310&gt;='Working Hours'!$C$8,$F17310&lt;'Working Hours'!$C$9),1,0))</f>
        <v/>
      </c>
    </row>
    <row r="17311">
      <c r="A17311" s="11" t="n"/>
      <c r="B17311" s="11" t="n"/>
      <c r="C17311" s="11" t="n"/>
      <c r="E17311" s="12">
        <f>IF($A17311="","",IF(ISNUMBER($A17311),$A17311,IFERROR(DATEVALUE($A17311),"")))</f>
        <v/>
      </c>
      <c r="F17311" s="12">
        <f>IF($B17311="","",IF(ISNUMBER($B17311),HOUR($B17311)*2+MINUTE($B17311)/30,IFERROR(VALUE(LEFT($B17311,FIND(":",$B17311)-1))*2+VALUE(MID($B17311,FIND(":",$B17311)+1,2))/30,"")))</f>
        <v/>
      </c>
      <c r="G17311" s="12">
        <f>IF($E17311="","",IF(WEEKDAY($E17311,2)&lt;6,1,0))</f>
        <v/>
      </c>
      <c r="H17311" s="12">
        <f>IF(OR($E17311="",$F17311=""),"",IF(AND($G17311=1,$F17311&gt;='Working Hours'!$C$8,$F17311&lt;'Working Hours'!$C$9),1,0))</f>
        <v/>
      </c>
    </row>
    <row r="17312">
      <c r="A17312" s="11" t="n"/>
      <c r="B17312" s="11" t="n"/>
      <c r="C17312" s="11" t="n"/>
      <c r="E17312" s="12">
        <f>IF($A17312="","",IF(ISNUMBER($A17312),$A17312,IFERROR(DATEVALUE($A17312),"")))</f>
        <v/>
      </c>
      <c r="F17312" s="12">
        <f>IF($B17312="","",IF(ISNUMBER($B17312),HOUR($B17312)*2+MINUTE($B17312)/30,IFERROR(VALUE(LEFT($B17312,FIND(":",$B17312)-1))*2+VALUE(MID($B17312,FIND(":",$B17312)+1,2))/30,"")))</f>
        <v/>
      </c>
      <c r="G17312" s="12">
        <f>IF($E17312="","",IF(WEEKDAY($E17312,2)&lt;6,1,0))</f>
        <v/>
      </c>
      <c r="H17312" s="12">
        <f>IF(OR($E17312="",$F17312=""),"",IF(AND($G17312=1,$F17312&gt;='Working Hours'!$C$8,$F17312&lt;'Working Hours'!$C$9),1,0))</f>
        <v/>
      </c>
    </row>
    <row r="17313">
      <c r="A17313" s="11" t="n"/>
      <c r="B17313" s="11" t="n"/>
      <c r="C17313" s="11" t="n"/>
      <c r="E17313" s="12">
        <f>IF($A17313="","",IF(ISNUMBER($A17313),$A17313,IFERROR(DATEVALUE($A17313),"")))</f>
        <v/>
      </c>
      <c r="F17313" s="12">
        <f>IF($B17313="","",IF(ISNUMBER($B17313),HOUR($B17313)*2+MINUTE($B17313)/30,IFERROR(VALUE(LEFT($B17313,FIND(":",$B17313)-1))*2+VALUE(MID($B17313,FIND(":",$B17313)+1,2))/30,"")))</f>
        <v/>
      </c>
      <c r="G17313" s="12">
        <f>IF($E17313="","",IF(WEEKDAY($E17313,2)&lt;6,1,0))</f>
        <v/>
      </c>
      <c r="H17313" s="12">
        <f>IF(OR($E17313="",$F17313=""),"",IF(AND($G17313=1,$F17313&gt;='Working Hours'!$C$8,$F17313&lt;'Working Hours'!$C$9),1,0))</f>
        <v/>
      </c>
    </row>
    <row r="17314">
      <c r="A17314" s="11" t="n"/>
      <c r="B17314" s="11" t="n"/>
      <c r="C17314" s="11" t="n"/>
      <c r="E17314" s="12">
        <f>IF($A17314="","",IF(ISNUMBER($A17314),$A17314,IFERROR(DATEVALUE($A17314),"")))</f>
        <v/>
      </c>
      <c r="F17314" s="12">
        <f>IF($B17314="","",IF(ISNUMBER($B17314),HOUR($B17314)*2+MINUTE($B17314)/30,IFERROR(VALUE(LEFT($B17314,FIND(":",$B17314)-1))*2+VALUE(MID($B17314,FIND(":",$B17314)+1,2))/30,"")))</f>
        <v/>
      </c>
      <c r="G17314" s="12">
        <f>IF($E17314="","",IF(WEEKDAY($E17314,2)&lt;6,1,0))</f>
        <v/>
      </c>
      <c r="H17314" s="12">
        <f>IF(OR($E17314="",$F17314=""),"",IF(AND($G17314=1,$F17314&gt;='Working Hours'!$C$8,$F17314&lt;'Working Hours'!$C$9),1,0))</f>
        <v/>
      </c>
    </row>
    <row r="17315">
      <c r="A17315" s="11" t="n"/>
      <c r="B17315" s="11" t="n"/>
      <c r="C17315" s="11" t="n"/>
      <c r="E17315" s="12">
        <f>IF($A17315="","",IF(ISNUMBER($A17315),$A17315,IFERROR(DATEVALUE($A17315),"")))</f>
        <v/>
      </c>
      <c r="F17315" s="12">
        <f>IF($B17315="","",IF(ISNUMBER($B17315),HOUR($B17315)*2+MINUTE($B17315)/30,IFERROR(VALUE(LEFT($B17315,FIND(":",$B17315)-1))*2+VALUE(MID($B17315,FIND(":",$B17315)+1,2))/30,"")))</f>
        <v/>
      </c>
      <c r="G17315" s="12">
        <f>IF($E17315="","",IF(WEEKDAY($E17315,2)&lt;6,1,0))</f>
        <v/>
      </c>
      <c r="H17315" s="12">
        <f>IF(OR($E17315="",$F17315=""),"",IF(AND($G17315=1,$F17315&gt;='Working Hours'!$C$8,$F17315&lt;'Working Hours'!$C$9),1,0))</f>
        <v/>
      </c>
    </row>
    <row r="17316">
      <c r="A17316" s="11" t="n"/>
      <c r="B17316" s="11" t="n"/>
      <c r="C17316" s="11" t="n"/>
      <c r="E17316" s="12">
        <f>IF($A17316="","",IF(ISNUMBER($A17316),$A17316,IFERROR(DATEVALUE($A17316),"")))</f>
        <v/>
      </c>
      <c r="F17316" s="12">
        <f>IF($B17316="","",IF(ISNUMBER($B17316),HOUR($B17316)*2+MINUTE($B17316)/30,IFERROR(VALUE(LEFT($B17316,FIND(":",$B17316)-1))*2+VALUE(MID($B17316,FIND(":",$B17316)+1,2))/30,"")))</f>
        <v/>
      </c>
      <c r="G17316" s="12">
        <f>IF($E17316="","",IF(WEEKDAY($E17316,2)&lt;6,1,0))</f>
        <v/>
      </c>
      <c r="H17316" s="12">
        <f>IF(OR($E17316="",$F17316=""),"",IF(AND($G17316=1,$F17316&gt;='Working Hours'!$C$8,$F17316&lt;'Working Hours'!$C$9),1,0))</f>
        <v/>
      </c>
    </row>
    <row r="17317">
      <c r="A17317" s="11" t="n"/>
      <c r="B17317" s="11" t="n"/>
      <c r="C17317" s="11" t="n"/>
      <c r="E17317" s="12">
        <f>IF($A17317="","",IF(ISNUMBER($A17317),$A17317,IFERROR(DATEVALUE($A17317),"")))</f>
        <v/>
      </c>
      <c r="F17317" s="12">
        <f>IF($B17317="","",IF(ISNUMBER($B17317),HOUR($B17317)*2+MINUTE($B17317)/30,IFERROR(VALUE(LEFT($B17317,FIND(":",$B17317)-1))*2+VALUE(MID($B17317,FIND(":",$B17317)+1,2))/30,"")))</f>
        <v/>
      </c>
      <c r="G17317" s="12">
        <f>IF($E17317="","",IF(WEEKDAY($E17317,2)&lt;6,1,0))</f>
        <v/>
      </c>
      <c r="H17317" s="12">
        <f>IF(OR($E17317="",$F17317=""),"",IF(AND($G17317=1,$F17317&gt;='Working Hours'!$C$8,$F17317&lt;'Working Hours'!$C$9),1,0))</f>
        <v/>
      </c>
    </row>
    <row r="17318">
      <c r="A17318" s="11" t="n"/>
      <c r="B17318" s="11" t="n"/>
      <c r="C17318" s="11" t="n"/>
      <c r="E17318" s="12">
        <f>IF($A17318="","",IF(ISNUMBER($A17318),$A17318,IFERROR(DATEVALUE($A17318),"")))</f>
        <v/>
      </c>
      <c r="F17318" s="12">
        <f>IF($B17318="","",IF(ISNUMBER($B17318),HOUR($B17318)*2+MINUTE($B17318)/30,IFERROR(VALUE(LEFT($B17318,FIND(":",$B17318)-1))*2+VALUE(MID($B17318,FIND(":",$B17318)+1,2))/30,"")))</f>
        <v/>
      </c>
      <c r="G17318" s="12">
        <f>IF($E17318="","",IF(WEEKDAY($E17318,2)&lt;6,1,0))</f>
        <v/>
      </c>
      <c r="H17318" s="12">
        <f>IF(OR($E17318="",$F17318=""),"",IF(AND($G17318=1,$F17318&gt;='Working Hours'!$C$8,$F17318&lt;'Working Hours'!$C$9),1,0))</f>
        <v/>
      </c>
    </row>
    <row r="17319">
      <c r="A17319" s="11" t="n"/>
      <c r="B17319" s="11" t="n"/>
      <c r="C17319" s="11" t="n"/>
      <c r="E17319" s="12">
        <f>IF($A17319="","",IF(ISNUMBER($A17319),$A17319,IFERROR(DATEVALUE($A17319),"")))</f>
        <v/>
      </c>
      <c r="F17319" s="12">
        <f>IF($B17319="","",IF(ISNUMBER($B17319),HOUR($B17319)*2+MINUTE($B17319)/30,IFERROR(VALUE(LEFT($B17319,FIND(":",$B17319)-1))*2+VALUE(MID($B17319,FIND(":",$B17319)+1,2))/30,"")))</f>
        <v/>
      </c>
      <c r="G17319" s="12">
        <f>IF($E17319="","",IF(WEEKDAY($E17319,2)&lt;6,1,0))</f>
        <v/>
      </c>
      <c r="H17319" s="12">
        <f>IF(OR($E17319="",$F17319=""),"",IF(AND($G17319=1,$F17319&gt;='Working Hours'!$C$8,$F17319&lt;'Working Hours'!$C$9),1,0))</f>
        <v/>
      </c>
    </row>
    <row r="17320">
      <c r="A17320" s="11" t="n"/>
      <c r="B17320" s="11" t="n"/>
      <c r="C17320" s="11" t="n"/>
      <c r="E17320" s="12">
        <f>IF($A17320="","",IF(ISNUMBER($A17320),$A17320,IFERROR(DATEVALUE($A17320),"")))</f>
        <v/>
      </c>
      <c r="F17320" s="12">
        <f>IF($B17320="","",IF(ISNUMBER($B17320),HOUR($B17320)*2+MINUTE($B17320)/30,IFERROR(VALUE(LEFT($B17320,FIND(":",$B17320)-1))*2+VALUE(MID($B17320,FIND(":",$B17320)+1,2))/30,"")))</f>
        <v/>
      </c>
      <c r="G17320" s="12">
        <f>IF($E17320="","",IF(WEEKDAY($E17320,2)&lt;6,1,0))</f>
        <v/>
      </c>
      <c r="H17320" s="12">
        <f>IF(OR($E17320="",$F17320=""),"",IF(AND($G17320=1,$F17320&gt;='Working Hours'!$C$8,$F17320&lt;'Working Hours'!$C$9),1,0))</f>
        <v/>
      </c>
    </row>
    <row r="17321">
      <c r="A17321" s="11" t="n"/>
      <c r="B17321" s="11" t="n"/>
      <c r="C17321" s="11" t="n"/>
      <c r="E17321" s="12">
        <f>IF($A17321="","",IF(ISNUMBER($A17321),$A17321,IFERROR(DATEVALUE($A17321),"")))</f>
        <v/>
      </c>
      <c r="F17321" s="12">
        <f>IF($B17321="","",IF(ISNUMBER($B17321),HOUR($B17321)*2+MINUTE($B17321)/30,IFERROR(VALUE(LEFT($B17321,FIND(":",$B17321)-1))*2+VALUE(MID($B17321,FIND(":",$B17321)+1,2))/30,"")))</f>
        <v/>
      </c>
      <c r="G17321" s="12">
        <f>IF($E17321="","",IF(WEEKDAY($E17321,2)&lt;6,1,0))</f>
        <v/>
      </c>
      <c r="H17321" s="12">
        <f>IF(OR($E17321="",$F17321=""),"",IF(AND($G17321=1,$F17321&gt;='Working Hours'!$C$8,$F17321&lt;'Working Hours'!$C$9),1,0))</f>
        <v/>
      </c>
    </row>
    <row r="17322">
      <c r="A17322" s="11" t="n"/>
      <c r="B17322" s="11" t="n"/>
      <c r="C17322" s="11" t="n"/>
      <c r="E17322" s="12">
        <f>IF($A17322="","",IF(ISNUMBER($A17322),$A17322,IFERROR(DATEVALUE($A17322),"")))</f>
        <v/>
      </c>
      <c r="F17322" s="12">
        <f>IF($B17322="","",IF(ISNUMBER($B17322),HOUR($B17322)*2+MINUTE($B17322)/30,IFERROR(VALUE(LEFT($B17322,FIND(":",$B17322)-1))*2+VALUE(MID($B17322,FIND(":",$B17322)+1,2))/30,"")))</f>
        <v/>
      </c>
      <c r="G17322" s="12">
        <f>IF($E17322="","",IF(WEEKDAY($E17322,2)&lt;6,1,0))</f>
        <v/>
      </c>
      <c r="H17322" s="12">
        <f>IF(OR($E17322="",$F17322=""),"",IF(AND($G17322=1,$F17322&gt;='Working Hours'!$C$8,$F17322&lt;'Working Hours'!$C$9),1,0))</f>
        <v/>
      </c>
    </row>
    <row r="17323">
      <c r="A17323" s="11" t="n"/>
      <c r="B17323" s="11" t="n"/>
      <c r="C17323" s="11" t="n"/>
      <c r="E17323" s="12">
        <f>IF($A17323="","",IF(ISNUMBER($A17323),$A17323,IFERROR(DATEVALUE($A17323),"")))</f>
        <v/>
      </c>
      <c r="F17323" s="12">
        <f>IF($B17323="","",IF(ISNUMBER($B17323),HOUR($B17323)*2+MINUTE($B17323)/30,IFERROR(VALUE(LEFT($B17323,FIND(":",$B17323)-1))*2+VALUE(MID($B17323,FIND(":",$B17323)+1,2))/30,"")))</f>
        <v/>
      </c>
      <c r="G17323" s="12">
        <f>IF($E17323="","",IF(WEEKDAY($E17323,2)&lt;6,1,0))</f>
        <v/>
      </c>
      <c r="H17323" s="12">
        <f>IF(OR($E17323="",$F17323=""),"",IF(AND($G17323=1,$F17323&gt;='Working Hours'!$C$8,$F17323&lt;'Working Hours'!$C$9),1,0))</f>
        <v/>
      </c>
    </row>
    <row r="17324">
      <c r="A17324" s="11" t="n"/>
      <c r="B17324" s="11" t="n"/>
      <c r="C17324" s="11" t="n"/>
      <c r="E17324" s="12">
        <f>IF($A17324="","",IF(ISNUMBER($A17324),$A17324,IFERROR(DATEVALUE($A17324),"")))</f>
        <v/>
      </c>
      <c r="F17324" s="12">
        <f>IF($B17324="","",IF(ISNUMBER($B17324),HOUR($B17324)*2+MINUTE($B17324)/30,IFERROR(VALUE(LEFT($B17324,FIND(":",$B17324)-1))*2+VALUE(MID($B17324,FIND(":",$B17324)+1,2))/30,"")))</f>
        <v/>
      </c>
      <c r="G17324" s="12">
        <f>IF($E17324="","",IF(WEEKDAY($E17324,2)&lt;6,1,0))</f>
        <v/>
      </c>
      <c r="H17324" s="12">
        <f>IF(OR($E17324="",$F17324=""),"",IF(AND($G17324=1,$F17324&gt;='Working Hours'!$C$8,$F17324&lt;'Working Hours'!$C$9),1,0))</f>
        <v/>
      </c>
    </row>
    <row r="17325">
      <c r="A17325" s="11" t="n"/>
      <c r="B17325" s="11" t="n"/>
      <c r="C17325" s="11" t="n"/>
      <c r="E17325" s="12">
        <f>IF($A17325="","",IF(ISNUMBER($A17325),$A17325,IFERROR(DATEVALUE($A17325),"")))</f>
        <v/>
      </c>
      <c r="F17325" s="12">
        <f>IF($B17325="","",IF(ISNUMBER($B17325),HOUR($B17325)*2+MINUTE($B17325)/30,IFERROR(VALUE(LEFT($B17325,FIND(":",$B17325)-1))*2+VALUE(MID($B17325,FIND(":",$B17325)+1,2))/30,"")))</f>
        <v/>
      </c>
      <c r="G17325" s="12">
        <f>IF($E17325="","",IF(WEEKDAY($E17325,2)&lt;6,1,0))</f>
        <v/>
      </c>
      <c r="H17325" s="12">
        <f>IF(OR($E17325="",$F17325=""),"",IF(AND($G17325=1,$F17325&gt;='Working Hours'!$C$8,$F17325&lt;'Working Hours'!$C$9),1,0))</f>
        <v/>
      </c>
    </row>
    <row r="17326">
      <c r="A17326" s="11" t="n"/>
      <c r="B17326" s="11" t="n"/>
      <c r="C17326" s="11" t="n"/>
      <c r="E17326" s="12">
        <f>IF($A17326="","",IF(ISNUMBER($A17326),$A17326,IFERROR(DATEVALUE($A17326),"")))</f>
        <v/>
      </c>
      <c r="F17326" s="12">
        <f>IF($B17326="","",IF(ISNUMBER($B17326),HOUR($B17326)*2+MINUTE($B17326)/30,IFERROR(VALUE(LEFT($B17326,FIND(":",$B17326)-1))*2+VALUE(MID($B17326,FIND(":",$B17326)+1,2))/30,"")))</f>
        <v/>
      </c>
      <c r="G17326" s="12">
        <f>IF($E17326="","",IF(WEEKDAY($E17326,2)&lt;6,1,0))</f>
        <v/>
      </c>
      <c r="H17326" s="12">
        <f>IF(OR($E17326="",$F17326=""),"",IF(AND($G17326=1,$F17326&gt;='Working Hours'!$C$8,$F17326&lt;'Working Hours'!$C$9),1,0))</f>
        <v/>
      </c>
    </row>
    <row r="17327">
      <c r="A17327" s="11" t="n"/>
      <c r="B17327" s="11" t="n"/>
      <c r="C17327" s="11" t="n"/>
      <c r="E17327" s="12">
        <f>IF($A17327="","",IF(ISNUMBER($A17327),$A17327,IFERROR(DATEVALUE($A17327),"")))</f>
        <v/>
      </c>
      <c r="F17327" s="12">
        <f>IF($B17327="","",IF(ISNUMBER($B17327),HOUR($B17327)*2+MINUTE($B17327)/30,IFERROR(VALUE(LEFT($B17327,FIND(":",$B17327)-1))*2+VALUE(MID($B17327,FIND(":",$B17327)+1,2))/30,"")))</f>
        <v/>
      </c>
      <c r="G17327" s="12">
        <f>IF($E17327="","",IF(WEEKDAY($E17327,2)&lt;6,1,0))</f>
        <v/>
      </c>
      <c r="H17327" s="12">
        <f>IF(OR($E17327="",$F17327=""),"",IF(AND($G17327=1,$F17327&gt;='Working Hours'!$C$8,$F17327&lt;'Working Hours'!$C$9),1,0))</f>
        <v/>
      </c>
    </row>
    <row r="17328">
      <c r="A17328" s="11" t="n"/>
      <c r="B17328" s="11" t="n"/>
      <c r="C17328" s="11" t="n"/>
      <c r="E17328" s="12">
        <f>IF($A17328="","",IF(ISNUMBER($A17328),$A17328,IFERROR(DATEVALUE($A17328),"")))</f>
        <v/>
      </c>
      <c r="F17328" s="12">
        <f>IF($B17328="","",IF(ISNUMBER($B17328),HOUR($B17328)*2+MINUTE($B17328)/30,IFERROR(VALUE(LEFT($B17328,FIND(":",$B17328)-1))*2+VALUE(MID($B17328,FIND(":",$B17328)+1,2))/30,"")))</f>
        <v/>
      </c>
      <c r="G17328" s="12">
        <f>IF($E17328="","",IF(WEEKDAY($E17328,2)&lt;6,1,0))</f>
        <v/>
      </c>
      <c r="H17328" s="12">
        <f>IF(OR($E17328="",$F17328=""),"",IF(AND($G17328=1,$F17328&gt;='Working Hours'!$C$8,$F17328&lt;'Working Hours'!$C$9),1,0))</f>
        <v/>
      </c>
    </row>
    <row r="17329">
      <c r="A17329" s="11" t="n"/>
      <c r="B17329" s="11" t="n"/>
      <c r="C17329" s="11" t="n"/>
      <c r="E17329" s="12">
        <f>IF($A17329="","",IF(ISNUMBER($A17329),$A17329,IFERROR(DATEVALUE($A17329),"")))</f>
        <v/>
      </c>
      <c r="F17329" s="12">
        <f>IF($B17329="","",IF(ISNUMBER($B17329),HOUR($B17329)*2+MINUTE($B17329)/30,IFERROR(VALUE(LEFT($B17329,FIND(":",$B17329)-1))*2+VALUE(MID($B17329,FIND(":",$B17329)+1,2))/30,"")))</f>
        <v/>
      </c>
      <c r="G17329" s="12">
        <f>IF($E17329="","",IF(WEEKDAY($E17329,2)&lt;6,1,0))</f>
        <v/>
      </c>
      <c r="H17329" s="12">
        <f>IF(OR($E17329="",$F17329=""),"",IF(AND($G17329=1,$F17329&gt;='Working Hours'!$C$8,$F17329&lt;'Working Hours'!$C$9),1,0))</f>
        <v/>
      </c>
    </row>
    <row r="17330">
      <c r="A17330" s="11" t="n"/>
      <c r="B17330" s="11" t="n"/>
      <c r="C17330" s="11" t="n"/>
      <c r="E17330" s="12">
        <f>IF($A17330="","",IF(ISNUMBER($A17330),$A17330,IFERROR(DATEVALUE($A17330),"")))</f>
        <v/>
      </c>
      <c r="F17330" s="12">
        <f>IF($B17330="","",IF(ISNUMBER($B17330),HOUR($B17330)*2+MINUTE($B17330)/30,IFERROR(VALUE(LEFT($B17330,FIND(":",$B17330)-1))*2+VALUE(MID($B17330,FIND(":",$B17330)+1,2))/30,"")))</f>
        <v/>
      </c>
      <c r="G17330" s="12">
        <f>IF($E17330="","",IF(WEEKDAY($E17330,2)&lt;6,1,0))</f>
        <v/>
      </c>
      <c r="H17330" s="12">
        <f>IF(OR($E17330="",$F17330=""),"",IF(AND($G17330=1,$F17330&gt;='Working Hours'!$C$8,$F17330&lt;'Working Hours'!$C$9),1,0))</f>
        <v/>
      </c>
    </row>
    <row r="17331">
      <c r="A17331" s="11" t="n"/>
      <c r="B17331" s="11" t="n"/>
      <c r="C17331" s="11" t="n"/>
      <c r="E17331" s="12">
        <f>IF($A17331="","",IF(ISNUMBER($A17331),$A17331,IFERROR(DATEVALUE($A17331),"")))</f>
        <v/>
      </c>
      <c r="F17331" s="12">
        <f>IF($B17331="","",IF(ISNUMBER($B17331),HOUR($B17331)*2+MINUTE($B17331)/30,IFERROR(VALUE(LEFT($B17331,FIND(":",$B17331)-1))*2+VALUE(MID($B17331,FIND(":",$B17331)+1,2))/30,"")))</f>
        <v/>
      </c>
      <c r="G17331" s="12">
        <f>IF($E17331="","",IF(WEEKDAY($E17331,2)&lt;6,1,0))</f>
        <v/>
      </c>
      <c r="H17331" s="12">
        <f>IF(OR($E17331="",$F17331=""),"",IF(AND($G17331=1,$F17331&gt;='Working Hours'!$C$8,$F17331&lt;'Working Hours'!$C$9),1,0))</f>
        <v/>
      </c>
    </row>
    <row r="17332">
      <c r="A17332" s="11" t="n"/>
      <c r="B17332" s="11" t="n"/>
      <c r="C17332" s="11" t="n"/>
      <c r="E17332" s="12">
        <f>IF($A17332="","",IF(ISNUMBER($A17332),$A17332,IFERROR(DATEVALUE($A17332),"")))</f>
        <v/>
      </c>
      <c r="F17332" s="12">
        <f>IF($B17332="","",IF(ISNUMBER($B17332),HOUR($B17332)*2+MINUTE($B17332)/30,IFERROR(VALUE(LEFT($B17332,FIND(":",$B17332)-1))*2+VALUE(MID($B17332,FIND(":",$B17332)+1,2))/30,"")))</f>
        <v/>
      </c>
      <c r="G17332" s="12">
        <f>IF($E17332="","",IF(WEEKDAY($E17332,2)&lt;6,1,0))</f>
        <v/>
      </c>
      <c r="H17332" s="12">
        <f>IF(OR($E17332="",$F17332=""),"",IF(AND($G17332=1,$F17332&gt;='Working Hours'!$C$8,$F17332&lt;'Working Hours'!$C$9),1,0))</f>
        <v/>
      </c>
    </row>
    <row r="17333">
      <c r="A17333" s="11" t="n"/>
      <c r="B17333" s="11" t="n"/>
      <c r="C17333" s="11" t="n"/>
      <c r="E17333" s="12">
        <f>IF($A17333="","",IF(ISNUMBER($A17333),$A17333,IFERROR(DATEVALUE($A17333),"")))</f>
        <v/>
      </c>
      <c r="F17333" s="12">
        <f>IF($B17333="","",IF(ISNUMBER($B17333),HOUR($B17333)*2+MINUTE($B17333)/30,IFERROR(VALUE(LEFT($B17333,FIND(":",$B17333)-1))*2+VALUE(MID($B17333,FIND(":",$B17333)+1,2))/30,"")))</f>
        <v/>
      </c>
      <c r="G17333" s="12">
        <f>IF($E17333="","",IF(WEEKDAY($E17333,2)&lt;6,1,0))</f>
        <v/>
      </c>
      <c r="H17333" s="12">
        <f>IF(OR($E17333="",$F17333=""),"",IF(AND($G17333=1,$F17333&gt;='Working Hours'!$C$8,$F17333&lt;'Working Hours'!$C$9),1,0))</f>
        <v/>
      </c>
    </row>
    <row r="17334">
      <c r="A17334" s="11" t="n"/>
      <c r="B17334" s="11" t="n"/>
      <c r="C17334" s="11" t="n"/>
      <c r="E17334" s="12">
        <f>IF($A17334="","",IF(ISNUMBER($A17334),$A17334,IFERROR(DATEVALUE($A17334),"")))</f>
        <v/>
      </c>
      <c r="F17334" s="12">
        <f>IF($B17334="","",IF(ISNUMBER($B17334),HOUR($B17334)*2+MINUTE($B17334)/30,IFERROR(VALUE(LEFT($B17334,FIND(":",$B17334)-1))*2+VALUE(MID($B17334,FIND(":",$B17334)+1,2))/30,"")))</f>
        <v/>
      </c>
      <c r="G17334" s="12">
        <f>IF($E17334="","",IF(WEEKDAY($E17334,2)&lt;6,1,0))</f>
        <v/>
      </c>
      <c r="H17334" s="12">
        <f>IF(OR($E17334="",$F17334=""),"",IF(AND($G17334=1,$F17334&gt;='Working Hours'!$C$8,$F17334&lt;'Working Hours'!$C$9),1,0))</f>
        <v/>
      </c>
    </row>
    <row r="17335">
      <c r="A17335" s="11" t="n"/>
      <c r="B17335" s="11" t="n"/>
      <c r="C17335" s="11" t="n"/>
      <c r="E17335" s="12">
        <f>IF($A17335="","",IF(ISNUMBER($A17335),$A17335,IFERROR(DATEVALUE($A17335),"")))</f>
        <v/>
      </c>
      <c r="F17335" s="12">
        <f>IF($B17335="","",IF(ISNUMBER($B17335),HOUR($B17335)*2+MINUTE($B17335)/30,IFERROR(VALUE(LEFT($B17335,FIND(":",$B17335)-1))*2+VALUE(MID($B17335,FIND(":",$B17335)+1,2))/30,"")))</f>
        <v/>
      </c>
      <c r="G17335" s="12">
        <f>IF($E17335="","",IF(WEEKDAY($E17335,2)&lt;6,1,0))</f>
        <v/>
      </c>
      <c r="H17335" s="12">
        <f>IF(OR($E17335="",$F17335=""),"",IF(AND($G17335=1,$F17335&gt;='Working Hours'!$C$8,$F17335&lt;'Working Hours'!$C$9),1,0))</f>
        <v/>
      </c>
    </row>
    <row r="17336">
      <c r="A17336" s="11" t="n"/>
      <c r="B17336" s="11" t="n"/>
      <c r="C17336" s="11" t="n"/>
      <c r="E17336" s="12">
        <f>IF($A17336="","",IF(ISNUMBER($A17336),$A17336,IFERROR(DATEVALUE($A17336),"")))</f>
        <v/>
      </c>
      <c r="F17336" s="12">
        <f>IF($B17336="","",IF(ISNUMBER($B17336),HOUR($B17336)*2+MINUTE($B17336)/30,IFERROR(VALUE(LEFT($B17336,FIND(":",$B17336)-1))*2+VALUE(MID($B17336,FIND(":",$B17336)+1,2))/30,"")))</f>
        <v/>
      </c>
      <c r="G17336" s="12">
        <f>IF($E17336="","",IF(WEEKDAY($E17336,2)&lt;6,1,0))</f>
        <v/>
      </c>
      <c r="H17336" s="12">
        <f>IF(OR($E17336="",$F17336=""),"",IF(AND($G17336=1,$F17336&gt;='Working Hours'!$C$8,$F17336&lt;'Working Hours'!$C$9),1,0))</f>
        <v/>
      </c>
    </row>
    <row r="17337">
      <c r="A17337" s="11" t="n"/>
      <c r="B17337" s="11" t="n"/>
      <c r="C17337" s="11" t="n"/>
      <c r="E17337" s="12">
        <f>IF($A17337="","",IF(ISNUMBER($A17337),$A17337,IFERROR(DATEVALUE($A17337),"")))</f>
        <v/>
      </c>
      <c r="F17337" s="12">
        <f>IF($B17337="","",IF(ISNUMBER($B17337),HOUR($B17337)*2+MINUTE($B17337)/30,IFERROR(VALUE(LEFT($B17337,FIND(":",$B17337)-1))*2+VALUE(MID($B17337,FIND(":",$B17337)+1,2))/30,"")))</f>
        <v/>
      </c>
      <c r="G17337" s="12">
        <f>IF($E17337="","",IF(WEEKDAY($E17337,2)&lt;6,1,0))</f>
        <v/>
      </c>
      <c r="H17337" s="12">
        <f>IF(OR($E17337="",$F17337=""),"",IF(AND($G17337=1,$F17337&gt;='Working Hours'!$C$8,$F17337&lt;'Working Hours'!$C$9),1,0))</f>
        <v/>
      </c>
    </row>
    <row r="17338">
      <c r="A17338" s="11" t="n"/>
      <c r="B17338" s="11" t="n"/>
      <c r="C17338" s="11" t="n"/>
      <c r="E17338" s="12">
        <f>IF($A17338="","",IF(ISNUMBER($A17338),$A17338,IFERROR(DATEVALUE($A17338),"")))</f>
        <v/>
      </c>
      <c r="F17338" s="12">
        <f>IF($B17338="","",IF(ISNUMBER($B17338),HOUR($B17338)*2+MINUTE($B17338)/30,IFERROR(VALUE(LEFT($B17338,FIND(":",$B17338)-1))*2+VALUE(MID($B17338,FIND(":",$B17338)+1,2))/30,"")))</f>
        <v/>
      </c>
      <c r="G17338" s="12">
        <f>IF($E17338="","",IF(WEEKDAY($E17338,2)&lt;6,1,0))</f>
        <v/>
      </c>
      <c r="H17338" s="12">
        <f>IF(OR($E17338="",$F17338=""),"",IF(AND($G17338=1,$F17338&gt;='Working Hours'!$C$8,$F17338&lt;'Working Hours'!$C$9),1,0))</f>
        <v/>
      </c>
    </row>
    <row r="17339">
      <c r="A17339" s="11" t="n"/>
      <c r="B17339" s="11" t="n"/>
      <c r="C17339" s="11" t="n"/>
      <c r="E17339" s="12">
        <f>IF($A17339="","",IF(ISNUMBER($A17339),$A17339,IFERROR(DATEVALUE($A17339),"")))</f>
        <v/>
      </c>
      <c r="F17339" s="12">
        <f>IF($B17339="","",IF(ISNUMBER($B17339),HOUR($B17339)*2+MINUTE($B17339)/30,IFERROR(VALUE(LEFT($B17339,FIND(":",$B17339)-1))*2+VALUE(MID($B17339,FIND(":",$B17339)+1,2))/30,"")))</f>
        <v/>
      </c>
      <c r="G17339" s="12">
        <f>IF($E17339="","",IF(WEEKDAY($E17339,2)&lt;6,1,0))</f>
        <v/>
      </c>
      <c r="H17339" s="12">
        <f>IF(OR($E17339="",$F17339=""),"",IF(AND($G17339=1,$F17339&gt;='Working Hours'!$C$8,$F17339&lt;'Working Hours'!$C$9),1,0))</f>
        <v/>
      </c>
    </row>
    <row r="17340">
      <c r="A17340" s="11" t="n"/>
      <c r="B17340" s="11" t="n"/>
      <c r="C17340" s="11" t="n"/>
      <c r="E17340" s="12">
        <f>IF($A17340="","",IF(ISNUMBER($A17340),$A17340,IFERROR(DATEVALUE($A17340),"")))</f>
        <v/>
      </c>
      <c r="F17340" s="12">
        <f>IF($B17340="","",IF(ISNUMBER($B17340),HOUR($B17340)*2+MINUTE($B17340)/30,IFERROR(VALUE(LEFT($B17340,FIND(":",$B17340)-1))*2+VALUE(MID($B17340,FIND(":",$B17340)+1,2))/30,"")))</f>
        <v/>
      </c>
      <c r="G17340" s="12">
        <f>IF($E17340="","",IF(WEEKDAY($E17340,2)&lt;6,1,0))</f>
        <v/>
      </c>
      <c r="H17340" s="12">
        <f>IF(OR($E17340="",$F17340=""),"",IF(AND($G17340=1,$F17340&gt;='Working Hours'!$C$8,$F17340&lt;'Working Hours'!$C$9),1,0))</f>
        <v/>
      </c>
    </row>
    <row r="17341">
      <c r="A17341" s="11" t="n"/>
      <c r="B17341" s="11" t="n"/>
      <c r="C17341" s="11" t="n"/>
      <c r="E17341" s="12">
        <f>IF($A17341="","",IF(ISNUMBER($A17341),$A17341,IFERROR(DATEVALUE($A17341),"")))</f>
        <v/>
      </c>
      <c r="F17341" s="12">
        <f>IF($B17341="","",IF(ISNUMBER($B17341),HOUR($B17341)*2+MINUTE($B17341)/30,IFERROR(VALUE(LEFT($B17341,FIND(":",$B17341)-1))*2+VALUE(MID($B17341,FIND(":",$B17341)+1,2))/30,"")))</f>
        <v/>
      </c>
      <c r="G17341" s="12">
        <f>IF($E17341="","",IF(WEEKDAY($E17341,2)&lt;6,1,0))</f>
        <v/>
      </c>
      <c r="H17341" s="12">
        <f>IF(OR($E17341="",$F17341=""),"",IF(AND($G17341=1,$F17341&gt;='Working Hours'!$C$8,$F17341&lt;'Working Hours'!$C$9),1,0))</f>
        <v/>
      </c>
    </row>
    <row r="17342">
      <c r="A17342" s="11" t="n"/>
      <c r="B17342" s="11" t="n"/>
      <c r="C17342" s="11" t="n"/>
      <c r="E17342" s="12">
        <f>IF($A17342="","",IF(ISNUMBER($A17342),$A17342,IFERROR(DATEVALUE($A17342),"")))</f>
        <v/>
      </c>
      <c r="F17342" s="12">
        <f>IF($B17342="","",IF(ISNUMBER($B17342),HOUR($B17342)*2+MINUTE($B17342)/30,IFERROR(VALUE(LEFT($B17342,FIND(":",$B17342)-1))*2+VALUE(MID($B17342,FIND(":",$B17342)+1,2))/30,"")))</f>
        <v/>
      </c>
      <c r="G17342" s="12">
        <f>IF($E17342="","",IF(WEEKDAY($E17342,2)&lt;6,1,0))</f>
        <v/>
      </c>
      <c r="H17342" s="12">
        <f>IF(OR($E17342="",$F17342=""),"",IF(AND($G17342=1,$F17342&gt;='Working Hours'!$C$8,$F17342&lt;'Working Hours'!$C$9),1,0))</f>
        <v/>
      </c>
    </row>
    <row r="17343">
      <c r="A17343" s="11" t="n"/>
      <c r="B17343" s="11" t="n"/>
      <c r="C17343" s="11" t="n"/>
      <c r="E17343" s="12">
        <f>IF($A17343="","",IF(ISNUMBER($A17343),$A17343,IFERROR(DATEVALUE($A17343),"")))</f>
        <v/>
      </c>
      <c r="F17343" s="12">
        <f>IF($B17343="","",IF(ISNUMBER($B17343),HOUR($B17343)*2+MINUTE($B17343)/30,IFERROR(VALUE(LEFT($B17343,FIND(":",$B17343)-1))*2+VALUE(MID($B17343,FIND(":",$B17343)+1,2))/30,"")))</f>
        <v/>
      </c>
      <c r="G17343" s="12">
        <f>IF($E17343="","",IF(WEEKDAY($E17343,2)&lt;6,1,0))</f>
        <v/>
      </c>
      <c r="H17343" s="12">
        <f>IF(OR($E17343="",$F17343=""),"",IF(AND($G17343=1,$F17343&gt;='Working Hours'!$C$8,$F17343&lt;'Working Hours'!$C$9),1,0))</f>
        <v/>
      </c>
    </row>
    <row r="17344">
      <c r="A17344" s="11" t="n"/>
      <c r="B17344" s="11" t="n"/>
      <c r="C17344" s="11" t="n"/>
      <c r="E17344" s="12">
        <f>IF($A17344="","",IF(ISNUMBER($A17344),$A17344,IFERROR(DATEVALUE($A17344),"")))</f>
        <v/>
      </c>
      <c r="F17344" s="12">
        <f>IF($B17344="","",IF(ISNUMBER($B17344),HOUR($B17344)*2+MINUTE($B17344)/30,IFERROR(VALUE(LEFT($B17344,FIND(":",$B17344)-1))*2+VALUE(MID($B17344,FIND(":",$B17344)+1,2))/30,"")))</f>
        <v/>
      </c>
      <c r="G17344" s="12">
        <f>IF($E17344="","",IF(WEEKDAY($E17344,2)&lt;6,1,0))</f>
        <v/>
      </c>
      <c r="H17344" s="12">
        <f>IF(OR($E17344="",$F17344=""),"",IF(AND($G17344=1,$F17344&gt;='Working Hours'!$C$8,$F17344&lt;'Working Hours'!$C$9),1,0))</f>
        <v/>
      </c>
    </row>
    <row r="17345">
      <c r="A17345" s="11" t="n"/>
      <c r="B17345" s="11" t="n"/>
      <c r="C17345" s="11" t="n"/>
      <c r="E17345" s="12">
        <f>IF($A17345="","",IF(ISNUMBER($A17345),$A17345,IFERROR(DATEVALUE($A17345),"")))</f>
        <v/>
      </c>
      <c r="F17345" s="12">
        <f>IF($B17345="","",IF(ISNUMBER($B17345),HOUR($B17345)*2+MINUTE($B17345)/30,IFERROR(VALUE(LEFT($B17345,FIND(":",$B17345)-1))*2+VALUE(MID($B17345,FIND(":",$B17345)+1,2))/30,"")))</f>
        <v/>
      </c>
      <c r="G17345" s="12">
        <f>IF($E17345="","",IF(WEEKDAY($E17345,2)&lt;6,1,0))</f>
        <v/>
      </c>
      <c r="H17345" s="12">
        <f>IF(OR($E17345="",$F17345=""),"",IF(AND($G17345=1,$F17345&gt;='Working Hours'!$C$8,$F17345&lt;'Working Hours'!$C$9),1,0))</f>
        <v/>
      </c>
    </row>
    <row r="17346">
      <c r="A17346" s="11" t="n"/>
      <c r="B17346" s="11" t="n"/>
      <c r="C17346" s="11" t="n"/>
      <c r="E17346" s="12">
        <f>IF($A17346="","",IF(ISNUMBER($A17346),$A17346,IFERROR(DATEVALUE($A17346),"")))</f>
        <v/>
      </c>
      <c r="F17346" s="12">
        <f>IF($B17346="","",IF(ISNUMBER($B17346),HOUR($B17346)*2+MINUTE($B17346)/30,IFERROR(VALUE(LEFT($B17346,FIND(":",$B17346)-1))*2+VALUE(MID($B17346,FIND(":",$B17346)+1,2))/30,"")))</f>
        <v/>
      </c>
      <c r="G17346" s="12">
        <f>IF($E17346="","",IF(WEEKDAY($E17346,2)&lt;6,1,0))</f>
        <v/>
      </c>
      <c r="H17346" s="12">
        <f>IF(OR($E17346="",$F17346=""),"",IF(AND($G17346=1,$F17346&gt;='Working Hours'!$C$8,$F17346&lt;'Working Hours'!$C$9),1,0))</f>
        <v/>
      </c>
    </row>
    <row r="17347">
      <c r="A17347" s="11" t="n"/>
      <c r="B17347" s="11" t="n"/>
      <c r="C17347" s="11" t="n"/>
      <c r="E17347" s="12">
        <f>IF($A17347="","",IF(ISNUMBER($A17347),$A17347,IFERROR(DATEVALUE($A17347),"")))</f>
        <v/>
      </c>
      <c r="F17347" s="12">
        <f>IF($B17347="","",IF(ISNUMBER($B17347),HOUR($B17347)*2+MINUTE($B17347)/30,IFERROR(VALUE(LEFT($B17347,FIND(":",$B17347)-1))*2+VALUE(MID($B17347,FIND(":",$B17347)+1,2))/30,"")))</f>
        <v/>
      </c>
      <c r="G17347" s="12">
        <f>IF($E17347="","",IF(WEEKDAY($E17347,2)&lt;6,1,0))</f>
        <v/>
      </c>
      <c r="H17347" s="12">
        <f>IF(OR($E17347="",$F17347=""),"",IF(AND($G17347=1,$F17347&gt;='Working Hours'!$C$8,$F17347&lt;'Working Hours'!$C$9),1,0))</f>
        <v/>
      </c>
    </row>
    <row r="17348">
      <c r="A17348" s="11" t="n"/>
      <c r="B17348" s="11" t="n"/>
      <c r="C17348" s="11" t="n"/>
      <c r="E17348" s="12">
        <f>IF($A17348="","",IF(ISNUMBER($A17348),$A17348,IFERROR(DATEVALUE($A17348),"")))</f>
        <v/>
      </c>
      <c r="F17348" s="12">
        <f>IF($B17348="","",IF(ISNUMBER($B17348),HOUR($B17348)*2+MINUTE($B17348)/30,IFERROR(VALUE(LEFT($B17348,FIND(":",$B17348)-1))*2+VALUE(MID($B17348,FIND(":",$B17348)+1,2))/30,"")))</f>
        <v/>
      </c>
      <c r="G17348" s="12">
        <f>IF($E17348="","",IF(WEEKDAY($E17348,2)&lt;6,1,0))</f>
        <v/>
      </c>
      <c r="H17348" s="12">
        <f>IF(OR($E17348="",$F17348=""),"",IF(AND($G17348=1,$F17348&gt;='Working Hours'!$C$8,$F17348&lt;'Working Hours'!$C$9),1,0))</f>
        <v/>
      </c>
    </row>
    <row r="17349">
      <c r="A17349" s="11" t="n"/>
      <c r="B17349" s="11" t="n"/>
      <c r="C17349" s="11" t="n"/>
      <c r="E17349" s="12">
        <f>IF($A17349="","",IF(ISNUMBER($A17349),$A17349,IFERROR(DATEVALUE($A17349),"")))</f>
        <v/>
      </c>
      <c r="F17349" s="12">
        <f>IF($B17349="","",IF(ISNUMBER($B17349),HOUR($B17349)*2+MINUTE($B17349)/30,IFERROR(VALUE(LEFT($B17349,FIND(":",$B17349)-1))*2+VALUE(MID($B17349,FIND(":",$B17349)+1,2))/30,"")))</f>
        <v/>
      </c>
      <c r="G17349" s="12">
        <f>IF($E17349="","",IF(WEEKDAY($E17349,2)&lt;6,1,0))</f>
        <v/>
      </c>
      <c r="H17349" s="12">
        <f>IF(OR($E17349="",$F17349=""),"",IF(AND($G17349=1,$F17349&gt;='Working Hours'!$C$8,$F17349&lt;'Working Hours'!$C$9),1,0))</f>
        <v/>
      </c>
    </row>
    <row r="17350">
      <c r="A17350" s="11" t="n"/>
      <c r="B17350" s="11" t="n"/>
      <c r="C17350" s="11" t="n"/>
      <c r="E17350" s="12">
        <f>IF($A17350="","",IF(ISNUMBER($A17350),$A17350,IFERROR(DATEVALUE($A17350),"")))</f>
        <v/>
      </c>
      <c r="F17350" s="12">
        <f>IF($B17350="","",IF(ISNUMBER($B17350),HOUR($B17350)*2+MINUTE($B17350)/30,IFERROR(VALUE(LEFT($B17350,FIND(":",$B17350)-1))*2+VALUE(MID($B17350,FIND(":",$B17350)+1,2))/30,"")))</f>
        <v/>
      </c>
      <c r="G17350" s="12">
        <f>IF($E17350="","",IF(WEEKDAY($E17350,2)&lt;6,1,0))</f>
        <v/>
      </c>
      <c r="H17350" s="12">
        <f>IF(OR($E17350="",$F17350=""),"",IF(AND($G17350=1,$F17350&gt;='Working Hours'!$C$8,$F17350&lt;'Working Hours'!$C$9),1,0))</f>
        <v/>
      </c>
    </row>
    <row r="17351">
      <c r="A17351" s="11" t="n"/>
      <c r="B17351" s="11" t="n"/>
      <c r="C17351" s="11" t="n"/>
      <c r="E17351" s="12">
        <f>IF($A17351="","",IF(ISNUMBER($A17351),$A17351,IFERROR(DATEVALUE($A17351),"")))</f>
        <v/>
      </c>
      <c r="F17351" s="12">
        <f>IF($B17351="","",IF(ISNUMBER($B17351),HOUR($B17351)*2+MINUTE($B17351)/30,IFERROR(VALUE(LEFT($B17351,FIND(":",$B17351)-1))*2+VALUE(MID($B17351,FIND(":",$B17351)+1,2))/30,"")))</f>
        <v/>
      </c>
      <c r="G17351" s="12">
        <f>IF($E17351="","",IF(WEEKDAY($E17351,2)&lt;6,1,0))</f>
        <v/>
      </c>
      <c r="H17351" s="12">
        <f>IF(OR($E17351="",$F17351=""),"",IF(AND($G17351=1,$F17351&gt;='Working Hours'!$C$8,$F17351&lt;'Working Hours'!$C$9),1,0))</f>
        <v/>
      </c>
    </row>
    <row r="17352">
      <c r="A17352" s="11" t="n"/>
      <c r="B17352" s="11" t="n"/>
      <c r="C17352" s="11" t="n"/>
      <c r="E17352" s="12">
        <f>IF($A17352="","",IF(ISNUMBER($A17352),$A17352,IFERROR(DATEVALUE($A17352),"")))</f>
        <v/>
      </c>
      <c r="F17352" s="12">
        <f>IF($B17352="","",IF(ISNUMBER($B17352),HOUR($B17352)*2+MINUTE($B17352)/30,IFERROR(VALUE(LEFT($B17352,FIND(":",$B17352)-1))*2+VALUE(MID($B17352,FIND(":",$B17352)+1,2))/30,"")))</f>
        <v/>
      </c>
      <c r="G17352" s="12">
        <f>IF($E17352="","",IF(WEEKDAY($E17352,2)&lt;6,1,0))</f>
        <v/>
      </c>
      <c r="H17352" s="12">
        <f>IF(OR($E17352="",$F17352=""),"",IF(AND($G17352=1,$F17352&gt;='Working Hours'!$C$8,$F17352&lt;'Working Hours'!$C$9),1,0))</f>
        <v/>
      </c>
    </row>
    <row r="17353">
      <c r="A17353" s="11" t="n"/>
      <c r="B17353" s="11" t="n"/>
      <c r="C17353" s="11" t="n"/>
      <c r="E17353" s="12">
        <f>IF($A17353="","",IF(ISNUMBER($A17353),$A17353,IFERROR(DATEVALUE($A17353),"")))</f>
        <v/>
      </c>
      <c r="F17353" s="12">
        <f>IF($B17353="","",IF(ISNUMBER($B17353),HOUR($B17353)*2+MINUTE($B17353)/30,IFERROR(VALUE(LEFT($B17353,FIND(":",$B17353)-1))*2+VALUE(MID($B17353,FIND(":",$B17353)+1,2))/30,"")))</f>
        <v/>
      </c>
      <c r="G17353" s="12">
        <f>IF($E17353="","",IF(WEEKDAY($E17353,2)&lt;6,1,0))</f>
        <v/>
      </c>
      <c r="H17353" s="12">
        <f>IF(OR($E17353="",$F17353=""),"",IF(AND($G17353=1,$F17353&gt;='Working Hours'!$C$8,$F17353&lt;'Working Hours'!$C$9),1,0))</f>
        <v/>
      </c>
    </row>
    <row r="17354">
      <c r="A17354" s="11" t="n"/>
      <c r="B17354" s="11" t="n"/>
      <c r="C17354" s="11" t="n"/>
      <c r="E17354" s="12">
        <f>IF($A17354="","",IF(ISNUMBER($A17354),$A17354,IFERROR(DATEVALUE($A17354),"")))</f>
        <v/>
      </c>
      <c r="F17354" s="12">
        <f>IF($B17354="","",IF(ISNUMBER($B17354),HOUR($B17354)*2+MINUTE($B17354)/30,IFERROR(VALUE(LEFT($B17354,FIND(":",$B17354)-1))*2+VALUE(MID($B17354,FIND(":",$B17354)+1,2))/30,"")))</f>
        <v/>
      </c>
      <c r="G17354" s="12">
        <f>IF($E17354="","",IF(WEEKDAY($E17354,2)&lt;6,1,0))</f>
        <v/>
      </c>
      <c r="H17354" s="12">
        <f>IF(OR($E17354="",$F17354=""),"",IF(AND($G17354=1,$F17354&gt;='Working Hours'!$C$8,$F17354&lt;'Working Hours'!$C$9),1,0))</f>
        <v/>
      </c>
    </row>
    <row r="17355">
      <c r="A17355" s="11" t="n"/>
      <c r="B17355" s="11" t="n"/>
      <c r="C17355" s="11" t="n"/>
      <c r="E17355" s="12">
        <f>IF($A17355="","",IF(ISNUMBER($A17355),$A17355,IFERROR(DATEVALUE($A17355),"")))</f>
        <v/>
      </c>
      <c r="F17355" s="12">
        <f>IF($B17355="","",IF(ISNUMBER($B17355),HOUR($B17355)*2+MINUTE($B17355)/30,IFERROR(VALUE(LEFT($B17355,FIND(":",$B17355)-1))*2+VALUE(MID($B17355,FIND(":",$B17355)+1,2))/30,"")))</f>
        <v/>
      </c>
      <c r="G17355" s="12">
        <f>IF($E17355="","",IF(WEEKDAY($E17355,2)&lt;6,1,0))</f>
        <v/>
      </c>
      <c r="H17355" s="12">
        <f>IF(OR($E17355="",$F17355=""),"",IF(AND($G17355=1,$F17355&gt;='Working Hours'!$C$8,$F17355&lt;'Working Hours'!$C$9),1,0))</f>
        <v/>
      </c>
    </row>
    <row r="17356">
      <c r="A17356" s="11" t="n"/>
      <c r="B17356" s="11" t="n"/>
      <c r="C17356" s="11" t="n"/>
      <c r="E17356" s="12">
        <f>IF($A17356="","",IF(ISNUMBER($A17356),$A17356,IFERROR(DATEVALUE($A17356),"")))</f>
        <v/>
      </c>
      <c r="F17356" s="12">
        <f>IF($B17356="","",IF(ISNUMBER($B17356),HOUR($B17356)*2+MINUTE($B17356)/30,IFERROR(VALUE(LEFT($B17356,FIND(":",$B17356)-1))*2+VALUE(MID($B17356,FIND(":",$B17356)+1,2))/30,"")))</f>
        <v/>
      </c>
      <c r="G17356" s="12">
        <f>IF($E17356="","",IF(WEEKDAY($E17356,2)&lt;6,1,0))</f>
        <v/>
      </c>
      <c r="H17356" s="12">
        <f>IF(OR($E17356="",$F17356=""),"",IF(AND($G17356=1,$F17356&gt;='Working Hours'!$C$8,$F17356&lt;'Working Hours'!$C$9),1,0))</f>
        <v/>
      </c>
    </row>
    <row r="17357">
      <c r="A17357" s="11" t="n"/>
      <c r="B17357" s="11" t="n"/>
      <c r="C17357" s="11" t="n"/>
      <c r="E17357" s="12">
        <f>IF($A17357="","",IF(ISNUMBER($A17357),$A17357,IFERROR(DATEVALUE($A17357),"")))</f>
        <v/>
      </c>
      <c r="F17357" s="12">
        <f>IF($B17357="","",IF(ISNUMBER($B17357),HOUR($B17357)*2+MINUTE($B17357)/30,IFERROR(VALUE(LEFT($B17357,FIND(":",$B17357)-1))*2+VALUE(MID($B17357,FIND(":",$B17357)+1,2))/30,"")))</f>
        <v/>
      </c>
      <c r="G17357" s="12">
        <f>IF($E17357="","",IF(WEEKDAY($E17357,2)&lt;6,1,0))</f>
        <v/>
      </c>
      <c r="H17357" s="12">
        <f>IF(OR($E17357="",$F17357=""),"",IF(AND($G17357=1,$F17357&gt;='Working Hours'!$C$8,$F17357&lt;'Working Hours'!$C$9),1,0))</f>
        <v/>
      </c>
    </row>
    <row r="17358">
      <c r="A17358" s="11" t="n"/>
      <c r="B17358" s="11" t="n"/>
      <c r="C17358" s="11" t="n"/>
      <c r="E17358" s="12">
        <f>IF($A17358="","",IF(ISNUMBER($A17358),$A17358,IFERROR(DATEVALUE($A17358),"")))</f>
        <v/>
      </c>
      <c r="F17358" s="12">
        <f>IF($B17358="","",IF(ISNUMBER($B17358),HOUR($B17358)*2+MINUTE($B17358)/30,IFERROR(VALUE(LEFT($B17358,FIND(":",$B17358)-1))*2+VALUE(MID($B17358,FIND(":",$B17358)+1,2))/30,"")))</f>
        <v/>
      </c>
      <c r="G17358" s="12">
        <f>IF($E17358="","",IF(WEEKDAY($E17358,2)&lt;6,1,0))</f>
        <v/>
      </c>
      <c r="H17358" s="12">
        <f>IF(OR($E17358="",$F17358=""),"",IF(AND($G17358=1,$F17358&gt;='Working Hours'!$C$8,$F17358&lt;'Working Hours'!$C$9),1,0))</f>
        <v/>
      </c>
    </row>
    <row r="17359">
      <c r="A17359" s="11" t="n"/>
      <c r="B17359" s="11" t="n"/>
      <c r="C17359" s="11" t="n"/>
      <c r="E17359" s="12">
        <f>IF($A17359="","",IF(ISNUMBER($A17359),$A17359,IFERROR(DATEVALUE($A17359),"")))</f>
        <v/>
      </c>
      <c r="F17359" s="12">
        <f>IF($B17359="","",IF(ISNUMBER($B17359),HOUR($B17359)*2+MINUTE($B17359)/30,IFERROR(VALUE(LEFT($B17359,FIND(":",$B17359)-1))*2+VALUE(MID($B17359,FIND(":",$B17359)+1,2))/30,"")))</f>
        <v/>
      </c>
      <c r="G17359" s="12">
        <f>IF($E17359="","",IF(WEEKDAY($E17359,2)&lt;6,1,0))</f>
        <v/>
      </c>
      <c r="H17359" s="12">
        <f>IF(OR($E17359="",$F17359=""),"",IF(AND($G17359=1,$F17359&gt;='Working Hours'!$C$8,$F17359&lt;'Working Hours'!$C$9),1,0))</f>
        <v/>
      </c>
    </row>
    <row r="17360">
      <c r="A17360" s="11" t="n"/>
      <c r="B17360" s="11" t="n"/>
      <c r="C17360" s="11" t="n"/>
      <c r="E17360" s="12">
        <f>IF($A17360="","",IF(ISNUMBER($A17360),$A17360,IFERROR(DATEVALUE($A17360),"")))</f>
        <v/>
      </c>
      <c r="F17360" s="12">
        <f>IF($B17360="","",IF(ISNUMBER($B17360),HOUR($B17360)*2+MINUTE($B17360)/30,IFERROR(VALUE(LEFT($B17360,FIND(":",$B17360)-1))*2+VALUE(MID($B17360,FIND(":",$B17360)+1,2))/30,"")))</f>
        <v/>
      </c>
      <c r="G17360" s="12">
        <f>IF($E17360="","",IF(WEEKDAY($E17360,2)&lt;6,1,0))</f>
        <v/>
      </c>
      <c r="H17360" s="12">
        <f>IF(OR($E17360="",$F17360=""),"",IF(AND($G17360=1,$F17360&gt;='Working Hours'!$C$8,$F17360&lt;'Working Hours'!$C$9),1,0))</f>
        <v/>
      </c>
    </row>
    <row r="17361">
      <c r="A17361" s="11" t="n"/>
      <c r="B17361" s="11" t="n"/>
      <c r="C17361" s="11" t="n"/>
      <c r="E17361" s="12">
        <f>IF($A17361="","",IF(ISNUMBER($A17361),$A17361,IFERROR(DATEVALUE($A17361),"")))</f>
        <v/>
      </c>
      <c r="F17361" s="12">
        <f>IF($B17361="","",IF(ISNUMBER($B17361),HOUR($B17361)*2+MINUTE($B17361)/30,IFERROR(VALUE(LEFT($B17361,FIND(":",$B17361)-1))*2+VALUE(MID($B17361,FIND(":",$B17361)+1,2))/30,"")))</f>
        <v/>
      </c>
      <c r="G17361" s="12">
        <f>IF($E17361="","",IF(WEEKDAY($E17361,2)&lt;6,1,0))</f>
        <v/>
      </c>
      <c r="H17361" s="12">
        <f>IF(OR($E17361="",$F17361=""),"",IF(AND($G17361=1,$F17361&gt;='Working Hours'!$C$8,$F17361&lt;'Working Hours'!$C$9),1,0))</f>
        <v/>
      </c>
    </row>
    <row r="17362">
      <c r="A17362" s="11" t="n"/>
      <c r="B17362" s="11" t="n"/>
      <c r="C17362" s="11" t="n"/>
      <c r="E17362" s="12">
        <f>IF($A17362="","",IF(ISNUMBER($A17362),$A17362,IFERROR(DATEVALUE($A17362),"")))</f>
        <v/>
      </c>
      <c r="F17362" s="12">
        <f>IF($B17362="","",IF(ISNUMBER($B17362),HOUR($B17362)*2+MINUTE($B17362)/30,IFERROR(VALUE(LEFT($B17362,FIND(":",$B17362)-1))*2+VALUE(MID($B17362,FIND(":",$B17362)+1,2))/30,"")))</f>
        <v/>
      </c>
      <c r="G17362" s="12">
        <f>IF($E17362="","",IF(WEEKDAY($E17362,2)&lt;6,1,0))</f>
        <v/>
      </c>
      <c r="H17362" s="12">
        <f>IF(OR($E17362="",$F17362=""),"",IF(AND($G17362=1,$F17362&gt;='Working Hours'!$C$8,$F17362&lt;'Working Hours'!$C$9),1,0))</f>
        <v/>
      </c>
    </row>
    <row r="17363">
      <c r="A17363" s="11" t="n"/>
      <c r="B17363" s="11" t="n"/>
      <c r="C17363" s="11" t="n"/>
      <c r="E17363" s="12">
        <f>IF($A17363="","",IF(ISNUMBER($A17363),$A17363,IFERROR(DATEVALUE($A17363),"")))</f>
        <v/>
      </c>
      <c r="F17363" s="12">
        <f>IF($B17363="","",IF(ISNUMBER($B17363),HOUR($B17363)*2+MINUTE($B17363)/30,IFERROR(VALUE(LEFT($B17363,FIND(":",$B17363)-1))*2+VALUE(MID($B17363,FIND(":",$B17363)+1,2))/30,"")))</f>
        <v/>
      </c>
      <c r="G17363" s="12">
        <f>IF($E17363="","",IF(WEEKDAY($E17363,2)&lt;6,1,0))</f>
        <v/>
      </c>
      <c r="H17363" s="12">
        <f>IF(OR($E17363="",$F17363=""),"",IF(AND($G17363=1,$F17363&gt;='Working Hours'!$C$8,$F17363&lt;'Working Hours'!$C$9),1,0))</f>
        <v/>
      </c>
    </row>
    <row r="17364">
      <c r="A17364" s="11" t="n"/>
      <c r="B17364" s="11" t="n"/>
      <c r="C17364" s="11" t="n"/>
      <c r="E17364" s="12">
        <f>IF($A17364="","",IF(ISNUMBER($A17364),$A17364,IFERROR(DATEVALUE($A17364),"")))</f>
        <v/>
      </c>
      <c r="F17364" s="12">
        <f>IF($B17364="","",IF(ISNUMBER($B17364),HOUR($B17364)*2+MINUTE($B17364)/30,IFERROR(VALUE(LEFT($B17364,FIND(":",$B17364)-1))*2+VALUE(MID($B17364,FIND(":",$B17364)+1,2))/30,"")))</f>
        <v/>
      </c>
      <c r="G17364" s="12">
        <f>IF($E17364="","",IF(WEEKDAY($E17364,2)&lt;6,1,0))</f>
        <v/>
      </c>
      <c r="H17364" s="12">
        <f>IF(OR($E17364="",$F17364=""),"",IF(AND($G17364=1,$F17364&gt;='Working Hours'!$C$8,$F17364&lt;'Working Hours'!$C$9),1,0))</f>
        <v/>
      </c>
    </row>
    <row r="17365">
      <c r="A17365" s="11" t="n"/>
      <c r="B17365" s="11" t="n"/>
      <c r="C17365" s="11" t="n"/>
      <c r="E17365" s="12">
        <f>IF($A17365="","",IF(ISNUMBER($A17365),$A17365,IFERROR(DATEVALUE($A17365),"")))</f>
        <v/>
      </c>
      <c r="F17365" s="12">
        <f>IF($B17365="","",IF(ISNUMBER($B17365),HOUR($B17365)*2+MINUTE($B17365)/30,IFERROR(VALUE(LEFT($B17365,FIND(":",$B17365)-1))*2+VALUE(MID($B17365,FIND(":",$B17365)+1,2))/30,"")))</f>
        <v/>
      </c>
      <c r="G17365" s="12">
        <f>IF($E17365="","",IF(WEEKDAY($E17365,2)&lt;6,1,0))</f>
        <v/>
      </c>
      <c r="H17365" s="12">
        <f>IF(OR($E17365="",$F17365=""),"",IF(AND($G17365=1,$F17365&gt;='Working Hours'!$C$8,$F17365&lt;'Working Hours'!$C$9),1,0))</f>
        <v/>
      </c>
    </row>
    <row r="17366">
      <c r="A17366" s="11" t="n"/>
      <c r="B17366" s="11" t="n"/>
      <c r="C17366" s="11" t="n"/>
      <c r="E17366" s="12">
        <f>IF($A17366="","",IF(ISNUMBER($A17366),$A17366,IFERROR(DATEVALUE($A17366),"")))</f>
        <v/>
      </c>
      <c r="F17366" s="12">
        <f>IF($B17366="","",IF(ISNUMBER($B17366),HOUR($B17366)*2+MINUTE($B17366)/30,IFERROR(VALUE(LEFT($B17366,FIND(":",$B17366)-1))*2+VALUE(MID($B17366,FIND(":",$B17366)+1,2))/30,"")))</f>
        <v/>
      </c>
      <c r="G17366" s="12">
        <f>IF($E17366="","",IF(WEEKDAY($E17366,2)&lt;6,1,0))</f>
        <v/>
      </c>
      <c r="H17366" s="12">
        <f>IF(OR($E17366="",$F17366=""),"",IF(AND($G17366=1,$F17366&gt;='Working Hours'!$C$8,$F17366&lt;'Working Hours'!$C$9),1,0))</f>
        <v/>
      </c>
    </row>
    <row r="17367">
      <c r="A17367" s="11" t="n"/>
      <c r="B17367" s="11" t="n"/>
      <c r="C17367" s="11" t="n"/>
      <c r="E17367" s="12">
        <f>IF($A17367="","",IF(ISNUMBER($A17367),$A17367,IFERROR(DATEVALUE($A17367),"")))</f>
        <v/>
      </c>
      <c r="F17367" s="12">
        <f>IF($B17367="","",IF(ISNUMBER($B17367),HOUR($B17367)*2+MINUTE($B17367)/30,IFERROR(VALUE(LEFT($B17367,FIND(":",$B17367)-1))*2+VALUE(MID($B17367,FIND(":",$B17367)+1,2))/30,"")))</f>
        <v/>
      </c>
      <c r="G17367" s="12">
        <f>IF($E17367="","",IF(WEEKDAY($E17367,2)&lt;6,1,0))</f>
        <v/>
      </c>
      <c r="H17367" s="12">
        <f>IF(OR($E17367="",$F17367=""),"",IF(AND($G17367=1,$F17367&gt;='Working Hours'!$C$8,$F17367&lt;'Working Hours'!$C$9),1,0))</f>
        <v/>
      </c>
    </row>
    <row r="17368">
      <c r="A17368" s="11" t="n"/>
      <c r="B17368" s="11" t="n"/>
      <c r="C17368" s="11" t="n"/>
      <c r="E17368" s="12">
        <f>IF($A17368="","",IF(ISNUMBER($A17368),$A17368,IFERROR(DATEVALUE($A17368),"")))</f>
        <v/>
      </c>
      <c r="F17368" s="12">
        <f>IF($B17368="","",IF(ISNUMBER($B17368),HOUR($B17368)*2+MINUTE($B17368)/30,IFERROR(VALUE(LEFT($B17368,FIND(":",$B17368)-1))*2+VALUE(MID($B17368,FIND(":",$B17368)+1,2))/30,"")))</f>
        <v/>
      </c>
      <c r="G17368" s="12">
        <f>IF($E17368="","",IF(WEEKDAY($E17368,2)&lt;6,1,0))</f>
        <v/>
      </c>
      <c r="H17368" s="12">
        <f>IF(OR($E17368="",$F17368=""),"",IF(AND($G17368=1,$F17368&gt;='Working Hours'!$C$8,$F17368&lt;'Working Hours'!$C$9),1,0))</f>
        <v/>
      </c>
    </row>
    <row r="17369">
      <c r="A17369" s="11" t="n"/>
      <c r="B17369" s="11" t="n"/>
      <c r="C17369" s="11" t="n"/>
      <c r="E17369" s="12">
        <f>IF($A17369="","",IF(ISNUMBER($A17369),$A17369,IFERROR(DATEVALUE($A17369),"")))</f>
        <v/>
      </c>
      <c r="F17369" s="12">
        <f>IF($B17369="","",IF(ISNUMBER($B17369),HOUR($B17369)*2+MINUTE($B17369)/30,IFERROR(VALUE(LEFT($B17369,FIND(":",$B17369)-1))*2+VALUE(MID($B17369,FIND(":",$B17369)+1,2))/30,"")))</f>
        <v/>
      </c>
      <c r="G17369" s="12">
        <f>IF($E17369="","",IF(WEEKDAY($E17369,2)&lt;6,1,0))</f>
        <v/>
      </c>
      <c r="H17369" s="12">
        <f>IF(OR($E17369="",$F17369=""),"",IF(AND($G17369=1,$F17369&gt;='Working Hours'!$C$8,$F17369&lt;'Working Hours'!$C$9),1,0))</f>
        <v/>
      </c>
    </row>
    <row r="17370">
      <c r="A17370" s="11" t="n"/>
      <c r="B17370" s="11" t="n"/>
      <c r="C17370" s="11" t="n"/>
      <c r="E17370" s="12">
        <f>IF($A17370="","",IF(ISNUMBER($A17370),$A17370,IFERROR(DATEVALUE($A17370),"")))</f>
        <v/>
      </c>
      <c r="F17370" s="12">
        <f>IF($B17370="","",IF(ISNUMBER($B17370),HOUR($B17370)*2+MINUTE($B17370)/30,IFERROR(VALUE(LEFT($B17370,FIND(":",$B17370)-1))*2+VALUE(MID($B17370,FIND(":",$B17370)+1,2))/30,"")))</f>
        <v/>
      </c>
      <c r="G17370" s="12">
        <f>IF($E17370="","",IF(WEEKDAY($E17370,2)&lt;6,1,0))</f>
        <v/>
      </c>
      <c r="H17370" s="12">
        <f>IF(OR($E17370="",$F17370=""),"",IF(AND($G17370=1,$F17370&gt;='Working Hours'!$C$8,$F17370&lt;'Working Hours'!$C$9),1,0))</f>
        <v/>
      </c>
    </row>
    <row r="17371">
      <c r="A17371" s="11" t="n"/>
      <c r="B17371" s="11" t="n"/>
      <c r="C17371" s="11" t="n"/>
      <c r="E17371" s="12">
        <f>IF($A17371="","",IF(ISNUMBER($A17371),$A17371,IFERROR(DATEVALUE($A17371),"")))</f>
        <v/>
      </c>
      <c r="F17371" s="12">
        <f>IF($B17371="","",IF(ISNUMBER($B17371),HOUR($B17371)*2+MINUTE($B17371)/30,IFERROR(VALUE(LEFT($B17371,FIND(":",$B17371)-1))*2+VALUE(MID($B17371,FIND(":",$B17371)+1,2))/30,"")))</f>
        <v/>
      </c>
      <c r="G17371" s="12">
        <f>IF($E17371="","",IF(WEEKDAY($E17371,2)&lt;6,1,0))</f>
        <v/>
      </c>
      <c r="H17371" s="12">
        <f>IF(OR($E17371="",$F17371=""),"",IF(AND($G17371=1,$F17371&gt;='Working Hours'!$C$8,$F17371&lt;'Working Hours'!$C$9),1,0))</f>
        <v/>
      </c>
    </row>
    <row r="17372">
      <c r="A17372" s="11" t="n"/>
      <c r="B17372" s="11" t="n"/>
      <c r="C17372" s="11" t="n"/>
      <c r="E17372" s="12">
        <f>IF($A17372="","",IF(ISNUMBER($A17372),$A17372,IFERROR(DATEVALUE($A17372),"")))</f>
        <v/>
      </c>
      <c r="F17372" s="12">
        <f>IF($B17372="","",IF(ISNUMBER($B17372),HOUR($B17372)*2+MINUTE($B17372)/30,IFERROR(VALUE(LEFT($B17372,FIND(":",$B17372)-1))*2+VALUE(MID($B17372,FIND(":",$B17372)+1,2))/30,"")))</f>
        <v/>
      </c>
      <c r="G17372" s="12">
        <f>IF($E17372="","",IF(WEEKDAY($E17372,2)&lt;6,1,0))</f>
        <v/>
      </c>
      <c r="H17372" s="12">
        <f>IF(OR($E17372="",$F17372=""),"",IF(AND($G17372=1,$F17372&gt;='Working Hours'!$C$8,$F17372&lt;'Working Hours'!$C$9),1,0))</f>
        <v/>
      </c>
    </row>
    <row r="17373">
      <c r="A17373" s="11" t="n"/>
      <c r="B17373" s="11" t="n"/>
      <c r="C17373" s="11" t="n"/>
      <c r="E17373" s="12">
        <f>IF($A17373="","",IF(ISNUMBER($A17373),$A17373,IFERROR(DATEVALUE($A17373),"")))</f>
        <v/>
      </c>
      <c r="F17373" s="12">
        <f>IF($B17373="","",IF(ISNUMBER($B17373),HOUR($B17373)*2+MINUTE($B17373)/30,IFERROR(VALUE(LEFT($B17373,FIND(":",$B17373)-1))*2+VALUE(MID($B17373,FIND(":",$B17373)+1,2))/30,"")))</f>
        <v/>
      </c>
      <c r="G17373" s="12">
        <f>IF($E17373="","",IF(WEEKDAY($E17373,2)&lt;6,1,0))</f>
        <v/>
      </c>
      <c r="H17373" s="12">
        <f>IF(OR($E17373="",$F17373=""),"",IF(AND($G17373=1,$F17373&gt;='Working Hours'!$C$8,$F17373&lt;'Working Hours'!$C$9),1,0))</f>
        <v/>
      </c>
    </row>
    <row r="17374">
      <c r="A17374" s="11" t="n"/>
      <c r="B17374" s="11" t="n"/>
      <c r="C17374" s="11" t="n"/>
      <c r="E17374" s="12">
        <f>IF($A17374="","",IF(ISNUMBER($A17374),$A17374,IFERROR(DATEVALUE($A17374),"")))</f>
        <v/>
      </c>
      <c r="F17374" s="12">
        <f>IF($B17374="","",IF(ISNUMBER($B17374),HOUR($B17374)*2+MINUTE($B17374)/30,IFERROR(VALUE(LEFT($B17374,FIND(":",$B17374)-1))*2+VALUE(MID($B17374,FIND(":",$B17374)+1,2))/30,"")))</f>
        <v/>
      </c>
      <c r="G17374" s="12">
        <f>IF($E17374="","",IF(WEEKDAY($E17374,2)&lt;6,1,0))</f>
        <v/>
      </c>
      <c r="H17374" s="12">
        <f>IF(OR($E17374="",$F17374=""),"",IF(AND($G17374=1,$F17374&gt;='Working Hours'!$C$8,$F17374&lt;'Working Hours'!$C$9),1,0))</f>
        <v/>
      </c>
    </row>
    <row r="17375">
      <c r="A17375" s="11" t="n"/>
      <c r="B17375" s="11" t="n"/>
      <c r="C17375" s="11" t="n"/>
      <c r="E17375" s="12">
        <f>IF($A17375="","",IF(ISNUMBER($A17375),$A17375,IFERROR(DATEVALUE($A17375),"")))</f>
        <v/>
      </c>
      <c r="F17375" s="12">
        <f>IF($B17375="","",IF(ISNUMBER($B17375),HOUR($B17375)*2+MINUTE($B17375)/30,IFERROR(VALUE(LEFT($B17375,FIND(":",$B17375)-1))*2+VALUE(MID($B17375,FIND(":",$B17375)+1,2))/30,"")))</f>
        <v/>
      </c>
      <c r="G17375" s="12">
        <f>IF($E17375="","",IF(WEEKDAY($E17375,2)&lt;6,1,0))</f>
        <v/>
      </c>
      <c r="H17375" s="12">
        <f>IF(OR($E17375="",$F17375=""),"",IF(AND($G17375=1,$F17375&gt;='Working Hours'!$C$8,$F17375&lt;'Working Hours'!$C$9),1,0))</f>
        <v/>
      </c>
    </row>
    <row r="17376">
      <c r="A17376" s="11" t="n"/>
      <c r="B17376" s="11" t="n"/>
      <c r="C17376" s="11" t="n"/>
      <c r="E17376" s="12">
        <f>IF($A17376="","",IF(ISNUMBER($A17376),$A17376,IFERROR(DATEVALUE($A17376),"")))</f>
        <v/>
      </c>
      <c r="F17376" s="12">
        <f>IF($B17376="","",IF(ISNUMBER($B17376),HOUR($B17376)*2+MINUTE($B17376)/30,IFERROR(VALUE(LEFT($B17376,FIND(":",$B17376)-1))*2+VALUE(MID($B17376,FIND(":",$B17376)+1,2))/30,"")))</f>
        <v/>
      </c>
      <c r="G17376" s="12">
        <f>IF($E17376="","",IF(WEEKDAY($E17376,2)&lt;6,1,0))</f>
        <v/>
      </c>
      <c r="H17376" s="12">
        <f>IF(OR($E17376="",$F17376=""),"",IF(AND($G17376=1,$F17376&gt;='Working Hours'!$C$8,$F17376&lt;'Working Hours'!$C$9),1,0))</f>
        <v/>
      </c>
    </row>
    <row r="17377">
      <c r="A17377" s="11" t="n"/>
      <c r="B17377" s="11" t="n"/>
      <c r="C17377" s="11" t="n"/>
      <c r="E17377" s="12">
        <f>IF($A17377="","",IF(ISNUMBER($A17377),$A17377,IFERROR(DATEVALUE($A17377),"")))</f>
        <v/>
      </c>
      <c r="F17377" s="12">
        <f>IF($B17377="","",IF(ISNUMBER($B17377),HOUR($B17377)*2+MINUTE($B17377)/30,IFERROR(VALUE(LEFT($B17377,FIND(":",$B17377)-1))*2+VALUE(MID($B17377,FIND(":",$B17377)+1,2))/30,"")))</f>
        <v/>
      </c>
      <c r="G17377" s="12">
        <f>IF($E17377="","",IF(WEEKDAY($E17377,2)&lt;6,1,0))</f>
        <v/>
      </c>
      <c r="H17377" s="12">
        <f>IF(OR($E17377="",$F17377=""),"",IF(AND($G17377=1,$F17377&gt;='Working Hours'!$C$8,$F17377&lt;'Working Hours'!$C$9),1,0))</f>
        <v/>
      </c>
    </row>
    <row r="17378">
      <c r="A17378" s="11" t="n"/>
      <c r="B17378" s="11" t="n"/>
      <c r="C17378" s="11" t="n"/>
      <c r="E17378" s="12">
        <f>IF($A17378="","",IF(ISNUMBER($A17378),$A17378,IFERROR(DATEVALUE($A17378),"")))</f>
        <v/>
      </c>
      <c r="F17378" s="12">
        <f>IF($B17378="","",IF(ISNUMBER($B17378),HOUR($B17378)*2+MINUTE($B17378)/30,IFERROR(VALUE(LEFT($B17378,FIND(":",$B17378)-1))*2+VALUE(MID($B17378,FIND(":",$B17378)+1,2))/30,"")))</f>
        <v/>
      </c>
      <c r="G17378" s="12">
        <f>IF($E17378="","",IF(WEEKDAY($E17378,2)&lt;6,1,0))</f>
        <v/>
      </c>
      <c r="H17378" s="12">
        <f>IF(OR($E17378="",$F17378=""),"",IF(AND($G17378=1,$F17378&gt;='Working Hours'!$C$8,$F17378&lt;'Working Hours'!$C$9),1,0))</f>
        <v/>
      </c>
    </row>
    <row r="17379">
      <c r="A17379" s="11" t="n"/>
      <c r="B17379" s="11" t="n"/>
      <c r="C17379" s="11" t="n"/>
      <c r="E17379" s="12">
        <f>IF($A17379="","",IF(ISNUMBER($A17379),$A17379,IFERROR(DATEVALUE($A17379),"")))</f>
        <v/>
      </c>
      <c r="F17379" s="12">
        <f>IF($B17379="","",IF(ISNUMBER($B17379),HOUR($B17379)*2+MINUTE($B17379)/30,IFERROR(VALUE(LEFT($B17379,FIND(":",$B17379)-1))*2+VALUE(MID($B17379,FIND(":",$B17379)+1,2))/30,"")))</f>
        <v/>
      </c>
      <c r="G17379" s="12">
        <f>IF($E17379="","",IF(WEEKDAY($E17379,2)&lt;6,1,0))</f>
        <v/>
      </c>
      <c r="H17379" s="12">
        <f>IF(OR($E17379="",$F17379=""),"",IF(AND($G17379=1,$F17379&gt;='Working Hours'!$C$8,$F17379&lt;'Working Hours'!$C$9),1,0))</f>
        <v/>
      </c>
    </row>
    <row r="17380">
      <c r="A17380" s="11" t="n"/>
      <c r="B17380" s="11" t="n"/>
      <c r="C17380" s="11" t="n"/>
      <c r="E17380" s="12">
        <f>IF($A17380="","",IF(ISNUMBER($A17380),$A17380,IFERROR(DATEVALUE($A17380),"")))</f>
        <v/>
      </c>
      <c r="F17380" s="12">
        <f>IF($B17380="","",IF(ISNUMBER($B17380),HOUR($B17380)*2+MINUTE($B17380)/30,IFERROR(VALUE(LEFT($B17380,FIND(":",$B17380)-1))*2+VALUE(MID($B17380,FIND(":",$B17380)+1,2))/30,"")))</f>
        <v/>
      </c>
      <c r="G17380" s="12">
        <f>IF($E17380="","",IF(WEEKDAY($E17380,2)&lt;6,1,0))</f>
        <v/>
      </c>
      <c r="H17380" s="12">
        <f>IF(OR($E17380="",$F17380=""),"",IF(AND($G17380=1,$F17380&gt;='Working Hours'!$C$8,$F17380&lt;'Working Hours'!$C$9),1,0))</f>
        <v/>
      </c>
    </row>
    <row r="17381">
      <c r="A17381" s="11" t="n"/>
      <c r="B17381" s="11" t="n"/>
      <c r="C17381" s="11" t="n"/>
      <c r="E17381" s="12">
        <f>IF($A17381="","",IF(ISNUMBER($A17381),$A17381,IFERROR(DATEVALUE($A17381),"")))</f>
        <v/>
      </c>
      <c r="F17381" s="12">
        <f>IF($B17381="","",IF(ISNUMBER($B17381),HOUR($B17381)*2+MINUTE($B17381)/30,IFERROR(VALUE(LEFT($B17381,FIND(":",$B17381)-1))*2+VALUE(MID($B17381,FIND(":",$B17381)+1,2))/30,"")))</f>
        <v/>
      </c>
      <c r="G17381" s="12">
        <f>IF($E17381="","",IF(WEEKDAY($E17381,2)&lt;6,1,0))</f>
        <v/>
      </c>
      <c r="H17381" s="12">
        <f>IF(OR($E17381="",$F17381=""),"",IF(AND($G17381=1,$F17381&gt;='Working Hours'!$C$8,$F17381&lt;'Working Hours'!$C$9),1,0))</f>
        <v/>
      </c>
    </row>
    <row r="17382">
      <c r="A17382" s="11" t="n"/>
      <c r="B17382" s="11" t="n"/>
      <c r="C17382" s="11" t="n"/>
      <c r="E17382" s="12">
        <f>IF($A17382="","",IF(ISNUMBER($A17382),$A17382,IFERROR(DATEVALUE($A17382),"")))</f>
        <v/>
      </c>
      <c r="F17382" s="12">
        <f>IF($B17382="","",IF(ISNUMBER($B17382),HOUR($B17382)*2+MINUTE($B17382)/30,IFERROR(VALUE(LEFT($B17382,FIND(":",$B17382)-1))*2+VALUE(MID($B17382,FIND(":",$B17382)+1,2))/30,"")))</f>
        <v/>
      </c>
      <c r="G17382" s="12">
        <f>IF($E17382="","",IF(WEEKDAY($E17382,2)&lt;6,1,0))</f>
        <v/>
      </c>
      <c r="H17382" s="12">
        <f>IF(OR($E17382="",$F17382=""),"",IF(AND($G17382=1,$F17382&gt;='Working Hours'!$C$8,$F17382&lt;'Working Hours'!$C$9),1,0))</f>
        <v/>
      </c>
    </row>
    <row r="17383">
      <c r="A17383" s="11" t="n"/>
      <c r="B17383" s="11" t="n"/>
      <c r="C17383" s="11" t="n"/>
      <c r="E17383" s="12">
        <f>IF($A17383="","",IF(ISNUMBER($A17383),$A17383,IFERROR(DATEVALUE($A17383),"")))</f>
        <v/>
      </c>
      <c r="F17383" s="12">
        <f>IF($B17383="","",IF(ISNUMBER($B17383),HOUR($B17383)*2+MINUTE($B17383)/30,IFERROR(VALUE(LEFT($B17383,FIND(":",$B17383)-1))*2+VALUE(MID($B17383,FIND(":",$B17383)+1,2))/30,"")))</f>
        <v/>
      </c>
      <c r="G17383" s="12">
        <f>IF($E17383="","",IF(WEEKDAY($E17383,2)&lt;6,1,0))</f>
        <v/>
      </c>
      <c r="H17383" s="12">
        <f>IF(OR($E17383="",$F17383=""),"",IF(AND($G17383=1,$F17383&gt;='Working Hours'!$C$8,$F17383&lt;'Working Hours'!$C$9),1,0))</f>
        <v/>
      </c>
    </row>
    <row r="17384">
      <c r="A17384" s="11" t="n"/>
      <c r="B17384" s="11" t="n"/>
      <c r="C17384" s="11" t="n"/>
      <c r="E17384" s="12">
        <f>IF($A17384="","",IF(ISNUMBER($A17384),$A17384,IFERROR(DATEVALUE($A17384),"")))</f>
        <v/>
      </c>
      <c r="F17384" s="12">
        <f>IF($B17384="","",IF(ISNUMBER($B17384),HOUR($B17384)*2+MINUTE($B17384)/30,IFERROR(VALUE(LEFT($B17384,FIND(":",$B17384)-1))*2+VALUE(MID($B17384,FIND(":",$B17384)+1,2))/30,"")))</f>
        <v/>
      </c>
      <c r="G17384" s="12">
        <f>IF($E17384="","",IF(WEEKDAY($E17384,2)&lt;6,1,0))</f>
        <v/>
      </c>
      <c r="H17384" s="12">
        <f>IF(OR($E17384="",$F17384=""),"",IF(AND($G17384=1,$F17384&gt;='Working Hours'!$C$8,$F17384&lt;'Working Hours'!$C$9),1,0))</f>
        <v/>
      </c>
    </row>
    <row r="17385">
      <c r="A17385" s="11" t="n"/>
      <c r="B17385" s="11" t="n"/>
      <c r="C17385" s="11" t="n"/>
      <c r="E17385" s="12">
        <f>IF($A17385="","",IF(ISNUMBER($A17385),$A17385,IFERROR(DATEVALUE($A17385),"")))</f>
        <v/>
      </c>
      <c r="F17385" s="12">
        <f>IF($B17385="","",IF(ISNUMBER($B17385),HOUR($B17385)*2+MINUTE($B17385)/30,IFERROR(VALUE(LEFT($B17385,FIND(":",$B17385)-1))*2+VALUE(MID($B17385,FIND(":",$B17385)+1,2))/30,"")))</f>
        <v/>
      </c>
      <c r="G17385" s="12">
        <f>IF($E17385="","",IF(WEEKDAY($E17385,2)&lt;6,1,0))</f>
        <v/>
      </c>
      <c r="H17385" s="12">
        <f>IF(OR($E17385="",$F17385=""),"",IF(AND($G17385=1,$F17385&gt;='Working Hours'!$C$8,$F17385&lt;'Working Hours'!$C$9),1,0))</f>
        <v/>
      </c>
    </row>
    <row r="17386">
      <c r="A17386" s="11" t="n"/>
      <c r="B17386" s="11" t="n"/>
      <c r="C17386" s="11" t="n"/>
      <c r="E17386" s="12">
        <f>IF($A17386="","",IF(ISNUMBER($A17386),$A17386,IFERROR(DATEVALUE($A17386),"")))</f>
        <v/>
      </c>
      <c r="F17386" s="12">
        <f>IF($B17386="","",IF(ISNUMBER($B17386),HOUR($B17386)*2+MINUTE($B17386)/30,IFERROR(VALUE(LEFT($B17386,FIND(":",$B17386)-1))*2+VALUE(MID($B17386,FIND(":",$B17386)+1,2))/30,"")))</f>
        <v/>
      </c>
      <c r="G17386" s="12">
        <f>IF($E17386="","",IF(WEEKDAY($E17386,2)&lt;6,1,0))</f>
        <v/>
      </c>
      <c r="H17386" s="12">
        <f>IF(OR($E17386="",$F17386=""),"",IF(AND($G17386=1,$F17386&gt;='Working Hours'!$C$8,$F17386&lt;'Working Hours'!$C$9),1,0))</f>
        <v/>
      </c>
    </row>
    <row r="17387">
      <c r="A17387" s="11" t="n"/>
      <c r="B17387" s="11" t="n"/>
      <c r="C17387" s="11" t="n"/>
      <c r="E17387" s="12">
        <f>IF($A17387="","",IF(ISNUMBER($A17387),$A17387,IFERROR(DATEVALUE($A17387),"")))</f>
        <v/>
      </c>
      <c r="F17387" s="12">
        <f>IF($B17387="","",IF(ISNUMBER($B17387),HOUR($B17387)*2+MINUTE($B17387)/30,IFERROR(VALUE(LEFT($B17387,FIND(":",$B17387)-1))*2+VALUE(MID($B17387,FIND(":",$B17387)+1,2))/30,"")))</f>
        <v/>
      </c>
      <c r="G17387" s="12">
        <f>IF($E17387="","",IF(WEEKDAY($E17387,2)&lt;6,1,0))</f>
        <v/>
      </c>
      <c r="H17387" s="12">
        <f>IF(OR($E17387="",$F17387=""),"",IF(AND($G17387=1,$F17387&gt;='Working Hours'!$C$8,$F17387&lt;'Working Hours'!$C$9),1,0))</f>
        <v/>
      </c>
    </row>
    <row r="17388">
      <c r="A17388" s="11" t="n"/>
      <c r="B17388" s="11" t="n"/>
      <c r="C17388" s="11" t="n"/>
      <c r="E17388" s="12">
        <f>IF($A17388="","",IF(ISNUMBER($A17388),$A17388,IFERROR(DATEVALUE($A17388),"")))</f>
        <v/>
      </c>
      <c r="F17388" s="12">
        <f>IF($B17388="","",IF(ISNUMBER($B17388),HOUR($B17388)*2+MINUTE($B17388)/30,IFERROR(VALUE(LEFT($B17388,FIND(":",$B17388)-1))*2+VALUE(MID($B17388,FIND(":",$B17388)+1,2))/30,"")))</f>
        <v/>
      </c>
      <c r="G17388" s="12">
        <f>IF($E17388="","",IF(WEEKDAY($E17388,2)&lt;6,1,0))</f>
        <v/>
      </c>
      <c r="H17388" s="12">
        <f>IF(OR($E17388="",$F17388=""),"",IF(AND($G17388=1,$F17388&gt;='Working Hours'!$C$8,$F17388&lt;'Working Hours'!$C$9),1,0))</f>
        <v/>
      </c>
    </row>
    <row r="17389">
      <c r="A17389" s="11" t="n"/>
      <c r="B17389" s="11" t="n"/>
      <c r="C17389" s="11" t="n"/>
      <c r="E17389" s="12">
        <f>IF($A17389="","",IF(ISNUMBER($A17389),$A17389,IFERROR(DATEVALUE($A17389),"")))</f>
        <v/>
      </c>
      <c r="F17389" s="12">
        <f>IF($B17389="","",IF(ISNUMBER($B17389),HOUR($B17389)*2+MINUTE($B17389)/30,IFERROR(VALUE(LEFT($B17389,FIND(":",$B17389)-1))*2+VALUE(MID($B17389,FIND(":",$B17389)+1,2))/30,"")))</f>
        <v/>
      </c>
      <c r="G17389" s="12">
        <f>IF($E17389="","",IF(WEEKDAY($E17389,2)&lt;6,1,0))</f>
        <v/>
      </c>
      <c r="H17389" s="12">
        <f>IF(OR($E17389="",$F17389=""),"",IF(AND($G17389=1,$F17389&gt;='Working Hours'!$C$8,$F17389&lt;'Working Hours'!$C$9),1,0))</f>
        <v/>
      </c>
    </row>
    <row r="17390">
      <c r="A17390" s="11" t="n"/>
      <c r="B17390" s="11" t="n"/>
      <c r="C17390" s="11" t="n"/>
      <c r="E17390" s="12">
        <f>IF($A17390="","",IF(ISNUMBER($A17390),$A17390,IFERROR(DATEVALUE($A17390),"")))</f>
        <v/>
      </c>
      <c r="F17390" s="12">
        <f>IF($B17390="","",IF(ISNUMBER($B17390),HOUR($B17390)*2+MINUTE($B17390)/30,IFERROR(VALUE(LEFT($B17390,FIND(":",$B17390)-1))*2+VALUE(MID($B17390,FIND(":",$B17390)+1,2))/30,"")))</f>
        <v/>
      </c>
      <c r="G17390" s="12">
        <f>IF($E17390="","",IF(WEEKDAY($E17390,2)&lt;6,1,0))</f>
        <v/>
      </c>
      <c r="H17390" s="12">
        <f>IF(OR($E17390="",$F17390=""),"",IF(AND($G17390=1,$F17390&gt;='Working Hours'!$C$8,$F17390&lt;'Working Hours'!$C$9),1,0))</f>
        <v/>
      </c>
    </row>
    <row r="17391">
      <c r="A17391" s="11" t="n"/>
      <c r="B17391" s="11" t="n"/>
      <c r="C17391" s="11" t="n"/>
      <c r="E17391" s="12">
        <f>IF($A17391="","",IF(ISNUMBER($A17391),$A17391,IFERROR(DATEVALUE($A17391),"")))</f>
        <v/>
      </c>
      <c r="F17391" s="12">
        <f>IF($B17391="","",IF(ISNUMBER($B17391),HOUR($B17391)*2+MINUTE($B17391)/30,IFERROR(VALUE(LEFT($B17391,FIND(":",$B17391)-1))*2+VALUE(MID($B17391,FIND(":",$B17391)+1,2))/30,"")))</f>
        <v/>
      </c>
      <c r="G17391" s="12">
        <f>IF($E17391="","",IF(WEEKDAY($E17391,2)&lt;6,1,0))</f>
        <v/>
      </c>
      <c r="H17391" s="12">
        <f>IF(OR($E17391="",$F17391=""),"",IF(AND($G17391=1,$F17391&gt;='Working Hours'!$C$8,$F17391&lt;'Working Hours'!$C$9),1,0))</f>
        <v/>
      </c>
    </row>
    <row r="17392">
      <c r="A17392" s="11" t="n"/>
      <c r="B17392" s="11" t="n"/>
      <c r="C17392" s="11" t="n"/>
      <c r="E17392" s="12">
        <f>IF($A17392="","",IF(ISNUMBER($A17392),$A17392,IFERROR(DATEVALUE($A17392),"")))</f>
        <v/>
      </c>
      <c r="F17392" s="12">
        <f>IF($B17392="","",IF(ISNUMBER($B17392),HOUR($B17392)*2+MINUTE($B17392)/30,IFERROR(VALUE(LEFT($B17392,FIND(":",$B17392)-1))*2+VALUE(MID($B17392,FIND(":",$B17392)+1,2))/30,"")))</f>
        <v/>
      </c>
      <c r="G17392" s="12">
        <f>IF($E17392="","",IF(WEEKDAY($E17392,2)&lt;6,1,0))</f>
        <v/>
      </c>
      <c r="H17392" s="12">
        <f>IF(OR($E17392="",$F17392=""),"",IF(AND($G17392=1,$F17392&gt;='Working Hours'!$C$8,$F17392&lt;'Working Hours'!$C$9),1,0))</f>
        <v/>
      </c>
    </row>
    <row r="17393">
      <c r="A17393" s="11" t="n"/>
      <c r="B17393" s="11" t="n"/>
      <c r="C17393" s="11" t="n"/>
      <c r="E17393" s="12">
        <f>IF($A17393="","",IF(ISNUMBER($A17393),$A17393,IFERROR(DATEVALUE($A17393),"")))</f>
        <v/>
      </c>
      <c r="F17393" s="12">
        <f>IF($B17393="","",IF(ISNUMBER($B17393),HOUR($B17393)*2+MINUTE($B17393)/30,IFERROR(VALUE(LEFT($B17393,FIND(":",$B17393)-1))*2+VALUE(MID($B17393,FIND(":",$B17393)+1,2))/30,"")))</f>
        <v/>
      </c>
      <c r="G17393" s="12">
        <f>IF($E17393="","",IF(WEEKDAY($E17393,2)&lt;6,1,0))</f>
        <v/>
      </c>
      <c r="H17393" s="12">
        <f>IF(OR($E17393="",$F17393=""),"",IF(AND($G17393=1,$F17393&gt;='Working Hours'!$C$8,$F17393&lt;'Working Hours'!$C$9),1,0))</f>
        <v/>
      </c>
    </row>
    <row r="17394">
      <c r="A17394" s="11" t="n"/>
      <c r="B17394" s="11" t="n"/>
      <c r="C17394" s="11" t="n"/>
      <c r="E17394" s="12">
        <f>IF($A17394="","",IF(ISNUMBER($A17394),$A17394,IFERROR(DATEVALUE($A17394),"")))</f>
        <v/>
      </c>
      <c r="F17394" s="12">
        <f>IF($B17394="","",IF(ISNUMBER($B17394),HOUR($B17394)*2+MINUTE($B17394)/30,IFERROR(VALUE(LEFT($B17394,FIND(":",$B17394)-1))*2+VALUE(MID($B17394,FIND(":",$B17394)+1,2))/30,"")))</f>
        <v/>
      </c>
      <c r="G17394" s="12">
        <f>IF($E17394="","",IF(WEEKDAY($E17394,2)&lt;6,1,0))</f>
        <v/>
      </c>
      <c r="H17394" s="12">
        <f>IF(OR($E17394="",$F17394=""),"",IF(AND($G17394=1,$F17394&gt;='Working Hours'!$C$8,$F17394&lt;'Working Hours'!$C$9),1,0))</f>
        <v/>
      </c>
    </row>
    <row r="17395">
      <c r="A17395" s="11" t="n"/>
      <c r="B17395" s="11" t="n"/>
      <c r="C17395" s="11" t="n"/>
      <c r="E17395" s="12">
        <f>IF($A17395="","",IF(ISNUMBER($A17395),$A17395,IFERROR(DATEVALUE($A17395),"")))</f>
        <v/>
      </c>
      <c r="F17395" s="12">
        <f>IF($B17395="","",IF(ISNUMBER($B17395),HOUR($B17395)*2+MINUTE($B17395)/30,IFERROR(VALUE(LEFT($B17395,FIND(":",$B17395)-1))*2+VALUE(MID($B17395,FIND(":",$B17395)+1,2))/30,"")))</f>
        <v/>
      </c>
      <c r="G17395" s="12">
        <f>IF($E17395="","",IF(WEEKDAY($E17395,2)&lt;6,1,0))</f>
        <v/>
      </c>
      <c r="H17395" s="12">
        <f>IF(OR($E17395="",$F17395=""),"",IF(AND($G17395=1,$F17395&gt;='Working Hours'!$C$8,$F17395&lt;'Working Hours'!$C$9),1,0))</f>
        <v/>
      </c>
    </row>
    <row r="17396">
      <c r="A17396" s="11" t="n"/>
      <c r="B17396" s="11" t="n"/>
      <c r="C17396" s="11" t="n"/>
      <c r="E17396" s="12">
        <f>IF($A17396="","",IF(ISNUMBER($A17396),$A17396,IFERROR(DATEVALUE($A17396),"")))</f>
        <v/>
      </c>
      <c r="F17396" s="12">
        <f>IF($B17396="","",IF(ISNUMBER($B17396),HOUR($B17396)*2+MINUTE($B17396)/30,IFERROR(VALUE(LEFT($B17396,FIND(":",$B17396)-1))*2+VALUE(MID($B17396,FIND(":",$B17396)+1,2))/30,"")))</f>
        <v/>
      </c>
      <c r="G17396" s="12">
        <f>IF($E17396="","",IF(WEEKDAY($E17396,2)&lt;6,1,0))</f>
        <v/>
      </c>
      <c r="H17396" s="12">
        <f>IF(OR($E17396="",$F17396=""),"",IF(AND($G17396=1,$F17396&gt;='Working Hours'!$C$8,$F17396&lt;'Working Hours'!$C$9),1,0))</f>
        <v/>
      </c>
    </row>
    <row r="17397">
      <c r="A17397" s="11" t="n"/>
      <c r="B17397" s="11" t="n"/>
      <c r="C17397" s="11" t="n"/>
      <c r="E17397" s="12">
        <f>IF($A17397="","",IF(ISNUMBER($A17397),$A17397,IFERROR(DATEVALUE($A17397),"")))</f>
        <v/>
      </c>
      <c r="F17397" s="12">
        <f>IF($B17397="","",IF(ISNUMBER($B17397),HOUR($B17397)*2+MINUTE($B17397)/30,IFERROR(VALUE(LEFT($B17397,FIND(":",$B17397)-1))*2+VALUE(MID($B17397,FIND(":",$B17397)+1,2))/30,"")))</f>
        <v/>
      </c>
      <c r="G17397" s="12">
        <f>IF($E17397="","",IF(WEEKDAY($E17397,2)&lt;6,1,0))</f>
        <v/>
      </c>
      <c r="H17397" s="12">
        <f>IF(OR($E17397="",$F17397=""),"",IF(AND($G17397=1,$F17397&gt;='Working Hours'!$C$8,$F17397&lt;'Working Hours'!$C$9),1,0))</f>
        <v/>
      </c>
    </row>
    <row r="17398">
      <c r="A17398" s="11" t="n"/>
      <c r="B17398" s="11" t="n"/>
      <c r="C17398" s="11" t="n"/>
      <c r="E17398" s="12">
        <f>IF($A17398="","",IF(ISNUMBER($A17398),$A17398,IFERROR(DATEVALUE($A17398),"")))</f>
        <v/>
      </c>
      <c r="F17398" s="12">
        <f>IF($B17398="","",IF(ISNUMBER($B17398),HOUR($B17398)*2+MINUTE($B17398)/30,IFERROR(VALUE(LEFT($B17398,FIND(":",$B17398)-1))*2+VALUE(MID($B17398,FIND(":",$B17398)+1,2))/30,"")))</f>
        <v/>
      </c>
      <c r="G17398" s="12">
        <f>IF($E17398="","",IF(WEEKDAY($E17398,2)&lt;6,1,0))</f>
        <v/>
      </c>
      <c r="H17398" s="12">
        <f>IF(OR($E17398="",$F17398=""),"",IF(AND($G17398=1,$F17398&gt;='Working Hours'!$C$8,$F17398&lt;'Working Hours'!$C$9),1,0))</f>
        <v/>
      </c>
    </row>
    <row r="17399">
      <c r="A17399" s="11" t="n"/>
      <c r="B17399" s="11" t="n"/>
      <c r="C17399" s="11" t="n"/>
      <c r="E17399" s="12">
        <f>IF($A17399="","",IF(ISNUMBER($A17399),$A17399,IFERROR(DATEVALUE($A17399),"")))</f>
        <v/>
      </c>
      <c r="F17399" s="12">
        <f>IF($B17399="","",IF(ISNUMBER($B17399),HOUR($B17399)*2+MINUTE($B17399)/30,IFERROR(VALUE(LEFT($B17399,FIND(":",$B17399)-1))*2+VALUE(MID($B17399,FIND(":",$B17399)+1,2))/30,"")))</f>
        <v/>
      </c>
      <c r="G17399" s="12">
        <f>IF($E17399="","",IF(WEEKDAY($E17399,2)&lt;6,1,0))</f>
        <v/>
      </c>
      <c r="H17399" s="12">
        <f>IF(OR($E17399="",$F17399=""),"",IF(AND($G17399=1,$F17399&gt;='Working Hours'!$C$8,$F17399&lt;'Working Hours'!$C$9),1,0))</f>
        <v/>
      </c>
    </row>
    <row r="17400">
      <c r="A17400" s="11" t="n"/>
      <c r="B17400" s="11" t="n"/>
      <c r="C17400" s="11" t="n"/>
      <c r="E17400" s="12">
        <f>IF($A17400="","",IF(ISNUMBER($A17400),$A17400,IFERROR(DATEVALUE($A17400),"")))</f>
        <v/>
      </c>
      <c r="F17400" s="12">
        <f>IF($B17400="","",IF(ISNUMBER($B17400),HOUR($B17400)*2+MINUTE($B17400)/30,IFERROR(VALUE(LEFT($B17400,FIND(":",$B17400)-1))*2+VALUE(MID($B17400,FIND(":",$B17400)+1,2))/30,"")))</f>
        <v/>
      </c>
      <c r="G17400" s="12">
        <f>IF($E17400="","",IF(WEEKDAY($E17400,2)&lt;6,1,0))</f>
        <v/>
      </c>
      <c r="H17400" s="12">
        <f>IF(OR($E17400="",$F17400=""),"",IF(AND($G17400=1,$F17400&gt;='Working Hours'!$C$8,$F17400&lt;'Working Hours'!$C$9),1,0))</f>
        <v/>
      </c>
    </row>
    <row r="17401">
      <c r="A17401" s="11" t="n"/>
      <c r="B17401" s="11" t="n"/>
      <c r="C17401" s="11" t="n"/>
      <c r="E17401" s="12">
        <f>IF($A17401="","",IF(ISNUMBER($A17401),$A17401,IFERROR(DATEVALUE($A17401),"")))</f>
        <v/>
      </c>
      <c r="F17401" s="12">
        <f>IF($B17401="","",IF(ISNUMBER($B17401),HOUR($B17401)*2+MINUTE($B17401)/30,IFERROR(VALUE(LEFT($B17401,FIND(":",$B17401)-1))*2+VALUE(MID($B17401,FIND(":",$B17401)+1,2))/30,"")))</f>
        <v/>
      </c>
      <c r="G17401" s="12">
        <f>IF($E17401="","",IF(WEEKDAY($E17401,2)&lt;6,1,0))</f>
        <v/>
      </c>
      <c r="H17401" s="12">
        <f>IF(OR($E17401="",$F17401=""),"",IF(AND($G17401=1,$F17401&gt;='Working Hours'!$C$8,$F17401&lt;'Working Hours'!$C$9),1,0))</f>
        <v/>
      </c>
    </row>
    <row r="17402">
      <c r="A17402" s="11" t="n"/>
      <c r="B17402" s="11" t="n"/>
      <c r="C17402" s="11" t="n"/>
      <c r="E17402" s="12">
        <f>IF($A17402="","",IF(ISNUMBER($A17402),$A17402,IFERROR(DATEVALUE($A17402),"")))</f>
        <v/>
      </c>
      <c r="F17402" s="12">
        <f>IF($B17402="","",IF(ISNUMBER($B17402),HOUR($B17402)*2+MINUTE($B17402)/30,IFERROR(VALUE(LEFT($B17402,FIND(":",$B17402)-1))*2+VALUE(MID($B17402,FIND(":",$B17402)+1,2))/30,"")))</f>
        <v/>
      </c>
      <c r="G17402" s="12">
        <f>IF($E17402="","",IF(WEEKDAY($E17402,2)&lt;6,1,0))</f>
        <v/>
      </c>
      <c r="H17402" s="12">
        <f>IF(OR($E17402="",$F17402=""),"",IF(AND($G17402=1,$F17402&gt;='Working Hours'!$C$8,$F17402&lt;'Working Hours'!$C$9),1,0))</f>
        <v/>
      </c>
    </row>
    <row r="17403">
      <c r="A17403" s="11" t="n"/>
      <c r="B17403" s="11" t="n"/>
      <c r="C17403" s="11" t="n"/>
      <c r="E17403" s="12">
        <f>IF($A17403="","",IF(ISNUMBER($A17403),$A17403,IFERROR(DATEVALUE($A17403),"")))</f>
        <v/>
      </c>
      <c r="F17403" s="12">
        <f>IF($B17403="","",IF(ISNUMBER($B17403),HOUR($B17403)*2+MINUTE($B17403)/30,IFERROR(VALUE(LEFT($B17403,FIND(":",$B17403)-1))*2+VALUE(MID($B17403,FIND(":",$B17403)+1,2))/30,"")))</f>
        <v/>
      </c>
      <c r="G17403" s="12">
        <f>IF($E17403="","",IF(WEEKDAY($E17403,2)&lt;6,1,0))</f>
        <v/>
      </c>
      <c r="H17403" s="12">
        <f>IF(OR($E17403="",$F17403=""),"",IF(AND($G17403=1,$F17403&gt;='Working Hours'!$C$8,$F17403&lt;'Working Hours'!$C$9),1,0))</f>
        <v/>
      </c>
    </row>
    <row r="17404">
      <c r="A17404" s="11" t="n"/>
      <c r="B17404" s="11" t="n"/>
      <c r="C17404" s="11" t="n"/>
      <c r="E17404" s="12">
        <f>IF($A17404="","",IF(ISNUMBER($A17404),$A17404,IFERROR(DATEVALUE($A17404),"")))</f>
        <v/>
      </c>
      <c r="F17404" s="12">
        <f>IF($B17404="","",IF(ISNUMBER($B17404),HOUR($B17404)*2+MINUTE($B17404)/30,IFERROR(VALUE(LEFT($B17404,FIND(":",$B17404)-1))*2+VALUE(MID($B17404,FIND(":",$B17404)+1,2))/30,"")))</f>
        <v/>
      </c>
      <c r="G17404" s="12">
        <f>IF($E17404="","",IF(WEEKDAY($E17404,2)&lt;6,1,0))</f>
        <v/>
      </c>
      <c r="H17404" s="12">
        <f>IF(OR($E17404="",$F17404=""),"",IF(AND($G17404=1,$F17404&gt;='Working Hours'!$C$8,$F17404&lt;'Working Hours'!$C$9),1,0))</f>
        <v/>
      </c>
    </row>
    <row r="17405">
      <c r="A17405" s="11" t="n"/>
      <c r="B17405" s="11" t="n"/>
      <c r="C17405" s="11" t="n"/>
      <c r="E17405" s="12">
        <f>IF($A17405="","",IF(ISNUMBER($A17405),$A17405,IFERROR(DATEVALUE($A17405),"")))</f>
        <v/>
      </c>
      <c r="F17405" s="12">
        <f>IF($B17405="","",IF(ISNUMBER($B17405),HOUR($B17405)*2+MINUTE($B17405)/30,IFERROR(VALUE(LEFT($B17405,FIND(":",$B17405)-1))*2+VALUE(MID($B17405,FIND(":",$B17405)+1,2))/30,"")))</f>
        <v/>
      </c>
      <c r="G17405" s="12">
        <f>IF($E17405="","",IF(WEEKDAY($E17405,2)&lt;6,1,0))</f>
        <v/>
      </c>
      <c r="H17405" s="12">
        <f>IF(OR($E17405="",$F17405=""),"",IF(AND($G17405=1,$F17405&gt;='Working Hours'!$C$8,$F17405&lt;'Working Hours'!$C$9),1,0))</f>
        <v/>
      </c>
    </row>
    <row r="17406">
      <c r="A17406" s="11" t="n"/>
      <c r="B17406" s="11" t="n"/>
      <c r="C17406" s="11" t="n"/>
      <c r="E17406" s="12">
        <f>IF($A17406="","",IF(ISNUMBER($A17406),$A17406,IFERROR(DATEVALUE($A17406),"")))</f>
        <v/>
      </c>
      <c r="F17406" s="12">
        <f>IF($B17406="","",IF(ISNUMBER($B17406),HOUR($B17406)*2+MINUTE($B17406)/30,IFERROR(VALUE(LEFT($B17406,FIND(":",$B17406)-1))*2+VALUE(MID($B17406,FIND(":",$B17406)+1,2))/30,"")))</f>
        <v/>
      </c>
      <c r="G17406" s="12">
        <f>IF($E17406="","",IF(WEEKDAY($E17406,2)&lt;6,1,0))</f>
        <v/>
      </c>
      <c r="H17406" s="12">
        <f>IF(OR($E17406="",$F17406=""),"",IF(AND($G17406=1,$F17406&gt;='Working Hours'!$C$8,$F17406&lt;'Working Hours'!$C$9),1,0))</f>
        <v/>
      </c>
    </row>
    <row r="17407">
      <c r="A17407" s="11" t="n"/>
      <c r="B17407" s="11" t="n"/>
      <c r="C17407" s="11" t="n"/>
      <c r="E17407" s="12">
        <f>IF($A17407="","",IF(ISNUMBER($A17407),$A17407,IFERROR(DATEVALUE($A17407),"")))</f>
        <v/>
      </c>
      <c r="F17407" s="12">
        <f>IF($B17407="","",IF(ISNUMBER($B17407),HOUR($B17407)*2+MINUTE($B17407)/30,IFERROR(VALUE(LEFT($B17407,FIND(":",$B17407)-1))*2+VALUE(MID($B17407,FIND(":",$B17407)+1,2))/30,"")))</f>
        <v/>
      </c>
      <c r="G17407" s="12">
        <f>IF($E17407="","",IF(WEEKDAY($E17407,2)&lt;6,1,0))</f>
        <v/>
      </c>
      <c r="H17407" s="12">
        <f>IF(OR($E17407="",$F17407=""),"",IF(AND($G17407=1,$F17407&gt;='Working Hours'!$C$8,$F17407&lt;'Working Hours'!$C$9),1,0))</f>
        <v/>
      </c>
    </row>
    <row r="17408">
      <c r="A17408" s="11" t="n"/>
      <c r="B17408" s="11" t="n"/>
      <c r="C17408" s="11" t="n"/>
      <c r="E17408" s="12">
        <f>IF($A17408="","",IF(ISNUMBER($A17408),$A17408,IFERROR(DATEVALUE($A17408),"")))</f>
        <v/>
      </c>
      <c r="F17408" s="12">
        <f>IF($B17408="","",IF(ISNUMBER($B17408),HOUR($B17408)*2+MINUTE($B17408)/30,IFERROR(VALUE(LEFT($B17408,FIND(":",$B17408)-1))*2+VALUE(MID($B17408,FIND(":",$B17408)+1,2))/30,"")))</f>
        <v/>
      </c>
      <c r="G17408" s="12">
        <f>IF($E17408="","",IF(WEEKDAY($E17408,2)&lt;6,1,0))</f>
        <v/>
      </c>
      <c r="H17408" s="12">
        <f>IF(OR($E17408="",$F17408=""),"",IF(AND($G17408=1,$F17408&gt;='Working Hours'!$C$8,$F17408&lt;'Working Hours'!$C$9),1,0))</f>
        <v/>
      </c>
    </row>
    <row r="17409">
      <c r="A17409" s="11" t="n"/>
      <c r="B17409" s="11" t="n"/>
      <c r="C17409" s="11" t="n"/>
      <c r="E17409" s="12">
        <f>IF($A17409="","",IF(ISNUMBER($A17409),$A17409,IFERROR(DATEVALUE($A17409),"")))</f>
        <v/>
      </c>
      <c r="F17409" s="12">
        <f>IF($B17409="","",IF(ISNUMBER($B17409),HOUR($B17409)*2+MINUTE($B17409)/30,IFERROR(VALUE(LEFT($B17409,FIND(":",$B17409)-1))*2+VALUE(MID($B17409,FIND(":",$B17409)+1,2))/30,"")))</f>
        <v/>
      </c>
      <c r="G17409" s="12">
        <f>IF($E17409="","",IF(WEEKDAY($E17409,2)&lt;6,1,0))</f>
        <v/>
      </c>
      <c r="H17409" s="12">
        <f>IF(OR($E17409="",$F17409=""),"",IF(AND($G17409=1,$F17409&gt;='Working Hours'!$C$8,$F17409&lt;'Working Hours'!$C$9),1,0))</f>
        <v/>
      </c>
    </row>
    <row r="17410">
      <c r="A17410" s="11" t="n"/>
      <c r="B17410" s="11" t="n"/>
      <c r="C17410" s="11" t="n"/>
      <c r="E17410" s="12">
        <f>IF($A17410="","",IF(ISNUMBER($A17410),$A17410,IFERROR(DATEVALUE($A17410),"")))</f>
        <v/>
      </c>
      <c r="F17410" s="12">
        <f>IF($B17410="","",IF(ISNUMBER($B17410),HOUR($B17410)*2+MINUTE($B17410)/30,IFERROR(VALUE(LEFT($B17410,FIND(":",$B17410)-1))*2+VALUE(MID($B17410,FIND(":",$B17410)+1,2))/30,"")))</f>
        <v/>
      </c>
      <c r="G17410" s="12">
        <f>IF($E17410="","",IF(WEEKDAY($E17410,2)&lt;6,1,0))</f>
        <v/>
      </c>
      <c r="H17410" s="12">
        <f>IF(OR($E17410="",$F17410=""),"",IF(AND($G17410=1,$F17410&gt;='Working Hours'!$C$8,$F17410&lt;'Working Hours'!$C$9),1,0))</f>
        <v/>
      </c>
    </row>
    <row r="17411">
      <c r="A17411" s="11" t="n"/>
      <c r="B17411" s="11" t="n"/>
      <c r="C17411" s="11" t="n"/>
      <c r="E17411" s="12">
        <f>IF($A17411="","",IF(ISNUMBER($A17411),$A17411,IFERROR(DATEVALUE($A17411),"")))</f>
        <v/>
      </c>
      <c r="F17411" s="12">
        <f>IF($B17411="","",IF(ISNUMBER($B17411),HOUR($B17411)*2+MINUTE($B17411)/30,IFERROR(VALUE(LEFT($B17411,FIND(":",$B17411)-1))*2+VALUE(MID($B17411,FIND(":",$B17411)+1,2))/30,"")))</f>
        <v/>
      </c>
      <c r="G17411" s="12">
        <f>IF($E17411="","",IF(WEEKDAY($E17411,2)&lt;6,1,0))</f>
        <v/>
      </c>
      <c r="H17411" s="12">
        <f>IF(OR($E17411="",$F17411=""),"",IF(AND($G17411=1,$F17411&gt;='Working Hours'!$C$8,$F17411&lt;'Working Hours'!$C$9),1,0))</f>
        <v/>
      </c>
    </row>
    <row r="17412">
      <c r="A17412" s="11" t="n"/>
      <c r="B17412" s="11" t="n"/>
      <c r="C17412" s="11" t="n"/>
      <c r="E17412" s="12">
        <f>IF($A17412="","",IF(ISNUMBER($A17412),$A17412,IFERROR(DATEVALUE($A17412),"")))</f>
        <v/>
      </c>
      <c r="F17412" s="12">
        <f>IF($B17412="","",IF(ISNUMBER($B17412),HOUR($B17412)*2+MINUTE($B17412)/30,IFERROR(VALUE(LEFT($B17412,FIND(":",$B17412)-1))*2+VALUE(MID($B17412,FIND(":",$B17412)+1,2))/30,"")))</f>
        <v/>
      </c>
      <c r="G17412" s="12">
        <f>IF($E17412="","",IF(WEEKDAY($E17412,2)&lt;6,1,0))</f>
        <v/>
      </c>
      <c r="H17412" s="12">
        <f>IF(OR($E17412="",$F17412=""),"",IF(AND($G17412=1,$F17412&gt;='Working Hours'!$C$8,$F17412&lt;'Working Hours'!$C$9),1,0))</f>
        <v/>
      </c>
    </row>
    <row r="17413">
      <c r="A17413" s="11" t="n"/>
      <c r="B17413" s="11" t="n"/>
      <c r="C17413" s="11" t="n"/>
      <c r="E17413" s="12">
        <f>IF($A17413="","",IF(ISNUMBER($A17413),$A17413,IFERROR(DATEVALUE($A17413),"")))</f>
        <v/>
      </c>
      <c r="F17413" s="12">
        <f>IF($B17413="","",IF(ISNUMBER($B17413),HOUR($B17413)*2+MINUTE($B17413)/30,IFERROR(VALUE(LEFT($B17413,FIND(":",$B17413)-1))*2+VALUE(MID($B17413,FIND(":",$B17413)+1,2))/30,"")))</f>
        <v/>
      </c>
      <c r="G17413" s="12">
        <f>IF($E17413="","",IF(WEEKDAY($E17413,2)&lt;6,1,0))</f>
        <v/>
      </c>
      <c r="H17413" s="12">
        <f>IF(OR($E17413="",$F17413=""),"",IF(AND($G17413=1,$F17413&gt;='Working Hours'!$C$8,$F17413&lt;'Working Hours'!$C$9),1,0))</f>
        <v/>
      </c>
    </row>
    <row r="17414">
      <c r="A17414" s="11" t="n"/>
      <c r="B17414" s="11" t="n"/>
      <c r="C17414" s="11" t="n"/>
      <c r="E17414" s="12">
        <f>IF($A17414="","",IF(ISNUMBER($A17414),$A17414,IFERROR(DATEVALUE($A17414),"")))</f>
        <v/>
      </c>
      <c r="F17414" s="12">
        <f>IF($B17414="","",IF(ISNUMBER($B17414),HOUR($B17414)*2+MINUTE($B17414)/30,IFERROR(VALUE(LEFT($B17414,FIND(":",$B17414)-1))*2+VALUE(MID($B17414,FIND(":",$B17414)+1,2))/30,"")))</f>
        <v/>
      </c>
      <c r="G17414" s="12">
        <f>IF($E17414="","",IF(WEEKDAY($E17414,2)&lt;6,1,0))</f>
        <v/>
      </c>
      <c r="H17414" s="12">
        <f>IF(OR($E17414="",$F17414=""),"",IF(AND($G17414=1,$F17414&gt;='Working Hours'!$C$8,$F17414&lt;'Working Hours'!$C$9),1,0))</f>
        <v/>
      </c>
    </row>
    <row r="17415">
      <c r="A17415" s="11" t="n"/>
      <c r="B17415" s="11" t="n"/>
      <c r="C17415" s="11" t="n"/>
      <c r="E17415" s="12">
        <f>IF($A17415="","",IF(ISNUMBER($A17415),$A17415,IFERROR(DATEVALUE($A17415),"")))</f>
        <v/>
      </c>
      <c r="F17415" s="12">
        <f>IF($B17415="","",IF(ISNUMBER($B17415),HOUR($B17415)*2+MINUTE($B17415)/30,IFERROR(VALUE(LEFT($B17415,FIND(":",$B17415)-1))*2+VALUE(MID($B17415,FIND(":",$B17415)+1,2))/30,"")))</f>
        <v/>
      </c>
      <c r="G17415" s="12">
        <f>IF($E17415="","",IF(WEEKDAY($E17415,2)&lt;6,1,0))</f>
        <v/>
      </c>
      <c r="H17415" s="12">
        <f>IF(OR($E17415="",$F17415=""),"",IF(AND($G17415=1,$F17415&gt;='Working Hours'!$C$8,$F17415&lt;'Working Hours'!$C$9),1,0))</f>
        <v/>
      </c>
    </row>
    <row r="17416">
      <c r="A17416" s="11" t="n"/>
      <c r="B17416" s="11" t="n"/>
      <c r="C17416" s="11" t="n"/>
      <c r="E17416" s="12">
        <f>IF($A17416="","",IF(ISNUMBER($A17416),$A17416,IFERROR(DATEVALUE($A17416),"")))</f>
        <v/>
      </c>
      <c r="F17416" s="12">
        <f>IF($B17416="","",IF(ISNUMBER($B17416),HOUR($B17416)*2+MINUTE($B17416)/30,IFERROR(VALUE(LEFT($B17416,FIND(":",$B17416)-1))*2+VALUE(MID($B17416,FIND(":",$B17416)+1,2))/30,"")))</f>
        <v/>
      </c>
      <c r="G17416" s="12">
        <f>IF($E17416="","",IF(WEEKDAY($E17416,2)&lt;6,1,0))</f>
        <v/>
      </c>
      <c r="H17416" s="12">
        <f>IF(OR($E17416="",$F17416=""),"",IF(AND($G17416=1,$F17416&gt;='Working Hours'!$C$8,$F17416&lt;'Working Hours'!$C$9),1,0))</f>
        <v/>
      </c>
    </row>
    <row r="17417">
      <c r="A17417" s="11" t="n"/>
      <c r="B17417" s="11" t="n"/>
      <c r="C17417" s="11" t="n"/>
      <c r="E17417" s="12">
        <f>IF($A17417="","",IF(ISNUMBER($A17417),$A17417,IFERROR(DATEVALUE($A17417),"")))</f>
        <v/>
      </c>
      <c r="F17417" s="12">
        <f>IF($B17417="","",IF(ISNUMBER($B17417),HOUR($B17417)*2+MINUTE($B17417)/30,IFERROR(VALUE(LEFT($B17417,FIND(":",$B17417)-1))*2+VALUE(MID($B17417,FIND(":",$B17417)+1,2))/30,"")))</f>
        <v/>
      </c>
      <c r="G17417" s="12">
        <f>IF($E17417="","",IF(WEEKDAY($E17417,2)&lt;6,1,0))</f>
        <v/>
      </c>
      <c r="H17417" s="12">
        <f>IF(OR($E17417="",$F17417=""),"",IF(AND($G17417=1,$F17417&gt;='Working Hours'!$C$8,$F17417&lt;'Working Hours'!$C$9),1,0))</f>
        <v/>
      </c>
    </row>
    <row r="17418">
      <c r="A17418" s="11" t="n"/>
      <c r="B17418" s="11" t="n"/>
      <c r="C17418" s="11" t="n"/>
      <c r="E17418" s="12">
        <f>IF($A17418="","",IF(ISNUMBER($A17418),$A17418,IFERROR(DATEVALUE($A17418),"")))</f>
        <v/>
      </c>
      <c r="F17418" s="12">
        <f>IF($B17418="","",IF(ISNUMBER($B17418),HOUR($B17418)*2+MINUTE($B17418)/30,IFERROR(VALUE(LEFT($B17418,FIND(":",$B17418)-1))*2+VALUE(MID($B17418,FIND(":",$B17418)+1,2))/30,"")))</f>
        <v/>
      </c>
      <c r="G17418" s="12">
        <f>IF($E17418="","",IF(WEEKDAY($E17418,2)&lt;6,1,0))</f>
        <v/>
      </c>
      <c r="H17418" s="12">
        <f>IF(OR($E17418="",$F17418=""),"",IF(AND($G17418=1,$F17418&gt;='Working Hours'!$C$8,$F17418&lt;'Working Hours'!$C$9),1,0))</f>
        <v/>
      </c>
    </row>
    <row r="17419">
      <c r="A17419" s="11" t="n"/>
      <c r="B17419" s="11" t="n"/>
      <c r="C17419" s="11" t="n"/>
      <c r="E17419" s="12">
        <f>IF($A17419="","",IF(ISNUMBER($A17419),$A17419,IFERROR(DATEVALUE($A17419),"")))</f>
        <v/>
      </c>
      <c r="F17419" s="12">
        <f>IF($B17419="","",IF(ISNUMBER($B17419),HOUR($B17419)*2+MINUTE($B17419)/30,IFERROR(VALUE(LEFT($B17419,FIND(":",$B17419)-1))*2+VALUE(MID($B17419,FIND(":",$B17419)+1,2))/30,"")))</f>
        <v/>
      </c>
      <c r="G17419" s="12">
        <f>IF($E17419="","",IF(WEEKDAY($E17419,2)&lt;6,1,0))</f>
        <v/>
      </c>
      <c r="H17419" s="12">
        <f>IF(OR($E17419="",$F17419=""),"",IF(AND($G17419=1,$F17419&gt;='Working Hours'!$C$8,$F17419&lt;'Working Hours'!$C$9),1,0))</f>
        <v/>
      </c>
    </row>
    <row r="17420">
      <c r="A17420" s="11" t="n"/>
      <c r="B17420" s="11" t="n"/>
      <c r="C17420" s="11" t="n"/>
      <c r="E17420" s="12">
        <f>IF($A17420="","",IF(ISNUMBER($A17420),$A17420,IFERROR(DATEVALUE($A17420),"")))</f>
        <v/>
      </c>
      <c r="F17420" s="12">
        <f>IF($B17420="","",IF(ISNUMBER($B17420),HOUR($B17420)*2+MINUTE($B17420)/30,IFERROR(VALUE(LEFT($B17420,FIND(":",$B17420)-1))*2+VALUE(MID($B17420,FIND(":",$B17420)+1,2))/30,"")))</f>
        <v/>
      </c>
      <c r="G17420" s="12">
        <f>IF($E17420="","",IF(WEEKDAY($E17420,2)&lt;6,1,0))</f>
        <v/>
      </c>
      <c r="H17420" s="12">
        <f>IF(OR($E17420="",$F17420=""),"",IF(AND($G17420=1,$F17420&gt;='Working Hours'!$C$8,$F17420&lt;'Working Hours'!$C$9),1,0))</f>
        <v/>
      </c>
    </row>
    <row r="17421">
      <c r="A17421" s="11" t="n"/>
      <c r="B17421" s="11" t="n"/>
      <c r="C17421" s="11" t="n"/>
      <c r="E17421" s="12">
        <f>IF($A17421="","",IF(ISNUMBER($A17421),$A17421,IFERROR(DATEVALUE($A17421),"")))</f>
        <v/>
      </c>
      <c r="F17421" s="12">
        <f>IF($B17421="","",IF(ISNUMBER($B17421),HOUR($B17421)*2+MINUTE($B17421)/30,IFERROR(VALUE(LEFT($B17421,FIND(":",$B17421)-1))*2+VALUE(MID($B17421,FIND(":",$B17421)+1,2))/30,"")))</f>
        <v/>
      </c>
      <c r="G17421" s="12">
        <f>IF($E17421="","",IF(WEEKDAY($E17421,2)&lt;6,1,0))</f>
        <v/>
      </c>
      <c r="H17421" s="12">
        <f>IF(OR($E17421="",$F17421=""),"",IF(AND($G17421=1,$F17421&gt;='Working Hours'!$C$8,$F17421&lt;'Working Hours'!$C$9),1,0))</f>
        <v/>
      </c>
    </row>
    <row r="17422">
      <c r="A17422" s="11" t="n"/>
      <c r="B17422" s="11" t="n"/>
      <c r="C17422" s="11" t="n"/>
      <c r="E17422" s="12">
        <f>IF($A17422="","",IF(ISNUMBER($A17422),$A17422,IFERROR(DATEVALUE($A17422),"")))</f>
        <v/>
      </c>
      <c r="F17422" s="12">
        <f>IF($B17422="","",IF(ISNUMBER($B17422),HOUR($B17422)*2+MINUTE($B17422)/30,IFERROR(VALUE(LEFT($B17422,FIND(":",$B17422)-1))*2+VALUE(MID($B17422,FIND(":",$B17422)+1,2))/30,"")))</f>
        <v/>
      </c>
      <c r="G17422" s="12">
        <f>IF($E17422="","",IF(WEEKDAY($E17422,2)&lt;6,1,0))</f>
        <v/>
      </c>
      <c r="H17422" s="12">
        <f>IF(OR($E17422="",$F17422=""),"",IF(AND($G17422=1,$F17422&gt;='Working Hours'!$C$8,$F17422&lt;'Working Hours'!$C$9),1,0))</f>
        <v/>
      </c>
    </row>
    <row r="17423">
      <c r="A17423" s="11" t="n"/>
      <c r="B17423" s="11" t="n"/>
      <c r="C17423" s="11" t="n"/>
      <c r="E17423" s="12">
        <f>IF($A17423="","",IF(ISNUMBER($A17423),$A17423,IFERROR(DATEVALUE($A17423),"")))</f>
        <v/>
      </c>
      <c r="F17423" s="12">
        <f>IF($B17423="","",IF(ISNUMBER($B17423),HOUR($B17423)*2+MINUTE($B17423)/30,IFERROR(VALUE(LEFT($B17423,FIND(":",$B17423)-1))*2+VALUE(MID($B17423,FIND(":",$B17423)+1,2))/30,"")))</f>
        <v/>
      </c>
      <c r="G17423" s="12">
        <f>IF($E17423="","",IF(WEEKDAY($E17423,2)&lt;6,1,0))</f>
        <v/>
      </c>
      <c r="H17423" s="12">
        <f>IF(OR($E17423="",$F17423=""),"",IF(AND($G17423=1,$F17423&gt;='Working Hours'!$C$8,$F17423&lt;'Working Hours'!$C$9),1,0))</f>
        <v/>
      </c>
    </row>
    <row r="17424">
      <c r="A17424" s="11" t="n"/>
      <c r="B17424" s="11" t="n"/>
      <c r="C17424" s="11" t="n"/>
      <c r="E17424" s="12">
        <f>IF($A17424="","",IF(ISNUMBER($A17424),$A17424,IFERROR(DATEVALUE($A17424),"")))</f>
        <v/>
      </c>
      <c r="F17424" s="12">
        <f>IF($B17424="","",IF(ISNUMBER($B17424),HOUR($B17424)*2+MINUTE($B17424)/30,IFERROR(VALUE(LEFT($B17424,FIND(":",$B17424)-1))*2+VALUE(MID($B17424,FIND(":",$B17424)+1,2))/30,"")))</f>
        <v/>
      </c>
      <c r="G17424" s="12">
        <f>IF($E17424="","",IF(WEEKDAY($E17424,2)&lt;6,1,0))</f>
        <v/>
      </c>
      <c r="H17424" s="12">
        <f>IF(OR($E17424="",$F17424=""),"",IF(AND($G17424=1,$F17424&gt;='Working Hours'!$C$8,$F17424&lt;'Working Hours'!$C$9),1,0))</f>
        <v/>
      </c>
    </row>
    <row r="17425">
      <c r="A17425" s="11" t="n"/>
      <c r="B17425" s="11" t="n"/>
      <c r="C17425" s="11" t="n"/>
      <c r="E17425" s="12">
        <f>IF($A17425="","",IF(ISNUMBER($A17425),$A17425,IFERROR(DATEVALUE($A17425),"")))</f>
        <v/>
      </c>
      <c r="F17425" s="12">
        <f>IF($B17425="","",IF(ISNUMBER($B17425),HOUR($B17425)*2+MINUTE($B17425)/30,IFERROR(VALUE(LEFT($B17425,FIND(":",$B17425)-1))*2+VALUE(MID($B17425,FIND(":",$B17425)+1,2))/30,"")))</f>
        <v/>
      </c>
      <c r="G17425" s="12">
        <f>IF($E17425="","",IF(WEEKDAY($E17425,2)&lt;6,1,0))</f>
        <v/>
      </c>
      <c r="H17425" s="12">
        <f>IF(OR($E17425="",$F17425=""),"",IF(AND($G17425=1,$F17425&gt;='Working Hours'!$C$8,$F17425&lt;'Working Hours'!$C$9),1,0))</f>
        <v/>
      </c>
    </row>
    <row r="17426">
      <c r="A17426" s="11" t="n"/>
      <c r="B17426" s="11" t="n"/>
      <c r="C17426" s="11" t="n"/>
      <c r="E17426" s="12">
        <f>IF($A17426="","",IF(ISNUMBER($A17426),$A17426,IFERROR(DATEVALUE($A17426),"")))</f>
        <v/>
      </c>
      <c r="F17426" s="12">
        <f>IF($B17426="","",IF(ISNUMBER($B17426),HOUR($B17426)*2+MINUTE($B17426)/30,IFERROR(VALUE(LEFT($B17426,FIND(":",$B17426)-1))*2+VALUE(MID($B17426,FIND(":",$B17426)+1,2))/30,"")))</f>
        <v/>
      </c>
      <c r="G17426" s="12">
        <f>IF($E17426="","",IF(WEEKDAY($E17426,2)&lt;6,1,0))</f>
        <v/>
      </c>
      <c r="H17426" s="12">
        <f>IF(OR($E17426="",$F17426=""),"",IF(AND($G17426=1,$F17426&gt;='Working Hours'!$C$8,$F17426&lt;'Working Hours'!$C$9),1,0))</f>
        <v/>
      </c>
    </row>
    <row r="17427">
      <c r="A17427" s="11" t="n"/>
      <c r="B17427" s="11" t="n"/>
      <c r="C17427" s="11" t="n"/>
      <c r="E17427" s="12">
        <f>IF($A17427="","",IF(ISNUMBER($A17427),$A17427,IFERROR(DATEVALUE($A17427),"")))</f>
        <v/>
      </c>
      <c r="F17427" s="12">
        <f>IF($B17427="","",IF(ISNUMBER($B17427),HOUR($B17427)*2+MINUTE($B17427)/30,IFERROR(VALUE(LEFT($B17427,FIND(":",$B17427)-1))*2+VALUE(MID($B17427,FIND(":",$B17427)+1,2))/30,"")))</f>
        <v/>
      </c>
      <c r="G17427" s="12">
        <f>IF($E17427="","",IF(WEEKDAY($E17427,2)&lt;6,1,0))</f>
        <v/>
      </c>
      <c r="H17427" s="12">
        <f>IF(OR($E17427="",$F17427=""),"",IF(AND($G17427=1,$F17427&gt;='Working Hours'!$C$8,$F17427&lt;'Working Hours'!$C$9),1,0))</f>
        <v/>
      </c>
    </row>
    <row r="17428">
      <c r="A17428" s="11" t="n"/>
      <c r="B17428" s="11" t="n"/>
      <c r="C17428" s="11" t="n"/>
      <c r="E17428" s="12">
        <f>IF($A17428="","",IF(ISNUMBER($A17428),$A17428,IFERROR(DATEVALUE($A17428),"")))</f>
        <v/>
      </c>
      <c r="F17428" s="12">
        <f>IF($B17428="","",IF(ISNUMBER($B17428),HOUR($B17428)*2+MINUTE($B17428)/30,IFERROR(VALUE(LEFT($B17428,FIND(":",$B17428)-1))*2+VALUE(MID($B17428,FIND(":",$B17428)+1,2))/30,"")))</f>
        <v/>
      </c>
      <c r="G17428" s="12">
        <f>IF($E17428="","",IF(WEEKDAY($E17428,2)&lt;6,1,0))</f>
        <v/>
      </c>
      <c r="H17428" s="12">
        <f>IF(OR($E17428="",$F17428=""),"",IF(AND($G17428=1,$F17428&gt;='Working Hours'!$C$8,$F17428&lt;'Working Hours'!$C$9),1,0))</f>
        <v/>
      </c>
    </row>
    <row r="17429">
      <c r="A17429" s="11" t="n"/>
      <c r="B17429" s="11" t="n"/>
      <c r="C17429" s="11" t="n"/>
      <c r="E17429" s="12">
        <f>IF($A17429="","",IF(ISNUMBER($A17429),$A17429,IFERROR(DATEVALUE($A17429),"")))</f>
        <v/>
      </c>
      <c r="F17429" s="12">
        <f>IF($B17429="","",IF(ISNUMBER($B17429),HOUR($B17429)*2+MINUTE($B17429)/30,IFERROR(VALUE(LEFT($B17429,FIND(":",$B17429)-1))*2+VALUE(MID($B17429,FIND(":",$B17429)+1,2))/30,"")))</f>
        <v/>
      </c>
      <c r="G17429" s="12">
        <f>IF($E17429="","",IF(WEEKDAY($E17429,2)&lt;6,1,0))</f>
        <v/>
      </c>
      <c r="H17429" s="12">
        <f>IF(OR($E17429="",$F17429=""),"",IF(AND($G17429=1,$F17429&gt;='Working Hours'!$C$8,$F17429&lt;'Working Hours'!$C$9),1,0))</f>
        <v/>
      </c>
    </row>
    <row r="17430">
      <c r="A17430" s="11" t="n"/>
      <c r="B17430" s="11" t="n"/>
      <c r="C17430" s="11" t="n"/>
      <c r="E17430" s="12">
        <f>IF($A17430="","",IF(ISNUMBER($A17430),$A17430,IFERROR(DATEVALUE($A17430),"")))</f>
        <v/>
      </c>
      <c r="F17430" s="12">
        <f>IF($B17430="","",IF(ISNUMBER($B17430),HOUR($B17430)*2+MINUTE($B17430)/30,IFERROR(VALUE(LEFT($B17430,FIND(":",$B17430)-1))*2+VALUE(MID($B17430,FIND(":",$B17430)+1,2))/30,"")))</f>
        <v/>
      </c>
      <c r="G17430" s="12">
        <f>IF($E17430="","",IF(WEEKDAY($E17430,2)&lt;6,1,0))</f>
        <v/>
      </c>
      <c r="H17430" s="12">
        <f>IF(OR($E17430="",$F17430=""),"",IF(AND($G17430=1,$F17430&gt;='Working Hours'!$C$8,$F17430&lt;'Working Hours'!$C$9),1,0))</f>
        <v/>
      </c>
    </row>
    <row r="17431">
      <c r="A17431" s="11" t="n"/>
      <c r="B17431" s="11" t="n"/>
      <c r="C17431" s="11" t="n"/>
      <c r="E17431" s="12">
        <f>IF($A17431="","",IF(ISNUMBER($A17431),$A17431,IFERROR(DATEVALUE($A17431),"")))</f>
        <v/>
      </c>
      <c r="F17431" s="12">
        <f>IF($B17431="","",IF(ISNUMBER($B17431),HOUR($B17431)*2+MINUTE($B17431)/30,IFERROR(VALUE(LEFT($B17431,FIND(":",$B17431)-1))*2+VALUE(MID($B17431,FIND(":",$B17431)+1,2))/30,"")))</f>
        <v/>
      </c>
      <c r="G17431" s="12">
        <f>IF($E17431="","",IF(WEEKDAY($E17431,2)&lt;6,1,0))</f>
        <v/>
      </c>
      <c r="H17431" s="12">
        <f>IF(OR($E17431="",$F17431=""),"",IF(AND($G17431=1,$F17431&gt;='Working Hours'!$C$8,$F17431&lt;'Working Hours'!$C$9),1,0))</f>
        <v/>
      </c>
    </row>
    <row r="17432">
      <c r="A17432" s="11" t="n"/>
      <c r="B17432" s="11" t="n"/>
      <c r="C17432" s="11" t="n"/>
      <c r="E17432" s="12">
        <f>IF($A17432="","",IF(ISNUMBER($A17432),$A17432,IFERROR(DATEVALUE($A17432),"")))</f>
        <v/>
      </c>
      <c r="F17432" s="12">
        <f>IF($B17432="","",IF(ISNUMBER($B17432),HOUR($B17432)*2+MINUTE($B17432)/30,IFERROR(VALUE(LEFT($B17432,FIND(":",$B17432)-1))*2+VALUE(MID($B17432,FIND(":",$B17432)+1,2))/30,"")))</f>
        <v/>
      </c>
      <c r="G17432" s="12">
        <f>IF($E17432="","",IF(WEEKDAY($E17432,2)&lt;6,1,0))</f>
        <v/>
      </c>
      <c r="H17432" s="12">
        <f>IF(OR($E17432="",$F17432=""),"",IF(AND($G17432=1,$F17432&gt;='Working Hours'!$C$8,$F17432&lt;'Working Hours'!$C$9),1,0))</f>
        <v/>
      </c>
    </row>
    <row r="17433">
      <c r="A17433" s="11" t="n"/>
      <c r="B17433" s="11" t="n"/>
      <c r="C17433" s="11" t="n"/>
      <c r="E17433" s="12">
        <f>IF($A17433="","",IF(ISNUMBER($A17433),$A17433,IFERROR(DATEVALUE($A17433),"")))</f>
        <v/>
      </c>
      <c r="F17433" s="12">
        <f>IF($B17433="","",IF(ISNUMBER($B17433),HOUR($B17433)*2+MINUTE($B17433)/30,IFERROR(VALUE(LEFT($B17433,FIND(":",$B17433)-1))*2+VALUE(MID($B17433,FIND(":",$B17433)+1,2))/30,"")))</f>
        <v/>
      </c>
      <c r="G17433" s="12">
        <f>IF($E17433="","",IF(WEEKDAY($E17433,2)&lt;6,1,0))</f>
        <v/>
      </c>
      <c r="H17433" s="12">
        <f>IF(OR($E17433="",$F17433=""),"",IF(AND($G17433=1,$F17433&gt;='Working Hours'!$C$8,$F17433&lt;'Working Hours'!$C$9),1,0))</f>
        <v/>
      </c>
    </row>
    <row r="17434">
      <c r="A17434" s="11" t="n"/>
      <c r="B17434" s="11" t="n"/>
      <c r="C17434" s="11" t="n"/>
      <c r="E17434" s="12">
        <f>IF($A17434="","",IF(ISNUMBER($A17434),$A17434,IFERROR(DATEVALUE($A17434),"")))</f>
        <v/>
      </c>
      <c r="F17434" s="12">
        <f>IF($B17434="","",IF(ISNUMBER($B17434),HOUR($B17434)*2+MINUTE($B17434)/30,IFERROR(VALUE(LEFT($B17434,FIND(":",$B17434)-1))*2+VALUE(MID($B17434,FIND(":",$B17434)+1,2))/30,"")))</f>
        <v/>
      </c>
      <c r="G17434" s="12">
        <f>IF($E17434="","",IF(WEEKDAY($E17434,2)&lt;6,1,0))</f>
        <v/>
      </c>
      <c r="H17434" s="12">
        <f>IF(OR($E17434="",$F17434=""),"",IF(AND($G17434=1,$F17434&gt;='Working Hours'!$C$8,$F17434&lt;'Working Hours'!$C$9),1,0))</f>
        <v/>
      </c>
    </row>
    <row r="17435">
      <c r="A17435" s="11" t="n"/>
      <c r="B17435" s="11" t="n"/>
      <c r="C17435" s="11" t="n"/>
      <c r="E17435" s="12">
        <f>IF($A17435="","",IF(ISNUMBER($A17435),$A17435,IFERROR(DATEVALUE($A17435),"")))</f>
        <v/>
      </c>
      <c r="F17435" s="12">
        <f>IF($B17435="","",IF(ISNUMBER($B17435),HOUR($B17435)*2+MINUTE($B17435)/30,IFERROR(VALUE(LEFT($B17435,FIND(":",$B17435)-1))*2+VALUE(MID($B17435,FIND(":",$B17435)+1,2))/30,"")))</f>
        <v/>
      </c>
      <c r="G17435" s="12">
        <f>IF($E17435="","",IF(WEEKDAY($E17435,2)&lt;6,1,0))</f>
        <v/>
      </c>
      <c r="H17435" s="12">
        <f>IF(OR($E17435="",$F17435=""),"",IF(AND($G17435=1,$F17435&gt;='Working Hours'!$C$8,$F17435&lt;'Working Hours'!$C$9),1,0))</f>
        <v/>
      </c>
    </row>
    <row r="17436">
      <c r="A17436" s="11" t="n"/>
      <c r="B17436" s="11" t="n"/>
      <c r="C17436" s="11" t="n"/>
      <c r="E17436" s="12">
        <f>IF($A17436="","",IF(ISNUMBER($A17436),$A17436,IFERROR(DATEVALUE($A17436),"")))</f>
        <v/>
      </c>
      <c r="F17436" s="12">
        <f>IF($B17436="","",IF(ISNUMBER($B17436),HOUR($B17436)*2+MINUTE($B17436)/30,IFERROR(VALUE(LEFT($B17436,FIND(":",$B17436)-1))*2+VALUE(MID($B17436,FIND(":",$B17436)+1,2))/30,"")))</f>
        <v/>
      </c>
      <c r="G17436" s="12">
        <f>IF($E17436="","",IF(WEEKDAY($E17436,2)&lt;6,1,0))</f>
        <v/>
      </c>
      <c r="H17436" s="12">
        <f>IF(OR($E17436="",$F17436=""),"",IF(AND($G17436=1,$F17436&gt;='Working Hours'!$C$8,$F17436&lt;'Working Hours'!$C$9),1,0))</f>
        <v/>
      </c>
    </row>
    <row r="17437">
      <c r="A17437" s="11" t="n"/>
      <c r="B17437" s="11" t="n"/>
      <c r="C17437" s="11" t="n"/>
      <c r="E17437" s="12">
        <f>IF($A17437="","",IF(ISNUMBER($A17437),$A17437,IFERROR(DATEVALUE($A17437),"")))</f>
        <v/>
      </c>
      <c r="F17437" s="12">
        <f>IF($B17437="","",IF(ISNUMBER($B17437),HOUR($B17437)*2+MINUTE($B17437)/30,IFERROR(VALUE(LEFT($B17437,FIND(":",$B17437)-1))*2+VALUE(MID($B17437,FIND(":",$B17437)+1,2))/30,"")))</f>
        <v/>
      </c>
      <c r="G17437" s="12">
        <f>IF($E17437="","",IF(WEEKDAY($E17437,2)&lt;6,1,0))</f>
        <v/>
      </c>
      <c r="H17437" s="12">
        <f>IF(OR($E17437="",$F17437=""),"",IF(AND($G17437=1,$F17437&gt;='Working Hours'!$C$8,$F17437&lt;'Working Hours'!$C$9),1,0))</f>
        <v/>
      </c>
    </row>
    <row r="17438">
      <c r="A17438" s="11" t="n"/>
      <c r="B17438" s="11" t="n"/>
      <c r="C17438" s="11" t="n"/>
      <c r="E17438" s="12">
        <f>IF($A17438="","",IF(ISNUMBER($A17438),$A17438,IFERROR(DATEVALUE($A17438),"")))</f>
        <v/>
      </c>
      <c r="F17438" s="12">
        <f>IF($B17438="","",IF(ISNUMBER($B17438),HOUR($B17438)*2+MINUTE($B17438)/30,IFERROR(VALUE(LEFT($B17438,FIND(":",$B17438)-1))*2+VALUE(MID($B17438,FIND(":",$B17438)+1,2))/30,"")))</f>
        <v/>
      </c>
      <c r="G17438" s="12">
        <f>IF($E17438="","",IF(WEEKDAY($E17438,2)&lt;6,1,0))</f>
        <v/>
      </c>
      <c r="H17438" s="12">
        <f>IF(OR($E17438="",$F17438=""),"",IF(AND($G17438=1,$F17438&gt;='Working Hours'!$C$8,$F17438&lt;'Working Hours'!$C$9),1,0))</f>
        <v/>
      </c>
    </row>
    <row r="17439">
      <c r="A17439" s="11" t="n"/>
      <c r="B17439" s="11" t="n"/>
      <c r="C17439" s="11" t="n"/>
      <c r="E17439" s="12">
        <f>IF($A17439="","",IF(ISNUMBER($A17439),$A17439,IFERROR(DATEVALUE($A17439),"")))</f>
        <v/>
      </c>
      <c r="F17439" s="12">
        <f>IF($B17439="","",IF(ISNUMBER($B17439),HOUR($B17439)*2+MINUTE($B17439)/30,IFERROR(VALUE(LEFT($B17439,FIND(":",$B17439)-1))*2+VALUE(MID($B17439,FIND(":",$B17439)+1,2))/30,"")))</f>
        <v/>
      </c>
      <c r="G17439" s="12">
        <f>IF($E17439="","",IF(WEEKDAY($E17439,2)&lt;6,1,0))</f>
        <v/>
      </c>
      <c r="H17439" s="12">
        <f>IF(OR($E17439="",$F17439=""),"",IF(AND($G17439=1,$F17439&gt;='Working Hours'!$C$8,$F17439&lt;'Working Hours'!$C$9),1,0))</f>
        <v/>
      </c>
    </row>
    <row r="17440">
      <c r="A17440" s="11" t="n"/>
      <c r="B17440" s="11" t="n"/>
      <c r="C17440" s="11" t="n"/>
      <c r="E17440" s="12">
        <f>IF($A17440="","",IF(ISNUMBER($A17440),$A17440,IFERROR(DATEVALUE($A17440),"")))</f>
        <v/>
      </c>
      <c r="F17440" s="12">
        <f>IF($B17440="","",IF(ISNUMBER($B17440),HOUR($B17440)*2+MINUTE($B17440)/30,IFERROR(VALUE(LEFT($B17440,FIND(":",$B17440)-1))*2+VALUE(MID($B17440,FIND(":",$B17440)+1,2))/30,"")))</f>
        <v/>
      </c>
      <c r="G17440" s="12">
        <f>IF($E17440="","",IF(WEEKDAY($E17440,2)&lt;6,1,0))</f>
        <v/>
      </c>
      <c r="H17440" s="12">
        <f>IF(OR($E17440="",$F17440=""),"",IF(AND($G17440=1,$F17440&gt;='Working Hours'!$C$8,$F17440&lt;'Working Hours'!$C$9),1,0))</f>
        <v/>
      </c>
    </row>
    <row r="17441">
      <c r="A17441" s="11" t="n"/>
      <c r="B17441" s="11" t="n"/>
      <c r="C17441" s="11" t="n"/>
      <c r="E17441" s="12">
        <f>IF($A17441="","",IF(ISNUMBER($A17441),$A17441,IFERROR(DATEVALUE($A17441),"")))</f>
        <v/>
      </c>
      <c r="F17441" s="12">
        <f>IF($B17441="","",IF(ISNUMBER($B17441),HOUR($B17441)*2+MINUTE($B17441)/30,IFERROR(VALUE(LEFT($B17441,FIND(":",$B17441)-1))*2+VALUE(MID($B17441,FIND(":",$B17441)+1,2))/30,"")))</f>
        <v/>
      </c>
      <c r="G17441" s="12">
        <f>IF($E17441="","",IF(WEEKDAY($E17441,2)&lt;6,1,0))</f>
        <v/>
      </c>
      <c r="H17441" s="12">
        <f>IF(OR($E17441="",$F17441=""),"",IF(AND($G17441=1,$F17441&gt;='Working Hours'!$C$8,$F17441&lt;'Working Hours'!$C$9),1,0))</f>
        <v/>
      </c>
    </row>
    <row r="17442">
      <c r="A17442" s="11" t="n"/>
      <c r="B17442" s="11" t="n"/>
      <c r="C17442" s="11" t="n"/>
      <c r="E17442" s="12">
        <f>IF($A17442="","",IF(ISNUMBER($A17442),$A17442,IFERROR(DATEVALUE($A17442),"")))</f>
        <v/>
      </c>
      <c r="F17442" s="12">
        <f>IF($B17442="","",IF(ISNUMBER($B17442),HOUR($B17442)*2+MINUTE($B17442)/30,IFERROR(VALUE(LEFT($B17442,FIND(":",$B17442)-1))*2+VALUE(MID($B17442,FIND(":",$B17442)+1,2))/30,"")))</f>
        <v/>
      </c>
      <c r="G17442" s="12">
        <f>IF($E17442="","",IF(WEEKDAY($E17442,2)&lt;6,1,0))</f>
        <v/>
      </c>
      <c r="H17442" s="12">
        <f>IF(OR($E17442="",$F17442=""),"",IF(AND($G17442=1,$F17442&gt;='Working Hours'!$C$8,$F17442&lt;'Working Hours'!$C$9),1,0))</f>
        <v/>
      </c>
    </row>
    <row r="17443">
      <c r="A17443" s="11" t="n"/>
      <c r="B17443" s="11" t="n"/>
      <c r="C17443" s="11" t="n"/>
      <c r="E17443" s="12">
        <f>IF($A17443="","",IF(ISNUMBER($A17443),$A17443,IFERROR(DATEVALUE($A17443),"")))</f>
        <v/>
      </c>
      <c r="F17443" s="12">
        <f>IF($B17443="","",IF(ISNUMBER($B17443),HOUR($B17443)*2+MINUTE($B17443)/30,IFERROR(VALUE(LEFT($B17443,FIND(":",$B17443)-1))*2+VALUE(MID($B17443,FIND(":",$B17443)+1,2))/30,"")))</f>
        <v/>
      </c>
      <c r="G17443" s="12">
        <f>IF($E17443="","",IF(WEEKDAY($E17443,2)&lt;6,1,0))</f>
        <v/>
      </c>
      <c r="H17443" s="12">
        <f>IF(OR($E17443="",$F17443=""),"",IF(AND($G17443=1,$F17443&gt;='Working Hours'!$C$8,$F17443&lt;'Working Hours'!$C$9),1,0))</f>
        <v/>
      </c>
    </row>
    <row r="17444">
      <c r="A17444" s="11" t="n"/>
      <c r="B17444" s="11" t="n"/>
      <c r="C17444" s="11" t="n"/>
      <c r="E17444" s="12">
        <f>IF($A17444="","",IF(ISNUMBER($A17444),$A17444,IFERROR(DATEVALUE($A17444),"")))</f>
        <v/>
      </c>
      <c r="F17444" s="12">
        <f>IF($B17444="","",IF(ISNUMBER($B17444),HOUR($B17444)*2+MINUTE($B17444)/30,IFERROR(VALUE(LEFT($B17444,FIND(":",$B17444)-1))*2+VALUE(MID($B17444,FIND(":",$B17444)+1,2))/30,"")))</f>
        <v/>
      </c>
      <c r="G17444" s="12">
        <f>IF($E17444="","",IF(WEEKDAY($E17444,2)&lt;6,1,0))</f>
        <v/>
      </c>
      <c r="H17444" s="12">
        <f>IF(OR($E17444="",$F17444=""),"",IF(AND($G17444=1,$F17444&gt;='Working Hours'!$C$8,$F17444&lt;'Working Hours'!$C$9),1,0))</f>
        <v/>
      </c>
    </row>
    <row r="17445">
      <c r="A17445" s="11" t="n"/>
      <c r="B17445" s="11" t="n"/>
      <c r="C17445" s="11" t="n"/>
      <c r="E17445" s="12">
        <f>IF($A17445="","",IF(ISNUMBER($A17445),$A17445,IFERROR(DATEVALUE($A17445),"")))</f>
        <v/>
      </c>
      <c r="F17445" s="12">
        <f>IF($B17445="","",IF(ISNUMBER($B17445),HOUR($B17445)*2+MINUTE($B17445)/30,IFERROR(VALUE(LEFT($B17445,FIND(":",$B17445)-1))*2+VALUE(MID($B17445,FIND(":",$B17445)+1,2))/30,"")))</f>
        <v/>
      </c>
      <c r="G17445" s="12">
        <f>IF($E17445="","",IF(WEEKDAY($E17445,2)&lt;6,1,0))</f>
        <v/>
      </c>
      <c r="H17445" s="12">
        <f>IF(OR($E17445="",$F17445=""),"",IF(AND($G17445=1,$F17445&gt;='Working Hours'!$C$8,$F17445&lt;'Working Hours'!$C$9),1,0))</f>
        <v/>
      </c>
    </row>
    <row r="17446">
      <c r="A17446" s="11" t="n"/>
      <c r="B17446" s="11" t="n"/>
      <c r="C17446" s="11" t="n"/>
      <c r="E17446" s="12">
        <f>IF($A17446="","",IF(ISNUMBER($A17446),$A17446,IFERROR(DATEVALUE($A17446),"")))</f>
        <v/>
      </c>
      <c r="F17446" s="12">
        <f>IF($B17446="","",IF(ISNUMBER($B17446),HOUR($B17446)*2+MINUTE($B17446)/30,IFERROR(VALUE(LEFT($B17446,FIND(":",$B17446)-1))*2+VALUE(MID($B17446,FIND(":",$B17446)+1,2))/30,"")))</f>
        <v/>
      </c>
      <c r="G17446" s="12">
        <f>IF($E17446="","",IF(WEEKDAY($E17446,2)&lt;6,1,0))</f>
        <v/>
      </c>
      <c r="H17446" s="12">
        <f>IF(OR($E17446="",$F17446=""),"",IF(AND($G17446=1,$F17446&gt;='Working Hours'!$C$8,$F17446&lt;'Working Hours'!$C$9),1,0))</f>
        <v/>
      </c>
    </row>
    <row r="17447">
      <c r="A17447" s="11" t="n"/>
      <c r="B17447" s="11" t="n"/>
      <c r="C17447" s="11" t="n"/>
      <c r="E17447" s="12">
        <f>IF($A17447="","",IF(ISNUMBER($A17447),$A17447,IFERROR(DATEVALUE($A17447),"")))</f>
        <v/>
      </c>
      <c r="F17447" s="12">
        <f>IF($B17447="","",IF(ISNUMBER($B17447),HOUR($B17447)*2+MINUTE($B17447)/30,IFERROR(VALUE(LEFT($B17447,FIND(":",$B17447)-1))*2+VALUE(MID($B17447,FIND(":",$B17447)+1,2))/30,"")))</f>
        <v/>
      </c>
      <c r="G17447" s="12">
        <f>IF($E17447="","",IF(WEEKDAY($E17447,2)&lt;6,1,0))</f>
        <v/>
      </c>
      <c r="H17447" s="12">
        <f>IF(OR($E17447="",$F17447=""),"",IF(AND($G17447=1,$F17447&gt;='Working Hours'!$C$8,$F17447&lt;'Working Hours'!$C$9),1,0))</f>
        <v/>
      </c>
    </row>
    <row r="17448">
      <c r="A17448" s="11" t="n"/>
      <c r="B17448" s="11" t="n"/>
      <c r="C17448" s="11" t="n"/>
      <c r="E17448" s="12">
        <f>IF($A17448="","",IF(ISNUMBER($A17448),$A17448,IFERROR(DATEVALUE($A17448),"")))</f>
        <v/>
      </c>
      <c r="F17448" s="12">
        <f>IF($B17448="","",IF(ISNUMBER($B17448),HOUR($B17448)*2+MINUTE($B17448)/30,IFERROR(VALUE(LEFT($B17448,FIND(":",$B17448)-1))*2+VALUE(MID($B17448,FIND(":",$B17448)+1,2))/30,"")))</f>
        <v/>
      </c>
      <c r="G17448" s="12">
        <f>IF($E17448="","",IF(WEEKDAY($E17448,2)&lt;6,1,0))</f>
        <v/>
      </c>
      <c r="H17448" s="12">
        <f>IF(OR($E17448="",$F17448=""),"",IF(AND($G17448=1,$F17448&gt;='Working Hours'!$C$8,$F17448&lt;'Working Hours'!$C$9),1,0))</f>
        <v/>
      </c>
    </row>
    <row r="17449">
      <c r="A17449" s="11" t="n"/>
      <c r="B17449" s="11" t="n"/>
      <c r="C17449" s="11" t="n"/>
      <c r="E17449" s="12">
        <f>IF($A17449="","",IF(ISNUMBER($A17449),$A17449,IFERROR(DATEVALUE($A17449),"")))</f>
        <v/>
      </c>
      <c r="F17449" s="12">
        <f>IF($B17449="","",IF(ISNUMBER($B17449),HOUR($B17449)*2+MINUTE($B17449)/30,IFERROR(VALUE(LEFT($B17449,FIND(":",$B17449)-1))*2+VALUE(MID($B17449,FIND(":",$B17449)+1,2))/30,"")))</f>
        <v/>
      </c>
      <c r="G17449" s="12">
        <f>IF($E17449="","",IF(WEEKDAY($E17449,2)&lt;6,1,0))</f>
        <v/>
      </c>
      <c r="H17449" s="12">
        <f>IF(OR($E17449="",$F17449=""),"",IF(AND($G17449=1,$F17449&gt;='Working Hours'!$C$8,$F17449&lt;'Working Hours'!$C$9),1,0))</f>
        <v/>
      </c>
    </row>
    <row r="17450">
      <c r="A17450" s="11" t="n"/>
      <c r="B17450" s="11" t="n"/>
      <c r="C17450" s="11" t="n"/>
      <c r="E17450" s="12">
        <f>IF($A17450="","",IF(ISNUMBER($A17450),$A17450,IFERROR(DATEVALUE($A17450),"")))</f>
        <v/>
      </c>
      <c r="F17450" s="12">
        <f>IF($B17450="","",IF(ISNUMBER($B17450),HOUR($B17450)*2+MINUTE($B17450)/30,IFERROR(VALUE(LEFT($B17450,FIND(":",$B17450)-1))*2+VALUE(MID($B17450,FIND(":",$B17450)+1,2))/30,"")))</f>
        <v/>
      </c>
      <c r="G17450" s="12">
        <f>IF($E17450="","",IF(WEEKDAY($E17450,2)&lt;6,1,0))</f>
        <v/>
      </c>
      <c r="H17450" s="12">
        <f>IF(OR($E17450="",$F17450=""),"",IF(AND($G17450=1,$F17450&gt;='Working Hours'!$C$8,$F17450&lt;'Working Hours'!$C$9),1,0))</f>
        <v/>
      </c>
    </row>
    <row r="17451">
      <c r="A17451" s="11" t="n"/>
      <c r="B17451" s="11" t="n"/>
      <c r="C17451" s="11" t="n"/>
      <c r="E17451" s="12">
        <f>IF($A17451="","",IF(ISNUMBER($A17451),$A17451,IFERROR(DATEVALUE($A17451),"")))</f>
        <v/>
      </c>
      <c r="F17451" s="12">
        <f>IF($B17451="","",IF(ISNUMBER($B17451),HOUR($B17451)*2+MINUTE($B17451)/30,IFERROR(VALUE(LEFT($B17451,FIND(":",$B17451)-1))*2+VALUE(MID($B17451,FIND(":",$B17451)+1,2))/30,"")))</f>
        <v/>
      </c>
      <c r="G17451" s="12">
        <f>IF($E17451="","",IF(WEEKDAY($E17451,2)&lt;6,1,0))</f>
        <v/>
      </c>
      <c r="H17451" s="12">
        <f>IF(OR($E17451="",$F17451=""),"",IF(AND($G17451=1,$F17451&gt;='Working Hours'!$C$8,$F17451&lt;'Working Hours'!$C$9),1,0))</f>
        <v/>
      </c>
    </row>
    <row r="17452">
      <c r="A17452" s="11" t="n"/>
      <c r="B17452" s="11" t="n"/>
      <c r="C17452" s="11" t="n"/>
      <c r="E17452" s="12">
        <f>IF($A17452="","",IF(ISNUMBER($A17452),$A17452,IFERROR(DATEVALUE($A17452),"")))</f>
        <v/>
      </c>
      <c r="F17452" s="12">
        <f>IF($B17452="","",IF(ISNUMBER($B17452),HOUR($B17452)*2+MINUTE($B17452)/30,IFERROR(VALUE(LEFT($B17452,FIND(":",$B17452)-1))*2+VALUE(MID($B17452,FIND(":",$B17452)+1,2))/30,"")))</f>
        <v/>
      </c>
      <c r="G17452" s="12">
        <f>IF($E17452="","",IF(WEEKDAY($E17452,2)&lt;6,1,0))</f>
        <v/>
      </c>
      <c r="H17452" s="12">
        <f>IF(OR($E17452="",$F17452=""),"",IF(AND($G17452=1,$F17452&gt;='Working Hours'!$C$8,$F17452&lt;'Working Hours'!$C$9),1,0))</f>
        <v/>
      </c>
    </row>
    <row r="17453">
      <c r="A17453" s="11" t="n"/>
      <c r="B17453" s="11" t="n"/>
      <c r="C17453" s="11" t="n"/>
      <c r="E17453" s="12">
        <f>IF($A17453="","",IF(ISNUMBER($A17453),$A17453,IFERROR(DATEVALUE($A17453),"")))</f>
        <v/>
      </c>
      <c r="F17453" s="12">
        <f>IF($B17453="","",IF(ISNUMBER($B17453),HOUR($B17453)*2+MINUTE($B17453)/30,IFERROR(VALUE(LEFT($B17453,FIND(":",$B17453)-1))*2+VALUE(MID($B17453,FIND(":",$B17453)+1,2))/30,"")))</f>
        <v/>
      </c>
      <c r="G17453" s="12">
        <f>IF($E17453="","",IF(WEEKDAY($E17453,2)&lt;6,1,0))</f>
        <v/>
      </c>
      <c r="H17453" s="12">
        <f>IF(OR($E17453="",$F17453=""),"",IF(AND($G17453=1,$F17453&gt;='Working Hours'!$C$8,$F17453&lt;'Working Hours'!$C$9),1,0))</f>
        <v/>
      </c>
    </row>
    <row r="17454">
      <c r="A17454" s="11" t="n"/>
      <c r="B17454" s="11" t="n"/>
      <c r="C17454" s="11" t="n"/>
      <c r="E17454" s="12">
        <f>IF($A17454="","",IF(ISNUMBER($A17454),$A17454,IFERROR(DATEVALUE($A17454),"")))</f>
        <v/>
      </c>
      <c r="F17454" s="12">
        <f>IF($B17454="","",IF(ISNUMBER($B17454),HOUR($B17454)*2+MINUTE($B17454)/30,IFERROR(VALUE(LEFT($B17454,FIND(":",$B17454)-1))*2+VALUE(MID($B17454,FIND(":",$B17454)+1,2))/30,"")))</f>
        <v/>
      </c>
      <c r="G17454" s="12">
        <f>IF($E17454="","",IF(WEEKDAY($E17454,2)&lt;6,1,0))</f>
        <v/>
      </c>
      <c r="H17454" s="12">
        <f>IF(OR($E17454="",$F17454=""),"",IF(AND($G17454=1,$F17454&gt;='Working Hours'!$C$8,$F17454&lt;'Working Hours'!$C$9),1,0))</f>
        <v/>
      </c>
    </row>
    <row r="17455">
      <c r="A17455" s="11" t="n"/>
      <c r="B17455" s="11" t="n"/>
      <c r="C17455" s="11" t="n"/>
      <c r="E17455" s="12">
        <f>IF($A17455="","",IF(ISNUMBER($A17455),$A17455,IFERROR(DATEVALUE($A17455),"")))</f>
        <v/>
      </c>
      <c r="F17455" s="12">
        <f>IF($B17455="","",IF(ISNUMBER($B17455),HOUR($B17455)*2+MINUTE($B17455)/30,IFERROR(VALUE(LEFT($B17455,FIND(":",$B17455)-1))*2+VALUE(MID($B17455,FIND(":",$B17455)+1,2))/30,"")))</f>
        <v/>
      </c>
      <c r="G17455" s="12">
        <f>IF($E17455="","",IF(WEEKDAY($E17455,2)&lt;6,1,0))</f>
        <v/>
      </c>
      <c r="H17455" s="12">
        <f>IF(OR($E17455="",$F17455=""),"",IF(AND($G17455=1,$F17455&gt;='Working Hours'!$C$8,$F17455&lt;'Working Hours'!$C$9),1,0))</f>
        <v/>
      </c>
    </row>
    <row r="17456">
      <c r="A17456" s="11" t="n"/>
      <c r="B17456" s="11" t="n"/>
      <c r="C17456" s="11" t="n"/>
      <c r="E17456" s="12">
        <f>IF($A17456="","",IF(ISNUMBER($A17456),$A17456,IFERROR(DATEVALUE($A17456),"")))</f>
        <v/>
      </c>
      <c r="F17456" s="12">
        <f>IF($B17456="","",IF(ISNUMBER($B17456),HOUR($B17456)*2+MINUTE($B17456)/30,IFERROR(VALUE(LEFT($B17456,FIND(":",$B17456)-1))*2+VALUE(MID($B17456,FIND(":",$B17456)+1,2))/30,"")))</f>
        <v/>
      </c>
      <c r="G17456" s="12">
        <f>IF($E17456="","",IF(WEEKDAY($E17456,2)&lt;6,1,0))</f>
        <v/>
      </c>
      <c r="H17456" s="12">
        <f>IF(OR($E17456="",$F17456=""),"",IF(AND($G17456=1,$F17456&gt;='Working Hours'!$C$8,$F17456&lt;'Working Hours'!$C$9),1,0))</f>
        <v/>
      </c>
    </row>
    <row r="17457">
      <c r="A17457" s="11" t="n"/>
      <c r="B17457" s="11" t="n"/>
      <c r="C17457" s="11" t="n"/>
      <c r="E17457" s="12">
        <f>IF($A17457="","",IF(ISNUMBER($A17457),$A17457,IFERROR(DATEVALUE($A17457),"")))</f>
        <v/>
      </c>
      <c r="F17457" s="12">
        <f>IF($B17457="","",IF(ISNUMBER($B17457),HOUR($B17457)*2+MINUTE($B17457)/30,IFERROR(VALUE(LEFT($B17457,FIND(":",$B17457)-1))*2+VALUE(MID($B17457,FIND(":",$B17457)+1,2))/30,"")))</f>
        <v/>
      </c>
      <c r="G17457" s="12">
        <f>IF($E17457="","",IF(WEEKDAY($E17457,2)&lt;6,1,0))</f>
        <v/>
      </c>
      <c r="H17457" s="12">
        <f>IF(OR($E17457="",$F17457=""),"",IF(AND($G17457=1,$F17457&gt;='Working Hours'!$C$8,$F17457&lt;'Working Hours'!$C$9),1,0))</f>
        <v/>
      </c>
    </row>
    <row r="17458">
      <c r="A17458" s="11" t="n"/>
      <c r="B17458" s="11" t="n"/>
      <c r="C17458" s="11" t="n"/>
      <c r="E17458" s="12">
        <f>IF($A17458="","",IF(ISNUMBER($A17458),$A17458,IFERROR(DATEVALUE($A17458),"")))</f>
        <v/>
      </c>
      <c r="F17458" s="12">
        <f>IF($B17458="","",IF(ISNUMBER($B17458),HOUR($B17458)*2+MINUTE($B17458)/30,IFERROR(VALUE(LEFT($B17458,FIND(":",$B17458)-1))*2+VALUE(MID($B17458,FIND(":",$B17458)+1,2))/30,"")))</f>
        <v/>
      </c>
      <c r="G17458" s="12">
        <f>IF($E17458="","",IF(WEEKDAY($E17458,2)&lt;6,1,0))</f>
        <v/>
      </c>
      <c r="H17458" s="12">
        <f>IF(OR($E17458="",$F17458=""),"",IF(AND($G17458=1,$F17458&gt;='Working Hours'!$C$8,$F17458&lt;'Working Hours'!$C$9),1,0))</f>
        <v/>
      </c>
    </row>
    <row r="17459">
      <c r="A17459" s="11" t="n"/>
      <c r="B17459" s="11" t="n"/>
      <c r="C17459" s="11" t="n"/>
      <c r="E17459" s="12">
        <f>IF($A17459="","",IF(ISNUMBER($A17459),$A17459,IFERROR(DATEVALUE($A17459),"")))</f>
        <v/>
      </c>
      <c r="F17459" s="12">
        <f>IF($B17459="","",IF(ISNUMBER($B17459),HOUR($B17459)*2+MINUTE($B17459)/30,IFERROR(VALUE(LEFT($B17459,FIND(":",$B17459)-1))*2+VALUE(MID($B17459,FIND(":",$B17459)+1,2))/30,"")))</f>
        <v/>
      </c>
      <c r="G17459" s="12">
        <f>IF($E17459="","",IF(WEEKDAY($E17459,2)&lt;6,1,0))</f>
        <v/>
      </c>
      <c r="H17459" s="12">
        <f>IF(OR($E17459="",$F17459=""),"",IF(AND($G17459=1,$F17459&gt;='Working Hours'!$C$8,$F17459&lt;'Working Hours'!$C$9),1,0))</f>
        <v/>
      </c>
    </row>
    <row r="17460">
      <c r="A17460" s="11" t="n"/>
      <c r="B17460" s="11" t="n"/>
      <c r="C17460" s="11" t="n"/>
      <c r="E17460" s="12">
        <f>IF($A17460="","",IF(ISNUMBER($A17460),$A17460,IFERROR(DATEVALUE($A17460),"")))</f>
        <v/>
      </c>
      <c r="F17460" s="12">
        <f>IF($B17460="","",IF(ISNUMBER($B17460),HOUR($B17460)*2+MINUTE($B17460)/30,IFERROR(VALUE(LEFT($B17460,FIND(":",$B17460)-1))*2+VALUE(MID($B17460,FIND(":",$B17460)+1,2))/30,"")))</f>
        <v/>
      </c>
      <c r="G17460" s="12">
        <f>IF($E17460="","",IF(WEEKDAY($E17460,2)&lt;6,1,0))</f>
        <v/>
      </c>
      <c r="H17460" s="12">
        <f>IF(OR($E17460="",$F17460=""),"",IF(AND($G17460=1,$F17460&gt;='Working Hours'!$C$8,$F17460&lt;'Working Hours'!$C$9),1,0))</f>
        <v/>
      </c>
    </row>
    <row r="17461">
      <c r="A17461" s="11" t="n"/>
      <c r="B17461" s="11" t="n"/>
      <c r="C17461" s="11" t="n"/>
      <c r="E17461" s="12">
        <f>IF($A17461="","",IF(ISNUMBER($A17461),$A17461,IFERROR(DATEVALUE($A17461),"")))</f>
        <v/>
      </c>
      <c r="F17461" s="12">
        <f>IF($B17461="","",IF(ISNUMBER($B17461),HOUR($B17461)*2+MINUTE($B17461)/30,IFERROR(VALUE(LEFT($B17461,FIND(":",$B17461)-1))*2+VALUE(MID($B17461,FIND(":",$B17461)+1,2))/30,"")))</f>
        <v/>
      </c>
      <c r="G17461" s="12">
        <f>IF($E17461="","",IF(WEEKDAY($E17461,2)&lt;6,1,0))</f>
        <v/>
      </c>
      <c r="H17461" s="12">
        <f>IF(OR($E17461="",$F17461=""),"",IF(AND($G17461=1,$F17461&gt;='Working Hours'!$C$8,$F17461&lt;'Working Hours'!$C$9),1,0))</f>
        <v/>
      </c>
    </row>
    <row r="17462">
      <c r="A17462" s="11" t="n"/>
      <c r="B17462" s="11" t="n"/>
      <c r="C17462" s="11" t="n"/>
      <c r="E17462" s="12">
        <f>IF($A17462="","",IF(ISNUMBER($A17462),$A17462,IFERROR(DATEVALUE($A17462),"")))</f>
        <v/>
      </c>
      <c r="F17462" s="12">
        <f>IF($B17462="","",IF(ISNUMBER($B17462),HOUR($B17462)*2+MINUTE($B17462)/30,IFERROR(VALUE(LEFT($B17462,FIND(":",$B17462)-1))*2+VALUE(MID($B17462,FIND(":",$B17462)+1,2))/30,"")))</f>
        <v/>
      </c>
      <c r="G17462" s="12">
        <f>IF($E17462="","",IF(WEEKDAY($E17462,2)&lt;6,1,0))</f>
        <v/>
      </c>
      <c r="H17462" s="12">
        <f>IF(OR($E17462="",$F17462=""),"",IF(AND($G17462=1,$F17462&gt;='Working Hours'!$C$8,$F17462&lt;'Working Hours'!$C$9),1,0))</f>
        <v/>
      </c>
    </row>
    <row r="17463">
      <c r="A17463" s="11" t="n"/>
      <c r="B17463" s="11" t="n"/>
      <c r="C17463" s="11" t="n"/>
      <c r="E17463" s="12">
        <f>IF($A17463="","",IF(ISNUMBER($A17463),$A17463,IFERROR(DATEVALUE($A17463),"")))</f>
        <v/>
      </c>
      <c r="F17463" s="12">
        <f>IF($B17463="","",IF(ISNUMBER($B17463),HOUR($B17463)*2+MINUTE($B17463)/30,IFERROR(VALUE(LEFT($B17463,FIND(":",$B17463)-1))*2+VALUE(MID($B17463,FIND(":",$B17463)+1,2))/30,"")))</f>
        <v/>
      </c>
      <c r="G17463" s="12">
        <f>IF($E17463="","",IF(WEEKDAY($E17463,2)&lt;6,1,0))</f>
        <v/>
      </c>
      <c r="H17463" s="12">
        <f>IF(OR($E17463="",$F17463=""),"",IF(AND($G17463=1,$F17463&gt;='Working Hours'!$C$8,$F17463&lt;'Working Hours'!$C$9),1,0))</f>
        <v/>
      </c>
    </row>
    <row r="17464">
      <c r="A17464" s="11" t="n"/>
      <c r="B17464" s="11" t="n"/>
      <c r="C17464" s="11" t="n"/>
      <c r="E17464" s="12">
        <f>IF($A17464="","",IF(ISNUMBER($A17464),$A17464,IFERROR(DATEVALUE($A17464),"")))</f>
        <v/>
      </c>
      <c r="F17464" s="12">
        <f>IF($B17464="","",IF(ISNUMBER($B17464),HOUR($B17464)*2+MINUTE($B17464)/30,IFERROR(VALUE(LEFT($B17464,FIND(":",$B17464)-1))*2+VALUE(MID($B17464,FIND(":",$B17464)+1,2))/30,"")))</f>
        <v/>
      </c>
      <c r="G17464" s="12">
        <f>IF($E17464="","",IF(WEEKDAY($E17464,2)&lt;6,1,0))</f>
        <v/>
      </c>
      <c r="H17464" s="12">
        <f>IF(OR($E17464="",$F17464=""),"",IF(AND($G17464=1,$F17464&gt;='Working Hours'!$C$8,$F17464&lt;'Working Hours'!$C$9),1,0))</f>
        <v/>
      </c>
    </row>
    <row r="17465">
      <c r="A17465" s="11" t="n"/>
      <c r="B17465" s="11" t="n"/>
      <c r="C17465" s="11" t="n"/>
      <c r="E17465" s="12">
        <f>IF($A17465="","",IF(ISNUMBER($A17465),$A17465,IFERROR(DATEVALUE($A17465),"")))</f>
        <v/>
      </c>
      <c r="F17465" s="12">
        <f>IF($B17465="","",IF(ISNUMBER($B17465),HOUR($B17465)*2+MINUTE($B17465)/30,IFERROR(VALUE(LEFT($B17465,FIND(":",$B17465)-1))*2+VALUE(MID($B17465,FIND(":",$B17465)+1,2))/30,"")))</f>
        <v/>
      </c>
      <c r="G17465" s="12">
        <f>IF($E17465="","",IF(WEEKDAY($E17465,2)&lt;6,1,0))</f>
        <v/>
      </c>
      <c r="H17465" s="12">
        <f>IF(OR($E17465="",$F17465=""),"",IF(AND($G17465=1,$F17465&gt;='Working Hours'!$C$8,$F17465&lt;'Working Hours'!$C$9),1,0))</f>
        <v/>
      </c>
    </row>
    <row r="17466">
      <c r="A17466" s="11" t="n"/>
      <c r="B17466" s="11" t="n"/>
      <c r="C17466" s="11" t="n"/>
      <c r="E17466" s="12">
        <f>IF($A17466="","",IF(ISNUMBER($A17466),$A17466,IFERROR(DATEVALUE($A17466),"")))</f>
        <v/>
      </c>
      <c r="F17466" s="12">
        <f>IF($B17466="","",IF(ISNUMBER($B17466),HOUR($B17466)*2+MINUTE($B17466)/30,IFERROR(VALUE(LEFT($B17466,FIND(":",$B17466)-1))*2+VALUE(MID($B17466,FIND(":",$B17466)+1,2))/30,"")))</f>
        <v/>
      </c>
      <c r="G17466" s="12">
        <f>IF($E17466="","",IF(WEEKDAY($E17466,2)&lt;6,1,0))</f>
        <v/>
      </c>
      <c r="H17466" s="12">
        <f>IF(OR($E17466="",$F17466=""),"",IF(AND($G17466=1,$F17466&gt;='Working Hours'!$C$8,$F17466&lt;'Working Hours'!$C$9),1,0))</f>
        <v/>
      </c>
    </row>
    <row r="17467">
      <c r="A17467" s="11" t="n"/>
      <c r="B17467" s="11" t="n"/>
      <c r="C17467" s="11" t="n"/>
      <c r="E17467" s="12">
        <f>IF($A17467="","",IF(ISNUMBER($A17467),$A17467,IFERROR(DATEVALUE($A17467),"")))</f>
        <v/>
      </c>
      <c r="F17467" s="12">
        <f>IF($B17467="","",IF(ISNUMBER($B17467),HOUR($B17467)*2+MINUTE($B17467)/30,IFERROR(VALUE(LEFT($B17467,FIND(":",$B17467)-1))*2+VALUE(MID($B17467,FIND(":",$B17467)+1,2))/30,"")))</f>
        <v/>
      </c>
      <c r="G17467" s="12">
        <f>IF($E17467="","",IF(WEEKDAY($E17467,2)&lt;6,1,0))</f>
        <v/>
      </c>
      <c r="H17467" s="12">
        <f>IF(OR($E17467="",$F17467=""),"",IF(AND($G17467=1,$F17467&gt;='Working Hours'!$C$8,$F17467&lt;'Working Hours'!$C$9),1,0))</f>
        <v/>
      </c>
    </row>
    <row r="17468">
      <c r="A17468" s="11" t="n"/>
      <c r="B17468" s="11" t="n"/>
      <c r="C17468" s="11" t="n"/>
      <c r="E17468" s="12">
        <f>IF($A17468="","",IF(ISNUMBER($A17468),$A17468,IFERROR(DATEVALUE($A17468),"")))</f>
        <v/>
      </c>
      <c r="F17468" s="12">
        <f>IF($B17468="","",IF(ISNUMBER($B17468),HOUR($B17468)*2+MINUTE($B17468)/30,IFERROR(VALUE(LEFT($B17468,FIND(":",$B17468)-1))*2+VALUE(MID($B17468,FIND(":",$B17468)+1,2))/30,"")))</f>
        <v/>
      </c>
      <c r="G17468" s="12">
        <f>IF($E17468="","",IF(WEEKDAY($E17468,2)&lt;6,1,0))</f>
        <v/>
      </c>
      <c r="H17468" s="12">
        <f>IF(OR($E17468="",$F17468=""),"",IF(AND($G17468=1,$F17468&gt;='Working Hours'!$C$8,$F17468&lt;'Working Hours'!$C$9),1,0))</f>
        <v/>
      </c>
    </row>
    <row r="17469">
      <c r="A17469" s="11" t="n"/>
      <c r="B17469" s="11" t="n"/>
      <c r="C17469" s="11" t="n"/>
      <c r="E17469" s="12">
        <f>IF($A17469="","",IF(ISNUMBER($A17469),$A17469,IFERROR(DATEVALUE($A17469),"")))</f>
        <v/>
      </c>
      <c r="F17469" s="12">
        <f>IF($B17469="","",IF(ISNUMBER($B17469),HOUR($B17469)*2+MINUTE($B17469)/30,IFERROR(VALUE(LEFT($B17469,FIND(":",$B17469)-1))*2+VALUE(MID($B17469,FIND(":",$B17469)+1,2))/30,"")))</f>
        <v/>
      </c>
      <c r="G17469" s="12">
        <f>IF($E17469="","",IF(WEEKDAY($E17469,2)&lt;6,1,0))</f>
        <v/>
      </c>
      <c r="H17469" s="12">
        <f>IF(OR($E17469="",$F17469=""),"",IF(AND($G17469=1,$F17469&gt;='Working Hours'!$C$8,$F17469&lt;'Working Hours'!$C$9),1,0))</f>
        <v/>
      </c>
    </row>
    <row r="17470">
      <c r="A17470" s="11" t="n"/>
      <c r="B17470" s="11" t="n"/>
      <c r="C17470" s="11" t="n"/>
      <c r="E17470" s="12">
        <f>IF($A17470="","",IF(ISNUMBER($A17470),$A17470,IFERROR(DATEVALUE($A17470),"")))</f>
        <v/>
      </c>
      <c r="F17470" s="12">
        <f>IF($B17470="","",IF(ISNUMBER($B17470),HOUR($B17470)*2+MINUTE($B17470)/30,IFERROR(VALUE(LEFT($B17470,FIND(":",$B17470)-1))*2+VALUE(MID($B17470,FIND(":",$B17470)+1,2))/30,"")))</f>
        <v/>
      </c>
      <c r="G17470" s="12">
        <f>IF($E17470="","",IF(WEEKDAY($E17470,2)&lt;6,1,0))</f>
        <v/>
      </c>
      <c r="H17470" s="12">
        <f>IF(OR($E17470="",$F17470=""),"",IF(AND($G17470=1,$F17470&gt;='Working Hours'!$C$8,$F17470&lt;'Working Hours'!$C$9),1,0))</f>
        <v/>
      </c>
    </row>
    <row r="17471">
      <c r="A17471" s="11" t="n"/>
      <c r="B17471" s="11" t="n"/>
      <c r="C17471" s="11" t="n"/>
      <c r="E17471" s="12">
        <f>IF($A17471="","",IF(ISNUMBER($A17471),$A17471,IFERROR(DATEVALUE($A17471),"")))</f>
        <v/>
      </c>
      <c r="F17471" s="12">
        <f>IF($B17471="","",IF(ISNUMBER($B17471),HOUR($B17471)*2+MINUTE($B17471)/30,IFERROR(VALUE(LEFT($B17471,FIND(":",$B17471)-1))*2+VALUE(MID($B17471,FIND(":",$B17471)+1,2))/30,"")))</f>
        <v/>
      </c>
      <c r="G17471" s="12">
        <f>IF($E17471="","",IF(WEEKDAY($E17471,2)&lt;6,1,0))</f>
        <v/>
      </c>
      <c r="H17471" s="12">
        <f>IF(OR($E17471="",$F17471=""),"",IF(AND($G17471=1,$F17471&gt;='Working Hours'!$C$8,$F17471&lt;'Working Hours'!$C$9),1,0))</f>
        <v/>
      </c>
    </row>
    <row r="17472">
      <c r="A17472" s="11" t="n"/>
      <c r="B17472" s="11" t="n"/>
      <c r="C17472" s="11" t="n"/>
      <c r="E17472" s="12">
        <f>IF($A17472="","",IF(ISNUMBER($A17472),$A17472,IFERROR(DATEVALUE($A17472),"")))</f>
        <v/>
      </c>
      <c r="F17472" s="12">
        <f>IF($B17472="","",IF(ISNUMBER($B17472),HOUR($B17472)*2+MINUTE($B17472)/30,IFERROR(VALUE(LEFT($B17472,FIND(":",$B17472)-1))*2+VALUE(MID($B17472,FIND(":",$B17472)+1,2))/30,"")))</f>
        <v/>
      </c>
      <c r="G17472" s="12">
        <f>IF($E17472="","",IF(WEEKDAY($E17472,2)&lt;6,1,0))</f>
        <v/>
      </c>
      <c r="H17472" s="12">
        <f>IF(OR($E17472="",$F17472=""),"",IF(AND($G17472=1,$F17472&gt;='Working Hours'!$C$8,$F17472&lt;'Working Hours'!$C$9),1,0))</f>
        <v/>
      </c>
    </row>
    <row r="17473">
      <c r="A17473" s="11" t="n"/>
      <c r="B17473" s="11" t="n"/>
      <c r="C17473" s="11" t="n"/>
      <c r="E17473" s="12">
        <f>IF($A17473="","",IF(ISNUMBER($A17473),$A17473,IFERROR(DATEVALUE($A17473),"")))</f>
        <v/>
      </c>
      <c r="F17473" s="12">
        <f>IF($B17473="","",IF(ISNUMBER($B17473),HOUR($B17473)*2+MINUTE($B17473)/30,IFERROR(VALUE(LEFT($B17473,FIND(":",$B17473)-1))*2+VALUE(MID($B17473,FIND(":",$B17473)+1,2))/30,"")))</f>
        <v/>
      </c>
      <c r="G17473" s="12">
        <f>IF($E17473="","",IF(WEEKDAY($E17473,2)&lt;6,1,0))</f>
        <v/>
      </c>
      <c r="H17473" s="12">
        <f>IF(OR($E17473="",$F17473=""),"",IF(AND($G17473=1,$F17473&gt;='Working Hours'!$C$8,$F17473&lt;'Working Hours'!$C$9),1,0))</f>
        <v/>
      </c>
    </row>
    <row r="17474">
      <c r="A17474" s="11" t="n"/>
      <c r="B17474" s="11" t="n"/>
      <c r="C17474" s="11" t="n"/>
      <c r="E17474" s="12">
        <f>IF($A17474="","",IF(ISNUMBER($A17474),$A17474,IFERROR(DATEVALUE($A17474),"")))</f>
        <v/>
      </c>
      <c r="F17474" s="12">
        <f>IF($B17474="","",IF(ISNUMBER($B17474),HOUR($B17474)*2+MINUTE($B17474)/30,IFERROR(VALUE(LEFT($B17474,FIND(":",$B17474)-1))*2+VALUE(MID($B17474,FIND(":",$B17474)+1,2))/30,"")))</f>
        <v/>
      </c>
      <c r="G17474" s="12">
        <f>IF($E17474="","",IF(WEEKDAY($E17474,2)&lt;6,1,0))</f>
        <v/>
      </c>
      <c r="H17474" s="12">
        <f>IF(OR($E17474="",$F17474=""),"",IF(AND($G17474=1,$F17474&gt;='Working Hours'!$C$8,$F17474&lt;'Working Hours'!$C$9),1,0))</f>
        <v/>
      </c>
    </row>
    <row r="17475">
      <c r="A17475" s="11" t="n"/>
      <c r="B17475" s="11" t="n"/>
      <c r="C17475" s="11" t="n"/>
      <c r="E17475" s="12">
        <f>IF($A17475="","",IF(ISNUMBER($A17475),$A17475,IFERROR(DATEVALUE($A17475),"")))</f>
        <v/>
      </c>
      <c r="F17475" s="12">
        <f>IF($B17475="","",IF(ISNUMBER($B17475),HOUR($B17475)*2+MINUTE($B17475)/30,IFERROR(VALUE(LEFT($B17475,FIND(":",$B17475)-1))*2+VALUE(MID($B17475,FIND(":",$B17475)+1,2))/30,"")))</f>
        <v/>
      </c>
      <c r="G17475" s="12">
        <f>IF($E17475="","",IF(WEEKDAY($E17475,2)&lt;6,1,0))</f>
        <v/>
      </c>
      <c r="H17475" s="12">
        <f>IF(OR($E17475="",$F17475=""),"",IF(AND($G17475=1,$F17475&gt;='Working Hours'!$C$8,$F17475&lt;'Working Hours'!$C$9),1,0))</f>
        <v/>
      </c>
    </row>
    <row r="17476">
      <c r="A17476" s="11" t="n"/>
      <c r="B17476" s="11" t="n"/>
      <c r="C17476" s="11" t="n"/>
      <c r="E17476" s="12">
        <f>IF($A17476="","",IF(ISNUMBER($A17476),$A17476,IFERROR(DATEVALUE($A17476),"")))</f>
        <v/>
      </c>
      <c r="F17476" s="12">
        <f>IF($B17476="","",IF(ISNUMBER($B17476),HOUR($B17476)*2+MINUTE($B17476)/30,IFERROR(VALUE(LEFT($B17476,FIND(":",$B17476)-1))*2+VALUE(MID($B17476,FIND(":",$B17476)+1,2))/30,"")))</f>
        <v/>
      </c>
      <c r="G17476" s="12">
        <f>IF($E17476="","",IF(WEEKDAY($E17476,2)&lt;6,1,0))</f>
        <v/>
      </c>
      <c r="H17476" s="12">
        <f>IF(OR($E17476="",$F17476=""),"",IF(AND($G17476=1,$F17476&gt;='Working Hours'!$C$8,$F17476&lt;'Working Hours'!$C$9),1,0))</f>
        <v/>
      </c>
    </row>
    <row r="17477">
      <c r="A17477" s="11" t="n"/>
      <c r="B17477" s="11" t="n"/>
      <c r="C17477" s="11" t="n"/>
      <c r="E17477" s="12">
        <f>IF($A17477="","",IF(ISNUMBER($A17477),$A17477,IFERROR(DATEVALUE($A17477),"")))</f>
        <v/>
      </c>
      <c r="F17477" s="12">
        <f>IF($B17477="","",IF(ISNUMBER($B17477),HOUR($B17477)*2+MINUTE($B17477)/30,IFERROR(VALUE(LEFT($B17477,FIND(":",$B17477)-1))*2+VALUE(MID($B17477,FIND(":",$B17477)+1,2))/30,"")))</f>
        <v/>
      </c>
      <c r="G17477" s="12">
        <f>IF($E17477="","",IF(WEEKDAY($E17477,2)&lt;6,1,0))</f>
        <v/>
      </c>
      <c r="H17477" s="12">
        <f>IF(OR($E17477="",$F17477=""),"",IF(AND($G17477=1,$F17477&gt;='Working Hours'!$C$8,$F17477&lt;'Working Hours'!$C$9),1,0))</f>
        <v/>
      </c>
    </row>
    <row r="17478">
      <c r="A17478" s="11" t="n"/>
      <c r="B17478" s="11" t="n"/>
      <c r="C17478" s="11" t="n"/>
      <c r="E17478" s="12">
        <f>IF($A17478="","",IF(ISNUMBER($A17478),$A17478,IFERROR(DATEVALUE($A17478),"")))</f>
        <v/>
      </c>
      <c r="F17478" s="12">
        <f>IF($B17478="","",IF(ISNUMBER($B17478),HOUR($B17478)*2+MINUTE($B17478)/30,IFERROR(VALUE(LEFT($B17478,FIND(":",$B17478)-1))*2+VALUE(MID($B17478,FIND(":",$B17478)+1,2))/30,"")))</f>
        <v/>
      </c>
      <c r="G17478" s="12">
        <f>IF($E17478="","",IF(WEEKDAY($E17478,2)&lt;6,1,0))</f>
        <v/>
      </c>
      <c r="H17478" s="12">
        <f>IF(OR($E17478="",$F17478=""),"",IF(AND($G17478=1,$F17478&gt;='Working Hours'!$C$8,$F17478&lt;'Working Hours'!$C$9),1,0))</f>
        <v/>
      </c>
    </row>
    <row r="17479">
      <c r="A17479" s="11" t="n"/>
      <c r="B17479" s="11" t="n"/>
      <c r="C17479" s="11" t="n"/>
      <c r="E17479" s="12">
        <f>IF($A17479="","",IF(ISNUMBER($A17479),$A17479,IFERROR(DATEVALUE($A17479),"")))</f>
        <v/>
      </c>
      <c r="F17479" s="12">
        <f>IF($B17479="","",IF(ISNUMBER($B17479),HOUR($B17479)*2+MINUTE($B17479)/30,IFERROR(VALUE(LEFT($B17479,FIND(":",$B17479)-1))*2+VALUE(MID($B17479,FIND(":",$B17479)+1,2))/30,"")))</f>
        <v/>
      </c>
      <c r="G17479" s="12">
        <f>IF($E17479="","",IF(WEEKDAY($E17479,2)&lt;6,1,0))</f>
        <v/>
      </c>
      <c r="H17479" s="12">
        <f>IF(OR($E17479="",$F17479=""),"",IF(AND($G17479=1,$F17479&gt;='Working Hours'!$C$8,$F17479&lt;'Working Hours'!$C$9),1,0))</f>
        <v/>
      </c>
    </row>
    <row r="17480">
      <c r="A17480" s="11" t="n"/>
      <c r="B17480" s="11" t="n"/>
      <c r="C17480" s="11" t="n"/>
      <c r="E17480" s="12">
        <f>IF($A17480="","",IF(ISNUMBER($A17480),$A17480,IFERROR(DATEVALUE($A17480),"")))</f>
        <v/>
      </c>
      <c r="F17480" s="12">
        <f>IF($B17480="","",IF(ISNUMBER($B17480),HOUR($B17480)*2+MINUTE($B17480)/30,IFERROR(VALUE(LEFT($B17480,FIND(":",$B17480)-1))*2+VALUE(MID($B17480,FIND(":",$B17480)+1,2))/30,"")))</f>
        <v/>
      </c>
      <c r="G17480" s="12">
        <f>IF($E17480="","",IF(WEEKDAY($E17480,2)&lt;6,1,0))</f>
        <v/>
      </c>
      <c r="H17480" s="12">
        <f>IF(OR($E17480="",$F17480=""),"",IF(AND($G17480=1,$F17480&gt;='Working Hours'!$C$8,$F17480&lt;'Working Hours'!$C$9),1,0))</f>
        <v/>
      </c>
    </row>
    <row r="17481">
      <c r="A17481" s="11" t="n"/>
      <c r="B17481" s="11" t="n"/>
      <c r="C17481" s="11" t="n"/>
      <c r="E17481" s="12">
        <f>IF($A17481="","",IF(ISNUMBER($A17481),$A17481,IFERROR(DATEVALUE($A17481),"")))</f>
        <v/>
      </c>
      <c r="F17481" s="12">
        <f>IF($B17481="","",IF(ISNUMBER($B17481),HOUR($B17481)*2+MINUTE($B17481)/30,IFERROR(VALUE(LEFT($B17481,FIND(":",$B17481)-1))*2+VALUE(MID($B17481,FIND(":",$B17481)+1,2))/30,"")))</f>
        <v/>
      </c>
      <c r="G17481" s="12">
        <f>IF($E17481="","",IF(WEEKDAY($E17481,2)&lt;6,1,0))</f>
        <v/>
      </c>
      <c r="H17481" s="12">
        <f>IF(OR($E17481="",$F17481=""),"",IF(AND($G17481=1,$F17481&gt;='Working Hours'!$C$8,$F17481&lt;'Working Hours'!$C$9),1,0))</f>
        <v/>
      </c>
    </row>
    <row r="17482">
      <c r="A17482" s="11" t="n"/>
      <c r="B17482" s="11" t="n"/>
      <c r="C17482" s="11" t="n"/>
      <c r="E17482" s="12">
        <f>IF($A17482="","",IF(ISNUMBER($A17482),$A17482,IFERROR(DATEVALUE($A17482),"")))</f>
        <v/>
      </c>
      <c r="F17482" s="12">
        <f>IF($B17482="","",IF(ISNUMBER($B17482),HOUR($B17482)*2+MINUTE($B17482)/30,IFERROR(VALUE(LEFT($B17482,FIND(":",$B17482)-1))*2+VALUE(MID($B17482,FIND(":",$B17482)+1,2))/30,"")))</f>
        <v/>
      </c>
      <c r="G17482" s="12">
        <f>IF($E17482="","",IF(WEEKDAY($E17482,2)&lt;6,1,0))</f>
        <v/>
      </c>
      <c r="H17482" s="12">
        <f>IF(OR($E17482="",$F17482=""),"",IF(AND($G17482=1,$F17482&gt;='Working Hours'!$C$8,$F17482&lt;'Working Hours'!$C$9),1,0))</f>
        <v/>
      </c>
    </row>
    <row r="17483">
      <c r="A17483" s="11" t="n"/>
      <c r="B17483" s="11" t="n"/>
      <c r="C17483" s="11" t="n"/>
      <c r="E17483" s="12">
        <f>IF($A17483="","",IF(ISNUMBER($A17483),$A17483,IFERROR(DATEVALUE($A17483),"")))</f>
        <v/>
      </c>
      <c r="F17483" s="12">
        <f>IF($B17483="","",IF(ISNUMBER($B17483),HOUR($B17483)*2+MINUTE($B17483)/30,IFERROR(VALUE(LEFT($B17483,FIND(":",$B17483)-1))*2+VALUE(MID($B17483,FIND(":",$B17483)+1,2))/30,"")))</f>
        <v/>
      </c>
      <c r="G17483" s="12">
        <f>IF($E17483="","",IF(WEEKDAY($E17483,2)&lt;6,1,0))</f>
        <v/>
      </c>
      <c r="H17483" s="12">
        <f>IF(OR($E17483="",$F17483=""),"",IF(AND($G17483=1,$F17483&gt;='Working Hours'!$C$8,$F17483&lt;'Working Hours'!$C$9),1,0))</f>
        <v/>
      </c>
    </row>
    <row r="17484">
      <c r="A17484" s="11" t="n"/>
      <c r="B17484" s="11" t="n"/>
      <c r="C17484" s="11" t="n"/>
      <c r="E17484" s="12">
        <f>IF($A17484="","",IF(ISNUMBER($A17484),$A17484,IFERROR(DATEVALUE($A17484),"")))</f>
        <v/>
      </c>
      <c r="F17484" s="12">
        <f>IF($B17484="","",IF(ISNUMBER($B17484),HOUR($B17484)*2+MINUTE($B17484)/30,IFERROR(VALUE(LEFT($B17484,FIND(":",$B17484)-1))*2+VALUE(MID($B17484,FIND(":",$B17484)+1,2))/30,"")))</f>
        <v/>
      </c>
      <c r="G17484" s="12">
        <f>IF($E17484="","",IF(WEEKDAY($E17484,2)&lt;6,1,0))</f>
        <v/>
      </c>
      <c r="H17484" s="12">
        <f>IF(OR($E17484="",$F17484=""),"",IF(AND($G17484=1,$F17484&gt;='Working Hours'!$C$8,$F17484&lt;'Working Hours'!$C$9),1,0))</f>
        <v/>
      </c>
    </row>
    <row r="17485">
      <c r="A17485" s="11" t="n"/>
      <c r="B17485" s="11" t="n"/>
      <c r="C17485" s="11" t="n"/>
      <c r="E17485" s="12">
        <f>IF($A17485="","",IF(ISNUMBER($A17485),$A17485,IFERROR(DATEVALUE($A17485),"")))</f>
        <v/>
      </c>
      <c r="F17485" s="12">
        <f>IF($B17485="","",IF(ISNUMBER($B17485),HOUR($B17485)*2+MINUTE($B17485)/30,IFERROR(VALUE(LEFT($B17485,FIND(":",$B17485)-1))*2+VALUE(MID($B17485,FIND(":",$B17485)+1,2))/30,"")))</f>
        <v/>
      </c>
      <c r="G17485" s="12">
        <f>IF($E17485="","",IF(WEEKDAY($E17485,2)&lt;6,1,0))</f>
        <v/>
      </c>
      <c r="H17485" s="12">
        <f>IF(OR($E17485="",$F17485=""),"",IF(AND($G17485=1,$F17485&gt;='Working Hours'!$C$8,$F17485&lt;'Working Hours'!$C$9),1,0))</f>
        <v/>
      </c>
    </row>
    <row r="17486">
      <c r="A17486" s="11" t="n"/>
      <c r="B17486" s="11" t="n"/>
      <c r="C17486" s="11" t="n"/>
      <c r="E17486" s="12">
        <f>IF($A17486="","",IF(ISNUMBER($A17486),$A17486,IFERROR(DATEVALUE($A17486),"")))</f>
        <v/>
      </c>
      <c r="F17486" s="12">
        <f>IF($B17486="","",IF(ISNUMBER($B17486),HOUR($B17486)*2+MINUTE($B17486)/30,IFERROR(VALUE(LEFT($B17486,FIND(":",$B17486)-1))*2+VALUE(MID($B17486,FIND(":",$B17486)+1,2))/30,"")))</f>
        <v/>
      </c>
      <c r="G17486" s="12">
        <f>IF($E17486="","",IF(WEEKDAY($E17486,2)&lt;6,1,0))</f>
        <v/>
      </c>
      <c r="H17486" s="12">
        <f>IF(OR($E17486="",$F17486=""),"",IF(AND($G17486=1,$F17486&gt;='Working Hours'!$C$8,$F17486&lt;'Working Hours'!$C$9),1,0))</f>
        <v/>
      </c>
    </row>
    <row r="17487">
      <c r="A17487" s="11" t="n"/>
      <c r="B17487" s="11" t="n"/>
      <c r="C17487" s="11" t="n"/>
      <c r="E17487" s="12">
        <f>IF($A17487="","",IF(ISNUMBER($A17487),$A17487,IFERROR(DATEVALUE($A17487),"")))</f>
        <v/>
      </c>
      <c r="F17487" s="12">
        <f>IF($B17487="","",IF(ISNUMBER($B17487),HOUR($B17487)*2+MINUTE($B17487)/30,IFERROR(VALUE(LEFT($B17487,FIND(":",$B17487)-1))*2+VALUE(MID($B17487,FIND(":",$B17487)+1,2))/30,"")))</f>
        <v/>
      </c>
      <c r="G17487" s="12">
        <f>IF($E17487="","",IF(WEEKDAY($E17487,2)&lt;6,1,0))</f>
        <v/>
      </c>
      <c r="H17487" s="12">
        <f>IF(OR($E17487="",$F17487=""),"",IF(AND($G17487=1,$F17487&gt;='Working Hours'!$C$8,$F17487&lt;'Working Hours'!$C$9),1,0))</f>
        <v/>
      </c>
    </row>
    <row r="17488">
      <c r="A17488" s="11" t="n"/>
      <c r="B17488" s="11" t="n"/>
      <c r="C17488" s="11" t="n"/>
      <c r="E17488" s="12">
        <f>IF($A17488="","",IF(ISNUMBER($A17488),$A17488,IFERROR(DATEVALUE($A17488),"")))</f>
        <v/>
      </c>
      <c r="F17488" s="12">
        <f>IF($B17488="","",IF(ISNUMBER($B17488),HOUR($B17488)*2+MINUTE($B17488)/30,IFERROR(VALUE(LEFT($B17488,FIND(":",$B17488)-1))*2+VALUE(MID($B17488,FIND(":",$B17488)+1,2))/30,"")))</f>
        <v/>
      </c>
      <c r="G17488" s="12">
        <f>IF($E17488="","",IF(WEEKDAY($E17488,2)&lt;6,1,0))</f>
        <v/>
      </c>
      <c r="H17488" s="12">
        <f>IF(OR($E17488="",$F17488=""),"",IF(AND($G17488=1,$F17488&gt;='Working Hours'!$C$8,$F17488&lt;'Working Hours'!$C$9),1,0))</f>
        <v/>
      </c>
    </row>
    <row r="17489">
      <c r="A17489" s="11" t="n"/>
      <c r="B17489" s="11" t="n"/>
      <c r="C17489" s="11" t="n"/>
      <c r="E17489" s="12">
        <f>IF($A17489="","",IF(ISNUMBER($A17489),$A17489,IFERROR(DATEVALUE($A17489),"")))</f>
        <v/>
      </c>
      <c r="F17489" s="12">
        <f>IF($B17489="","",IF(ISNUMBER($B17489),HOUR($B17489)*2+MINUTE($B17489)/30,IFERROR(VALUE(LEFT($B17489,FIND(":",$B17489)-1))*2+VALUE(MID($B17489,FIND(":",$B17489)+1,2))/30,"")))</f>
        <v/>
      </c>
      <c r="G17489" s="12">
        <f>IF($E17489="","",IF(WEEKDAY($E17489,2)&lt;6,1,0))</f>
        <v/>
      </c>
      <c r="H17489" s="12">
        <f>IF(OR($E17489="",$F17489=""),"",IF(AND($G17489=1,$F17489&gt;='Working Hours'!$C$8,$F17489&lt;'Working Hours'!$C$9),1,0))</f>
        <v/>
      </c>
    </row>
    <row r="17490">
      <c r="A17490" s="11" t="n"/>
      <c r="B17490" s="11" t="n"/>
      <c r="C17490" s="11" t="n"/>
      <c r="E17490" s="12">
        <f>IF($A17490="","",IF(ISNUMBER($A17490),$A17490,IFERROR(DATEVALUE($A17490),"")))</f>
        <v/>
      </c>
      <c r="F17490" s="12">
        <f>IF($B17490="","",IF(ISNUMBER($B17490),HOUR($B17490)*2+MINUTE($B17490)/30,IFERROR(VALUE(LEFT($B17490,FIND(":",$B17490)-1))*2+VALUE(MID($B17490,FIND(":",$B17490)+1,2))/30,"")))</f>
        <v/>
      </c>
      <c r="G17490" s="12">
        <f>IF($E17490="","",IF(WEEKDAY($E17490,2)&lt;6,1,0))</f>
        <v/>
      </c>
      <c r="H17490" s="12">
        <f>IF(OR($E17490="",$F17490=""),"",IF(AND($G17490=1,$F17490&gt;='Working Hours'!$C$8,$F17490&lt;'Working Hours'!$C$9),1,0))</f>
        <v/>
      </c>
    </row>
    <row r="17491">
      <c r="A17491" s="11" t="n"/>
      <c r="B17491" s="11" t="n"/>
      <c r="C17491" s="11" t="n"/>
      <c r="E17491" s="12">
        <f>IF($A17491="","",IF(ISNUMBER($A17491),$A17491,IFERROR(DATEVALUE($A17491),"")))</f>
        <v/>
      </c>
      <c r="F17491" s="12">
        <f>IF($B17491="","",IF(ISNUMBER($B17491),HOUR($B17491)*2+MINUTE($B17491)/30,IFERROR(VALUE(LEFT($B17491,FIND(":",$B17491)-1))*2+VALUE(MID($B17491,FIND(":",$B17491)+1,2))/30,"")))</f>
        <v/>
      </c>
      <c r="G17491" s="12">
        <f>IF($E17491="","",IF(WEEKDAY($E17491,2)&lt;6,1,0))</f>
        <v/>
      </c>
      <c r="H17491" s="12">
        <f>IF(OR($E17491="",$F17491=""),"",IF(AND($G17491=1,$F17491&gt;='Working Hours'!$C$8,$F17491&lt;'Working Hours'!$C$9),1,0))</f>
        <v/>
      </c>
    </row>
    <row r="17492">
      <c r="A17492" s="11" t="n"/>
      <c r="B17492" s="11" t="n"/>
      <c r="C17492" s="11" t="n"/>
      <c r="E17492" s="12">
        <f>IF($A17492="","",IF(ISNUMBER($A17492),$A17492,IFERROR(DATEVALUE($A17492),"")))</f>
        <v/>
      </c>
      <c r="F17492" s="12">
        <f>IF($B17492="","",IF(ISNUMBER($B17492),HOUR($B17492)*2+MINUTE($B17492)/30,IFERROR(VALUE(LEFT($B17492,FIND(":",$B17492)-1))*2+VALUE(MID($B17492,FIND(":",$B17492)+1,2))/30,"")))</f>
        <v/>
      </c>
      <c r="G17492" s="12">
        <f>IF($E17492="","",IF(WEEKDAY($E17492,2)&lt;6,1,0))</f>
        <v/>
      </c>
      <c r="H17492" s="12">
        <f>IF(OR($E17492="",$F17492=""),"",IF(AND($G17492=1,$F17492&gt;='Working Hours'!$C$8,$F17492&lt;'Working Hours'!$C$9),1,0))</f>
        <v/>
      </c>
    </row>
    <row r="17493">
      <c r="A17493" s="11" t="n"/>
      <c r="B17493" s="11" t="n"/>
      <c r="C17493" s="11" t="n"/>
      <c r="E17493" s="12">
        <f>IF($A17493="","",IF(ISNUMBER($A17493),$A17493,IFERROR(DATEVALUE($A17493),"")))</f>
        <v/>
      </c>
      <c r="F17493" s="12">
        <f>IF($B17493="","",IF(ISNUMBER($B17493),HOUR($B17493)*2+MINUTE($B17493)/30,IFERROR(VALUE(LEFT($B17493,FIND(":",$B17493)-1))*2+VALUE(MID($B17493,FIND(":",$B17493)+1,2))/30,"")))</f>
        <v/>
      </c>
      <c r="G17493" s="12">
        <f>IF($E17493="","",IF(WEEKDAY($E17493,2)&lt;6,1,0))</f>
        <v/>
      </c>
      <c r="H17493" s="12">
        <f>IF(OR($E17493="",$F17493=""),"",IF(AND($G17493=1,$F17493&gt;='Working Hours'!$C$8,$F17493&lt;'Working Hours'!$C$9),1,0))</f>
        <v/>
      </c>
    </row>
    <row r="17494">
      <c r="A17494" s="11" t="n"/>
      <c r="B17494" s="11" t="n"/>
      <c r="C17494" s="11" t="n"/>
      <c r="E17494" s="12">
        <f>IF($A17494="","",IF(ISNUMBER($A17494),$A17494,IFERROR(DATEVALUE($A17494),"")))</f>
        <v/>
      </c>
      <c r="F17494" s="12">
        <f>IF($B17494="","",IF(ISNUMBER($B17494),HOUR($B17494)*2+MINUTE($B17494)/30,IFERROR(VALUE(LEFT($B17494,FIND(":",$B17494)-1))*2+VALUE(MID($B17494,FIND(":",$B17494)+1,2))/30,"")))</f>
        <v/>
      </c>
      <c r="G17494" s="12">
        <f>IF($E17494="","",IF(WEEKDAY($E17494,2)&lt;6,1,0))</f>
        <v/>
      </c>
      <c r="H17494" s="12">
        <f>IF(OR($E17494="",$F17494=""),"",IF(AND($G17494=1,$F17494&gt;='Working Hours'!$C$8,$F17494&lt;'Working Hours'!$C$9),1,0))</f>
        <v/>
      </c>
    </row>
    <row r="17495">
      <c r="A17495" s="11" t="n"/>
      <c r="B17495" s="11" t="n"/>
      <c r="C17495" s="11" t="n"/>
      <c r="E17495" s="12">
        <f>IF($A17495="","",IF(ISNUMBER($A17495),$A17495,IFERROR(DATEVALUE($A17495),"")))</f>
        <v/>
      </c>
      <c r="F17495" s="12">
        <f>IF($B17495="","",IF(ISNUMBER($B17495),HOUR($B17495)*2+MINUTE($B17495)/30,IFERROR(VALUE(LEFT($B17495,FIND(":",$B17495)-1))*2+VALUE(MID($B17495,FIND(":",$B17495)+1,2))/30,"")))</f>
        <v/>
      </c>
      <c r="G17495" s="12">
        <f>IF($E17495="","",IF(WEEKDAY($E17495,2)&lt;6,1,0))</f>
        <v/>
      </c>
      <c r="H17495" s="12">
        <f>IF(OR($E17495="",$F17495=""),"",IF(AND($G17495=1,$F17495&gt;='Working Hours'!$C$8,$F17495&lt;'Working Hours'!$C$9),1,0))</f>
        <v/>
      </c>
    </row>
    <row r="17496">
      <c r="A17496" s="11" t="n"/>
      <c r="B17496" s="11" t="n"/>
      <c r="C17496" s="11" t="n"/>
      <c r="E17496" s="12">
        <f>IF($A17496="","",IF(ISNUMBER($A17496),$A17496,IFERROR(DATEVALUE($A17496),"")))</f>
        <v/>
      </c>
      <c r="F17496" s="12">
        <f>IF($B17496="","",IF(ISNUMBER($B17496),HOUR($B17496)*2+MINUTE($B17496)/30,IFERROR(VALUE(LEFT($B17496,FIND(":",$B17496)-1))*2+VALUE(MID($B17496,FIND(":",$B17496)+1,2))/30,"")))</f>
        <v/>
      </c>
      <c r="G17496" s="12">
        <f>IF($E17496="","",IF(WEEKDAY($E17496,2)&lt;6,1,0))</f>
        <v/>
      </c>
      <c r="H17496" s="12">
        <f>IF(OR($E17496="",$F17496=""),"",IF(AND($G17496=1,$F17496&gt;='Working Hours'!$C$8,$F17496&lt;'Working Hours'!$C$9),1,0))</f>
        <v/>
      </c>
    </row>
    <row r="17497">
      <c r="A17497" s="11" t="n"/>
      <c r="B17497" s="11" t="n"/>
      <c r="C17497" s="11" t="n"/>
      <c r="E17497" s="12">
        <f>IF($A17497="","",IF(ISNUMBER($A17497),$A17497,IFERROR(DATEVALUE($A17497),"")))</f>
        <v/>
      </c>
      <c r="F17497" s="12">
        <f>IF($B17497="","",IF(ISNUMBER($B17497),HOUR($B17497)*2+MINUTE($B17497)/30,IFERROR(VALUE(LEFT($B17497,FIND(":",$B17497)-1))*2+VALUE(MID($B17497,FIND(":",$B17497)+1,2))/30,"")))</f>
        <v/>
      </c>
      <c r="G17497" s="12">
        <f>IF($E17497="","",IF(WEEKDAY($E17497,2)&lt;6,1,0))</f>
        <v/>
      </c>
      <c r="H17497" s="12">
        <f>IF(OR($E17497="",$F17497=""),"",IF(AND($G17497=1,$F17497&gt;='Working Hours'!$C$8,$F17497&lt;'Working Hours'!$C$9),1,0))</f>
        <v/>
      </c>
    </row>
    <row r="17498">
      <c r="A17498" s="11" t="n"/>
      <c r="B17498" s="11" t="n"/>
      <c r="C17498" s="11" t="n"/>
      <c r="E17498" s="12">
        <f>IF($A17498="","",IF(ISNUMBER($A17498),$A17498,IFERROR(DATEVALUE($A17498),"")))</f>
        <v/>
      </c>
      <c r="F17498" s="12">
        <f>IF($B17498="","",IF(ISNUMBER($B17498),HOUR($B17498)*2+MINUTE($B17498)/30,IFERROR(VALUE(LEFT($B17498,FIND(":",$B17498)-1))*2+VALUE(MID($B17498,FIND(":",$B17498)+1,2))/30,"")))</f>
        <v/>
      </c>
      <c r="G17498" s="12">
        <f>IF($E17498="","",IF(WEEKDAY($E17498,2)&lt;6,1,0))</f>
        <v/>
      </c>
      <c r="H17498" s="12">
        <f>IF(OR($E17498="",$F17498=""),"",IF(AND($G17498=1,$F17498&gt;='Working Hours'!$C$8,$F17498&lt;'Working Hours'!$C$9),1,0))</f>
        <v/>
      </c>
    </row>
    <row r="17499">
      <c r="A17499" s="11" t="n"/>
      <c r="B17499" s="11" t="n"/>
      <c r="C17499" s="11" t="n"/>
      <c r="E17499" s="12">
        <f>IF($A17499="","",IF(ISNUMBER($A17499),$A17499,IFERROR(DATEVALUE($A17499),"")))</f>
        <v/>
      </c>
      <c r="F17499" s="12">
        <f>IF($B17499="","",IF(ISNUMBER($B17499),HOUR($B17499)*2+MINUTE($B17499)/30,IFERROR(VALUE(LEFT($B17499,FIND(":",$B17499)-1))*2+VALUE(MID($B17499,FIND(":",$B17499)+1,2))/30,"")))</f>
        <v/>
      </c>
      <c r="G17499" s="12">
        <f>IF($E17499="","",IF(WEEKDAY($E17499,2)&lt;6,1,0))</f>
        <v/>
      </c>
      <c r="H17499" s="12">
        <f>IF(OR($E17499="",$F17499=""),"",IF(AND($G17499=1,$F17499&gt;='Working Hours'!$C$8,$F17499&lt;'Working Hours'!$C$9),1,0))</f>
        <v/>
      </c>
    </row>
    <row r="17500">
      <c r="A17500" s="11" t="n"/>
      <c r="B17500" s="11" t="n"/>
      <c r="C17500" s="11" t="n"/>
      <c r="E17500" s="12">
        <f>IF($A17500="","",IF(ISNUMBER($A17500),$A17500,IFERROR(DATEVALUE($A17500),"")))</f>
        <v/>
      </c>
      <c r="F17500" s="12">
        <f>IF($B17500="","",IF(ISNUMBER($B17500),HOUR($B17500)*2+MINUTE($B17500)/30,IFERROR(VALUE(LEFT($B17500,FIND(":",$B17500)-1))*2+VALUE(MID($B17500,FIND(":",$B17500)+1,2))/30,"")))</f>
        <v/>
      </c>
      <c r="G17500" s="12">
        <f>IF($E17500="","",IF(WEEKDAY($E17500,2)&lt;6,1,0))</f>
        <v/>
      </c>
      <c r="H17500" s="12">
        <f>IF(OR($E17500="",$F17500=""),"",IF(AND($G17500=1,$F17500&gt;='Working Hours'!$C$8,$F17500&lt;'Working Hours'!$C$9),1,0))</f>
        <v/>
      </c>
    </row>
    <row r="17501">
      <c r="A17501" s="11" t="n"/>
      <c r="B17501" s="11" t="n"/>
      <c r="C17501" s="11" t="n"/>
      <c r="E17501" s="12">
        <f>IF($A17501="","",IF(ISNUMBER($A17501),$A17501,IFERROR(DATEVALUE($A17501),"")))</f>
        <v/>
      </c>
      <c r="F17501" s="12">
        <f>IF($B17501="","",IF(ISNUMBER($B17501),HOUR($B17501)*2+MINUTE($B17501)/30,IFERROR(VALUE(LEFT($B17501,FIND(":",$B17501)-1))*2+VALUE(MID($B17501,FIND(":",$B17501)+1,2))/30,"")))</f>
        <v/>
      </c>
      <c r="G17501" s="12">
        <f>IF($E17501="","",IF(WEEKDAY($E17501,2)&lt;6,1,0))</f>
        <v/>
      </c>
      <c r="H17501" s="12">
        <f>IF(OR($E17501="",$F17501=""),"",IF(AND($G17501=1,$F17501&gt;='Working Hours'!$C$8,$F17501&lt;'Working Hours'!$C$9),1,0))</f>
        <v/>
      </c>
    </row>
    <row r="17502">
      <c r="A17502" s="11" t="n"/>
      <c r="B17502" s="11" t="n"/>
      <c r="C17502" s="11" t="n"/>
      <c r="E17502" s="12">
        <f>IF($A17502="","",IF(ISNUMBER($A17502),$A17502,IFERROR(DATEVALUE($A17502),"")))</f>
        <v/>
      </c>
      <c r="F17502" s="12">
        <f>IF($B17502="","",IF(ISNUMBER($B17502),HOUR($B17502)*2+MINUTE($B17502)/30,IFERROR(VALUE(LEFT($B17502,FIND(":",$B17502)-1))*2+VALUE(MID($B17502,FIND(":",$B17502)+1,2))/30,"")))</f>
        <v/>
      </c>
      <c r="G17502" s="12">
        <f>IF($E17502="","",IF(WEEKDAY($E17502,2)&lt;6,1,0))</f>
        <v/>
      </c>
      <c r="H17502" s="12">
        <f>IF(OR($E17502="",$F17502=""),"",IF(AND($G17502=1,$F17502&gt;='Working Hours'!$C$8,$F17502&lt;'Working Hours'!$C$9),1,0))</f>
        <v/>
      </c>
    </row>
    <row r="17503">
      <c r="A17503" s="11" t="n"/>
      <c r="B17503" s="11" t="n"/>
      <c r="C17503" s="11" t="n"/>
      <c r="E17503" s="12">
        <f>IF($A17503="","",IF(ISNUMBER($A17503),$A17503,IFERROR(DATEVALUE($A17503),"")))</f>
        <v/>
      </c>
      <c r="F17503" s="12">
        <f>IF($B17503="","",IF(ISNUMBER($B17503),HOUR($B17503)*2+MINUTE($B17503)/30,IFERROR(VALUE(LEFT($B17503,FIND(":",$B17503)-1))*2+VALUE(MID($B17503,FIND(":",$B17503)+1,2))/30,"")))</f>
        <v/>
      </c>
      <c r="G17503" s="12">
        <f>IF($E17503="","",IF(WEEKDAY($E17503,2)&lt;6,1,0))</f>
        <v/>
      </c>
      <c r="H17503" s="12">
        <f>IF(OR($E17503="",$F17503=""),"",IF(AND($G17503=1,$F17503&gt;='Working Hours'!$C$8,$F17503&lt;'Working Hours'!$C$9),1,0))</f>
        <v/>
      </c>
    </row>
    <row r="17504">
      <c r="A17504" s="11" t="n"/>
      <c r="B17504" s="11" t="n"/>
      <c r="C17504" s="11" t="n"/>
      <c r="E17504" s="12">
        <f>IF($A17504="","",IF(ISNUMBER($A17504),$A17504,IFERROR(DATEVALUE($A17504),"")))</f>
        <v/>
      </c>
      <c r="F17504" s="12">
        <f>IF($B17504="","",IF(ISNUMBER($B17504),HOUR($B17504)*2+MINUTE($B17504)/30,IFERROR(VALUE(LEFT($B17504,FIND(":",$B17504)-1))*2+VALUE(MID($B17504,FIND(":",$B17504)+1,2))/30,"")))</f>
        <v/>
      </c>
      <c r="G17504" s="12">
        <f>IF($E17504="","",IF(WEEKDAY($E17504,2)&lt;6,1,0))</f>
        <v/>
      </c>
      <c r="H17504" s="12">
        <f>IF(OR($E17504="",$F17504=""),"",IF(AND($G17504=1,$F17504&gt;='Working Hours'!$C$8,$F17504&lt;'Working Hours'!$C$9),1,0))</f>
        <v/>
      </c>
    </row>
    <row r="17505">
      <c r="A17505" s="11" t="n"/>
      <c r="B17505" s="11" t="n"/>
      <c r="C17505" s="11" t="n"/>
      <c r="E17505" s="12">
        <f>IF($A17505="","",IF(ISNUMBER($A17505),$A17505,IFERROR(DATEVALUE($A17505),"")))</f>
        <v/>
      </c>
      <c r="F17505" s="12">
        <f>IF($B17505="","",IF(ISNUMBER($B17505),HOUR($B17505)*2+MINUTE($B17505)/30,IFERROR(VALUE(LEFT($B17505,FIND(":",$B17505)-1))*2+VALUE(MID($B17505,FIND(":",$B17505)+1,2))/30,"")))</f>
        <v/>
      </c>
      <c r="G17505" s="12">
        <f>IF($E17505="","",IF(WEEKDAY($E17505,2)&lt;6,1,0))</f>
        <v/>
      </c>
      <c r="H17505" s="12">
        <f>IF(OR($E17505="",$F17505=""),"",IF(AND($G17505=1,$F17505&gt;='Working Hours'!$C$8,$F17505&lt;'Working Hours'!$C$9),1,0))</f>
        <v/>
      </c>
    </row>
    <row r="17506">
      <c r="A17506" s="11" t="n"/>
      <c r="B17506" s="11" t="n"/>
      <c r="C17506" s="11" t="n"/>
      <c r="E17506" s="12">
        <f>IF($A17506="","",IF(ISNUMBER($A17506),$A17506,IFERROR(DATEVALUE($A17506),"")))</f>
        <v/>
      </c>
      <c r="F17506" s="12">
        <f>IF($B17506="","",IF(ISNUMBER($B17506),HOUR($B17506)*2+MINUTE($B17506)/30,IFERROR(VALUE(LEFT($B17506,FIND(":",$B17506)-1))*2+VALUE(MID($B17506,FIND(":",$B17506)+1,2))/30,"")))</f>
        <v/>
      </c>
      <c r="G17506" s="12">
        <f>IF($E17506="","",IF(WEEKDAY($E17506,2)&lt;6,1,0))</f>
        <v/>
      </c>
      <c r="H17506" s="12">
        <f>IF(OR($E17506="",$F17506=""),"",IF(AND($G17506=1,$F17506&gt;='Working Hours'!$C$8,$F17506&lt;'Working Hours'!$C$9),1,0))</f>
        <v/>
      </c>
    </row>
    <row r="17507">
      <c r="A17507" s="11" t="n"/>
      <c r="B17507" s="11" t="n"/>
      <c r="C17507" s="11" t="n"/>
      <c r="E17507" s="12">
        <f>IF($A17507="","",IF(ISNUMBER($A17507),$A17507,IFERROR(DATEVALUE($A17507),"")))</f>
        <v/>
      </c>
      <c r="F17507" s="12">
        <f>IF($B17507="","",IF(ISNUMBER($B17507),HOUR($B17507)*2+MINUTE($B17507)/30,IFERROR(VALUE(LEFT($B17507,FIND(":",$B17507)-1))*2+VALUE(MID($B17507,FIND(":",$B17507)+1,2))/30,"")))</f>
        <v/>
      </c>
      <c r="G17507" s="12">
        <f>IF($E17507="","",IF(WEEKDAY($E17507,2)&lt;6,1,0))</f>
        <v/>
      </c>
      <c r="H17507" s="12">
        <f>IF(OR($E17507="",$F17507=""),"",IF(AND($G17507=1,$F17507&gt;='Working Hours'!$C$8,$F17507&lt;'Working Hours'!$C$9),1,0))</f>
        <v/>
      </c>
    </row>
    <row r="17508">
      <c r="A17508" s="11" t="n"/>
      <c r="B17508" s="11" t="n"/>
      <c r="C17508" s="11" t="n"/>
      <c r="E17508" s="12">
        <f>IF($A17508="","",IF(ISNUMBER($A17508),$A17508,IFERROR(DATEVALUE($A17508),"")))</f>
        <v/>
      </c>
      <c r="F17508" s="12">
        <f>IF($B17508="","",IF(ISNUMBER($B17508),HOUR($B17508)*2+MINUTE($B17508)/30,IFERROR(VALUE(LEFT($B17508,FIND(":",$B17508)-1))*2+VALUE(MID($B17508,FIND(":",$B17508)+1,2))/30,"")))</f>
        <v/>
      </c>
      <c r="G17508" s="12">
        <f>IF($E17508="","",IF(WEEKDAY($E17508,2)&lt;6,1,0))</f>
        <v/>
      </c>
      <c r="H17508" s="12">
        <f>IF(OR($E17508="",$F17508=""),"",IF(AND($G17508=1,$F17508&gt;='Working Hours'!$C$8,$F17508&lt;'Working Hours'!$C$9),1,0))</f>
        <v/>
      </c>
    </row>
    <row r="17509">
      <c r="A17509" s="11" t="n"/>
      <c r="B17509" s="11" t="n"/>
      <c r="C17509" s="11" t="n"/>
      <c r="E17509" s="12">
        <f>IF($A17509="","",IF(ISNUMBER($A17509),$A17509,IFERROR(DATEVALUE($A17509),"")))</f>
        <v/>
      </c>
      <c r="F17509" s="12">
        <f>IF($B17509="","",IF(ISNUMBER($B17509),HOUR($B17509)*2+MINUTE($B17509)/30,IFERROR(VALUE(LEFT($B17509,FIND(":",$B17509)-1))*2+VALUE(MID($B17509,FIND(":",$B17509)+1,2))/30,"")))</f>
        <v/>
      </c>
      <c r="G17509" s="12">
        <f>IF($E17509="","",IF(WEEKDAY($E17509,2)&lt;6,1,0))</f>
        <v/>
      </c>
      <c r="H17509" s="12">
        <f>IF(OR($E17509="",$F17509=""),"",IF(AND($G17509=1,$F17509&gt;='Working Hours'!$C$8,$F17509&lt;'Working Hours'!$C$9),1,0))</f>
        <v/>
      </c>
    </row>
    <row r="17510">
      <c r="A17510" s="11" t="n"/>
      <c r="B17510" s="11" t="n"/>
      <c r="C17510" s="11" t="n"/>
      <c r="E17510" s="12">
        <f>IF($A17510="","",IF(ISNUMBER($A17510),$A17510,IFERROR(DATEVALUE($A17510),"")))</f>
        <v/>
      </c>
      <c r="F17510" s="12">
        <f>IF($B17510="","",IF(ISNUMBER($B17510),HOUR($B17510)*2+MINUTE($B17510)/30,IFERROR(VALUE(LEFT($B17510,FIND(":",$B17510)-1))*2+VALUE(MID($B17510,FIND(":",$B17510)+1,2))/30,"")))</f>
        <v/>
      </c>
      <c r="G17510" s="12">
        <f>IF($E17510="","",IF(WEEKDAY($E17510,2)&lt;6,1,0))</f>
        <v/>
      </c>
      <c r="H17510" s="12">
        <f>IF(OR($E17510="",$F17510=""),"",IF(AND($G17510=1,$F17510&gt;='Working Hours'!$C$8,$F17510&lt;'Working Hours'!$C$9),1,0))</f>
        <v/>
      </c>
    </row>
    <row r="17511">
      <c r="A17511" s="11" t="n"/>
      <c r="B17511" s="11" t="n"/>
      <c r="C17511" s="11" t="n"/>
      <c r="E17511" s="12">
        <f>IF($A17511="","",IF(ISNUMBER($A17511),$A17511,IFERROR(DATEVALUE($A17511),"")))</f>
        <v/>
      </c>
      <c r="F17511" s="12">
        <f>IF($B17511="","",IF(ISNUMBER($B17511),HOUR($B17511)*2+MINUTE($B17511)/30,IFERROR(VALUE(LEFT($B17511,FIND(":",$B17511)-1))*2+VALUE(MID($B17511,FIND(":",$B17511)+1,2))/30,"")))</f>
        <v/>
      </c>
      <c r="G17511" s="12">
        <f>IF($E17511="","",IF(WEEKDAY($E17511,2)&lt;6,1,0))</f>
        <v/>
      </c>
      <c r="H17511" s="12">
        <f>IF(OR($E17511="",$F17511=""),"",IF(AND($G17511=1,$F17511&gt;='Working Hours'!$C$8,$F17511&lt;'Working Hours'!$C$9),1,0))</f>
        <v/>
      </c>
    </row>
    <row r="17512">
      <c r="A17512" s="11" t="n"/>
      <c r="B17512" s="11" t="n"/>
      <c r="C17512" s="11" t="n"/>
      <c r="E17512" s="12">
        <f>IF($A17512="","",IF(ISNUMBER($A17512),$A17512,IFERROR(DATEVALUE($A17512),"")))</f>
        <v/>
      </c>
      <c r="F17512" s="12">
        <f>IF($B17512="","",IF(ISNUMBER($B17512),HOUR($B17512)*2+MINUTE($B17512)/30,IFERROR(VALUE(LEFT($B17512,FIND(":",$B17512)-1))*2+VALUE(MID($B17512,FIND(":",$B17512)+1,2))/30,"")))</f>
        <v/>
      </c>
      <c r="G17512" s="12">
        <f>IF($E17512="","",IF(WEEKDAY($E17512,2)&lt;6,1,0))</f>
        <v/>
      </c>
      <c r="H17512" s="12">
        <f>IF(OR($E17512="",$F17512=""),"",IF(AND($G17512=1,$F17512&gt;='Working Hours'!$C$8,$F17512&lt;'Working Hours'!$C$9),1,0))</f>
        <v/>
      </c>
    </row>
    <row r="17513">
      <c r="A17513" s="11" t="n"/>
      <c r="B17513" s="11" t="n"/>
      <c r="C17513" s="11" t="n"/>
      <c r="E17513" s="12">
        <f>IF($A17513="","",IF(ISNUMBER($A17513),$A17513,IFERROR(DATEVALUE($A17513),"")))</f>
        <v/>
      </c>
      <c r="F17513" s="12">
        <f>IF($B17513="","",IF(ISNUMBER($B17513),HOUR($B17513)*2+MINUTE($B17513)/30,IFERROR(VALUE(LEFT($B17513,FIND(":",$B17513)-1))*2+VALUE(MID($B17513,FIND(":",$B17513)+1,2))/30,"")))</f>
        <v/>
      </c>
      <c r="G17513" s="12">
        <f>IF($E17513="","",IF(WEEKDAY($E17513,2)&lt;6,1,0))</f>
        <v/>
      </c>
      <c r="H17513" s="12">
        <f>IF(OR($E17513="",$F17513=""),"",IF(AND($G17513=1,$F17513&gt;='Working Hours'!$C$8,$F17513&lt;'Working Hours'!$C$9),1,0))</f>
        <v/>
      </c>
    </row>
    <row r="17514">
      <c r="A17514" s="11" t="n"/>
      <c r="B17514" s="11" t="n"/>
      <c r="C17514" s="11" t="n"/>
      <c r="E17514" s="12">
        <f>IF($A17514="","",IF(ISNUMBER($A17514),$A17514,IFERROR(DATEVALUE($A17514),"")))</f>
        <v/>
      </c>
      <c r="F17514" s="12">
        <f>IF($B17514="","",IF(ISNUMBER($B17514),HOUR($B17514)*2+MINUTE($B17514)/30,IFERROR(VALUE(LEFT($B17514,FIND(":",$B17514)-1))*2+VALUE(MID($B17514,FIND(":",$B17514)+1,2))/30,"")))</f>
        <v/>
      </c>
      <c r="G17514" s="12">
        <f>IF($E17514="","",IF(WEEKDAY($E17514,2)&lt;6,1,0))</f>
        <v/>
      </c>
      <c r="H17514" s="12">
        <f>IF(OR($E17514="",$F17514=""),"",IF(AND($G17514=1,$F17514&gt;='Working Hours'!$C$8,$F17514&lt;'Working Hours'!$C$9),1,0))</f>
        <v/>
      </c>
    </row>
    <row r="17515">
      <c r="A17515" s="11" t="n"/>
      <c r="B17515" s="11" t="n"/>
      <c r="C17515" s="11" t="n"/>
      <c r="E17515" s="12">
        <f>IF($A17515="","",IF(ISNUMBER($A17515),$A17515,IFERROR(DATEVALUE($A17515),"")))</f>
        <v/>
      </c>
      <c r="F17515" s="12">
        <f>IF($B17515="","",IF(ISNUMBER($B17515),HOUR($B17515)*2+MINUTE($B17515)/30,IFERROR(VALUE(LEFT($B17515,FIND(":",$B17515)-1))*2+VALUE(MID($B17515,FIND(":",$B17515)+1,2))/30,"")))</f>
        <v/>
      </c>
      <c r="G17515" s="12">
        <f>IF($E17515="","",IF(WEEKDAY($E17515,2)&lt;6,1,0))</f>
        <v/>
      </c>
      <c r="H17515" s="12">
        <f>IF(OR($E17515="",$F17515=""),"",IF(AND($G17515=1,$F17515&gt;='Working Hours'!$C$8,$F17515&lt;'Working Hours'!$C$9),1,0))</f>
        <v/>
      </c>
    </row>
    <row r="17516">
      <c r="A17516" s="11" t="n"/>
      <c r="B17516" s="11" t="n"/>
      <c r="C17516" s="11" t="n"/>
      <c r="E17516" s="12">
        <f>IF($A17516="","",IF(ISNUMBER($A17516),$A17516,IFERROR(DATEVALUE($A17516),"")))</f>
        <v/>
      </c>
      <c r="F17516" s="12">
        <f>IF($B17516="","",IF(ISNUMBER($B17516),HOUR($B17516)*2+MINUTE($B17516)/30,IFERROR(VALUE(LEFT($B17516,FIND(":",$B17516)-1))*2+VALUE(MID($B17516,FIND(":",$B17516)+1,2))/30,"")))</f>
        <v/>
      </c>
      <c r="G17516" s="12">
        <f>IF($E17516="","",IF(WEEKDAY($E17516,2)&lt;6,1,0))</f>
        <v/>
      </c>
      <c r="H17516" s="12">
        <f>IF(OR($E17516="",$F17516=""),"",IF(AND($G17516=1,$F17516&gt;='Working Hours'!$C$8,$F17516&lt;'Working Hours'!$C$9),1,0))</f>
        <v/>
      </c>
    </row>
    <row r="17517">
      <c r="A17517" s="11" t="n"/>
      <c r="B17517" s="11" t="n"/>
      <c r="C17517" s="11" t="n"/>
      <c r="E17517" s="12">
        <f>IF($A17517="","",IF(ISNUMBER($A17517),$A17517,IFERROR(DATEVALUE($A17517),"")))</f>
        <v/>
      </c>
      <c r="F17517" s="12">
        <f>IF($B17517="","",IF(ISNUMBER($B17517),HOUR($B17517)*2+MINUTE($B17517)/30,IFERROR(VALUE(LEFT($B17517,FIND(":",$B17517)-1))*2+VALUE(MID($B17517,FIND(":",$B17517)+1,2))/30,"")))</f>
        <v/>
      </c>
      <c r="G17517" s="12">
        <f>IF($E17517="","",IF(WEEKDAY($E17517,2)&lt;6,1,0))</f>
        <v/>
      </c>
      <c r="H17517" s="12">
        <f>IF(OR($E17517="",$F17517=""),"",IF(AND($G17517=1,$F17517&gt;='Working Hours'!$C$8,$F17517&lt;'Working Hours'!$C$9),1,0))</f>
        <v/>
      </c>
    </row>
    <row r="17518">
      <c r="A17518" s="11" t="n"/>
      <c r="B17518" s="11" t="n"/>
      <c r="C17518" s="11" t="n"/>
      <c r="E17518" s="12">
        <f>IF($A17518="","",IF(ISNUMBER($A17518),$A17518,IFERROR(DATEVALUE($A17518),"")))</f>
        <v/>
      </c>
      <c r="F17518" s="12">
        <f>IF($B17518="","",IF(ISNUMBER($B17518),HOUR($B17518)*2+MINUTE($B17518)/30,IFERROR(VALUE(LEFT($B17518,FIND(":",$B17518)-1))*2+VALUE(MID($B17518,FIND(":",$B17518)+1,2))/30,"")))</f>
        <v/>
      </c>
      <c r="G17518" s="12">
        <f>IF($E17518="","",IF(WEEKDAY($E17518,2)&lt;6,1,0))</f>
        <v/>
      </c>
      <c r="H17518" s="12">
        <f>IF(OR($E17518="",$F17518=""),"",IF(AND($G17518=1,$F17518&gt;='Working Hours'!$C$8,$F17518&lt;'Working Hours'!$C$9),1,0))</f>
        <v/>
      </c>
    </row>
    <row r="17519">
      <c r="A17519" s="11" t="n"/>
      <c r="B17519" s="11" t="n"/>
      <c r="C17519" s="11" t="n"/>
      <c r="E17519" s="12">
        <f>IF($A17519="","",IF(ISNUMBER($A17519),$A17519,IFERROR(DATEVALUE($A17519),"")))</f>
        <v/>
      </c>
      <c r="F17519" s="12">
        <f>IF($B17519="","",IF(ISNUMBER($B17519),HOUR($B17519)*2+MINUTE($B17519)/30,IFERROR(VALUE(LEFT($B17519,FIND(":",$B17519)-1))*2+VALUE(MID($B17519,FIND(":",$B17519)+1,2))/30,"")))</f>
        <v/>
      </c>
      <c r="G17519" s="12">
        <f>IF($E17519="","",IF(WEEKDAY($E17519,2)&lt;6,1,0))</f>
        <v/>
      </c>
      <c r="H17519" s="12">
        <f>IF(OR($E17519="",$F17519=""),"",IF(AND($G17519=1,$F17519&gt;='Working Hours'!$C$8,$F17519&lt;'Working Hours'!$C$9),1,0))</f>
        <v/>
      </c>
    </row>
    <row r="17520">
      <c r="A17520" s="11" t="n"/>
      <c r="B17520" s="11" t="n"/>
      <c r="C17520" s="11" t="n"/>
      <c r="E17520" s="12">
        <f>IF($A17520="","",IF(ISNUMBER($A17520),$A17520,IFERROR(DATEVALUE($A17520),"")))</f>
        <v/>
      </c>
      <c r="F17520" s="12">
        <f>IF($B17520="","",IF(ISNUMBER($B17520),HOUR($B17520)*2+MINUTE($B17520)/30,IFERROR(VALUE(LEFT($B17520,FIND(":",$B17520)-1))*2+VALUE(MID($B17520,FIND(":",$B17520)+1,2))/30,"")))</f>
        <v/>
      </c>
      <c r="G17520" s="12">
        <f>IF($E17520="","",IF(WEEKDAY($E17520,2)&lt;6,1,0))</f>
        <v/>
      </c>
      <c r="H17520" s="12">
        <f>IF(OR($E17520="",$F17520=""),"",IF(AND($G17520=1,$F17520&gt;='Working Hours'!$C$8,$F17520&lt;'Working Hours'!$C$9),1,0))</f>
        <v/>
      </c>
    </row>
    <row r="17521">
      <c r="A17521" s="11" t="n"/>
      <c r="B17521" s="11" t="n"/>
      <c r="C17521" s="11" t="n"/>
      <c r="E17521" s="12">
        <f>IF($A17521="","",IF(ISNUMBER($A17521),$A17521,IFERROR(DATEVALUE($A17521),"")))</f>
        <v/>
      </c>
      <c r="F17521" s="12">
        <f>IF($B17521="","",IF(ISNUMBER($B17521),HOUR($B17521)*2+MINUTE($B17521)/30,IFERROR(VALUE(LEFT($B17521,FIND(":",$B17521)-1))*2+VALUE(MID($B17521,FIND(":",$B17521)+1,2))/30,"")))</f>
        <v/>
      </c>
      <c r="G17521" s="12">
        <f>IF($E17521="","",IF(WEEKDAY($E17521,2)&lt;6,1,0))</f>
        <v/>
      </c>
      <c r="H17521" s="12">
        <f>IF(OR($E17521="",$F17521=""),"",IF(AND($G17521=1,$F17521&gt;='Working Hours'!$C$8,$F17521&lt;'Working Hours'!$C$9),1,0))</f>
        <v/>
      </c>
    </row>
    <row r="17522">
      <c r="A17522" s="11" t="n"/>
      <c r="B17522" s="11" t="n"/>
      <c r="C17522" s="11" t="n"/>
      <c r="E17522" s="12">
        <f>IF($A17522="","",IF(ISNUMBER($A17522),$A17522,IFERROR(DATEVALUE($A17522),"")))</f>
        <v/>
      </c>
      <c r="F17522" s="12">
        <f>IF($B17522="","",IF(ISNUMBER($B17522),HOUR($B17522)*2+MINUTE($B17522)/30,IFERROR(VALUE(LEFT($B17522,FIND(":",$B17522)-1))*2+VALUE(MID($B17522,FIND(":",$B17522)+1,2))/30,"")))</f>
        <v/>
      </c>
      <c r="G17522" s="12">
        <f>IF($E17522="","",IF(WEEKDAY($E17522,2)&lt;6,1,0))</f>
        <v/>
      </c>
      <c r="H17522" s="12">
        <f>IF(OR($E17522="",$F17522=""),"",IF(AND($G17522=1,$F17522&gt;='Working Hours'!$C$8,$F17522&lt;'Working Hours'!$C$9),1,0))</f>
        <v/>
      </c>
    </row>
    <row r="17523">
      <c r="A17523" s="11" t="n"/>
      <c r="B17523" s="11" t="n"/>
      <c r="C17523" s="11" t="n"/>
      <c r="E17523" s="12">
        <f>IF($A17523="","",IF(ISNUMBER($A17523),$A17523,IFERROR(DATEVALUE($A17523),"")))</f>
        <v/>
      </c>
      <c r="F17523" s="12">
        <f>IF($B17523="","",IF(ISNUMBER($B17523),HOUR($B17523)*2+MINUTE($B17523)/30,IFERROR(VALUE(LEFT($B17523,FIND(":",$B17523)-1))*2+VALUE(MID($B17523,FIND(":",$B17523)+1,2))/30,"")))</f>
        <v/>
      </c>
      <c r="G17523" s="12">
        <f>IF($E17523="","",IF(WEEKDAY($E17523,2)&lt;6,1,0))</f>
        <v/>
      </c>
      <c r="H17523" s="12">
        <f>IF(OR($E17523="",$F17523=""),"",IF(AND($G17523=1,$F17523&gt;='Working Hours'!$C$8,$F17523&lt;'Working Hours'!$C$9),1,0))</f>
        <v/>
      </c>
    </row>
    <row r="17524">
      <c r="A17524" s="11" t="n"/>
      <c r="B17524" s="11" t="n"/>
      <c r="C17524" s="11" t="n"/>
      <c r="E17524" s="12">
        <f>IF($A17524="","",IF(ISNUMBER($A17524),$A17524,IFERROR(DATEVALUE($A17524),"")))</f>
        <v/>
      </c>
      <c r="F17524" s="12">
        <f>IF($B17524="","",IF(ISNUMBER($B17524),HOUR($B17524)*2+MINUTE($B17524)/30,IFERROR(VALUE(LEFT($B17524,FIND(":",$B17524)-1))*2+VALUE(MID($B17524,FIND(":",$B17524)+1,2))/30,"")))</f>
        <v/>
      </c>
      <c r="G17524" s="12">
        <f>IF($E17524="","",IF(WEEKDAY($E17524,2)&lt;6,1,0))</f>
        <v/>
      </c>
      <c r="H17524" s="12">
        <f>IF(OR($E17524="",$F17524=""),"",IF(AND($G17524=1,$F17524&gt;='Working Hours'!$C$8,$F17524&lt;'Working Hours'!$C$9),1,0))</f>
        <v/>
      </c>
    </row>
    <row r="17525">
      <c r="A17525" s="11" t="n"/>
      <c r="B17525" s="11" t="n"/>
      <c r="C17525" s="11" t="n"/>
      <c r="E17525" s="12">
        <f>IF($A17525="","",IF(ISNUMBER($A17525),$A17525,IFERROR(DATEVALUE($A17525),"")))</f>
        <v/>
      </c>
      <c r="F17525" s="12">
        <f>IF($B17525="","",IF(ISNUMBER($B17525),HOUR($B17525)*2+MINUTE($B17525)/30,IFERROR(VALUE(LEFT($B17525,FIND(":",$B17525)-1))*2+VALUE(MID($B17525,FIND(":",$B17525)+1,2))/30,"")))</f>
        <v/>
      </c>
      <c r="G17525" s="12">
        <f>IF($E17525="","",IF(WEEKDAY($E17525,2)&lt;6,1,0))</f>
        <v/>
      </c>
      <c r="H17525" s="12">
        <f>IF(OR($E17525="",$F17525=""),"",IF(AND($G17525=1,$F17525&gt;='Working Hours'!$C$8,$F17525&lt;'Working Hours'!$C$9),1,0))</f>
        <v/>
      </c>
    </row>
    <row r="17526">
      <c r="A17526" s="11" t="n"/>
      <c r="B17526" s="11" t="n"/>
      <c r="C17526" s="11" t="n"/>
      <c r="E17526" s="12">
        <f>IF($A17526="","",IF(ISNUMBER($A17526),$A17526,IFERROR(DATEVALUE($A17526),"")))</f>
        <v/>
      </c>
      <c r="F17526" s="12">
        <f>IF($B17526="","",IF(ISNUMBER($B17526),HOUR($B17526)*2+MINUTE($B17526)/30,IFERROR(VALUE(LEFT($B17526,FIND(":",$B17526)-1))*2+VALUE(MID($B17526,FIND(":",$B17526)+1,2))/30,"")))</f>
        <v/>
      </c>
      <c r="G17526" s="12">
        <f>IF($E17526="","",IF(WEEKDAY($E17526,2)&lt;6,1,0))</f>
        <v/>
      </c>
      <c r="H17526" s="12">
        <f>IF(OR($E17526="",$F17526=""),"",IF(AND($G17526=1,$F17526&gt;='Working Hours'!$C$8,$F17526&lt;'Working Hours'!$C$9),1,0))</f>
        <v/>
      </c>
    </row>
    <row r="17527">
      <c r="A17527" s="11" t="n"/>
      <c r="B17527" s="11" t="n"/>
      <c r="C17527" s="11" t="n"/>
      <c r="E17527" s="12">
        <f>IF($A17527="","",IF(ISNUMBER($A17527),$A17527,IFERROR(DATEVALUE($A17527),"")))</f>
        <v/>
      </c>
      <c r="F17527" s="12">
        <f>IF($B17527="","",IF(ISNUMBER($B17527),HOUR($B17527)*2+MINUTE($B17527)/30,IFERROR(VALUE(LEFT($B17527,FIND(":",$B17527)-1))*2+VALUE(MID($B17527,FIND(":",$B17527)+1,2))/30,"")))</f>
        <v/>
      </c>
      <c r="G17527" s="12">
        <f>IF($E17527="","",IF(WEEKDAY($E17527,2)&lt;6,1,0))</f>
        <v/>
      </c>
      <c r="H17527" s="12">
        <f>IF(OR($E17527="",$F17527=""),"",IF(AND($G17527=1,$F17527&gt;='Working Hours'!$C$8,$F17527&lt;'Working Hours'!$C$9),1,0))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12"/>
  <sheetViews>
    <sheetView showGridLines="0" workbookViewId="0">
      <selection activeCell="A1" sqref="A1"/>
    </sheetView>
  </sheetViews>
  <sheetFormatPr baseColWidth="8" defaultRowHeight="15"/>
  <cols>
    <col width="46" customWidth="1" min="2" max="2"/>
    <col width="16" customWidth="1" min="3" max="3"/>
    <col width="66" customWidth="1" min="4" max="4"/>
  </cols>
  <sheetData>
    <row r="2">
      <c r="B2" s="13" t="inlineStr">
        <is>
          <t>Working hours input</t>
        </is>
      </c>
    </row>
    <row r="3">
      <c r="B3" s="14" t="inlineStr">
        <is>
          <t>Edit the cream cells. These define what counts as 'in hours'. Defaults are a suggestion only: change them to match your shifts.</t>
        </is>
      </c>
    </row>
    <row r="5">
      <c r="B5" s="15" t="inlineStr">
        <is>
          <t>Weekday start of working hours (24h, e.g. 07:00)</t>
        </is>
      </c>
      <c r="C5" s="9" t="inlineStr">
        <is>
          <t>07:00</t>
        </is>
      </c>
    </row>
    <row r="6">
      <c r="B6" s="15" t="inlineStr">
        <is>
          <t>Weekday end of working hours (24h, e.g. 18:00)</t>
        </is>
      </c>
      <c r="C6" s="9" t="inlineStr">
        <is>
          <t>18:00</t>
        </is>
      </c>
    </row>
    <row r="8">
      <c r="B8" s="15" t="inlineStr">
        <is>
          <t>Window start (interval index, calculated)</t>
        </is>
      </c>
      <c r="C8" s="16">
        <f>IFERROR(VALUE(LEFT($C$5,FIND(":",$C$5)-1))*2+VALUE(MID($C$5,FIND(":",$C$5)+1,2))/30,"")</f>
        <v/>
      </c>
    </row>
    <row r="9">
      <c r="B9" s="15" t="inlineStr">
        <is>
          <t>Window end (interval index, calculated)</t>
        </is>
      </c>
      <c r="C9" s="16">
        <f>IFERROR(VALUE(LEFT($C$6,FIND(":",$C$6)-1))*2+VALUE(MID($C$6,FIND(":",$C$6)+1,2))/30,"")</f>
        <v/>
      </c>
    </row>
    <row r="10">
      <c r="C10" s="14">
        <f>IF(OR($C$8="",$C$9=""),"Enter times as hh:mm (e.g. 07:00)",IF($C$9&gt;$C$8,"Window looks valid","End time must be later than start time"))</f>
        <v/>
      </c>
    </row>
    <row r="12">
      <c r="B12" s="14" t="inlineStr">
        <is>
          <t>The window applies Monday to Friday. Weekends and all other times count as out of hours. Enter times as text in 24-hour format.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7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8" customWidth="1" min="3" max="3"/>
    <col width="16" customWidth="1" min="4" max="4"/>
  </cols>
  <sheetData>
    <row r="1">
      <c r="A1" s="13" t="inlineStr">
        <is>
          <t>kWh and peak interval per day</t>
        </is>
      </c>
    </row>
    <row r="2">
      <c r="A2" s="14" t="inlineStr">
        <is>
          <t>Fill the cream cell with the first date of your data. The rest calculates from the Data sheet.</t>
        </is>
      </c>
    </row>
    <row r="4">
      <c r="A4" s="7" t="inlineStr">
        <is>
          <t>Date</t>
        </is>
      </c>
      <c r="B4" s="7" t="inlineStr">
        <is>
          <t>Total kWh (day)</t>
        </is>
      </c>
      <c r="C4" s="7" t="inlineStr">
        <is>
          <t>Peak interval kWh (day)</t>
        </is>
      </c>
      <c r="D4" s="7" t="inlineStr">
        <is>
          <t>Intervals with data</t>
        </is>
      </c>
      <c r="F4" s="15" t="inlineStr">
        <is>
          <t>First date of your data</t>
        </is>
      </c>
      <c r="G4" s="17" t="n"/>
    </row>
    <row r="5">
      <c r="A5" s="18">
        <f>IF($G$4="","",IF(ISNUMBER($G$4),$G$4,IFERROR(DATEVALUE($G$4),"")))</f>
        <v/>
      </c>
      <c r="B5" s="19">
        <f>IF(COUNTIFS(Data!$E$8:$E$17527,$A5)=0,"",SUMIFS(Data!$C$8:$C$17527,Data!$E$8:$E$17527,$A5))</f>
        <v/>
      </c>
      <c r="C5" s="20">
        <f>IF(COUNTIFS(Data!$E$8:$E$17527,$A5)=0,"",SUMPRODUCT(MAX((Data!$E$8:$E$17527=$A5)*Data!$C$8:$C$17527)))</f>
        <v/>
      </c>
      <c r="D5" s="16">
        <f>IF($A5="","",COUNTIFS(Data!$E$8:$E$17527,$A5,Data!$C$8:$C$17527,"&lt;&gt;"))</f>
        <v/>
      </c>
      <c r="F5" s="21" t="inlineStr">
        <is>
          <t>Enter the first date of your data (e.g. 01/01/2026). The date column fills down for 366 days; dates with no data stay blank.</t>
        </is>
      </c>
    </row>
    <row r="6">
      <c r="A6" s="18">
        <f>IF(A5="","",IF(A5-$A$5&gt;=365,"",A5+1))</f>
        <v/>
      </c>
      <c r="B6" s="19">
        <f>IF(COUNTIFS(Data!$E$8:$E$17527,$A6)=0,"",SUMIFS(Data!$C$8:$C$17527,Data!$E$8:$E$17527,$A6))</f>
        <v/>
      </c>
      <c r="C6" s="20">
        <f>IF(COUNTIFS(Data!$E$8:$E$17527,$A6)=0,"",SUMPRODUCT(MAX((Data!$E$8:$E$17527=$A6)*Data!$C$8:$C$17527)))</f>
        <v/>
      </c>
      <c r="D6" s="16">
        <f>IF($A6="","",COUNTIFS(Data!$E$8:$E$17527,$A6,Data!$C$8:$C$17527,"&lt;&gt;"))</f>
        <v/>
      </c>
    </row>
    <row r="7">
      <c r="A7" s="18">
        <f>IF(A6="","",IF(A6-$A$5&gt;=365,"",A6+1))</f>
        <v/>
      </c>
      <c r="B7" s="19">
        <f>IF(COUNTIFS(Data!$E$8:$E$17527,$A7)=0,"",SUMIFS(Data!$C$8:$C$17527,Data!$E$8:$E$17527,$A7))</f>
        <v/>
      </c>
      <c r="C7" s="20">
        <f>IF(COUNTIFS(Data!$E$8:$E$17527,$A7)=0,"",SUMPRODUCT(MAX((Data!$E$8:$E$17527=$A7)*Data!$C$8:$C$17527)))</f>
        <v/>
      </c>
      <c r="D7" s="16">
        <f>IF($A7="","",COUNTIFS(Data!$E$8:$E$17527,$A7,Data!$C$8:$C$17527,"&lt;&gt;"))</f>
        <v/>
      </c>
      <c r="F7" s="21" t="inlineStr">
        <is>
          <t>Peak kW note: if your export is kWh per half hour, peak kW = peak interval kWh x 2. Confirm your metering basis on the Peak Demand sheet before quoting kW.</t>
        </is>
      </c>
    </row>
    <row r="8">
      <c r="A8" s="18">
        <f>IF(A7="","",IF(A7-$A$5&gt;=365,"",A7+1))</f>
        <v/>
      </c>
      <c r="B8" s="19">
        <f>IF(COUNTIFS(Data!$E$8:$E$17527,$A8)=0,"",SUMIFS(Data!$C$8:$C$17527,Data!$E$8:$E$17527,$A8))</f>
        <v/>
      </c>
      <c r="C8" s="20">
        <f>IF(COUNTIFS(Data!$E$8:$E$17527,$A8)=0,"",SUMPRODUCT(MAX((Data!$E$8:$E$17527=$A8)*Data!$C$8:$C$17527)))</f>
        <v/>
      </c>
      <c r="D8" s="16">
        <f>IF($A8="","",COUNTIFS(Data!$E$8:$E$17527,$A8,Data!$C$8:$C$17527,"&lt;&gt;"))</f>
        <v/>
      </c>
    </row>
    <row r="9">
      <c r="A9" s="18">
        <f>IF(A8="","",IF(A8-$A$5&gt;=365,"",A8+1))</f>
        <v/>
      </c>
      <c r="B9" s="19">
        <f>IF(COUNTIFS(Data!$E$8:$E$17527,$A9)=0,"",SUMIFS(Data!$C$8:$C$17527,Data!$E$8:$E$17527,$A9))</f>
        <v/>
      </c>
      <c r="C9" s="20">
        <f>IF(COUNTIFS(Data!$E$8:$E$17527,$A9)=0,"",SUMPRODUCT(MAX((Data!$E$8:$E$17527=$A9)*Data!$C$8:$C$17527)))</f>
        <v/>
      </c>
      <c r="D9" s="16">
        <f>IF($A9="","",COUNTIFS(Data!$E$8:$E$17527,$A9,Data!$C$8:$C$17527,"&lt;&gt;"))</f>
        <v/>
      </c>
    </row>
    <row r="10">
      <c r="A10" s="18">
        <f>IF(A9="","",IF(A9-$A$5&gt;=365,"",A9+1))</f>
        <v/>
      </c>
      <c r="B10" s="19">
        <f>IF(COUNTIFS(Data!$E$8:$E$17527,$A10)=0,"",SUMIFS(Data!$C$8:$C$17527,Data!$E$8:$E$17527,$A10))</f>
        <v/>
      </c>
      <c r="C10" s="20">
        <f>IF(COUNTIFS(Data!$E$8:$E$17527,$A10)=0,"",SUMPRODUCT(MAX((Data!$E$8:$E$17527=$A10)*Data!$C$8:$C$17527)))</f>
        <v/>
      </c>
      <c r="D10" s="16">
        <f>IF($A10="","",COUNTIFS(Data!$E$8:$E$17527,$A10,Data!$C$8:$C$17527,"&lt;&gt;"))</f>
        <v/>
      </c>
    </row>
    <row r="11">
      <c r="A11" s="18">
        <f>IF(A10="","",IF(A10-$A$5&gt;=365,"",A10+1))</f>
        <v/>
      </c>
      <c r="B11" s="19">
        <f>IF(COUNTIFS(Data!$E$8:$E$17527,$A11)=0,"",SUMIFS(Data!$C$8:$C$17527,Data!$E$8:$E$17527,$A11))</f>
        <v/>
      </c>
      <c r="C11" s="20">
        <f>IF(COUNTIFS(Data!$E$8:$E$17527,$A11)=0,"",SUMPRODUCT(MAX((Data!$E$8:$E$17527=$A11)*Data!$C$8:$C$17527)))</f>
        <v/>
      </c>
      <c r="D11" s="16">
        <f>IF($A11="","",COUNTIFS(Data!$E$8:$E$17527,$A11,Data!$C$8:$C$17527,"&lt;&gt;"))</f>
        <v/>
      </c>
    </row>
    <row r="12">
      <c r="A12" s="18">
        <f>IF(A11="","",IF(A11-$A$5&gt;=365,"",A11+1))</f>
        <v/>
      </c>
      <c r="B12" s="19">
        <f>IF(COUNTIFS(Data!$E$8:$E$17527,$A12)=0,"",SUMIFS(Data!$C$8:$C$17527,Data!$E$8:$E$17527,$A12))</f>
        <v/>
      </c>
      <c r="C12" s="20">
        <f>IF(COUNTIFS(Data!$E$8:$E$17527,$A12)=0,"",SUMPRODUCT(MAX((Data!$E$8:$E$17527=$A12)*Data!$C$8:$C$17527)))</f>
        <v/>
      </c>
      <c r="D12" s="16">
        <f>IF($A12="","",COUNTIFS(Data!$E$8:$E$17527,$A12,Data!$C$8:$C$17527,"&lt;&gt;"))</f>
        <v/>
      </c>
    </row>
    <row r="13">
      <c r="A13" s="18">
        <f>IF(A12="","",IF(A12-$A$5&gt;=365,"",A12+1))</f>
        <v/>
      </c>
      <c r="B13" s="19">
        <f>IF(COUNTIFS(Data!$E$8:$E$17527,$A13)=0,"",SUMIFS(Data!$C$8:$C$17527,Data!$E$8:$E$17527,$A13))</f>
        <v/>
      </c>
      <c r="C13" s="20">
        <f>IF(COUNTIFS(Data!$E$8:$E$17527,$A13)=0,"",SUMPRODUCT(MAX((Data!$E$8:$E$17527=$A13)*Data!$C$8:$C$17527)))</f>
        <v/>
      </c>
      <c r="D13" s="16">
        <f>IF($A13="","",COUNTIFS(Data!$E$8:$E$17527,$A13,Data!$C$8:$C$17527,"&lt;&gt;"))</f>
        <v/>
      </c>
    </row>
    <row r="14">
      <c r="A14" s="18">
        <f>IF(A13="","",IF(A13-$A$5&gt;=365,"",A13+1))</f>
        <v/>
      </c>
      <c r="B14" s="19">
        <f>IF(COUNTIFS(Data!$E$8:$E$17527,$A14)=0,"",SUMIFS(Data!$C$8:$C$17527,Data!$E$8:$E$17527,$A14))</f>
        <v/>
      </c>
      <c r="C14" s="20">
        <f>IF(COUNTIFS(Data!$E$8:$E$17527,$A14)=0,"",SUMPRODUCT(MAX((Data!$E$8:$E$17527=$A14)*Data!$C$8:$C$17527)))</f>
        <v/>
      </c>
      <c r="D14" s="16">
        <f>IF($A14="","",COUNTIFS(Data!$E$8:$E$17527,$A14,Data!$C$8:$C$17527,"&lt;&gt;"))</f>
        <v/>
      </c>
    </row>
    <row r="15">
      <c r="A15" s="18">
        <f>IF(A14="","",IF(A14-$A$5&gt;=365,"",A14+1))</f>
        <v/>
      </c>
      <c r="B15" s="19">
        <f>IF(COUNTIFS(Data!$E$8:$E$17527,$A15)=0,"",SUMIFS(Data!$C$8:$C$17527,Data!$E$8:$E$17527,$A15))</f>
        <v/>
      </c>
      <c r="C15" s="20">
        <f>IF(COUNTIFS(Data!$E$8:$E$17527,$A15)=0,"",SUMPRODUCT(MAX((Data!$E$8:$E$17527=$A15)*Data!$C$8:$C$17527)))</f>
        <v/>
      </c>
      <c r="D15" s="16">
        <f>IF($A15="","",COUNTIFS(Data!$E$8:$E$17527,$A15,Data!$C$8:$C$17527,"&lt;&gt;"))</f>
        <v/>
      </c>
    </row>
    <row r="16">
      <c r="A16" s="18">
        <f>IF(A15="","",IF(A15-$A$5&gt;=365,"",A15+1))</f>
        <v/>
      </c>
      <c r="B16" s="19">
        <f>IF(COUNTIFS(Data!$E$8:$E$17527,$A16)=0,"",SUMIFS(Data!$C$8:$C$17527,Data!$E$8:$E$17527,$A16))</f>
        <v/>
      </c>
      <c r="C16" s="20">
        <f>IF(COUNTIFS(Data!$E$8:$E$17527,$A16)=0,"",SUMPRODUCT(MAX((Data!$E$8:$E$17527=$A16)*Data!$C$8:$C$17527)))</f>
        <v/>
      </c>
      <c r="D16" s="16">
        <f>IF($A16="","",COUNTIFS(Data!$E$8:$E$17527,$A16,Data!$C$8:$C$17527,"&lt;&gt;"))</f>
        <v/>
      </c>
    </row>
    <row r="17">
      <c r="A17" s="18">
        <f>IF(A16="","",IF(A16-$A$5&gt;=365,"",A16+1))</f>
        <v/>
      </c>
      <c r="B17" s="19">
        <f>IF(COUNTIFS(Data!$E$8:$E$17527,$A17)=0,"",SUMIFS(Data!$C$8:$C$17527,Data!$E$8:$E$17527,$A17))</f>
        <v/>
      </c>
      <c r="C17" s="20">
        <f>IF(COUNTIFS(Data!$E$8:$E$17527,$A17)=0,"",SUMPRODUCT(MAX((Data!$E$8:$E$17527=$A17)*Data!$C$8:$C$17527)))</f>
        <v/>
      </c>
      <c r="D17" s="16">
        <f>IF($A17="","",COUNTIFS(Data!$E$8:$E$17527,$A17,Data!$C$8:$C$17527,"&lt;&gt;"))</f>
        <v/>
      </c>
    </row>
    <row r="18">
      <c r="A18" s="18">
        <f>IF(A17="","",IF(A17-$A$5&gt;=365,"",A17+1))</f>
        <v/>
      </c>
      <c r="B18" s="19">
        <f>IF(COUNTIFS(Data!$E$8:$E$17527,$A18)=0,"",SUMIFS(Data!$C$8:$C$17527,Data!$E$8:$E$17527,$A18))</f>
        <v/>
      </c>
      <c r="C18" s="20">
        <f>IF(COUNTIFS(Data!$E$8:$E$17527,$A18)=0,"",SUMPRODUCT(MAX((Data!$E$8:$E$17527=$A18)*Data!$C$8:$C$17527)))</f>
        <v/>
      </c>
      <c r="D18" s="16">
        <f>IF($A18="","",COUNTIFS(Data!$E$8:$E$17527,$A18,Data!$C$8:$C$17527,"&lt;&gt;"))</f>
        <v/>
      </c>
    </row>
    <row r="19">
      <c r="A19" s="18">
        <f>IF(A18="","",IF(A18-$A$5&gt;=365,"",A18+1))</f>
        <v/>
      </c>
      <c r="B19" s="19">
        <f>IF(COUNTIFS(Data!$E$8:$E$17527,$A19)=0,"",SUMIFS(Data!$C$8:$C$17527,Data!$E$8:$E$17527,$A19))</f>
        <v/>
      </c>
      <c r="C19" s="20">
        <f>IF(COUNTIFS(Data!$E$8:$E$17527,$A19)=0,"",SUMPRODUCT(MAX((Data!$E$8:$E$17527=$A19)*Data!$C$8:$C$17527)))</f>
        <v/>
      </c>
      <c r="D19" s="16">
        <f>IF($A19="","",COUNTIFS(Data!$E$8:$E$17527,$A19,Data!$C$8:$C$17527,"&lt;&gt;"))</f>
        <v/>
      </c>
    </row>
    <row r="20">
      <c r="A20" s="18">
        <f>IF(A19="","",IF(A19-$A$5&gt;=365,"",A19+1))</f>
        <v/>
      </c>
      <c r="B20" s="19">
        <f>IF(COUNTIFS(Data!$E$8:$E$17527,$A20)=0,"",SUMIFS(Data!$C$8:$C$17527,Data!$E$8:$E$17527,$A20))</f>
        <v/>
      </c>
      <c r="C20" s="20">
        <f>IF(COUNTIFS(Data!$E$8:$E$17527,$A20)=0,"",SUMPRODUCT(MAX((Data!$E$8:$E$17527=$A20)*Data!$C$8:$C$17527)))</f>
        <v/>
      </c>
      <c r="D20" s="16">
        <f>IF($A20="","",COUNTIFS(Data!$E$8:$E$17527,$A20,Data!$C$8:$C$17527,"&lt;&gt;"))</f>
        <v/>
      </c>
    </row>
    <row r="21">
      <c r="A21" s="18">
        <f>IF(A20="","",IF(A20-$A$5&gt;=365,"",A20+1))</f>
        <v/>
      </c>
      <c r="B21" s="19">
        <f>IF(COUNTIFS(Data!$E$8:$E$17527,$A21)=0,"",SUMIFS(Data!$C$8:$C$17527,Data!$E$8:$E$17527,$A21))</f>
        <v/>
      </c>
      <c r="C21" s="20">
        <f>IF(COUNTIFS(Data!$E$8:$E$17527,$A21)=0,"",SUMPRODUCT(MAX((Data!$E$8:$E$17527=$A21)*Data!$C$8:$C$17527)))</f>
        <v/>
      </c>
      <c r="D21" s="16">
        <f>IF($A21="","",COUNTIFS(Data!$E$8:$E$17527,$A21,Data!$C$8:$C$17527,"&lt;&gt;"))</f>
        <v/>
      </c>
    </row>
    <row r="22">
      <c r="A22" s="18">
        <f>IF(A21="","",IF(A21-$A$5&gt;=365,"",A21+1))</f>
        <v/>
      </c>
      <c r="B22" s="19">
        <f>IF(COUNTIFS(Data!$E$8:$E$17527,$A22)=0,"",SUMIFS(Data!$C$8:$C$17527,Data!$E$8:$E$17527,$A22))</f>
        <v/>
      </c>
      <c r="C22" s="20">
        <f>IF(COUNTIFS(Data!$E$8:$E$17527,$A22)=0,"",SUMPRODUCT(MAX((Data!$E$8:$E$17527=$A22)*Data!$C$8:$C$17527)))</f>
        <v/>
      </c>
      <c r="D22" s="16">
        <f>IF($A22="","",COUNTIFS(Data!$E$8:$E$17527,$A22,Data!$C$8:$C$17527,"&lt;&gt;"))</f>
        <v/>
      </c>
    </row>
    <row r="23">
      <c r="A23" s="18">
        <f>IF(A22="","",IF(A22-$A$5&gt;=365,"",A22+1))</f>
        <v/>
      </c>
      <c r="B23" s="19">
        <f>IF(COUNTIFS(Data!$E$8:$E$17527,$A23)=0,"",SUMIFS(Data!$C$8:$C$17527,Data!$E$8:$E$17527,$A23))</f>
        <v/>
      </c>
      <c r="C23" s="20">
        <f>IF(COUNTIFS(Data!$E$8:$E$17527,$A23)=0,"",SUMPRODUCT(MAX((Data!$E$8:$E$17527=$A23)*Data!$C$8:$C$17527)))</f>
        <v/>
      </c>
      <c r="D23" s="16">
        <f>IF($A23="","",COUNTIFS(Data!$E$8:$E$17527,$A23,Data!$C$8:$C$17527,"&lt;&gt;"))</f>
        <v/>
      </c>
    </row>
    <row r="24">
      <c r="A24" s="18">
        <f>IF(A23="","",IF(A23-$A$5&gt;=365,"",A23+1))</f>
        <v/>
      </c>
      <c r="B24" s="19">
        <f>IF(COUNTIFS(Data!$E$8:$E$17527,$A24)=0,"",SUMIFS(Data!$C$8:$C$17527,Data!$E$8:$E$17527,$A24))</f>
        <v/>
      </c>
      <c r="C24" s="20">
        <f>IF(COUNTIFS(Data!$E$8:$E$17527,$A24)=0,"",SUMPRODUCT(MAX((Data!$E$8:$E$17527=$A24)*Data!$C$8:$C$17527)))</f>
        <v/>
      </c>
      <c r="D24" s="16">
        <f>IF($A24="","",COUNTIFS(Data!$E$8:$E$17527,$A24,Data!$C$8:$C$17527,"&lt;&gt;"))</f>
        <v/>
      </c>
    </row>
    <row r="25">
      <c r="A25" s="18">
        <f>IF(A24="","",IF(A24-$A$5&gt;=365,"",A24+1))</f>
        <v/>
      </c>
      <c r="B25" s="19">
        <f>IF(COUNTIFS(Data!$E$8:$E$17527,$A25)=0,"",SUMIFS(Data!$C$8:$C$17527,Data!$E$8:$E$17527,$A25))</f>
        <v/>
      </c>
      <c r="C25" s="20">
        <f>IF(COUNTIFS(Data!$E$8:$E$17527,$A25)=0,"",SUMPRODUCT(MAX((Data!$E$8:$E$17527=$A25)*Data!$C$8:$C$17527)))</f>
        <v/>
      </c>
      <c r="D25" s="16">
        <f>IF($A25="","",COUNTIFS(Data!$E$8:$E$17527,$A25,Data!$C$8:$C$17527,"&lt;&gt;"))</f>
        <v/>
      </c>
    </row>
    <row r="26">
      <c r="A26" s="18">
        <f>IF(A25="","",IF(A25-$A$5&gt;=365,"",A25+1))</f>
        <v/>
      </c>
      <c r="B26" s="19">
        <f>IF(COUNTIFS(Data!$E$8:$E$17527,$A26)=0,"",SUMIFS(Data!$C$8:$C$17527,Data!$E$8:$E$17527,$A26))</f>
        <v/>
      </c>
      <c r="C26" s="20">
        <f>IF(COUNTIFS(Data!$E$8:$E$17527,$A26)=0,"",SUMPRODUCT(MAX((Data!$E$8:$E$17527=$A26)*Data!$C$8:$C$17527)))</f>
        <v/>
      </c>
      <c r="D26" s="16">
        <f>IF($A26="","",COUNTIFS(Data!$E$8:$E$17527,$A26,Data!$C$8:$C$17527,"&lt;&gt;"))</f>
        <v/>
      </c>
    </row>
    <row r="27">
      <c r="A27" s="18">
        <f>IF(A26="","",IF(A26-$A$5&gt;=365,"",A26+1))</f>
        <v/>
      </c>
      <c r="B27" s="19">
        <f>IF(COUNTIFS(Data!$E$8:$E$17527,$A27)=0,"",SUMIFS(Data!$C$8:$C$17527,Data!$E$8:$E$17527,$A27))</f>
        <v/>
      </c>
      <c r="C27" s="20">
        <f>IF(COUNTIFS(Data!$E$8:$E$17527,$A27)=0,"",SUMPRODUCT(MAX((Data!$E$8:$E$17527=$A27)*Data!$C$8:$C$17527)))</f>
        <v/>
      </c>
      <c r="D27" s="16">
        <f>IF($A27="","",COUNTIFS(Data!$E$8:$E$17527,$A27,Data!$C$8:$C$17527,"&lt;&gt;"))</f>
        <v/>
      </c>
    </row>
    <row r="28">
      <c r="A28" s="18">
        <f>IF(A27="","",IF(A27-$A$5&gt;=365,"",A27+1))</f>
        <v/>
      </c>
      <c r="B28" s="19">
        <f>IF(COUNTIFS(Data!$E$8:$E$17527,$A28)=0,"",SUMIFS(Data!$C$8:$C$17527,Data!$E$8:$E$17527,$A28))</f>
        <v/>
      </c>
      <c r="C28" s="20">
        <f>IF(COUNTIFS(Data!$E$8:$E$17527,$A28)=0,"",SUMPRODUCT(MAX((Data!$E$8:$E$17527=$A28)*Data!$C$8:$C$17527)))</f>
        <v/>
      </c>
      <c r="D28" s="16">
        <f>IF($A28="","",COUNTIFS(Data!$E$8:$E$17527,$A28,Data!$C$8:$C$17527,"&lt;&gt;"))</f>
        <v/>
      </c>
    </row>
    <row r="29">
      <c r="A29" s="18">
        <f>IF(A28="","",IF(A28-$A$5&gt;=365,"",A28+1))</f>
        <v/>
      </c>
      <c r="B29" s="19">
        <f>IF(COUNTIFS(Data!$E$8:$E$17527,$A29)=0,"",SUMIFS(Data!$C$8:$C$17527,Data!$E$8:$E$17527,$A29))</f>
        <v/>
      </c>
      <c r="C29" s="20">
        <f>IF(COUNTIFS(Data!$E$8:$E$17527,$A29)=0,"",SUMPRODUCT(MAX((Data!$E$8:$E$17527=$A29)*Data!$C$8:$C$17527)))</f>
        <v/>
      </c>
      <c r="D29" s="16">
        <f>IF($A29="","",COUNTIFS(Data!$E$8:$E$17527,$A29,Data!$C$8:$C$17527,"&lt;&gt;"))</f>
        <v/>
      </c>
    </row>
    <row r="30">
      <c r="A30" s="18">
        <f>IF(A29="","",IF(A29-$A$5&gt;=365,"",A29+1))</f>
        <v/>
      </c>
      <c r="B30" s="19">
        <f>IF(COUNTIFS(Data!$E$8:$E$17527,$A30)=0,"",SUMIFS(Data!$C$8:$C$17527,Data!$E$8:$E$17527,$A30))</f>
        <v/>
      </c>
      <c r="C30" s="20">
        <f>IF(COUNTIFS(Data!$E$8:$E$17527,$A30)=0,"",SUMPRODUCT(MAX((Data!$E$8:$E$17527=$A30)*Data!$C$8:$C$17527)))</f>
        <v/>
      </c>
      <c r="D30" s="16">
        <f>IF($A30="","",COUNTIFS(Data!$E$8:$E$17527,$A30,Data!$C$8:$C$17527,"&lt;&gt;"))</f>
        <v/>
      </c>
    </row>
    <row r="31">
      <c r="A31" s="18">
        <f>IF(A30="","",IF(A30-$A$5&gt;=365,"",A30+1))</f>
        <v/>
      </c>
      <c r="B31" s="19">
        <f>IF(COUNTIFS(Data!$E$8:$E$17527,$A31)=0,"",SUMIFS(Data!$C$8:$C$17527,Data!$E$8:$E$17527,$A31))</f>
        <v/>
      </c>
      <c r="C31" s="20">
        <f>IF(COUNTIFS(Data!$E$8:$E$17527,$A31)=0,"",SUMPRODUCT(MAX((Data!$E$8:$E$17527=$A31)*Data!$C$8:$C$17527)))</f>
        <v/>
      </c>
      <c r="D31" s="16">
        <f>IF($A31="","",COUNTIFS(Data!$E$8:$E$17527,$A31,Data!$C$8:$C$17527,"&lt;&gt;"))</f>
        <v/>
      </c>
    </row>
    <row r="32">
      <c r="A32" s="18">
        <f>IF(A31="","",IF(A31-$A$5&gt;=365,"",A31+1))</f>
        <v/>
      </c>
      <c r="B32" s="19">
        <f>IF(COUNTIFS(Data!$E$8:$E$17527,$A32)=0,"",SUMIFS(Data!$C$8:$C$17527,Data!$E$8:$E$17527,$A32))</f>
        <v/>
      </c>
      <c r="C32" s="20">
        <f>IF(COUNTIFS(Data!$E$8:$E$17527,$A32)=0,"",SUMPRODUCT(MAX((Data!$E$8:$E$17527=$A32)*Data!$C$8:$C$17527)))</f>
        <v/>
      </c>
      <c r="D32" s="16">
        <f>IF($A32="","",COUNTIFS(Data!$E$8:$E$17527,$A32,Data!$C$8:$C$17527,"&lt;&gt;"))</f>
        <v/>
      </c>
    </row>
    <row r="33">
      <c r="A33" s="18">
        <f>IF(A32="","",IF(A32-$A$5&gt;=365,"",A32+1))</f>
        <v/>
      </c>
      <c r="B33" s="19">
        <f>IF(COUNTIFS(Data!$E$8:$E$17527,$A33)=0,"",SUMIFS(Data!$C$8:$C$17527,Data!$E$8:$E$17527,$A33))</f>
        <v/>
      </c>
      <c r="C33" s="20">
        <f>IF(COUNTIFS(Data!$E$8:$E$17527,$A33)=0,"",SUMPRODUCT(MAX((Data!$E$8:$E$17527=$A33)*Data!$C$8:$C$17527)))</f>
        <v/>
      </c>
      <c r="D33" s="16">
        <f>IF($A33="","",COUNTIFS(Data!$E$8:$E$17527,$A33,Data!$C$8:$C$17527,"&lt;&gt;"))</f>
        <v/>
      </c>
    </row>
    <row r="34">
      <c r="A34" s="18">
        <f>IF(A33="","",IF(A33-$A$5&gt;=365,"",A33+1))</f>
        <v/>
      </c>
      <c r="B34" s="19">
        <f>IF(COUNTIFS(Data!$E$8:$E$17527,$A34)=0,"",SUMIFS(Data!$C$8:$C$17527,Data!$E$8:$E$17527,$A34))</f>
        <v/>
      </c>
      <c r="C34" s="20">
        <f>IF(COUNTIFS(Data!$E$8:$E$17527,$A34)=0,"",SUMPRODUCT(MAX((Data!$E$8:$E$17527=$A34)*Data!$C$8:$C$17527)))</f>
        <v/>
      </c>
      <c r="D34" s="16">
        <f>IF($A34="","",COUNTIFS(Data!$E$8:$E$17527,$A34,Data!$C$8:$C$17527,"&lt;&gt;"))</f>
        <v/>
      </c>
    </row>
    <row r="35">
      <c r="A35" s="18">
        <f>IF(A34="","",IF(A34-$A$5&gt;=365,"",A34+1))</f>
        <v/>
      </c>
      <c r="B35" s="19">
        <f>IF(COUNTIFS(Data!$E$8:$E$17527,$A35)=0,"",SUMIFS(Data!$C$8:$C$17527,Data!$E$8:$E$17527,$A35))</f>
        <v/>
      </c>
      <c r="C35" s="20">
        <f>IF(COUNTIFS(Data!$E$8:$E$17527,$A35)=0,"",SUMPRODUCT(MAX((Data!$E$8:$E$17527=$A35)*Data!$C$8:$C$17527)))</f>
        <v/>
      </c>
      <c r="D35" s="16">
        <f>IF($A35="","",COUNTIFS(Data!$E$8:$E$17527,$A35,Data!$C$8:$C$17527,"&lt;&gt;"))</f>
        <v/>
      </c>
    </row>
    <row r="36">
      <c r="A36" s="18">
        <f>IF(A35="","",IF(A35-$A$5&gt;=365,"",A35+1))</f>
        <v/>
      </c>
      <c r="B36" s="19">
        <f>IF(COUNTIFS(Data!$E$8:$E$17527,$A36)=0,"",SUMIFS(Data!$C$8:$C$17527,Data!$E$8:$E$17527,$A36))</f>
        <v/>
      </c>
      <c r="C36" s="20">
        <f>IF(COUNTIFS(Data!$E$8:$E$17527,$A36)=0,"",SUMPRODUCT(MAX((Data!$E$8:$E$17527=$A36)*Data!$C$8:$C$17527)))</f>
        <v/>
      </c>
      <c r="D36" s="16">
        <f>IF($A36="","",COUNTIFS(Data!$E$8:$E$17527,$A36,Data!$C$8:$C$17527,"&lt;&gt;"))</f>
        <v/>
      </c>
    </row>
    <row r="37">
      <c r="A37" s="18">
        <f>IF(A36="","",IF(A36-$A$5&gt;=365,"",A36+1))</f>
        <v/>
      </c>
      <c r="B37" s="19">
        <f>IF(COUNTIFS(Data!$E$8:$E$17527,$A37)=0,"",SUMIFS(Data!$C$8:$C$17527,Data!$E$8:$E$17527,$A37))</f>
        <v/>
      </c>
      <c r="C37" s="20">
        <f>IF(COUNTIFS(Data!$E$8:$E$17527,$A37)=0,"",SUMPRODUCT(MAX((Data!$E$8:$E$17527=$A37)*Data!$C$8:$C$17527)))</f>
        <v/>
      </c>
      <c r="D37" s="16">
        <f>IF($A37="","",COUNTIFS(Data!$E$8:$E$17527,$A37,Data!$C$8:$C$17527,"&lt;&gt;"))</f>
        <v/>
      </c>
    </row>
    <row r="38">
      <c r="A38" s="18">
        <f>IF(A37="","",IF(A37-$A$5&gt;=365,"",A37+1))</f>
        <v/>
      </c>
      <c r="B38" s="19">
        <f>IF(COUNTIFS(Data!$E$8:$E$17527,$A38)=0,"",SUMIFS(Data!$C$8:$C$17527,Data!$E$8:$E$17527,$A38))</f>
        <v/>
      </c>
      <c r="C38" s="20">
        <f>IF(COUNTIFS(Data!$E$8:$E$17527,$A38)=0,"",SUMPRODUCT(MAX((Data!$E$8:$E$17527=$A38)*Data!$C$8:$C$17527)))</f>
        <v/>
      </c>
      <c r="D38" s="16">
        <f>IF($A38="","",COUNTIFS(Data!$E$8:$E$17527,$A38,Data!$C$8:$C$17527,"&lt;&gt;"))</f>
        <v/>
      </c>
    </row>
    <row r="39">
      <c r="A39" s="18">
        <f>IF(A38="","",IF(A38-$A$5&gt;=365,"",A38+1))</f>
        <v/>
      </c>
      <c r="B39" s="19">
        <f>IF(COUNTIFS(Data!$E$8:$E$17527,$A39)=0,"",SUMIFS(Data!$C$8:$C$17527,Data!$E$8:$E$17527,$A39))</f>
        <v/>
      </c>
      <c r="C39" s="20">
        <f>IF(COUNTIFS(Data!$E$8:$E$17527,$A39)=0,"",SUMPRODUCT(MAX((Data!$E$8:$E$17527=$A39)*Data!$C$8:$C$17527)))</f>
        <v/>
      </c>
      <c r="D39" s="16">
        <f>IF($A39="","",COUNTIFS(Data!$E$8:$E$17527,$A39,Data!$C$8:$C$17527,"&lt;&gt;"))</f>
        <v/>
      </c>
    </row>
    <row r="40">
      <c r="A40" s="18">
        <f>IF(A39="","",IF(A39-$A$5&gt;=365,"",A39+1))</f>
        <v/>
      </c>
      <c r="B40" s="19">
        <f>IF(COUNTIFS(Data!$E$8:$E$17527,$A40)=0,"",SUMIFS(Data!$C$8:$C$17527,Data!$E$8:$E$17527,$A40))</f>
        <v/>
      </c>
      <c r="C40" s="20">
        <f>IF(COUNTIFS(Data!$E$8:$E$17527,$A40)=0,"",SUMPRODUCT(MAX((Data!$E$8:$E$17527=$A40)*Data!$C$8:$C$17527)))</f>
        <v/>
      </c>
      <c r="D40" s="16">
        <f>IF($A40="","",COUNTIFS(Data!$E$8:$E$17527,$A40,Data!$C$8:$C$17527,"&lt;&gt;"))</f>
        <v/>
      </c>
    </row>
    <row r="41">
      <c r="A41" s="18">
        <f>IF(A40="","",IF(A40-$A$5&gt;=365,"",A40+1))</f>
        <v/>
      </c>
      <c r="B41" s="19">
        <f>IF(COUNTIFS(Data!$E$8:$E$17527,$A41)=0,"",SUMIFS(Data!$C$8:$C$17527,Data!$E$8:$E$17527,$A41))</f>
        <v/>
      </c>
      <c r="C41" s="20">
        <f>IF(COUNTIFS(Data!$E$8:$E$17527,$A41)=0,"",SUMPRODUCT(MAX((Data!$E$8:$E$17527=$A41)*Data!$C$8:$C$17527)))</f>
        <v/>
      </c>
      <c r="D41" s="16">
        <f>IF($A41="","",COUNTIFS(Data!$E$8:$E$17527,$A41,Data!$C$8:$C$17527,"&lt;&gt;"))</f>
        <v/>
      </c>
    </row>
    <row r="42">
      <c r="A42" s="18">
        <f>IF(A41="","",IF(A41-$A$5&gt;=365,"",A41+1))</f>
        <v/>
      </c>
      <c r="B42" s="19">
        <f>IF(COUNTIFS(Data!$E$8:$E$17527,$A42)=0,"",SUMIFS(Data!$C$8:$C$17527,Data!$E$8:$E$17527,$A42))</f>
        <v/>
      </c>
      <c r="C42" s="20">
        <f>IF(COUNTIFS(Data!$E$8:$E$17527,$A42)=0,"",SUMPRODUCT(MAX((Data!$E$8:$E$17527=$A42)*Data!$C$8:$C$17527)))</f>
        <v/>
      </c>
      <c r="D42" s="16">
        <f>IF($A42="","",COUNTIFS(Data!$E$8:$E$17527,$A42,Data!$C$8:$C$17527,"&lt;&gt;"))</f>
        <v/>
      </c>
    </row>
    <row r="43">
      <c r="A43" s="18">
        <f>IF(A42="","",IF(A42-$A$5&gt;=365,"",A42+1))</f>
        <v/>
      </c>
      <c r="B43" s="19">
        <f>IF(COUNTIFS(Data!$E$8:$E$17527,$A43)=0,"",SUMIFS(Data!$C$8:$C$17527,Data!$E$8:$E$17527,$A43))</f>
        <v/>
      </c>
      <c r="C43" s="20">
        <f>IF(COUNTIFS(Data!$E$8:$E$17527,$A43)=0,"",SUMPRODUCT(MAX((Data!$E$8:$E$17527=$A43)*Data!$C$8:$C$17527)))</f>
        <v/>
      </c>
      <c r="D43" s="16">
        <f>IF($A43="","",COUNTIFS(Data!$E$8:$E$17527,$A43,Data!$C$8:$C$17527,"&lt;&gt;"))</f>
        <v/>
      </c>
    </row>
    <row r="44">
      <c r="A44" s="18">
        <f>IF(A43="","",IF(A43-$A$5&gt;=365,"",A43+1))</f>
        <v/>
      </c>
      <c r="B44" s="19">
        <f>IF(COUNTIFS(Data!$E$8:$E$17527,$A44)=0,"",SUMIFS(Data!$C$8:$C$17527,Data!$E$8:$E$17527,$A44))</f>
        <v/>
      </c>
      <c r="C44" s="20">
        <f>IF(COUNTIFS(Data!$E$8:$E$17527,$A44)=0,"",SUMPRODUCT(MAX((Data!$E$8:$E$17527=$A44)*Data!$C$8:$C$17527)))</f>
        <v/>
      </c>
      <c r="D44" s="16">
        <f>IF($A44="","",COUNTIFS(Data!$E$8:$E$17527,$A44,Data!$C$8:$C$17527,"&lt;&gt;"))</f>
        <v/>
      </c>
    </row>
    <row r="45">
      <c r="A45" s="18">
        <f>IF(A44="","",IF(A44-$A$5&gt;=365,"",A44+1))</f>
        <v/>
      </c>
      <c r="B45" s="19">
        <f>IF(COUNTIFS(Data!$E$8:$E$17527,$A45)=0,"",SUMIFS(Data!$C$8:$C$17527,Data!$E$8:$E$17527,$A45))</f>
        <v/>
      </c>
      <c r="C45" s="20">
        <f>IF(COUNTIFS(Data!$E$8:$E$17527,$A45)=0,"",SUMPRODUCT(MAX((Data!$E$8:$E$17527=$A45)*Data!$C$8:$C$17527)))</f>
        <v/>
      </c>
      <c r="D45" s="16">
        <f>IF($A45="","",COUNTIFS(Data!$E$8:$E$17527,$A45,Data!$C$8:$C$17527,"&lt;&gt;"))</f>
        <v/>
      </c>
    </row>
    <row r="46">
      <c r="A46" s="18">
        <f>IF(A45="","",IF(A45-$A$5&gt;=365,"",A45+1))</f>
        <v/>
      </c>
      <c r="B46" s="19">
        <f>IF(COUNTIFS(Data!$E$8:$E$17527,$A46)=0,"",SUMIFS(Data!$C$8:$C$17527,Data!$E$8:$E$17527,$A46))</f>
        <v/>
      </c>
      <c r="C46" s="20">
        <f>IF(COUNTIFS(Data!$E$8:$E$17527,$A46)=0,"",SUMPRODUCT(MAX((Data!$E$8:$E$17527=$A46)*Data!$C$8:$C$17527)))</f>
        <v/>
      </c>
      <c r="D46" s="16">
        <f>IF($A46="","",COUNTIFS(Data!$E$8:$E$17527,$A46,Data!$C$8:$C$17527,"&lt;&gt;"))</f>
        <v/>
      </c>
    </row>
    <row r="47">
      <c r="A47" s="18">
        <f>IF(A46="","",IF(A46-$A$5&gt;=365,"",A46+1))</f>
        <v/>
      </c>
      <c r="B47" s="19">
        <f>IF(COUNTIFS(Data!$E$8:$E$17527,$A47)=0,"",SUMIFS(Data!$C$8:$C$17527,Data!$E$8:$E$17527,$A47))</f>
        <v/>
      </c>
      <c r="C47" s="20">
        <f>IF(COUNTIFS(Data!$E$8:$E$17527,$A47)=0,"",SUMPRODUCT(MAX((Data!$E$8:$E$17527=$A47)*Data!$C$8:$C$17527)))</f>
        <v/>
      </c>
      <c r="D47" s="16">
        <f>IF($A47="","",COUNTIFS(Data!$E$8:$E$17527,$A47,Data!$C$8:$C$17527,"&lt;&gt;"))</f>
        <v/>
      </c>
    </row>
    <row r="48">
      <c r="A48" s="18">
        <f>IF(A47="","",IF(A47-$A$5&gt;=365,"",A47+1))</f>
        <v/>
      </c>
      <c r="B48" s="19">
        <f>IF(COUNTIFS(Data!$E$8:$E$17527,$A48)=0,"",SUMIFS(Data!$C$8:$C$17527,Data!$E$8:$E$17527,$A48))</f>
        <v/>
      </c>
      <c r="C48" s="20">
        <f>IF(COUNTIFS(Data!$E$8:$E$17527,$A48)=0,"",SUMPRODUCT(MAX((Data!$E$8:$E$17527=$A48)*Data!$C$8:$C$17527)))</f>
        <v/>
      </c>
      <c r="D48" s="16">
        <f>IF($A48="","",COUNTIFS(Data!$E$8:$E$17527,$A48,Data!$C$8:$C$17527,"&lt;&gt;"))</f>
        <v/>
      </c>
    </row>
    <row r="49">
      <c r="A49" s="18">
        <f>IF(A48="","",IF(A48-$A$5&gt;=365,"",A48+1))</f>
        <v/>
      </c>
      <c r="B49" s="19">
        <f>IF(COUNTIFS(Data!$E$8:$E$17527,$A49)=0,"",SUMIFS(Data!$C$8:$C$17527,Data!$E$8:$E$17527,$A49))</f>
        <v/>
      </c>
      <c r="C49" s="20">
        <f>IF(COUNTIFS(Data!$E$8:$E$17527,$A49)=0,"",SUMPRODUCT(MAX((Data!$E$8:$E$17527=$A49)*Data!$C$8:$C$17527)))</f>
        <v/>
      </c>
      <c r="D49" s="16">
        <f>IF($A49="","",COUNTIFS(Data!$E$8:$E$17527,$A49,Data!$C$8:$C$17527,"&lt;&gt;"))</f>
        <v/>
      </c>
    </row>
    <row r="50">
      <c r="A50" s="18">
        <f>IF(A49="","",IF(A49-$A$5&gt;=365,"",A49+1))</f>
        <v/>
      </c>
      <c r="B50" s="19">
        <f>IF(COUNTIFS(Data!$E$8:$E$17527,$A50)=0,"",SUMIFS(Data!$C$8:$C$17527,Data!$E$8:$E$17527,$A50))</f>
        <v/>
      </c>
      <c r="C50" s="20">
        <f>IF(COUNTIFS(Data!$E$8:$E$17527,$A50)=0,"",SUMPRODUCT(MAX((Data!$E$8:$E$17527=$A50)*Data!$C$8:$C$17527)))</f>
        <v/>
      </c>
      <c r="D50" s="16">
        <f>IF($A50="","",COUNTIFS(Data!$E$8:$E$17527,$A50,Data!$C$8:$C$17527,"&lt;&gt;"))</f>
        <v/>
      </c>
    </row>
    <row r="51">
      <c r="A51" s="18">
        <f>IF(A50="","",IF(A50-$A$5&gt;=365,"",A50+1))</f>
        <v/>
      </c>
      <c r="B51" s="19">
        <f>IF(COUNTIFS(Data!$E$8:$E$17527,$A51)=0,"",SUMIFS(Data!$C$8:$C$17527,Data!$E$8:$E$17527,$A51))</f>
        <v/>
      </c>
      <c r="C51" s="20">
        <f>IF(COUNTIFS(Data!$E$8:$E$17527,$A51)=0,"",SUMPRODUCT(MAX((Data!$E$8:$E$17527=$A51)*Data!$C$8:$C$17527)))</f>
        <v/>
      </c>
      <c r="D51" s="16">
        <f>IF($A51="","",COUNTIFS(Data!$E$8:$E$17527,$A51,Data!$C$8:$C$17527,"&lt;&gt;"))</f>
        <v/>
      </c>
    </row>
    <row r="52">
      <c r="A52" s="18">
        <f>IF(A51="","",IF(A51-$A$5&gt;=365,"",A51+1))</f>
        <v/>
      </c>
      <c r="B52" s="19">
        <f>IF(COUNTIFS(Data!$E$8:$E$17527,$A52)=0,"",SUMIFS(Data!$C$8:$C$17527,Data!$E$8:$E$17527,$A52))</f>
        <v/>
      </c>
      <c r="C52" s="20">
        <f>IF(COUNTIFS(Data!$E$8:$E$17527,$A52)=0,"",SUMPRODUCT(MAX((Data!$E$8:$E$17527=$A52)*Data!$C$8:$C$17527)))</f>
        <v/>
      </c>
      <c r="D52" s="16">
        <f>IF($A52="","",COUNTIFS(Data!$E$8:$E$17527,$A52,Data!$C$8:$C$17527,"&lt;&gt;"))</f>
        <v/>
      </c>
    </row>
    <row r="53">
      <c r="A53" s="18">
        <f>IF(A52="","",IF(A52-$A$5&gt;=365,"",A52+1))</f>
        <v/>
      </c>
      <c r="B53" s="19">
        <f>IF(COUNTIFS(Data!$E$8:$E$17527,$A53)=0,"",SUMIFS(Data!$C$8:$C$17527,Data!$E$8:$E$17527,$A53))</f>
        <v/>
      </c>
      <c r="C53" s="20">
        <f>IF(COUNTIFS(Data!$E$8:$E$17527,$A53)=0,"",SUMPRODUCT(MAX((Data!$E$8:$E$17527=$A53)*Data!$C$8:$C$17527)))</f>
        <v/>
      </c>
      <c r="D53" s="16">
        <f>IF($A53="","",COUNTIFS(Data!$E$8:$E$17527,$A53,Data!$C$8:$C$17527,"&lt;&gt;"))</f>
        <v/>
      </c>
    </row>
    <row r="54">
      <c r="A54" s="18">
        <f>IF(A53="","",IF(A53-$A$5&gt;=365,"",A53+1))</f>
        <v/>
      </c>
      <c r="B54" s="19">
        <f>IF(COUNTIFS(Data!$E$8:$E$17527,$A54)=0,"",SUMIFS(Data!$C$8:$C$17527,Data!$E$8:$E$17527,$A54))</f>
        <v/>
      </c>
      <c r="C54" s="20">
        <f>IF(COUNTIFS(Data!$E$8:$E$17527,$A54)=0,"",SUMPRODUCT(MAX((Data!$E$8:$E$17527=$A54)*Data!$C$8:$C$17527)))</f>
        <v/>
      </c>
      <c r="D54" s="16">
        <f>IF($A54="","",COUNTIFS(Data!$E$8:$E$17527,$A54,Data!$C$8:$C$17527,"&lt;&gt;"))</f>
        <v/>
      </c>
    </row>
    <row r="55">
      <c r="A55" s="18">
        <f>IF(A54="","",IF(A54-$A$5&gt;=365,"",A54+1))</f>
        <v/>
      </c>
      <c r="B55" s="19">
        <f>IF(COUNTIFS(Data!$E$8:$E$17527,$A55)=0,"",SUMIFS(Data!$C$8:$C$17527,Data!$E$8:$E$17527,$A55))</f>
        <v/>
      </c>
      <c r="C55" s="20">
        <f>IF(COUNTIFS(Data!$E$8:$E$17527,$A55)=0,"",SUMPRODUCT(MAX((Data!$E$8:$E$17527=$A55)*Data!$C$8:$C$17527)))</f>
        <v/>
      </c>
      <c r="D55" s="16">
        <f>IF($A55="","",COUNTIFS(Data!$E$8:$E$17527,$A55,Data!$C$8:$C$17527,"&lt;&gt;"))</f>
        <v/>
      </c>
    </row>
    <row r="56">
      <c r="A56" s="18">
        <f>IF(A55="","",IF(A55-$A$5&gt;=365,"",A55+1))</f>
        <v/>
      </c>
      <c r="B56" s="19">
        <f>IF(COUNTIFS(Data!$E$8:$E$17527,$A56)=0,"",SUMIFS(Data!$C$8:$C$17527,Data!$E$8:$E$17527,$A56))</f>
        <v/>
      </c>
      <c r="C56" s="20">
        <f>IF(COUNTIFS(Data!$E$8:$E$17527,$A56)=0,"",SUMPRODUCT(MAX((Data!$E$8:$E$17527=$A56)*Data!$C$8:$C$17527)))</f>
        <v/>
      </c>
      <c r="D56" s="16">
        <f>IF($A56="","",COUNTIFS(Data!$E$8:$E$17527,$A56,Data!$C$8:$C$17527,"&lt;&gt;"))</f>
        <v/>
      </c>
    </row>
    <row r="57">
      <c r="A57" s="18">
        <f>IF(A56="","",IF(A56-$A$5&gt;=365,"",A56+1))</f>
        <v/>
      </c>
      <c r="B57" s="19">
        <f>IF(COUNTIFS(Data!$E$8:$E$17527,$A57)=0,"",SUMIFS(Data!$C$8:$C$17527,Data!$E$8:$E$17527,$A57))</f>
        <v/>
      </c>
      <c r="C57" s="20">
        <f>IF(COUNTIFS(Data!$E$8:$E$17527,$A57)=0,"",SUMPRODUCT(MAX((Data!$E$8:$E$17527=$A57)*Data!$C$8:$C$17527)))</f>
        <v/>
      </c>
      <c r="D57" s="16">
        <f>IF($A57="","",COUNTIFS(Data!$E$8:$E$17527,$A57,Data!$C$8:$C$17527,"&lt;&gt;"))</f>
        <v/>
      </c>
    </row>
    <row r="58">
      <c r="A58" s="18">
        <f>IF(A57="","",IF(A57-$A$5&gt;=365,"",A57+1))</f>
        <v/>
      </c>
      <c r="B58" s="19">
        <f>IF(COUNTIFS(Data!$E$8:$E$17527,$A58)=0,"",SUMIFS(Data!$C$8:$C$17527,Data!$E$8:$E$17527,$A58))</f>
        <v/>
      </c>
      <c r="C58" s="20">
        <f>IF(COUNTIFS(Data!$E$8:$E$17527,$A58)=0,"",SUMPRODUCT(MAX((Data!$E$8:$E$17527=$A58)*Data!$C$8:$C$17527)))</f>
        <v/>
      </c>
      <c r="D58" s="16">
        <f>IF($A58="","",COUNTIFS(Data!$E$8:$E$17527,$A58,Data!$C$8:$C$17527,"&lt;&gt;"))</f>
        <v/>
      </c>
    </row>
    <row r="59">
      <c r="A59" s="18">
        <f>IF(A58="","",IF(A58-$A$5&gt;=365,"",A58+1))</f>
        <v/>
      </c>
      <c r="B59" s="19">
        <f>IF(COUNTIFS(Data!$E$8:$E$17527,$A59)=0,"",SUMIFS(Data!$C$8:$C$17527,Data!$E$8:$E$17527,$A59))</f>
        <v/>
      </c>
      <c r="C59" s="20">
        <f>IF(COUNTIFS(Data!$E$8:$E$17527,$A59)=0,"",SUMPRODUCT(MAX((Data!$E$8:$E$17527=$A59)*Data!$C$8:$C$17527)))</f>
        <v/>
      </c>
      <c r="D59" s="16">
        <f>IF($A59="","",COUNTIFS(Data!$E$8:$E$17527,$A59,Data!$C$8:$C$17527,"&lt;&gt;"))</f>
        <v/>
      </c>
    </row>
    <row r="60">
      <c r="A60" s="18">
        <f>IF(A59="","",IF(A59-$A$5&gt;=365,"",A59+1))</f>
        <v/>
      </c>
      <c r="B60" s="19">
        <f>IF(COUNTIFS(Data!$E$8:$E$17527,$A60)=0,"",SUMIFS(Data!$C$8:$C$17527,Data!$E$8:$E$17527,$A60))</f>
        <v/>
      </c>
      <c r="C60" s="20">
        <f>IF(COUNTIFS(Data!$E$8:$E$17527,$A60)=0,"",SUMPRODUCT(MAX((Data!$E$8:$E$17527=$A60)*Data!$C$8:$C$17527)))</f>
        <v/>
      </c>
      <c r="D60" s="16">
        <f>IF($A60="","",COUNTIFS(Data!$E$8:$E$17527,$A60,Data!$C$8:$C$17527,"&lt;&gt;"))</f>
        <v/>
      </c>
    </row>
    <row r="61">
      <c r="A61" s="18">
        <f>IF(A60="","",IF(A60-$A$5&gt;=365,"",A60+1))</f>
        <v/>
      </c>
      <c r="B61" s="19">
        <f>IF(COUNTIFS(Data!$E$8:$E$17527,$A61)=0,"",SUMIFS(Data!$C$8:$C$17527,Data!$E$8:$E$17527,$A61))</f>
        <v/>
      </c>
      <c r="C61" s="20">
        <f>IF(COUNTIFS(Data!$E$8:$E$17527,$A61)=0,"",SUMPRODUCT(MAX((Data!$E$8:$E$17527=$A61)*Data!$C$8:$C$17527)))</f>
        <v/>
      </c>
      <c r="D61" s="16">
        <f>IF($A61="","",COUNTIFS(Data!$E$8:$E$17527,$A61,Data!$C$8:$C$17527,"&lt;&gt;"))</f>
        <v/>
      </c>
    </row>
    <row r="62">
      <c r="A62" s="18">
        <f>IF(A61="","",IF(A61-$A$5&gt;=365,"",A61+1))</f>
        <v/>
      </c>
      <c r="B62" s="19">
        <f>IF(COUNTIFS(Data!$E$8:$E$17527,$A62)=0,"",SUMIFS(Data!$C$8:$C$17527,Data!$E$8:$E$17527,$A62))</f>
        <v/>
      </c>
      <c r="C62" s="20">
        <f>IF(COUNTIFS(Data!$E$8:$E$17527,$A62)=0,"",SUMPRODUCT(MAX((Data!$E$8:$E$17527=$A62)*Data!$C$8:$C$17527)))</f>
        <v/>
      </c>
      <c r="D62" s="16">
        <f>IF($A62="","",COUNTIFS(Data!$E$8:$E$17527,$A62,Data!$C$8:$C$17527,"&lt;&gt;"))</f>
        <v/>
      </c>
    </row>
    <row r="63">
      <c r="A63" s="18">
        <f>IF(A62="","",IF(A62-$A$5&gt;=365,"",A62+1))</f>
        <v/>
      </c>
      <c r="B63" s="19">
        <f>IF(COUNTIFS(Data!$E$8:$E$17527,$A63)=0,"",SUMIFS(Data!$C$8:$C$17527,Data!$E$8:$E$17527,$A63))</f>
        <v/>
      </c>
      <c r="C63" s="20">
        <f>IF(COUNTIFS(Data!$E$8:$E$17527,$A63)=0,"",SUMPRODUCT(MAX((Data!$E$8:$E$17527=$A63)*Data!$C$8:$C$17527)))</f>
        <v/>
      </c>
      <c r="D63" s="16">
        <f>IF($A63="","",COUNTIFS(Data!$E$8:$E$17527,$A63,Data!$C$8:$C$17527,"&lt;&gt;"))</f>
        <v/>
      </c>
    </row>
    <row r="64">
      <c r="A64" s="18">
        <f>IF(A63="","",IF(A63-$A$5&gt;=365,"",A63+1))</f>
        <v/>
      </c>
      <c r="B64" s="19">
        <f>IF(COUNTIFS(Data!$E$8:$E$17527,$A64)=0,"",SUMIFS(Data!$C$8:$C$17527,Data!$E$8:$E$17527,$A64))</f>
        <v/>
      </c>
      <c r="C64" s="20">
        <f>IF(COUNTIFS(Data!$E$8:$E$17527,$A64)=0,"",SUMPRODUCT(MAX((Data!$E$8:$E$17527=$A64)*Data!$C$8:$C$17527)))</f>
        <v/>
      </c>
      <c r="D64" s="16">
        <f>IF($A64="","",COUNTIFS(Data!$E$8:$E$17527,$A64,Data!$C$8:$C$17527,"&lt;&gt;"))</f>
        <v/>
      </c>
    </row>
    <row r="65">
      <c r="A65" s="18">
        <f>IF(A64="","",IF(A64-$A$5&gt;=365,"",A64+1))</f>
        <v/>
      </c>
      <c r="B65" s="19">
        <f>IF(COUNTIFS(Data!$E$8:$E$17527,$A65)=0,"",SUMIFS(Data!$C$8:$C$17527,Data!$E$8:$E$17527,$A65))</f>
        <v/>
      </c>
      <c r="C65" s="20">
        <f>IF(COUNTIFS(Data!$E$8:$E$17527,$A65)=0,"",SUMPRODUCT(MAX((Data!$E$8:$E$17527=$A65)*Data!$C$8:$C$17527)))</f>
        <v/>
      </c>
      <c r="D65" s="16">
        <f>IF($A65="","",COUNTIFS(Data!$E$8:$E$17527,$A65,Data!$C$8:$C$17527,"&lt;&gt;"))</f>
        <v/>
      </c>
    </row>
    <row r="66">
      <c r="A66" s="18">
        <f>IF(A65="","",IF(A65-$A$5&gt;=365,"",A65+1))</f>
        <v/>
      </c>
      <c r="B66" s="19">
        <f>IF(COUNTIFS(Data!$E$8:$E$17527,$A66)=0,"",SUMIFS(Data!$C$8:$C$17527,Data!$E$8:$E$17527,$A66))</f>
        <v/>
      </c>
      <c r="C66" s="20">
        <f>IF(COUNTIFS(Data!$E$8:$E$17527,$A66)=0,"",SUMPRODUCT(MAX((Data!$E$8:$E$17527=$A66)*Data!$C$8:$C$17527)))</f>
        <v/>
      </c>
      <c r="D66" s="16">
        <f>IF($A66="","",COUNTIFS(Data!$E$8:$E$17527,$A66,Data!$C$8:$C$17527,"&lt;&gt;"))</f>
        <v/>
      </c>
    </row>
    <row r="67">
      <c r="A67" s="18">
        <f>IF(A66="","",IF(A66-$A$5&gt;=365,"",A66+1))</f>
        <v/>
      </c>
      <c r="B67" s="19">
        <f>IF(COUNTIFS(Data!$E$8:$E$17527,$A67)=0,"",SUMIFS(Data!$C$8:$C$17527,Data!$E$8:$E$17527,$A67))</f>
        <v/>
      </c>
      <c r="C67" s="20">
        <f>IF(COUNTIFS(Data!$E$8:$E$17527,$A67)=0,"",SUMPRODUCT(MAX((Data!$E$8:$E$17527=$A67)*Data!$C$8:$C$17527)))</f>
        <v/>
      </c>
      <c r="D67" s="16">
        <f>IF($A67="","",COUNTIFS(Data!$E$8:$E$17527,$A67,Data!$C$8:$C$17527,"&lt;&gt;"))</f>
        <v/>
      </c>
    </row>
    <row r="68">
      <c r="A68" s="18">
        <f>IF(A67="","",IF(A67-$A$5&gt;=365,"",A67+1))</f>
        <v/>
      </c>
      <c r="B68" s="19">
        <f>IF(COUNTIFS(Data!$E$8:$E$17527,$A68)=0,"",SUMIFS(Data!$C$8:$C$17527,Data!$E$8:$E$17527,$A68))</f>
        <v/>
      </c>
      <c r="C68" s="20">
        <f>IF(COUNTIFS(Data!$E$8:$E$17527,$A68)=0,"",SUMPRODUCT(MAX((Data!$E$8:$E$17527=$A68)*Data!$C$8:$C$17527)))</f>
        <v/>
      </c>
      <c r="D68" s="16">
        <f>IF($A68="","",COUNTIFS(Data!$E$8:$E$17527,$A68,Data!$C$8:$C$17527,"&lt;&gt;"))</f>
        <v/>
      </c>
    </row>
    <row r="69">
      <c r="A69" s="18">
        <f>IF(A68="","",IF(A68-$A$5&gt;=365,"",A68+1))</f>
        <v/>
      </c>
      <c r="B69" s="19">
        <f>IF(COUNTIFS(Data!$E$8:$E$17527,$A69)=0,"",SUMIFS(Data!$C$8:$C$17527,Data!$E$8:$E$17527,$A69))</f>
        <v/>
      </c>
      <c r="C69" s="20">
        <f>IF(COUNTIFS(Data!$E$8:$E$17527,$A69)=0,"",SUMPRODUCT(MAX((Data!$E$8:$E$17527=$A69)*Data!$C$8:$C$17527)))</f>
        <v/>
      </c>
      <c r="D69" s="16">
        <f>IF($A69="","",COUNTIFS(Data!$E$8:$E$17527,$A69,Data!$C$8:$C$17527,"&lt;&gt;"))</f>
        <v/>
      </c>
    </row>
    <row r="70">
      <c r="A70" s="18">
        <f>IF(A69="","",IF(A69-$A$5&gt;=365,"",A69+1))</f>
        <v/>
      </c>
      <c r="B70" s="19">
        <f>IF(COUNTIFS(Data!$E$8:$E$17527,$A70)=0,"",SUMIFS(Data!$C$8:$C$17527,Data!$E$8:$E$17527,$A70))</f>
        <v/>
      </c>
      <c r="C70" s="20">
        <f>IF(COUNTIFS(Data!$E$8:$E$17527,$A70)=0,"",SUMPRODUCT(MAX((Data!$E$8:$E$17527=$A70)*Data!$C$8:$C$17527)))</f>
        <v/>
      </c>
      <c r="D70" s="16">
        <f>IF($A70="","",COUNTIFS(Data!$E$8:$E$17527,$A70,Data!$C$8:$C$17527,"&lt;&gt;"))</f>
        <v/>
      </c>
    </row>
    <row r="71">
      <c r="A71" s="18">
        <f>IF(A70="","",IF(A70-$A$5&gt;=365,"",A70+1))</f>
        <v/>
      </c>
      <c r="B71" s="19">
        <f>IF(COUNTIFS(Data!$E$8:$E$17527,$A71)=0,"",SUMIFS(Data!$C$8:$C$17527,Data!$E$8:$E$17527,$A71))</f>
        <v/>
      </c>
      <c r="C71" s="20">
        <f>IF(COUNTIFS(Data!$E$8:$E$17527,$A71)=0,"",SUMPRODUCT(MAX((Data!$E$8:$E$17527=$A71)*Data!$C$8:$C$17527)))</f>
        <v/>
      </c>
      <c r="D71" s="16">
        <f>IF($A71="","",COUNTIFS(Data!$E$8:$E$17527,$A71,Data!$C$8:$C$17527,"&lt;&gt;"))</f>
        <v/>
      </c>
    </row>
    <row r="72">
      <c r="A72" s="18">
        <f>IF(A71="","",IF(A71-$A$5&gt;=365,"",A71+1))</f>
        <v/>
      </c>
      <c r="B72" s="19">
        <f>IF(COUNTIFS(Data!$E$8:$E$17527,$A72)=0,"",SUMIFS(Data!$C$8:$C$17527,Data!$E$8:$E$17527,$A72))</f>
        <v/>
      </c>
      <c r="C72" s="20">
        <f>IF(COUNTIFS(Data!$E$8:$E$17527,$A72)=0,"",SUMPRODUCT(MAX((Data!$E$8:$E$17527=$A72)*Data!$C$8:$C$17527)))</f>
        <v/>
      </c>
      <c r="D72" s="16">
        <f>IF($A72="","",COUNTIFS(Data!$E$8:$E$17527,$A72,Data!$C$8:$C$17527,"&lt;&gt;"))</f>
        <v/>
      </c>
    </row>
    <row r="73">
      <c r="A73" s="18">
        <f>IF(A72="","",IF(A72-$A$5&gt;=365,"",A72+1))</f>
        <v/>
      </c>
      <c r="B73" s="19">
        <f>IF(COUNTIFS(Data!$E$8:$E$17527,$A73)=0,"",SUMIFS(Data!$C$8:$C$17527,Data!$E$8:$E$17527,$A73))</f>
        <v/>
      </c>
      <c r="C73" s="20">
        <f>IF(COUNTIFS(Data!$E$8:$E$17527,$A73)=0,"",SUMPRODUCT(MAX((Data!$E$8:$E$17527=$A73)*Data!$C$8:$C$17527)))</f>
        <v/>
      </c>
      <c r="D73" s="16">
        <f>IF($A73="","",COUNTIFS(Data!$E$8:$E$17527,$A73,Data!$C$8:$C$17527,"&lt;&gt;"))</f>
        <v/>
      </c>
    </row>
    <row r="74">
      <c r="A74" s="18">
        <f>IF(A73="","",IF(A73-$A$5&gt;=365,"",A73+1))</f>
        <v/>
      </c>
      <c r="B74" s="19">
        <f>IF(COUNTIFS(Data!$E$8:$E$17527,$A74)=0,"",SUMIFS(Data!$C$8:$C$17527,Data!$E$8:$E$17527,$A74))</f>
        <v/>
      </c>
      <c r="C74" s="20">
        <f>IF(COUNTIFS(Data!$E$8:$E$17527,$A74)=0,"",SUMPRODUCT(MAX((Data!$E$8:$E$17527=$A74)*Data!$C$8:$C$17527)))</f>
        <v/>
      </c>
      <c r="D74" s="16">
        <f>IF($A74="","",COUNTIFS(Data!$E$8:$E$17527,$A74,Data!$C$8:$C$17527,"&lt;&gt;"))</f>
        <v/>
      </c>
    </row>
    <row r="75">
      <c r="A75" s="18">
        <f>IF(A74="","",IF(A74-$A$5&gt;=365,"",A74+1))</f>
        <v/>
      </c>
      <c r="B75" s="19">
        <f>IF(COUNTIFS(Data!$E$8:$E$17527,$A75)=0,"",SUMIFS(Data!$C$8:$C$17527,Data!$E$8:$E$17527,$A75))</f>
        <v/>
      </c>
      <c r="C75" s="20">
        <f>IF(COUNTIFS(Data!$E$8:$E$17527,$A75)=0,"",SUMPRODUCT(MAX((Data!$E$8:$E$17527=$A75)*Data!$C$8:$C$17527)))</f>
        <v/>
      </c>
      <c r="D75" s="16">
        <f>IF($A75="","",COUNTIFS(Data!$E$8:$E$17527,$A75,Data!$C$8:$C$17527,"&lt;&gt;"))</f>
        <v/>
      </c>
    </row>
    <row r="76">
      <c r="A76" s="18">
        <f>IF(A75="","",IF(A75-$A$5&gt;=365,"",A75+1))</f>
        <v/>
      </c>
      <c r="B76" s="19">
        <f>IF(COUNTIFS(Data!$E$8:$E$17527,$A76)=0,"",SUMIFS(Data!$C$8:$C$17527,Data!$E$8:$E$17527,$A76))</f>
        <v/>
      </c>
      <c r="C76" s="20">
        <f>IF(COUNTIFS(Data!$E$8:$E$17527,$A76)=0,"",SUMPRODUCT(MAX((Data!$E$8:$E$17527=$A76)*Data!$C$8:$C$17527)))</f>
        <v/>
      </c>
      <c r="D76" s="16">
        <f>IF($A76="","",COUNTIFS(Data!$E$8:$E$17527,$A76,Data!$C$8:$C$17527,"&lt;&gt;"))</f>
        <v/>
      </c>
    </row>
    <row r="77">
      <c r="A77" s="18">
        <f>IF(A76="","",IF(A76-$A$5&gt;=365,"",A76+1))</f>
        <v/>
      </c>
      <c r="B77" s="19">
        <f>IF(COUNTIFS(Data!$E$8:$E$17527,$A77)=0,"",SUMIFS(Data!$C$8:$C$17527,Data!$E$8:$E$17527,$A77))</f>
        <v/>
      </c>
      <c r="C77" s="20">
        <f>IF(COUNTIFS(Data!$E$8:$E$17527,$A77)=0,"",SUMPRODUCT(MAX((Data!$E$8:$E$17527=$A77)*Data!$C$8:$C$17527)))</f>
        <v/>
      </c>
      <c r="D77" s="16">
        <f>IF($A77="","",COUNTIFS(Data!$E$8:$E$17527,$A77,Data!$C$8:$C$17527,"&lt;&gt;"))</f>
        <v/>
      </c>
    </row>
    <row r="78">
      <c r="A78" s="18">
        <f>IF(A77="","",IF(A77-$A$5&gt;=365,"",A77+1))</f>
        <v/>
      </c>
      <c r="B78" s="19">
        <f>IF(COUNTIFS(Data!$E$8:$E$17527,$A78)=0,"",SUMIFS(Data!$C$8:$C$17527,Data!$E$8:$E$17527,$A78))</f>
        <v/>
      </c>
      <c r="C78" s="20">
        <f>IF(COUNTIFS(Data!$E$8:$E$17527,$A78)=0,"",SUMPRODUCT(MAX((Data!$E$8:$E$17527=$A78)*Data!$C$8:$C$17527)))</f>
        <v/>
      </c>
      <c r="D78" s="16">
        <f>IF($A78="","",COUNTIFS(Data!$E$8:$E$17527,$A78,Data!$C$8:$C$17527,"&lt;&gt;"))</f>
        <v/>
      </c>
    </row>
    <row r="79">
      <c r="A79" s="18">
        <f>IF(A78="","",IF(A78-$A$5&gt;=365,"",A78+1))</f>
        <v/>
      </c>
      <c r="B79" s="19">
        <f>IF(COUNTIFS(Data!$E$8:$E$17527,$A79)=0,"",SUMIFS(Data!$C$8:$C$17527,Data!$E$8:$E$17527,$A79))</f>
        <v/>
      </c>
      <c r="C79" s="20">
        <f>IF(COUNTIFS(Data!$E$8:$E$17527,$A79)=0,"",SUMPRODUCT(MAX((Data!$E$8:$E$17527=$A79)*Data!$C$8:$C$17527)))</f>
        <v/>
      </c>
      <c r="D79" s="16">
        <f>IF($A79="","",COUNTIFS(Data!$E$8:$E$17527,$A79,Data!$C$8:$C$17527,"&lt;&gt;"))</f>
        <v/>
      </c>
    </row>
    <row r="80">
      <c r="A80" s="18">
        <f>IF(A79="","",IF(A79-$A$5&gt;=365,"",A79+1))</f>
        <v/>
      </c>
      <c r="B80" s="19">
        <f>IF(COUNTIFS(Data!$E$8:$E$17527,$A80)=0,"",SUMIFS(Data!$C$8:$C$17527,Data!$E$8:$E$17527,$A80))</f>
        <v/>
      </c>
      <c r="C80" s="20">
        <f>IF(COUNTIFS(Data!$E$8:$E$17527,$A80)=0,"",SUMPRODUCT(MAX((Data!$E$8:$E$17527=$A80)*Data!$C$8:$C$17527)))</f>
        <v/>
      </c>
      <c r="D80" s="16">
        <f>IF($A80="","",COUNTIFS(Data!$E$8:$E$17527,$A80,Data!$C$8:$C$17527,"&lt;&gt;"))</f>
        <v/>
      </c>
    </row>
    <row r="81">
      <c r="A81" s="18">
        <f>IF(A80="","",IF(A80-$A$5&gt;=365,"",A80+1))</f>
        <v/>
      </c>
      <c r="B81" s="19">
        <f>IF(COUNTIFS(Data!$E$8:$E$17527,$A81)=0,"",SUMIFS(Data!$C$8:$C$17527,Data!$E$8:$E$17527,$A81))</f>
        <v/>
      </c>
      <c r="C81" s="20">
        <f>IF(COUNTIFS(Data!$E$8:$E$17527,$A81)=0,"",SUMPRODUCT(MAX((Data!$E$8:$E$17527=$A81)*Data!$C$8:$C$17527)))</f>
        <v/>
      </c>
      <c r="D81" s="16">
        <f>IF($A81="","",COUNTIFS(Data!$E$8:$E$17527,$A81,Data!$C$8:$C$17527,"&lt;&gt;"))</f>
        <v/>
      </c>
    </row>
    <row r="82">
      <c r="A82" s="18">
        <f>IF(A81="","",IF(A81-$A$5&gt;=365,"",A81+1))</f>
        <v/>
      </c>
      <c r="B82" s="19">
        <f>IF(COUNTIFS(Data!$E$8:$E$17527,$A82)=0,"",SUMIFS(Data!$C$8:$C$17527,Data!$E$8:$E$17527,$A82))</f>
        <v/>
      </c>
      <c r="C82" s="20">
        <f>IF(COUNTIFS(Data!$E$8:$E$17527,$A82)=0,"",SUMPRODUCT(MAX((Data!$E$8:$E$17527=$A82)*Data!$C$8:$C$17527)))</f>
        <v/>
      </c>
      <c r="D82" s="16">
        <f>IF($A82="","",COUNTIFS(Data!$E$8:$E$17527,$A82,Data!$C$8:$C$17527,"&lt;&gt;"))</f>
        <v/>
      </c>
    </row>
    <row r="83">
      <c r="A83" s="18">
        <f>IF(A82="","",IF(A82-$A$5&gt;=365,"",A82+1))</f>
        <v/>
      </c>
      <c r="B83" s="19">
        <f>IF(COUNTIFS(Data!$E$8:$E$17527,$A83)=0,"",SUMIFS(Data!$C$8:$C$17527,Data!$E$8:$E$17527,$A83))</f>
        <v/>
      </c>
      <c r="C83" s="20">
        <f>IF(COUNTIFS(Data!$E$8:$E$17527,$A83)=0,"",SUMPRODUCT(MAX((Data!$E$8:$E$17527=$A83)*Data!$C$8:$C$17527)))</f>
        <v/>
      </c>
      <c r="D83" s="16">
        <f>IF($A83="","",COUNTIFS(Data!$E$8:$E$17527,$A83,Data!$C$8:$C$17527,"&lt;&gt;"))</f>
        <v/>
      </c>
    </row>
    <row r="84">
      <c r="A84" s="18">
        <f>IF(A83="","",IF(A83-$A$5&gt;=365,"",A83+1))</f>
        <v/>
      </c>
      <c r="B84" s="19">
        <f>IF(COUNTIFS(Data!$E$8:$E$17527,$A84)=0,"",SUMIFS(Data!$C$8:$C$17527,Data!$E$8:$E$17527,$A84))</f>
        <v/>
      </c>
      <c r="C84" s="20">
        <f>IF(COUNTIFS(Data!$E$8:$E$17527,$A84)=0,"",SUMPRODUCT(MAX((Data!$E$8:$E$17527=$A84)*Data!$C$8:$C$17527)))</f>
        <v/>
      </c>
      <c r="D84" s="16">
        <f>IF($A84="","",COUNTIFS(Data!$E$8:$E$17527,$A84,Data!$C$8:$C$17527,"&lt;&gt;"))</f>
        <v/>
      </c>
    </row>
    <row r="85">
      <c r="A85" s="18">
        <f>IF(A84="","",IF(A84-$A$5&gt;=365,"",A84+1))</f>
        <v/>
      </c>
      <c r="B85" s="19">
        <f>IF(COUNTIFS(Data!$E$8:$E$17527,$A85)=0,"",SUMIFS(Data!$C$8:$C$17527,Data!$E$8:$E$17527,$A85))</f>
        <v/>
      </c>
      <c r="C85" s="20">
        <f>IF(COUNTIFS(Data!$E$8:$E$17527,$A85)=0,"",SUMPRODUCT(MAX((Data!$E$8:$E$17527=$A85)*Data!$C$8:$C$17527)))</f>
        <v/>
      </c>
      <c r="D85" s="16">
        <f>IF($A85="","",COUNTIFS(Data!$E$8:$E$17527,$A85,Data!$C$8:$C$17527,"&lt;&gt;"))</f>
        <v/>
      </c>
    </row>
    <row r="86">
      <c r="A86" s="18">
        <f>IF(A85="","",IF(A85-$A$5&gt;=365,"",A85+1))</f>
        <v/>
      </c>
      <c r="B86" s="19">
        <f>IF(COUNTIFS(Data!$E$8:$E$17527,$A86)=0,"",SUMIFS(Data!$C$8:$C$17527,Data!$E$8:$E$17527,$A86))</f>
        <v/>
      </c>
      <c r="C86" s="20">
        <f>IF(COUNTIFS(Data!$E$8:$E$17527,$A86)=0,"",SUMPRODUCT(MAX((Data!$E$8:$E$17527=$A86)*Data!$C$8:$C$17527)))</f>
        <v/>
      </c>
      <c r="D86" s="16">
        <f>IF($A86="","",COUNTIFS(Data!$E$8:$E$17527,$A86,Data!$C$8:$C$17527,"&lt;&gt;"))</f>
        <v/>
      </c>
    </row>
    <row r="87">
      <c r="A87" s="18">
        <f>IF(A86="","",IF(A86-$A$5&gt;=365,"",A86+1))</f>
        <v/>
      </c>
      <c r="B87" s="19">
        <f>IF(COUNTIFS(Data!$E$8:$E$17527,$A87)=0,"",SUMIFS(Data!$C$8:$C$17527,Data!$E$8:$E$17527,$A87))</f>
        <v/>
      </c>
      <c r="C87" s="20">
        <f>IF(COUNTIFS(Data!$E$8:$E$17527,$A87)=0,"",SUMPRODUCT(MAX((Data!$E$8:$E$17527=$A87)*Data!$C$8:$C$17527)))</f>
        <v/>
      </c>
      <c r="D87" s="16">
        <f>IF($A87="","",COUNTIFS(Data!$E$8:$E$17527,$A87,Data!$C$8:$C$17527,"&lt;&gt;"))</f>
        <v/>
      </c>
    </row>
    <row r="88">
      <c r="A88" s="18">
        <f>IF(A87="","",IF(A87-$A$5&gt;=365,"",A87+1))</f>
        <v/>
      </c>
      <c r="B88" s="19">
        <f>IF(COUNTIFS(Data!$E$8:$E$17527,$A88)=0,"",SUMIFS(Data!$C$8:$C$17527,Data!$E$8:$E$17527,$A88))</f>
        <v/>
      </c>
      <c r="C88" s="20">
        <f>IF(COUNTIFS(Data!$E$8:$E$17527,$A88)=0,"",SUMPRODUCT(MAX((Data!$E$8:$E$17527=$A88)*Data!$C$8:$C$17527)))</f>
        <v/>
      </c>
      <c r="D88" s="16">
        <f>IF($A88="","",COUNTIFS(Data!$E$8:$E$17527,$A88,Data!$C$8:$C$17527,"&lt;&gt;"))</f>
        <v/>
      </c>
    </row>
    <row r="89">
      <c r="A89" s="18">
        <f>IF(A88="","",IF(A88-$A$5&gt;=365,"",A88+1))</f>
        <v/>
      </c>
      <c r="B89" s="19">
        <f>IF(COUNTIFS(Data!$E$8:$E$17527,$A89)=0,"",SUMIFS(Data!$C$8:$C$17527,Data!$E$8:$E$17527,$A89))</f>
        <v/>
      </c>
      <c r="C89" s="20">
        <f>IF(COUNTIFS(Data!$E$8:$E$17527,$A89)=0,"",SUMPRODUCT(MAX((Data!$E$8:$E$17527=$A89)*Data!$C$8:$C$17527)))</f>
        <v/>
      </c>
      <c r="D89" s="16">
        <f>IF($A89="","",COUNTIFS(Data!$E$8:$E$17527,$A89,Data!$C$8:$C$17527,"&lt;&gt;"))</f>
        <v/>
      </c>
    </row>
    <row r="90">
      <c r="A90" s="18">
        <f>IF(A89="","",IF(A89-$A$5&gt;=365,"",A89+1))</f>
        <v/>
      </c>
      <c r="B90" s="19">
        <f>IF(COUNTIFS(Data!$E$8:$E$17527,$A90)=0,"",SUMIFS(Data!$C$8:$C$17527,Data!$E$8:$E$17527,$A90))</f>
        <v/>
      </c>
      <c r="C90" s="20">
        <f>IF(COUNTIFS(Data!$E$8:$E$17527,$A90)=0,"",SUMPRODUCT(MAX((Data!$E$8:$E$17527=$A90)*Data!$C$8:$C$17527)))</f>
        <v/>
      </c>
      <c r="D90" s="16">
        <f>IF($A90="","",COUNTIFS(Data!$E$8:$E$17527,$A90,Data!$C$8:$C$17527,"&lt;&gt;"))</f>
        <v/>
      </c>
    </row>
    <row r="91">
      <c r="A91" s="18">
        <f>IF(A90="","",IF(A90-$A$5&gt;=365,"",A90+1))</f>
        <v/>
      </c>
      <c r="B91" s="19">
        <f>IF(COUNTIFS(Data!$E$8:$E$17527,$A91)=0,"",SUMIFS(Data!$C$8:$C$17527,Data!$E$8:$E$17527,$A91))</f>
        <v/>
      </c>
      <c r="C91" s="20">
        <f>IF(COUNTIFS(Data!$E$8:$E$17527,$A91)=0,"",SUMPRODUCT(MAX((Data!$E$8:$E$17527=$A91)*Data!$C$8:$C$17527)))</f>
        <v/>
      </c>
      <c r="D91" s="16">
        <f>IF($A91="","",COUNTIFS(Data!$E$8:$E$17527,$A91,Data!$C$8:$C$17527,"&lt;&gt;"))</f>
        <v/>
      </c>
    </row>
    <row r="92">
      <c r="A92" s="18">
        <f>IF(A91="","",IF(A91-$A$5&gt;=365,"",A91+1))</f>
        <v/>
      </c>
      <c r="B92" s="19">
        <f>IF(COUNTIFS(Data!$E$8:$E$17527,$A92)=0,"",SUMIFS(Data!$C$8:$C$17527,Data!$E$8:$E$17527,$A92))</f>
        <v/>
      </c>
      <c r="C92" s="20">
        <f>IF(COUNTIFS(Data!$E$8:$E$17527,$A92)=0,"",SUMPRODUCT(MAX((Data!$E$8:$E$17527=$A92)*Data!$C$8:$C$17527)))</f>
        <v/>
      </c>
      <c r="D92" s="16">
        <f>IF($A92="","",COUNTIFS(Data!$E$8:$E$17527,$A92,Data!$C$8:$C$17527,"&lt;&gt;"))</f>
        <v/>
      </c>
    </row>
    <row r="93">
      <c r="A93" s="18">
        <f>IF(A92="","",IF(A92-$A$5&gt;=365,"",A92+1))</f>
        <v/>
      </c>
      <c r="B93" s="19">
        <f>IF(COUNTIFS(Data!$E$8:$E$17527,$A93)=0,"",SUMIFS(Data!$C$8:$C$17527,Data!$E$8:$E$17527,$A93))</f>
        <v/>
      </c>
      <c r="C93" s="20">
        <f>IF(COUNTIFS(Data!$E$8:$E$17527,$A93)=0,"",SUMPRODUCT(MAX((Data!$E$8:$E$17527=$A93)*Data!$C$8:$C$17527)))</f>
        <v/>
      </c>
      <c r="D93" s="16">
        <f>IF($A93="","",COUNTIFS(Data!$E$8:$E$17527,$A93,Data!$C$8:$C$17527,"&lt;&gt;"))</f>
        <v/>
      </c>
    </row>
    <row r="94">
      <c r="A94" s="18">
        <f>IF(A93="","",IF(A93-$A$5&gt;=365,"",A93+1))</f>
        <v/>
      </c>
      <c r="B94" s="19">
        <f>IF(COUNTIFS(Data!$E$8:$E$17527,$A94)=0,"",SUMIFS(Data!$C$8:$C$17527,Data!$E$8:$E$17527,$A94))</f>
        <v/>
      </c>
      <c r="C94" s="20">
        <f>IF(COUNTIFS(Data!$E$8:$E$17527,$A94)=0,"",SUMPRODUCT(MAX((Data!$E$8:$E$17527=$A94)*Data!$C$8:$C$17527)))</f>
        <v/>
      </c>
      <c r="D94" s="16">
        <f>IF($A94="","",COUNTIFS(Data!$E$8:$E$17527,$A94,Data!$C$8:$C$17527,"&lt;&gt;"))</f>
        <v/>
      </c>
    </row>
    <row r="95">
      <c r="A95" s="18">
        <f>IF(A94="","",IF(A94-$A$5&gt;=365,"",A94+1))</f>
        <v/>
      </c>
      <c r="B95" s="19">
        <f>IF(COUNTIFS(Data!$E$8:$E$17527,$A95)=0,"",SUMIFS(Data!$C$8:$C$17527,Data!$E$8:$E$17527,$A95))</f>
        <v/>
      </c>
      <c r="C95" s="20">
        <f>IF(COUNTIFS(Data!$E$8:$E$17527,$A95)=0,"",SUMPRODUCT(MAX((Data!$E$8:$E$17527=$A95)*Data!$C$8:$C$17527)))</f>
        <v/>
      </c>
      <c r="D95" s="16">
        <f>IF($A95="","",COUNTIFS(Data!$E$8:$E$17527,$A95,Data!$C$8:$C$17527,"&lt;&gt;"))</f>
        <v/>
      </c>
    </row>
    <row r="96">
      <c r="A96" s="18">
        <f>IF(A95="","",IF(A95-$A$5&gt;=365,"",A95+1))</f>
        <v/>
      </c>
      <c r="B96" s="19">
        <f>IF(COUNTIFS(Data!$E$8:$E$17527,$A96)=0,"",SUMIFS(Data!$C$8:$C$17527,Data!$E$8:$E$17527,$A96))</f>
        <v/>
      </c>
      <c r="C96" s="20">
        <f>IF(COUNTIFS(Data!$E$8:$E$17527,$A96)=0,"",SUMPRODUCT(MAX((Data!$E$8:$E$17527=$A96)*Data!$C$8:$C$17527)))</f>
        <v/>
      </c>
      <c r="D96" s="16">
        <f>IF($A96="","",COUNTIFS(Data!$E$8:$E$17527,$A96,Data!$C$8:$C$17527,"&lt;&gt;"))</f>
        <v/>
      </c>
    </row>
    <row r="97">
      <c r="A97" s="18">
        <f>IF(A96="","",IF(A96-$A$5&gt;=365,"",A96+1))</f>
        <v/>
      </c>
      <c r="B97" s="19">
        <f>IF(COUNTIFS(Data!$E$8:$E$17527,$A97)=0,"",SUMIFS(Data!$C$8:$C$17527,Data!$E$8:$E$17527,$A97))</f>
        <v/>
      </c>
      <c r="C97" s="20">
        <f>IF(COUNTIFS(Data!$E$8:$E$17527,$A97)=0,"",SUMPRODUCT(MAX((Data!$E$8:$E$17527=$A97)*Data!$C$8:$C$17527)))</f>
        <v/>
      </c>
      <c r="D97" s="16">
        <f>IF($A97="","",COUNTIFS(Data!$E$8:$E$17527,$A97,Data!$C$8:$C$17527,"&lt;&gt;"))</f>
        <v/>
      </c>
    </row>
    <row r="98">
      <c r="A98" s="18">
        <f>IF(A97="","",IF(A97-$A$5&gt;=365,"",A97+1))</f>
        <v/>
      </c>
      <c r="B98" s="19">
        <f>IF(COUNTIFS(Data!$E$8:$E$17527,$A98)=0,"",SUMIFS(Data!$C$8:$C$17527,Data!$E$8:$E$17527,$A98))</f>
        <v/>
      </c>
      <c r="C98" s="20">
        <f>IF(COUNTIFS(Data!$E$8:$E$17527,$A98)=0,"",SUMPRODUCT(MAX((Data!$E$8:$E$17527=$A98)*Data!$C$8:$C$17527)))</f>
        <v/>
      </c>
      <c r="D98" s="16">
        <f>IF($A98="","",COUNTIFS(Data!$E$8:$E$17527,$A98,Data!$C$8:$C$17527,"&lt;&gt;"))</f>
        <v/>
      </c>
    </row>
    <row r="99">
      <c r="A99" s="18">
        <f>IF(A98="","",IF(A98-$A$5&gt;=365,"",A98+1))</f>
        <v/>
      </c>
      <c r="B99" s="19">
        <f>IF(COUNTIFS(Data!$E$8:$E$17527,$A99)=0,"",SUMIFS(Data!$C$8:$C$17527,Data!$E$8:$E$17527,$A99))</f>
        <v/>
      </c>
      <c r="C99" s="20">
        <f>IF(COUNTIFS(Data!$E$8:$E$17527,$A99)=0,"",SUMPRODUCT(MAX((Data!$E$8:$E$17527=$A99)*Data!$C$8:$C$17527)))</f>
        <v/>
      </c>
      <c r="D99" s="16">
        <f>IF($A99="","",COUNTIFS(Data!$E$8:$E$17527,$A99,Data!$C$8:$C$17527,"&lt;&gt;"))</f>
        <v/>
      </c>
    </row>
    <row r="100">
      <c r="A100" s="18">
        <f>IF(A99="","",IF(A99-$A$5&gt;=365,"",A99+1))</f>
        <v/>
      </c>
      <c r="B100" s="19">
        <f>IF(COUNTIFS(Data!$E$8:$E$17527,$A100)=0,"",SUMIFS(Data!$C$8:$C$17527,Data!$E$8:$E$17527,$A100))</f>
        <v/>
      </c>
      <c r="C100" s="20">
        <f>IF(COUNTIFS(Data!$E$8:$E$17527,$A100)=0,"",SUMPRODUCT(MAX((Data!$E$8:$E$17527=$A100)*Data!$C$8:$C$17527)))</f>
        <v/>
      </c>
      <c r="D100" s="16">
        <f>IF($A100="","",COUNTIFS(Data!$E$8:$E$17527,$A100,Data!$C$8:$C$17527,"&lt;&gt;"))</f>
        <v/>
      </c>
    </row>
    <row r="101">
      <c r="A101" s="18">
        <f>IF(A100="","",IF(A100-$A$5&gt;=365,"",A100+1))</f>
        <v/>
      </c>
      <c r="B101" s="19">
        <f>IF(COUNTIFS(Data!$E$8:$E$17527,$A101)=0,"",SUMIFS(Data!$C$8:$C$17527,Data!$E$8:$E$17527,$A101))</f>
        <v/>
      </c>
      <c r="C101" s="20">
        <f>IF(COUNTIFS(Data!$E$8:$E$17527,$A101)=0,"",SUMPRODUCT(MAX((Data!$E$8:$E$17527=$A101)*Data!$C$8:$C$17527)))</f>
        <v/>
      </c>
      <c r="D101" s="16">
        <f>IF($A101="","",COUNTIFS(Data!$E$8:$E$17527,$A101,Data!$C$8:$C$17527,"&lt;&gt;"))</f>
        <v/>
      </c>
    </row>
    <row r="102">
      <c r="A102" s="18">
        <f>IF(A101="","",IF(A101-$A$5&gt;=365,"",A101+1))</f>
        <v/>
      </c>
      <c r="B102" s="19">
        <f>IF(COUNTIFS(Data!$E$8:$E$17527,$A102)=0,"",SUMIFS(Data!$C$8:$C$17527,Data!$E$8:$E$17527,$A102))</f>
        <v/>
      </c>
      <c r="C102" s="20">
        <f>IF(COUNTIFS(Data!$E$8:$E$17527,$A102)=0,"",SUMPRODUCT(MAX((Data!$E$8:$E$17527=$A102)*Data!$C$8:$C$17527)))</f>
        <v/>
      </c>
      <c r="D102" s="16">
        <f>IF($A102="","",COUNTIFS(Data!$E$8:$E$17527,$A102,Data!$C$8:$C$17527,"&lt;&gt;"))</f>
        <v/>
      </c>
    </row>
    <row r="103">
      <c r="A103" s="18">
        <f>IF(A102="","",IF(A102-$A$5&gt;=365,"",A102+1))</f>
        <v/>
      </c>
      <c r="B103" s="19">
        <f>IF(COUNTIFS(Data!$E$8:$E$17527,$A103)=0,"",SUMIFS(Data!$C$8:$C$17527,Data!$E$8:$E$17527,$A103))</f>
        <v/>
      </c>
      <c r="C103" s="20">
        <f>IF(COUNTIFS(Data!$E$8:$E$17527,$A103)=0,"",SUMPRODUCT(MAX((Data!$E$8:$E$17527=$A103)*Data!$C$8:$C$17527)))</f>
        <v/>
      </c>
      <c r="D103" s="16">
        <f>IF($A103="","",COUNTIFS(Data!$E$8:$E$17527,$A103,Data!$C$8:$C$17527,"&lt;&gt;"))</f>
        <v/>
      </c>
    </row>
    <row r="104">
      <c r="A104" s="18">
        <f>IF(A103="","",IF(A103-$A$5&gt;=365,"",A103+1))</f>
        <v/>
      </c>
      <c r="B104" s="19">
        <f>IF(COUNTIFS(Data!$E$8:$E$17527,$A104)=0,"",SUMIFS(Data!$C$8:$C$17527,Data!$E$8:$E$17527,$A104))</f>
        <v/>
      </c>
      <c r="C104" s="20">
        <f>IF(COUNTIFS(Data!$E$8:$E$17527,$A104)=0,"",SUMPRODUCT(MAX((Data!$E$8:$E$17527=$A104)*Data!$C$8:$C$17527)))</f>
        <v/>
      </c>
      <c r="D104" s="16">
        <f>IF($A104="","",COUNTIFS(Data!$E$8:$E$17527,$A104,Data!$C$8:$C$17527,"&lt;&gt;"))</f>
        <v/>
      </c>
    </row>
    <row r="105">
      <c r="A105" s="18">
        <f>IF(A104="","",IF(A104-$A$5&gt;=365,"",A104+1))</f>
        <v/>
      </c>
      <c r="B105" s="19">
        <f>IF(COUNTIFS(Data!$E$8:$E$17527,$A105)=0,"",SUMIFS(Data!$C$8:$C$17527,Data!$E$8:$E$17527,$A105))</f>
        <v/>
      </c>
      <c r="C105" s="20">
        <f>IF(COUNTIFS(Data!$E$8:$E$17527,$A105)=0,"",SUMPRODUCT(MAX((Data!$E$8:$E$17527=$A105)*Data!$C$8:$C$17527)))</f>
        <v/>
      </c>
      <c r="D105" s="16">
        <f>IF($A105="","",COUNTIFS(Data!$E$8:$E$17527,$A105,Data!$C$8:$C$17527,"&lt;&gt;"))</f>
        <v/>
      </c>
    </row>
    <row r="106">
      <c r="A106" s="18">
        <f>IF(A105="","",IF(A105-$A$5&gt;=365,"",A105+1))</f>
        <v/>
      </c>
      <c r="B106" s="19">
        <f>IF(COUNTIFS(Data!$E$8:$E$17527,$A106)=0,"",SUMIFS(Data!$C$8:$C$17527,Data!$E$8:$E$17527,$A106))</f>
        <v/>
      </c>
      <c r="C106" s="20">
        <f>IF(COUNTIFS(Data!$E$8:$E$17527,$A106)=0,"",SUMPRODUCT(MAX((Data!$E$8:$E$17527=$A106)*Data!$C$8:$C$17527)))</f>
        <v/>
      </c>
      <c r="D106" s="16">
        <f>IF($A106="","",COUNTIFS(Data!$E$8:$E$17527,$A106,Data!$C$8:$C$17527,"&lt;&gt;"))</f>
        <v/>
      </c>
    </row>
    <row r="107">
      <c r="A107" s="18">
        <f>IF(A106="","",IF(A106-$A$5&gt;=365,"",A106+1))</f>
        <v/>
      </c>
      <c r="B107" s="19">
        <f>IF(COUNTIFS(Data!$E$8:$E$17527,$A107)=0,"",SUMIFS(Data!$C$8:$C$17527,Data!$E$8:$E$17527,$A107))</f>
        <v/>
      </c>
      <c r="C107" s="20">
        <f>IF(COUNTIFS(Data!$E$8:$E$17527,$A107)=0,"",SUMPRODUCT(MAX((Data!$E$8:$E$17527=$A107)*Data!$C$8:$C$17527)))</f>
        <v/>
      </c>
      <c r="D107" s="16">
        <f>IF($A107="","",COUNTIFS(Data!$E$8:$E$17527,$A107,Data!$C$8:$C$17527,"&lt;&gt;"))</f>
        <v/>
      </c>
    </row>
    <row r="108">
      <c r="A108" s="18">
        <f>IF(A107="","",IF(A107-$A$5&gt;=365,"",A107+1))</f>
        <v/>
      </c>
      <c r="B108" s="19">
        <f>IF(COUNTIFS(Data!$E$8:$E$17527,$A108)=0,"",SUMIFS(Data!$C$8:$C$17527,Data!$E$8:$E$17527,$A108))</f>
        <v/>
      </c>
      <c r="C108" s="20">
        <f>IF(COUNTIFS(Data!$E$8:$E$17527,$A108)=0,"",SUMPRODUCT(MAX((Data!$E$8:$E$17527=$A108)*Data!$C$8:$C$17527)))</f>
        <v/>
      </c>
      <c r="D108" s="16">
        <f>IF($A108="","",COUNTIFS(Data!$E$8:$E$17527,$A108,Data!$C$8:$C$17527,"&lt;&gt;"))</f>
        <v/>
      </c>
    </row>
    <row r="109">
      <c r="A109" s="18">
        <f>IF(A108="","",IF(A108-$A$5&gt;=365,"",A108+1))</f>
        <v/>
      </c>
      <c r="B109" s="19">
        <f>IF(COUNTIFS(Data!$E$8:$E$17527,$A109)=0,"",SUMIFS(Data!$C$8:$C$17527,Data!$E$8:$E$17527,$A109))</f>
        <v/>
      </c>
      <c r="C109" s="20">
        <f>IF(COUNTIFS(Data!$E$8:$E$17527,$A109)=0,"",SUMPRODUCT(MAX((Data!$E$8:$E$17527=$A109)*Data!$C$8:$C$17527)))</f>
        <v/>
      </c>
      <c r="D109" s="16">
        <f>IF($A109="","",COUNTIFS(Data!$E$8:$E$17527,$A109,Data!$C$8:$C$17527,"&lt;&gt;"))</f>
        <v/>
      </c>
    </row>
    <row r="110">
      <c r="A110" s="18">
        <f>IF(A109="","",IF(A109-$A$5&gt;=365,"",A109+1))</f>
        <v/>
      </c>
      <c r="B110" s="19">
        <f>IF(COUNTIFS(Data!$E$8:$E$17527,$A110)=0,"",SUMIFS(Data!$C$8:$C$17527,Data!$E$8:$E$17527,$A110))</f>
        <v/>
      </c>
      <c r="C110" s="20">
        <f>IF(COUNTIFS(Data!$E$8:$E$17527,$A110)=0,"",SUMPRODUCT(MAX((Data!$E$8:$E$17527=$A110)*Data!$C$8:$C$17527)))</f>
        <v/>
      </c>
      <c r="D110" s="16">
        <f>IF($A110="","",COUNTIFS(Data!$E$8:$E$17527,$A110,Data!$C$8:$C$17527,"&lt;&gt;"))</f>
        <v/>
      </c>
    </row>
    <row r="111">
      <c r="A111" s="18">
        <f>IF(A110="","",IF(A110-$A$5&gt;=365,"",A110+1))</f>
        <v/>
      </c>
      <c r="B111" s="19">
        <f>IF(COUNTIFS(Data!$E$8:$E$17527,$A111)=0,"",SUMIFS(Data!$C$8:$C$17527,Data!$E$8:$E$17527,$A111))</f>
        <v/>
      </c>
      <c r="C111" s="20">
        <f>IF(COUNTIFS(Data!$E$8:$E$17527,$A111)=0,"",SUMPRODUCT(MAX((Data!$E$8:$E$17527=$A111)*Data!$C$8:$C$17527)))</f>
        <v/>
      </c>
      <c r="D111" s="16">
        <f>IF($A111="","",COUNTIFS(Data!$E$8:$E$17527,$A111,Data!$C$8:$C$17527,"&lt;&gt;"))</f>
        <v/>
      </c>
    </row>
    <row r="112">
      <c r="A112" s="18">
        <f>IF(A111="","",IF(A111-$A$5&gt;=365,"",A111+1))</f>
        <v/>
      </c>
      <c r="B112" s="19">
        <f>IF(COUNTIFS(Data!$E$8:$E$17527,$A112)=0,"",SUMIFS(Data!$C$8:$C$17527,Data!$E$8:$E$17527,$A112))</f>
        <v/>
      </c>
      <c r="C112" s="20">
        <f>IF(COUNTIFS(Data!$E$8:$E$17527,$A112)=0,"",SUMPRODUCT(MAX((Data!$E$8:$E$17527=$A112)*Data!$C$8:$C$17527)))</f>
        <v/>
      </c>
      <c r="D112" s="16">
        <f>IF($A112="","",COUNTIFS(Data!$E$8:$E$17527,$A112,Data!$C$8:$C$17527,"&lt;&gt;"))</f>
        <v/>
      </c>
    </row>
    <row r="113">
      <c r="A113" s="18">
        <f>IF(A112="","",IF(A112-$A$5&gt;=365,"",A112+1))</f>
        <v/>
      </c>
      <c r="B113" s="19">
        <f>IF(COUNTIFS(Data!$E$8:$E$17527,$A113)=0,"",SUMIFS(Data!$C$8:$C$17527,Data!$E$8:$E$17527,$A113))</f>
        <v/>
      </c>
      <c r="C113" s="20">
        <f>IF(COUNTIFS(Data!$E$8:$E$17527,$A113)=0,"",SUMPRODUCT(MAX((Data!$E$8:$E$17527=$A113)*Data!$C$8:$C$17527)))</f>
        <v/>
      </c>
      <c r="D113" s="16">
        <f>IF($A113="","",COUNTIFS(Data!$E$8:$E$17527,$A113,Data!$C$8:$C$17527,"&lt;&gt;"))</f>
        <v/>
      </c>
    </row>
    <row r="114">
      <c r="A114" s="18">
        <f>IF(A113="","",IF(A113-$A$5&gt;=365,"",A113+1))</f>
        <v/>
      </c>
      <c r="B114" s="19">
        <f>IF(COUNTIFS(Data!$E$8:$E$17527,$A114)=0,"",SUMIFS(Data!$C$8:$C$17527,Data!$E$8:$E$17527,$A114))</f>
        <v/>
      </c>
      <c r="C114" s="20">
        <f>IF(COUNTIFS(Data!$E$8:$E$17527,$A114)=0,"",SUMPRODUCT(MAX((Data!$E$8:$E$17527=$A114)*Data!$C$8:$C$17527)))</f>
        <v/>
      </c>
      <c r="D114" s="16">
        <f>IF($A114="","",COUNTIFS(Data!$E$8:$E$17527,$A114,Data!$C$8:$C$17527,"&lt;&gt;"))</f>
        <v/>
      </c>
    </row>
    <row r="115">
      <c r="A115" s="18">
        <f>IF(A114="","",IF(A114-$A$5&gt;=365,"",A114+1))</f>
        <v/>
      </c>
      <c r="B115" s="19">
        <f>IF(COUNTIFS(Data!$E$8:$E$17527,$A115)=0,"",SUMIFS(Data!$C$8:$C$17527,Data!$E$8:$E$17527,$A115))</f>
        <v/>
      </c>
      <c r="C115" s="20">
        <f>IF(COUNTIFS(Data!$E$8:$E$17527,$A115)=0,"",SUMPRODUCT(MAX((Data!$E$8:$E$17527=$A115)*Data!$C$8:$C$17527)))</f>
        <v/>
      </c>
      <c r="D115" s="16">
        <f>IF($A115="","",COUNTIFS(Data!$E$8:$E$17527,$A115,Data!$C$8:$C$17527,"&lt;&gt;"))</f>
        <v/>
      </c>
    </row>
    <row r="116">
      <c r="A116" s="18">
        <f>IF(A115="","",IF(A115-$A$5&gt;=365,"",A115+1))</f>
        <v/>
      </c>
      <c r="B116" s="19">
        <f>IF(COUNTIFS(Data!$E$8:$E$17527,$A116)=0,"",SUMIFS(Data!$C$8:$C$17527,Data!$E$8:$E$17527,$A116))</f>
        <v/>
      </c>
      <c r="C116" s="20">
        <f>IF(COUNTIFS(Data!$E$8:$E$17527,$A116)=0,"",SUMPRODUCT(MAX((Data!$E$8:$E$17527=$A116)*Data!$C$8:$C$17527)))</f>
        <v/>
      </c>
      <c r="D116" s="16">
        <f>IF($A116="","",COUNTIFS(Data!$E$8:$E$17527,$A116,Data!$C$8:$C$17527,"&lt;&gt;"))</f>
        <v/>
      </c>
    </row>
    <row r="117">
      <c r="A117" s="18">
        <f>IF(A116="","",IF(A116-$A$5&gt;=365,"",A116+1))</f>
        <v/>
      </c>
      <c r="B117" s="19">
        <f>IF(COUNTIFS(Data!$E$8:$E$17527,$A117)=0,"",SUMIFS(Data!$C$8:$C$17527,Data!$E$8:$E$17527,$A117))</f>
        <v/>
      </c>
      <c r="C117" s="20">
        <f>IF(COUNTIFS(Data!$E$8:$E$17527,$A117)=0,"",SUMPRODUCT(MAX((Data!$E$8:$E$17527=$A117)*Data!$C$8:$C$17527)))</f>
        <v/>
      </c>
      <c r="D117" s="16">
        <f>IF($A117="","",COUNTIFS(Data!$E$8:$E$17527,$A117,Data!$C$8:$C$17527,"&lt;&gt;"))</f>
        <v/>
      </c>
    </row>
    <row r="118">
      <c r="A118" s="18">
        <f>IF(A117="","",IF(A117-$A$5&gt;=365,"",A117+1))</f>
        <v/>
      </c>
      <c r="B118" s="19">
        <f>IF(COUNTIFS(Data!$E$8:$E$17527,$A118)=0,"",SUMIFS(Data!$C$8:$C$17527,Data!$E$8:$E$17527,$A118))</f>
        <v/>
      </c>
      <c r="C118" s="20">
        <f>IF(COUNTIFS(Data!$E$8:$E$17527,$A118)=0,"",SUMPRODUCT(MAX((Data!$E$8:$E$17527=$A118)*Data!$C$8:$C$17527)))</f>
        <v/>
      </c>
      <c r="D118" s="16">
        <f>IF($A118="","",COUNTIFS(Data!$E$8:$E$17527,$A118,Data!$C$8:$C$17527,"&lt;&gt;"))</f>
        <v/>
      </c>
    </row>
    <row r="119">
      <c r="A119" s="18">
        <f>IF(A118="","",IF(A118-$A$5&gt;=365,"",A118+1))</f>
        <v/>
      </c>
      <c r="B119" s="19">
        <f>IF(COUNTIFS(Data!$E$8:$E$17527,$A119)=0,"",SUMIFS(Data!$C$8:$C$17527,Data!$E$8:$E$17527,$A119))</f>
        <v/>
      </c>
      <c r="C119" s="20">
        <f>IF(COUNTIFS(Data!$E$8:$E$17527,$A119)=0,"",SUMPRODUCT(MAX((Data!$E$8:$E$17527=$A119)*Data!$C$8:$C$17527)))</f>
        <v/>
      </c>
      <c r="D119" s="16">
        <f>IF($A119="","",COUNTIFS(Data!$E$8:$E$17527,$A119,Data!$C$8:$C$17527,"&lt;&gt;"))</f>
        <v/>
      </c>
    </row>
    <row r="120">
      <c r="A120" s="18">
        <f>IF(A119="","",IF(A119-$A$5&gt;=365,"",A119+1))</f>
        <v/>
      </c>
      <c r="B120" s="19">
        <f>IF(COUNTIFS(Data!$E$8:$E$17527,$A120)=0,"",SUMIFS(Data!$C$8:$C$17527,Data!$E$8:$E$17527,$A120))</f>
        <v/>
      </c>
      <c r="C120" s="20">
        <f>IF(COUNTIFS(Data!$E$8:$E$17527,$A120)=0,"",SUMPRODUCT(MAX((Data!$E$8:$E$17527=$A120)*Data!$C$8:$C$17527)))</f>
        <v/>
      </c>
      <c r="D120" s="16">
        <f>IF($A120="","",COUNTIFS(Data!$E$8:$E$17527,$A120,Data!$C$8:$C$17527,"&lt;&gt;"))</f>
        <v/>
      </c>
    </row>
    <row r="121">
      <c r="A121" s="18">
        <f>IF(A120="","",IF(A120-$A$5&gt;=365,"",A120+1))</f>
        <v/>
      </c>
      <c r="B121" s="19">
        <f>IF(COUNTIFS(Data!$E$8:$E$17527,$A121)=0,"",SUMIFS(Data!$C$8:$C$17527,Data!$E$8:$E$17527,$A121))</f>
        <v/>
      </c>
      <c r="C121" s="20">
        <f>IF(COUNTIFS(Data!$E$8:$E$17527,$A121)=0,"",SUMPRODUCT(MAX((Data!$E$8:$E$17527=$A121)*Data!$C$8:$C$17527)))</f>
        <v/>
      </c>
      <c r="D121" s="16">
        <f>IF($A121="","",COUNTIFS(Data!$E$8:$E$17527,$A121,Data!$C$8:$C$17527,"&lt;&gt;"))</f>
        <v/>
      </c>
    </row>
    <row r="122">
      <c r="A122" s="18">
        <f>IF(A121="","",IF(A121-$A$5&gt;=365,"",A121+1))</f>
        <v/>
      </c>
      <c r="B122" s="19">
        <f>IF(COUNTIFS(Data!$E$8:$E$17527,$A122)=0,"",SUMIFS(Data!$C$8:$C$17527,Data!$E$8:$E$17527,$A122))</f>
        <v/>
      </c>
      <c r="C122" s="20">
        <f>IF(COUNTIFS(Data!$E$8:$E$17527,$A122)=0,"",SUMPRODUCT(MAX((Data!$E$8:$E$17527=$A122)*Data!$C$8:$C$17527)))</f>
        <v/>
      </c>
      <c r="D122" s="16">
        <f>IF($A122="","",COUNTIFS(Data!$E$8:$E$17527,$A122,Data!$C$8:$C$17527,"&lt;&gt;"))</f>
        <v/>
      </c>
    </row>
    <row r="123">
      <c r="A123" s="18">
        <f>IF(A122="","",IF(A122-$A$5&gt;=365,"",A122+1))</f>
        <v/>
      </c>
      <c r="B123" s="19">
        <f>IF(COUNTIFS(Data!$E$8:$E$17527,$A123)=0,"",SUMIFS(Data!$C$8:$C$17527,Data!$E$8:$E$17527,$A123))</f>
        <v/>
      </c>
      <c r="C123" s="20">
        <f>IF(COUNTIFS(Data!$E$8:$E$17527,$A123)=0,"",SUMPRODUCT(MAX((Data!$E$8:$E$17527=$A123)*Data!$C$8:$C$17527)))</f>
        <v/>
      </c>
      <c r="D123" s="16">
        <f>IF($A123="","",COUNTIFS(Data!$E$8:$E$17527,$A123,Data!$C$8:$C$17527,"&lt;&gt;"))</f>
        <v/>
      </c>
    </row>
    <row r="124">
      <c r="A124" s="18">
        <f>IF(A123="","",IF(A123-$A$5&gt;=365,"",A123+1))</f>
        <v/>
      </c>
      <c r="B124" s="19">
        <f>IF(COUNTIFS(Data!$E$8:$E$17527,$A124)=0,"",SUMIFS(Data!$C$8:$C$17527,Data!$E$8:$E$17527,$A124))</f>
        <v/>
      </c>
      <c r="C124" s="20">
        <f>IF(COUNTIFS(Data!$E$8:$E$17527,$A124)=0,"",SUMPRODUCT(MAX((Data!$E$8:$E$17527=$A124)*Data!$C$8:$C$17527)))</f>
        <v/>
      </c>
      <c r="D124" s="16">
        <f>IF($A124="","",COUNTIFS(Data!$E$8:$E$17527,$A124,Data!$C$8:$C$17527,"&lt;&gt;"))</f>
        <v/>
      </c>
    </row>
    <row r="125">
      <c r="A125" s="18">
        <f>IF(A124="","",IF(A124-$A$5&gt;=365,"",A124+1))</f>
        <v/>
      </c>
      <c r="B125" s="19">
        <f>IF(COUNTIFS(Data!$E$8:$E$17527,$A125)=0,"",SUMIFS(Data!$C$8:$C$17527,Data!$E$8:$E$17527,$A125))</f>
        <v/>
      </c>
      <c r="C125" s="20">
        <f>IF(COUNTIFS(Data!$E$8:$E$17527,$A125)=0,"",SUMPRODUCT(MAX((Data!$E$8:$E$17527=$A125)*Data!$C$8:$C$17527)))</f>
        <v/>
      </c>
      <c r="D125" s="16">
        <f>IF($A125="","",COUNTIFS(Data!$E$8:$E$17527,$A125,Data!$C$8:$C$17527,"&lt;&gt;"))</f>
        <v/>
      </c>
    </row>
    <row r="126">
      <c r="A126" s="18">
        <f>IF(A125="","",IF(A125-$A$5&gt;=365,"",A125+1))</f>
        <v/>
      </c>
      <c r="B126" s="19">
        <f>IF(COUNTIFS(Data!$E$8:$E$17527,$A126)=0,"",SUMIFS(Data!$C$8:$C$17527,Data!$E$8:$E$17527,$A126))</f>
        <v/>
      </c>
      <c r="C126" s="20">
        <f>IF(COUNTIFS(Data!$E$8:$E$17527,$A126)=0,"",SUMPRODUCT(MAX((Data!$E$8:$E$17527=$A126)*Data!$C$8:$C$17527)))</f>
        <v/>
      </c>
      <c r="D126" s="16">
        <f>IF($A126="","",COUNTIFS(Data!$E$8:$E$17527,$A126,Data!$C$8:$C$17527,"&lt;&gt;"))</f>
        <v/>
      </c>
    </row>
    <row r="127">
      <c r="A127" s="18">
        <f>IF(A126="","",IF(A126-$A$5&gt;=365,"",A126+1))</f>
        <v/>
      </c>
      <c r="B127" s="19">
        <f>IF(COUNTIFS(Data!$E$8:$E$17527,$A127)=0,"",SUMIFS(Data!$C$8:$C$17527,Data!$E$8:$E$17527,$A127))</f>
        <v/>
      </c>
      <c r="C127" s="20">
        <f>IF(COUNTIFS(Data!$E$8:$E$17527,$A127)=0,"",SUMPRODUCT(MAX((Data!$E$8:$E$17527=$A127)*Data!$C$8:$C$17527)))</f>
        <v/>
      </c>
      <c r="D127" s="16">
        <f>IF($A127="","",COUNTIFS(Data!$E$8:$E$17527,$A127,Data!$C$8:$C$17527,"&lt;&gt;"))</f>
        <v/>
      </c>
    </row>
    <row r="128">
      <c r="A128" s="18">
        <f>IF(A127="","",IF(A127-$A$5&gt;=365,"",A127+1))</f>
        <v/>
      </c>
      <c r="B128" s="19">
        <f>IF(COUNTIFS(Data!$E$8:$E$17527,$A128)=0,"",SUMIFS(Data!$C$8:$C$17527,Data!$E$8:$E$17527,$A128))</f>
        <v/>
      </c>
      <c r="C128" s="20">
        <f>IF(COUNTIFS(Data!$E$8:$E$17527,$A128)=0,"",SUMPRODUCT(MAX((Data!$E$8:$E$17527=$A128)*Data!$C$8:$C$17527)))</f>
        <v/>
      </c>
      <c r="D128" s="16">
        <f>IF($A128="","",COUNTIFS(Data!$E$8:$E$17527,$A128,Data!$C$8:$C$17527,"&lt;&gt;"))</f>
        <v/>
      </c>
    </row>
    <row r="129">
      <c r="A129" s="18">
        <f>IF(A128="","",IF(A128-$A$5&gt;=365,"",A128+1))</f>
        <v/>
      </c>
      <c r="B129" s="19">
        <f>IF(COUNTIFS(Data!$E$8:$E$17527,$A129)=0,"",SUMIFS(Data!$C$8:$C$17527,Data!$E$8:$E$17527,$A129))</f>
        <v/>
      </c>
      <c r="C129" s="20">
        <f>IF(COUNTIFS(Data!$E$8:$E$17527,$A129)=0,"",SUMPRODUCT(MAX((Data!$E$8:$E$17527=$A129)*Data!$C$8:$C$17527)))</f>
        <v/>
      </c>
      <c r="D129" s="16">
        <f>IF($A129="","",COUNTIFS(Data!$E$8:$E$17527,$A129,Data!$C$8:$C$17527,"&lt;&gt;"))</f>
        <v/>
      </c>
    </row>
    <row r="130">
      <c r="A130" s="18">
        <f>IF(A129="","",IF(A129-$A$5&gt;=365,"",A129+1))</f>
        <v/>
      </c>
      <c r="B130" s="19">
        <f>IF(COUNTIFS(Data!$E$8:$E$17527,$A130)=0,"",SUMIFS(Data!$C$8:$C$17527,Data!$E$8:$E$17527,$A130))</f>
        <v/>
      </c>
      <c r="C130" s="20">
        <f>IF(COUNTIFS(Data!$E$8:$E$17527,$A130)=0,"",SUMPRODUCT(MAX((Data!$E$8:$E$17527=$A130)*Data!$C$8:$C$17527)))</f>
        <v/>
      </c>
      <c r="D130" s="16">
        <f>IF($A130="","",COUNTIFS(Data!$E$8:$E$17527,$A130,Data!$C$8:$C$17527,"&lt;&gt;"))</f>
        <v/>
      </c>
    </row>
    <row r="131">
      <c r="A131" s="18">
        <f>IF(A130="","",IF(A130-$A$5&gt;=365,"",A130+1))</f>
        <v/>
      </c>
      <c r="B131" s="19">
        <f>IF(COUNTIFS(Data!$E$8:$E$17527,$A131)=0,"",SUMIFS(Data!$C$8:$C$17527,Data!$E$8:$E$17527,$A131))</f>
        <v/>
      </c>
      <c r="C131" s="20">
        <f>IF(COUNTIFS(Data!$E$8:$E$17527,$A131)=0,"",SUMPRODUCT(MAX((Data!$E$8:$E$17527=$A131)*Data!$C$8:$C$17527)))</f>
        <v/>
      </c>
      <c r="D131" s="16">
        <f>IF($A131="","",COUNTIFS(Data!$E$8:$E$17527,$A131,Data!$C$8:$C$17527,"&lt;&gt;"))</f>
        <v/>
      </c>
    </row>
    <row r="132">
      <c r="A132" s="18">
        <f>IF(A131="","",IF(A131-$A$5&gt;=365,"",A131+1))</f>
        <v/>
      </c>
      <c r="B132" s="19">
        <f>IF(COUNTIFS(Data!$E$8:$E$17527,$A132)=0,"",SUMIFS(Data!$C$8:$C$17527,Data!$E$8:$E$17527,$A132))</f>
        <v/>
      </c>
      <c r="C132" s="20">
        <f>IF(COUNTIFS(Data!$E$8:$E$17527,$A132)=0,"",SUMPRODUCT(MAX((Data!$E$8:$E$17527=$A132)*Data!$C$8:$C$17527)))</f>
        <v/>
      </c>
      <c r="D132" s="16">
        <f>IF($A132="","",COUNTIFS(Data!$E$8:$E$17527,$A132,Data!$C$8:$C$17527,"&lt;&gt;"))</f>
        <v/>
      </c>
    </row>
    <row r="133">
      <c r="A133" s="18">
        <f>IF(A132="","",IF(A132-$A$5&gt;=365,"",A132+1))</f>
        <v/>
      </c>
      <c r="B133" s="19">
        <f>IF(COUNTIFS(Data!$E$8:$E$17527,$A133)=0,"",SUMIFS(Data!$C$8:$C$17527,Data!$E$8:$E$17527,$A133))</f>
        <v/>
      </c>
      <c r="C133" s="20">
        <f>IF(COUNTIFS(Data!$E$8:$E$17527,$A133)=0,"",SUMPRODUCT(MAX((Data!$E$8:$E$17527=$A133)*Data!$C$8:$C$17527)))</f>
        <v/>
      </c>
      <c r="D133" s="16">
        <f>IF($A133="","",COUNTIFS(Data!$E$8:$E$17527,$A133,Data!$C$8:$C$17527,"&lt;&gt;"))</f>
        <v/>
      </c>
    </row>
    <row r="134">
      <c r="A134" s="18">
        <f>IF(A133="","",IF(A133-$A$5&gt;=365,"",A133+1))</f>
        <v/>
      </c>
      <c r="B134" s="19">
        <f>IF(COUNTIFS(Data!$E$8:$E$17527,$A134)=0,"",SUMIFS(Data!$C$8:$C$17527,Data!$E$8:$E$17527,$A134))</f>
        <v/>
      </c>
      <c r="C134" s="20">
        <f>IF(COUNTIFS(Data!$E$8:$E$17527,$A134)=0,"",SUMPRODUCT(MAX((Data!$E$8:$E$17527=$A134)*Data!$C$8:$C$17527)))</f>
        <v/>
      </c>
      <c r="D134" s="16">
        <f>IF($A134="","",COUNTIFS(Data!$E$8:$E$17527,$A134,Data!$C$8:$C$17527,"&lt;&gt;"))</f>
        <v/>
      </c>
    </row>
    <row r="135">
      <c r="A135" s="18">
        <f>IF(A134="","",IF(A134-$A$5&gt;=365,"",A134+1))</f>
        <v/>
      </c>
      <c r="B135" s="19">
        <f>IF(COUNTIFS(Data!$E$8:$E$17527,$A135)=0,"",SUMIFS(Data!$C$8:$C$17527,Data!$E$8:$E$17527,$A135))</f>
        <v/>
      </c>
      <c r="C135" s="20">
        <f>IF(COUNTIFS(Data!$E$8:$E$17527,$A135)=0,"",SUMPRODUCT(MAX((Data!$E$8:$E$17527=$A135)*Data!$C$8:$C$17527)))</f>
        <v/>
      </c>
      <c r="D135" s="16">
        <f>IF($A135="","",COUNTIFS(Data!$E$8:$E$17527,$A135,Data!$C$8:$C$17527,"&lt;&gt;"))</f>
        <v/>
      </c>
    </row>
    <row r="136">
      <c r="A136" s="18">
        <f>IF(A135="","",IF(A135-$A$5&gt;=365,"",A135+1))</f>
        <v/>
      </c>
      <c r="B136" s="19">
        <f>IF(COUNTIFS(Data!$E$8:$E$17527,$A136)=0,"",SUMIFS(Data!$C$8:$C$17527,Data!$E$8:$E$17527,$A136))</f>
        <v/>
      </c>
      <c r="C136" s="20">
        <f>IF(COUNTIFS(Data!$E$8:$E$17527,$A136)=0,"",SUMPRODUCT(MAX((Data!$E$8:$E$17527=$A136)*Data!$C$8:$C$17527)))</f>
        <v/>
      </c>
      <c r="D136" s="16">
        <f>IF($A136="","",COUNTIFS(Data!$E$8:$E$17527,$A136,Data!$C$8:$C$17527,"&lt;&gt;"))</f>
        <v/>
      </c>
    </row>
    <row r="137">
      <c r="A137" s="18">
        <f>IF(A136="","",IF(A136-$A$5&gt;=365,"",A136+1))</f>
        <v/>
      </c>
      <c r="B137" s="19">
        <f>IF(COUNTIFS(Data!$E$8:$E$17527,$A137)=0,"",SUMIFS(Data!$C$8:$C$17527,Data!$E$8:$E$17527,$A137))</f>
        <v/>
      </c>
      <c r="C137" s="20">
        <f>IF(COUNTIFS(Data!$E$8:$E$17527,$A137)=0,"",SUMPRODUCT(MAX((Data!$E$8:$E$17527=$A137)*Data!$C$8:$C$17527)))</f>
        <v/>
      </c>
      <c r="D137" s="16">
        <f>IF($A137="","",COUNTIFS(Data!$E$8:$E$17527,$A137,Data!$C$8:$C$17527,"&lt;&gt;"))</f>
        <v/>
      </c>
    </row>
    <row r="138">
      <c r="A138" s="18">
        <f>IF(A137="","",IF(A137-$A$5&gt;=365,"",A137+1))</f>
        <v/>
      </c>
      <c r="B138" s="19">
        <f>IF(COUNTIFS(Data!$E$8:$E$17527,$A138)=0,"",SUMIFS(Data!$C$8:$C$17527,Data!$E$8:$E$17527,$A138))</f>
        <v/>
      </c>
      <c r="C138" s="20">
        <f>IF(COUNTIFS(Data!$E$8:$E$17527,$A138)=0,"",SUMPRODUCT(MAX((Data!$E$8:$E$17527=$A138)*Data!$C$8:$C$17527)))</f>
        <v/>
      </c>
      <c r="D138" s="16">
        <f>IF($A138="","",COUNTIFS(Data!$E$8:$E$17527,$A138,Data!$C$8:$C$17527,"&lt;&gt;"))</f>
        <v/>
      </c>
    </row>
    <row r="139">
      <c r="A139" s="18">
        <f>IF(A138="","",IF(A138-$A$5&gt;=365,"",A138+1))</f>
        <v/>
      </c>
      <c r="B139" s="19">
        <f>IF(COUNTIFS(Data!$E$8:$E$17527,$A139)=0,"",SUMIFS(Data!$C$8:$C$17527,Data!$E$8:$E$17527,$A139))</f>
        <v/>
      </c>
      <c r="C139" s="20">
        <f>IF(COUNTIFS(Data!$E$8:$E$17527,$A139)=0,"",SUMPRODUCT(MAX((Data!$E$8:$E$17527=$A139)*Data!$C$8:$C$17527)))</f>
        <v/>
      </c>
      <c r="D139" s="16">
        <f>IF($A139="","",COUNTIFS(Data!$E$8:$E$17527,$A139,Data!$C$8:$C$17527,"&lt;&gt;"))</f>
        <v/>
      </c>
    </row>
    <row r="140">
      <c r="A140" s="18">
        <f>IF(A139="","",IF(A139-$A$5&gt;=365,"",A139+1))</f>
        <v/>
      </c>
      <c r="B140" s="19">
        <f>IF(COUNTIFS(Data!$E$8:$E$17527,$A140)=0,"",SUMIFS(Data!$C$8:$C$17527,Data!$E$8:$E$17527,$A140))</f>
        <v/>
      </c>
      <c r="C140" s="20">
        <f>IF(COUNTIFS(Data!$E$8:$E$17527,$A140)=0,"",SUMPRODUCT(MAX((Data!$E$8:$E$17527=$A140)*Data!$C$8:$C$17527)))</f>
        <v/>
      </c>
      <c r="D140" s="16">
        <f>IF($A140="","",COUNTIFS(Data!$E$8:$E$17527,$A140,Data!$C$8:$C$17527,"&lt;&gt;"))</f>
        <v/>
      </c>
    </row>
    <row r="141">
      <c r="A141" s="18">
        <f>IF(A140="","",IF(A140-$A$5&gt;=365,"",A140+1))</f>
        <v/>
      </c>
      <c r="B141" s="19">
        <f>IF(COUNTIFS(Data!$E$8:$E$17527,$A141)=0,"",SUMIFS(Data!$C$8:$C$17527,Data!$E$8:$E$17527,$A141))</f>
        <v/>
      </c>
      <c r="C141" s="20">
        <f>IF(COUNTIFS(Data!$E$8:$E$17527,$A141)=0,"",SUMPRODUCT(MAX((Data!$E$8:$E$17527=$A141)*Data!$C$8:$C$17527)))</f>
        <v/>
      </c>
      <c r="D141" s="16">
        <f>IF($A141="","",COUNTIFS(Data!$E$8:$E$17527,$A141,Data!$C$8:$C$17527,"&lt;&gt;"))</f>
        <v/>
      </c>
    </row>
    <row r="142">
      <c r="A142" s="18">
        <f>IF(A141="","",IF(A141-$A$5&gt;=365,"",A141+1))</f>
        <v/>
      </c>
      <c r="B142" s="19">
        <f>IF(COUNTIFS(Data!$E$8:$E$17527,$A142)=0,"",SUMIFS(Data!$C$8:$C$17527,Data!$E$8:$E$17527,$A142))</f>
        <v/>
      </c>
      <c r="C142" s="20">
        <f>IF(COUNTIFS(Data!$E$8:$E$17527,$A142)=0,"",SUMPRODUCT(MAX((Data!$E$8:$E$17527=$A142)*Data!$C$8:$C$17527)))</f>
        <v/>
      </c>
      <c r="D142" s="16">
        <f>IF($A142="","",COUNTIFS(Data!$E$8:$E$17527,$A142,Data!$C$8:$C$17527,"&lt;&gt;"))</f>
        <v/>
      </c>
    </row>
    <row r="143">
      <c r="A143" s="18">
        <f>IF(A142="","",IF(A142-$A$5&gt;=365,"",A142+1))</f>
        <v/>
      </c>
      <c r="B143" s="19">
        <f>IF(COUNTIFS(Data!$E$8:$E$17527,$A143)=0,"",SUMIFS(Data!$C$8:$C$17527,Data!$E$8:$E$17527,$A143))</f>
        <v/>
      </c>
      <c r="C143" s="20">
        <f>IF(COUNTIFS(Data!$E$8:$E$17527,$A143)=0,"",SUMPRODUCT(MAX((Data!$E$8:$E$17527=$A143)*Data!$C$8:$C$17527)))</f>
        <v/>
      </c>
      <c r="D143" s="16">
        <f>IF($A143="","",COUNTIFS(Data!$E$8:$E$17527,$A143,Data!$C$8:$C$17527,"&lt;&gt;"))</f>
        <v/>
      </c>
    </row>
    <row r="144">
      <c r="A144" s="18">
        <f>IF(A143="","",IF(A143-$A$5&gt;=365,"",A143+1))</f>
        <v/>
      </c>
      <c r="B144" s="19">
        <f>IF(COUNTIFS(Data!$E$8:$E$17527,$A144)=0,"",SUMIFS(Data!$C$8:$C$17527,Data!$E$8:$E$17527,$A144))</f>
        <v/>
      </c>
      <c r="C144" s="20">
        <f>IF(COUNTIFS(Data!$E$8:$E$17527,$A144)=0,"",SUMPRODUCT(MAX((Data!$E$8:$E$17527=$A144)*Data!$C$8:$C$17527)))</f>
        <v/>
      </c>
      <c r="D144" s="16">
        <f>IF($A144="","",COUNTIFS(Data!$E$8:$E$17527,$A144,Data!$C$8:$C$17527,"&lt;&gt;"))</f>
        <v/>
      </c>
    </row>
    <row r="145">
      <c r="A145" s="18">
        <f>IF(A144="","",IF(A144-$A$5&gt;=365,"",A144+1))</f>
        <v/>
      </c>
      <c r="B145" s="19">
        <f>IF(COUNTIFS(Data!$E$8:$E$17527,$A145)=0,"",SUMIFS(Data!$C$8:$C$17527,Data!$E$8:$E$17527,$A145))</f>
        <v/>
      </c>
      <c r="C145" s="20">
        <f>IF(COUNTIFS(Data!$E$8:$E$17527,$A145)=0,"",SUMPRODUCT(MAX((Data!$E$8:$E$17527=$A145)*Data!$C$8:$C$17527)))</f>
        <v/>
      </c>
      <c r="D145" s="16">
        <f>IF($A145="","",COUNTIFS(Data!$E$8:$E$17527,$A145,Data!$C$8:$C$17527,"&lt;&gt;"))</f>
        <v/>
      </c>
    </row>
    <row r="146">
      <c r="A146" s="18">
        <f>IF(A145="","",IF(A145-$A$5&gt;=365,"",A145+1))</f>
        <v/>
      </c>
      <c r="B146" s="19">
        <f>IF(COUNTIFS(Data!$E$8:$E$17527,$A146)=0,"",SUMIFS(Data!$C$8:$C$17527,Data!$E$8:$E$17527,$A146))</f>
        <v/>
      </c>
      <c r="C146" s="20">
        <f>IF(COUNTIFS(Data!$E$8:$E$17527,$A146)=0,"",SUMPRODUCT(MAX((Data!$E$8:$E$17527=$A146)*Data!$C$8:$C$17527)))</f>
        <v/>
      </c>
      <c r="D146" s="16">
        <f>IF($A146="","",COUNTIFS(Data!$E$8:$E$17527,$A146,Data!$C$8:$C$17527,"&lt;&gt;"))</f>
        <v/>
      </c>
    </row>
    <row r="147">
      <c r="A147" s="18">
        <f>IF(A146="","",IF(A146-$A$5&gt;=365,"",A146+1))</f>
        <v/>
      </c>
      <c r="B147" s="19">
        <f>IF(COUNTIFS(Data!$E$8:$E$17527,$A147)=0,"",SUMIFS(Data!$C$8:$C$17527,Data!$E$8:$E$17527,$A147))</f>
        <v/>
      </c>
      <c r="C147" s="20">
        <f>IF(COUNTIFS(Data!$E$8:$E$17527,$A147)=0,"",SUMPRODUCT(MAX((Data!$E$8:$E$17527=$A147)*Data!$C$8:$C$17527)))</f>
        <v/>
      </c>
      <c r="D147" s="16">
        <f>IF($A147="","",COUNTIFS(Data!$E$8:$E$17527,$A147,Data!$C$8:$C$17527,"&lt;&gt;"))</f>
        <v/>
      </c>
    </row>
    <row r="148">
      <c r="A148" s="18">
        <f>IF(A147="","",IF(A147-$A$5&gt;=365,"",A147+1))</f>
        <v/>
      </c>
      <c r="B148" s="19">
        <f>IF(COUNTIFS(Data!$E$8:$E$17527,$A148)=0,"",SUMIFS(Data!$C$8:$C$17527,Data!$E$8:$E$17527,$A148))</f>
        <v/>
      </c>
      <c r="C148" s="20">
        <f>IF(COUNTIFS(Data!$E$8:$E$17527,$A148)=0,"",SUMPRODUCT(MAX((Data!$E$8:$E$17527=$A148)*Data!$C$8:$C$17527)))</f>
        <v/>
      </c>
      <c r="D148" s="16">
        <f>IF($A148="","",COUNTIFS(Data!$E$8:$E$17527,$A148,Data!$C$8:$C$17527,"&lt;&gt;"))</f>
        <v/>
      </c>
    </row>
    <row r="149">
      <c r="A149" s="18">
        <f>IF(A148="","",IF(A148-$A$5&gt;=365,"",A148+1))</f>
        <v/>
      </c>
      <c r="B149" s="19">
        <f>IF(COUNTIFS(Data!$E$8:$E$17527,$A149)=0,"",SUMIFS(Data!$C$8:$C$17527,Data!$E$8:$E$17527,$A149))</f>
        <v/>
      </c>
      <c r="C149" s="20">
        <f>IF(COUNTIFS(Data!$E$8:$E$17527,$A149)=0,"",SUMPRODUCT(MAX((Data!$E$8:$E$17527=$A149)*Data!$C$8:$C$17527)))</f>
        <v/>
      </c>
      <c r="D149" s="16">
        <f>IF($A149="","",COUNTIFS(Data!$E$8:$E$17527,$A149,Data!$C$8:$C$17527,"&lt;&gt;"))</f>
        <v/>
      </c>
    </row>
    <row r="150">
      <c r="A150" s="18">
        <f>IF(A149="","",IF(A149-$A$5&gt;=365,"",A149+1))</f>
        <v/>
      </c>
      <c r="B150" s="19">
        <f>IF(COUNTIFS(Data!$E$8:$E$17527,$A150)=0,"",SUMIFS(Data!$C$8:$C$17527,Data!$E$8:$E$17527,$A150))</f>
        <v/>
      </c>
      <c r="C150" s="20">
        <f>IF(COUNTIFS(Data!$E$8:$E$17527,$A150)=0,"",SUMPRODUCT(MAX((Data!$E$8:$E$17527=$A150)*Data!$C$8:$C$17527)))</f>
        <v/>
      </c>
      <c r="D150" s="16">
        <f>IF($A150="","",COUNTIFS(Data!$E$8:$E$17527,$A150,Data!$C$8:$C$17527,"&lt;&gt;"))</f>
        <v/>
      </c>
    </row>
    <row r="151">
      <c r="A151" s="18">
        <f>IF(A150="","",IF(A150-$A$5&gt;=365,"",A150+1))</f>
        <v/>
      </c>
      <c r="B151" s="19">
        <f>IF(COUNTIFS(Data!$E$8:$E$17527,$A151)=0,"",SUMIFS(Data!$C$8:$C$17527,Data!$E$8:$E$17527,$A151))</f>
        <v/>
      </c>
      <c r="C151" s="20">
        <f>IF(COUNTIFS(Data!$E$8:$E$17527,$A151)=0,"",SUMPRODUCT(MAX((Data!$E$8:$E$17527=$A151)*Data!$C$8:$C$17527)))</f>
        <v/>
      </c>
      <c r="D151" s="16">
        <f>IF($A151="","",COUNTIFS(Data!$E$8:$E$17527,$A151,Data!$C$8:$C$17527,"&lt;&gt;"))</f>
        <v/>
      </c>
    </row>
    <row r="152">
      <c r="A152" s="18">
        <f>IF(A151="","",IF(A151-$A$5&gt;=365,"",A151+1))</f>
        <v/>
      </c>
      <c r="B152" s="19">
        <f>IF(COUNTIFS(Data!$E$8:$E$17527,$A152)=0,"",SUMIFS(Data!$C$8:$C$17527,Data!$E$8:$E$17527,$A152))</f>
        <v/>
      </c>
      <c r="C152" s="20">
        <f>IF(COUNTIFS(Data!$E$8:$E$17527,$A152)=0,"",SUMPRODUCT(MAX((Data!$E$8:$E$17527=$A152)*Data!$C$8:$C$17527)))</f>
        <v/>
      </c>
      <c r="D152" s="16">
        <f>IF($A152="","",COUNTIFS(Data!$E$8:$E$17527,$A152,Data!$C$8:$C$17527,"&lt;&gt;"))</f>
        <v/>
      </c>
    </row>
    <row r="153">
      <c r="A153" s="18">
        <f>IF(A152="","",IF(A152-$A$5&gt;=365,"",A152+1))</f>
        <v/>
      </c>
      <c r="B153" s="19">
        <f>IF(COUNTIFS(Data!$E$8:$E$17527,$A153)=0,"",SUMIFS(Data!$C$8:$C$17527,Data!$E$8:$E$17527,$A153))</f>
        <v/>
      </c>
      <c r="C153" s="20">
        <f>IF(COUNTIFS(Data!$E$8:$E$17527,$A153)=0,"",SUMPRODUCT(MAX((Data!$E$8:$E$17527=$A153)*Data!$C$8:$C$17527)))</f>
        <v/>
      </c>
      <c r="D153" s="16">
        <f>IF($A153="","",COUNTIFS(Data!$E$8:$E$17527,$A153,Data!$C$8:$C$17527,"&lt;&gt;"))</f>
        <v/>
      </c>
    </row>
    <row r="154">
      <c r="A154" s="18">
        <f>IF(A153="","",IF(A153-$A$5&gt;=365,"",A153+1))</f>
        <v/>
      </c>
      <c r="B154" s="19">
        <f>IF(COUNTIFS(Data!$E$8:$E$17527,$A154)=0,"",SUMIFS(Data!$C$8:$C$17527,Data!$E$8:$E$17527,$A154))</f>
        <v/>
      </c>
      <c r="C154" s="20">
        <f>IF(COUNTIFS(Data!$E$8:$E$17527,$A154)=0,"",SUMPRODUCT(MAX((Data!$E$8:$E$17527=$A154)*Data!$C$8:$C$17527)))</f>
        <v/>
      </c>
      <c r="D154" s="16">
        <f>IF($A154="","",COUNTIFS(Data!$E$8:$E$17527,$A154,Data!$C$8:$C$17527,"&lt;&gt;"))</f>
        <v/>
      </c>
    </row>
    <row r="155">
      <c r="A155" s="18">
        <f>IF(A154="","",IF(A154-$A$5&gt;=365,"",A154+1))</f>
        <v/>
      </c>
      <c r="B155" s="19">
        <f>IF(COUNTIFS(Data!$E$8:$E$17527,$A155)=0,"",SUMIFS(Data!$C$8:$C$17527,Data!$E$8:$E$17527,$A155))</f>
        <v/>
      </c>
      <c r="C155" s="20">
        <f>IF(COUNTIFS(Data!$E$8:$E$17527,$A155)=0,"",SUMPRODUCT(MAX((Data!$E$8:$E$17527=$A155)*Data!$C$8:$C$17527)))</f>
        <v/>
      </c>
      <c r="D155" s="16">
        <f>IF($A155="","",COUNTIFS(Data!$E$8:$E$17527,$A155,Data!$C$8:$C$17527,"&lt;&gt;"))</f>
        <v/>
      </c>
    </row>
    <row r="156">
      <c r="A156" s="18">
        <f>IF(A155="","",IF(A155-$A$5&gt;=365,"",A155+1))</f>
        <v/>
      </c>
      <c r="B156" s="19">
        <f>IF(COUNTIFS(Data!$E$8:$E$17527,$A156)=0,"",SUMIFS(Data!$C$8:$C$17527,Data!$E$8:$E$17527,$A156))</f>
        <v/>
      </c>
      <c r="C156" s="20">
        <f>IF(COUNTIFS(Data!$E$8:$E$17527,$A156)=0,"",SUMPRODUCT(MAX((Data!$E$8:$E$17527=$A156)*Data!$C$8:$C$17527)))</f>
        <v/>
      </c>
      <c r="D156" s="16">
        <f>IF($A156="","",COUNTIFS(Data!$E$8:$E$17527,$A156,Data!$C$8:$C$17527,"&lt;&gt;"))</f>
        <v/>
      </c>
    </row>
    <row r="157">
      <c r="A157" s="18">
        <f>IF(A156="","",IF(A156-$A$5&gt;=365,"",A156+1))</f>
        <v/>
      </c>
      <c r="B157" s="19">
        <f>IF(COUNTIFS(Data!$E$8:$E$17527,$A157)=0,"",SUMIFS(Data!$C$8:$C$17527,Data!$E$8:$E$17527,$A157))</f>
        <v/>
      </c>
      <c r="C157" s="20">
        <f>IF(COUNTIFS(Data!$E$8:$E$17527,$A157)=0,"",SUMPRODUCT(MAX((Data!$E$8:$E$17527=$A157)*Data!$C$8:$C$17527)))</f>
        <v/>
      </c>
      <c r="D157" s="16">
        <f>IF($A157="","",COUNTIFS(Data!$E$8:$E$17527,$A157,Data!$C$8:$C$17527,"&lt;&gt;"))</f>
        <v/>
      </c>
    </row>
    <row r="158">
      <c r="A158" s="18">
        <f>IF(A157="","",IF(A157-$A$5&gt;=365,"",A157+1))</f>
        <v/>
      </c>
      <c r="B158" s="19">
        <f>IF(COUNTIFS(Data!$E$8:$E$17527,$A158)=0,"",SUMIFS(Data!$C$8:$C$17527,Data!$E$8:$E$17527,$A158))</f>
        <v/>
      </c>
      <c r="C158" s="20">
        <f>IF(COUNTIFS(Data!$E$8:$E$17527,$A158)=0,"",SUMPRODUCT(MAX((Data!$E$8:$E$17527=$A158)*Data!$C$8:$C$17527)))</f>
        <v/>
      </c>
      <c r="D158" s="16">
        <f>IF($A158="","",COUNTIFS(Data!$E$8:$E$17527,$A158,Data!$C$8:$C$17527,"&lt;&gt;"))</f>
        <v/>
      </c>
    </row>
    <row r="159">
      <c r="A159" s="18">
        <f>IF(A158="","",IF(A158-$A$5&gt;=365,"",A158+1))</f>
        <v/>
      </c>
      <c r="B159" s="19">
        <f>IF(COUNTIFS(Data!$E$8:$E$17527,$A159)=0,"",SUMIFS(Data!$C$8:$C$17527,Data!$E$8:$E$17527,$A159))</f>
        <v/>
      </c>
      <c r="C159" s="20">
        <f>IF(COUNTIFS(Data!$E$8:$E$17527,$A159)=0,"",SUMPRODUCT(MAX((Data!$E$8:$E$17527=$A159)*Data!$C$8:$C$17527)))</f>
        <v/>
      </c>
      <c r="D159" s="16">
        <f>IF($A159="","",COUNTIFS(Data!$E$8:$E$17527,$A159,Data!$C$8:$C$17527,"&lt;&gt;"))</f>
        <v/>
      </c>
    </row>
    <row r="160">
      <c r="A160" s="18">
        <f>IF(A159="","",IF(A159-$A$5&gt;=365,"",A159+1))</f>
        <v/>
      </c>
      <c r="B160" s="19">
        <f>IF(COUNTIFS(Data!$E$8:$E$17527,$A160)=0,"",SUMIFS(Data!$C$8:$C$17527,Data!$E$8:$E$17527,$A160))</f>
        <v/>
      </c>
      <c r="C160" s="20">
        <f>IF(COUNTIFS(Data!$E$8:$E$17527,$A160)=0,"",SUMPRODUCT(MAX((Data!$E$8:$E$17527=$A160)*Data!$C$8:$C$17527)))</f>
        <v/>
      </c>
      <c r="D160" s="16">
        <f>IF($A160="","",COUNTIFS(Data!$E$8:$E$17527,$A160,Data!$C$8:$C$17527,"&lt;&gt;"))</f>
        <v/>
      </c>
    </row>
    <row r="161">
      <c r="A161" s="18">
        <f>IF(A160="","",IF(A160-$A$5&gt;=365,"",A160+1))</f>
        <v/>
      </c>
      <c r="B161" s="19">
        <f>IF(COUNTIFS(Data!$E$8:$E$17527,$A161)=0,"",SUMIFS(Data!$C$8:$C$17527,Data!$E$8:$E$17527,$A161))</f>
        <v/>
      </c>
      <c r="C161" s="20">
        <f>IF(COUNTIFS(Data!$E$8:$E$17527,$A161)=0,"",SUMPRODUCT(MAX((Data!$E$8:$E$17527=$A161)*Data!$C$8:$C$17527)))</f>
        <v/>
      </c>
      <c r="D161" s="16">
        <f>IF($A161="","",COUNTIFS(Data!$E$8:$E$17527,$A161,Data!$C$8:$C$17527,"&lt;&gt;"))</f>
        <v/>
      </c>
    </row>
    <row r="162">
      <c r="A162" s="18">
        <f>IF(A161="","",IF(A161-$A$5&gt;=365,"",A161+1))</f>
        <v/>
      </c>
      <c r="B162" s="19">
        <f>IF(COUNTIFS(Data!$E$8:$E$17527,$A162)=0,"",SUMIFS(Data!$C$8:$C$17527,Data!$E$8:$E$17527,$A162))</f>
        <v/>
      </c>
      <c r="C162" s="20">
        <f>IF(COUNTIFS(Data!$E$8:$E$17527,$A162)=0,"",SUMPRODUCT(MAX((Data!$E$8:$E$17527=$A162)*Data!$C$8:$C$17527)))</f>
        <v/>
      </c>
      <c r="D162" s="16">
        <f>IF($A162="","",COUNTIFS(Data!$E$8:$E$17527,$A162,Data!$C$8:$C$17527,"&lt;&gt;"))</f>
        <v/>
      </c>
    </row>
    <row r="163">
      <c r="A163" s="18">
        <f>IF(A162="","",IF(A162-$A$5&gt;=365,"",A162+1))</f>
        <v/>
      </c>
      <c r="B163" s="19">
        <f>IF(COUNTIFS(Data!$E$8:$E$17527,$A163)=0,"",SUMIFS(Data!$C$8:$C$17527,Data!$E$8:$E$17527,$A163))</f>
        <v/>
      </c>
      <c r="C163" s="20">
        <f>IF(COUNTIFS(Data!$E$8:$E$17527,$A163)=0,"",SUMPRODUCT(MAX((Data!$E$8:$E$17527=$A163)*Data!$C$8:$C$17527)))</f>
        <v/>
      </c>
      <c r="D163" s="16">
        <f>IF($A163="","",COUNTIFS(Data!$E$8:$E$17527,$A163,Data!$C$8:$C$17527,"&lt;&gt;"))</f>
        <v/>
      </c>
    </row>
    <row r="164">
      <c r="A164" s="18">
        <f>IF(A163="","",IF(A163-$A$5&gt;=365,"",A163+1))</f>
        <v/>
      </c>
      <c r="B164" s="19">
        <f>IF(COUNTIFS(Data!$E$8:$E$17527,$A164)=0,"",SUMIFS(Data!$C$8:$C$17527,Data!$E$8:$E$17527,$A164))</f>
        <v/>
      </c>
      <c r="C164" s="20">
        <f>IF(COUNTIFS(Data!$E$8:$E$17527,$A164)=0,"",SUMPRODUCT(MAX((Data!$E$8:$E$17527=$A164)*Data!$C$8:$C$17527)))</f>
        <v/>
      </c>
      <c r="D164" s="16">
        <f>IF($A164="","",COUNTIFS(Data!$E$8:$E$17527,$A164,Data!$C$8:$C$17527,"&lt;&gt;"))</f>
        <v/>
      </c>
    </row>
    <row r="165">
      <c r="A165" s="18">
        <f>IF(A164="","",IF(A164-$A$5&gt;=365,"",A164+1))</f>
        <v/>
      </c>
      <c r="B165" s="19">
        <f>IF(COUNTIFS(Data!$E$8:$E$17527,$A165)=0,"",SUMIFS(Data!$C$8:$C$17527,Data!$E$8:$E$17527,$A165))</f>
        <v/>
      </c>
      <c r="C165" s="20">
        <f>IF(COUNTIFS(Data!$E$8:$E$17527,$A165)=0,"",SUMPRODUCT(MAX((Data!$E$8:$E$17527=$A165)*Data!$C$8:$C$17527)))</f>
        <v/>
      </c>
      <c r="D165" s="16">
        <f>IF($A165="","",COUNTIFS(Data!$E$8:$E$17527,$A165,Data!$C$8:$C$17527,"&lt;&gt;"))</f>
        <v/>
      </c>
    </row>
    <row r="166">
      <c r="A166" s="18">
        <f>IF(A165="","",IF(A165-$A$5&gt;=365,"",A165+1))</f>
        <v/>
      </c>
      <c r="B166" s="19">
        <f>IF(COUNTIFS(Data!$E$8:$E$17527,$A166)=0,"",SUMIFS(Data!$C$8:$C$17527,Data!$E$8:$E$17527,$A166))</f>
        <v/>
      </c>
      <c r="C166" s="20">
        <f>IF(COUNTIFS(Data!$E$8:$E$17527,$A166)=0,"",SUMPRODUCT(MAX((Data!$E$8:$E$17527=$A166)*Data!$C$8:$C$17527)))</f>
        <v/>
      </c>
      <c r="D166" s="16">
        <f>IF($A166="","",COUNTIFS(Data!$E$8:$E$17527,$A166,Data!$C$8:$C$17527,"&lt;&gt;"))</f>
        <v/>
      </c>
    </row>
    <row r="167">
      <c r="A167" s="18">
        <f>IF(A166="","",IF(A166-$A$5&gt;=365,"",A166+1))</f>
        <v/>
      </c>
      <c r="B167" s="19">
        <f>IF(COUNTIFS(Data!$E$8:$E$17527,$A167)=0,"",SUMIFS(Data!$C$8:$C$17527,Data!$E$8:$E$17527,$A167))</f>
        <v/>
      </c>
      <c r="C167" s="20">
        <f>IF(COUNTIFS(Data!$E$8:$E$17527,$A167)=0,"",SUMPRODUCT(MAX((Data!$E$8:$E$17527=$A167)*Data!$C$8:$C$17527)))</f>
        <v/>
      </c>
      <c r="D167" s="16">
        <f>IF($A167="","",COUNTIFS(Data!$E$8:$E$17527,$A167,Data!$C$8:$C$17527,"&lt;&gt;"))</f>
        <v/>
      </c>
    </row>
    <row r="168">
      <c r="A168" s="18">
        <f>IF(A167="","",IF(A167-$A$5&gt;=365,"",A167+1))</f>
        <v/>
      </c>
      <c r="B168" s="19">
        <f>IF(COUNTIFS(Data!$E$8:$E$17527,$A168)=0,"",SUMIFS(Data!$C$8:$C$17527,Data!$E$8:$E$17527,$A168))</f>
        <v/>
      </c>
      <c r="C168" s="20">
        <f>IF(COUNTIFS(Data!$E$8:$E$17527,$A168)=0,"",SUMPRODUCT(MAX((Data!$E$8:$E$17527=$A168)*Data!$C$8:$C$17527)))</f>
        <v/>
      </c>
      <c r="D168" s="16">
        <f>IF($A168="","",COUNTIFS(Data!$E$8:$E$17527,$A168,Data!$C$8:$C$17527,"&lt;&gt;"))</f>
        <v/>
      </c>
    </row>
    <row r="169">
      <c r="A169" s="18">
        <f>IF(A168="","",IF(A168-$A$5&gt;=365,"",A168+1))</f>
        <v/>
      </c>
      <c r="B169" s="19">
        <f>IF(COUNTIFS(Data!$E$8:$E$17527,$A169)=0,"",SUMIFS(Data!$C$8:$C$17527,Data!$E$8:$E$17527,$A169))</f>
        <v/>
      </c>
      <c r="C169" s="20">
        <f>IF(COUNTIFS(Data!$E$8:$E$17527,$A169)=0,"",SUMPRODUCT(MAX((Data!$E$8:$E$17527=$A169)*Data!$C$8:$C$17527)))</f>
        <v/>
      </c>
      <c r="D169" s="16">
        <f>IF($A169="","",COUNTIFS(Data!$E$8:$E$17527,$A169,Data!$C$8:$C$17527,"&lt;&gt;"))</f>
        <v/>
      </c>
    </row>
    <row r="170">
      <c r="A170" s="18">
        <f>IF(A169="","",IF(A169-$A$5&gt;=365,"",A169+1))</f>
        <v/>
      </c>
      <c r="B170" s="19">
        <f>IF(COUNTIFS(Data!$E$8:$E$17527,$A170)=0,"",SUMIFS(Data!$C$8:$C$17527,Data!$E$8:$E$17527,$A170))</f>
        <v/>
      </c>
      <c r="C170" s="20">
        <f>IF(COUNTIFS(Data!$E$8:$E$17527,$A170)=0,"",SUMPRODUCT(MAX((Data!$E$8:$E$17527=$A170)*Data!$C$8:$C$17527)))</f>
        <v/>
      </c>
      <c r="D170" s="16">
        <f>IF($A170="","",COUNTIFS(Data!$E$8:$E$17527,$A170,Data!$C$8:$C$17527,"&lt;&gt;"))</f>
        <v/>
      </c>
    </row>
    <row r="171">
      <c r="A171" s="18">
        <f>IF(A170="","",IF(A170-$A$5&gt;=365,"",A170+1))</f>
        <v/>
      </c>
      <c r="B171" s="19">
        <f>IF(COUNTIFS(Data!$E$8:$E$17527,$A171)=0,"",SUMIFS(Data!$C$8:$C$17527,Data!$E$8:$E$17527,$A171))</f>
        <v/>
      </c>
      <c r="C171" s="20">
        <f>IF(COUNTIFS(Data!$E$8:$E$17527,$A171)=0,"",SUMPRODUCT(MAX((Data!$E$8:$E$17527=$A171)*Data!$C$8:$C$17527)))</f>
        <v/>
      </c>
      <c r="D171" s="16">
        <f>IF($A171="","",COUNTIFS(Data!$E$8:$E$17527,$A171,Data!$C$8:$C$17527,"&lt;&gt;"))</f>
        <v/>
      </c>
    </row>
    <row r="172">
      <c r="A172" s="18">
        <f>IF(A171="","",IF(A171-$A$5&gt;=365,"",A171+1))</f>
        <v/>
      </c>
      <c r="B172" s="19">
        <f>IF(COUNTIFS(Data!$E$8:$E$17527,$A172)=0,"",SUMIFS(Data!$C$8:$C$17527,Data!$E$8:$E$17527,$A172))</f>
        <v/>
      </c>
      <c r="C172" s="20">
        <f>IF(COUNTIFS(Data!$E$8:$E$17527,$A172)=0,"",SUMPRODUCT(MAX((Data!$E$8:$E$17527=$A172)*Data!$C$8:$C$17527)))</f>
        <v/>
      </c>
      <c r="D172" s="16">
        <f>IF($A172="","",COUNTIFS(Data!$E$8:$E$17527,$A172,Data!$C$8:$C$17527,"&lt;&gt;"))</f>
        <v/>
      </c>
    </row>
    <row r="173">
      <c r="A173" s="18">
        <f>IF(A172="","",IF(A172-$A$5&gt;=365,"",A172+1))</f>
        <v/>
      </c>
      <c r="B173" s="19">
        <f>IF(COUNTIFS(Data!$E$8:$E$17527,$A173)=0,"",SUMIFS(Data!$C$8:$C$17527,Data!$E$8:$E$17527,$A173))</f>
        <v/>
      </c>
      <c r="C173" s="20">
        <f>IF(COUNTIFS(Data!$E$8:$E$17527,$A173)=0,"",SUMPRODUCT(MAX((Data!$E$8:$E$17527=$A173)*Data!$C$8:$C$17527)))</f>
        <v/>
      </c>
      <c r="D173" s="16">
        <f>IF($A173="","",COUNTIFS(Data!$E$8:$E$17527,$A173,Data!$C$8:$C$17527,"&lt;&gt;"))</f>
        <v/>
      </c>
    </row>
    <row r="174">
      <c r="A174" s="18">
        <f>IF(A173="","",IF(A173-$A$5&gt;=365,"",A173+1))</f>
        <v/>
      </c>
      <c r="B174" s="19">
        <f>IF(COUNTIFS(Data!$E$8:$E$17527,$A174)=0,"",SUMIFS(Data!$C$8:$C$17527,Data!$E$8:$E$17527,$A174))</f>
        <v/>
      </c>
      <c r="C174" s="20">
        <f>IF(COUNTIFS(Data!$E$8:$E$17527,$A174)=0,"",SUMPRODUCT(MAX((Data!$E$8:$E$17527=$A174)*Data!$C$8:$C$17527)))</f>
        <v/>
      </c>
      <c r="D174" s="16">
        <f>IF($A174="","",COUNTIFS(Data!$E$8:$E$17527,$A174,Data!$C$8:$C$17527,"&lt;&gt;"))</f>
        <v/>
      </c>
    </row>
    <row r="175">
      <c r="A175" s="18">
        <f>IF(A174="","",IF(A174-$A$5&gt;=365,"",A174+1))</f>
        <v/>
      </c>
      <c r="B175" s="19">
        <f>IF(COUNTIFS(Data!$E$8:$E$17527,$A175)=0,"",SUMIFS(Data!$C$8:$C$17527,Data!$E$8:$E$17527,$A175))</f>
        <v/>
      </c>
      <c r="C175" s="20">
        <f>IF(COUNTIFS(Data!$E$8:$E$17527,$A175)=0,"",SUMPRODUCT(MAX((Data!$E$8:$E$17527=$A175)*Data!$C$8:$C$17527)))</f>
        <v/>
      </c>
      <c r="D175" s="16">
        <f>IF($A175="","",COUNTIFS(Data!$E$8:$E$17527,$A175,Data!$C$8:$C$17527,"&lt;&gt;"))</f>
        <v/>
      </c>
    </row>
    <row r="176">
      <c r="A176" s="18">
        <f>IF(A175="","",IF(A175-$A$5&gt;=365,"",A175+1))</f>
        <v/>
      </c>
      <c r="B176" s="19">
        <f>IF(COUNTIFS(Data!$E$8:$E$17527,$A176)=0,"",SUMIFS(Data!$C$8:$C$17527,Data!$E$8:$E$17527,$A176))</f>
        <v/>
      </c>
      <c r="C176" s="20">
        <f>IF(COUNTIFS(Data!$E$8:$E$17527,$A176)=0,"",SUMPRODUCT(MAX((Data!$E$8:$E$17527=$A176)*Data!$C$8:$C$17527)))</f>
        <v/>
      </c>
      <c r="D176" s="16">
        <f>IF($A176="","",COUNTIFS(Data!$E$8:$E$17527,$A176,Data!$C$8:$C$17527,"&lt;&gt;"))</f>
        <v/>
      </c>
    </row>
    <row r="177">
      <c r="A177" s="18">
        <f>IF(A176="","",IF(A176-$A$5&gt;=365,"",A176+1))</f>
        <v/>
      </c>
      <c r="B177" s="19">
        <f>IF(COUNTIFS(Data!$E$8:$E$17527,$A177)=0,"",SUMIFS(Data!$C$8:$C$17527,Data!$E$8:$E$17527,$A177))</f>
        <v/>
      </c>
      <c r="C177" s="20">
        <f>IF(COUNTIFS(Data!$E$8:$E$17527,$A177)=0,"",SUMPRODUCT(MAX((Data!$E$8:$E$17527=$A177)*Data!$C$8:$C$17527)))</f>
        <v/>
      </c>
      <c r="D177" s="16">
        <f>IF($A177="","",COUNTIFS(Data!$E$8:$E$17527,$A177,Data!$C$8:$C$17527,"&lt;&gt;"))</f>
        <v/>
      </c>
    </row>
    <row r="178">
      <c r="A178" s="18">
        <f>IF(A177="","",IF(A177-$A$5&gt;=365,"",A177+1))</f>
        <v/>
      </c>
      <c r="B178" s="19">
        <f>IF(COUNTIFS(Data!$E$8:$E$17527,$A178)=0,"",SUMIFS(Data!$C$8:$C$17527,Data!$E$8:$E$17527,$A178))</f>
        <v/>
      </c>
      <c r="C178" s="20">
        <f>IF(COUNTIFS(Data!$E$8:$E$17527,$A178)=0,"",SUMPRODUCT(MAX((Data!$E$8:$E$17527=$A178)*Data!$C$8:$C$17527)))</f>
        <v/>
      </c>
      <c r="D178" s="16">
        <f>IF($A178="","",COUNTIFS(Data!$E$8:$E$17527,$A178,Data!$C$8:$C$17527,"&lt;&gt;"))</f>
        <v/>
      </c>
    </row>
    <row r="179">
      <c r="A179" s="18">
        <f>IF(A178="","",IF(A178-$A$5&gt;=365,"",A178+1))</f>
        <v/>
      </c>
      <c r="B179" s="19">
        <f>IF(COUNTIFS(Data!$E$8:$E$17527,$A179)=0,"",SUMIFS(Data!$C$8:$C$17527,Data!$E$8:$E$17527,$A179))</f>
        <v/>
      </c>
      <c r="C179" s="20">
        <f>IF(COUNTIFS(Data!$E$8:$E$17527,$A179)=0,"",SUMPRODUCT(MAX((Data!$E$8:$E$17527=$A179)*Data!$C$8:$C$17527)))</f>
        <v/>
      </c>
      <c r="D179" s="16">
        <f>IF($A179="","",COUNTIFS(Data!$E$8:$E$17527,$A179,Data!$C$8:$C$17527,"&lt;&gt;"))</f>
        <v/>
      </c>
    </row>
    <row r="180">
      <c r="A180" s="18">
        <f>IF(A179="","",IF(A179-$A$5&gt;=365,"",A179+1))</f>
        <v/>
      </c>
      <c r="B180" s="19">
        <f>IF(COUNTIFS(Data!$E$8:$E$17527,$A180)=0,"",SUMIFS(Data!$C$8:$C$17527,Data!$E$8:$E$17527,$A180))</f>
        <v/>
      </c>
      <c r="C180" s="20">
        <f>IF(COUNTIFS(Data!$E$8:$E$17527,$A180)=0,"",SUMPRODUCT(MAX((Data!$E$8:$E$17527=$A180)*Data!$C$8:$C$17527)))</f>
        <v/>
      </c>
      <c r="D180" s="16">
        <f>IF($A180="","",COUNTIFS(Data!$E$8:$E$17527,$A180,Data!$C$8:$C$17527,"&lt;&gt;"))</f>
        <v/>
      </c>
    </row>
    <row r="181">
      <c r="A181" s="18">
        <f>IF(A180="","",IF(A180-$A$5&gt;=365,"",A180+1))</f>
        <v/>
      </c>
      <c r="B181" s="19">
        <f>IF(COUNTIFS(Data!$E$8:$E$17527,$A181)=0,"",SUMIFS(Data!$C$8:$C$17527,Data!$E$8:$E$17527,$A181))</f>
        <v/>
      </c>
      <c r="C181" s="20">
        <f>IF(COUNTIFS(Data!$E$8:$E$17527,$A181)=0,"",SUMPRODUCT(MAX((Data!$E$8:$E$17527=$A181)*Data!$C$8:$C$17527)))</f>
        <v/>
      </c>
      <c r="D181" s="16">
        <f>IF($A181="","",COUNTIFS(Data!$E$8:$E$17527,$A181,Data!$C$8:$C$17527,"&lt;&gt;"))</f>
        <v/>
      </c>
    </row>
    <row r="182">
      <c r="A182" s="18">
        <f>IF(A181="","",IF(A181-$A$5&gt;=365,"",A181+1))</f>
        <v/>
      </c>
      <c r="B182" s="19">
        <f>IF(COUNTIFS(Data!$E$8:$E$17527,$A182)=0,"",SUMIFS(Data!$C$8:$C$17527,Data!$E$8:$E$17527,$A182))</f>
        <v/>
      </c>
      <c r="C182" s="20">
        <f>IF(COUNTIFS(Data!$E$8:$E$17527,$A182)=0,"",SUMPRODUCT(MAX((Data!$E$8:$E$17527=$A182)*Data!$C$8:$C$17527)))</f>
        <v/>
      </c>
      <c r="D182" s="16">
        <f>IF($A182="","",COUNTIFS(Data!$E$8:$E$17527,$A182,Data!$C$8:$C$17527,"&lt;&gt;"))</f>
        <v/>
      </c>
    </row>
    <row r="183">
      <c r="A183" s="18">
        <f>IF(A182="","",IF(A182-$A$5&gt;=365,"",A182+1))</f>
        <v/>
      </c>
      <c r="B183" s="19">
        <f>IF(COUNTIFS(Data!$E$8:$E$17527,$A183)=0,"",SUMIFS(Data!$C$8:$C$17527,Data!$E$8:$E$17527,$A183))</f>
        <v/>
      </c>
      <c r="C183" s="20">
        <f>IF(COUNTIFS(Data!$E$8:$E$17527,$A183)=0,"",SUMPRODUCT(MAX((Data!$E$8:$E$17527=$A183)*Data!$C$8:$C$17527)))</f>
        <v/>
      </c>
      <c r="D183" s="16">
        <f>IF($A183="","",COUNTIFS(Data!$E$8:$E$17527,$A183,Data!$C$8:$C$17527,"&lt;&gt;"))</f>
        <v/>
      </c>
    </row>
    <row r="184">
      <c r="A184" s="18">
        <f>IF(A183="","",IF(A183-$A$5&gt;=365,"",A183+1))</f>
        <v/>
      </c>
      <c r="B184" s="19">
        <f>IF(COUNTIFS(Data!$E$8:$E$17527,$A184)=0,"",SUMIFS(Data!$C$8:$C$17527,Data!$E$8:$E$17527,$A184))</f>
        <v/>
      </c>
      <c r="C184" s="20">
        <f>IF(COUNTIFS(Data!$E$8:$E$17527,$A184)=0,"",SUMPRODUCT(MAX((Data!$E$8:$E$17527=$A184)*Data!$C$8:$C$17527)))</f>
        <v/>
      </c>
      <c r="D184" s="16">
        <f>IF($A184="","",COUNTIFS(Data!$E$8:$E$17527,$A184,Data!$C$8:$C$17527,"&lt;&gt;"))</f>
        <v/>
      </c>
    </row>
    <row r="185">
      <c r="A185" s="18">
        <f>IF(A184="","",IF(A184-$A$5&gt;=365,"",A184+1))</f>
        <v/>
      </c>
      <c r="B185" s="19">
        <f>IF(COUNTIFS(Data!$E$8:$E$17527,$A185)=0,"",SUMIFS(Data!$C$8:$C$17527,Data!$E$8:$E$17527,$A185))</f>
        <v/>
      </c>
      <c r="C185" s="20">
        <f>IF(COUNTIFS(Data!$E$8:$E$17527,$A185)=0,"",SUMPRODUCT(MAX((Data!$E$8:$E$17527=$A185)*Data!$C$8:$C$17527)))</f>
        <v/>
      </c>
      <c r="D185" s="16">
        <f>IF($A185="","",COUNTIFS(Data!$E$8:$E$17527,$A185,Data!$C$8:$C$17527,"&lt;&gt;"))</f>
        <v/>
      </c>
    </row>
    <row r="186">
      <c r="A186" s="18">
        <f>IF(A185="","",IF(A185-$A$5&gt;=365,"",A185+1))</f>
        <v/>
      </c>
      <c r="B186" s="19">
        <f>IF(COUNTIFS(Data!$E$8:$E$17527,$A186)=0,"",SUMIFS(Data!$C$8:$C$17527,Data!$E$8:$E$17527,$A186))</f>
        <v/>
      </c>
      <c r="C186" s="20">
        <f>IF(COUNTIFS(Data!$E$8:$E$17527,$A186)=0,"",SUMPRODUCT(MAX((Data!$E$8:$E$17527=$A186)*Data!$C$8:$C$17527)))</f>
        <v/>
      </c>
      <c r="D186" s="16">
        <f>IF($A186="","",COUNTIFS(Data!$E$8:$E$17527,$A186,Data!$C$8:$C$17527,"&lt;&gt;"))</f>
        <v/>
      </c>
    </row>
    <row r="187">
      <c r="A187" s="18">
        <f>IF(A186="","",IF(A186-$A$5&gt;=365,"",A186+1))</f>
        <v/>
      </c>
      <c r="B187" s="19">
        <f>IF(COUNTIFS(Data!$E$8:$E$17527,$A187)=0,"",SUMIFS(Data!$C$8:$C$17527,Data!$E$8:$E$17527,$A187))</f>
        <v/>
      </c>
      <c r="C187" s="20">
        <f>IF(COUNTIFS(Data!$E$8:$E$17527,$A187)=0,"",SUMPRODUCT(MAX((Data!$E$8:$E$17527=$A187)*Data!$C$8:$C$17527)))</f>
        <v/>
      </c>
      <c r="D187" s="16">
        <f>IF($A187="","",COUNTIFS(Data!$E$8:$E$17527,$A187,Data!$C$8:$C$17527,"&lt;&gt;"))</f>
        <v/>
      </c>
    </row>
    <row r="188">
      <c r="A188" s="18">
        <f>IF(A187="","",IF(A187-$A$5&gt;=365,"",A187+1))</f>
        <v/>
      </c>
      <c r="B188" s="19">
        <f>IF(COUNTIFS(Data!$E$8:$E$17527,$A188)=0,"",SUMIFS(Data!$C$8:$C$17527,Data!$E$8:$E$17527,$A188))</f>
        <v/>
      </c>
      <c r="C188" s="20">
        <f>IF(COUNTIFS(Data!$E$8:$E$17527,$A188)=0,"",SUMPRODUCT(MAX((Data!$E$8:$E$17527=$A188)*Data!$C$8:$C$17527)))</f>
        <v/>
      </c>
      <c r="D188" s="16">
        <f>IF($A188="","",COUNTIFS(Data!$E$8:$E$17527,$A188,Data!$C$8:$C$17527,"&lt;&gt;"))</f>
        <v/>
      </c>
    </row>
    <row r="189">
      <c r="A189" s="18">
        <f>IF(A188="","",IF(A188-$A$5&gt;=365,"",A188+1))</f>
        <v/>
      </c>
      <c r="B189" s="19">
        <f>IF(COUNTIFS(Data!$E$8:$E$17527,$A189)=0,"",SUMIFS(Data!$C$8:$C$17527,Data!$E$8:$E$17527,$A189))</f>
        <v/>
      </c>
      <c r="C189" s="20">
        <f>IF(COUNTIFS(Data!$E$8:$E$17527,$A189)=0,"",SUMPRODUCT(MAX((Data!$E$8:$E$17527=$A189)*Data!$C$8:$C$17527)))</f>
        <v/>
      </c>
      <c r="D189" s="16">
        <f>IF($A189="","",COUNTIFS(Data!$E$8:$E$17527,$A189,Data!$C$8:$C$17527,"&lt;&gt;"))</f>
        <v/>
      </c>
    </row>
    <row r="190">
      <c r="A190" s="18">
        <f>IF(A189="","",IF(A189-$A$5&gt;=365,"",A189+1))</f>
        <v/>
      </c>
      <c r="B190" s="19">
        <f>IF(COUNTIFS(Data!$E$8:$E$17527,$A190)=0,"",SUMIFS(Data!$C$8:$C$17527,Data!$E$8:$E$17527,$A190))</f>
        <v/>
      </c>
      <c r="C190" s="20">
        <f>IF(COUNTIFS(Data!$E$8:$E$17527,$A190)=0,"",SUMPRODUCT(MAX((Data!$E$8:$E$17527=$A190)*Data!$C$8:$C$17527)))</f>
        <v/>
      </c>
      <c r="D190" s="16">
        <f>IF($A190="","",COUNTIFS(Data!$E$8:$E$17527,$A190,Data!$C$8:$C$17527,"&lt;&gt;"))</f>
        <v/>
      </c>
    </row>
    <row r="191">
      <c r="A191" s="18">
        <f>IF(A190="","",IF(A190-$A$5&gt;=365,"",A190+1))</f>
        <v/>
      </c>
      <c r="B191" s="19">
        <f>IF(COUNTIFS(Data!$E$8:$E$17527,$A191)=0,"",SUMIFS(Data!$C$8:$C$17527,Data!$E$8:$E$17527,$A191))</f>
        <v/>
      </c>
      <c r="C191" s="20">
        <f>IF(COUNTIFS(Data!$E$8:$E$17527,$A191)=0,"",SUMPRODUCT(MAX((Data!$E$8:$E$17527=$A191)*Data!$C$8:$C$17527)))</f>
        <v/>
      </c>
      <c r="D191" s="16">
        <f>IF($A191="","",COUNTIFS(Data!$E$8:$E$17527,$A191,Data!$C$8:$C$17527,"&lt;&gt;"))</f>
        <v/>
      </c>
    </row>
    <row r="192">
      <c r="A192" s="18">
        <f>IF(A191="","",IF(A191-$A$5&gt;=365,"",A191+1))</f>
        <v/>
      </c>
      <c r="B192" s="19">
        <f>IF(COUNTIFS(Data!$E$8:$E$17527,$A192)=0,"",SUMIFS(Data!$C$8:$C$17527,Data!$E$8:$E$17527,$A192))</f>
        <v/>
      </c>
      <c r="C192" s="20">
        <f>IF(COUNTIFS(Data!$E$8:$E$17527,$A192)=0,"",SUMPRODUCT(MAX((Data!$E$8:$E$17527=$A192)*Data!$C$8:$C$17527)))</f>
        <v/>
      </c>
      <c r="D192" s="16">
        <f>IF($A192="","",COUNTIFS(Data!$E$8:$E$17527,$A192,Data!$C$8:$C$17527,"&lt;&gt;"))</f>
        <v/>
      </c>
    </row>
    <row r="193">
      <c r="A193" s="18">
        <f>IF(A192="","",IF(A192-$A$5&gt;=365,"",A192+1))</f>
        <v/>
      </c>
      <c r="B193" s="19">
        <f>IF(COUNTIFS(Data!$E$8:$E$17527,$A193)=0,"",SUMIFS(Data!$C$8:$C$17527,Data!$E$8:$E$17527,$A193))</f>
        <v/>
      </c>
      <c r="C193" s="20">
        <f>IF(COUNTIFS(Data!$E$8:$E$17527,$A193)=0,"",SUMPRODUCT(MAX((Data!$E$8:$E$17527=$A193)*Data!$C$8:$C$17527)))</f>
        <v/>
      </c>
      <c r="D193" s="16">
        <f>IF($A193="","",COUNTIFS(Data!$E$8:$E$17527,$A193,Data!$C$8:$C$17527,"&lt;&gt;"))</f>
        <v/>
      </c>
    </row>
    <row r="194">
      <c r="A194" s="18">
        <f>IF(A193="","",IF(A193-$A$5&gt;=365,"",A193+1))</f>
        <v/>
      </c>
      <c r="B194" s="19">
        <f>IF(COUNTIFS(Data!$E$8:$E$17527,$A194)=0,"",SUMIFS(Data!$C$8:$C$17527,Data!$E$8:$E$17527,$A194))</f>
        <v/>
      </c>
      <c r="C194" s="20">
        <f>IF(COUNTIFS(Data!$E$8:$E$17527,$A194)=0,"",SUMPRODUCT(MAX((Data!$E$8:$E$17527=$A194)*Data!$C$8:$C$17527)))</f>
        <v/>
      </c>
      <c r="D194" s="16">
        <f>IF($A194="","",COUNTIFS(Data!$E$8:$E$17527,$A194,Data!$C$8:$C$17527,"&lt;&gt;"))</f>
        <v/>
      </c>
    </row>
    <row r="195">
      <c r="A195" s="18">
        <f>IF(A194="","",IF(A194-$A$5&gt;=365,"",A194+1))</f>
        <v/>
      </c>
      <c r="B195" s="19">
        <f>IF(COUNTIFS(Data!$E$8:$E$17527,$A195)=0,"",SUMIFS(Data!$C$8:$C$17527,Data!$E$8:$E$17527,$A195))</f>
        <v/>
      </c>
      <c r="C195" s="20">
        <f>IF(COUNTIFS(Data!$E$8:$E$17527,$A195)=0,"",SUMPRODUCT(MAX((Data!$E$8:$E$17527=$A195)*Data!$C$8:$C$17527)))</f>
        <v/>
      </c>
      <c r="D195" s="16">
        <f>IF($A195="","",COUNTIFS(Data!$E$8:$E$17527,$A195,Data!$C$8:$C$17527,"&lt;&gt;"))</f>
        <v/>
      </c>
    </row>
    <row r="196">
      <c r="A196" s="18">
        <f>IF(A195="","",IF(A195-$A$5&gt;=365,"",A195+1))</f>
        <v/>
      </c>
      <c r="B196" s="19">
        <f>IF(COUNTIFS(Data!$E$8:$E$17527,$A196)=0,"",SUMIFS(Data!$C$8:$C$17527,Data!$E$8:$E$17527,$A196))</f>
        <v/>
      </c>
      <c r="C196" s="20">
        <f>IF(COUNTIFS(Data!$E$8:$E$17527,$A196)=0,"",SUMPRODUCT(MAX((Data!$E$8:$E$17527=$A196)*Data!$C$8:$C$17527)))</f>
        <v/>
      </c>
      <c r="D196" s="16">
        <f>IF($A196="","",COUNTIFS(Data!$E$8:$E$17527,$A196,Data!$C$8:$C$17527,"&lt;&gt;"))</f>
        <v/>
      </c>
    </row>
    <row r="197">
      <c r="A197" s="18">
        <f>IF(A196="","",IF(A196-$A$5&gt;=365,"",A196+1))</f>
        <v/>
      </c>
      <c r="B197" s="19">
        <f>IF(COUNTIFS(Data!$E$8:$E$17527,$A197)=0,"",SUMIFS(Data!$C$8:$C$17527,Data!$E$8:$E$17527,$A197))</f>
        <v/>
      </c>
      <c r="C197" s="20">
        <f>IF(COUNTIFS(Data!$E$8:$E$17527,$A197)=0,"",SUMPRODUCT(MAX((Data!$E$8:$E$17527=$A197)*Data!$C$8:$C$17527)))</f>
        <v/>
      </c>
      <c r="D197" s="16">
        <f>IF($A197="","",COUNTIFS(Data!$E$8:$E$17527,$A197,Data!$C$8:$C$17527,"&lt;&gt;"))</f>
        <v/>
      </c>
    </row>
    <row r="198">
      <c r="A198" s="18">
        <f>IF(A197="","",IF(A197-$A$5&gt;=365,"",A197+1))</f>
        <v/>
      </c>
      <c r="B198" s="19">
        <f>IF(COUNTIFS(Data!$E$8:$E$17527,$A198)=0,"",SUMIFS(Data!$C$8:$C$17527,Data!$E$8:$E$17527,$A198))</f>
        <v/>
      </c>
      <c r="C198" s="20">
        <f>IF(COUNTIFS(Data!$E$8:$E$17527,$A198)=0,"",SUMPRODUCT(MAX((Data!$E$8:$E$17527=$A198)*Data!$C$8:$C$17527)))</f>
        <v/>
      </c>
      <c r="D198" s="16">
        <f>IF($A198="","",COUNTIFS(Data!$E$8:$E$17527,$A198,Data!$C$8:$C$17527,"&lt;&gt;"))</f>
        <v/>
      </c>
    </row>
    <row r="199">
      <c r="A199" s="18">
        <f>IF(A198="","",IF(A198-$A$5&gt;=365,"",A198+1))</f>
        <v/>
      </c>
      <c r="B199" s="19">
        <f>IF(COUNTIFS(Data!$E$8:$E$17527,$A199)=0,"",SUMIFS(Data!$C$8:$C$17527,Data!$E$8:$E$17527,$A199))</f>
        <v/>
      </c>
      <c r="C199" s="20">
        <f>IF(COUNTIFS(Data!$E$8:$E$17527,$A199)=0,"",SUMPRODUCT(MAX((Data!$E$8:$E$17527=$A199)*Data!$C$8:$C$17527)))</f>
        <v/>
      </c>
      <c r="D199" s="16">
        <f>IF($A199="","",COUNTIFS(Data!$E$8:$E$17527,$A199,Data!$C$8:$C$17527,"&lt;&gt;"))</f>
        <v/>
      </c>
    </row>
    <row r="200">
      <c r="A200" s="18">
        <f>IF(A199="","",IF(A199-$A$5&gt;=365,"",A199+1))</f>
        <v/>
      </c>
      <c r="B200" s="19">
        <f>IF(COUNTIFS(Data!$E$8:$E$17527,$A200)=0,"",SUMIFS(Data!$C$8:$C$17527,Data!$E$8:$E$17527,$A200))</f>
        <v/>
      </c>
      <c r="C200" s="20">
        <f>IF(COUNTIFS(Data!$E$8:$E$17527,$A200)=0,"",SUMPRODUCT(MAX((Data!$E$8:$E$17527=$A200)*Data!$C$8:$C$17527)))</f>
        <v/>
      </c>
      <c r="D200" s="16">
        <f>IF($A200="","",COUNTIFS(Data!$E$8:$E$17527,$A200,Data!$C$8:$C$17527,"&lt;&gt;"))</f>
        <v/>
      </c>
    </row>
    <row r="201">
      <c r="A201" s="18">
        <f>IF(A200="","",IF(A200-$A$5&gt;=365,"",A200+1))</f>
        <v/>
      </c>
      <c r="B201" s="19">
        <f>IF(COUNTIFS(Data!$E$8:$E$17527,$A201)=0,"",SUMIFS(Data!$C$8:$C$17527,Data!$E$8:$E$17527,$A201))</f>
        <v/>
      </c>
      <c r="C201" s="20">
        <f>IF(COUNTIFS(Data!$E$8:$E$17527,$A201)=0,"",SUMPRODUCT(MAX((Data!$E$8:$E$17527=$A201)*Data!$C$8:$C$17527)))</f>
        <v/>
      </c>
      <c r="D201" s="16">
        <f>IF($A201="","",COUNTIFS(Data!$E$8:$E$17527,$A201,Data!$C$8:$C$17527,"&lt;&gt;"))</f>
        <v/>
      </c>
    </row>
    <row r="202">
      <c r="A202" s="18">
        <f>IF(A201="","",IF(A201-$A$5&gt;=365,"",A201+1))</f>
        <v/>
      </c>
      <c r="B202" s="19">
        <f>IF(COUNTIFS(Data!$E$8:$E$17527,$A202)=0,"",SUMIFS(Data!$C$8:$C$17527,Data!$E$8:$E$17527,$A202))</f>
        <v/>
      </c>
      <c r="C202" s="20">
        <f>IF(COUNTIFS(Data!$E$8:$E$17527,$A202)=0,"",SUMPRODUCT(MAX((Data!$E$8:$E$17527=$A202)*Data!$C$8:$C$17527)))</f>
        <v/>
      </c>
      <c r="D202" s="16">
        <f>IF($A202="","",COUNTIFS(Data!$E$8:$E$17527,$A202,Data!$C$8:$C$17527,"&lt;&gt;"))</f>
        <v/>
      </c>
    </row>
    <row r="203">
      <c r="A203" s="18">
        <f>IF(A202="","",IF(A202-$A$5&gt;=365,"",A202+1))</f>
        <v/>
      </c>
      <c r="B203" s="19">
        <f>IF(COUNTIFS(Data!$E$8:$E$17527,$A203)=0,"",SUMIFS(Data!$C$8:$C$17527,Data!$E$8:$E$17527,$A203))</f>
        <v/>
      </c>
      <c r="C203" s="20">
        <f>IF(COUNTIFS(Data!$E$8:$E$17527,$A203)=0,"",SUMPRODUCT(MAX((Data!$E$8:$E$17527=$A203)*Data!$C$8:$C$17527)))</f>
        <v/>
      </c>
      <c r="D203" s="16">
        <f>IF($A203="","",COUNTIFS(Data!$E$8:$E$17527,$A203,Data!$C$8:$C$17527,"&lt;&gt;"))</f>
        <v/>
      </c>
    </row>
    <row r="204">
      <c r="A204" s="18">
        <f>IF(A203="","",IF(A203-$A$5&gt;=365,"",A203+1))</f>
        <v/>
      </c>
      <c r="B204" s="19">
        <f>IF(COUNTIFS(Data!$E$8:$E$17527,$A204)=0,"",SUMIFS(Data!$C$8:$C$17527,Data!$E$8:$E$17527,$A204))</f>
        <v/>
      </c>
      <c r="C204" s="20">
        <f>IF(COUNTIFS(Data!$E$8:$E$17527,$A204)=0,"",SUMPRODUCT(MAX((Data!$E$8:$E$17527=$A204)*Data!$C$8:$C$17527)))</f>
        <v/>
      </c>
      <c r="D204" s="16">
        <f>IF($A204="","",COUNTIFS(Data!$E$8:$E$17527,$A204,Data!$C$8:$C$17527,"&lt;&gt;"))</f>
        <v/>
      </c>
    </row>
    <row r="205">
      <c r="A205" s="18">
        <f>IF(A204="","",IF(A204-$A$5&gt;=365,"",A204+1))</f>
        <v/>
      </c>
      <c r="B205" s="19">
        <f>IF(COUNTIFS(Data!$E$8:$E$17527,$A205)=0,"",SUMIFS(Data!$C$8:$C$17527,Data!$E$8:$E$17527,$A205))</f>
        <v/>
      </c>
      <c r="C205" s="20">
        <f>IF(COUNTIFS(Data!$E$8:$E$17527,$A205)=0,"",SUMPRODUCT(MAX((Data!$E$8:$E$17527=$A205)*Data!$C$8:$C$17527)))</f>
        <v/>
      </c>
      <c r="D205" s="16">
        <f>IF($A205="","",COUNTIFS(Data!$E$8:$E$17527,$A205,Data!$C$8:$C$17527,"&lt;&gt;"))</f>
        <v/>
      </c>
    </row>
    <row r="206">
      <c r="A206" s="18">
        <f>IF(A205="","",IF(A205-$A$5&gt;=365,"",A205+1))</f>
        <v/>
      </c>
      <c r="B206" s="19">
        <f>IF(COUNTIFS(Data!$E$8:$E$17527,$A206)=0,"",SUMIFS(Data!$C$8:$C$17527,Data!$E$8:$E$17527,$A206))</f>
        <v/>
      </c>
      <c r="C206" s="20">
        <f>IF(COUNTIFS(Data!$E$8:$E$17527,$A206)=0,"",SUMPRODUCT(MAX((Data!$E$8:$E$17527=$A206)*Data!$C$8:$C$17527)))</f>
        <v/>
      </c>
      <c r="D206" s="16">
        <f>IF($A206="","",COUNTIFS(Data!$E$8:$E$17527,$A206,Data!$C$8:$C$17527,"&lt;&gt;"))</f>
        <v/>
      </c>
    </row>
    <row r="207">
      <c r="A207" s="18">
        <f>IF(A206="","",IF(A206-$A$5&gt;=365,"",A206+1))</f>
        <v/>
      </c>
      <c r="B207" s="19">
        <f>IF(COUNTIFS(Data!$E$8:$E$17527,$A207)=0,"",SUMIFS(Data!$C$8:$C$17527,Data!$E$8:$E$17527,$A207))</f>
        <v/>
      </c>
      <c r="C207" s="20">
        <f>IF(COUNTIFS(Data!$E$8:$E$17527,$A207)=0,"",SUMPRODUCT(MAX((Data!$E$8:$E$17527=$A207)*Data!$C$8:$C$17527)))</f>
        <v/>
      </c>
      <c r="D207" s="16">
        <f>IF($A207="","",COUNTIFS(Data!$E$8:$E$17527,$A207,Data!$C$8:$C$17527,"&lt;&gt;"))</f>
        <v/>
      </c>
    </row>
    <row r="208">
      <c r="A208" s="18">
        <f>IF(A207="","",IF(A207-$A$5&gt;=365,"",A207+1))</f>
        <v/>
      </c>
      <c r="B208" s="19">
        <f>IF(COUNTIFS(Data!$E$8:$E$17527,$A208)=0,"",SUMIFS(Data!$C$8:$C$17527,Data!$E$8:$E$17527,$A208))</f>
        <v/>
      </c>
      <c r="C208" s="20">
        <f>IF(COUNTIFS(Data!$E$8:$E$17527,$A208)=0,"",SUMPRODUCT(MAX((Data!$E$8:$E$17527=$A208)*Data!$C$8:$C$17527)))</f>
        <v/>
      </c>
      <c r="D208" s="16">
        <f>IF($A208="","",COUNTIFS(Data!$E$8:$E$17527,$A208,Data!$C$8:$C$17527,"&lt;&gt;"))</f>
        <v/>
      </c>
    </row>
    <row r="209">
      <c r="A209" s="18">
        <f>IF(A208="","",IF(A208-$A$5&gt;=365,"",A208+1))</f>
        <v/>
      </c>
      <c r="B209" s="19">
        <f>IF(COUNTIFS(Data!$E$8:$E$17527,$A209)=0,"",SUMIFS(Data!$C$8:$C$17527,Data!$E$8:$E$17527,$A209))</f>
        <v/>
      </c>
      <c r="C209" s="20">
        <f>IF(COUNTIFS(Data!$E$8:$E$17527,$A209)=0,"",SUMPRODUCT(MAX((Data!$E$8:$E$17527=$A209)*Data!$C$8:$C$17527)))</f>
        <v/>
      </c>
      <c r="D209" s="16">
        <f>IF($A209="","",COUNTIFS(Data!$E$8:$E$17527,$A209,Data!$C$8:$C$17527,"&lt;&gt;"))</f>
        <v/>
      </c>
    </row>
    <row r="210">
      <c r="A210" s="18">
        <f>IF(A209="","",IF(A209-$A$5&gt;=365,"",A209+1))</f>
        <v/>
      </c>
      <c r="B210" s="19">
        <f>IF(COUNTIFS(Data!$E$8:$E$17527,$A210)=0,"",SUMIFS(Data!$C$8:$C$17527,Data!$E$8:$E$17527,$A210))</f>
        <v/>
      </c>
      <c r="C210" s="20">
        <f>IF(COUNTIFS(Data!$E$8:$E$17527,$A210)=0,"",SUMPRODUCT(MAX((Data!$E$8:$E$17527=$A210)*Data!$C$8:$C$17527)))</f>
        <v/>
      </c>
      <c r="D210" s="16">
        <f>IF($A210="","",COUNTIFS(Data!$E$8:$E$17527,$A210,Data!$C$8:$C$17527,"&lt;&gt;"))</f>
        <v/>
      </c>
    </row>
    <row r="211">
      <c r="A211" s="18">
        <f>IF(A210="","",IF(A210-$A$5&gt;=365,"",A210+1))</f>
        <v/>
      </c>
      <c r="B211" s="19">
        <f>IF(COUNTIFS(Data!$E$8:$E$17527,$A211)=0,"",SUMIFS(Data!$C$8:$C$17527,Data!$E$8:$E$17527,$A211))</f>
        <v/>
      </c>
      <c r="C211" s="20">
        <f>IF(COUNTIFS(Data!$E$8:$E$17527,$A211)=0,"",SUMPRODUCT(MAX((Data!$E$8:$E$17527=$A211)*Data!$C$8:$C$17527)))</f>
        <v/>
      </c>
      <c r="D211" s="16">
        <f>IF($A211="","",COUNTIFS(Data!$E$8:$E$17527,$A211,Data!$C$8:$C$17527,"&lt;&gt;"))</f>
        <v/>
      </c>
    </row>
    <row r="212">
      <c r="A212" s="18">
        <f>IF(A211="","",IF(A211-$A$5&gt;=365,"",A211+1))</f>
        <v/>
      </c>
      <c r="B212" s="19">
        <f>IF(COUNTIFS(Data!$E$8:$E$17527,$A212)=0,"",SUMIFS(Data!$C$8:$C$17527,Data!$E$8:$E$17527,$A212))</f>
        <v/>
      </c>
      <c r="C212" s="20">
        <f>IF(COUNTIFS(Data!$E$8:$E$17527,$A212)=0,"",SUMPRODUCT(MAX((Data!$E$8:$E$17527=$A212)*Data!$C$8:$C$17527)))</f>
        <v/>
      </c>
      <c r="D212" s="16">
        <f>IF($A212="","",COUNTIFS(Data!$E$8:$E$17527,$A212,Data!$C$8:$C$17527,"&lt;&gt;"))</f>
        <v/>
      </c>
    </row>
    <row r="213">
      <c r="A213" s="18">
        <f>IF(A212="","",IF(A212-$A$5&gt;=365,"",A212+1))</f>
        <v/>
      </c>
      <c r="B213" s="19">
        <f>IF(COUNTIFS(Data!$E$8:$E$17527,$A213)=0,"",SUMIFS(Data!$C$8:$C$17527,Data!$E$8:$E$17527,$A213))</f>
        <v/>
      </c>
      <c r="C213" s="20">
        <f>IF(COUNTIFS(Data!$E$8:$E$17527,$A213)=0,"",SUMPRODUCT(MAX((Data!$E$8:$E$17527=$A213)*Data!$C$8:$C$17527)))</f>
        <v/>
      </c>
      <c r="D213" s="16">
        <f>IF($A213="","",COUNTIFS(Data!$E$8:$E$17527,$A213,Data!$C$8:$C$17527,"&lt;&gt;"))</f>
        <v/>
      </c>
    </row>
    <row r="214">
      <c r="A214" s="18">
        <f>IF(A213="","",IF(A213-$A$5&gt;=365,"",A213+1))</f>
        <v/>
      </c>
      <c r="B214" s="19">
        <f>IF(COUNTIFS(Data!$E$8:$E$17527,$A214)=0,"",SUMIFS(Data!$C$8:$C$17527,Data!$E$8:$E$17527,$A214))</f>
        <v/>
      </c>
      <c r="C214" s="20">
        <f>IF(COUNTIFS(Data!$E$8:$E$17527,$A214)=0,"",SUMPRODUCT(MAX((Data!$E$8:$E$17527=$A214)*Data!$C$8:$C$17527)))</f>
        <v/>
      </c>
      <c r="D214" s="16">
        <f>IF($A214="","",COUNTIFS(Data!$E$8:$E$17527,$A214,Data!$C$8:$C$17527,"&lt;&gt;"))</f>
        <v/>
      </c>
    </row>
    <row r="215">
      <c r="A215" s="18">
        <f>IF(A214="","",IF(A214-$A$5&gt;=365,"",A214+1))</f>
        <v/>
      </c>
      <c r="B215" s="19">
        <f>IF(COUNTIFS(Data!$E$8:$E$17527,$A215)=0,"",SUMIFS(Data!$C$8:$C$17527,Data!$E$8:$E$17527,$A215))</f>
        <v/>
      </c>
      <c r="C215" s="20">
        <f>IF(COUNTIFS(Data!$E$8:$E$17527,$A215)=0,"",SUMPRODUCT(MAX((Data!$E$8:$E$17527=$A215)*Data!$C$8:$C$17527)))</f>
        <v/>
      </c>
      <c r="D215" s="16">
        <f>IF($A215="","",COUNTIFS(Data!$E$8:$E$17527,$A215,Data!$C$8:$C$17527,"&lt;&gt;"))</f>
        <v/>
      </c>
    </row>
    <row r="216">
      <c r="A216" s="18">
        <f>IF(A215="","",IF(A215-$A$5&gt;=365,"",A215+1))</f>
        <v/>
      </c>
      <c r="B216" s="19">
        <f>IF(COUNTIFS(Data!$E$8:$E$17527,$A216)=0,"",SUMIFS(Data!$C$8:$C$17527,Data!$E$8:$E$17527,$A216))</f>
        <v/>
      </c>
      <c r="C216" s="20">
        <f>IF(COUNTIFS(Data!$E$8:$E$17527,$A216)=0,"",SUMPRODUCT(MAX((Data!$E$8:$E$17527=$A216)*Data!$C$8:$C$17527)))</f>
        <v/>
      </c>
      <c r="D216" s="16">
        <f>IF($A216="","",COUNTIFS(Data!$E$8:$E$17527,$A216,Data!$C$8:$C$17527,"&lt;&gt;"))</f>
        <v/>
      </c>
    </row>
    <row r="217">
      <c r="A217" s="18">
        <f>IF(A216="","",IF(A216-$A$5&gt;=365,"",A216+1))</f>
        <v/>
      </c>
      <c r="B217" s="19">
        <f>IF(COUNTIFS(Data!$E$8:$E$17527,$A217)=0,"",SUMIFS(Data!$C$8:$C$17527,Data!$E$8:$E$17527,$A217))</f>
        <v/>
      </c>
      <c r="C217" s="20">
        <f>IF(COUNTIFS(Data!$E$8:$E$17527,$A217)=0,"",SUMPRODUCT(MAX((Data!$E$8:$E$17527=$A217)*Data!$C$8:$C$17527)))</f>
        <v/>
      </c>
      <c r="D217" s="16">
        <f>IF($A217="","",COUNTIFS(Data!$E$8:$E$17527,$A217,Data!$C$8:$C$17527,"&lt;&gt;"))</f>
        <v/>
      </c>
    </row>
    <row r="218">
      <c r="A218" s="18">
        <f>IF(A217="","",IF(A217-$A$5&gt;=365,"",A217+1))</f>
        <v/>
      </c>
      <c r="B218" s="19">
        <f>IF(COUNTIFS(Data!$E$8:$E$17527,$A218)=0,"",SUMIFS(Data!$C$8:$C$17527,Data!$E$8:$E$17527,$A218))</f>
        <v/>
      </c>
      <c r="C218" s="20">
        <f>IF(COUNTIFS(Data!$E$8:$E$17527,$A218)=0,"",SUMPRODUCT(MAX((Data!$E$8:$E$17527=$A218)*Data!$C$8:$C$17527)))</f>
        <v/>
      </c>
      <c r="D218" s="16">
        <f>IF($A218="","",COUNTIFS(Data!$E$8:$E$17527,$A218,Data!$C$8:$C$17527,"&lt;&gt;"))</f>
        <v/>
      </c>
    </row>
    <row r="219">
      <c r="A219" s="18">
        <f>IF(A218="","",IF(A218-$A$5&gt;=365,"",A218+1))</f>
        <v/>
      </c>
      <c r="B219" s="19">
        <f>IF(COUNTIFS(Data!$E$8:$E$17527,$A219)=0,"",SUMIFS(Data!$C$8:$C$17527,Data!$E$8:$E$17527,$A219))</f>
        <v/>
      </c>
      <c r="C219" s="20">
        <f>IF(COUNTIFS(Data!$E$8:$E$17527,$A219)=0,"",SUMPRODUCT(MAX((Data!$E$8:$E$17527=$A219)*Data!$C$8:$C$17527)))</f>
        <v/>
      </c>
      <c r="D219" s="16">
        <f>IF($A219="","",COUNTIFS(Data!$E$8:$E$17527,$A219,Data!$C$8:$C$17527,"&lt;&gt;"))</f>
        <v/>
      </c>
    </row>
    <row r="220">
      <c r="A220" s="18">
        <f>IF(A219="","",IF(A219-$A$5&gt;=365,"",A219+1))</f>
        <v/>
      </c>
      <c r="B220" s="19">
        <f>IF(COUNTIFS(Data!$E$8:$E$17527,$A220)=0,"",SUMIFS(Data!$C$8:$C$17527,Data!$E$8:$E$17527,$A220))</f>
        <v/>
      </c>
      <c r="C220" s="20">
        <f>IF(COUNTIFS(Data!$E$8:$E$17527,$A220)=0,"",SUMPRODUCT(MAX((Data!$E$8:$E$17527=$A220)*Data!$C$8:$C$17527)))</f>
        <v/>
      </c>
      <c r="D220" s="16">
        <f>IF($A220="","",COUNTIFS(Data!$E$8:$E$17527,$A220,Data!$C$8:$C$17527,"&lt;&gt;"))</f>
        <v/>
      </c>
    </row>
    <row r="221">
      <c r="A221" s="18">
        <f>IF(A220="","",IF(A220-$A$5&gt;=365,"",A220+1))</f>
        <v/>
      </c>
      <c r="B221" s="19">
        <f>IF(COUNTIFS(Data!$E$8:$E$17527,$A221)=0,"",SUMIFS(Data!$C$8:$C$17527,Data!$E$8:$E$17527,$A221))</f>
        <v/>
      </c>
      <c r="C221" s="20">
        <f>IF(COUNTIFS(Data!$E$8:$E$17527,$A221)=0,"",SUMPRODUCT(MAX((Data!$E$8:$E$17527=$A221)*Data!$C$8:$C$17527)))</f>
        <v/>
      </c>
      <c r="D221" s="16">
        <f>IF($A221="","",COUNTIFS(Data!$E$8:$E$17527,$A221,Data!$C$8:$C$17527,"&lt;&gt;"))</f>
        <v/>
      </c>
    </row>
    <row r="222">
      <c r="A222" s="18">
        <f>IF(A221="","",IF(A221-$A$5&gt;=365,"",A221+1))</f>
        <v/>
      </c>
      <c r="B222" s="19">
        <f>IF(COUNTIFS(Data!$E$8:$E$17527,$A222)=0,"",SUMIFS(Data!$C$8:$C$17527,Data!$E$8:$E$17527,$A222))</f>
        <v/>
      </c>
      <c r="C222" s="20">
        <f>IF(COUNTIFS(Data!$E$8:$E$17527,$A222)=0,"",SUMPRODUCT(MAX((Data!$E$8:$E$17527=$A222)*Data!$C$8:$C$17527)))</f>
        <v/>
      </c>
      <c r="D222" s="16">
        <f>IF($A222="","",COUNTIFS(Data!$E$8:$E$17527,$A222,Data!$C$8:$C$17527,"&lt;&gt;"))</f>
        <v/>
      </c>
    </row>
    <row r="223">
      <c r="A223" s="18">
        <f>IF(A222="","",IF(A222-$A$5&gt;=365,"",A222+1))</f>
        <v/>
      </c>
      <c r="B223" s="19">
        <f>IF(COUNTIFS(Data!$E$8:$E$17527,$A223)=0,"",SUMIFS(Data!$C$8:$C$17527,Data!$E$8:$E$17527,$A223))</f>
        <v/>
      </c>
      <c r="C223" s="20">
        <f>IF(COUNTIFS(Data!$E$8:$E$17527,$A223)=0,"",SUMPRODUCT(MAX((Data!$E$8:$E$17527=$A223)*Data!$C$8:$C$17527)))</f>
        <v/>
      </c>
      <c r="D223" s="16">
        <f>IF($A223="","",COUNTIFS(Data!$E$8:$E$17527,$A223,Data!$C$8:$C$17527,"&lt;&gt;"))</f>
        <v/>
      </c>
    </row>
    <row r="224">
      <c r="A224" s="18">
        <f>IF(A223="","",IF(A223-$A$5&gt;=365,"",A223+1))</f>
        <v/>
      </c>
      <c r="B224" s="19">
        <f>IF(COUNTIFS(Data!$E$8:$E$17527,$A224)=0,"",SUMIFS(Data!$C$8:$C$17527,Data!$E$8:$E$17527,$A224))</f>
        <v/>
      </c>
      <c r="C224" s="20">
        <f>IF(COUNTIFS(Data!$E$8:$E$17527,$A224)=0,"",SUMPRODUCT(MAX((Data!$E$8:$E$17527=$A224)*Data!$C$8:$C$17527)))</f>
        <v/>
      </c>
      <c r="D224" s="16">
        <f>IF($A224="","",COUNTIFS(Data!$E$8:$E$17527,$A224,Data!$C$8:$C$17527,"&lt;&gt;"))</f>
        <v/>
      </c>
    </row>
    <row r="225">
      <c r="A225" s="18">
        <f>IF(A224="","",IF(A224-$A$5&gt;=365,"",A224+1))</f>
        <v/>
      </c>
      <c r="B225" s="19">
        <f>IF(COUNTIFS(Data!$E$8:$E$17527,$A225)=0,"",SUMIFS(Data!$C$8:$C$17527,Data!$E$8:$E$17527,$A225))</f>
        <v/>
      </c>
      <c r="C225" s="20">
        <f>IF(COUNTIFS(Data!$E$8:$E$17527,$A225)=0,"",SUMPRODUCT(MAX((Data!$E$8:$E$17527=$A225)*Data!$C$8:$C$17527)))</f>
        <v/>
      </c>
      <c r="D225" s="16">
        <f>IF($A225="","",COUNTIFS(Data!$E$8:$E$17527,$A225,Data!$C$8:$C$17527,"&lt;&gt;"))</f>
        <v/>
      </c>
    </row>
    <row r="226">
      <c r="A226" s="18">
        <f>IF(A225="","",IF(A225-$A$5&gt;=365,"",A225+1))</f>
        <v/>
      </c>
      <c r="B226" s="19">
        <f>IF(COUNTIFS(Data!$E$8:$E$17527,$A226)=0,"",SUMIFS(Data!$C$8:$C$17527,Data!$E$8:$E$17527,$A226))</f>
        <v/>
      </c>
      <c r="C226" s="20">
        <f>IF(COUNTIFS(Data!$E$8:$E$17527,$A226)=0,"",SUMPRODUCT(MAX((Data!$E$8:$E$17527=$A226)*Data!$C$8:$C$17527)))</f>
        <v/>
      </c>
      <c r="D226" s="16">
        <f>IF($A226="","",COUNTIFS(Data!$E$8:$E$17527,$A226,Data!$C$8:$C$17527,"&lt;&gt;"))</f>
        <v/>
      </c>
    </row>
    <row r="227">
      <c r="A227" s="18">
        <f>IF(A226="","",IF(A226-$A$5&gt;=365,"",A226+1))</f>
        <v/>
      </c>
      <c r="B227" s="19">
        <f>IF(COUNTIFS(Data!$E$8:$E$17527,$A227)=0,"",SUMIFS(Data!$C$8:$C$17527,Data!$E$8:$E$17527,$A227))</f>
        <v/>
      </c>
      <c r="C227" s="20">
        <f>IF(COUNTIFS(Data!$E$8:$E$17527,$A227)=0,"",SUMPRODUCT(MAX((Data!$E$8:$E$17527=$A227)*Data!$C$8:$C$17527)))</f>
        <v/>
      </c>
      <c r="D227" s="16">
        <f>IF($A227="","",COUNTIFS(Data!$E$8:$E$17527,$A227,Data!$C$8:$C$17527,"&lt;&gt;"))</f>
        <v/>
      </c>
    </row>
    <row r="228">
      <c r="A228" s="18">
        <f>IF(A227="","",IF(A227-$A$5&gt;=365,"",A227+1))</f>
        <v/>
      </c>
      <c r="B228" s="19">
        <f>IF(COUNTIFS(Data!$E$8:$E$17527,$A228)=0,"",SUMIFS(Data!$C$8:$C$17527,Data!$E$8:$E$17527,$A228))</f>
        <v/>
      </c>
      <c r="C228" s="20">
        <f>IF(COUNTIFS(Data!$E$8:$E$17527,$A228)=0,"",SUMPRODUCT(MAX((Data!$E$8:$E$17527=$A228)*Data!$C$8:$C$17527)))</f>
        <v/>
      </c>
      <c r="D228" s="16">
        <f>IF($A228="","",COUNTIFS(Data!$E$8:$E$17527,$A228,Data!$C$8:$C$17527,"&lt;&gt;"))</f>
        <v/>
      </c>
    </row>
    <row r="229">
      <c r="A229" s="18">
        <f>IF(A228="","",IF(A228-$A$5&gt;=365,"",A228+1))</f>
        <v/>
      </c>
      <c r="B229" s="19">
        <f>IF(COUNTIFS(Data!$E$8:$E$17527,$A229)=0,"",SUMIFS(Data!$C$8:$C$17527,Data!$E$8:$E$17527,$A229))</f>
        <v/>
      </c>
      <c r="C229" s="20">
        <f>IF(COUNTIFS(Data!$E$8:$E$17527,$A229)=0,"",SUMPRODUCT(MAX((Data!$E$8:$E$17527=$A229)*Data!$C$8:$C$17527)))</f>
        <v/>
      </c>
      <c r="D229" s="16">
        <f>IF($A229="","",COUNTIFS(Data!$E$8:$E$17527,$A229,Data!$C$8:$C$17527,"&lt;&gt;"))</f>
        <v/>
      </c>
    </row>
    <row r="230">
      <c r="A230" s="18">
        <f>IF(A229="","",IF(A229-$A$5&gt;=365,"",A229+1))</f>
        <v/>
      </c>
      <c r="B230" s="19">
        <f>IF(COUNTIFS(Data!$E$8:$E$17527,$A230)=0,"",SUMIFS(Data!$C$8:$C$17527,Data!$E$8:$E$17527,$A230))</f>
        <v/>
      </c>
      <c r="C230" s="20">
        <f>IF(COUNTIFS(Data!$E$8:$E$17527,$A230)=0,"",SUMPRODUCT(MAX((Data!$E$8:$E$17527=$A230)*Data!$C$8:$C$17527)))</f>
        <v/>
      </c>
      <c r="D230" s="16">
        <f>IF($A230="","",COUNTIFS(Data!$E$8:$E$17527,$A230,Data!$C$8:$C$17527,"&lt;&gt;"))</f>
        <v/>
      </c>
    </row>
    <row r="231">
      <c r="A231" s="18">
        <f>IF(A230="","",IF(A230-$A$5&gt;=365,"",A230+1))</f>
        <v/>
      </c>
      <c r="B231" s="19">
        <f>IF(COUNTIFS(Data!$E$8:$E$17527,$A231)=0,"",SUMIFS(Data!$C$8:$C$17527,Data!$E$8:$E$17527,$A231))</f>
        <v/>
      </c>
      <c r="C231" s="20">
        <f>IF(COUNTIFS(Data!$E$8:$E$17527,$A231)=0,"",SUMPRODUCT(MAX((Data!$E$8:$E$17527=$A231)*Data!$C$8:$C$17527)))</f>
        <v/>
      </c>
      <c r="D231" s="16">
        <f>IF($A231="","",COUNTIFS(Data!$E$8:$E$17527,$A231,Data!$C$8:$C$17527,"&lt;&gt;"))</f>
        <v/>
      </c>
    </row>
    <row r="232">
      <c r="A232" s="18">
        <f>IF(A231="","",IF(A231-$A$5&gt;=365,"",A231+1))</f>
        <v/>
      </c>
      <c r="B232" s="19">
        <f>IF(COUNTIFS(Data!$E$8:$E$17527,$A232)=0,"",SUMIFS(Data!$C$8:$C$17527,Data!$E$8:$E$17527,$A232))</f>
        <v/>
      </c>
      <c r="C232" s="20">
        <f>IF(COUNTIFS(Data!$E$8:$E$17527,$A232)=0,"",SUMPRODUCT(MAX((Data!$E$8:$E$17527=$A232)*Data!$C$8:$C$17527)))</f>
        <v/>
      </c>
      <c r="D232" s="16">
        <f>IF($A232="","",COUNTIFS(Data!$E$8:$E$17527,$A232,Data!$C$8:$C$17527,"&lt;&gt;"))</f>
        <v/>
      </c>
    </row>
    <row r="233">
      <c r="A233" s="18">
        <f>IF(A232="","",IF(A232-$A$5&gt;=365,"",A232+1))</f>
        <v/>
      </c>
      <c r="B233" s="19">
        <f>IF(COUNTIFS(Data!$E$8:$E$17527,$A233)=0,"",SUMIFS(Data!$C$8:$C$17527,Data!$E$8:$E$17527,$A233))</f>
        <v/>
      </c>
      <c r="C233" s="20">
        <f>IF(COUNTIFS(Data!$E$8:$E$17527,$A233)=0,"",SUMPRODUCT(MAX((Data!$E$8:$E$17527=$A233)*Data!$C$8:$C$17527)))</f>
        <v/>
      </c>
      <c r="D233" s="16">
        <f>IF($A233="","",COUNTIFS(Data!$E$8:$E$17527,$A233,Data!$C$8:$C$17527,"&lt;&gt;"))</f>
        <v/>
      </c>
    </row>
    <row r="234">
      <c r="A234" s="18">
        <f>IF(A233="","",IF(A233-$A$5&gt;=365,"",A233+1))</f>
        <v/>
      </c>
      <c r="B234" s="19">
        <f>IF(COUNTIFS(Data!$E$8:$E$17527,$A234)=0,"",SUMIFS(Data!$C$8:$C$17527,Data!$E$8:$E$17527,$A234))</f>
        <v/>
      </c>
      <c r="C234" s="20">
        <f>IF(COUNTIFS(Data!$E$8:$E$17527,$A234)=0,"",SUMPRODUCT(MAX((Data!$E$8:$E$17527=$A234)*Data!$C$8:$C$17527)))</f>
        <v/>
      </c>
      <c r="D234" s="16">
        <f>IF($A234="","",COUNTIFS(Data!$E$8:$E$17527,$A234,Data!$C$8:$C$17527,"&lt;&gt;"))</f>
        <v/>
      </c>
    </row>
    <row r="235">
      <c r="A235" s="18">
        <f>IF(A234="","",IF(A234-$A$5&gt;=365,"",A234+1))</f>
        <v/>
      </c>
      <c r="B235" s="19">
        <f>IF(COUNTIFS(Data!$E$8:$E$17527,$A235)=0,"",SUMIFS(Data!$C$8:$C$17527,Data!$E$8:$E$17527,$A235))</f>
        <v/>
      </c>
      <c r="C235" s="20">
        <f>IF(COUNTIFS(Data!$E$8:$E$17527,$A235)=0,"",SUMPRODUCT(MAX((Data!$E$8:$E$17527=$A235)*Data!$C$8:$C$17527)))</f>
        <v/>
      </c>
      <c r="D235" s="16">
        <f>IF($A235="","",COUNTIFS(Data!$E$8:$E$17527,$A235,Data!$C$8:$C$17527,"&lt;&gt;"))</f>
        <v/>
      </c>
    </row>
    <row r="236">
      <c r="A236" s="18">
        <f>IF(A235="","",IF(A235-$A$5&gt;=365,"",A235+1))</f>
        <v/>
      </c>
      <c r="B236" s="19">
        <f>IF(COUNTIFS(Data!$E$8:$E$17527,$A236)=0,"",SUMIFS(Data!$C$8:$C$17527,Data!$E$8:$E$17527,$A236))</f>
        <v/>
      </c>
      <c r="C236" s="20">
        <f>IF(COUNTIFS(Data!$E$8:$E$17527,$A236)=0,"",SUMPRODUCT(MAX((Data!$E$8:$E$17527=$A236)*Data!$C$8:$C$17527)))</f>
        <v/>
      </c>
      <c r="D236" s="16">
        <f>IF($A236="","",COUNTIFS(Data!$E$8:$E$17527,$A236,Data!$C$8:$C$17527,"&lt;&gt;"))</f>
        <v/>
      </c>
    </row>
    <row r="237">
      <c r="A237" s="18">
        <f>IF(A236="","",IF(A236-$A$5&gt;=365,"",A236+1))</f>
        <v/>
      </c>
      <c r="B237" s="19">
        <f>IF(COUNTIFS(Data!$E$8:$E$17527,$A237)=0,"",SUMIFS(Data!$C$8:$C$17527,Data!$E$8:$E$17527,$A237))</f>
        <v/>
      </c>
      <c r="C237" s="20">
        <f>IF(COUNTIFS(Data!$E$8:$E$17527,$A237)=0,"",SUMPRODUCT(MAX((Data!$E$8:$E$17527=$A237)*Data!$C$8:$C$17527)))</f>
        <v/>
      </c>
      <c r="D237" s="16">
        <f>IF($A237="","",COUNTIFS(Data!$E$8:$E$17527,$A237,Data!$C$8:$C$17527,"&lt;&gt;"))</f>
        <v/>
      </c>
    </row>
    <row r="238">
      <c r="A238" s="18">
        <f>IF(A237="","",IF(A237-$A$5&gt;=365,"",A237+1))</f>
        <v/>
      </c>
      <c r="B238" s="19">
        <f>IF(COUNTIFS(Data!$E$8:$E$17527,$A238)=0,"",SUMIFS(Data!$C$8:$C$17527,Data!$E$8:$E$17527,$A238))</f>
        <v/>
      </c>
      <c r="C238" s="20">
        <f>IF(COUNTIFS(Data!$E$8:$E$17527,$A238)=0,"",SUMPRODUCT(MAX((Data!$E$8:$E$17527=$A238)*Data!$C$8:$C$17527)))</f>
        <v/>
      </c>
      <c r="D238" s="16">
        <f>IF($A238="","",COUNTIFS(Data!$E$8:$E$17527,$A238,Data!$C$8:$C$17527,"&lt;&gt;"))</f>
        <v/>
      </c>
    </row>
    <row r="239">
      <c r="A239" s="18">
        <f>IF(A238="","",IF(A238-$A$5&gt;=365,"",A238+1))</f>
        <v/>
      </c>
      <c r="B239" s="19">
        <f>IF(COUNTIFS(Data!$E$8:$E$17527,$A239)=0,"",SUMIFS(Data!$C$8:$C$17527,Data!$E$8:$E$17527,$A239))</f>
        <v/>
      </c>
      <c r="C239" s="20">
        <f>IF(COUNTIFS(Data!$E$8:$E$17527,$A239)=0,"",SUMPRODUCT(MAX((Data!$E$8:$E$17527=$A239)*Data!$C$8:$C$17527)))</f>
        <v/>
      </c>
      <c r="D239" s="16">
        <f>IF($A239="","",COUNTIFS(Data!$E$8:$E$17527,$A239,Data!$C$8:$C$17527,"&lt;&gt;"))</f>
        <v/>
      </c>
    </row>
    <row r="240">
      <c r="A240" s="18">
        <f>IF(A239="","",IF(A239-$A$5&gt;=365,"",A239+1))</f>
        <v/>
      </c>
      <c r="B240" s="19">
        <f>IF(COUNTIFS(Data!$E$8:$E$17527,$A240)=0,"",SUMIFS(Data!$C$8:$C$17527,Data!$E$8:$E$17527,$A240))</f>
        <v/>
      </c>
      <c r="C240" s="20">
        <f>IF(COUNTIFS(Data!$E$8:$E$17527,$A240)=0,"",SUMPRODUCT(MAX((Data!$E$8:$E$17527=$A240)*Data!$C$8:$C$17527)))</f>
        <v/>
      </c>
      <c r="D240" s="16">
        <f>IF($A240="","",COUNTIFS(Data!$E$8:$E$17527,$A240,Data!$C$8:$C$17527,"&lt;&gt;"))</f>
        <v/>
      </c>
    </row>
    <row r="241">
      <c r="A241" s="18">
        <f>IF(A240="","",IF(A240-$A$5&gt;=365,"",A240+1))</f>
        <v/>
      </c>
      <c r="B241" s="19">
        <f>IF(COUNTIFS(Data!$E$8:$E$17527,$A241)=0,"",SUMIFS(Data!$C$8:$C$17527,Data!$E$8:$E$17527,$A241))</f>
        <v/>
      </c>
      <c r="C241" s="20">
        <f>IF(COUNTIFS(Data!$E$8:$E$17527,$A241)=0,"",SUMPRODUCT(MAX((Data!$E$8:$E$17527=$A241)*Data!$C$8:$C$17527)))</f>
        <v/>
      </c>
      <c r="D241" s="16">
        <f>IF($A241="","",COUNTIFS(Data!$E$8:$E$17527,$A241,Data!$C$8:$C$17527,"&lt;&gt;"))</f>
        <v/>
      </c>
    </row>
    <row r="242">
      <c r="A242" s="18">
        <f>IF(A241="","",IF(A241-$A$5&gt;=365,"",A241+1))</f>
        <v/>
      </c>
      <c r="B242" s="19">
        <f>IF(COUNTIFS(Data!$E$8:$E$17527,$A242)=0,"",SUMIFS(Data!$C$8:$C$17527,Data!$E$8:$E$17527,$A242))</f>
        <v/>
      </c>
      <c r="C242" s="20">
        <f>IF(COUNTIFS(Data!$E$8:$E$17527,$A242)=0,"",SUMPRODUCT(MAX((Data!$E$8:$E$17527=$A242)*Data!$C$8:$C$17527)))</f>
        <v/>
      </c>
      <c r="D242" s="16">
        <f>IF($A242="","",COUNTIFS(Data!$E$8:$E$17527,$A242,Data!$C$8:$C$17527,"&lt;&gt;"))</f>
        <v/>
      </c>
    </row>
    <row r="243">
      <c r="A243" s="18">
        <f>IF(A242="","",IF(A242-$A$5&gt;=365,"",A242+1))</f>
        <v/>
      </c>
      <c r="B243" s="19">
        <f>IF(COUNTIFS(Data!$E$8:$E$17527,$A243)=0,"",SUMIFS(Data!$C$8:$C$17527,Data!$E$8:$E$17527,$A243))</f>
        <v/>
      </c>
      <c r="C243" s="20">
        <f>IF(COUNTIFS(Data!$E$8:$E$17527,$A243)=0,"",SUMPRODUCT(MAX((Data!$E$8:$E$17527=$A243)*Data!$C$8:$C$17527)))</f>
        <v/>
      </c>
      <c r="D243" s="16">
        <f>IF($A243="","",COUNTIFS(Data!$E$8:$E$17527,$A243,Data!$C$8:$C$17527,"&lt;&gt;"))</f>
        <v/>
      </c>
    </row>
    <row r="244">
      <c r="A244" s="18">
        <f>IF(A243="","",IF(A243-$A$5&gt;=365,"",A243+1))</f>
        <v/>
      </c>
      <c r="B244" s="19">
        <f>IF(COUNTIFS(Data!$E$8:$E$17527,$A244)=0,"",SUMIFS(Data!$C$8:$C$17527,Data!$E$8:$E$17527,$A244))</f>
        <v/>
      </c>
      <c r="C244" s="20">
        <f>IF(COUNTIFS(Data!$E$8:$E$17527,$A244)=0,"",SUMPRODUCT(MAX((Data!$E$8:$E$17527=$A244)*Data!$C$8:$C$17527)))</f>
        <v/>
      </c>
      <c r="D244" s="16">
        <f>IF($A244="","",COUNTIFS(Data!$E$8:$E$17527,$A244,Data!$C$8:$C$17527,"&lt;&gt;"))</f>
        <v/>
      </c>
    </row>
    <row r="245">
      <c r="A245" s="18">
        <f>IF(A244="","",IF(A244-$A$5&gt;=365,"",A244+1))</f>
        <v/>
      </c>
      <c r="B245" s="19">
        <f>IF(COUNTIFS(Data!$E$8:$E$17527,$A245)=0,"",SUMIFS(Data!$C$8:$C$17527,Data!$E$8:$E$17527,$A245))</f>
        <v/>
      </c>
      <c r="C245" s="20">
        <f>IF(COUNTIFS(Data!$E$8:$E$17527,$A245)=0,"",SUMPRODUCT(MAX((Data!$E$8:$E$17527=$A245)*Data!$C$8:$C$17527)))</f>
        <v/>
      </c>
      <c r="D245" s="16">
        <f>IF($A245="","",COUNTIFS(Data!$E$8:$E$17527,$A245,Data!$C$8:$C$17527,"&lt;&gt;"))</f>
        <v/>
      </c>
    </row>
    <row r="246">
      <c r="A246" s="18">
        <f>IF(A245="","",IF(A245-$A$5&gt;=365,"",A245+1))</f>
        <v/>
      </c>
      <c r="B246" s="19">
        <f>IF(COUNTIFS(Data!$E$8:$E$17527,$A246)=0,"",SUMIFS(Data!$C$8:$C$17527,Data!$E$8:$E$17527,$A246))</f>
        <v/>
      </c>
      <c r="C246" s="20">
        <f>IF(COUNTIFS(Data!$E$8:$E$17527,$A246)=0,"",SUMPRODUCT(MAX((Data!$E$8:$E$17527=$A246)*Data!$C$8:$C$17527)))</f>
        <v/>
      </c>
      <c r="D246" s="16">
        <f>IF($A246="","",COUNTIFS(Data!$E$8:$E$17527,$A246,Data!$C$8:$C$17527,"&lt;&gt;"))</f>
        <v/>
      </c>
    </row>
    <row r="247">
      <c r="A247" s="18">
        <f>IF(A246="","",IF(A246-$A$5&gt;=365,"",A246+1))</f>
        <v/>
      </c>
      <c r="B247" s="19">
        <f>IF(COUNTIFS(Data!$E$8:$E$17527,$A247)=0,"",SUMIFS(Data!$C$8:$C$17527,Data!$E$8:$E$17527,$A247))</f>
        <v/>
      </c>
      <c r="C247" s="20">
        <f>IF(COUNTIFS(Data!$E$8:$E$17527,$A247)=0,"",SUMPRODUCT(MAX((Data!$E$8:$E$17527=$A247)*Data!$C$8:$C$17527)))</f>
        <v/>
      </c>
      <c r="D247" s="16">
        <f>IF($A247="","",COUNTIFS(Data!$E$8:$E$17527,$A247,Data!$C$8:$C$17527,"&lt;&gt;"))</f>
        <v/>
      </c>
    </row>
    <row r="248">
      <c r="A248" s="18">
        <f>IF(A247="","",IF(A247-$A$5&gt;=365,"",A247+1))</f>
        <v/>
      </c>
      <c r="B248" s="19">
        <f>IF(COUNTIFS(Data!$E$8:$E$17527,$A248)=0,"",SUMIFS(Data!$C$8:$C$17527,Data!$E$8:$E$17527,$A248))</f>
        <v/>
      </c>
      <c r="C248" s="20">
        <f>IF(COUNTIFS(Data!$E$8:$E$17527,$A248)=0,"",SUMPRODUCT(MAX((Data!$E$8:$E$17527=$A248)*Data!$C$8:$C$17527)))</f>
        <v/>
      </c>
      <c r="D248" s="16">
        <f>IF($A248="","",COUNTIFS(Data!$E$8:$E$17527,$A248,Data!$C$8:$C$17527,"&lt;&gt;"))</f>
        <v/>
      </c>
    </row>
    <row r="249">
      <c r="A249" s="18">
        <f>IF(A248="","",IF(A248-$A$5&gt;=365,"",A248+1))</f>
        <v/>
      </c>
      <c r="B249" s="19">
        <f>IF(COUNTIFS(Data!$E$8:$E$17527,$A249)=0,"",SUMIFS(Data!$C$8:$C$17527,Data!$E$8:$E$17527,$A249))</f>
        <v/>
      </c>
      <c r="C249" s="20">
        <f>IF(COUNTIFS(Data!$E$8:$E$17527,$A249)=0,"",SUMPRODUCT(MAX((Data!$E$8:$E$17527=$A249)*Data!$C$8:$C$17527)))</f>
        <v/>
      </c>
      <c r="D249" s="16">
        <f>IF($A249="","",COUNTIFS(Data!$E$8:$E$17527,$A249,Data!$C$8:$C$17527,"&lt;&gt;"))</f>
        <v/>
      </c>
    </row>
    <row r="250">
      <c r="A250" s="18">
        <f>IF(A249="","",IF(A249-$A$5&gt;=365,"",A249+1))</f>
        <v/>
      </c>
      <c r="B250" s="19">
        <f>IF(COUNTIFS(Data!$E$8:$E$17527,$A250)=0,"",SUMIFS(Data!$C$8:$C$17527,Data!$E$8:$E$17527,$A250))</f>
        <v/>
      </c>
      <c r="C250" s="20">
        <f>IF(COUNTIFS(Data!$E$8:$E$17527,$A250)=0,"",SUMPRODUCT(MAX((Data!$E$8:$E$17527=$A250)*Data!$C$8:$C$17527)))</f>
        <v/>
      </c>
      <c r="D250" s="16">
        <f>IF($A250="","",COUNTIFS(Data!$E$8:$E$17527,$A250,Data!$C$8:$C$17527,"&lt;&gt;"))</f>
        <v/>
      </c>
    </row>
    <row r="251">
      <c r="A251" s="18">
        <f>IF(A250="","",IF(A250-$A$5&gt;=365,"",A250+1))</f>
        <v/>
      </c>
      <c r="B251" s="19">
        <f>IF(COUNTIFS(Data!$E$8:$E$17527,$A251)=0,"",SUMIFS(Data!$C$8:$C$17527,Data!$E$8:$E$17527,$A251))</f>
        <v/>
      </c>
      <c r="C251" s="20">
        <f>IF(COUNTIFS(Data!$E$8:$E$17527,$A251)=0,"",SUMPRODUCT(MAX((Data!$E$8:$E$17527=$A251)*Data!$C$8:$C$17527)))</f>
        <v/>
      </c>
      <c r="D251" s="16">
        <f>IF($A251="","",COUNTIFS(Data!$E$8:$E$17527,$A251,Data!$C$8:$C$17527,"&lt;&gt;"))</f>
        <v/>
      </c>
    </row>
    <row r="252">
      <c r="A252" s="18">
        <f>IF(A251="","",IF(A251-$A$5&gt;=365,"",A251+1))</f>
        <v/>
      </c>
      <c r="B252" s="19">
        <f>IF(COUNTIFS(Data!$E$8:$E$17527,$A252)=0,"",SUMIFS(Data!$C$8:$C$17527,Data!$E$8:$E$17527,$A252))</f>
        <v/>
      </c>
      <c r="C252" s="20">
        <f>IF(COUNTIFS(Data!$E$8:$E$17527,$A252)=0,"",SUMPRODUCT(MAX((Data!$E$8:$E$17527=$A252)*Data!$C$8:$C$17527)))</f>
        <v/>
      </c>
      <c r="D252" s="16">
        <f>IF($A252="","",COUNTIFS(Data!$E$8:$E$17527,$A252,Data!$C$8:$C$17527,"&lt;&gt;"))</f>
        <v/>
      </c>
    </row>
    <row r="253">
      <c r="A253" s="18">
        <f>IF(A252="","",IF(A252-$A$5&gt;=365,"",A252+1))</f>
        <v/>
      </c>
      <c r="B253" s="19">
        <f>IF(COUNTIFS(Data!$E$8:$E$17527,$A253)=0,"",SUMIFS(Data!$C$8:$C$17527,Data!$E$8:$E$17527,$A253))</f>
        <v/>
      </c>
      <c r="C253" s="20">
        <f>IF(COUNTIFS(Data!$E$8:$E$17527,$A253)=0,"",SUMPRODUCT(MAX((Data!$E$8:$E$17527=$A253)*Data!$C$8:$C$17527)))</f>
        <v/>
      </c>
      <c r="D253" s="16">
        <f>IF($A253="","",COUNTIFS(Data!$E$8:$E$17527,$A253,Data!$C$8:$C$17527,"&lt;&gt;"))</f>
        <v/>
      </c>
    </row>
    <row r="254">
      <c r="A254" s="18">
        <f>IF(A253="","",IF(A253-$A$5&gt;=365,"",A253+1))</f>
        <v/>
      </c>
      <c r="B254" s="19">
        <f>IF(COUNTIFS(Data!$E$8:$E$17527,$A254)=0,"",SUMIFS(Data!$C$8:$C$17527,Data!$E$8:$E$17527,$A254))</f>
        <v/>
      </c>
      <c r="C254" s="20">
        <f>IF(COUNTIFS(Data!$E$8:$E$17527,$A254)=0,"",SUMPRODUCT(MAX((Data!$E$8:$E$17527=$A254)*Data!$C$8:$C$17527)))</f>
        <v/>
      </c>
      <c r="D254" s="16">
        <f>IF($A254="","",COUNTIFS(Data!$E$8:$E$17527,$A254,Data!$C$8:$C$17527,"&lt;&gt;"))</f>
        <v/>
      </c>
    </row>
    <row r="255">
      <c r="A255" s="18">
        <f>IF(A254="","",IF(A254-$A$5&gt;=365,"",A254+1))</f>
        <v/>
      </c>
      <c r="B255" s="19">
        <f>IF(COUNTIFS(Data!$E$8:$E$17527,$A255)=0,"",SUMIFS(Data!$C$8:$C$17527,Data!$E$8:$E$17527,$A255))</f>
        <v/>
      </c>
      <c r="C255" s="20">
        <f>IF(COUNTIFS(Data!$E$8:$E$17527,$A255)=0,"",SUMPRODUCT(MAX((Data!$E$8:$E$17527=$A255)*Data!$C$8:$C$17527)))</f>
        <v/>
      </c>
      <c r="D255" s="16">
        <f>IF($A255="","",COUNTIFS(Data!$E$8:$E$17527,$A255,Data!$C$8:$C$17527,"&lt;&gt;"))</f>
        <v/>
      </c>
    </row>
    <row r="256">
      <c r="A256" s="18">
        <f>IF(A255="","",IF(A255-$A$5&gt;=365,"",A255+1))</f>
        <v/>
      </c>
      <c r="B256" s="19">
        <f>IF(COUNTIFS(Data!$E$8:$E$17527,$A256)=0,"",SUMIFS(Data!$C$8:$C$17527,Data!$E$8:$E$17527,$A256))</f>
        <v/>
      </c>
      <c r="C256" s="20">
        <f>IF(COUNTIFS(Data!$E$8:$E$17527,$A256)=0,"",SUMPRODUCT(MAX((Data!$E$8:$E$17527=$A256)*Data!$C$8:$C$17527)))</f>
        <v/>
      </c>
      <c r="D256" s="16">
        <f>IF($A256="","",COUNTIFS(Data!$E$8:$E$17527,$A256,Data!$C$8:$C$17527,"&lt;&gt;"))</f>
        <v/>
      </c>
    </row>
    <row r="257">
      <c r="A257" s="18">
        <f>IF(A256="","",IF(A256-$A$5&gt;=365,"",A256+1))</f>
        <v/>
      </c>
      <c r="B257" s="19">
        <f>IF(COUNTIFS(Data!$E$8:$E$17527,$A257)=0,"",SUMIFS(Data!$C$8:$C$17527,Data!$E$8:$E$17527,$A257))</f>
        <v/>
      </c>
      <c r="C257" s="20">
        <f>IF(COUNTIFS(Data!$E$8:$E$17527,$A257)=0,"",SUMPRODUCT(MAX((Data!$E$8:$E$17527=$A257)*Data!$C$8:$C$17527)))</f>
        <v/>
      </c>
      <c r="D257" s="16">
        <f>IF($A257="","",COUNTIFS(Data!$E$8:$E$17527,$A257,Data!$C$8:$C$17527,"&lt;&gt;"))</f>
        <v/>
      </c>
    </row>
    <row r="258">
      <c r="A258" s="18">
        <f>IF(A257="","",IF(A257-$A$5&gt;=365,"",A257+1))</f>
        <v/>
      </c>
      <c r="B258" s="19">
        <f>IF(COUNTIFS(Data!$E$8:$E$17527,$A258)=0,"",SUMIFS(Data!$C$8:$C$17527,Data!$E$8:$E$17527,$A258))</f>
        <v/>
      </c>
      <c r="C258" s="20">
        <f>IF(COUNTIFS(Data!$E$8:$E$17527,$A258)=0,"",SUMPRODUCT(MAX((Data!$E$8:$E$17527=$A258)*Data!$C$8:$C$17527)))</f>
        <v/>
      </c>
      <c r="D258" s="16">
        <f>IF($A258="","",COUNTIFS(Data!$E$8:$E$17527,$A258,Data!$C$8:$C$17527,"&lt;&gt;"))</f>
        <v/>
      </c>
    </row>
    <row r="259">
      <c r="A259" s="18">
        <f>IF(A258="","",IF(A258-$A$5&gt;=365,"",A258+1))</f>
        <v/>
      </c>
      <c r="B259" s="19">
        <f>IF(COUNTIFS(Data!$E$8:$E$17527,$A259)=0,"",SUMIFS(Data!$C$8:$C$17527,Data!$E$8:$E$17527,$A259))</f>
        <v/>
      </c>
      <c r="C259" s="20">
        <f>IF(COUNTIFS(Data!$E$8:$E$17527,$A259)=0,"",SUMPRODUCT(MAX((Data!$E$8:$E$17527=$A259)*Data!$C$8:$C$17527)))</f>
        <v/>
      </c>
      <c r="D259" s="16">
        <f>IF($A259="","",COUNTIFS(Data!$E$8:$E$17527,$A259,Data!$C$8:$C$17527,"&lt;&gt;"))</f>
        <v/>
      </c>
    </row>
    <row r="260">
      <c r="A260" s="18">
        <f>IF(A259="","",IF(A259-$A$5&gt;=365,"",A259+1))</f>
        <v/>
      </c>
      <c r="B260" s="19">
        <f>IF(COUNTIFS(Data!$E$8:$E$17527,$A260)=0,"",SUMIFS(Data!$C$8:$C$17527,Data!$E$8:$E$17527,$A260))</f>
        <v/>
      </c>
      <c r="C260" s="20">
        <f>IF(COUNTIFS(Data!$E$8:$E$17527,$A260)=0,"",SUMPRODUCT(MAX((Data!$E$8:$E$17527=$A260)*Data!$C$8:$C$17527)))</f>
        <v/>
      </c>
      <c r="D260" s="16">
        <f>IF($A260="","",COUNTIFS(Data!$E$8:$E$17527,$A260,Data!$C$8:$C$17527,"&lt;&gt;"))</f>
        <v/>
      </c>
    </row>
    <row r="261">
      <c r="A261" s="18">
        <f>IF(A260="","",IF(A260-$A$5&gt;=365,"",A260+1))</f>
        <v/>
      </c>
      <c r="B261" s="19">
        <f>IF(COUNTIFS(Data!$E$8:$E$17527,$A261)=0,"",SUMIFS(Data!$C$8:$C$17527,Data!$E$8:$E$17527,$A261))</f>
        <v/>
      </c>
      <c r="C261" s="20">
        <f>IF(COUNTIFS(Data!$E$8:$E$17527,$A261)=0,"",SUMPRODUCT(MAX((Data!$E$8:$E$17527=$A261)*Data!$C$8:$C$17527)))</f>
        <v/>
      </c>
      <c r="D261" s="16">
        <f>IF($A261="","",COUNTIFS(Data!$E$8:$E$17527,$A261,Data!$C$8:$C$17527,"&lt;&gt;"))</f>
        <v/>
      </c>
    </row>
    <row r="262">
      <c r="A262" s="18">
        <f>IF(A261="","",IF(A261-$A$5&gt;=365,"",A261+1))</f>
        <v/>
      </c>
      <c r="B262" s="19">
        <f>IF(COUNTIFS(Data!$E$8:$E$17527,$A262)=0,"",SUMIFS(Data!$C$8:$C$17527,Data!$E$8:$E$17527,$A262))</f>
        <v/>
      </c>
      <c r="C262" s="20">
        <f>IF(COUNTIFS(Data!$E$8:$E$17527,$A262)=0,"",SUMPRODUCT(MAX((Data!$E$8:$E$17527=$A262)*Data!$C$8:$C$17527)))</f>
        <v/>
      </c>
      <c r="D262" s="16">
        <f>IF($A262="","",COUNTIFS(Data!$E$8:$E$17527,$A262,Data!$C$8:$C$17527,"&lt;&gt;"))</f>
        <v/>
      </c>
    </row>
    <row r="263">
      <c r="A263" s="18">
        <f>IF(A262="","",IF(A262-$A$5&gt;=365,"",A262+1))</f>
        <v/>
      </c>
      <c r="B263" s="19">
        <f>IF(COUNTIFS(Data!$E$8:$E$17527,$A263)=0,"",SUMIFS(Data!$C$8:$C$17527,Data!$E$8:$E$17527,$A263))</f>
        <v/>
      </c>
      <c r="C263" s="20">
        <f>IF(COUNTIFS(Data!$E$8:$E$17527,$A263)=0,"",SUMPRODUCT(MAX((Data!$E$8:$E$17527=$A263)*Data!$C$8:$C$17527)))</f>
        <v/>
      </c>
      <c r="D263" s="16">
        <f>IF($A263="","",COUNTIFS(Data!$E$8:$E$17527,$A263,Data!$C$8:$C$17527,"&lt;&gt;"))</f>
        <v/>
      </c>
    </row>
    <row r="264">
      <c r="A264" s="18">
        <f>IF(A263="","",IF(A263-$A$5&gt;=365,"",A263+1))</f>
        <v/>
      </c>
      <c r="B264" s="19">
        <f>IF(COUNTIFS(Data!$E$8:$E$17527,$A264)=0,"",SUMIFS(Data!$C$8:$C$17527,Data!$E$8:$E$17527,$A264))</f>
        <v/>
      </c>
      <c r="C264" s="20">
        <f>IF(COUNTIFS(Data!$E$8:$E$17527,$A264)=0,"",SUMPRODUCT(MAX((Data!$E$8:$E$17527=$A264)*Data!$C$8:$C$17527)))</f>
        <v/>
      </c>
      <c r="D264" s="16">
        <f>IF($A264="","",COUNTIFS(Data!$E$8:$E$17527,$A264,Data!$C$8:$C$17527,"&lt;&gt;"))</f>
        <v/>
      </c>
    </row>
    <row r="265">
      <c r="A265" s="18">
        <f>IF(A264="","",IF(A264-$A$5&gt;=365,"",A264+1))</f>
        <v/>
      </c>
      <c r="B265" s="19">
        <f>IF(COUNTIFS(Data!$E$8:$E$17527,$A265)=0,"",SUMIFS(Data!$C$8:$C$17527,Data!$E$8:$E$17527,$A265))</f>
        <v/>
      </c>
      <c r="C265" s="20">
        <f>IF(COUNTIFS(Data!$E$8:$E$17527,$A265)=0,"",SUMPRODUCT(MAX((Data!$E$8:$E$17527=$A265)*Data!$C$8:$C$17527)))</f>
        <v/>
      </c>
      <c r="D265" s="16">
        <f>IF($A265="","",COUNTIFS(Data!$E$8:$E$17527,$A265,Data!$C$8:$C$17527,"&lt;&gt;"))</f>
        <v/>
      </c>
    </row>
    <row r="266">
      <c r="A266" s="18">
        <f>IF(A265="","",IF(A265-$A$5&gt;=365,"",A265+1))</f>
        <v/>
      </c>
      <c r="B266" s="19">
        <f>IF(COUNTIFS(Data!$E$8:$E$17527,$A266)=0,"",SUMIFS(Data!$C$8:$C$17527,Data!$E$8:$E$17527,$A266))</f>
        <v/>
      </c>
      <c r="C266" s="20">
        <f>IF(COUNTIFS(Data!$E$8:$E$17527,$A266)=0,"",SUMPRODUCT(MAX((Data!$E$8:$E$17527=$A266)*Data!$C$8:$C$17527)))</f>
        <v/>
      </c>
      <c r="D266" s="16">
        <f>IF($A266="","",COUNTIFS(Data!$E$8:$E$17527,$A266,Data!$C$8:$C$17527,"&lt;&gt;"))</f>
        <v/>
      </c>
    </row>
    <row r="267">
      <c r="A267" s="18">
        <f>IF(A266="","",IF(A266-$A$5&gt;=365,"",A266+1))</f>
        <v/>
      </c>
      <c r="B267" s="19">
        <f>IF(COUNTIFS(Data!$E$8:$E$17527,$A267)=0,"",SUMIFS(Data!$C$8:$C$17527,Data!$E$8:$E$17527,$A267))</f>
        <v/>
      </c>
      <c r="C267" s="20">
        <f>IF(COUNTIFS(Data!$E$8:$E$17527,$A267)=0,"",SUMPRODUCT(MAX((Data!$E$8:$E$17527=$A267)*Data!$C$8:$C$17527)))</f>
        <v/>
      </c>
      <c r="D267" s="16">
        <f>IF($A267="","",COUNTIFS(Data!$E$8:$E$17527,$A267,Data!$C$8:$C$17527,"&lt;&gt;"))</f>
        <v/>
      </c>
    </row>
    <row r="268">
      <c r="A268" s="18">
        <f>IF(A267="","",IF(A267-$A$5&gt;=365,"",A267+1))</f>
        <v/>
      </c>
      <c r="B268" s="19">
        <f>IF(COUNTIFS(Data!$E$8:$E$17527,$A268)=0,"",SUMIFS(Data!$C$8:$C$17527,Data!$E$8:$E$17527,$A268))</f>
        <v/>
      </c>
      <c r="C268" s="20">
        <f>IF(COUNTIFS(Data!$E$8:$E$17527,$A268)=0,"",SUMPRODUCT(MAX((Data!$E$8:$E$17527=$A268)*Data!$C$8:$C$17527)))</f>
        <v/>
      </c>
      <c r="D268" s="16">
        <f>IF($A268="","",COUNTIFS(Data!$E$8:$E$17527,$A268,Data!$C$8:$C$17527,"&lt;&gt;"))</f>
        <v/>
      </c>
    </row>
    <row r="269">
      <c r="A269" s="18">
        <f>IF(A268="","",IF(A268-$A$5&gt;=365,"",A268+1))</f>
        <v/>
      </c>
      <c r="B269" s="19">
        <f>IF(COUNTIFS(Data!$E$8:$E$17527,$A269)=0,"",SUMIFS(Data!$C$8:$C$17527,Data!$E$8:$E$17527,$A269))</f>
        <v/>
      </c>
      <c r="C269" s="20">
        <f>IF(COUNTIFS(Data!$E$8:$E$17527,$A269)=0,"",SUMPRODUCT(MAX((Data!$E$8:$E$17527=$A269)*Data!$C$8:$C$17527)))</f>
        <v/>
      </c>
      <c r="D269" s="16">
        <f>IF($A269="","",COUNTIFS(Data!$E$8:$E$17527,$A269,Data!$C$8:$C$17527,"&lt;&gt;"))</f>
        <v/>
      </c>
    </row>
    <row r="270">
      <c r="A270" s="18">
        <f>IF(A269="","",IF(A269-$A$5&gt;=365,"",A269+1))</f>
        <v/>
      </c>
      <c r="B270" s="19">
        <f>IF(COUNTIFS(Data!$E$8:$E$17527,$A270)=0,"",SUMIFS(Data!$C$8:$C$17527,Data!$E$8:$E$17527,$A270))</f>
        <v/>
      </c>
      <c r="C270" s="20">
        <f>IF(COUNTIFS(Data!$E$8:$E$17527,$A270)=0,"",SUMPRODUCT(MAX((Data!$E$8:$E$17527=$A270)*Data!$C$8:$C$17527)))</f>
        <v/>
      </c>
      <c r="D270" s="16">
        <f>IF($A270="","",COUNTIFS(Data!$E$8:$E$17527,$A270,Data!$C$8:$C$17527,"&lt;&gt;"))</f>
        <v/>
      </c>
    </row>
    <row r="271">
      <c r="A271" s="18">
        <f>IF(A270="","",IF(A270-$A$5&gt;=365,"",A270+1))</f>
        <v/>
      </c>
      <c r="B271" s="19">
        <f>IF(COUNTIFS(Data!$E$8:$E$17527,$A271)=0,"",SUMIFS(Data!$C$8:$C$17527,Data!$E$8:$E$17527,$A271))</f>
        <v/>
      </c>
      <c r="C271" s="20">
        <f>IF(COUNTIFS(Data!$E$8:$E$17527,$A271)=0,"",SUMPRODUCT(MAX((Data!$E$8:$E$17527=$A271)*Data!$C$8:$C$17527)))</f>
        <v/>
      </c>
      <c r="D271" s="16">
        <f>IF($A271="","",COUNTIFS(Data!$E$8:$E$17527,$A271,Data!$C$8:$C$17527,"&lt;&gt;"))</f>
        <v/>
      </c>
    </row>
    <row r="272">
      <c r="A272" s="18">
        <f>IF(A271="","",IF(A271-$A$5&gt;=365,"",A271+1))</f>
        <v/>
      </c>
      <c r="B272" s="19">
        <f>IF(COUNTIFS(Data!$E$8:$E$17527,$A272)=0,"",SUMIFS(Data!$C$8:$C$17527,Data!$E$8:$E$17527,$A272))</f>
        <v/>
      </c>
      <c r="C272" s="20">
        <f>IF(COUNTIFS(Data!$E$8:$E$17527,$A272)=0,"",SUMPRODUCT(MAX((Data!$E$8:$E$17527=$A272)*Data!$C$8:$C$17527)))</f>
        <v/>
      </c>
      <c r="D272" s="16">
        <f>IF($A272="","",COUNTIFS(Data!$E$8:$E$17527,$A272,Data!$C$8:$C$17527,"&lt;&gt;"))</f>
        <v/>
      </c>
    </row>
    <row r="273">
      <c r="A273" s="18">
        <f>IF(A272="","",IF(A272-$A$5&gt;=365,"",A272+1))</f>
        <v/>
      </c>
      <c r="B273" s="19">
        <f>IF(COUNTIFS(Data!$E$8:$E$17527,$A273)=0,"",SUMIFS(Data!$C$8:$C$17527,Data!$E$8:$E$17527,$A273))</f>
        <v/>
      </c>
      <c r="C273" s="20">
        <f>IF(COUNTIFS(Data!$E$8:$E$17527,$A273)=0,"",SUMPRODUCT(MAX((Data!$E$8:$E$17527=$A273)*Data!$C$8:$C$17527)))</f>
        <v/>
      </c>
      <c r="D273" s="16">
        <f>IF($A273="","",COUNTIFS(Data!$E$8:$E$17527,$A273,Data!$C$8:$C$17527,"&lt;&gt;"))</f>
        <v/>
      </c>
    </row>
    <row r="274">
      <c r="A274" s="18">
        <f>IF(A273="","",IF(A273-$A$5&gt;=365,"",A273+1))</f>
        <v/>
      </c>
      <c r="B274" s="19">
        <f>IF(COUNTIFS(Data!$E$8:$E$17527,$A274)=0,"",SUMIFS(Data!$C$8:$C$17527,Data!$E$8:$E$17527,$A274))</f>
        <v/>
      </c>
      <c r="C274" s="20">
        <f>IF(COUNTIFS(Data!$E$8:$E$17527,$A274)=0,"",SUMPRODUCT(MAX((Data!$E$8:$E$17527=$A274)*Data!$C$8:$C$17527)))</f>
        <v/>
      </c>
      <c r="D274" s="16">
        <f>IF($A274="","",COUNTIFS(Data!$E$8:$E$17527,$A274,Data!$C$8:$C$17527,"&lt;&gt;"))</f>
        <v/>
      </c>
    </row>
    <row r="275">
      <c r="A275" s="18">
        <f>IF(A274="","",IF(A274-$A$5&gt;=365,"",A274+1))</f>
        <v/>
      </c>
      <c r="B275" s="19">
        <f>IF(COUNTIFS(Data!$E$8:$E$17527,$A275)=0,"",SUMIFS(Data!$C$8:$C$17527,Data!$E$8:$E$17527,$A275))</f>
        <v/>
      </c>
      <c r="C275" s="20">
        <f>IF(COUNTIFS(Data!$E$8:$E$17527,$A275)=0,"",SUMPRODUCT(MAX((Data!$E$8:$E$17527=$A275)*Data!$C$8:$C$17527)))</f>
        <v/>
      </c>
      <c r="D275" s="16">
        <f>IF($A275="","",COUNTIFS(Data!$E$8:$E$17527,$A275,Data!$C$8:$C$17527,"&lt;&gt;"))</f>
        <v/>
      </c>
    </row>
    <row r="276">
      <c r="A276" s="18">
        <f>IF(A275="","",IF(A275-$A$5&gt;=365,"",A275+1))</f>
        <v/>
      </c>
      <c r="B276" s="19">
        <f>IF(COUNTIFS(Data!$E$8:$E$17527,$A276)=0,"",SUMIFS(Data!$C$8:$C$17527,Data!$E$8:$E$17527,$A276))</f>
        <v/>
      </c>
      <c r="C276" s="20">
        <f>IF(COUNTIFS(Data!$E$8:$E$17527,$A276)=0,"",SUMPRODUCT(MAX((Data!$E$8:$E$17527=$A276)*Data!$C$8:$C$17527)))</f>
        <v/>
      </c>
      <c r="D276" s="16">
        <f>IF($A276="","",COUNTIFS(Data!$E$8:$E$17527,$A276,Data!$C$8:$C$17527,"&lt;&gt;"))</f>
        <v/>
      </c>
    </row>
    <row r="277">
      <c r="A277" s="18">
        <f>IF(A276="","",IF(A276-$A$5&gt;=365,"",A276+1))</f>
        <v/>
      </c>
      <c r="B277" s="19">
        <f>IF(COUNTIFS(Data!$E$8:$E$17527,$A277)=0,"",SUMIFS(Data!$C$8:$C$17527,Data!$E$8:$E$17527,$A277))</f>
        <v/>
      </c>
      <c r="C277" s="20">
        <f>IF(COUNTIFS(Data!$E$8:$E$17527,$A277)=0,"",SUMPRODUCT(MAX((Data!$E$8:$E$17527=$A277)*Data!$C$8:$C$17527)))</f>
        <v/>
      </c>
      <c r="D277" s="16">
        <f>IF($A277="","",COUNTIFS(Data!$E$8:$E$17527,$A277,Data!$C$8:$C$17527,"&lt;&gt;"))</f>
        <v/>
      </c>
    </row>
    <row r="278">
      <c r="A278" s="18">
        <f>IF(A277="","",IF(A277-$A$5&gt;=365,"",A277+1))</f>
        <v/>
      </c>
      <c r="B278" s="19">
        <f>IF(COUNTIFS(Data!$E$8:$E$17527,$A278)=0,"",SUMIFS(Data!$C$8:$C$17527,Data!$E$8:$E$17527,$A278))</f>
        <v/>
      </c>
      <c r="C278" s="20">
        <f>IF(COUNTIFS(Data!$E$8:$E$17527,$A278)=0,"",SUMPRODUCT(MAX((Data!$E$8:$E$17527=$A278)*Data!$C$8:$C$17527)))</f>
        <v/>
      </c>
      <c r="D278" s="16">
        <f>IF($A278="","",COUNTIFS(Data!$E$8:$E$17527,$A278,Data!$C$8:$C$17527,"&lt;&gt;"))</f>
        <v/>
      </c>
    </row>
    <row r="279">
      <c r="A279" s="18">
        <f>IF(A278="","",IF(A278-$A$5&gt;=365,"",A278+1))</f>
        <v/>
      </c>
      <c r="B279" s="19">
        <f>IF(COUNTIFS(Data!$E$8:$E$17527,$A279)=0,"",SUMIFS(Data!$C$8:$C$17527,Data!$E$8:$E$17527,$A279))</f>
        <v/>
      </c>
      <c r="C279" s="20">
        <f>IF(COUNTIFS(Data!$E$8:$E$17527,$A279)=0,"",SUMPRODUCT(MAX((Data!$E$8:$E$17527=$A279)*Data!$C$8:$C$17527)))</f>
        <v/>
      </c>
      <c r="D279" s="16">
        <f>IF($A279="","",COUNTIFS(Data!$E$8:$E$17527,$A279,Data!$C$8:$C$17527,"&lt;&gt;"))</f>
        <v/>
      </c>
    </row>
    <row r="280">
      <c r="A280" s="18">
        <f>IF(A279="","",IF(A279-$A$5&gt;=365,"",A279+1))</f>
        <v/>
      </c>
      <c r="B280" s="19">
        <f>IF(COUNTIFS(Data!$E$8:$E$17527,$A280)=0,"",SUMIFS(Data!$C$8:$C$17527,Data!$E$8:$E$17527,$A280))</f>
        <v/>
      </c>
      <c r="C280" s="20">
        <f>IF(COUNTIFS(Data!$E$8:$E$17527,$A280)=0,"",SUMPRODUCT(MAX((Data!$E$8:$E$17527=$A280)*Data!$C$8:$C$17527)))</f>
        <v/>
      </c>
      <c r="D280" s="16">
        <f>IF($A280="","",COUNTIFS(Data!$E$8:$E$17527,$A280,Data!$C$8:$C$17527,"&lt;&gt;"))</f>
        <v/>
      </c>
    </row>
    <row r="281">
      <c r="A281" s="18">
        <f>IF(A280="","",IF(A280-$A$5&gt;=365,"",A280+1))</f>
        <v/>
      </c>
      <c r="B281" s="19">
        <f>IF(COUNTIFS(Data!$E$8:$E$17527,$A281)=0,"",SUMIFS(Data!$C$8:$C$17527,Data!$E$8:$E$17527,$A281))</f>
        <v/>
      </c>
      <c r="C281" s="20">
        <f>IF(COUNTIFS(Data!$E$8:$E$17527,$A281)=0,"",SUMPRODUCT(MAX((Data!$E$8:$E$17527=$A281)*Data!$C$8:$C$17527)))</f>
        <v/>
      </c>
      <c r="D281" s="16">
        <f>IF($A281="","",COUNTIFS(Data!$E$8:$E$17527,$A281,Data!$C$8:$C$17527,"&lt;&gt;"))</f>
        <v/>
      </c>
    </row>
    <row r="282">
      <c r="A282" s="18">
        <f>IF(A281="","",IF(A281-$A$5&gt;=365,"",A281+1))</f>
        <v/>
      </c>
      <c r="B282" s="19">
        <f>IF(COUNTIFS(Data!$E$8:$E$17527,$A282)=0,"",SUMIFS(Data!$C$8:$C$17527,Data!$E$8:$E$17527,$A282))</f>
        <v/>
      </c>
      <c r="C282" s="20">
        <f>IF(COUNTIFS(Data!$E$8:$E$17527,$A282)=0,"",SUMPRODUCT(MAX((Data!$E$8:$E$17527=$A282)*Data!$C$8:$C$17527)))</f>
        <v/>
      </c>
      <c r="D282" s="16">
        <f>IF($A282="","",COUNTIFS(Data!$E$8:$E$17527,$A282,Data!$C$8:$C$17527,"&lt;&gt;"))</f>
        <v/>
      </c>
    </row>
    <row r="283">
      <c r="A283" s="18">
        <f>IF(A282="","",IF(A282-$A$5&gt;=365,"",A282+1))</f>
        <v/>
      </c>
      <c r="B283" s="19">
        <f>IF(COUNTIFS(Data!$E$8:$E$17527,$A283)=0,"",SUMIFS(Data!$C$8:$C$17527,Data!$E$8:$E$17527,$A283))</f>
        <v/>
      </c>
      <c r="C283" s="20">
        <f>IF(COUNTIFS(Data!$E$8:$E$17527,$A283)=0,"",SUMPRODUCT(MAX((Data!$E$8:$E$17527=$A283)*Data!$C$8:$C$17527)))</f>
        <v/>
      </c>
      <c r="D283" s="16">
        <f>IF($A283="","",COUNTIFS(Data!$E$8:$E$17527,$A283,Data!$C$8:$C$17527,"&lt;&gt;"))</f>
        <v/>
      </c>
    </row>
    <row r="284">
      <c r="A284" s="18">
        <f>IF(A283="","",IF(A283-$A$5&gt;=365,"",A283+1))</f>
        <v/>
      </c>
      <c r="B284" s="19">
        <f>IF(COUNTIFS(Data!$E$8:$E$17527,$A284)=0,"",SUMIFS(Data!$C$8:$C$17527,Data!$E$8:$E$17527,$A284))</f>
        <v/>
      </c>
      <c r="C284" s="20">
        <f>IF(COUNTIFS(Data!$E$8:$E$17527,$A284)=0,"",SUMPRODUCT(MAX((Data!$E$8:$E$17527=$A284)*Data!$C$8:$C$17527)))</f>
        <v/>
      </c>
      <c r="D284" s="16">
        <f>IF($A284="","",COUNTIFS(Data!$E$8:$E$17527,$A284,Data!$C$8:$C$17527,"&lt;&gt;"))</f>
        <v/>
      </c>
    </row>
    <row r="285">
      <c r="A285" s="18">
        <f>IF(A284="","",IF(A284-$A$5&gt;=365,"",A284+1))</f>
        <v/>
      </c>
      <c r="B285" s="19">
        <f>IF(COUNTIFS(Data!$E$8:$E$17527,$A285)=0,"",SUMIFS(Data!$C$8:$C$17527,Data!$E$8:$E$17527,$A285))</f>
        <v/>
      </c>
      <c r="C285" s="20">
        <f>IF(COUNTIFS(Data!$E$8:$E$17527,$A285)=0,"",SUMPRODUCT(MAX((Data!$E$8:$E$17527=$A285)*Data!$C$8:$C$17527)))</f>
        <v/>
      </c>
      <c r="D285" s="16">
        <f>IF($A285="","",COUNTIFS(Data!$E$8:$E$17527,$A285,Data!$C$8:$C$17527,"&lt;&gt;"))</f>
        <v/>
      </c>
    </row>
    <row r="286">
      <c r="A286" s="18">
        <f>IF(A285="","",IF(A285-$A$5&gt;=365,"",A285+1))</f>
        <v/>
      </c>
      <c r="B286" s="19">
        <f>IF(COUNTIFS(Data!$E$8:$E$17527,$A286)=0,"",SUMIFS(Data!$C$8:$C$17527,Data!$E$8:$E$17527,$A286))</f>
        <v/>
      </c>
      <c r="C286" s="20">
        <f>IF(COUNTIFS(Data!$E$8:$E$17527,$A286)=0,"",SUMPRODUCT(MAX((Data!$E$8:$E$17527=$A286)*Data!$C$8:$C$17527)))</f>
        <v/>
      </c>
      <c r="D286" s="16">
        <f>IF($A286="","",COUNTIFS(Data!$E$8:$E$17527,$A286,Data!$C$8:$C$17527,"&lt;&gt;"))</f>
        <v/>
      </c>
    </row>
    <row r="287">
      <c r="A287" s="18">
        <f>IF(A286="","",IF(A286-$A$5&gt;=365,"",A286+1))</f>
        <v/>
      </c>
      <c r="B287" s="19">
        <f>IF(COUNTIFS(Data!$E$8:$E$17527,$A287)=0,"",SUMIFS(Data!$C$8:$C$17527,Data!$E$8:$E$17527,$A287))</f>
        <v/>
      </c>
      <c r="C287" s="20">
        <f>IF(COUNTIFS(Data!$E$8:$E$17527,$A287)=0,"",SUMPRODUCT(MAX((Data!$E$8:$E$17527=$A287)*Data!$C$8:$C$17527)))</f>
        <v/>
      </c>
      <c r="D287" s="16">
        <f>IF($A287="","",COUNTIFS(Data!$E$8:$E$17527,$A287,Data!$C$8:$C$17527,"&lt;&gt;"))</f>
        <v/>
      </c>
    </row>
    <row r="288">
      <c r="A288" s="18">
        <f>IF(A287="","",IF(A287-$A$5&gt;=365,"",A287+1))</f>
        <v/>
      </c>
      <c r="B288" s="19">
        <f>IF(COUNTIFS(Data!$E$8:$E$17527,$A288)=0,"",SUMIFS(Data!$C$8:$C$17527,Data!$E$8:$E$17527,$A288))</f>
        <v/>
      </c>
      <c r="C288" s="20">
        <f>IF(COUNTIFS(Data!$E$8:$E$17527,$A288)=0,"",SUMPRODUCT(MAX((Data!$E$8:$E$17527=$A288)*Data!$C$8:$C$17527)))</f>
        <v/>
      </c>
      <c r="D288" s="16">
        <f>IF($A288="","",COUNTIFS(Data!$E$8:$E$17527,$A288,Data!$C$8:$C$17527,"&lt;&gt;"))</f>
        <v/>
      </c>
    </row>
    <row r="289">
      <c r="A289" s="18">
        <f>IF(A288="","",IF(A288-$A$5&gt;=365,"",A288+1))</f>
        <v/>
      </c>
      <c r="B289" s="19">
        <f>IF(COUNTIFS(Data!$E$8:$E$17527,$A289)=0,"",SUMIFS(Data!$C$8:$C$17527,Data!$E$8:$E$17527,$A289))</f>
        <v/>
      </c>
      <c r="C289" s="20">
        <f>IF(COUNTIFS(Data!$E$8:$E$17527,$A289)=0,"",SUMPRODUCT(MAX((Data!$E$8:$E$17527=$A289)*Data!$C$8:$C$17527)))</f>
        <v/>
      </c>
      <c r="D289" s="16">
        <f>IF($A289="","",COUNTIFS(Data!$E$8:$E$17527,$A289,Data!$C$8:$C$17527,"&lt;&gt;"))</f>
        <v/>
      </c>
    </row>
    <row r="290">
      <c r="A290" s="18">
        <f>IF(A289="","",IF(A289-$A$5&gt;=365,"",A289+1))</f>
        <v/>
      </c>
      <c r="B290" s="19">
        <f>IF(COUNTIFS(Data!$E$8:$E$17527,$A290)=0,"",SUMIFS(Data!$C$8:$C$17527,Data!$E$8:$E$17527,$A290))</f>
        <v/>
      </c>
      <c r="C290" s="20">
        <f>IF(COUNTIFS(Data!$E$8:$E$17527,$A290)=0,"",SUMPRODUCT(MAX((Data!$E$8:$E$17527=$A290)*Data!$C$8:$C$17527)))</f>
        <v/>
      </c>
      <c r="D290" s="16">
        <f>IF($A290="","",COUNTIFS(Data!$E$8:$E$17527,$A290,Data!$C$8:$C$17527,"&lt;&gt;"))</f>
        <v/>
      </c>
    </row>
    <row r="291">
      <c r="A291" s="18">
        <f>IF(A290="","",IF(A290-$A$5&gt;=365,"",A290+1))</f>
        <v/>
      </c>
      <c r="B291" s="19">
        <f>IF(COUNTIFS(Data!$E$8:$E$17527,$A291)=0,"",SUMIFS(Data!$C$8:$C$17527,Data!$E$8:$E$17527,$A291))</f>
        <v/>
      </c>
      <c r="C291" s="20">
        <f>IF(COUNTIFS(Data!$E$8:$E$17527,$A291)=0,"",SUMPRODUCT(MAX((Data!$E$8:$E$17527=$A291)*Data!$C$8:$C$17527)))</f>
        <v/>
      </c>
      <c r="D291" s="16">
        <f>IF($A291="","",COUNTIFS(Data!$E$8:$E$17527,$A291,Data!$C$8:$C$17527,"&lt;&gt;"))</f>
        <v/>
      </c>
    </row>
    <row r="292">
      <c r="A292" s="18">
        <f>IF(A291="","",IF(A291-$A$5&gt;=365,"",A291+1))</f>
        <v/>
      </c>
      <c r="B292" s="19">
        <f>IF(COUNTIFS(Data!$E$8:$E$17527,$A292)=0,"",SUMIFS(Data!$C$8:$C$17527,Data!$E$8:$E$17527,$A292))</f>
        <v/>
      </c>
      <c r="C292" s="20">
        <f>IF(COUNTIFS(Data!$E$8:$E$17527,$A292)=0,"",SUMPRODUCT(MAX((Data!$E$8:$E$17527=$A292)*Data!$C$8:$C$17527)))</f>
        <v/>
      </c>
      <c r="D292" s="16">
        <f>IF($A292="","",COUNTIFS(Data!$E$8:$E$17527,$A292,Data!$C$8:$C$17527,"&lt;&gt;"))</f>
        <v/>
      </c>
    </row>
    <row r="293">
      <c r="A293" s="18">
        <f>IF(A292="","",IF(A292-$A$5&gt;=365,"",A292+1))</f>
        <v/>
      </c>
      <c r="B293" s="19">
        <f>IF(COUNTIFS(Data!$E$8:$E$17527,$A293)=0,"",SUMIFS(Data!$C$8:$C$17527,Data!$E$8:$E$17527,$A293))</f>
        <v/>
      </c>
      <c r="C293" s="20">
        <f>IF(COUNTIFS(Data!$E$8:$E$17527,$A293)=0,"",SUMPRODUCT(MAX((Data!$E$8:$E$17527=$A293)*Data!$C$8:$C$17527)))</f>
        <v/>
      </c>
      <c r="D293" s="16">
        <f>IF($A293="","",COUNTIFS(Data!$E$8:$E$17527,$A293,Data!$C$8:$C$17527,"&lt;&gt;"))</f>
        <v/>
      </c>
    </row>
    <row r="294">
      <c r="A294" s="18">
        <f>IF(A293="","",IF(A293-$A$5&gt;=365,"",A293+1))</f>
        <v/>
      </c>
      <c r="B294" s="19">
        <f>IF(COUNTIFS(Data!$E$8:$E$17527,$A294)=0,"",SUMIFS(Data!$C$8:$C$17527,Data!$E$8:$E$17527,$A294))</f>
        <v/>
      </c>
      <c r="C294" s="20">
        <f>IF(COUNTIFS(Data!$E$8:$E$17527,$A294)=0,"",SUMPRODUCT(MAX((Data!$E$8:$E$17527=$A294)*Data!$C$8:$C$17527)))</f>
        <v/>
      </c>
      <c r="D294" s="16">
        <f>IF($A294="","",COUNTIFS(Data!$E$8:$E$17527,$A294,Data!$C$8:$C$17527,"&lt;&gt;"))</f>
        <v/>
      </c>
    </row>
    <row r="295">
      <c r="A295" s="18">
        <f>IF(A294="","",IF(A294-$A$5&gt;=365,"",A294+1))</f>
        <v/>
      </c>
      <c r="B295" s="19">
        <f>IF(COUNTIFS(Data!$E$8:$E$17527,$A295)=0,"",SUMIFS(Data!$C$8:$C$17527,Data!$E$8:$E$17527,$A295))</f>
        <v/>
      </c>
      <c r="C295" s="20">
        <f>IF(COUNTIFS(Data!$E$8:$E$17527,$A295)=0,"",SUMPRODUCT(MAX((Data!$E$8:$E$17527=$A295)*Data!$C$8:$C$17527)))</f>
        <v/>
      </c>
      <c r="D295" s="16">
        <f>IF($A295="","",COUNTIFS(Data!$E$8:$E$17527,$A295,Data!$C$8:$C$17527,"&lt;&gt;"))</f>
        <v/>
      </c>
    </row>
    <row r="296">
      <c r="A296" s="18">
        <f>IF(A295="","",IF(A295-$A$5&gt;=365,"",A295+1))</f>
        <v/>
      </c>
      <c r="B296" s="19">
        <f>IF(COUNTIFS(Data!$E$8:$E$17527,$A296)=0,"",SUMIFS(Data!$C$8:$C$17527,Data!$E$8:$E$17527,$A296))</f>
        <v/>
      </c>
      <c r="C296" s="20">
        <f>IF(COUNTIFS(Data!$E$8:$E$17527,$A296)=0,"",SUMPRODUCT(MAX((Data!$E$8:$E$17527=$A296)*Data!$C$8:$C$17527)))</f>
        <v/>
      </c>
      <c r="D296" s="16">
        <f>IF($A296="","",COUNTIFS(Data!$E$8:$E$17527,$A296,Data!$C$8:$C$17527,"&lt;&gt;"))</f>
        <v/>
      </c>
    </row>
    <row r="297">
      <c r="A297" s="18">
        <f>IF(A296="","",IF(A296-$A$5&gt;=365,"",A296+1))</f>
        <v/>
      </c>
      <c r="B297" s="19">
        <f>IF(COUNTIFS(Data!$E$8:$E$17527,$A297)=0,"",SUMIFS(Data!$C$8:$C$17527,Data!$E$8:$E$17527,$A297))</f>
        <v/>
      </c>
      <c r="C297" s="20">
        <f>IF(COUNTIFS(Data!$E$8:$E$17527,$A297)=0,"",SUMPRODUCT(MAX((Data!$E$8:$E$17527=$A297)*Data!$C$8:$C$17527)))</f>
        <v/>
      </c>
      <c r="D297" s="16">
        <f>IF($A297="","",COUNTIFS(Data!$E$8:$E$17527,$A297,Data!$C$8:$C$17527,"&lt;&gt;"))</f>
        <v/>
      </c>
    </row>
    <row r="298">
      <c r="A298" s="18">
        <f>IF(A297="","",IF(A297-$A$5&gt;=365,"",A297+1))</f>
        <v/>
      </c>
      <c r="B298" s="19">
        <f>IF(COUNTIFS(Data!$E$8:$E$17527,$A298)=0,"",SUMIFS(Data!$C$8:$C$17527,Data!$E$8:$E$17527,$A298))</f>
        <v/>
      </c>
      <c r="C298" s="20">
        <f>IF(COUNTIFS(Data!$E$8:$E$17527,$A298)=0,"",SUMPRODUCT(MAX((Data!$E$8:$E$17527=$A298)*Data!$C$8:$C$17527)))</f>
        <v/>
      </c>
      <c r="D298" s="16">
        <f>IF($A298="","",COUNTIFS(Data!$E$8:$E$17527,$A298,Data!$C$8:$C$17527,"&lt;&gt;"))</f>
        <v/>
      </c>
    </row>
    <row r="299">
      <c r="A299" s="18">
        <f>IF(A298="","",IF(A298-$A$5&gt;=365,"",A298+1))</f>
        <v/>
      </c>
      <c r="B299" s="19">
        <f>IF(COUNTIFS(Data!$E$8:$E$17527,$A299)=0,"",SUMIFS(Data!$C$8:$C$17527,Data!$E$8:$E$17527,$A299))</f>
        <v/>
      </c>
      <c r="C299" s="20">
        <f>IF(COUNTIFS(Data!$E$8:$E$17527,$A299)=0,"",SUMPRODUCT(MAX((Data!$E$8:$E$17527=$A299)*Data!$C$8:$C$17527)))</f>
        <v/>
      </c>
      <c r="D299" s="16">
        <f>IF($A299="","",COUNTIFS(Data!$E$8:$E$17527,$A299,Data!$C$8:$C$17527,"&lt;&gt;"))</f>
        <v/>
      </c>
    </row>
    <row r="300">
      <c r="A300" s="18">
        <f>IF(A299="","",IF(A299-$A$5&gt;=365,"",A299+1))</f>
        <v/>
      </c>
      <c r="B300" s="19">
        <f>IF(COUNTIFS(Data!$E$8:$E$17527,$A300)=0,"",SUMIFS(Data!$C$8:$C$17527,Data!$E$8:$E$17527,$A300))</f>
        <v/>
      </c>
      <c r="C300" s="20">
        <f>IF(COUNTIFS(Data!$E$8:$E$17527,$A300)=0,"",SUMPRODUCT(MAX((Data!$E$8:$E$17527=$A300)*Data!$C$8:$C$17527)))</f>
        <v/>
      </c>
      <c r="D300" s="16">
        <f>IF($A300="","",COUNTIFS(Data!$E$8:$E$17527,$A300,Data!$C$8:$C$17527,"&lt;&gt;"))</f>
        <v/>
      </c>
    </row>
    <row r="301">
      <c r="A301" s="18">
        <f>IF(A300="","",IF(A300-$A$5&gt;=365,"",A300+1))</f>
        <v/>
      </c>
      <c r="B301" s="19">
        <f>IF(COUNTIFS(Data!$E$8:$E$17527,$A301)=0,"",SUMIFS(Data!$C$8:$C$17527,Data!$E$8:$E$17527,$A301))</f>
        <v/>
      </c>
      <c r="C301" s="20">
        <f>IF(COUNTIFS(Data!$E$8:$E$17527,$A301)=0,"",SUMPRODUCT(MAX((Data!$E$8:$E$17527=$A301)*Data!$C$8:$C$17527)))</f>
        <v/>
      </c>
      <c r="D301" s="16">
        <f>IF($A301="","",COUNTIFS(Data!$E$8:$E$17527,$A301,Data!$C$8:$C$17527,"&lt;&gt;"))</f>
        <v/>
      </c>
    </row>
    <row r="302">
      <c r="A302" s="18">
        <f>IF(A301="","",IF(A301-$A$5&gt;=365,"",A301+1))</f>
        <v/>
      </c>
      <c r="B302" s="19">
        <f>IF(COUNTIFS(Data!$E$8:$E$17527,$A302)=0,"",SUMIFS(Data!$C$8:$C$17527,Data!$E$8:$E$17527,$A302))</f>
        <v/>
      </c>
      <c r="C302" s="20">
        <f>IF(COUNTIFS(Data!$E$8:$E$17527,$A302)=0,"",SUMPRODUCT(MAX((Data!$E$8:$E$17527=$A302)*Data!$C$8:$C$17527)))</f>
        <v/>
      </c>
      <c r="D302" s="16">
        <f>IF($A302="","",COUNTIFS(Data!$E$8:$E$17527,$A302,Data!$C$8:$C$17527,"&lt;&gt;"))</f>
        <v/>
      </c>
    </row>
    <row r="303">
      <c r="A303" s="18">
        <f>IF(A302="","",IF(A302-$A$5&gt;=365,"",A302+1))</f>
        <v/>
      </c>
      <c r="B303" s="19">
        <f>IF(COUNTIFS(Data!$E$8:$E$17527,$A303)=0,"",SUMIFS(Data!$C$8:$C$17527,Data!$E$8:$E$17527,$A303))</f>
        <v/>
      </c>
      <c r="C303" s="20">
        <f>IF(COUNTIFS(Data!$E$8:$E$17527,$A303)=0,"",SUMPRODUCT(MAX((Data!$E$8:$E$17527=$A303)*Data!$C$8:$C$17527)))</f>
        <v/>
      </c>
      <c r="D303" s="16">
        <f>IF($A303="","",COUNTIFS(Data!$E$8:$E$17527,$A303,Data!$C$8:$C$17527,"&lt;&gt;"))</f>
        <v/>
      </c>
    </row>
    <row r="304">
      <c r="A304" s="18">
        <f>IF(A303="","",IF(A303-$A$5&gt;=365,"",A303+1))</f>
        <v/>
      </c>
      <c r="B304" s="19">
        <f>IF(COUNTIFS(Data!$E$8:$E$17527,$A304)=0,"",SUMIFS(Data!$C$8:$C$17527,Data!$E$8:$E$17527,$A304))</f>
        <v/>
      </c>
      <c r="C304" s="20">
        <f>IF(COUNTIFS(Data!$E$8:$E$17527,$A304)=0,"",SUMPRODUCT(MAX((Data!$E$8:$E$17527=$A304)*Data!$C$8:$C$17527)))</f>
        <v/>
      </c>
      <c r="D304" s="16">
        <f>IF($A304="","",COUNTIFS(Data!$E$8:$E$17527,$A304,Data!$C$8:$C$17527,"&lt;&gt;"))</f>
        <v/>
      </c>
    </row>
    <row r="305">
      <c r="A305" s="18">
        <f>IF(A304="","",IF(A304-$A$5&gt;=365,"",A304+1))</f>
        <v/>
      </c>
      <c r="B305" s="19">
        <f>IF(COUNTIFS(Data!$E$8:$E$17527,$A305)=0,"",SUMIFS(Data!$C$8:$C$17527,Data!$E$8:$E$17527,$A305))</f>
        <v/>
      </c>
      <c r="C305" s="20">
        <f>IF(COUNTIFS(Data!$E$8:$E$17527,$A305)=0,"",SUMPRODUCT(MAX((Data!$E$8:$E$17527=$A305)*Data!$C$8:$C$17527)))</f>
        <v/>
      </c>
      <c r="D305" s="16">
        <f>IF($A305="","",COUNTIFS(Data!$E$8:$E$17527,$A305,Data!$C$8:$C$17527,"&lt;&gt;"))</f>
        <v/>
      </c>
    </row>
    <row r="306">
      <c r="A306" s="18">
        <f>IF(A305="","",IF(A305-$A$5&gt;=365,"",A305+1))</f>
        <v/>
      </c>
      <c r="B306" s="19">
        <f>IF(COUNTIFS(Data!$E$8:$E$17527,$A306)=0,"",SUMIFS(Data!$C$8:$C$17527,Data!$E$8:$E$17527,$A306))</f>
        <v/>
      </c>
      <c r="C306" s="20">
        <f>IF(COUNTIFS(Data!$E$8:$E$17527,$A306)=0,"",SUMPRODUCT(MAX((Data!$E$8:$E$17527=$A306)*Data!$C$8:$C$17527)))</f>
        <v/>
      </c>
      <c r="D306" s="16">
        <f>IF($A306="","",COUNTIFS(Data!$E$8:$E$17527,$A306,Data!$C$8:$C$17527,"&lt;&gt;"))</f>
        <v/>
      </c>
    </row>
    <row r="307">
      <c r="A307" s="18">
        <f>IF(A306="","",IF(A306-$A$5&gt;=365,"",A306+1))</f>
        <v/>
      </c>
      <c r="B307" s="19">
        <f>IF(COUNTIFS(Data!$E$8:$E$17527,$A307)=0,"",SUMIFS(Data!$C$8:$C$17527,Data!$E$8:$E$17527,$A307))</f>
        <v/>
      </c>
      <c r="C307" s="20">
        <f>IF(COUNTIFS(Data!$E$8:$E$17527,$A307)=0,"",SUMPRODUCT(MAX((Data!$E$8:$E$17527=$A307)*Data!$C$8:$C$17527)))</f>
        <v/>
      </c>
      <c r="D307" s="16">
        <f>IF($A307="","",COUNTIFS(Data!$E$8:$E$17527,$A307,Data!$C$8:$C$17527,"&lt;&gt;"))</f>
        <v/>
      </c>
    </row>
    <row r="308">
      <c r="A308" s="18">
        <f>IF(A307="","",IF(A307-$A$5&gt;=365,"",A307+1))</f>
        <v/>
      </c>
      <c r="B308" s="19">
        <f>IF(COUNTIFS(Data!$E$8:$E$17527,$A308)=0,"",SUMIFS(Data!$C$8:$C$17527,Data!$E$8:$E$17527,$A308))</f>
        <v/>
      </c>
      <c r="C308" s="20">
        <f>IF(COUNTIFS(Data!$E$8:$E$17527,$A308)=0,"",SUMPRODUCT(MAX((Data!$E$8:$E$17527=$A308)*Data!$C$8:$C$17527)))</f>
        <v/>
      </c>
      <c r="D308" s="16">
        <f>IF($A308="","",COUNTIFS(Data!$E$8:$E$17527,$A308,Data!$C$8:$C$17527,"&lt;&gt;"))</f>
        <v/>
      </c>
    </row>
    <row r="309">
      <c r="A309" s="18">
        <f>IF(A308="","",IF(A308-$A$5&gt;=365,"",A308+1))</f>
        <v/>
      </c>
      <c r="B309" s="19">
        <f>IF(COUNTIFS(Data!$E$8:$E$17527,$A309)=0,"",SUMIFS(Data!$C$8:$C$17527,Data!$E$8:$E$17527,$A309))</f>
        <v/>
      </c>
      <c r="C309" s="20">
        <f>IF(COUNTIFS(Data!$E$8:$E$17527,$A309)=0,"",SUMPRODUCT(MAX((Data!$E$8:$E$17527=$A309)*Data!$C$8:$C$17527)))</f>
        <v/>
      </c>
      <c r="D309" s="16">
        <f>IF($A309="","",COUNTIFS(Data!$E$8:$E$17527,$A309,Data!$C$8:$C$17527,"&lt;&gt;"))</f>
        <v/>
      </c>
    </row>
    <row r="310">
      <c r="A310" s="18">
        <f>IF(A309="","",IF(A309-$A$5&gt;=365,"",A309+1))</f>
        <v/>
      </c>
      <c r="B310" s="19">
        <f>IF(COUNTIFS(Data!$E$8:$E$17527,$A310)=0,"",SUMIFS(Data!$C$8:$C$17527,Data!$E$8:$E$17527,$A310))</f>
        <v/>
      </c>
      <c r="C310" s="20">
        <f>IF(COUNTIFS(Data!$E$8:$E$17527,$A310)=0,"",SUMPRODUCT(MAX((Data!$E$8:$E$17527=$A310)*Data!$C$8:$C$17527)))</f>
        <v/>
      </c>
      <c r="D310" s="16">
        <f>IF($A310="","",COUNTIFS(Data!$E$8:$E$17527,$A310,Data!$C$8:$C$17527,"&lt;&gt;"))</f>
        <v/>
      </c>
    </row>
    <row r="311">
      <c r="A311" s="18">
        <f>IF(A310="","",IF(A310-$A$5&gt;=365,"",A310+1))</f>
        <v/>
      </c>
      <c r="B311" s="19">
        <f>IF(COUNTIFS(Data!$E$8:$E$17527,$A311)=0,"",SUMIFS(Data!$C$8:$C$17527,Data!$E$8:$E$17527,$A311))</f>
        <v/>
      </c>
      <c r="C311" s="20">
        <f>IF(COUNTIFS(Data!$E$8:$E$17527,$A311)=0,"",SUMPRODUCT(MAX((Data!$E$8:$E$17527=$A311)*Data!$C$8:$C$17527)))</f>
        <v/>
      </c>
      <c r="D311" s="16">
        <f>IF($A311="","",COUNTIFS(Data!$E$8:$E$17527,$A311,Data!$C$8:$C$17527,"&lt;&gt;"))</f>
        <v/>
      </c>
    </row>
    <row r="312">
      <c r="A312" s="18">
        <f>IF(A311="","",IF(A311-$A$5&gt;=365,"",A311+1))</f>
        <v/>
      </c>
      <c r="B312" s="19">
        <f>IF(COUNTIFS(Data!$E$8:$E$17527,$A312)=0,"",SUMIFS(Data!$C$8:$C$17527,Data!$E$8:$E$17527,$A312))</f>
        <v/>
      </c>
      <c r="C312" s="20">
        <f>IF(COUNTIFS(Data!$E$8:$E$17527,$A312)=0,"",SUMPRODUCT(MAX((Data!$E$8:$E$17527=$A312)*Data!$C$8:$C$17527)))</f>
        <v/>
      </c>
      <c r="D312" s="16">
        <f>IF($A312="","",COUNTIFS(Data!$E$8:$E$17527,$A312,Data!$C$8:$C$17527,"&lt;&gt;"))</f>
        <v/>
      </c>
    </row>
    <row r="313">
      <c r="A313" s="18">
        <f>IF(A312="","",IF(A312-$A$5&gt;=365,"",A312+1))</f>
        <v/>
      </c>
      <c r="B313" s="19">
        <f>IF(COUNTIFS(Data!$E$8:$E$17527,$A313)=0,"",SUMIFS(Data!$C$8:$C$17527,Data!$E$8:$E$17527,$A313))</f>
        <v/>
      </c>
      <c r="C313" s="20">
        <f>IF(COUNTIFS(Data!$E$8:$E$17527,$A313)=0,"",SUMPRODUCT(MAX((Data!$E$8:$E$17527=$A313)*Data!$C$8:$C$17527)))</f>
        <v/>
      </c>
      <c r="D313" s="16">
        <f>IF($A313="","",COUNTIFS(Data!$E$8:$E$17527,$A313,Data!$C$8:$C$17527,"&lt;&gt;"))</f>
        <v/>
      </c>
    </row>
    <row r="314">
      <c r="A314" s="18">
        <f>IF(A313="","",IF(A313-$A$5&gt;=365,"",A313+1))</f>
        <v/>
      </c>
      <c r="B314" s="19">
        <f>IF(COUNTIFS(Data!$E$8:$E$17527,$A314)=0,"",SUMIFS(Data!$C$8:$C$17527,Data!$E$8:$E$17527,$A314))</f>
        <v/>
      </c>
      <c r="C314" s="20">
        <f>IF(COUNTIFS(Data!$E$8:$E$17527,$A314)=0,"",SUMPRODUCT(MAX((Data!$E$8:$E$17527=$A314)*Data!$C$8:$C$17527)))</f>
        <v/>
      </c>
      <c r="D314" s="16">
        <f>IF($A314="","",COUNTIFS(Data!$E$8:$E$17527,$A314,Data!$C$8:$C$17527,"&lt;&gt;"))</f>
        <v/>
      </c>
    </row>
    <row r="315">
      <c r="A315" s="18">
        <f>IF(A314="","",IF(A314-$A$5&gt;=365,"",A314+1))</f>
        <v/>
      </c>
      <c r="B315" s="19">
        <f>IF(COUNTIFS(Data!$E$8:$E$17527,$A315)=0,"",SUMIFS(Data!$C$8:$C$17527,Data!$E$8:$E$17527,$A315))</f>
        <v/>
      </c>
      <c r="C315" s="20">
        <f>IF(COUNTIFS(Data!$E$8:$E$17527,$A315)=0,"",SUMPRODUCT(MAX((Data!$E$8:$E$17527=$A315)*Data!$C$8:$C$17527)))</f>
        <v/>
      </c>
      <c r="D315" s="16">
        <f>IF($A315="","",COUNTIFS(Data!$E$8:$E$17527,$A315,Data!$C$8:$C$17527,"&lt;&gt;"))</f>
        <v/>
      </c>
    </row>
    <row r="316">
      <c r="A316" s="18">
        <f>IF(A315="","",IF(A315-$A$5&gt;=365,"",A315+1))</f>
        <v/>
      </c>
      <c r="B316" s="19">
        <f>IF(COUNTIFS(Data!$E$8:$E$17527,$A316)=0,"",SUMIFS(Data!$C$8:$C$17527,Data!$E$8:$E$17527,$A316))</f>
        <v/>
      </c>
      <c r="C316" s="20">
        <f>IF(COUNTIFS(Data!$E$8:$E$17527,$A316)=0,"",SUMPRODUCT(MAX((Data!$E$8:$E$17527=$A316)*Data!$C$8:$C$17527)))</f>
        <v/>
      </c>
      <c r="D316" s="16">
        <f>IF($A316="","",COUNTIFS(Data!$E$8:$E$17527,$A316,Data!$C$8:$C$17527,"&lt;&gt;"))</f>
        <v/>
      </c>
    </row>
    <row r="317">
      <c r="A317" s="18">
        <f>IF(A316="","",IF(A316-$A$5&gt;=365,"",A316+1))</f>
        <v/>
      </c>
      <c r="B317" s="19">
        <f>IF(COUNTIFS(Data!$E$8:$E$17527,$A317)=0,"",SUMIFS(Data!$C$8:$C$17527,Data!$E$8:$E$17527,$A317))</f>
        <v/>
      </c>
      <c r="C317" s="20">
        <f>IF(COUNTIFS(Data!$E$8:$E$17527,$A317)=0,"",SUMPRODUCT(MAX((Data!$E$8:$E$17527=$A317)*Data!$C$8:$C$17527)))</f>
        <v/>
      </c>
      <c r="D317" s="16">
        <f>IF($A317="","",COUNTIFS(Data!$E$8:$E$17527,$A317,Data!$C$8:$C$17527,"&lt;&gt;"))</f>
        <v/>
      </c>
    </row>
    <row r="318">
      <c r="A318" s="18">
        <f>IF(A317="","",IF(A317-$A$5&gt;=365,"",A317+1))</f>
        <v/>
      </c>
      <c r="B318" s="19">
        <f>IF(COUNTIFS(Data!$E$8:$E$17527,$A318)=0,"",SUMIFS(Data!$C$8:$C$17527,Data!$E$8:$E$17527,$A318))</f>
        <v/>
      </c>
      <c r="C318" s="20">
        <f>IF(COUNTIFS(Data!$E$8:$E$17527,$A318)=0,"",SUMPRODUCT(MAX((Data!$E$8:$E$17527=$A318)*Data!$C$8:$C$17527)))</f>
        <v/>
      </c>
      <c r="D318" s="16">
        <f>IF($A318="","",COUNTIFS(Data!$E$8:$E$17527,$A318,Data!$C$8:$C$17527,"&lt;&gt;"))</f>
        <v/>
      </c>
    </row>
    <row r="319">
      <c r="A319" s="18">
        <f>IF(A318="","",IF(A318-$A$5&gt;=365,"",A318+1))</f>
        <v/>
      </c>
      <c r="B319" s="19">
        <f>IF(COUNTIFS(Data!$E$8:$E$17527,$A319)=0,"",SUMIFS(Data!$C$8:$C$17527,Data!$E$8:$E$17527,$A319))</f>
        <v/>
      </c>
      <c r="C319" s="20">
        <f>IF(COUNTIFS(Data!$E$8:$E$17527,$A319)=0,"",SUMPRODUCT(MAX((Data!$E$8:$E$17527=$A319)*Data!$C$8:$C$17527)))</f>
        <v/>
      </c>
      <c r="D319" s="16">
        <f>IF($A319="","",COUNTIFS(Data!$E$8:$E$17527,$A319,Data!$C$8:$C$17527,"&lt;&gt;"))</f>
        <v/>
      </c>
    </row>
    <row r="320">
      <c r="A320" s="18">
        <f>IF(A319="","",IF(A319-$A$5&gt;=365,"",A319+1))</f>
        <v/>
      </c>
      <c r="B320" s="19">
        <f>IF(COUNTIFS(Data!$E$8:$E$17527,$A320)=0,"",SUMIFS(Data!$C$8:$C$17527,Data!$E$8:$E$17527,$A320))</f>
        <v/>
      </c>
      <c r="C320" s="20">
        <f>IF(COUNTIFS(Data!$E$8:$E$17527,$A320)=0,"",SUMPRODUCT(MAX((Data!$E$8:$E$17527=$A320)*Data!$C$8:$C$17527)))</f>
        <v/>
      </c>
      <c r="D320" s="16">
        <f>IF($A320="","",COUNTIFS(Data!$E$8:$E$17527,$A320,Data!$C$8:$C$17527,"&lt;&gt;"))</f>
        <v/>
      </c>
    </row>
    <row r="321">
      <c r="A321" s="18">
        <f>IF(A320="","",IF(A320-$A$5&gt;=365,"",A320+1))</f>
        <v/>
      </c>
      <c r="B321" s="19">
        <f>IF(COUNTIFS(Data!$E$8:$E$17527,$A321)=0,"",SUMIFS(Data!$C$8:$C$17527,Data!$E$8:$E$17527,$A321))</f>
        <v/>
      </c>
      <c r="C321" s="20">
        <f>IF(COUNTIFS(Data!$E$8:$E$17527,$A321)=0,"",SUMPRODUCT(MAX((Data!$E$8:$E$17527=$A321)*Data!$C$8:$C$17527)))</f>
        <v/>
      </c>
      <c r="D321" s="16">
        <f>IF($A321="","",COUNTIFS(Data!$E$8:$E$17527,$A321,Data!$C$8:$C$17527,"&lt;&gt;"))</f>
        <v/>
      </c>
    </row>
    <row r="322">
      <c r="A322" s="18">
        <f>IF(A321="","",IF(A321-$A$5&gt;=365,"",A321+1))</f>
        <v/>
      </c>
      <c r="B322" s="19">
        <f>IF(COUNTIFS(Data!$E$8:$E$17527,$A322)=0,"",SUMIFS(Data!$C$8:$C$17527,Data!$E$8:$E$17527,$A322))</f>
        <v/>
      </c>
      <c r="C322" s="20">
        <f>IF(COUNTIFS(Data!$E$8:$E$17527,$A322)=0,"",SUMPRODUCT(MAX((Data!$E$8:$E$17527=$A322)*Data!$C$8:$C$17527)))</f>
        <v/>
      </c>
      <c r="D322" s="16">
        <f>IF($A322="","",COUNTIFS(Data!$E$8:$E$17527,$A322,Data!$C$8:$C$17527,"&lt;&gt;"))</f>
        <v/>
      </c>
    </row>
    <row r="323">
      <c r="A323" s="18">
        <f>IF(A322="","",IF(A322-$A$5&gt;=365,"",A322+1))</f>
        <v/>
      </c>
      <c r="B323" s="19">
        <f>IF(COUNTIFS(Data!$E$8:$E$17527,$A323)=0,"",SUMIFS(Data!$C$8:$C$17527,Data!$E$8:$E$17527,$A323))</f>
        <v/>
      </c>
      <c r="C323" s="20">
        <f>IF(COUNTIFS(Data!$E$8:$E$17527,$A323)=0,"",SUMPRODUCT(MAX((Data!$E$8:$E$17527=$A323)*Data!$C$8:$C$17527)))</f>
        <v/>
      </c>
      <c r="D323" s="16">
        <f>IF($A323="","",COUNTIFS(Data!$E$8:$E$17527,$A323,Data!$C$8:$C$17527,"&lt;&gt;"))</f>
        <v/>
      </c>
    </row>
    <row r="324">
      <c r="A324" s="18">
        <f>IF(A323="","",IF(A323-$A$5&gt;=365,"",A323+1))</f>
        <v/>
      </c>
      <c r="B324" s="19">
        <f>IF(COUNTIFS(Data!$E$8:$E$17527,$A324)=0,"",SUMIFS(Data!$C$8:$C$17527,Data!$E$8:$E$17527,$A324))</f>
        <v/>
      </c>
      <c r="C324" s="20">
        <f>IF(COUNTIFS(Data!$E$8:$E$17527,$A324)=0,"",SUMPRODUCT(MAX((Data!$E$8:$E$17527=$A324)*Data!$C$8:$C$17527)))</f>
        <v/>
      </c>
      <c r="D324" s="16">
        <f>IF($A324="","",COUNTIFS(Data!$E$8:$E$17527,$A324,Data!$C$8:$C$17527,"&lt;&gt;"))</f>
        <v/>
      </c>
    </row>
    <row r="325">
      <c r="A325" s="18">
        <f>IF(A324="","",IF(A324-$A$5&gt;=365,"",A324+1))</f>
        <v/>
      </c>
      <c r="B325" s="19">
        <f>IF(COUNTIFS(Data!$E$8:$E$17527,$A325)=0,"",SUMIFS(Data!$C$8:$C$17527,Data!$E$8:$E$17527,$A325))</f>
        <v/>
      </c>
      <c r="C325" s="20">
        <f>IF(COUNTIFS(Data!$E$8:$E$17527,$A325)=0,"",SUMPRODUCT(MAX((Data!$E$8:$E$17527=$A325)*Data!$C$8:$C$17527)))</f>
        <v/>
      </c>
      <c r="D325" s="16">
        <f>IF($A325="","",COUNTIFS(Data!$E$8:$E$17527,$A325,Data!$C$8:$C$17527,"&lt;&gt;"))</f>
        <v/>
      </c>
    </row>
    <row r="326">
      <c r="A326" s="18">
        <f>IF(A325="","",IF(A325-$A$5&gt;=365,"",A325+1))</f>
        <v/>
      </c>
      <c r="B326" s="19">
        <f>IF(COUNTIFS(Data!$E$8:$E$17527,$A326)=0,"",SUMIFS(Data!$C$8:$C$17527,Data!$E$8:$E$17527,$A326))</f>
        <v/>
      </c>
      <c r="C326" s="20">
        <f>IF(COUNTIFS(Data!$E$8:$E$17527,$A326)=0,"",SUMPRODUCT(MAX((Data!$E$8:$E$17527=$A326)*Data!$C$8:$C$17527)))</f>
        <v/>
      </c>
      <c r="D326" s="16">
        <f>IF($A326="","",COUNTIFS(Data!$E$8:$E$17527,$A326,Data!$C$8:$C$17527,"&lt;&gt;"))</f>
        <v/>
      </c>
    </row>
    <row r="327">
      <c r="A327" s="18">
        <f>IF(A326="","",IF(A326-$A$5&gt;=365,"",A326+1))</f>
        <v/>
      </c>
      <c r="B327" s="19">
        <f>IF(COUNTIFS(Data!$E$8:$E$17527,$A327)=0,"",SUMIFS(Data!$C$8:$C$17527,Data!$E$8:$E$17527,$A327))</f>
        <v/>
      </c>
      <c r="C327" s="20">
        <f>IF(COUNTIFS(Data!$E$8:$E$17527,$A327)=0,"",SUMPRODUCT(MAX((Data!$E$8:$E$17527=$A327)*Data!$C$8:$C$17527)))</f>
        <v/>
      </c>
      <c r="D327" s="16">
        <f>IF($A327="","",COUNTIFS(Data!$E$8:$E$17527,$A327,Data!$C$8:$C$17527,"&lt;&gt;"))</f>
        <v/>
      </c>
    </row>
    <row r="328">
      <c r="A328" s="18">
        <f>IF(A327="","",IF(A327-$A$5&gt;=365,"",A327+1))</f>
        <v/>
      </c>
      <c r="B328" s="19">
        <f>IF(COUNTIFS(Data!$E$8:$E$17527,$A328)=0,"",SUMIFS(Data!$C$8:$C$17527,Data!$E$8:$E$17527,$A328))</f>
        <v/>
      </c>
      <c r="C328" s="20">
        <f>IF(COUNTIFS(Data!$E$8:$E$17527,$A328)=0,"",SUMPRODUCT(MAX((Data!$E$8:$E$17527=$A328)*Data!$C$8:$C$17527)))</f>
        <v/>
      </c>
      <c r="D328" s="16">
        <f>IF($A328="","",COUNTIFS(Data!$E$8:$E$17527,$A328,Data!$C$8:$C$17527,"&lt;&gt;"))</f>
        <v/>
      </c>
    </row>
    <row r="329">
      <c r="A329" s="18">
        <f>IF(A328="","",IF(A328-$A$5&gt;=365,"",A328+1))</f>
        <v/>
      </c>
      <c r="B329" s="19">
        <f>IF(COUNTIFS(Data!$E$8:$E$17527,$A329)=0,"",SUMIFS(Data!$C$8:$C$17527,Data!$E$8:$E$17527,$A329))</f>
        <v/>
      </c>
      <c r="C329" s="20">
        <f>IF(COUNTIFS(Data!$E$8:$E$17527,$A329)=0,"",SUMPRODUCT(MAX((Data!$E$8:$E$17527=$A329)*Data!$C$8:$C$17527)))</f>
        <v/>
      </c>
      <c r="D329" s="16">
        <f>IF($A329="","",COUNTIFS(Data!$E$8:$E$17527,$A329,Data!$C$8:$C$17527,"&lt;&gt;"))</f>
        <v/>
      </c>
    </row>
    <row r="330">
      <c r="A330" s="18">
        <f>IF(A329="","",IF(A329-$A$5&gt;=365,"",A329+1))</f>
        <v/>
      </c>
      <c r="B330" s="19">
        <f>IF(COUNTIFS(Data!$E$8:$E$17527,$A330)=0,"",SUMIFS(Data!$C$8:$C$17527,Data!$E$8:$E$17527,$A330))</f>
        <v/>
      </c>
      <c r="C330" s="20">
        <f>IF(COUNTIFS(Data!$E$8:$E$17527,$A330)=0,"",SUMPRODUCT(MAX((Data!$E$8:$E$17527=$A330)*Data!$C$8:$C$17527)))</f>
        <v/>
      </c>
      <c r="D330" s="16">
        <f>IF($A330="","",COUNTIFS(Data!$E$8:$E$17527,$A330,Data!$C$8:$C$17527,"&lt;&gt;"))</f>
        <v/>
      </c>
    </row>
    <row r="331">
      <c r="A331" s="18">
        <f>IF(A330="","",IF(A330-$A$5&gt;=365,"",A330+1))</f>
        <v/>
      </c>
      <c r="B331" s="19">
        <f>IF(COUNTIFS(Data!$E$8:$E$17527,$A331)=0,"",SUMIFS(Data!$C$8:$C$17527,Data!$E$8:$E$17527,$A331))</f>
        <v/>
      </c>
      <c r="C331" s="20">
        <f>IF(COUNTIFS(Data!$E$8:$E$17527,$A331)=0,"",SUMPRODUCT(MAX((Data!$E$8:$E$17527=$A331)*Data!$C$8:$C$17527)))</f>
        <v/>
      </c>
      <c r="D331" s="16">
        <f>IF($A331="","",COUNTIFS(Data!$E$8:$E$17527,$A331,Data!$C$8:$C$17527,"&lt;&gt;"))</f>
        <v/>
      </c>
    </row>
    <row r="332">
      <c r="A332" s="18">
        <f>IF(A331="","",IF(A331-$A$5&gt;=365,"",A331+1))</f>
        <v/>
      </c>
      <c r="B332" s="19">
        <f>IF(COUNTIFS(Data!$E$8:$E$17527,$A332)=0,"",SUMIFS(Data!$C$8:$C$17527,Data!$E$8:$E$17527,$A332))</f>
        <v/>
      </c>
      <c r="C332" s="20">
        <f>IF(COUNTIFS(Data!$E$8:$E$17527,$A332)=0,"",SUMPRODUCT(MAX((Data!$E$8:$E$17527=$A332)*Data!$C$8:$C$17527)))</f>
        <v/>
      </c>
      <c r="D332" s="16">
        <f>IF($A332="","",COUNTIFS(Data!$E$8:$E$17527,$A332,Data!$C$8:$C$17527,"&lt;&gt;"))</f>
        <v/>
      </c>
    </row>
    <row r="333">
      <c r="A333" s="18">
        <f>IF(A332="","",IF(A332-$A$5&gt;=365,"",A332+1))</f>
        <v/>
      </c>
      <c r="B333" s="19">
        <f>IF(COUNTIFS(Data!$E$8:$E$17527,$A333)=0,"",SUMIFS(Data!$C$8:$C$17527,Data!$E$8:$E$17527,$A333))</f>
        <v/>
      </c>
      <c r="C333" s="20">
        <f>IF(COUNTIFS(Data!$E$8:$E$17527,$A333)=0,"",SUMPRODUCT(MAX((Data!$E$8:$E$17527=$A333)*Data!$C$8:$C$17527)))</f>
        <v/>
      </c>
      <c r="D333" s="16">
        <f>IF($A333="","",COUNTIFS(Data!$E$8:$E$17527,$A333,Data!$C$8:$C$17527,"&lt;&gt;"))</f>
        <v/>
      </c>
    </row>
    <row r="334">
      <c r="A334" s="18">
        <f>IF(A333="","",IF(A333-$A$5&gt;=365,"",A333+1))</f>
        <v/>
      </c>
      <c r="B334" s="19">
        <f>IF(COUNTIFS(Data!$E$8:$E$17527,$A334)=0,"",SUMIFS(Data!$C$8:$C$17527,Data!$E$8:$E$17527,$A334))</f>
        <v/>
      </c>
      <c r="C334" s="20">
        <f>IF(COUNTIFS(Data!$E$8:$E$17527,$A334)=0,"",SUMPRODUCT(MAX((Data!$E$8:$E$17527=$A334)*Data!$C$8:$C$17527)))</f>
        <v/>
      </c>
      <c r="D334" s="16">
        <f>IF($A334="","",COUNTIFS(Data!$E$8:$E$17527,$A334,Data!$C$8:$C$17527,"&lt;&gt;"))</f>
        <v/>
      </c>
    </row>
    <row r="335">
      <c r="A335" s="18">
        <f>IF(A334="","",IF(A334-$A$5&gt;=365,"",A334+1))</f>
        <v/>
      </c>
      <c r="B335" s="19">
        <f>IF(COUNTIFS(Data!$E$8:$E$17527,$A335)=0,"",SUMIFS(Data!$C$8:$C$17527,Data!$E$8:$E$17527,$A335))</f>
        <v/>
      </c>
      <c r="C335" s="20">
        <f>IF(COUNTIFS(Data!$E$8:$E$17527,$A335)=0,"",SUMPRODUCT(MAX((Data!$E$8:$E$17527=$A335)*Data!$C$8:$C$17527)))</f>
        <v/>
      </c>
      <c r="D335" s="16">
        <f>IF($A335="","",COUNTIFS(Data!$E$8:$E$17527,$A335,Data!$C$8:$C$17527,"&lt;&gt;"))</f>
        <v/>
      </c>
    </row>
    <row r="336">
      <c r="A336" s="18">
        <f>IF(A335="","",IF(A335-$A$5&gt;=365,"",A335+1))</f>
        <v/>
      </c>
      <c r="B336" s="19">
        <f>IF(COUNTIFS(Data!$E$8:$E$17527,$A336)=0,"",SUMIFS(Data!$C$8:$C$17527,Data!$E$8:$E$17527,$A336))</f>
        <v/>
      </c>
      <c r="C336" s="20">
        <f>IF(COUNTIFS(Data!$E$8:$E$17527,$A336)=0,"",SUMPRODUCT(MAX((Data!$E$8:$E$17527=$A336)*Data!$C$8:$C$17527)))</f>
        <v/>
      </c>
      <c r="D336" s="16">
        <f>IF($A336="","",COUNTIFS(Data!$E$8:$E$17527,$A336,Data!$C$8:$C$17527,"&lt;&gt;"))</f>
        <v/>
      </c>
    </row>
    <row r="337">
      <c r="A337" s="18">
        <f>IF(A336="","",IF(A336-$A$5&gt;=365,"",A336+1))</f>
        <v/>
      </c>
      <c r="B337" s="19">
        <f>IF(COUNTIFS(Data!$E$8:$E$17527,$A337)=0,"",SUMIFS(Data!$C$8:$C$17527,Data!$E$8:$E$17527,$A337))</f>
        <v/>
      </c>
      <c r="C337" s="20">
        <f>IF(COUNTIFS(Data!$E$8:$E$17527,$A337)=0,"",SUMPRODUCT(MAX((Data!$E$8:$E$17527=$A337)*Data!$C$8:$C$17527)))</f>
        <v/>
      </c>
      <c r="D337" s="16">
        <f>IF($A337="","",COUNTIFS(Data!$E$8:$E$17527,$A337,Data!$C$8:$C$17527,"&lt;&gt;"))</f>
        <v/>
      </c>
    </row>
    <row r="338">
      <c r="A338" s="18">
        <f>IF(A337="","",IF(A337-$A$5&gt;=365,"",A337+1))</f>
        <v/>
      </c>
      <c r="B338" s="19">
        <f>IF(COUNTIFS(Data!$E$8:$E$17527,$A338)=0,"",SUMIFS(Data!$C$8:$C$17527,Data!$E$8:$E$17527,$A338))</f>
        <v/>
      </c>
      <c r="C338" s="20">
        <f>IF(COUNTIFS(Data!$E$8:$E$17527,$A338)=0,"",SUMPRODUCT(MAX((Data!$E$8:$E$17527=$A338)*Data!$C$8:$C$17527)))</f>
        <v/>
      </c>
      <c r="D338" s="16">
        <f>IF($A338="","",COUNTIFS(Data!$E$8:$E$17527,$A338,Data!$C$8:$C$17527,"&lt;&gt;"))</f>
        <v/>
      </c>
    </row>
    <row r="339">
      <c r="A339" s="18">
        <f>IF(A338="","",IF(A338-$A$5&gt;=365,"",A338+1))</f>
        <v/>
      </c>
      <c r="B339" s="19">
        <f>IF(COUNTIFS(Data!$E$8:$E$17527,$A339)=0,"",SUMIFS(Data!$C$8:$C$17527,Data!$E$8:$E$17527,$A339))</f>
        <v/>
      </c>
      <c r="C339" s="20">
        <f>IF(COUNTIFS(Data!$E$8:$E$17527,$A339)=0,"",SUMPRODUCT(MAX((Data!$E$8:$E$17527=$A339)*Data!$C$8:$C$17527)))</f>
        <v/>
      </c>
      <c r="D339" s="16">
        <f>IF($A339="","",COUNTIFS(Data!$E$8:$E$17527,$A339,Data!$C$8:$C$17527,"&lt;&gt;"))</f>
        <v/>
      </c>
    </row>
    <row r="340">
      <c r="A340" s="18">
        <f>IF(A339="","",IF(A339-$A$5&gt;=365,"",A339+1))</f>
        <v/>
      </c>
      <c r="B340" s="19">
        <f>IF(COUNTIFS(Data!$E$8:$E$17527,$A340)=0,"",SUMIFS(Data!$C$8:$C$17527,Data!$E$8:$E$17527,$A340))</f>
        <v/>
      </c>
      <c r="C340" s="20">
        <f>IF(COUNTIFS(Data!$E$8:$E$17527,$A340)=0,"",SUMPRODUCT(MAX((Data!$E$8:$E$17527=$A340)*Data!$C$8:$C$17527)))</f>
        <v/>
      </c>
      <c r="D340" s="16">
        <f>IF($A340="","",COUNTIFS(Data!$E$8:$E$17527,$A340,Data!$C$8:$C$17527,"&lt;&gt;"))</f>
        <v/>
      </c>
    </row>
    <row r="341">
      <c r="A341" s="18">
        <f>IF(A340="","",IF(A340-$A$5&gt;=365,"",A340+1))</f>
        <v/>
      </c>
      <c r="B341" s="19">
        <f>IF(COUNTIFS(Data!$E$8:$E$17527,$A341)=0,"",SUMIFS(Data!$C$8:$C$17527,Data!$E$8:$E$17527,$A341))</f>
        <v/>
      </c>
      <c r="C341" s="20">
        <f>IF(COUNTIFS(Data!$E$8:$E$17527,$A341)=0,"",SUMPRODUCT(MAX((Data!$E$8:$E$17527=$A341)*Data!$C$8:$C$17527)))</f>
        <v/>
      </c>
      <c r="D341" s="16">
        <f>IF($A341="","",COUNTIFS(Data!$E$8:$E$17527,$A341,Data!$C$8:$C$17527,"&lt;&gt;"))</f>
        <v/>
      </c>
    </row>
    <row r="342">
      <c r="A342" s="18">
        <f>IF(A341="","",IF(A341-$A$5&gt;=365,"",A341+1))</f>
        <v/>
      </c>
      <c r="B342" s="19">
        <f>IF(COUNTIFS(Data!$E$8:$E$17527,$A342)=0,"",SUMIFS(Data!$C$8:$C$17527,Data!$E$8:$E$17527,$A342))</f>
        <v/>
      </c>
      <c r="C342" s="20">
        <f>IF(COUNTIFS(Data!$E$8:$E$17527,$A342)=0,"",SUMPRODUCT(MAX((Data!$E$8:$E$17527=$A342)*Data!$C$8:$C$17527)))</f>
        <v/>
      </c>
      <c r="D342" s="16">
        <f>IF($A342="","",COUNTIFS(Data!$E$8:$E$17527,$A342,Data!$C$8:$C$17527,"&lt;&gt;"))</f>
        <v/>
      </c>
    </row>
    <row r="343">
      <c r="A343" s="18">
        <f>IF(A342="","",IF(A342-$A$5&gt;=365,"",A342+1))</f>
        <v/>
      </c>
      <c r="B343" s="19">
        <f>IF(COUNTIFS(Data!$E$8:$E$17527,$A343)=0,"",SUMIFS(Data!$C$8:$C$17527,Data!$E$8:$E$17527,$A343))</f>
        <v/>
      </c>
      <c r="C343" s="20">
        <f>IF(COUNTIFS(Data!$E$8:$E$17527,$A343)=0,"",SUMPRODUCT(MAX((Data!$E$8:$E$17527=$A343)*Data!$C$8:$C$17527)))</f>
        <v/>
      </c>
      <c r="D343" s="16">
        <f>IF($A343="","",COUNTIFS(Data!$E$8:$E$17527,$A343,Data!$C$8:$C$17527,"&lt;&gt;"))</f>
        <v/>
      </c>
    </row>
    <row r="344">
      <c r="A344" s="18">
        <f>IF(A343="","",IF(A343-$A$5&gt;=365,"",A343+1))</f>
        <v/>
      </c>
      <c r="B344" s="19">
        <f>IF(COUNTIFS(Data!$E$8:$E$17527,$A344)=0,"",SUMIFS(Data!$C$8:$C$17527,Data!$E$8:$E$17527,$A344))</f>
        <v/>
      </c>
      <c r="C344" s="20">
        <f>IF(COUNTIFS(Data!$E$8:$E$17527,$A344)=0,"",SUMPRODUCT(MAX((Data!$E$8:$E$17527=$A344)*Data!$C$8:$C$17527)))</f>
        <v/>
      </c>
      <c r="D344" s="16">
        <f>IF($A344="","",COUNTIFS(Data!$E$8:$E$17527,$A344,Data!$C$8:$C$17527,"&lt;&gt;"))</f>
        <v/>
      </c>
    </row>
    <row r="345">
      <c r="A345" s="18">
        <f>IF(A344="","",IF(A344-$A$5&gt;=365,"",A344+1))</f>
        <v/>
      </c>
      <c r="B345" s="19">
        <f>IF(COUNTIFS(Data!$E$8:$E$17527,$A345)=0,"",SUMIFS(Data!$C$8:$C$17527,Data!$E$8:$E$17527,$A345))</f>
        <v/>
      </c>
      <c r="C345" s="20">
        <f>IF(COUNTIFS(Data!$E$8:$E$17527,$A345)=0,"",SUMPRODUCT(MAX((Data!$E$8:$E$17527=$A345)*Data!$C$8:$C$17527)))</f>
        <v/>
      </c>
      <c r="D345" s="16">
        <f>IF($A345="","",COUNTIFS(Data!$E$8:$E$17527,$A345,Data!$C$8:$C$17527,"&lt;&gt;"))</f>
        <v/>
      </c>
    </row>
    <row r="346">
      <c r="A346" s="18">
        <f>IF(A345="","",IF(A345-$A$5&gt;=365,"",A345+1))</f>
        <v/>
      </c>
      <c r="B346" s="19">
        <f>IF(COUNTIFS(Data!$E$8:$E$17527,$A346)=0,"",SUMIFS(Data!$C$8:$C$17527,Data!$E$8:$E$17527,$A346))</f>
        <v/>
      </c>
      <c r="C346" s="20">
        <f>IF(COUNTIFS(Data!$E$8:$E$17527,$A346)=0,"",SUMPRODUCT(MAX((Data!$E$8:$E$17527=$A346)*Data!$C$8:$C$17527)))</f>
        <v/>
      </c>
      <c r="D346" s="16">
        <f>IF($A346="","",COUNTIFS(Data!$E$8:$E$17527,$A346,Data!$C$8:$C$17527,"&lt;&gt;"))</f>
        <v/>
      </c>
    </row>
    <row r="347">
      <c r="A347" s="18">
        <f>IF(A346="","",IF(A346-$A$5&gt;=365,"",A346+1))</f>
        <v/>
      </c>
      <c r="B347" s="19">
        <f>IF(COUNTIFS(Data!$E$8:$E$17527,$A347)=0,"",SUMIFS(Data!$C$8:$C$17527,Data!$E$8:$E$17527,$A347))</f>
        <v/>
      </c>
      <c r="C347" s="20">
        <f>IF(COUNTIFS(Data!$E$8:$E$17527,$A347)=0,"",SUMPRODUCT(MAX((Data!$E$8:$E$17527=$A347)*Data!$C$8:$C$17527)))</f>
        <v/>
      </c>
      <c r="D347" s="16">
        <f>IF($A347="","",COUNTIFS(Data!$E$8:$E$17527,$A347,Data!$C$8:$C$17527,"&lt;&gt;"))</f>
        <v/>
      </c>
    </row>
    <row r="348">
      <c r="A348" s="18">
        <f>IF(A347="","",IF(A347-$A$5&gt;=365,"",A347+1))</f>
        <v/>
      </c>
      <c r="B348" s="19">
        <f>IF(COUNTIFS(Data!$E$8:$E$17527,$A348)=0,"",SUMIFS(Data!$C$8:$C$17527,Data!$E$8:$E$17527,$A348))</f>
        <v/>
      </c>
      <c r="C348" s="20">
        <f>IF(COUNTIFS(Data!$E$8:$E$17527,$A348)=0,"",SUMPRODUCT(MAX((Data!$E$8:$E$17527=$A348)*Data!$C$8:$C$17527)))</f>
        <v/>
      </c>
      <c r="D348" s="16">
        <f>IF($A348="","",COUNTIFS(Data!$E$8:$E$17527,$A348,Data!$C$8:$C$17527,"&lt;&gt;"))</f>
        <v/>
      </c>
    </row>
    <row r="349">
      <c r="A349" s="18">
        <f>IF(A348="","",IF(A348-$A$5&gt;=365,"",A348+1))</f>
        <v/>
      </c>
      <c r="B349" s="19">
        <f>IF(COUNTIFS(Data!$E$8:$E$17527,$A349)=0,"",SUMIFS(Data!$C$8:$C$17527,Data!$E$8:$E$17527,$A349))</f>
        <v/>
      </c>
      <c r="C349" s="20">
        <f>IF(COUNTIFS(Data!$E$8:$E$17527,$A349)=0,"",SUMPRODUCT(MAX((Data!$E$8:$E$17527=$A349)*Data!$C$8:$C$17527)))</f>
        <v/>
      </c>
      <c r="D349" s="16">
        <f>IF($A349="","",COUNTIFS(Data!$E$8:$E$17527,$A349,Data!$C$8:$C$17527,"&lt;&gt;"))</f>
        <v/>
      </c>
    </row>
    <row r="350">
      <c r="A350" s="18">
        <f>IF(A349="","",IF(A349-$A$5&gt;=365,"",A349+1))</f>
        <v/>
      </c>
      <c r="B350" s="19">
        <f>IF(COUNTIFS(Data!$E$8:$E$17527,$A350)=0,"",SUMIFS(Data!$C$8:$C$17527,Data!$E$8:$E$17527,$A350))</f>
        <v/>
      </c>
      <c r="C350" s="20">
        <f>IF(COUNTIFS(Data!$E$8:$E$17527,$A350)=0,"",SUMPRODUCT(MAX((Data!$E$8:$E$17527=$A350)*Data!$C$8:$C$17527)))</f>
        <v/>
      </c>
      <c r="D350" s="16">
        <f>IF($A350="","",COUNTIFS(Data!$E$8:$E$17527,$A350,Data!$C$8:$C$17527,"&lt;&gt;"))</f>
        <v/>
      </c>
    </row>
    <row r="351">
      <c r="A351" s="18">
        <f>IF(A350="","",IF(A350-$A$5&gt;=365,"",A350+1))</f>
        <v/>
      </c>
      <c r="B351" s="19">
        <f>IF(COUNTIFS(Data!$E$8:$E$17527,$A351)=0,"",SUMIFS(Data!$C$8:$C$17527,Data!$E$8:$E$17527,$A351))</f>
        <v/>
      </c>
      <c r="C351" s="20">
        <f>IF(COUNTIFS(Data!$E$8:$E$17527,$A351)=0,"",SUMPRODUCT(MAX((Data!$E$8:$E$17527=$A351)*Data!$C$8:$C$17527)))</f>
        <v/>
      </c>
      <c r="D351" s="16">
        <f>IF($A351="","",COUNTIFS(Data!$E$8:$E$17527,$A351,Data!$C$8:$C$17527,"&lt;&gt;"))</f>
        <v/>
      </c>
    </row>
    <row r="352">
      <c r="A352" s="18">
        <f>IF(A351="","",IF(A351-$A$5&gt;=365,"",A351+1))</f>
        <v/>
      </c>
      <c r="B352" s="19">
        <f>IF(COUNTIFS(Data!$E$8:$E$17527,$A352)=0,"",SUMIFS(Data!$C$8:$C$17527,Data!$E$8:$E$17527,$A352))</f>
        <v/>
      </c>
      <c r="C352" s="20">
        <f>IF(COUNTIFS(Data!$E$8:$E$17527,$A352)=0,"",SUMPRODUCT(MAX((Data!$E$8:$E$17527=$A352)*Data!$C$8:$C$17527)))</f>
        <v/>
      </c>
      <c r="D352" s="16">
        <f>IF($A352="","",COUNTIFS(Data!$E$8:$E$17527,$A352,Data!$C$8:$C$17527,"&lt;&gt;"))</f>
        <v/>
      </c>
    </row>
    <row r="353">
      <c r="A353" s="18">
        <f>IF(A352="","",IF(A352-$A$5&gt;=365,"",A352+1))</f>
        <v/>
      </c>
      <c r="B353" s="19">
        <f>IF(COUNTIFS(Data!$E$8:$E$17527,$A353)=0,"",SUMIFS(Data!$C$8:$C$17527,Data!$E$8:$E$17527,$A353))</f>
        <v/>
      </c>
      <c r="C353" s="20">
        <f>IF(COUNTIFS(Data!$E$8:$E$17527,$A353)=0,"",SUMPRODUCT(MAX((Data!$E$8:$E$17527=$A353)*Data!$C$8:$C$17527)))</f>
        <v/>
      </c>
      <c r="D353" s="16">
        <f>IF($A353="","",COUNTIFS(Data!$E$8:$E$17527,$A353,Data!$C$8:$C$17527,"&lt;&gt;"))</f>
        <v/>
      </c>
    </row>
    <row r="354">
      <c r="A354" s="18">
        <f>IF(A353="","",IF(A353-$A$5&gt;=365,"",A353+1))</f>
        <v/>
      </c>
      <c r="B354" s="19">
        <f>IF(COUNTIFS(Data!$E$8:$E$17527,$A354)=0,"",SUMIFS(Data!$C$8:$C$17527,Data!$E$8:$E$17527,$A354))</f>
        <v/>
      </c>
      <c r="C354" s="20">
        <f>IF(COUNTIFS(Data!$E$8:$E$17527,$A354)=0,"",SUMPRODUCT(MAX((Data!$E$8:$E$17527=$A354)*Data!$C$8:$C$17527)))</f>
        <v/>
      </c>
      <c r="D354" s="16">
        <f>IF($A354="","",COUNTIFS(Data!$E$8:$E$17527,$A354,Data!$C$8:$C$17527,"&lt;&gt;"))</f>
        <v/>
      </c>
    </row>
    <row r="355">
      <c r="A355" s="18">
        <f>IF(A354="","",IF(A354-$A$5&gt;=365,"",A354+1))</f>
        <v/>
      </c>
      <c r="B355" s="19">
        <f>IF(COUNTIFS(Data!$E$8:$E$17527,$A355)=0,"",SUMIFS(Data!$C$8:$C$17527,Data!$E$8:$E$17527,$A355))</f>
        <v/>
      </c>
      <c r="C355" s="20">
        <f>IF(COUNTIFS(Data!$E$8:$E$17527,$A355)=0,"",SUMPRODUCT(MAX((Data!$E$8:$E$17527=$A355)*Data!$C$8:$C$17527)))</f>
        <v/>
      </c>
      <c r="D355" s="16">
        <f>IF($A355="","",COUNTIFS(Data!$E$8:$E$17527,$A355,Data!$C$8:$C$17527,"&lt;&gt;"))</f>
        <v/>
      </c>
    </row>
    <row r="356">
      <c r="A356" s="18">
        <f>IF(A355="","",IF(A355-$A$5&gt;=365,"",A355+1))</f>
        <v/>
      </c>
      <c r="B356" s="19">
        <f>IF(COUNTIFS(Data!$E$8:$E$17527,$A356)=0,"",SUMIFS(Data!$C$8:$C$17527,Data!$E$8:$E$17527,$A356))</f>
        <v/>
      </c>
      <c r="C356" s="20">
        <f>IF(COUNTIFS(Data!$E$8:$E$17527,$A356)=0,"",SUMPRODUCT(MAX((Data!$E$8:$E$17527=$A356)*Data!$C$8:$C$17527)))</f>
        <v/>
      </c>
      <c r="D356" s="16">
        <f>IF($A356="","",COUNTIFS(Data!$E$8:$E$17527,$A356,Data!$C$8:$C$17527,"&lt;&gt;"))</f>
        <v/>
      </c>
    </row>
    <row r="357">
      <c r="A357" s="18">
        <f>IF(A356="","",IF(A356-$A$5&gt;=365,"",A356+1))</f>
        <v/>
      </c>
      <c r="B357" s="19">
        <f>IF(COUNTIFS(Data!$E$8:$E$17527,$A357)=0,"",SUMIFS(Data!$C$8:$C$17527,Data!$E$8:$E$17527,$A357))</f>
        <v/>
      </c>
      <c r="C357" s="20">
        <f>IF(COUNTIFS(Data!$E$8:$E$17527,$A357)=0,"",SUMPRODUCT(MAX((Data!$E$8:$E$17527=$A357)*Data!$C$8:$C$17527)))</f>
        <v/>
      </c>
      <c r="D357" s="16">
        <f>IF($A357="","",COUNTIFS(Data!$E$8:$E$17527,$A357,Data!$C$8:$C$17527,"&lt;&gt;"))</f>
        <v/>
      </c>
    </row>
    <row r="358">
      <c r="A358" s="18">
        <f>IF(A357="","",IF(A357-$A$5&gt;=365,"",A357+1))</f>
        <v/>
      </c>
      <c r="B358" s="19">
        <f>IF(COUNTIFS(Data!$E$8:$E$17527,$A358)=0,"",SUMIFS(Data!$C$8:$C$17527,Data!$E$8:$E$17527,$A358))</f>
        <v/>
      </c>
      <c r="C358" s="20">
        <f>IF(COUNTIFS(Data!$E$8:$E$17527,$A358)=0,"",SUMPRODUCT(MAX((Data!$E$8:$E$17527=$A358)*Data!$C$8:$C$17527)))</f>
        <v/>
      </c>
      <c r="D358" s="16">
        <f>IF($A358="","",COUNTIFS(Data!$E$8:$E$17527,$A358,Data!$C$8:$C$17527,"&lt;&gt;"))</f>
        <v/>
      </c>
    </row>
    <row r="359">
      <c r="A359" s="18">
        <f>IF(A358="","",IF(A358-$A$5&gt;=365,"",A358+1))</f>
        <v/>
      </c>
      <c r="B359" s="19">
        <f>IF(COUNTIFS(Data!$E$8:$E$17527,$A359)=0,"",SUMIFS(Data!$C$8:$C$17527,Data!$E$8:$E$17527,$A359))</f>
        <v/>
      </c>
      <c r="C359" s="20">
        <f>IF(COUNTIFS(Data!$E$8:$E$17527,$A359)=0,"",SUMPRODUCT(MAX((Data!$E$8:$E$17527=$A359)*Data!$C$8:$C$17527)))</f>
        <v/>
      </c>
      <c r="D359" s="16">
        <f>IF($A359="","",COUNTIFS(Data!$E$8:$E$17527,$A359,Data!$C$8:$C$17527,"&lt;&gt;"))</f>
        <v/>
      </c>
    </row>
    <row r="360">
      <c r="A360" s="18">
        <f>IF(A359="","",IF(A359-$A$5&gt;=365,"",A359+1))</f>
        <v/>
      </c>
      <c r="B360" s="19">
        <f>IF(COUNTIFS(Data!$E$8:$E$17527,$A360)=0,"",SUMIFS(Data!$C$8:$C$17527,Data!$E$8:$E$17527,$A360))</f>
        <v/>
      </c>
      <c r="C360" s="20">
        <f>IF(COUNTIFS(Data!$E$8:$E$17527,$A360)=0,"",SUMPRODUCT(MAX((Data!$E$8:$E$17527=$A360)*Data!$C$8:$C$17527)))</f>
        <v/>
      </c>
      <c r="D360" s="16">
        <f>IF($A360="","",COUNTIFS(Data!$E$8:$E$17527,$A360,Data!$C$8:$C$17527,"&lt;&gt;"))</f>
        <v/>
      </c>
    </row>
    <row r="361">
      <c r="A361" s="18">
        <f>IF(A360="","",IF(A360-$A$5&gt;=365,"",A360+1))</f>
        <v/>
      </c>
      <c r="B361" s="19">
        <f>IF(COUNTIFS(Data!$E$8:$E$17527,$A361)=0,"",SUMIFS(Data!$C$8:$C$17527,Data!$E$8:$E$17527,$A361))</f>
        <v/>
      </c>
      <c r="C361" s="20">
        <f>IF(COUNTIFS(Data!$E$8:$E$17527,$A361)=0,"",SUMPRODUCT(MAX((Data!$E$8:$E$17527=$A361)*Data!$C$8:$C$17527)))</f>
        <v/>
      </c>
      <c r="D361" s="16">
        <f>IF($A361="","",COUNTIFS(Data!$E$8:$E$17527,$A361,Data!$C$8:$C$17527,"&lt;&gt;"))</f>
        <v/>
      </c>
    </row>
    <row r="362">
      <c r="A362" s="18">
        <f>IF(A361="","",IF(A361-$A$5&gt;=365,"",A361+1))</f>
        <v/>
      </c>
      <c r="B362" s="19">
        <f>IF(COUNTIFS(Data!$E$8:$E$17527,$A362)=0,"",SUMIFS(Data!$C$8:$C$17527,Data!$E$8:$E$17527,$A362))</f>
        <v/>
      </c>
      <c r="C362" s="20">
        <f>IF(COUNTIFS(Data!$E$8:$E$17527,$A362)=0,"",SUMPRODUCT(MAX((Data!$E$8:$E$17527=$A362)*Data!$C$8:$C$17527)))</f>
        <v/>
      </c>
      <c r="D362" s="16">
        <f>IF($A362="","",COUNTIFS(Data!$E$8:$E$17527,$A362,Data!$C$8:$C$17527,"&lt;&gt;"))</f>
        <v/>
      </c>
    </row>
    <row r="363">
      <c r="A363" s="18">
        <f>IF(A362="","",IF(A362-$A$5&gt;=365,"",A362+1))</f>
        <v/>
      </c>
      <c r="B363" s="19">
        <f>IF(COUNTIFS(Data!$E$8:$E$17527,$A363)=0,"",SUMIFS(Data!$C$8:$C$17527,Data!$E$8:$E$17527,$A363))</f>
        <v/>
      </c>
      <c r="C363" s="20">
        <f>IF(COUNTIFS(Data!$E$8:$E$17527,$A363)=0,"",SUMPRODUCT(MAX((Data!$E$8:$E$17527=$A363)*Data!$C$8:$C$17527)))</f>
        <v/>
      </c>
      <c r="D363" s="16">
        <f>IF($A363="","",COUNTIFS(Data!$E$8:$E$17527,$A363,Data!$C$8:$C$17527,"&lt;&gt;"))</f>
        <v/>
      </c>
    </row>
    <row r="364">
      <c r="A364" s="18">
        <f>IF(A363="","",IF(A363-$A$5&gt;=365,"",A363+1))</f>
        <v/>
      </c>
      <c r="B364" s="19">
        <f>IF(COUNTIFS(Data!$E$8:$E$17527,$A364)=0,"",SUMIFS(Data!$C$8:$C$17527,Data!$E$8:$E$17527,$A364))</f>
        <v/>
      </c>
      <c r="C364" s="20">
        <f>IF(COUNTIFS(Data!$E$8:$E$17527,$A364)=0,"",SUMPRODUCT(MAX((Data!$E$8:$E$17527=$A364)*Data!$C$8:$C$17527)))</f>
        <v/>
      </c>
      <c r="D364" s="16">
        <f>IF($A364="","",COUNTIFS(Data!$E$8:$E$17527,$A364,Data!$C$8:$C$17527,"&lt;&gt;"))</f>
        <v/>
      </c>
    </row>
    <row r="365">
      <c r="A365" s="18">
        <f>IF(A364="","",IF(A364-$A$5&gt;=365,"",A364+1))</f>
        <v/>
      </c>
      <c r="B365" s="19">
        <f>IF(COUNTIFS(Data!$E$8:$E$17527,$A365)=0,"",SUMIFS(Data!$C$8:$C$17527,Data!$E$8:$E$17527,$A365))</f>
        <v/>
      </c>
      <c r="C365" s="20">
        <f>IF(COUNTIFS(Data!$E$8:$E$17527,$A365)=0,"",SUMPRODUCT(MAX((Data!$E$8:$E$17527=$A365)*Data!$C$8:$C$17527)))</f>
        <v/>
      </c>
      <c r="D365" s="16">
        <f>IF($A365="","",COUNTIFS(Data!$E$8:$E$17527,$A365,Data!$C$8:$C$17527,"&lt;&gt;"))</f>
        <v/>
      </c>
    </row>
    <row r="366">
      <c r="A366" s="18">
        <f>IF(A365="","",IF(A365-$A$5&gt;=365,"",A365+1))</f>
        <v/>
      </c>
      <c r="B366" s="19">
        <f>IF(COUNTIFS(Data!$E$8:$E$17527,$A366)=0,"",SUMIFS(Data!$C$8:$C$17527,Data!$E$8:$E$17527,$A366))</f>
        <v/>
      </c>
      <c r="C366" s="20">
        <f>IF(COUNTIFS(Data!$E$8:$E$17527,$A366)=0,"",SUMPRODUCT(MAX((Data!$E$8:$E$17527=$A366)*Data!$C$8:$C$17527)))</f>
        <v/>
      </c>
      <c r="D366" s="16">
        <f>IF($A366="","",COUNTIFS(Data!$E$8:$E$17527,$A366,Data!$C$8:$C$17527,"&lt;&gt;"))</f>
        <v/>
      </c>
    </row>
    <row r="367">
      <c r="A367" s="18">
        <f>IF(A366="","",IF(A366-$A$5&gt;=365,"",A366+1))</f>
        <v/>
      </c>
      <c r="B367" s="19">
        <f>IF(COUNTIFS(Data!$E$8:$E$17527,$A367)=0,"",SUMIFS(Data!$C$8:$C$17527,Data!$E$8:$E$17527,$A367))</f>
        <v/>
      </c>
      <c r="C367" s="20">
        <f>IF(COUNTIFS(Data!$E$8:$E$17527,$A367)=0,"",SUMPRODUCT(MAX((Data!$E$8:$E$17527=$A367)*Data!$C$8:$C$17527)))</f>
        <v/>
      </c>
      <c r="D367" s="16">
        <f>IF($A367="","",COUNTIFS(Data!$E$8:$E$17527,$A367,Data!$C$8:$C$17527,"&lt;&gt;"))</f>
        <v/>
      </c>
    </row>
    <row r="368">
      <c r="A368" s="18">
        <f>IF(A367="","",IF(A367-$A$5&gt;=365,"",A367+1))</f>
        <v/>
      </c>
      <c r="B368" s="19">
        <f>IF(COUNTIFS(Data!$E$8:$E$17527,$A368)=0,"",SUMIFS(Data!$C$8:$C$17527,Data!$E$8:$E$17527,$A368))</f>
        <v/>
      </c>
      <c r="C368" s="20">
        <f>IF(COUNTIFS(Data!$E$8:$E$17527,$A368)=0,"",SUMPRODUCT(MAX((Data!$E$8:$E$17527=$A368)*Data!$C$8:$C$17527)))</f>
        <v/>
      </c>
      <c r="D368" s="16">
        <f>IF($A368="","",COUNTIFS(Data!$E$8:$E$17527,$A368,Data!$C$8:$C$17527,"&lt;&gt;"))</f>
        <v/>
      </c>
    </row>
    <row r="369">
      <c r="A369" s="18">
        <f>IF(A368="","",IF(A368-$A$5&gt;=365,"",A368+1))</f>
        <v/>
      </c>
      <c r="B369" s="19">
        <f>IF(COUNTIFS(Data!$E$8:$E$17527,$A369)=0,"",SUMIFS(Data!$C$8:$C$17527,Data!$E$8:$E$17527,$A369))</f>
        <v/>
      </c>
      <c r="C369" s="20">
        <f>IF(COUNTIFS(Data!$E$8:$E$17527,$A369)=0,"",SUMPRODUCT(MAX((Data!$E$8:$E$17527=$A369)*Data!$C$8:$C$17527)))</f>
        <v/>
      </c>
      <c r="D369" s="16">
        <f>IF($A369="","",COUNTIFS(Data!$E$8:$E$17527,$A369,Data!$C$8:$C$17527,"&lt;&gt;"))</f>
        <v/>
      </c>
    </row>
    <row r="370">
      <c r="A370" s="18">
        <f>IF(A369="","",IF(A369-$A$5&gt;=365,"",A369+1))</f>
        <v/>
      </c>
      <c r="B370" s="19">
        <f>IF(COUNTIFS(Data!$E$8:$E$17527,$A370)=0,"",SUMIFS(Data!$C$8:$C$17527,Data!$E$8:$E$17527,$A370))</f>
        <v/>
      </c>
      <c r="C370" s="20">
        <f>IF(COUNTIFS(Data!$E$8:$E$17527,$A370)=0,"",SUMPRODUCT(MAX((Data!$E$8:$E$17527=$A370)*Data!$C$8:$C$17527)))</f>
        <v/>
      </c>
      <c r="D370" s="16">
        <f>IF($A370="","",COUNTIFS(Data!$E$8:$E$17527,$A370,Data!$C$8:$C$17527,"&lt;&gt;"))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0" customWidth="1" min="3" max="3"/>
    <col width="16" customWidth="1" min="4" max="4"/>
  </cols>
  <sheetData>
    <row r="1">
      <c r="A1" s="13" t="inlineStr">
        <is>
          <t>kWh and peak interval per week</t>
        </is>
      </c>
    </row>
    <row r="2">
      <c r="A2" s="14" t="inlineStr">
        <is>
          <t>Weeks run Monday to Sunday. Enter the first Monday of your data; 53 weeks fill down.</t>
        </is>
      </c>
    </row>
    <row r="4">
      <c r="A4" s="7" t="inlineStr">
        <is>
          <t>Week starting (Mon)</t>
        </is>
      </c>
      <c r="B4" s="7" t="inlineStr">
        <is>
          <t>Total kWh (week)</t>
        </is>
      </c>
      <c r="C4" s="7" t="inlineStr">
        <is>
          <t>Peak interval kWh (week)</t>
        </is>
      </c>
      <c r="D4" s="7" t="inlineStr">
        <is>
          <t>Intervals with data</t>
        </is>
      </c>
      <c r="F4" s="15" t="inlineStr">
        <is>
          <t>First Monday of your data</t>
        </is>
      </c>
      <c r="G4" s="17" t="n"/>
    </row>
    <row r="5">
      <c r="A5" s="18">
        <f>IF($G$4="","",IF(ISNUMBER($G$4),$G$4,IFERROR(DATEVALUE($G$4),"")))</f>
        <v/>
      </c>
      <c r="B5" s="19">
        <f>IF($A5="","",SUMIFS(Data!$C$8:$C$17527,Data!$E$8:$E$17527,"&gt;="&amp;$A5,Data!$E$8:$E$17527,"&lt;="&amp;$A5+6))</f>
        <v/>
      </c>
      <c r="C5" s="20">
        <f>IF(COUNTIFS(Data!$E$8:$E$17527,"&gt;="&amp;$A5,Data!$E$8:$E$17527,"&lt;="&amp;$A5+6)=0,"",SUMPRODUCT(MAX((Data!$E$8:$E$17527&gt;=$A5)*(Data!$E$8:$E$17527&lt;=$A5+6)*Data!$C$8:$C$17527)))</f>
        <v/>
      </c>
      <c r="D5" s="16">
        <f>IF($A5="","",COUNTIFS(Data!$E$8:$E$17527,"&gt;="&amp;$A5,Data!$E$8:$E$17527,"&lt;="&amp;$A5+6,Data!$C$8:$C$17527,"&lt;&gt;"))</f>
        <v/>
      </c>
      <c r="F5" s="21" t="inlineStr">
        <is>
          <t>Enter a Monday date. Week totals cover that Monday to the following Sunday.</t>
        </is>
      </c>
    </row>
    <row r="6">
      <c r="A6" s="18">
        <f>IF(A5="","",IF(A5-$A$5&gt;=364,"",A5+7))</f>
        <v/>
      </c>
      <c r="B6" s="19">
        <f>IF($A6="","",SUMIFS(Data!$C$8:$C$17527,Data!$E$8:$E$17527,"&gt;="&amp;$A6,Data!$E$8:$E$17527,"&lt;="&amp;$A6+6))</f>
        <v/>
      </c>
      <c r="C6" s="20">
        <f>IF(COUNTIFS(Data!$E$8:$E$17527,"&gt;="&amp;$A6,Data!$E$8:$E$17527,"&lt;="&amp;$A6+6)=0,"",SUMPRODUCT(MAX((Data!$E$8:$E$17527&gt;=$A6)*(Data!$E$8:$E$17527&lt;=$A6+6)*Data!$C$8:$C$17527)))</f>
        <v/>
      </c>
      <c r="D6" s="16">
        <f>IF($A6="","",COUNTIFS(Data!$E$8:$E$17527,"&gt;="&amp;$A6,Data!$E$8:$E$17527,"&lt;="&amp;$A6+6,Data!$C$8:$C$17527,"&lt;&gt;"))</f>
        <v/>
      </c>
    </row>
    <row r="7">
      <c r="A7" s="18">
        <f>IF(A6="","",IF(A6-$A$5&gt;=364,"",A6+7))</f>
        <v/>
      </c>
      <c r="B7" s="19">
        <f>IF($A7="","",SUMIFS(Data!$C$8:$C$17527,Data!$E$8:$E$17527,"&gt;="&amp;$A7,Data!$E$8:$E$17527,"&lt;="&amp;$A7+6))</f>
        <v/>
      </c>
      <c r="C7" s="20">
        <f>IF(COUNTIFS(Data!$E$8:$E$17527,"&gt;="&amp;$A7,Data!$E$8:$E$17527,"&lt;="&amp;$A7+6)=0,"",SUMPRODUCT(MAX((Data!$E$8:$E$17527&gt;=$A7)*(Data!$E$8:$E$17527&lt;=$A7+6)*Data!$C$8:$C$17527)))</f>
        <v/>
      </c>
      <c r="D7" s="16">
        <f>IF($A7="","",COUNTIFS(Data!$E$8:$E$17527,"&gt;="&amp;$A7,Data!$E$8:$E$17527,"&lt;="&amp;$A7+6,Data!$C$8:$C$17527,"&lt;&gt;"))</f>
        <v/>
      </c>
    </row>
    <row r="8">
      <c r="A8" s="18">
        <f>IF(A7="","",IF(A7-$A$5&gt;=364,"",A7+7))</f>
        <v/>
      </c>
      <c r="B8" s="19">
        <f>IF($A8="","",SUMIFS(Data!$C$8:$C$17527,Data!$E$8:$E$17527,"&gt;="&amp;$A8,Data!$E$8:$E$17527,"&lt;="&amp;$A8+6))</f>
        <v/>
      </c>
      <c r="C8" s="20">
        <f>IF(COUNTIFS(Data!$E$8:$E$17527,"&gt;="&amp;$A8,Data!$E$8:$E$17527,"&lt;="&amp;$A8+6)=0,"",SUMPRODUCT(MAX((Data!$E$8:$E$17527&gt;=$A8)*(Data!$E$8:$E$17527&lt;=$A8+6)*Data!$C$8:$C$17527)))</f>
        <v/>
      </c>
      <c r="D8" s="16">
        <f>IF($A8="","",COUNTIFS(Data!$E$8:$E$17527,"&gt;="&amp;$A8,Data!$E$8:$E$17527,"&lt;="&amp;$A8+6,Data!$C$8:$C$17527,"&lt;&gt;"))</f>
        <v/>
      </c>
    </row>
    <row r="9">
      <c r="A9" s="18">
        <f>IF(A8="","",IF(A8-$A$5&gt;=364,"",A8+7))</f>
        <v/>
      </c>
      <c r="B9" s="19">
        <f>IF($A9="","",SUMIFS(Data!$C$8:$C$17527,Data!$E$8:$E$17527,"&gt;="&amp;$A9,Data!$E$8:$E$17527,"&lt;="&amp;$A9+6))</f>
        <v/>
      </c>
      <c r="C9" s="20">
        <f>IF(COUNTIFS(Data!$E$8:$E$17527,"&gt;="&amp;$A9,Data!$E$8:$E$17527,"&lt;="&amp;$A9+6)=0,"",SUMPRODUCT(MAX((Data!$E$8:$E$17527&gt;=$A9)*(Data!$E$8:$E$17527&lt;=$A9+6)*Data!$C$8:$C$17527)))</f>
        <v/>
      </c>
      <c r="D9" s="16">
        <f>IF($A9="","",COUNTIFS(Data!$E$8:$E$17527,"&gt;="&amp;$A9,Data!$E$8:$E$17527,"&lt;="&amp;$A9+6,Data!$C$8:$C$17527,"&lt;&gt;"))</f>
        <v/>
      </c>
    </row>
    <row r="10">
      <c r="A10" s="18">
        <f>IF(A9="","",IF(A9-$A$5&gt;=364,"",A9+7))</f>
        <v/>
      </c>
      <c r="B10" s="19">
        <f>IF($A10="","",SUMIFS(Data!$C$8:$C$17527,Data!$E$8:$E$17527,"&gt;="&amp;$A10,Data!$E$8:$E$17527,"&lt;="&amp;$A10+6))</f>
        <v/>
      </c>
      <c r="C10" s="20">
        <f>IF(COUNTIFS(Data!$E$8:$E$17527,"&gt;="&amp;$A10,Data!$E$8:$E$17527,"&lt;="&amp;$A10+6)=0,"",SUMPRODUCT(MAX((Data!$E$8:$E$17527&gt;=$A10)*(Data!$E$8:$E$17527&lt;=$A10+6)*Data!$C$8:$C$17527)))</f>
        <v/>
      </c>
      <c r="D10" s="16">
        <f>IF($A10="","",COUNTIFS(Data!$E$8:$E$17527,"&gt;="&amp;$A10,Data!$E$8:$E$17527,"&lt;="&amp;$A10+6,Data!$C$8:$C$17527,"&lt;&gt;"))</f>
        <v/>
      </c>
    </row>
    <row r="11">
      <c r="A11" s="18">
        <f>IF(A10="","",IF(A10-$A$5&gt;=364,"",A10+7))</f>
        <v/>
      </c>
      <c r="B11" s="19">
        <f>IF($A11="","",SUMIFS(Data!$C$8:$C$17527,Data!$E$8:$E$17527,"&gt;="&amp;$A11,Data!$E$8:$E$17527,"&lt;="&amp;$A11+6))</f>
        <v/>
      </c>
      <c r="C11" s="20">
        <f>IF(COUNTIFS(Data!$E$8:$E$17527,"&gt;="&amp;$A11,Data!$E$8:$E$17527,"&lt;="&amp;$A11+6)=0,"",SUMPRODUCT(MAX((Data!$E$8:$E$17527&gt;=$A11)*(Data!$E$8:$E$17527&lt;=$A11+6)*Data!$C$8:$C$17527)))</f>
        <v/>
      </c>
      <c r="D11" s="16">
        <f>IF($A11="","",COUNTIFS(Data!$E$8:$E$17527,"&gt;="&amp;$A11,Data!$E$8:$E$17527,"&lt;="&amp;$A11+6,Data!$C$8:$C$17527,"&lt;&gt;"))</f>
        <v/>
      </c>
    </row>
    <row r="12">
      <c r="A12" s="18">
        <f>IF(A11="","",IF(A11-$A$5&gt;=364,"",A11+7))</f>
        <v/>
      </c>
      <c r="B12" s="19">
        <f>IF($A12="","",SUMIFS(Data!$C$8:$C$17527,Data!$E$8:$E$17527,"&gt;="&amp;$A12,Data!$E$8:$E$17527,"&lt;="&amp;$A12+6))</f>
        <v/>
      </c>
      <c r="C12" s="20">
        <f>IF(COUNTIFS(Data!$E$8:$E$17527,"&gt;="&amp;$A12,Data!$E$8:$E$17527,"&lt;="&amp;$A12+6)=0,"",SUMPRODUCT(MAX((Data!$E$8:$E$17527&gt;=$A12)*(Data!$E$8:$E$17527&lt;=$A12+6)*Data!$C$8:$C$17527)))</f>
        <v/>
      </c>
      <c r="D12" s="16">
        <f>IF($A12="","",COUNTIFS(Data!$E$8:$E$17527,"&gt;="&amp;$A12,Data!$E$8:$E$17527,"&lt;="&amp;$A12+6,Data!$C$8:$C$17527,"&lt;&gt;"))</f>
        <v/>
      </c>
    </row>
    <row r="13">
      <c r="A13" s="18">
        <f>IF(A12="","",IF(A12-$A$5&gt;=364,"",A12+7))</f>
        <v/>
      </c>
      <c r="B13" s="19">
        <f>IF($A13="","",SUMIFS(Data!$C$8:$C$17527,Data!$E$8:$E$17527,"&gt;="&amp;$A13,Data!$E$8:$E$17527,"&lt;="&amp;$A13+6))</f>
        <v/>
      </c>
      <c r="C13" s="20">
        <f>IF(COUNTIFS(Data!$E$8:$E$17527,"&gt;="&amp;$A13,Data!$E$8:$E$17527,"&lt;="&amp;$A13+6)=0,"",SUMPRODUCT(MAX((Data!$E$8:$E$17527&gt;=$A13)*(Data!$E$8:$E$17527&lt;=$A13+6)*Data!$C$8:$C$17527)))</f>
        <v/>
      </c>
      <c r="D13" s="16">
        <f>IF($A13="","",COUNTIFS(Data!$E$8:$E$17527,"&gt;="&amp;$A13,Data!$E$8:$E$17527,"&lt;="&amp;$A13+6,Data!$C$8:$C$17527,"&lt;&gt;"))</f>
        <v/>
      </c>
    </row>
    <row r="14">
      <c r="A14" s="18">
        <f>IF(A13="","",IF(A13-$A$5&gt;=364,"",A13+7))</f>
        <v/>
      </c>
      <c r="B14" s="19">
        <f>IF($A14="","",SUMIFS(Data!$C$8:$C$17527,Data!$E$8:$E$17527,"&gt;="&amp;$A14,Data!$E$8:$E$17527,"&lt;="&amp;$A14+6))</f>
        <v/>
      </c>
      <c r="C14" s="20">
        <f>IF(COUNTIFS(Data!$E$8:$E$17527,"&gt;="&amp;$A14,Data!$E$8:$E$17527,"&lt;="&amp;$A14+6)=0,"",SUMPRODUCT(MAX((Data!$E$8:$E$17527&gt;=$A14)*(Data!$E$8:$E$17527&lt;=$A14+6)*Data!$C$8:$C$17527)))</f>
        <v/>
      </c>
      <c r="D14" s="16">
        <f>IF($A14="","",COUNTIFS(Data!$E$8:$E$17527,"&gt;="&amp;$A14,Data!$E$8:$E$17527,"&lt;="&amp;$A14+6,Data!$C$8:$C$17527,"&lt;&gt;"))</f>
        <v/>
      </c>
    </row>
    <row r="15">
      <c r="A15" s="18">
        <f>IF(A14="","",IF(A14-$A$5&gt;=364,"",A14+7))</f>
        <v/>
      </c>
      <c r="B15" s="19">
        <f>IF($A15="","",SUMIFS(Data!$C$8:$C$17527,Data!$E$8:$E$17527,"&gt;="&amp;$A15,Data!$E$8:$E$17527,"&lt;="&amp;$A15+6))</f>
        <v/>
      </c>
      <c r="C15" s="20">
        <f>IF(COUNTIFS(Data!$E$8:$E$17527,"&gt;="&amp;$A15,Data!$E$8:$E$17527,"&lt;="&amp;$A15+6)=0,"",SUMPRODUCT(MAX((Data!$E$8:$E$17527&gt;=$A15)*(Data!$E$8:$E$17527&lt;=$A15+6)*Data!$C$8:$C$17527)))</f>
        <v/>
      </c>
      <c r="D15" s="16">
        <f>IF($A15="","",COUNTIFS(Data!$E$8:$E$17527,"&gt;="&amp;$A15,Data!$E$8:$E$17527,"&lt;="&amp;$A15+6,Data!$C$8:$C$17527,"&lt;&gt;"))</f>
        <v/>
      </c>
    </row>
    <row r="16">
      <c r="A16" s="18">
        <f>IF(A15="","",IF(A15-$A$5&gt;=364,"",A15+7))</f>
        <v/>
      </c>
      <c r="B16" s="19">
        <f>IF($A16="","",SUMIFS(Data!$C$8:$C$17527,Data!$E$8:$E$17527,"&gt;="&amp;$A16,Data!$E$8:$E$17527,"&lt;="&amp;$A16+6))</f>
        <v/>
      </c>
      <c r="C16" s="20">
        <f>IF(COUNTIFS(Data!$E$8:$E$17527,"&gt;="&amp;$A16,Data!$E$8:$E$17527,"&lt;="&amp;$A16+6)=0,"",SUMPRODUCT(MAX((Data!$E$8:$E$17527&gt;=$A16)*(Data!$E$8:$E$17527&lt;=$A16+6)*Data!$C$8:$C$17527)))</f>
        <v/>
      </c>
      <c r="D16" s="16">
        <f>IF($A16="","",COUNTIFS(Data!$E$8:$E$17527,"&gt;="&amp;$A16,Data!$E$8:$E$17527,"&lt;="&amp;$A16+6,Data!$C$8:$C$17527,"&lt;&gt;"))</f>
        <v/>
      </c>
    </row>
    <row r="17">
      <c r="A17" s="18">
        <f>IF(A16="","",IF(A16-$A$5&gt;=364,"",A16+7))</f>
        <v/>
      </c>
      <c r="B17" s="19">
        <f>IF($A17="","",SUMIFS(Data!$C$8:$C$17527,Data!$E$8:$E$17527,"&gt;="&amp;$A17,Data!$E$8:$E$17527,"&lt;="&amp;$A17+6))</f>
        <v/>
      </c>
      <c r="C17" s="20">
        <f>IF(COUNTIFS(Data!$E$8:$E$17527,"&gt;="&amp;$A17,Data!$E$8:$E$17527,"&lt;="&amp;$A17+6)=0,"",SUMPRODUCT(MAX((Data!$E$8:$E$17527&gt;=$A17)*(Data!$E$8:$E$17527&lt;=$A17+6)*Data!$C$8:$C$17527)))</f>
        <v/>
      </c>
      <c r="D17" s="16">
        <f>IF($A17="","",COUNTIFS(Data!$E$8:$E$17527,"&gt;="&amp;$A17,Data!$E$8:$E$17527,"&lt;="&amp;$A17+6,Data!$C$8:$C$17527,"&lt;&gt;"))</f>
        <v/>
      </c>
    </row>
    <row r="18">
      <c r="A18" s="18">
        <f>IF(A17="","",IF(A17-$A$5&gt;=364,"",A17+7))</f>
        <v/>
      </c>
      <c r="B18" s="19">
        <f>IF($A18="","",SUMIFS(Data!$C$8:$C$17527,Data!$E$8:$E$17527,"&gt;="&amp;$A18,Data!$E$8:$E$17527,"&lt;="&amp;$A18+6))</f>
        <v/>
      </c>
      <c r="C18" s="20">
        <f>IF(COUNTIFS(Data!$E$8:$E$17527,"&gt;="&amp;$A18,Data!$E$8:$E$17527,"&lt;="&amp;$A18+6)=0,"",SUMPRODUCT(MAX((Data!$E$8:$E$17527&gt;=$A18)*(Data!$E$8:$E$17527&lt;=$A18+6)*Data!$C$8:$C$17527)))</f>
        <v/>
      </c>
      <c r="D18" s="16">
        <f>IF($A18="","",COUNTIFS(Data!$E$8:$E$17527,"&gt;="&amp;$A18,Data!$E$8:$E$17527,"&lt;="&amp;$A18+6,Data!$C$8:$C$17527,"&lt;&gt;"))</f>
        <v/>
      </c>
    </row>
    <row r="19">
      <c r="A19" s="18">
        <f>IF(A18="","",IF(A18-$A$5&gt;=364,"",A18+7))</f>
        <v/>
      </c>
      <c r="B19" s="19">
        <f>IF($A19="","",SUMIFS(Data!$C$8:$C$17527,Data!$E$8:$E$17527,"&gt;="&amp;$A19,Data!$E$8:$E$17527,"&lt;="&amp;$A19+6))</f>
        <v/>
      </c>
      <c r="C19" s="20">
        <f>IF(COUNTIFS(Data!$E$8:$E$17527,"&gt;="&amp;$A19,Data!$E$8:$E$17527,"&lt;="&amp;$A19+6)=0,"",SUMPRODUCT(MAX((Data!$E$8:$E$17527&gt;=$A19)*(Data!$E$8:$E$17527&lt;=$A19+6)*Data!$C$8:$C$17527)))</f>
        <v/>
      </c>
      <c r="D19" s="16">
        <f>IF($A19="","",COUNTIFS(Data!$E$8:$E$17527,"&gt;="&amp;$A19,Data!$E$8:$E$17527,"&lt;="&amp;$A19+6,Data!$C$8:$C$17527,"&lt;&gt;"))</f>
        <v/>
      </c>
    </row>
    <row r="20">
      <c r="A20" s="18">
        <f>IF(A19="","",IF(A19-$A$5&gt;=364,"",A19+7))</f>
        <v/>
      </c>
      <c r="B20" s="19">
        <f>IF($A20="","",SUMIFS(Data!$C$8:$C$17527,Data!$E$8:$E$17527,"&gt;="&amp;$A20,Data!$E$8:$E$17527,"&lt;="&amp;$A20+6))</f>
        <v/>
      </c>
      <c r="C20" s="20">
        <f>IF(COUNTIFS(Data!$E$8:$E$17527,"&gt;="&amp;$A20,Data!$E$8:$E$17527,"&lt;="&amp;$A20+6)=0,"",SUMPRODUCT(MAX((Data!$E$8:$E$17527&gt;=$A20)*(Data!$E$8:$E$17527&lt;=$A20+6)*Data!$C$8:$C$17527)))</f>
        <v/>
      </c>
      <c r="D20" s="16">
        <f>IF($A20="","",COUNTIFS(Data!$E$8:$E$17527,"&gt;="&amp;$A20,Data!$E$8:$E$17527,"&lt;="&amp;$A20+6,Data!$C$8:$C$17527,"&lt;&gt;"))</f>
        <v/>
      </c>
    </row>
    <row r="21">
      <c r="A21" s="18">
        <f>IF(A20="","",IF(A20-$A$5&gt;=364,"",A20+7))</f>
        <v/>
      </c>
      <c r="B21" s="19">
        <f>IF($A21="","",SUMIFS(Data!$C$8:$C$17527,Data!$E$8:$E$17527,"&gt;="&amp;$A21,Data!$E$8:$E$17527,"&lt;="&amp;$A21+6))</f>
        <v/>
      </c>
      <c r="C21" s="20">
        <f>IF(COUNTIFS(Data!$E$8:$E$17527,"&gt;="&amp;$A21,Data!$E$8:$E$17527,"&lt;="&amp;$A21+6)=0,"",SUMPRODUCT(MAX((Data!$E$8:$E$17527&gt;=$A21)*(Data!$E$8:$E$17527&lt;=$A21+6)*Data!$C$8:$C$17527)))</f>
        <v/>
      </c>
      <c r="D21" s="16">
        <f>IF($A21="","",COUNTIFS(Data!$E$8:$E$17527,"&gt;="&amp;$A21,Data!$E$8:$E$17527,"&lt;="&amp;$A21+6,Data!$C$8:$C$17527,"&lt;&gt;"))</f>
        <v/>
      </c>
    </row>
    <row r="22">
      <c r="A22" s="18">
        <f>IF(A21="","",IF(A21-$A$5&gt;=364,"",A21+7))</f>
        <v/>
      </c>
      <c r="B22" s="19">
        <f>IF($A22="","",SUMIFS(Data!$C$8:$C$17527,Data!$E$8:$E$17527,"&gt;="&amp;$A22,Data!$E$8:$E$17527,"&lt;="&amp;$A22+6))</f>
        <v/>
      </c>
      <c r="C22" s="20">
        <f>IF(COUNTIFS(Data!$E$8:$E$17527,"&gt;="&amp;$A22,Data!$E$8:$E$17527,"&lt;="&amp;$A22+6)=0,"",SUMPRODUCT(MAX((Data!$E$8:$E$17527&gt;=$A22)*(Data!$E$8:$E$17527&lt;=$A22+6)*Data!$C$8:$C$17527)))</f>
        <v/>
      </c>
      <c r="D22" s="16">
        <f>IF($A22="","",COUNTIFS(Data!$E$8:$E$17527,"&gt;="&amp;$A22,Data!$E$8:$E$17527,"&lt;="&amp;$A22+6,Data!$C$8:$C$17527,"&lt;&gt;"))</f>
        <v/>
      </c>
    </row>
    <row r="23">
      <c r="A23" s="18">
        <f>IF(A22="","",IF(A22-$A$5&gt;=364,"",A22+7))</f>
        <v/>
      </c>
      <c r="B23" s="19">
        <f>IF($A23="","",SUMIFS(Data!$C$8:$C$17527,Data!$E$8:$E$17527,"&gt;="&amp;$A23,Data!$E$8:$E$17527,"&lt;="&amp;$A23+6))</f>
        <v/>
      </c>
      <c r="C23" s="20">
        <f>IF(COUNTIFS(Data!$E$8:$E$17527,"&gt;="&amp;$A23,Data!$E$8:$E$17527,"&lt;="&amp;$A23+6)=0,"",SUMPRODUCT(MAX((Data!$E$8:$E$17527&gt;=$A23)*(Data!$E$8:$E$17527&lt;=$A23+6)*Data!$C$8:$C$17527)))</f>
        <v/>
      </c>
      <c r="D23" s="16">
        <f>IF($A23="","",COUNTIFS(Data!$E$8:$E$17527,"&gt;="&amp;$A23,Data!$E$8:$E$17527,"&lt;="&amp;$A23+6,Data!$C$8:$C$17527,"&lt;&gt;"))</f>
        <v/>
      </c>
    </row>
    <row r="24">
      <c r="A24" s="18">
        <f>IF(A23="","",IF(A23-$A$5&gt;=364,"",A23+7))</f>
        <v/>
      </c>
      <c r="B24" s="19">
        <f>IF($A24="","",SUMIFS(Data!$C$8:$C$17527,Data!$E$8:$E$17527,"&gt;="&amp;$A24,Data!$E$8:$E$17527,"&lt;="&amp;$A24+6))</f>
        <v/>
      </c>
      <c r="C24" s="20">
        <f>IF(COUNTIFS(Data!$E$8:$E$17527,"&gt;="&amp;$A24,Data!$E$8:$E$17527,"&lt;="&amp;$A24+6)=0,"",SUMPRODUCT(MAX((Data!$E$8:$E$17527&gt;=$A24)*(Data!$E$8:$E$17527&lt;=$A24+6)*Data!$C$8:$C$17527)))</f>
        <v/>
      </c>
      <c r="D24" s="16">
        <f>IF($A24="","",COUNTIFS(Data!$E$8:$E$17527,"&gt;="&amp;$A24,Data!$E$8:$E$17527,"&lt;="&amp;$A24+6,Data!$C$8:$C$17527,"&lt;&gt;"))</f>
        <v/>
      </c>
    </row>
    <row r="25">
      <c r="A25" s="18">
        <f>IF(A24="","",IF(A24-$A$5&gt;=364,"",A24+7))</f>
        <v/>
      </c>
      <c r="B25" s="19">
        <f>IF($A25="","",SUMIFS(Data!$C$8:$C$17527,Data!$E$8:$E$17527,"&gt;="&amp;$A25,Data!$E$8:$E$17527,"&lt;="&amp;$A25+6))</f>
        <v/>
      </c>
      <c r="C25" s="20">
        <f>IF(COUNTIFS(Data!$E$8:$E$17527,"&gt;="&amp;$A25,Data!$E$8:$E$17527,"&lt;="&amp;$A25+6)=0,"",SUMPRODUCT(MAX((Data!$E$8:$E$17527&gt;=$A25)*(Data!$E$8:$E$17527&lt;=$A25+6)*Data!$C$8:$C$17527)))</f>
        <v/>
      </c>
      <c r="D25" s="16">
        <f>IF($A25="","",COUNTIFS(Data!$E$8:$E$17527,"&gt;="&amp;$A25,Data!$E$8:$E$17527,"&lt;="&amp;$A25+6,Data!$C$8:$C$17527,"&lt;&gt;"))</f>
        <v/>
      </c>
    </row>
    <row r="26">
      <c r="A26" s="18">
        <f>IF(A25="","",IF(A25-$A$5&gt;=364,"",A25+7))</f>
        <v/>
      </c>
      <c r="B26" s="19">
        <f>IF($A26="","",SUMIFS(Data!$C$8:$C$17527,Data!$E$8:$E$17527,"&gt;="&amp;$A26,Data!$E$8:$E$17527,"&lt;="&amp;$A26+6))</f>
        <v/>
      </c>
      <c r="C26" s="20">
        <f>IF(COUNTIFS(Data!$E$8:$E$17527,"&gt;="&amp;$A26,Data!$E$8:$E$17527,"&lt;="&amp;$A26+6)=0,"",SUMPRODUCT(MAX((Data!$E$8:$E$17527&gt;=$A26)*(Data!$E$8:$E$17527&lt;=$A26+6)*Data!$C$8:$C$17527)))</f>
        <v/>
      </c>
      <c r="D26" s="16">
        <f>IF($A26="","",COUNTIFS(Data!$E$8:$E$17527,"&gt;="&amp;$A26,Data!$E$8:$E$17527,"&lt;="&amp;$A26+6,Data!$C$8:$C$17527,"&lt;&gt;"))</f>
        <v/>
      </c>
    </row>
    <row r="27">
      <c r="A27" s="18">
        <f>IF(A26="","",IF(A26-$A$5&gt;=364,"",A26+7))</f>
        <v/>
      </c>
      <c r="B27" s="19">
        <f>IF($A27="","",SUMIFS(Data!$C$8:$C$17527,Data!$E$8:$E$17527,"&gt;="&amp;$A27,Data!$E$8:$E$17527,"&lt;="&amp;$A27+6))</f>
        <v/>
      </c>
      <c r="C27" s="20">
        <f>IF(COUNTIFS(Data!$E$8:$E$17527,"&gt;="&amp;$A27,Data!$E$8:$E$17527,"&lt;="&amp;$A27+6)=0,"",SUMPRODUCT(MAX((Data!$E$8:$E$17527&gt;=$A27)*(Data!$E$8:$E$17527&lt;=$A27+6)*Data!$C$8:$C$17527)))</f>
        <v/>
      </c>
      <c r="D27" s="16">
        <f>IF($A27="","",COUNTIFS(Data!$E$8:$E$17527,"&gt;="&amp;$A27,Data!$E$8:$E$17527,"&lt;="&amp;$A27+6,Data!$C$8:$C$17527,"&lt;&gt;"))</f>
        <v/>
      </c>
    </row>
    <row r="28">
      <c r="A28" s="18">
        <f>IF(A27="","",IF(A27-$A$5&gt;=364,"",A27+7))</f>
        <v/>
      </c>
      <c r="B28" s="19">
        <f>IF($A28="","",SUMIFS(Data!$C$8:$C$17527,Data!$E$8:$E$17527,"&gt;="&amp;$A28,Data!$E$8:$E$17527,"&lt;="&amp;$A28+6))</f>
        <v/>
      </c>
      <c r="C28" s="20">
        <f>IF(COUNTIFS(Data!$E$8:$E$17527,"&gt;="&amp;$A28,Data!$E$8:$E$17527,"&lt;="&amp;$A28+6)=0,"",SUMPRODUCT(MAX((Data!$E$8:$E$17527&gt;=$A28)*(Data!$E$8:$E$17527&lt;=$A28+6)*Data!$C$8:$C$17527)))</f>
        <v/>
      </c>
      <c r="D28" s="16">
        <f>IF($A28="","",COUNTIFS(Data!$E$8:$E$17527,"&gt;="&amp;$A28,Data!$E$8:$E$17527,"&lt;="&amp;$A28+6,Data!$C$8:$C$17527,"&lt;&gt;"))</f>
        <v/>
      </c>
    </row>
    <row r="29">
      <c r="A29" s="18">
        <f>IF(A28="","",IF(A28-$A$5&gt;=364,"",A28+7))</f>
        <v/>
      </c>
      <c r="B29" s="19">
        <f>IF($A29="","",SUMIFS(Data!$C$8:$C$17527,Data!$E$8:$E$17527,"&gt;="&amp;$A29,Data!$E$8:$E$17527,"&lt;="&amp;$A29+6))</f>
        <v/>
      </c>
      <c r="C29" s="20">
        <f>IF(COUNTIFS(Data!$E$8:$E$17527,"&gt;="&amp;$A29,Data!$E$8:$E$17527,"&lt;="&amp;$A29+6)=0,"",SUMPRODUCT(MAX((Data!$E$8:$E$17527&gt;=$A29)*(Data!$E$8:$E$17527&lt;=$A29+6)*Data!$C$8:$C$17527)))</f>
        <v/>
      </c>
      <c r="D29" s="16">
        <f>IF($A29="","",COUNTIFS(Data!$E$8:$E$17527,"&gt;="&amp;$A29,Data!$E$8:$E$17527,"&lt;="&amp;$A29+6,Data!$C$8:$C$17527,"&lt;&gt;"))</f>
        <v/>
      </c>
    </row>
    <row r="30">
      <c r="A30" s="18">
        <f>IF(A29="","",IF(A29-$A$5&gt;=364,"",A29+7))</f>
        <v/>
      </c>
      <c r="B30" s="19">
        <f>IF($A30="","",SUMIFS(Data!$C$8:$C$17527,Data!$E$8:$E$17527,"&gt;="&amp;$A30,Data!$E$8:$E$17527,"&lt;="&amp;$A30+6))</f>
        <v/>
      </c>
      <c r="C30" s="20">
        <f>IF(COUNTIFS(Data!$E$8:$E$17527,"&gt;="&amp;$A30,Data!$E$8:$E$17527,"&lt;="&amp;$A30+6)=0,"",SUMPRODUCT(MAX((Data!$E$8:$E$17527&gt;=$A30)*(Data!$E$8:$E$17527&lt;=$A30+6)*Data!$C$8:$C$17527)))</f>
        <v/>
      </c>
      <c r="D30" s="16">
        <f>IF($A30="","",COUNTIFS(Data!$E$8:$E$17527,"&gt;="&amp;$A30,Data!$E$8:$E$17527,"&lt;="&amp;$A30+6,Data!$C$8:$C$17527,"&lt;&gt;"))</f>
        <v/>
      </c>
    </row>
    <row r="31">
      <c r="A31" s="18">
        <f>IF(A30="","",IF(A30-$A$5&gt;=364,"",A30+7))</f>
        <v/>
      </c>
      <c r="B31" s="19">
        <f>IF($A31="","",SUMIFS(Data!$C$8:$C$17527,Data!$E$8:$E$17527,"&gt;="&amp;$A31,Data!$E$8:$E$17527,"&lt;="&amp;$A31+6))</f>
        <v/>
      </c>
      <c r="C31" s="20">
        <f>IF(COUNTIFS(Data!$E$8:$E$17527,"&gt;="&amp;$A31,Data!$E$8:$E$17527,"&lt;="&amp;$A31+6)=0,"",SUMPRODUCT(MAX((Data!$E$8:$E$17527&gt;=$A31)*(Data!$E$8:$E$17527&lt;=$A31+6)*Data!$C$8:$C$17527)))</f>
        <v/>
      </c>
      <c r="D31" s="16">
        <f>IF($A31="","",COUNTIFS(Data!$E$8:$E$17527,"&gt;="&amp;$A31,Data!$E$8:$E$17527,"&lt;="&amp;$A31+6,Data!$C$8:$C$17527,"&lt;&gt;"))</f>
        <v/>
      </c>
    </row>
    <row r="32">
      <c r="A32" s="18">
        <f>IF(A31="","",IF(A31-$A$5&gt;=364,"",A31+7))</f>
        <v/>
      </c>
      <c r="B32" s="19">
        <f>IF($A32="","",SUMIFS(Data!$C$8:$C$17527,Data!$E$8:$E$17527,"&gt;="&amp;$A32,Data!$E$8:$E$17527,"&lt;="&amp;$A32+6))</f>
        <v/>
      </c>
      <c r="C32" s="20">
        <f>IF(COUNTIFS(Data!$E$8:$E$17527,"&gt;="&amp;$A32,Data!$E$8:$E$17527,"&lt;="&amp;$A32+6)=0,"",SUMPRODUCT(MAX((Data!$E$8:$E$17527&gt;=$A32)*(Data!$E$8:$E$17527&lt;=$A32+6)*Data!$C$8:$C$17527)))</f>
        <v/>
      </c>
      <c r="D32" s="16">
        <f>IF($A32="","",COUNTIFS(Data!$E$8:$E$17527,"&gt;="&amp;$A32,Data!$E$8:$E$17527,"&lt;="&amp;$A32+6,Data!$C$8:$C$17527,"&lt;&gt;"))</f>
        <v/>
      </c>
    </row>
    <row r="33">
      <c r="A33" s="18">
        <f>IF(A32="","",IF(A32-$A$5&gt;=364,"",A32+7))</f>
        <v/>
      </c>
      <c r="B33" s="19">
        <f>IF($A33="","",SUMIFS(Data!$C$8:$C$17527,Data!$E$8:$E$17527,"&gt;="&amp;$A33,Data!$E$8:$E$17527,"&lt;="&amp;$A33+6))</f>
        <v/>
      </c>
      <c r="C33" s="20">
        <f>IF(COUNTIFS(Data!$E$8:$E$17527,"&gt;="&amp;$A33,Data!$E$8:$E$17527,"&lt;="&amp;$A33+6)=0,"",SUMPRODUCT(MAX((Data!$E$8:$E$17527&gt;=$A33)*(Data!$E$8:$E$17527&lt;=$A33+6)*Data!$C$8:$C$17527)))</f>
        <v/>
      </c>
      <c r="D33" s="16">
        <f>IF($A33="","",COUNTIFS(Data!$E$8:$E$17527,"&gt;="&amp;$A33,Data!$E$8:$E$17527,"&lt;="&amp;$A33+6,Data!$C$8:$C$17527,"&lt;&gt;"))</f>
        <v/>
      </c>
    </row>
    <row r="34">
      <c r="A34" s="18">
        <f>IF(A33="","",IF(A33-$A$5&gt;=364,"",A33+7))</f>
        <v/>
      </c>
      <c r="B34" s="19">
        <f>IF($A34="","",SUMIFS(Data!$C$8:$C$17527,Data!$E$8:$E$17527,"&gt;="&amp;$A34,Data!$E$8:$E$17527,"&lt;="&amp;$A34+6))</f>
        <v/>
      </c>
      <c r="C34" s="20">
        <f>IF(COUNTIFS(Data!$E$8:$E$17527,"&gt;="&amp;$A34,Data!$E$8:$E$17527,"&lt;="&amp;$A34+6)=0,"",SUMPRODUCT(MAX((Data!$E$8:$E$17527&gt;=$A34)*(Data!$E$8:$E$17527&lt;=$A34+6)*Data!$C$8:$C$17527)))</f>
        <v/>
      </c>
      <c r="D34" s="16">
        <f>IF($A34="","",COUNTIFS(Data!$E$8:$E$17527,"&gt;="&amp;$A34,Data!$E$8:$E$17527,"&lt;="&amp;$A34+6,Data!$C$8:$C$17527,"&lt;&gt;"))</f>
        <v/>
      </c>
    </row>
    <row r="35">
      <c r="A35" s="18">
        <f>IF(A34="","",IF(A34-$A$5&gt;=364,"",A34+7))</f>
        <v/>
      </c>
      <c r="B35" s="19">
        <f>IF($A35="","",SUMIFS(Data!$C$8:$C$17527,Data!$E$8:$E$17527,"&gt;="&amp;$A35,Data!$E$8:$E$17527,"&lt;="&amp;$A35+6))</f>
        <v/>
      </c>
      <c r="C35" s="20">
        <f>IF(COUNTIFS(Data!$E$8:$E$17527,"&gt;="&amp;$A35,Data!$E$8:$E$17527,"&lt;="&amp;$A35+6)=0,"",SUMPRODUCT(MAX((Data!$E$8:$E$17527&gt;=$A35)*(Data!$E$8:$E$17527&lt;=$A35+6)*Data!$C$8:$C$17527)))</f>
        <v/>
      </c>
      <c r="D35" s="16">
        <f>IF($A35="","",COUNTIFS(Data!$E$8:$E$17527,"&gt;="&amp;$A35,Data!$E$8:$E$17527,"&lt;="&amp;$A35+6,Data!$C$8:$C$17527,"&lt;&gt;"))</f>
        <v/>
      </c>
    </row>
    <row r="36">
      <c r="A36" s="18">
        <f>IF(A35="","",IF(A35-$A$5&gt;=364,"",A35+7))</f>
        <v/>
      </c>
      <c r="B36" s="19">
        <f>IF($A36="","",SUMIFS(Data!$C$8:$C$17527,Data!$E$8:$E$17527,"&gt;="&amp;$A36,Data!$E$8:$E$17527,"&lt;="&amp;$A36+6))</f>
        <v/>
      </c>
      <c r="C36" s="20">
        <f>IF(COUNTIFS(Data!$E$8:$E$17527,"&gt;="&amp;$A36,Data!$E$8:$E$17527,"&lt;="&amp;$A36+6)=0,"",SUMPRODUCT(MAX((Data!$E$8:$E$17527&gt;=$A36)*(Data!$E$8:$E$17527&lt;=$A36+6)*Data!$C$8:$C$17527)))</f>
        <v/>
      </c>
      <c r="D36" s="16">
        <f>IF($A36="","",COUNTIFS(Data!$E$8:$E$17527,"&gt;="&amp;$A36,Data!$E$8:$E$17527,"&lt;="&amp;$A36+6,Data!$C$8:$C$17527,"&lt;&gt;"))</f>
        <v/>
      </c>
    </row>
    <row r="37">
      <c r="A37" s="18">
        <f>IF(A36="","",IF(A36-$A$5&gt;=364,"",A36+7))</f>
        <v/>
      </c>
      <c r="B37" s="19">
        <f>IF($A37="","",SUMIFS(Data!$C$8:$C$17527,Data!$E$8:$E$17527,"&gt;="&amp;$A37,Data!$E$8:$E$17527,"&lt;="&amp;$A37+6))</f>
        <v/>
      </c>
      <c r="C37" s="20">
        <f>IF(COUNTIFS(Data!$E$8:$E$17527,"&gt;="&amp;$A37,Data!$E$8:$E$17527,"&lt;="&amp;$A37+6)=0,"",SUMPRODUCT(MAX((Data!$E$8:$E$17527&gt;=$A37)*(Data!$E$8:$E$17527&lt;=$A37+6)*Data!$C$8:$C$17527)))</f>
        <v/>
      </c>
      <c r="D37" s="16">
        <f>IF($A37="","",COUNTIFS(Data!$E$8:$E$17527,"&gt;="&amp;$A37,Data!$E$8:$E$17527,"&lt;="&amp;$A37+6,Data!$C$8:$C$17527,"&lt;&gt;"))</f>
        <v/>
      </c>
    </row>
    <row r="38">
      <c r="A38" s="18">
        <f>IF(A37="","",IF(A37-$A$5&gt;=364,"",A37+7))</f>
        <v/>
      </c>
      <c r="B38" s="19">
        <f>IF($A38="","",SUMIFS(Data!$C$8:$C$17527,Data!$E$8:$E$17527,"&gt;="&amp;$A38,Data!$E$8:$E$17527,"&lt;="&amp;$A38+6))</f>
        <v/>
      </c>
      <c r="C38" s="20">
        <f>IF(COUNTIFS(Data!$E$8:$E$17527,"&gt;="&amp;$A38,Data!$E$8:$E$17527,"&lt;="&amp;$A38+6)=0,"",SUMPRODUCT(MAX((Data!$E$8:$E$17527&gt;=$A38)*(Data!$E$8:$E$17527&lt;=$A38+6)*Data!$C$8:$C$17527)))</f>
        <v/>
      </c>
      <c r="D38" s="16">
        <f>IF($A38="","",COUNTIFS(Data!$E$8:$E$17527,"&gt;="&amp;$A38,Data!$E$8:$E$17527,"&lt;="&amp;$A38+6,Data!$C$8:$C$17527,"&lt;&gt;"))</f>
        <v/>
      </c>
    </row>
    <row r="39">
      <c r="A39" s="18">
        <f>IF(A38="","",IF(A38-$A$5&gt;=364,"",A38+7))</f>
        <v/>
      </c>
      <c r="B39" s="19">
        <f>IF($A39="","",SUMIFS(Data!$C$8:$C$17527,Data!$E$8:$E$17527,"&gt;="&amp;$A39,Data!$E$8:$E$17527,"&lt;="&amp;$A39+6))</f>
        <v/>
      </c>
      <c r="C39" s="20">
        <f>IF(COUNTIFS(Data!$E$8:$E$17527,"&gt;="&amp;$A39,Data!$E$8:$E$17527,"&lt;="&amp;$A39+6)=0,"",SUMPRODUCT(MAX((Data!$E$8:$E$17527&gt;=$A39)*(Data!$E$8:$E$17527&lt;=$A39+6)*Data!$C$8:$C$17527)))</f>
        <v/>
      </c>
      <c r="D39" s="16">
        <f>IF($A39="","",COUNTIFS(Data!$E$8:$E$17527,"&gt;="&amp;$A39,Data!$E$8:$E$17527,"&lt;="&amp;$A39+6,Data!$C$8:$C$17527,"&lt;&gt;"))</f>
        <v/>
      </c>
    </row>
    <row r="40">
      <c r="A40" s="18">
        <f>IF(A39="","",IF(A39-$A$5&gt;=364,"",A39+7))</f>
        <v/>
      </c>
      <c r="B40" s="19">
        <f>IF($A40="","",SUMIFS(Data!$C$8:$C$17527,Data!$E$8:$E$17527,"&gt;="&amp;$A40,Data!$E$8:$E$17527,"&lt;="&amp;$A40+6))</f>
        <v/>
      </c>
      <c r="C40" s="20">
        <f>IF(COUNTIFS(Data!$E$8:$E$17527,"&gt;="&amp;$A40,Data!$E$8:$E$17527,"&lt;="&amp;$A40+6)=0,"",SUMPRODUCT(MAX((Data!$E$8:$E$17527&gt;=$A40)*(Data!$E$8:$E$17527&lt;=$A40+6)*Data!$C$8:$C$17527)))</f>
        <v/>
      </c>
      <c r="D40" s="16">
        <f>IF($A40="","",COUNTIFS(Data!$E$8:$E$17527,"&gt;="&amp;$A40,Data!$E$8:$E$17527,"&lt;="&amp;$A40+6,Data!$C$8:$C$17527,"&lt;&gt;"))</f>
        <v/>
      </c>
    </row>
    <row r="41">
      <c r="A41" s="18">
        <f>IF(A40="","",IF(A40-$A$5&gt;=364,"",A40+7))</f>
        <v/>
      </c>
      <c r="B41" s="19">
        <f>IF($A41="","",SUMIFS(Data!$C$8:$C$17527,Data!$E$8:$E$17527,"&gt;="&amp;$A41,Data!$E$8:$E$17527,"&lt;="&amp;$A41+6))</f>
        <v/>
      </c>
      <c r="C41" s="20">
        <f>IF(COUNTIFS(Data!$E$8:$E$17527,"&gt;="&amp;$A41,Data!$E$8:$E$17527,"&lt;="&amp;$A41+6)=0,"",SUMPRODUCT(MAX((Data!$E$8:$E$17527&gt;=$A41)*(Data!$E$8:$E$17527&lt;=$A41+6)*Data!$C$8:$C$17527)))</f>
        <v/>
      </c>
      <c r="D41" s="16">
        <f>IF($A41="","",COUNTIFS(Data!$E$8:$E$17527,"&gt;="&amp;$A41,Data!$E$8:$E$17527,"&lt;="&amp;$A41+6,Data!$C$8:$C$17527,"&lt;&gt;"))</f>
        <v/>
      </c>
    </row>
    <row r="42">
      <c r="A42" s="18">
        <f>IF(A41="","",IF(A41-$A$5&gt;=364,"",A41+7))</f>
        <v/>
      </c>
      <c r="B42" s="19">
        <f>IF($A42="","",SUMIFS(Data!$C$8:$C$17527,Data!$E$8:$E$17527,"&gt;="&amp;$A42,Data!$E$8:$E$17527,"&lt;="&amp;$A42+6))</f>
        <v/>
      </c>
      <c r="C42" s="20">
        <f>IF(COUNTIFS(Data!$E$8:$E$17527,"&gt;="&amp;$A42,Data!$E$8:$E$17527,"&lt;="&amp;$A42+6)=0,"",SUMPRODUCT(MAX((Data!$E$8:$E$17527&gt;=$A42)*(Data!$E$8:$E$17527&lt;=$A42+6)*Data!$C$8:$C$17527)))</f>
        <v/>
      </c>
      <c r="D42" s="16">
        <f>IF($A42="","",COUNTIFS(Data!$E$8:$E$17527,"&gt;="&amp;$A42,Data!$E$8:$E$17527,"&lt;="&amp;$A42+6,Data!$C$8:$C$17527,"&lt;&gt;"))</f>
        <v/>
      </c>
    </row>
    <row r="43">
      <c r="A43" s="18">
        <f>IF(A42="","",IF(A42-$A$5&gt;=364,"",A42+7))</f>
        <v/>
      </c>
      <c r="B43" s="19">
        <f>IF($A43="","",SUMIFS(Data!$C$8:$C$17527,Data!$E$8:$E$17527,"&gt;="&amp;$A43,Data!$E$8:$E$17527,"&lt;="&amp;$A43+6))</f>
        <v/>
      </c>
      <c r="C43" s="20">
        <f>IF(COUNTIFS(Data!$E$8:$E$17527,"&gt;="&amp;$A43,Data!$E$8:$E$17527,"&lt;="&amp;$A43+6)=0,"",SUMPRODUCT(MAX((Data!$E$8:$E$17527&gt;=$A43)*(Data!$E$8:$E$17527&lt;=$A43+6)*Data!$C$8:$C$17527)))</f>
        <v/>
      </c>
      <c r="D43" s="16">
        <f>IF($A43="","",COUNTIFS(Data!$E$8:$E$17527,"&gt;="&amp;$A43,Data!$E$8:$E$17527,"&lt;="&amp;$A43+6,Data!$C$8:$C$17527,"&lt;&gt;"))</f>
        <v/>
      </c>
    </row>
    <row r="44">
      <c r="A44" s="18">
        <f>IF(A43="","",IF(A43-$A$5&gt;=364,"",A43+7))</f>
        <v/>
      </c>
      <c r="B44" s="19">
        <f>IF($A44="","",SUMIFS(Data!$C$8:$C$17527,Data!$E$8:$E$17527,"&gt;="&amp;$A44,Data!$E$8:$E$17527,"&lt;="&amp;$A44+6))</f>
        <v/>
      </c>
      <c r="C44" s="20">
        <f>IF(COUNTIFS(Data!$E$8:$E$17527,"&gt;="&amp;$A44,Data!$E$8:$E$17527,"&lt;="&amp;$A44+6)=0,"",SUMPRODUCT(MAX((Data!$E$8:$E$17527&gt;=$A44)*(Data!$E$8:$E$17527&lt;=$A44+6)*Data!$C$8:$C$17527)))</f>
        <v/>
      </c>
      <c r="D44" s="16">
        <f>IF($A44="","",COUNTIFS(Data!$E$8:$E$17527,"&gt;="&amp;$A44,Data!$E$8:$E$17527,"&lt;="&amp;$A44+6,Data!$C$8:$C$17527,"&lt;&gt;"))</f>
        <v/>
      </c>
    </row>
    <row r="45">
      <c r="A45" s="18">
        <f>IF(A44="","",IF(A44-$A$5&gt;=364,"",A44+7))</f>
        <v/>
      </c>
      <c r="B45" s="19">
        <f>IF($A45="","",SUMIFS(Data!$C$8:$C$17527,Data!$E$8:$E$17527,"&gt;="&amp;$A45,Data!$E$8:$E$17527,"&lt;="&amp;$A45+6))</f>
        <v/>
      </c>
      <c r="C45" s="20">
        <f>IF(COUNTIFS(Data!$E$8:$E$17527,"&gt;="&amp;$A45,Data!$E$8:$E$17527,"&lt;="&amp;$A45+6)=0,"",SUMPRODUCT(MAX((Data!$E$8:$E$17527&gt;=$A45)*(Data!$E$8:$E$17527&lt;=$A45+6)*Data!$C$8:$C$17527)))</f>
        <v/>
      </c>
      <c r="D45" s="16">
        <f>IF($A45="","",COUNTIFS(Data!$E$8:$E$17527,"&gt;="&amp;$A45,Data!$E$8:$E$17527,"&lt;="&amp;$A45+6,Data!$C$8:$C$17527,"&lt;&gt;"))</f>
        <v/>
      </c>
    </row>
    <row r="46">
      <c r="A46" s="18">
        <f>IF(A45="","",IF(A45-$A$5&gt;=364,"",A45+7))</f>
        <v/>
      </c>
      <c r="B46" s="19">
        <f>IF($A46="","",SUMIFS(Data!$C$8:$C$17527,Data!$E$8:$E$17527,"&gt;="&amp;$A46,Data!$E$8:$E$17527,"&lt;="&amp;$A46+6))</f>
        <v/>
      </c>
      <c r="C46" s="20">
        <f>IF(COUNTIFS(Data!$E$8:$E$17527,"&gt;="&amp;$A46,Data!$E$8:$E$17527,"&lt;="&amp;$A46+6)=0,"",SUMPRODUCT(MAX((Data!$E$8:$E$17527&gt;=$A46)*(Data!$E$8:$E$17527&lt;=$A46+6)*Data!$C$8:$C$17527)))</f>
        <v/>
      </c>
      <c r="D46" s="16">
        <f>IF($A46="","",COUNTIFS(Data!$E$8:$E$17527,"&gt;="&amp;$A46,Data!$E$8:$E$17527,"&lt;="&amp;$A46+6,Data!$C$8:$C$17527,"&lt;&gt;"))</f>
        <v/>
      </c>
    </row>
    <row r="47">
      <c r="A47" s="18">
        <f>IF(A46="","",IF(A46-$A$5&gt;=364,"",A46+7))</f>
        <v/>
      </c>
      <c r="B47" s="19">
        <f>IF($A47="","",SUMIFS(Data!$C$8:$C$17527,Data!$E$8:$E$17527,"&gt;="&amp;$A47,Data!$E$8:$E$17527,"&lt;="&amp;$A47+6))</f>
        <v/>
      </c>
      <c r="C47" s="20">
        <f>IF(COUNTIFS(Data!$E$8:$E$17527,"&gt;="&amp;$A47,Data!$E$8:$E$17527,"&lt;="&amp;$A47+6)=0,"",SUMPRODUCT(MAX((Data!$E$8:$E$17527&gt;=$A47)*(Data!$E$8:$E$17527&lt;=$A47+6)*Data!$C$8:$C$17527)))</f>
        <v/>
      </c>
      <c r="D47" s="16">
        <f>IF($A47="","",COUNTIFS(Data!$E$8:$E$17527,"&gt;="&amp;$A47,Data!$E$8:$E$17527,"&lt;="&amp;$A47+6,Data!$C$8:$C$17527,"&lt;&gt;"))</f>
        <v/>
      </c>
    </row>
    <row r="48">
      <c r="A48" s="18">
        <f>IF(A47="","",IF(A47-$A$5&gt;=364,"",A47+7))</f>
        <v/>
      </c>
      <c r="B48" s="19">
        <f>IF($A48="","",SUMIFS(Data!$C$8:$C$17527,Data!$E$8:$E$17527,"&gt;="&amp;$A48,Data!$E$8:$E$17527,"&lt;="&amp;$A48+6))</f>
        <v/>
      </c>
      <c r="C48" s="20">
        <f>IF(COUNTIFS(Data!$E$8:$E$17527,"&gt;="&amp;$A48,Data!$E$8:$E$17527,"&lt;="&amp;$A48+6)=0,"",SUMPRODUCT(MAX((Data!$E$8:$E$17527&gt;=$A48)*(Data!$E$8:$E$17527&lt;=$A48+6)*Data!$C$8:$C$17527)))</f>
        <v/>
      </c>
      <c r="D48" s="16">
        <f>IF($A48="","",COUNTIFS(Data!$E$8:$E$17527,"&gt;="&amp;$A48,Data!$E$8:$E$17527,"&lt;="&amp;$A48+6,Data!$C$8:$C$17527,"&lt;&gt;"))</f>
        <v/>
      </c>
    </row>
    <row r="49">
      <c r="A49" s="18">
        <f>IF(A48="","",IF(A48-$A$5&gt;=364,"",A48+7))</f>
        <v/>
      </c>
      <c r="B49" s="19">
        <f>IF($A49="","",SUMIFS(Data!$C$8:$C$17527,Data!$E$8:$E$17527,"&gt;="&amp;$A49,Data!$E$8:$E$17527,"&lt;="&amp;$A49+6))</f>
        <v/>
      </c>
      <c r="C49" s="20">
        <f>IF(COUNTIFS(Data!$E$8:$E$17527,"&gt;="&amp;$A49,Data!$E$8:$E$17527,"&lt;="&amp;$A49+6)=0,"",SUMPRODUCT(MAX((Data!$E$8:$E$17527&gt;=$A49)*(Data!$E$8:$E$17527&lt;=$A49+6)*Data!$C$8:$C$17527)))</f>
        <v/>
      </c>
      <c r="D49" s="16">
        <f>IF($A49="","",COUNTIFS(Data!$E$8:$E$17527,"&gt;="&amp;$A49,Data!$E$8:$E$17527,"&lt;="&amp;$A49+6,Data!$C$8:$C$17527,"&lt;&gt;"))</f>
        <v/>
      </c>
    </row>
    <row r="50">
      <c r="A50" s="18">
        <f>IF(A49="","",IF(A49-$A$5&gt;=364,"",A49+7))</f>
        <v/>
      </c>
      <c r="B50" s="19">
        <f>IF($A50="","",SUMIFS(Data!$C$8:$C$17527,Data!$E$8:$E$17527,"&gt;="&amp;$A50,Data!$E$8:$E$17527,"&lt;="&amp;$A50+6))</f>
        <v/>
      </c>
      <c r="C50" s="20">
        <f>IF(COUNTIFS(Data!$E$8:$E$17527,"&gt;="&amp;$A50,Data!$E$8:$E$17527,"&lt;="&amp;$A50+6)=0,"",SUMPRODUCT(MAX((Data!$E$8:$E$17527&gt;=$A50)*(Data!$E$8:$E$17527&lt;=$A50+6)*Data!$C$8:$C$17527)))</f>
        <v/>
      </c>
      <c r="D50" s="16">
        <f>IF($A50="","",COUNTIFS(Data!$E$8:$E$17527,"&gt;="&amp;$A50,Data!$E$8:$E$17527,"&lt;="&amp;$A50+6,Data!$C$8:$C$17527,"&lt;&gt;"))</f>
        <v/>
      </c>
    </row>
    <row r="51">
      <c r="A51" s="18">
        <f>IF(A50="","",IF(A50-$A$5&gt;=364,"",A50+7))</f>
        <v/>
      </c>
      <c r="B51" s="19">
        <f>IF($A51="","",SUMIFS(Data!$C$8:$C$17527,Data!$E$8:$E$17527,"&gt;="&amp;$A51,Data!$E$8:$E$17527,"&lt;="&amp;$A51+6))</f>
        <v/>
      </c>
      <c r="C51" s="20">
        <f>IF(COUNTIFS(Data!$E$8:$E$17527,"&gt;="&amp;$A51,Data!$E$8:$E$17527,"&lt;="&amp;$A51+6)=0,"",SUMPRODUCT(MAX((Data!$E$8:$E$17527&gt;=$A51)*(Data!$E$8:$E$17527&lt;=$A51+6)*Data!$C$8:$C$17527)))</f>
        <v/>
      </c>
      <c r="D51" s="16">
        <f>IF($A51="","",COUNTIFS(Data!$E$8:$E$17527,"&gt;="&amp;$A51,Data!$E$8:$E$17527,"&lt;="&amp;$A51+6,Data!$C$8:$C$17527,"&lt;&gt;"))</f>
        <v/>
      </c>
    </row>
    <row r="52">
      <c r="A52" s="18">
        <f>IF(A51="","",IF(A51-$A$5&gt;=364,"",A51+7))</f>
        <v/>
      </c>
      <c r="B52" s="19">
        <f>IF($A52="","",SUMIFS(Data!$C$8:$C$17527,Data!$E$8:$E$17527,"&gt;="&amp;$A52,Data!$E$8:$E$17527,"&lt;="&amp;$A52+6))</f>
        <v/>
      </c>
      <c r="C52" s="20">
        <f>IF(COUNTIFS(Data!$E$8:$E$17527,"&gt;="&amp;$A52,Data!$E$8:$E$17527,"&lt;="&amp;$A52+6)=0,"",SUMPRODUCT(MAX((Data!$E$8:$E$17527&gt;=$A52)*(Data!$E$8:$E$17527&lt;=$A52+6)*Data!$C$8:$C$17527)))</f>
        <v/>
      </c>
      <c r="D52" s="16">
        <f>IF($A52="","",COUNTIFS(Data!$E$8:$E$17527,"&gt;="&amp;$A52,Data!$E$8:$E$17527,"&lt;="&amp;$A52+6,Data!$C$8:$C$17527,"&lt;&gt;"))</f>
        <v/>
      </c>
    </row>
    <row r="53">
      <c r="A53" s="18">
        <f>IF(A52="","",IF(A52-$A$5&gt;=364,"",A52+7))</f>
        <v/>
      </c>
      <c r="B53" s="19">
        <f>IF($A53="","",SUMIFS(Data!$C$8:$C$17527,Data!$E$8:$E$17527,"&gt;="&amp;$A53,Data!$E$8:$E$17527,"&lt;="&amp;$A53+6))</f>
        <v/>
      </c>
      <c r="C53" s="20">
        <f>IF(COUNTIFS(Data!$E$8:$E$17527,"&gt;="&amp;$A53,Data!$E$8:$E$17527,"&lt;="&amp;$A53+6)=0,"",SUMPRODUCT(MAX((Data!$E$8:$E$17527&gt;=$A53)*(Data!$E$8:$E$17527&lt;=$A53+6)*Data!$C$8:$C$17527)))</f>
        <v/>
      </c>
      <c r="D53" s="16">
        <f>IF($A53="","",COUNTIFS(Data!$E$8:$E$17527,"&gt;="&amp;$A53,Data!$E$8:$E$17527,"&lt;="&amp;$A53+6,Data!$C$8:$C$17527,"&lt;&gt;"))</f>
        <v/>
      </c>
    </row>
    <row r="54">
      <c r="A54" s="18">
        <f>IF(A53="","",IF(A53-$A$5&gt;=364,"",A53+7))</f>
        <v/>
      </c>
      <c r="B54" s="19">
        <f>IF($A54="","",SUMIFS(Data!$C$8:$C$17527,Data!$E$8:$E$17527,"&gt;="&amp;$A54,Data!$E$8:$E$17527,"&lt;="&amp;$A54+6))</f>
        <v/>
      </c>
      <c r="C54" s="20">
        <f>IF(COUNTIFS(Data!$E$8:$E$17527,"&gt;="&amp;$A54,Data!$E$8:$E$17527,"&lt;="&amp;$A54+6)=0,"",SUMPRODUCT(MAX((Data!$E$8:$E$17527&gt;=$A54)*(Data!$E$8:$E$17527&lt;=$A54+6)*Data!$C$8:$C$17527)))</f>
        <v/>
      </c>
      <c r="D54" s="16">
        <f>IF($A54="","",COUNTIFS(Data!$E$8:$E$17527,"&gt;="&amp;$A54,Data!$E$8:$E$17527,"&lt;="&amp;$A54+6,Data!$C$8:$C$17527,"&lt;&gt;"))</f>
        <v/>
      </c>
    </row>
    <row r="55">
      <c r="A55" s="18">
        <f>IF(A54="","",IF(A54-$A$5&gt;=364,"",A54+7))</f>
        <v/>
      </c>
      <c r="B55" s="19">
        <f>IF($A55="","",SUMIFS(Data!$C$8:$C$17527,Data!$E$8:$E$17527,"&gt;="&amp;$A55,Data!$E$8:$E$17527,"&lt;="&amp;$A55+6))</f>
        <v/>
      </c>
      <c r="C55" s="20">
        <f>IF(COUNTIFS(Data!$E$8:$E$17527,"&gt;="&amp;$A55,Data!$E$8:$E$17527,"&lt;="&amp;$A55+6)=0,"",SUMPRODUCT(MAX((Data!$E$8:$E$17527&gt;=$A55)*(Data!$E$8:$E$17527&lt;=$A55+6)*Data!$C$8:$C$17527)))</f>
        <v/>
      </c>
      <c r="D55" s="16">
        <f>IF($A55="","",COUNTIFS(Data!$E$8:$E$17527,"&gt;="&amp;$A55,Data!$E$8:$E$17527,"&lt;="&amp;$A55+6,Data!$C$8:$C$17527,"&lt;&gt;"))</f>
        <v/>
      </c>
    </row>
    <row r="56">
      <c r="A56" s="18">
        <f>IF(A55="","",IF(A55-$A$5&gt;=364,"",A55+7))</f>
        <v/>
      </c>
      <c r="B56" s="19">
        <f>IF($A56="","",SUMIFS(Data!$C$8:$C$17527,Data!$E$8:$E$17527,"&gt;="&amp;$A56,Data!$E$8:$E$17527,"&lt;="&amp;$A56+6))</f>
        <v/>
      </c>
      <c r="C56" s="20">
        <f>IF(COUNTIFS(Data!$E$8:$E$17527,"&gt;="&amp;$A56,Data!$E$8:$E$17527,"&lt;="&amp;$A56+6)=0,"",SUMPRODUCT(MAX((Data!$E$8:$E$17527&gt;=$A56)*(Data!$E$8:$E$17527&lt;=$A56+6)*Data!$C$8:$C$17527)))</f>
        <v/>
      </c>
      <c r="D56" s="16">
        <f>IF($A56="","",COUNTIFS(Data!$E$8:$E$17527,"&gt;="&amp;$A56,Data!$E$8:$E$17527,"&lt;="&amp;$A56+6,Data!$C$8:$C$17527,"&lt;&gt;"))</f>
        <v/>
      </c>
    </row>
    <row r="57">
      <c r="A57" s="18">
        <f>IF(A56="","",IF(A56-$A$5&gt;=364,"",A56+7))</f>
        <v/>
      </c>
      <c r="B57" s="19">
        <f>IF($A57="","",SUMIFS(Data!$C$8:$C$17527,Data!$E$8:$E$17527,"&gt;="&amp;$A57,Data!$E$8:$E$17527,"&lt;="&amp;$A57+6))</f>
        <v/>
      </c>
      <c r="C57" s="20">
        <f>IF(COUNTIFS(Data!$E$8:$E$17527,"&gt;="&amp;$A57,Data!$E$8:$E$17527,"&lt;="&amp;$A57+6)=0,"",SUMPRODUCT(MAX((Data!$E$8:$E$17527&gt;=$A57)*(Data!$E$8:$E$17527&lt;=$A57+6)*Data!$C$8:$C$17527)))</f>
        <v/>
      </c>
      <c r="D57" s="16">
        <f>IF($A57="","",COUNTIFS(Data!$E$8:$E$17527,"&gt;="&amp;$A57,Data!$E$8:$E$17527,"&lt;="&amp;$A57+6,Data!$C$8:$C$17527,"&lt;&gt;"))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48" customWidth="1" min="2" max="2"/>
    <col width="16" customWidth="1" min="3" max="3"/>
    <col width="62" customWidth="1" min="4" max="4"/>
  </cols>
  <sheetData>
    <row r="1">
      <c r="A1" s="13" t="inlineStr">
        <is>
          <t>Baseload estimate</t>
        </is>
      </c>
    </row>
    <row r="2">
      <c r="A2" s="14" t="inlineStr">
        <is>
          <t>The smallest interval figures indicate the load that runs continuously. All values are computed from your own data: no external benchmark is applied.</t>
        </is>
      </c>
    </row>
    <row r="5">
      <c r="B5" s="15" t="inlineStr">
        <is>
          <t>Minimum interval kWh in your data</t>
        </is>
      </c>
      <c r="C5" s="22">
        <f>IF(COUNT(Data!$C$8:$C$17527)=0,"",MIN(Data!$C$8:$C$17527))</f>
        <v/>
      </c>
      <c r="D5" s="21" t="inlineStr">
        <is>
          <t>The single smallest interval. One quiet hour can drag this down: cross-check with the percentile below.</t>
        </is>
      </c>
    </row>
    <row r="6">
      <c r="B6" s="15" t="inlineStr">
        <is>
          <t>10th percentile of interval kWh (indicative continuous load)</t>
        </is>
      </c>
      <c r="C6" s="22">
        <f>IF(COUNT(Data!$C$8:$C$17527)=0,"",PERCENTILE(Data!$C$8:$C$17527,0.1))</f>
        <v/>
      </c>
      <c r="D6" s="21" t="inlineStr">
        <is>
          <t>Lower than 90 percent of your intervals. Smoothes single quiet intervals: often a more stable view of continuous load.</t>
        </is>
      </c>
    </row>
    <row r="7">
      <c r="B7" s="15" t="inlineStr">
        <is>
          <t>Average interval kWh across all intervals with data</t>
        </is>
      </c>
      <c r="C7" s="22">
        <f>IF(COUNT(Data!$C$8:$C$17527)=0,"",AVERAGE(Data!$C$8:$C$17527))</f>
        <v/>
      </c>
      <c r="D7" s="21" t="inlineStr">
        <is>
          <t>For comparison only: this is average consumption, not baseload.</t>
        </is>
      </c>
    </row>
    <row r="8">
      <c r="B8" s="15" t="inlineStr">
        <is>
          <t>Intervals with data used</t>
        </is>
      </c>
      <c r="C8" s="22">
        <f>COUNT(Data!$C$8:$C$17527)</f>
        <v/>
      </c>
      <c r="D8" s="21" t="inlineStr">
        <is>
          <t>How much data the estimates rest on. 17,520 intervals = 12 months.</t>
        </is>
      </c>
    </row>
    <row r="10">
      <c r="B10" s="15" t="inlineStr">
        <is>
          <t>Your unit rate (pence per kWh, from a recent bill)</t>
        </is>
      </c>
    </row>
    <row r="11">
      <c r="C11" s="23" t="n"/>
      <c r="D11" s="21" t="inlineStr">
        <is>
          <t>Optional. Enter a rate only if you want an indicative cost. No rate is suggested: take it from a recent bill and confirm what charges it includes.</t>
        </is>
      </c>
    </row>
    <row r="12">
      <c r="B12" s="15" t="inlineStr">
        <is>
          <t>Estimated annual cost of running at the 10th percentile level (all hours)</t>
        </is>
      </c>
      <c r="C12" s="20">
        <f>IF(OR($C$6="",$C$11=""),"",$C$6*48*365*$C$11/100)</f>
        <v/>
      </c>
      <c r="D12" s="21" t="inlineStr">
        <is>
          <t>Annual hours in a half-hourly year = 48 x 365. Indicative only: actual baseload, tariffs and charges vary. Check against your own bills.</t>
        </is>
      </c>
    </row>
    <row r="14">
      <c r="B14" s="5" t="inlineStr">
        <is>
          <t>Check current official guidance and your own bills before using any figure here for decisions.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48" customWidth="1" min="2" max="2"/>
    <col width="18" customWidth="1" min="3" max="3"/>
    <col width="62" customWidth="1" min="4" max="4"/>
  </cols>
  <sheetData>
    <row r="1">
      <c r="A1" s="13" t="inlineStr">
        <is>
          <t>In hours versus out of hours</t>
        </is>
      </c>
    </row>
    <row r="2">
      <c r="A2" s="14" t="inlineStr">
        <is>
          <t>Uses the working window on the 'Working Hours' sheet. Change the window there and this sheet recalculates.</t>
        </is>
      </c>
    </row>
    <row r="5">
      <c r="B5" s="15" t="inlineStr">
        <is>
          <t>kWh inside working hours (Mon to Fri, in your window)</t>
        </is>
      </c>
      <c r="C5" s="19">
        <f>SUMIFS(Data!$C$8:$C$17527,Data!$H$8:$H$17527,1)</f>
        <v/>
      </c>
    </row>
    <row r="6">
      <c r="B6" s="15" t="inlineStr">
        <is>
          <t>kWh outside working hours (all other intervals)</t>
        </is>
      </c>
      <c r="C6" s="19">
        <f>SUMIFS(Data!$C$8:$C$17527,Data!$H$8:$H$17527,0)</f>
        <v/>
      </c>
    </row>
    <row r="7">
      <c r="B7" s="15" t="inlineStr">
        <is>
          <t>Total kWh with data</t>
        </is>
      </c>
      <c r="C7" s="19">
        <f>SUM(Data!$C$8:$C$17527)</f>
        <v/>
      </c>
    </row>
    <row r="8">
      <c r="B8" s="15" t="inlineStr">
        <is>
          <t>% inside working hours</t>
        </is>
      </c>
      <c r="C8" s="24">
        <f>IF(OR($C$7="",$C$7=0),"",$C$5/$C$7)</f>
        <v/>
      </c>
    </row>
    <row r="9">
      <c r="B9" s="15" t="inlineStr">
        <is>
          <t>% outside working hours</t>
        </is>
      </c>
      <c r="C9" s="24">
        <f>IF(OR($C$7="",$C$7=0),"",$C$6/$C$7)</f>
        <v/>
      </c>
    </row>
    <row r="10">
      <c r="B10" s="15" t="inlineStr">
        <is>
          <t>Intervals inside working hours</t>
        </is>
      </c>
      <c r="C10" s="16">
        <f>COUNTIFS(Data!$H$8:$H$17527,1,Data!$C$8:$C$17527,"&lt;&gt;")</f>
        <v/>
      </c>
    </row>
    <row r="11">
      <c r="B11" s="15" t="inlineStr">
        <is>
          <t>Intervals outside working hours</t>
        </is>
      </c>
      <c r="C11" s="16">
        <f>COUNTIFS(Data!$H$8:$H$17527,0,Data!$C$8:$C$17527,"&lt;&gt;")</f>
        <v/>
      </c>
    </row>
    <row r="13">
      <c r="B13" s="21" t="inlineStr">
        <is>
          <t>A high out-of-hours share usually points to equipment left running, compressed air leaks or control settings worth reviewing. How high is 'high' depends entirely on your process: no benchmark is applied here.</t>
        </is>
      </c>
    </row>
    <row r="15">
      <c r="B15" s="21" t="inlineStr">
        <is>
          <t>If your data covers less than a full year the split still works, but state the period covered when you share the result.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6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48" customWidth="1" min="2" max="2"/>
    <col width="18" customWidth="1" min="3" max="3"/>
    <col width="62" customWidth="1" min="4" max="4"/>
  </cols>
  <sheetData>
    <row r="1">
      <c r="A1" s="13" t="inlineStr">
        <is>
          <t>Peak demand</t>
        </is>
      </c>
    </row>
    <row r="2">
      <c r="A2" s="14" t="inlineStr">
        <is>
          <t>Whether your data is kWh per half hour decides how kW is worked out. Confirm your metering basis with your supplier before quoting any kW figure.</t>
        </is>
      </c>
    </row>
    <row r="5">
      <c r="B5" s="15" t="inlineStr">
        <is>
          <t>Your data basis (choose from the list)</t>
        </is>
      </c>
      <c r="C5" s="9" t="inlineStr">
        <is>
          <t>kWh per half hour</t>
        </is>
      </c>
    </row>
    <row r="6">
      <c r="B6" s="15" t="inlineStr">
        <is>
          <t>Highest single interval kWh in your data</t>
        </is>
      </c>
      <c r="C6" s="20">
        <f>IF(COUNT(Data!$C$8:$C$17527)=0,"",MAX(Data!$C$8:$C$17527))</f>
        <v/>
      </c>
    </row>
    <row r="7">
      <c r="B7" s="15" t="inlineStr">
        <is>
          <t>Indicative peak kW (interval kWh x 2)</t>
        </is>
      </c>
      <c r="C7" s="20">
        <f>IF(OR($C$6="",$C$5&lt;&gt;"kWh per half hour"),"",C6*2)</f>
        <v/>
      </c>
      <c r="D7" s="21" t="inlineStr">
        <is>
          <t>Peak kW = peak interval kWh x 2 ONLY where each interval is kWh over half an hour (kW = kWh / 0.5 h). If your export is average kW or kVA, do not multiply: confirm the basis first.</t>
        </is>
      </c>
    </row>
    <row r="8">
      <c r="B8" s="15" t="inlineStr">
        <is>
          <t>Date and time of that highest interval</t>
        </is>
      </c>
      <c r="C8" s="25">
        <f>IFERROR(TEXT(INDEX(Data!$E$8:$E$17527,MATCH(MAX(Data!$C$8:$C$17527),Data!$C$8:$C$17527,0)),"dd/mm/yyyy")&amp;"  "&amp;TEXT(INDEX(Data!$B$8:$B$17527,MATCH(MAX(Data!$C$8:$C$17527),Data!$C$8:$C$17527,0)),"hh:mm"),"")</f>
        <v/>
      </c>
    </row>
    <row r="10">
      <c r="B10" s="14" t="inlineStr">
        <is>
          <t>Weekly peak check: enter the first Monday of your data in the cream cell.</t>
        </is>
      </c>
    </row>
    <row r="11">
      <c r="B11" s="17" t="n"/>
    </row>
    <row r="13">
      <c r="A13" s="7" t="inlineStr">
        <is>
          <t>Week starting (Mon)</t>
        </is>
      </c>
      <c r="B13" s="7" t="inlineStr">
        <is>
          <t>Peak interval kWh (week)</t>
        </is>
      </c>
    </row>
    <row r="14">
      <c r="A14" s="18">
        <f>IF($B$11="","",IF(ISNUMBER($B$11),$B$11,IFERROR(DATEVALUE($B$11),"")))</f>
        <v/>
      </c>
      <c r="B14" s="20">
        <f>IF(COUNTIFS(Data!$E$8:$E$17527,"&gt;="&amp;$A14,Data!$E$8:$E$17527,"&lt;="&amp;$A14+6)=0,"",SUMPRODUCT(MAX((Data!$E$8:$E$17527&gt;=$A14)*(Data!$E$8:$E$17527&lt;=$A14+6)*Data!$C$8:$C$17527)))</f>
        <v/>
      </c>
    </row>
    <row r="15">
      <c r="A15" s="18">
        <f>IF(A14="","",IF(A14-$A$14&gt;=364,"",A14+7))</f>
        <v/>
      </c>
      <c r="B15" s="20">
        <f>IF(COUNTIFS(Data!$E$8:$E$17527,"&gt;="&amp;$A15,Data!$E$8:$E$17527,"&lt;="&amp;$A15+6)=0,"",SUMPRODUCT(MAX((Data!$E$8:$E$17527&gt;=$A15)*(Data!$E$8:$E$17527&lt;=$A15+6)*Data!$C$8:$C$17527)))</f>
        <v/>
      </c>
    </row>
    <row r="16">
      <c r="A16" s="18">
        <f>IF(A15="","",IF(A15-$A$14&gt;=364,"",A15+7))</f>
        <v/>
      </c>
      <c r="B16" s="20">
        <f>IF(COUNTIFS(Data!$E$8:$E$17527,"&gt;="&amp;$A16,Data!$E$8:$E$17527,"&lt;="&amp;$A16+6)=0,"",SUMPRODUCT(MAX((Data!$E$8:$E$17527&gt;=$A16)*(Data!$E$8:$E$17527&lt;=$A16+6)*Data!$C$8:$C$17527)))</f>
        <v/>
      </c>
    </row>
    <row r="17">
      <c r="A17" s="18">
        <f>IF(A16="","",IF(A16-$A$14&gt;=364,"",A16+7))</f>
        <v/>
      </c>
      <c r="B17" s="20">
        <f>IF(COUNTIFS(Data!$E$8:$E$17527,"&gt;="&amp;$A17,Data!$E$8:$E$17527,"&lt;="&amp;$A17+6)=0,"",SUMPRODUCT(MAX((Data!$E$8:$E$17527&gt;=$A17)*(Data!$E$8:$E$17527&lt;=$A17+6)*Data!$C$8:$C$17527)))</f>
        <v/>
      </c>
    </row>
    <row r="18">
      <c r="A18" s="18">
        <f>IF(A17="","",IF(A17-$A$14&gt;=364,"",A17+7))</f>
        <v/>
      </c>
      <c r="B18" s="20">
        <f>IF(COUNTIFS(Data!$E$8:$E$17527,"&gt;="&amp;$A18,Data!$E$8:$E$17527,"&lt;="&amp;$A18+6)=0,"",SUMPRODUCT(MAX((Data!$E$8:$E$17527&gt;=$A18)*(Data!$E$8:$E$17527&lt;=$A18+6)*Data!$C$8:$C$17527)))</f>
        <v/>
      </c>
    </row>
    <row r="19">
      <c r="A19" s="18">
        <f>IF(A18="","",IF(A18-$A$14&gt;=364,"",A18+7))</f>
        <v/>
      </c>
      <c r="B19" s="20">
        <f>IF(COUNTIFS(Data!$E$8:$E$17527,"&gt;="&amp;$A19,Data!$E$8:$E$17527,"&lt;="&amp;$A19+6)=0,"",SUMPRODUCT(MAX((Data!$E$8:$E$17527&gt;=$A19)*(Data!$E$8:$E$17527&lt;=$A19+6)*Data!$C$8:$C$17527)))</f>
        <v/>
      </c>
    </row>
    <row r="20">
      <c r="A20" s="18">
        <f>IF(A19="","",IF(A19-$A$14&gt;=364,"",A19+7))</f>
        <v/>
      </c>
      <c r="B20" s="20">
        <f>IF(COUNTIFS(Data!$E$8:$E$17527,"&gt;="&amp;$A20,Data!$E$8:$E$17527,"&lt;="&amp;$A20+6)=0,"",SUMPRODUCT(MAX((Data!$E$8:$E$17527&gt;=$A20)*(Data!$E$8:$E$17527&lt;=$A20+6)*Data!$C$8:$C$17527)))</f>
        <v/>
      </c>
    </row>
    <row r="21">
      <c r="A21" s="18">
        <f>IF(A20="","",IF(A20-$A$14&gt;=364,"",A20+7))</f>
        <v/>
      </c>
      <c r="B21" s="20">
        <f>IF(COUNTIFS(Data!$E$8:$E$17527,"&gt;="&amp;$A21,Data!$E$8:$E$17527,"&lt;="&amp;$A21+6)=0,"",SUMPRODUCT(MAX((Data!$E$8:$E$17527&gt;=$A21)*(Data!$E$8:$E$17527&lt;=$A21+6)*Data!$C$8:$C$17527)))</f>
        <v/>
      </c>
    </row>
    <row r="22">
      <c r="A22" s="18">
        <f>IF(A21="","",IF(A21-$A$14&gt;=364,"",A21+7))</f>
        <v/>
      </c>
      <c r="B22" s="20">
        <f>IF(COUNTIFS(Data!$E$8:$E$17527,"&gt;="&amp;$A22,Data!$E$8:$E$17527,"&lt;="&amp;$A22+6)=0,"",SUMPRODUCT(MAX((Data!$E$8:$E$17527&gt;=$A22)*(Data!$E$8:$E$17527&lt;=$A22+6)*Data!$C$8:$C$17527)))</f>
        <v/>
      </c>
    </row>
    <row r="23">
      <c r="A23" s="18">
        <f>IF(A22="","",IF(A22-$A$14&gt;=364,"",A22+7))</f>
        <v/>
      </c>
      <c r="B23" s="20">
        <f>IF(COUNTIFS(Data!$E$8:$E$17527,"&gt;="&amp;$A23,Data!$E$8:$E$17527,"&lt;="&amp;$A23+6)=0,"",SUMPRODUCT(MAX((Data!$E$8:$E$17527&gt;=$A23)*(Data!$E$8:$E$17527&lt;=$A23+6)*Data!$C$8:$C$17527)))</f>
        <v/>
      </c>
    </row>
    <row r="24">
      <c r="A24" s="18">
        <f>IF(A23="","",IF(A23-$A$14&gt;=364,"",A23+7))</f>
        <v/>
      </c>
      <c r="B24" s="20">
        <f>IF(COUNTIFS(Data!$E$8:$E$17527,"&gt;="&amp;$A24,Data!$E$8:$E$17527,"&lt;="&amp;$A24+6)=0,"",SUMPRODUCT(MAX((Data!$E$8:$E$17527&gt;=$A24)*(Data!$E$8:$E$17527&lt;=$A24+6)*Data!$C$8:$C$17527)))</f>
        <v/>
      </c>
    </row>
    <row r="25">
      <c r="A25" s="18">
        <f>IF(A24="","",IF(A24-$A$14&gt;=364,"",A24+7))</f>
        <v/>
      </c>
      <c r="B25" s="20">
        <f>IF(COUNTIFS(Data!$E$8:$E$17527,"&gt;="&amp;$A25,Data!$E$8:$E$17527,"&lt;="&amp;$A25+6)=0,"",SUMPRODUCT(MAX((Data!$E$8:$E$17527&gt;=$A25)*(Data!$E$8:$E$17527&lt;=$A25+6)*Data!$C$8:$C$17527)))</f>
        <v/>
      </c>
    </row>
    <row r="26">
      <c r="A26" s="18">
        <f>IF(A25="","",IF(A25-$A$14&gt;=364,"",A25+7))</f>
        <v/>
      </c>
      <c r="B26" s="20">
        <f>IF(COUNTIFS(Data!$E$8:$E$17527,"&gt;="&amp;$A26,Data!$E$8:$E$17527,"&lt;="&amp;$A26+6)=0,"",SUMPRODUCT(MAX((Data!$E$8:$E$17527&gt;=$A26)*(Data!$E$8:$E$17527&lt;=$A26+6)*Data!$C$8:$C$17527)))</f>
        <v/>
      </c>
    </row>
    <row r="27">
      <c r="A27" s="18">
        <f>IF(A26="","",IF(A26-$A$14&gt;=364,"",A26+7))</f>
        <v/>
      </c>
      <c r="B27" s="20">
        <f>IF(COUNTIFS(Data!$E$8:$E$17527,"&gt;="&amp;$A27,Data!$E$8:$E$17527,"&lt;="&amp;$A27+6)=0,"",SUMPRODUCT(MAX((Data!$E$8:$E$17527&gt;=$A27)*(Data!$E$8:$E$17527&lt;=$A27+6)*Data!$C$8:$C$17527)))</f>
        <v/>
      </c>
    </row>
    <row r="28">
      <c r="A28" s="18">
        <f>IF(A27="","",IF(A27-$A$14&gt;=364,"",A27+7))</f>
        <v/>
      </c>
      <c r="B28" s="20">
        <f>IF(COUNTIFS(Data!$E$8:$E$17527,"&gt;="&amp;$A28,Data!$E$8:$E$17527,"&lt;="&amp;$A28+6)=0,"",SUMPRODUCT(MAX((Data!$E$8:$E$17527&gt;=$A28)*(Data!$E$8:$E$17527&lt;=$A28+6)*Data!$C$8:$C$17527)))</f>
        <v/>
      </c>
    </row>
    <row r="29">
      <c r="A29" s="18">
        <f>IF(A28="","",IF(A28-$A$14&gt;=364,"",A28+7))</f>
        <v/>
      </c>
      <c r="B29" s="20">
        <f>IF(COUNTIFS(Data!$E$8:$E$17527,"&gt;="&amp;$A29,Data!$E$8:$E$17527,"&lt;="&amp;$A29+6)=0,"",SUMPRODUCT(MAX((Data!$E$8:$E$17527&gt;=$A29)*(Data!$E$8:$E$17527&lt;=$A29+6)*Data!$C$8:$C$17527)))</f>
        <v/>
      </c>
    </row>
    <row r="30">
      <c r="A30" s="18">
        <f>IF(A29="","",IF(A29-$A$14&gt;=364,"",A29+7))</f>
        <v/>
      </c>
      <c r="B30" s="20">
        <f>IF(COUNTIFS(Data!$E$8:$E$17527,"&gt;="&amp;$A30,Data!$E$8:$E$17527,"&lt;="&amp;$A30+6)=0,"",SUMPRODUCT(MAX((Data!$E$8:$E$17527&gt;=$A30)*(Data!$E$8:$E$17527&lt;=$A30+6)*Data!$C$8:$C$17527)))</f>
        <v/>
      </c>
    </row>
    <row r="31">
      <c r="A31" s="18">
        <f>IF(A30="","",IF(A30-$A$14&gt;=364,"",A30+7))</f>
        <v/>
      </c>
      <c r="B31" s="20">
        <f>IF(COUNTIFS(Data!$E$8:$E$17527,"&gt;="&amp;$A31,Data!$E$8:$E$17527,"&lt;="&amp;$A31+6)=0,"",SUMPRODUCT(MAX((Data!$E$8:$E$17527&gt;=$A31)*(Data!$E$8:$E$17527&lt;=$A31+6)*Data!$C$8:$C$17527)))</f>
        <v/>
      </c>
    </row>
    <row r="32">
      <c r="A32" s="18">
        <f>IF(A31="","",IF(A31-$A$14&gt;=364,"",A31+7))</f>
        <v/>
      </c>
      <c r="B32" s="20">
        <f>IF(COUNTIFS(Data!$E$8:$E$17527,"&gt;="&amp;$A32,Data!$E$8:$E$17527,"&lt;="&amp;$A32+6)=0,"",SUMPRODUCT(MAX((Data!$E$8:$E$17527&gt;=$A32)*(Data!$E$8:$E$17527&lt;=$A32+6)*Data!$C$8:$C$17527)))</f>
        <v/>
      </c>
    </row>
    <row r="33">
      <c r="A33" s="18">
        <f>IF(A32="","",IF(A32-$A$14&gt;=364,"",A32+7))</f>
        <v/>
      </c>
      <c r="B33" s="20">
        <f>IF(COUNTIFS(Data!$E$8:$E$17527,"&gt;="&amp;$A33,Data!$E$8:$E$17527,"&lt;="&amp;$A33+6)=0,"",SUMPRODUCT(MAX((Data!$E$8:$E$17527&gt;=$A33)*(Data!$E$8:$E$17527&lt;=$A33+6)*Data!$C$8:$C$17527)))</f>
        <v/>
      </c>
    </row>
    <row r="34">
      <c r="A34" s="18">
        <f>IF(A33="","",IF(A33-$A$14&gt;=364,"",A33+7))</f>
        <v/>
      </c>
      <c r="B34" s="20">
        <f>IF(COUNTIFS(Data!$E$8:$E$17527,"&gt;="&amp;$A34,Data!$E$8:$E$17527,"&lt;="&amp;$A34+6)=0,"",SUMPRODUCT(MAX((Data!$E$8:$E$17527&gt;=$A34)*(Data!$E$8:$E$17527&lt;=$A34+6)*Data!$C$8:$C$17527)))</f>
        <v/>
      </c>
    </row>
    <row r="35">
      <c r="A35" s="18">
        <f>IF(A34="","",IF(A34-$A$14&gt;=364,"",A34+7))</f>
        <v/>
      </c>
      <c r="B35" s="20">
        <f>IF(COUNTIFS(Data!$E$8:$E$17527,"&gt;="&amp;$A35,Data!$E$8:$E$17527,"&lt;="&amp;$A35+6)=0,"",SUMPRODUCT(MAX((Data!$E$8:$E$17527&gt;=$A35)*(Data!$E$8:$E$17527&lt;=$A35+6)*Data!$C$8:$C$17527)))</f>
        <v/>
      </c>
    </row>
    <row r="36">
      <c r="A36" s="18">
        <f>IF(A35="","",IF(A35-$A$14&gt;=364,"",A35+7))</f>
        <v/>
      </c>
      <c r="B36" s="20">
        <f>IF(COUNTIFS(Data!$E$8:$E$17527,"&gt;="&amp;$A36,Data!$E$8:$E$17527,"&lt;="&amp;$A36+6)=0,"",SUMPRODUCT(MAX((Data!$E$8:$E$17527&gt;=$A36)*(Data!$E$8:$E$17527&lt;=$A36+6)*Data!$C$8:$C$17527)))</f>
        <v/>
      </c>
    </row>
    <row r="37">
      <c r="A37" s="18">
        <f>IF(A36="","",IF(A36-$A$14&gt;=364,"",A36+7))</f>
        <v/>
      </c>
      <c r="B37" s="20">
        <f>IF(COUNTIFS(Data!$E$8:$E$17527,"&gt;="&amp;$A37,Data!$E$8:$E$17527,"&lt;="&amp;$A37+6)=0,"",SUMPRODUCT(MAX((Data!$E$8:$E$17527&gt;=$A37)*(Data!$E$8:$E$17527&lt;=$A37+6)*Data!$C$8:$C$17527)))</f>
        <v/>
      </c>
    </row>
    <row r="38">
      <c r="A38" s="18">
        <f>IF(A37="","",IF(A37-$A$14&gt;=364,"",A37+7))</f>
        <v/>
      </c>
      <c r="B38" s="20">
        <f>IF(COUNTIFS(Data!$E$8:$E$17527,"&gt;="&amp;$A38,Data!$E$8:$E$17527,"&lt;="&amp;$A38+6)=0,"",SUMPRODUCT(MAX((Data!$E$8:$E$17527&gt;=$A38)*(Data!$E$8:$E$17527&lt;=$A38+6)*Data!$C$8:$C$17527)))</f>
        <v/>
      </c>
    </row>
    <row r="39">
      <c r="A39" s="18">
        <f>IF(A38="","",IF(A38-$A$14&gt;=364,"",A38+7))</f>
        <v/>
      </c>
      <c r="B39" s="20">
        <f>IF(COUNTIFS(Data!$E$8:$E$17527,"&gt;="&amp;$A39,Data!$E$8:$E$17527,"&lt;="&amp;$A39+6)=0,"",SUMPRODUCT(MAX((Data!$E$8:$E$17527&gt;=$A39)*(Data!$E$8:$E$17527&lt;=$A39+6)*Data!$C$8:$C$17527)))</f>
        <v/>
      </c>
    </row>
    <row r="40">
      <c r="A40" s="18">
        <f>IF(A39="","",IF(A39-$A$14&gt;=364,"",A39+7))</f>
        <v/>
      </c>
      <c r="B40" s="20">
        <f>IF(COUNTIFS(Data!$E$8:$E$17527,"&gt;="&amp;$A40,Data!$E$8:$E$17527,"&lt;="&amp;$A40+6)=0,"",SUMPRODUCT(MAX((Data!$E$8:$E$17527&gt;=$A40)*(Data!$E$8:$E$17527&lt;=$A40+6)*Data!$C$8:$C$17527)))</f>
        <v/>
      </c>
    </row>
    <row r="41">
      <c r="A41" s="18">
        <f>IF(A40="","",IF(A40-$A$14&gt;=364,"",A40+7))</f>
        <v/>
      </c>
      <c r="B41" s="20">
        <f>IF(COUNTIFS(Data!$E$8:$E$17527,"&gt;="&amp;$A41,Data!$E$8:$E$17527,"&lt;="&amp;$A41+6)=0,"",SUMPRODUCT(MAX((Data!$E$8:$E$17527&gt;=$A41)*(Data!$E$8:$E$17527&lt;=$A41+6)*Data!$C$8:$C$17527)))</f>
        <v/>
      </c>
    </row>
    <row r="42">
      <c r="A42" s="18">
        <f>IF(A41="","",IF(A41-$A$14&gt;=364,"",A41+7))</f>
        <v/>
      </c>
      <c r="B42" s="20">
        <f>IF(COUNTIFS(Data!$E$8:$E$17527,"&gt;="&amp;$A42,Data!$E$8:$E$17527,"&lt;="&amp;$A42+6)=0,"",SUMPRODUCT(MAX((Data!$E$8:$E$17527&gt;=$A42)*(Data!$E$8:$E$17527&lt;=$A42+6)*Data!$C$8:$C$17527)))</f>
        <v/>
      </c>
    </row>
    <row r="43">
      <c r="A43" s="18">
        <f>IF(A42="","",IF(A42-$A$14&gt;=364,"",A42+7))</f>
        <v/>
      </c>
      <c r="B43" s="20">
        <f>IF(COUNTIFS(Data!$E$8:$E$17527,"&gt;="&amp;$A43,Data!$E$8:$E$17527,"&lt;="&amp;$A43+6)=0,"",SUMPRODUCT(MAX((Data!$E$8:$E$17527&gt;=$A43)*(Data!$E$8:$E$17527&lt;=$A43+6)*Data!$C$8:$C$17527)))</f>
        <v/>
      </c>
    </row>
    <row r="44">
      <c r="A44" s="18">
        <f>IF(A43="","",IF(A43-$A$14&gt;=364,"",A43+7))</f>
        <v/>
      </c>
      <c r="B44" s="20">
        <f>IF(COUNTIFS(Data!$E$8:$E$17527,"&gt;="&amp;$A44,Data!$E$8:$E$17527,"&lt;="&amp;$A44+6)=0,"",SUMPRODUCT(MAX((Data!$E$8:$E$17527&gt;=$A44)*(Data!$E$8:$E$17527&lt;=$A44+6)*Data!$C$8:$C$17527)))</f>
        <v/>
      </c>
    </row>
    <row r="45">
      <c r="A45" s="18">
        <f>IF(A44="","",IF(A44-$A$14&gt;=364,"",A44+7))</f>
        <v/>
      </c>
      <c r="B45" s="20">
        <f>IF(COUNTIFS(Data!$E$8:$E$17527,"&gt;="&amp;$A45,Data!$E$8:$E$17527,"&lt;="&amp;$A45+6)=0,"",SUMPRODUCT(MAX((Data!$E$8:$E$17527&gt;=$A45)*(Data!$E$8:$E$17527&lt;=$A45+6)*Data!$C$8:$C$17527)))</f>
        <v/>
      </c>
    </row>
    <row r="46">
      <c r="A46" s="18">
        <f>IF(A45="","",IF(A45-$A$14&gt;=364,"",A45+7))</f>
        <v/>
      </c>
      <c r="B46" s="20">
        <f>IF(COUNTIFS(Data!$E$8:$E$17527,"&gt;="&amp;$A46,Data!$E$8:$E$17527,"&lt;="&amp;$A46+6)=0,"",SUMPRODUCT(MAX((Data!$E$8:$E$17527&gt;=$A46)*(Data!$E$8:$E$17527&lt;=$A46+6)*Data!$C$8:$C$17527)))</f>
        <v/>
      </c>
    </row>
    <row r="47">
      <c r="A47" s="18">
        <f>IF(A46="","",IF(A46-$A$14&gt;=364,"",A46+7))</f>
        <v/>
      </c>
      <c r="B47" s="20">
        <f>IF(COUNTIFS(Data!$E$8:$E$17527,"&gt;="&amp;$A47,Data!$E$8:$E$17527,"&lt;="&amp;$A47+6)=0,"",SUMPRODUCT(MAX((Data!$E$8:$E$17527&gt;=$A47)*(Data!$E$8:$E$17527&lt;=$A47+6)*Data!$C$8:$C$17527)))</f>
        <v/>
      </c>
    </row>
    <row r="48">
      <c r="A48" s="18">
        <f>IF(A47="","",IF(A47-$A$14&gt;=364,"",A47+7))</f>
        <v/>
      </c>
      <c r="B48" s="20">
        <f>IF(COUNTIFS(Data!$E$8:$E$17527,"&gt;="&amp;$A48,Data!$E$8:$E$17527,"&lt;="&amp;$A48+6)=0,"",SUMPRODUCT(MAX((Data!$E$8:$E$17527&gt;=$A48)*(Data!$E$8:$E$17527&lt;=$A48+6)*Data!$C$8:$C$17527)))</f>
        <v/>
      </c>
    </row>
    <row r="49">
      <c r="A49" s="18">
        <f>IF(A48="","",IF(A48-$A$14&gt;=364,"",A48+7))</f>
        <v/>
      </c>
      <c r="B49" s="20">
        <f>IF(COUNTIFS(Data!$E$8:$E$17527,"&gt;="&amp;$A49,Data!$E$8:$E$17527,"&lt;="&amp;$A49+6)=0,"",SUMPRODUCT(MAX((Data!$E$8:$E$17527&gt;=$A49)*(Data!$E$8:$E$17527&lt;=$A49+6)*Data!$C$8:$C$17527)))</f>
        <v/>
      </c>
    </row>
    <row r="50">
      <c r="A50" s="18">
        <f>IF(A49="","",IF(A49-$A$14&gt;=364,"",A49+7))</f>
        <v/>
      </c>
      <c r="B50" s="20">
        <f>IF(COUNTIFS(Data!$E$8:$E$17527,"&gt;="&amp;$A50,Data!$E$8:$E$17527,"&lt;="&amp;$A50+6)=0,"",SUMPRODUCT(MAX((Data!$E$8:$E$17527&gt;=$A50)*(Data!$E$8:$E$17527&lt;=$A50+6)*Data!$C$8:$C$17527)))</f>
        <v/>
      </c>
    </row>
    <row r="51">
      <c r="A51" s="18">
        <f>IF(A50="","",IF(A50-$A$14&gt;=364,"",A50+7))</f>
        <v/>
      </c>
      <c r="B51" s="20">
        <f>IF(COUNTIFS(Data!$E$8:$E$17527,"&gt;="&amp;$A51,Data!$E$8:$E$17527,"&lt;="&amp;$A51+6)=0,"",SUMPRODUCT(MAX((Data!$E$8:$E$17527&gt;=$A51)*(Data!$E$8:$E$17527&lt;=$A51+6)*Data!$C$8:$C$17527)))</f>
        <v/>
      </c>
    </row>
    <row r="52">
      <c r="A52" s="18">
        <f>IF(A51="","",IF(A51-$A$14&gt;=364,"",A51+7))</f>
        <v/>
      </c>
      <c r="B52" s="20">
        <f>IF(COUNTIFS(Data!$E$8:$E$17527,"&gt;="&amp;$A52,Data!$E$8:$E$17527,"&lt;="&amp;$A52+6)=0,"",SUMPRODUCT(MAX((Data!$E$8:$E$17527&gt;=$A52)*(Data!$E$8:$E$17527&lt;=$A52+6)*Data!$C$8:$C$17527)))</f>
        <v/>
      </c>
    </row>
    <row r="53">
      <c r="A53" s="18">
        <f>IF(A52="","",IF(A52-$A$14&gt;=364,"",A52+7))</f>
        <v/>
      </c>
      <c r="B53" s="20">
        <f>IF(COUNTIFS(Data!$E$8:$E$17527,"&gt;="&amp;$A53,Data!$E$8:$E$17527,"&lt;="&amp;$A53+6)=0,"",SUMPRODUCT(MAX((Data!$E$8:$E$17527&gt;=$A53)*(Data!$E$8:$E$17527&lt;=$A53+6)*Data!$C$8:$C$17527)))</f>
        <v/>
      </c>
    </row>
    <row r="54">
      <c r="A54" s="18">
        <f>IF(A53="","",IF(A53-$A$14&gt;=364,"",A53+7))</f>
        <v/>
      </c>
      <c r="B54" s="20">
        <f>IF(COUNTIFS(Data!$E$8:$E$17527,"&gt;="&amp;$A54,Data!$E$8:$E$17527,"&lt;="&amp;$A54+6)=0,"",SUMPRODUCT(MAX((Data!$E$8:$E$17527&gt;=$A54)*(Data!$E$8:$E$17527&lt;=$A54+6)*Data!$C$8:$C$17527)))</f>
        <v/>
      </c>
    </row>
    <row r="55">
      <c r="A55" s="18">
        <f>IF(A54="","",IF(A54-$A$14&gt;=364,"",A54+7))</f>
        <v/>
      </c>
      <c r="B55" s="20">
        <f>IF(COUNTIFS(Data!$E$8:$E$17527,"&gt;="&amp;$A55,Data!$E$8:$E$17527,"&lt;="&amp;$A55+6)=0,"",SUMPRODUCT(MAX((Data!$E$8:$E$17527&gt;=$A55)*(Data!$E$8:$E$17527&lt;=$A55+6)*Data!$C$8:$C$17527)))</f>
        <v/>
      </c>
    </row>
    <row r="56">
      <c r="A56" s="18">
        <f>IF(A55="","",IF(A55-$A$14&gt;=364,"",A55+7))</f>
        <v/>
      </c>
      <c r="B56" s="20">
        <f>IF(COUNTIFS(Data!$E$8:$E$17527,"&gt;="&amp;$A56,Data!$E$8:$E$17527,"&lt;="&amp;$A56+6)=0,"",SUMPRODUCT(MAX((Data!$E$8:$E$17527&gt;=$A56)*(Data!$E$8:$E$17527&lt;=$A56+6)*Data!$C$8:$C$17527)))</f>
        <v/>
      </c>
    </row>
    <row r="57">
      <c r="A57" s="18">
        <f>IF(A56="","",IF(A56-$A$14&gt;=364,"",A56+7))</f>
        <v/>
      </c>
      <c r="B57" s="20">
        <f>IF(COUNTIFS(Data!$E$8:$E$17527,"&gt;="&amp;$A57,Data!$E$8:$E$17527,"&lt;="&amp;$A57+6)=0,"",SUMPRODUCT(MAX((Data!$E$8:$E$17527&gt;=$A57)*(Data!$E$8:$E$17527&lt;=$A57+6)*Data!$C$8:$C$17527)))</f>
        <v/>
      </c>
    </row>
    <row r="58">
      <c r="A58" s="18">
        <f>IF(A57="","",IF(A57-$A$14&gt;=364,"",A57+7))</f>
        <v/>
      </c>
      <c r="B58" s="20">
        <f>IF(COUNTIFS(Data!$E$8:$E$17527,"&gt;="&amp;$A58,Data!$E$8:$E$17527,"&lt;="&amp;$A58+6)=0,"",SUMPRODUCT(MAX((Data!$E$8:$E$17527&gt;=$A58)*(Data!$E$8:$E$17527&lt;=$A58+6)*Data!$C$8:$C$17527)))</f>
        <v/>
      </c>
    </row>
    <row r="59">
      <c r="A59" s="18">
        <f>IF(A58="","",IF(A58-$A$14&gt;=364,"",A58+7))</f>
        <v/>
      </c>
      <c r="B59" s="20">
        <f>IF(COUNTIFS(Data!$E$8:$E$17527,"&gt;="&amp;$A59,Data!$E$8:$E$17527,"&lt;="&amp;$A59+6)=0,"",SUMPRODUCT(MAX((Data!$E$8:$E$17527&gt;=$A59)*(Data!$E$8:$E$17527&lt;=$A59+6)*Data!$C$8:$C$17527)))</f>
        <v/>
      </c>
    </row>
    <row r="60">
      <c r="A60" s="18">
        <f>IF(A59="","",IF(A59-$A$14&gt;=364,"",A59+7))</f>
        <v/>
      </c>
      <c r="B60" s="20">
        <f>IF(COUNTIFS(Data!$E$8:$E$17527,"&gt;="&amp;$A60,Data!$E$8:$E$17527,"&lt;="&amp;$A60+6)=0,"",SUMPRODUCT(MAX((Data!$E$8:$E$17527&gt;=$A60)*(Data!$E$8:$E$17527&lt;=$A60+6)*Data!$C$8:$C$17527)))</f>
        <v/>
      </c>
    </row>
    <row r="61">
      <c r="A61" s="18">
        <f>IF(A60="","",IF(A60-$A$14&gt;=364,"",A60+7))</f>
        <v/>
      </c>
      <c r="B61" s="20">
        <f>IF(COUNTIFS(Data!$E$8:$E$17527,"&gt;="&amp;$A61,Data!$E$8:$E$17527,"&lt;="&amp;$A61+6)=0,"",SUMPRODUCT(MAX((Data!$E$8:$E$17527&gt;=$A61)*(Data!$E$8:$E$17527&lt;=$A61+6)*Data!$C$8:$C$17527)))</f>
        <v/>
      </c>
    </row>
    <row r="62">
      <c r="A62" s="18">
        <f>IF(A61="","",IF(A61-$A$14&gt;=364,"",A61+7))</f>
        <v/>
      </c>
      <c r="B62" s="20">
        <f>IF(COUNTIFS(Data!$E$8:$E$17527,"&gt;="&amp;$A62,Data!$E$8:$E$17527,"&lt;="&amp;$A62+6)=0,"",SUMPRODUCT(MAX((Data!$E$8:$E$17527&gt;=$A62)*(Data!$E$8:$E$17527&lt;=$A62+6)*Data!$C$8:$C$17527)))</f>
        <v/>
      </c>
    </row>
    <row r="63">
      <c r="A63" s="18">
        <f>IF(A62="","",IF(A62-$A$14&gt;=364,"",A62+7))</f>
        <v/>
      </c>
      <c r="B63" s="20">
        <f>IF(COUNTIFS(Data!$E$8:$E$17527,"&gt;="&amp;$A63,Data!$E$8:$E$17527,"&lt;="&amp;$A63+6)=0,"",SUMPRODUCT(MAX((Data!$E$8:$E$17527&gt;=$A63)*(Data!$E$8:$E$17527&lt;=$A63+6)*Data!$C$8:$C$17527)))</f>
        <v/>
      </c>
    </row>
    <row r="64">
      <c r="A64" s="18">
        <f>IF(A63="","",IF(A63-$A$14&gt;=364,"",A63+7))</f>
        <v/>
      </c>
      <c r="B64" s="20">
        <f>IF(COUNTIFS(Data!$E$8:$E$17527,"&gt;="&amp;$A64,Data!$E$8:$E$17527,"&lt;="&amp;$A64+6)=0,"",SUMPRODUCT(MAX((Data!$E$8:$E$17527&gt;=$A64)*(Data!$E$8:$E$17527&lt;=$A64+6)*Data!$C$8:$C$17527)))</f>
        <v/>
      </c>
    </row>
    <row r="65">
      <c r="A65" s="18">
        <f>IF(A64="","",IF(A64-$A$14&gt;=364,"",A64+7))</f>
        <v/>
      </c>
      <c r="B65" s="20">
        <f>IF(COUNTIFS(Data!$E$8:$E$17527,"&gt;="&amp;$A65,Data!$E$8:$E$17527,"&lt;="&amp;$A65+6)=0,"",SUMPRODUCT(MAX((Data!$E$8:$E$17527&gt;=$A65)*(Data!$E$8:$E$17527&lt;=$A65+6)*Data!$C$8:$C$17527)))</f>
        <v/>
      </c>
    </row>
    <row r="66">
      <c r="A66" s="18">
        <f>IF(A65="","",IF(A65-$A$14&gt;=364,"",A65+7))</f>
        <v/>
      </c>
      <c r="B66" s="20">
        <f>IF(COUNTIFS(Data!$E$8:$E$17527,"&gt;="&amp;$A66,Data!$E$8:$E$17527,"&lt;="&amp;$A66+6)=0,"",SUMPRODUCT(MAX((Data!$E$8:$E$17527&gt;=$A66)*(Data!$E$8:$E$17527&lt;=$A66+6)*Data!$C$8:$C$17527)))</f>
        <v/>
      </c>
    </row>
  </sheetData>
  <dataValidations count="1">
    <dataValidation sqref="C5" showDropDown="0" showInputMessage="0" showErrorMessage="0" allowBlank="1" type="list">
      <formula1>"kWh per half hour,Other or not sure"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5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4" customWidth="1" min="4" max="4"/>
  </cols>
  <sheetData>
    <row r="1">
      <c r="A1" s="13" t="inlineStr">
        <is>
          <t>Average day profile</t>
        </is>
      </c>
    </row>
    <row r="2">
      <c r="A2" s="14" t="inlineStr">
        <is>
          <t>Average kWh by half-hour interval: weekdays versus weekends, computed from your data only. The most useful picture for spotting equipment that runs when it should not.</t>
        </is>
      </c>
    </row>
    <row r="4">
      <c r="A4" s="7" t="inlineStr">
        <is>
          <t>Interval start</t>
        </is>
      </c>
      <c r="B4" s="7" t="inlineStr">
        <is>
          <t>Avg kWh weekdays</t>
        </is>
      </c>
      <c r="C4" s="7" t="inlineStr">
        <is>
          <t>Avg kWh weekends</t>
        </is>
      </c>
    </row>
    <row r="5">
      <c r="A5" s="25" t="inlineStr">
        <is>
          <t>00:00</t>
        </is>
      </c>
      <c r="B5" s="22">
        <f>IF(COUNTIFS(Data!$F$8:$F$17527,0,Data!$G$8:$G$17527,1,Data!$C$8:$C$17527,"&lt;&gt;")=0,"",AVERAGEIFS(Data!$C$8:$C$17527,Data!$F$8:$F$17527,0,Data!$G$8:$G$17527,1))</f>
        <v/>
      </c>
      <c r="C5" s="22">
        <f>IF(COUNTIFS(Data!$F$8:$F$17527,0,Data!$G$8:$G$17527,0,Data!$C$8:$C$17527,"&lt;&gt;")=0,"",AVERAGEIFS(Data!$C$8:$C$17527,Data!$F$8:$F$17527,0,Data!$G$8:$G$17527,0))</f>
        <v/>
      </c>
    </row>
    <row r="6">
      <c r="A6" s="25" t="inlineStr">
        <is>
          <t>00:30</t>
        </is>
      </c>
      <c r="B6" s="22">
        <f>IF(COUNTIFS(Data!$F$8:$F$17527,1,Data!$G$8:$G$17527,1,Data!$C$8:$C$17527,"&lt;&gt;")=0,"",AVERAGEIFS(Data!$C$8:$C$17527,Data!$F$8:$F$17527,1,Data!$G$8:$G$17527,1))</f>
        <v/>
      </c>
      <c r="C6" s="22">
        <f>IF(COUNTIFS(Data!$F$8:$F$17527,1,Data!$G$8:$G$17527,0,Data!$C$8:$C$17527,"&lt;&gt;")=0,"",AVERAGEIFS(Data!$C$8:$C$17527,Data!$F$8:$F$17527,1,Data!$G$8:$G$17527,0))</f>
        <v/>
      </c>
    </row>
    <row r="7">
      <c r="A7" s="25" t="inlineStr">
        <is>
          <t>01:00</t>
        </is>
      </c>
      <c r="B7" s="22">
        <f>IF(COUNTIFS(Data!$F$8:$F$17527,2,Data!$G$8:$G$17527,1,Data!$C$8:$C$17527,"&lt;&gt;")=0,"",AVERAGEIFS(Data!$C$8:$C$17527,Data!$F$8:$F$17527,2,Data!$G$8:$G$17527,1))</f>
        <v/>
      </c>
      <c r="C7" s="22">
        <f>IF(COUNTIFS(Data!$F$8:$F$17527,2,Data!$G$8:$G$17527,0,Data!$C$8:$C$17527,"&lt;&gt;")=0,"",AVERAGEIFS(Data!$C$8:$C$17527,Data!$F$8:$F$17527,2,Data!$G$8:$G$17527,0))</f>
        <v/>
      </c>
    </row>
    <row r="8">
      <c r="A8" s="25" t="inlineStr">
        <is>
          <t>01:30</t>
        </is>
      </c>
      <c r="B8" s="22">
        <f>IF(COUNTIFS(Data!$F$8:$F$17527,3,Data!$G$8:$G$17527,1,Data!$C$8:$C$17527,"&lt;&gt;")=0,"",AVERAGEIFS(Data!$C$8:$C$17527,Data!$F$8:$F$17527,3,Data!$G$8:$G$17527,1))</f>
        <v/>
      </c>
      <c r="C8" s="22">
        <f>IF(COUNTIFS(Data!$F$8:$F$17527,3,Data!$G$8:$G$17527,0,Data!$C$8:$C$17527,"&lt;&gt;")=0,"",AVERAGEIFS(Data!$C$8:$C$17527,Data!$F$8:$F$17527,3,Data!$G$8:$G$17527,0))</f>
        <v/>
      </c>
    </row>
    <row r="9">
      <c r="A9" s="25" t="inlineStr">
        <is>
          <t>02:00</t>
        </is>
      </c>
      <c r="B9" s="22">
        <f>IF(COUNTIFS(Data!$F$8:$F$17527,4,Data!$G$8:$G$17527,1,Data!$C$8:$C$17527,"&lt;&gt;")=0,"",AVERAGEIFS(Data!$C$8:$C$17527,Data!$F$8:$F$17527,4,Data!$G$8:$G$17527,1))</f>
        <v/>
      </c>
      <c r="C9" s="22">
        <f>IF(COUNTIFS(Data!$F$8:$F$17527,4,Data!$G$8:$G$17527,0,Data!$C$8:$C$17527,"&lt;&gt;")=0,"",AVERAGEIFS(Data!$C$8:$C$17527,Data!$F$8:$F$17527,4,Data!$G$8:$G$17527,0))</f>
        <v/>
      </c>
    </row>
    <row r="10">
      <c r="A10" s="25" t="inlineStr">
        <is>
          <t>02:30</t>
        </is>
      </c>
      <c r="B10" s="22">
        <f>IF(COUNTIFS(Data!$F$8:$F$17527,5,Data!$G$8:$G$17527,1,Data!$C$8:$C$17527,"&lt;&gt;")=0,"",AVERAGEIFS(Data!$C$8:$C$17527,Data!$F$8:$F$17527,5,Data!$G$8:$G$17527,1))</f>
        <v/>
      </c>
      <c r="C10" s="22">
        <f>IF(COUNTIFS(Data!$F$8:$F$17527,5,Data!$G$8:$G$17527,0,Data!$C$8:$C$17527,"&lt;&gt;")=0,"",AVERAGEIFS(Data!$C$8:$C$17527,Data!$F$8:$F$17527,5,Data!$G$8:$G$17527,0))</f>
        <v/>
      </c>
    </row>
    <row r="11">
      <c r="A11" s="25" t="inlineStr">
        <is>
          <t>03:00</t>
        </is>
      </c>
      <c r="B11" s="22">
        <f>IF(COUNTIFS(Data!$F$8:$F$17527,6,Data!$G$8:$G$17527,1,Data!$C$8:$C$17527,"&lt;&gt;")=0,"",AVERAGEIFS(Data!$C$8:$C$17527,Data!$F$8:$F$17527,6,Data!$G$8:$G$17527,1))</f>
        <v/>
      </c>
      <c r="C11" s="22">
        <f>IF(COUNTIFS(Data!$F$8:$F$17527,6,Data!$G$8:$G$17527,0,Data!$C$8:$C$17527,"&lt;&gt;")=0,"",AVERAGEIFS(Data!$C$8:$C$17527,Data!$F$8:$F$17527,6,Data!$G$8:$G$17527,0))</f>
        <v/>
      </c>
    </row>
    <row r="12">
      <c r="A12" s="25" t="inlineStr">
        <is>
          <t>03:30</t>
        </is>
      </c>
      <c r="B12" s="22">
        <f>IF(COUNTIFS(Data!$F$8:$F$17527,7,Data!$G$8:$G$17527,1,Data!$C$8:$C$17527,"&lt;&gt;")=0,"",AVERAGEIFS(Data!$C$8:$C$17527,Data!$F$8:$F$17527,7,Data!$G$8:$G$17527,1))</f>
        <v/>
      </c>
      <c r="C12" s="22">
        <f>IF(COUNTIFS(Data!$F$8:$F$17527,7,Data!$G$8:$G$17527,0,Data!$C$8:$C$17527,"&lt;&gt;")=0,"",AVERAGEIFS(Data!$C$8:$C$17527,Data!$F$8:$F$17527,7,Data!$G$8:$G$17527,0))</f>
        <v/>
      </c>
    </row>
    <row r="13">
      <c r="A13" s="25" t="inlineStr">
        <is>
          <t>04:00</t>
        </is>
      </c>
      <c r="B13" s="22">
        <f>IF(COUNTIFS(Data!$F$8:$F$17527,8,Data!$G$8:$G$17527,1,Data!$C$8:$C$17527,"&lt;&gt;")=0,"",AVERAGEIFS(Data!$C$8:$C$17527,Data!$F$8:$F$17527,8,Data!$G$8:$G$17527,1))</f>
        <v/>
      </c>
      <c r="C13" s="22">
        <f>IF(COUNTIFS(Data!$F$8:$F$17527,8,Data!$G$8:$G$17527,0,Data!$C$8:$C$17527,"&lt;&gt;")=0,"",AVERAGEIFS(Data!$C$8:$C$17527,Data!$F$8:$F$17527,8,Data!$G$8:$G$17527,0))</f>
        <v/>
      </c>
    </row>
    <row r="14">
      <c r="A14" s="25" t="inlineStr">
        <is>
          <t>04:30</t>
        </is>
      </c>
      <c r="B14" s="22">
        <f>IF(COUNTIFS(Data!$F$8:$F$17527,9,Data!$G$8:$G$17527,1,Data!$C$8:$C$17527,"&lt;&gt;")=0,"",AVERAGEIFS(Data!$C$8:$C$17527,Data!$F$8:$F$17527,9,Data!$G$8:$G$17527,1))</f>
        <v/>
      </c>
      <c r="C14" s="22">
        <f>IF(COUNTIFS(Data!$F$8:$F$17527,9,Data!$G$8:$G$17527,0,Data!$C$8:$C$17527,"&lt;&gt;")=0,"",AVERAGEIFS(Data!$C$8:$C$17527,Data!$F$8:$F$17527,9,Data!$G$8:$G$17527,0))</f>
        <v/>
      </c>
    </row>
    <row r="15">
      <c r="A15" s="25" t="inlineStr">
        <is>
          <t>05:00</t>
        </is>
      </c>
      <c r="B15" s="22">
        <f>IF(COUNTIFS(Data!$F$8:$F$17527,10,Data!$G$8:$G$17527,1,Data!$C$8:$C$17527,"&lt;&gt;")=0,"",AVERAGEIFS(Data!$C$8:$C$17527,Data!$F$8:$F$17527,10,Data!$G$8:$G$17527,1))</f>
        <v/>
      </c>
      <c r="C15" s="22">
        <f>IF(COUNTIFS(Data!$F$8:$F$17527,10,Data!$G$8:$G$17527,0,Data!$C$8:$C$17527,"&lt;&gt;")=0,"",AVERAGEIFS(Data!$C$8:$C$17527,Data!$F$8:$F$17527,10,Data!$G$8:$G$17527,0))</f>
        <v/>
      </c>
    </row>
    <row r="16">
      <c r="A16" s="25" t="inlineStr">
        <is>
          <t>05:30</t>
        </is>
      </c>
      <c r="B16" s="22">
        <f>IF(COUNTIFS(Data!$F$8:$F$17527,11,Data!$G$8:$G$17527,1,Data!$C$8:$C$17527,"&lt;&gt;")=0,"",AVERAGEIFS(Data!$C$8:$C$17527,Data!$F$8:$F$17527,11,Data!$G$8:$G$17527,1))</f>
        <v/>
      </c>
      <c r="C16" s="22">
        <f>IF(COUNTIFS(Data!$F$8:$F$17527,11,Data!$G$8:$G$17527,0,Data!$C$8:$C$17527,"&lt;&gt;")=0,"",AVERAGEIFS(Data!$C$8:$C$17527,Data!$F$8:$F$17527,11,Data!$G$8:$G$17527,0))</f>
        <v/>
      </c>
    </row>
    <row r="17">
      <c r="A17" s="25" t="inlineStr">
        <is>
          <t>06:00</t>
        </is>
      </c>
      <c r="B17" s="22">
        <f>IF(COUNTIFS(Data!$F$8:$F$17527,12,Data!$G$8:$G$17527,1,Data!$C$8:$C$17527,"&lt;&gt;")=0,"",AVERAGEIFS(Data!$C$8:$C$17527,Data!$F$8:$F$17527,12,Data!$G$8:$G$17527,1))</f>
        <v/>
      </c>
      <c r="C17" s="22">
        <f>IF(COUNTIFS(Data!$F$8:$F$17527,12,Data!$G$8:$G$17527,0,Data!$C$8:$C$17527,"&lt;&gt;")=0,"",AVERAGEIFS(Data!$C$8:$C$17527,Data!$F$8:$F$17527,12,Data!$G$8:$G$17527,0))</f>
        <v/>
      </c>
    </row>
    <row r="18">
      <c r="A18" s="25" t="inlineStr">
        <is>
          <t>06:30</t>
        </is>
      </c>
      <c r="B18" s="22">
        <f>IF(COUNTIFS(Data!$F$8:$F$17527,13,Data!$G$8:$G$17527,1,Data!$C$8:$C$17527,"&lt;&gt;")=0,"",AVERAGEIFS(Data!$C$8:$C$17527,Data!$F$8:$F$17527,13,Data!$G$8:$G$17527,1))</f>
        <v/>
      </c>
      <c r="C18" s="22">
        <f>IF(COUNTIFS(Data!$F$8:$F$17527,13,Data!$G$8:$G$17527,0,Data!$C$8:$C$17527,"&lt;&gt;")=0,"",AVERAGEIFS(Data!$C$8:$C$17527,Data!$F$8:$F$17527,13,Data!$G$8:$G$17527,0))</f>
        <v/>
      </c>
    </row>
    <row r="19">
      <c r="A19" s="25" t="inlineStr">
        <is>
          <t>07:00</t>
        </is>
      </c>
      <c r="B19" s="22">
        <f>IF(COUNTIFS(Data!$F$8:$F$17527,14,Data!$G$8:$G$17527,1,Data!$C$8:$C$17527,"&lt;&gt;")=0,"",AVERAGEIFS(Data!$C$8:$C$17527,Data!$F$8:$F$17527,14,Data!$G$8:$G$17527,1))</f>
        <v/>
      </c>
      <c r="C19" s="22">
        <f>IF(COUNTIFS(Data!$F$8:$F$17527,14,Data!$G$8:$G$17527,0,Data!$C$8:$C$17527,"&lt;&gt;")=0,"",AVERAGEIFS(Data!$C$8:$C$17527,Data!$F$8:$F$17527,14,Data!$G$8:$G$17527,0))</f>
        <v/>
      </c>
    </row>
    <row r="20">
      <c r="A20" s="25" t="inlineStr">
        <is>
          <t>07:30</t>
        </is>
      </c>
      <c r="B20" s="22">
        <f>IF(COUNTIFS(Data!$F$8:$F$17527,15,Data!$G$8:$G$17527,1,Data!$C$8:$C$17527,"&lt;&gt;")=0,"",AVERAGEIFS(Data!$C$8:$C$17527,Data!$F$8:$F$17527,15,Data!$G$8:$G$17527,1))</f>
        <v/>
      </c>
      <c r="C20" s="22">
        <f>IF(COUNTIFS(Data!$F$8:$F$17527,15,Data!$G$8:$G$17527,0,Data!$C$8:$C$17527,"&lt;&gt;")=0,"",AVERAGEIFS(Data!$C$8:$C$17527,Data!$F$8:$F$17527,15,Data!$G$8:$G$17527,0))</f>
        <v/>
      </c>
    </row>
    <row r="21">
      <c r="A21" s="25" t="inlineStr">
        <is>
          <t>08:00</t>
        </is>
      </c>
      <c r="B21" s="22">
        <f>IF(COUNTIFS(Data!$F$8:$F$17527,16,Data!$G$8:$G$17527,1,Data!$C$8:$C$17527,"&lt;&gt;")=0,"",AVERAGEIFS(Data!$C$8:$C$17527,Data!$F$8:$F$17527,16,Data!$G$8:$G$17527,1))</f>
        <v/>
      </c>
      <c r="C21" s="22">
        <f>IF(COUNTIFS(Data!$F$8:$F$17527,16,Data!$G$8:$G$17527,0,Data!$C$8:$C$17527,"&lt;&gt;")=0,"",AVERAGEIFS(Data!$C$8:$C$17527,Data!$F$8:$F$17527,16,Data!$G$8:$G$17527,0))</f>
        <v/>
      </c>
    </row>
    <row r="22">
      <c r="A22" s="25" t="inlineStr">
        <is>
          <t>08:30</t>
        </is>
      </c>
      <c r="B22" s="22">
        <f>IF(COUNTIFS(Data!$F$8:$F$17527,17,Data!$G$8:$G$17527,1,Data!$C$8:$C$17527,"&lt;&gt;")=0,"",AVERAGEIFS(Data!$C$8:$C$17527,Data!$F$8:$F$17527,17,Data!$G$8:$G$17527,1))</f>
        <v/>
      </c>
      <c r="C22" s="22">
        <f>IF(COUNTIFS(Data!$F$8:$F$17527,17,Data!$G$8:$G$17527,0,Data!$C$8:$C$17527,"&lt;&gt;")=0,"",AVERAGEIFS(Data!$C$8:$C$17527,Data!$F$8:$F$17527,17,Data!$G$8:$G$17527,0))</f>
        <v/>
      </c>
    </row>
    <row r="23">
      <c r="A23" s="25" t="inlineStr">
        <is>
          <t>09:00</t>
        </is>
      </c>
      <c r="B23" s="22">
        <f>IF(COUNTIFS(Data!$F$8:$F$17527,18,Data!$G$8:$G$17527,1,Data!$C$8:$C$17527,"&lt;&gt;")=0,"",AVERAGEIFS(Data!$C$8:$C$17527,Data!$F$8:$F$17527,18,Data!$G$8:$G$17527,1))</f>
        <v/>
      </c>
      <c r="C23" s="22">
        <f>IF(COUNTIFS(Data!$F$8:$F$17527,18,Data!$G$8:$G$17527,0,Data!$C$8:$C$17527,"&lt;&gt;")=0,"",AVERAGEIFS(Data!$C$8:$C$17527,Data!$F$8:$F$17527,18,Data!$G$8:$G$17527,0))</f>
        <v/>
      </c>
    </row>
    <row r="24">
      <c r="A24" s="25" t="inlineStr">
        <is>
          <t>09:30</t>
        </is>
      </c>
      <c r="B24" s="22">
        <f>IF(COUNTIFS(Data!$F$8:$F$17527,19,Data!$G$8:$G$17527,1,Data!$C$8:$C$17527,"&lt;&gt;")=0,"",AVERAGEIFS(Data!$C$8:$C$17527,Data!$F$8:$F$17527,19,Data!$G$8:$G$17527,1))</f>
        <v/>
      </c>
      <c r="C24" s="22">
        <f>IF(COUNTIFS(Data!$F$8:$F$17527,19,Data!$G$8:$G$17527,0,Data!$C$8:$C$17527,"&lt;&gt;")=0,"",AVERAGEIFS(Data!$C$8:$C$17527,Data!$F$8:$F$17527,19,Data!$G$8:$G$17527,0))</f>
        <v/>
      </c>
    </row>
    <row r="25">
      <c r="A25" s="25" t="inlineStr">
        <is>
          <t>10:00</t>
        </is>
      </c>
      <c r="B25" s="22">
        <f>IF(COUNTIFS(Data!$F$8:$F$17527,20,Data!$G$8:$G$17527,1,Data!$C$8:$C$17527,"&lt;&gt;")=0,"",AVERAGEIFS(Data!$C$8:$C$17527,Data!$F$8:$F$17527,20,Data!$G$8:$G$17527,1))</f>
        <v/>
      </c>
      <c r="C25" s="22">
        <f>IF(COUNTIFS(Data!$F$8:$F$17527,20,Data!$G$8:$G$17527,0,Data!$C$8:$C$17527,"&lt;&gt;")=0,"",AVERAGEIFS(Data!$C$8:$C$17527,Data!$F$8:$F$17527,20,Data!$G$8:$G$17527,0))</f>
        <v/>
      </c>
    </row>
    <row r="26">
      <c r="A26" s="25" t="inlineStr">
        <is>
          <t>10:30</t>
        </is>
      </c>
      <c r="B26" s="22">
        <f>IF(COUNTIFS(Data!$F$8:$F$17527,21,Data!$G$8:$G$17527,1,Data!$C$8:$C$17527,"&lt;&gt;")=0,"",AVERAGEIFS(Data!$C$8:$C$17527,Data!$F$8:$F$17527,21,Data!$G$8:$G$17527,1))</f>
        <v/>
      </c>
      <c r="C26" s="22">
        <f>IF(COUNTIFS(Data!$F$8:$F$17527,21,Data!$G$8:$G$17527,0,Data!$C$8:$C$17527,"&lt;&gt;")=0,"",AVERAGEIFS(Data!$C$8:$C$17527,Data!$F$8:$F$17527,21,Data!$G$8:$G$17527,0))</f>
        <v/>
      </c>
    </row>
    <row r="27">
      <c r="A27" s="25" t="inlineStr">
        <is>
          <t>11:00</t>
        </is>
      </c>
      <c r="B27" s="22">
        <f>IF(COUNTIFS(Data!$F$8:$F$17527,22,Data!$G$8:$G$17527,1,Data!$C$8:$C$17527,"&lt;&gt;")=0,"",AVERAGEIFS(Data!$C$8:$C$17527,Data!$F$8:$F$17527,22,Data!$G$8:$G$17527,1))</f>
        <v/>
      </c>
      <c r="C27" s="22">
        <f>IF(COUNTIFS(Data!$F$8:$F$17527,22,Data!$G$8:$G$17527,0,Data!$C$8:$C$17527,"&lt;&gt;")=0,"",AVERAGEIFS(Data!$C$8:$C$17527,Data!$F$8:$F$17527,22,Data!$G$8:$G$17527,0))</f>
        <v/>
      </c>
    </row>
    <row r="28">
      <c r="A28" s="25" t="inlineStr">
        <is>
          <t>11:30</t>
        </is>
      </c>
      <c r="B28" s="22">
        <f>IF(COUNTIFS(Data!$F$8:$F$17527,23,Data!$G$8:$G$17527,1,Data!$C$8:$C$17527,"&lt;&gt;")=0,"",AVERAGEIFS(Data!$C$8:$C$17527,Data!$F$8:$F$17527,23,Data!$G$8:$G$17527,1))</f>
        <v/>
      </c>
      <c r="C28" s="22">
        <f>IF(COUNTIFS(Data!$F$8:$F$17527,23,Data!$G$8:$G$17527,0,Data!$C$8:$C$17527,"&lt;&gt;")=0,"",AVERAGEIFS(Data!$C$8:$C$17527,Data!$F$8:$F$17527,23,Data!$G$8:$G$17527,0))</f>
        <v/>
      </c>
    </row>
    <row r="29">
      <c r="A29" s="25" t="inlineStr">
        <is>
          <t>12:00</t>
        </is>
      </c>
      <c r="B29" s="22">
        <f>IF(COUNTIFS(Data!$F$8:$F$17527,24,Data!$G$8:$G$17527,1,Data!$C$8:$C$17527,"&lt;&gt;")=0,"",AVERAGEIFS(Data!$C$8:$C$17527,Data!$F$8:$F$17527,24,Data!$G$8:$G$17527,1))</f>
        <v/>
      </c>
      <c r="C29" s="22">
        <f>IF(COUNTIFS(Data!$F$8:$F$17527,24,Data!$G$8:$G$17527,0,Data!$C$8:$C$17527,"&lt;&gt;")=0,"",AVERAGEIFS(Data!$C$8:$C$17527,Data!$F$8:$F$17527,24,Data!$G$8:$G$17527,0))</f>
        <v/>
      </c>
    </row>
    <row r="30">
      <c r="A30" s="25" t="inlineStr">
        <is>
          <t>12:30</t>
        </is>
      </c>
      <c r="B30" s="22">
        <f>IF(COUNTIFS(Data!$F$8:$F$17527,25,Data!$G$8:$G$17527,1,Data!$C$8:$C$17527,"&lt;&gt;")=0,"",AVERAGEIFS(Data!$C$8:$C$17527,Data!$F$8:$F$17527,25,Data!$G$8:$G$17527,1))</f>
        <v/>
      </c>
      <c r="C30" s="22">
        <f>IF(COUNTIFS(Data!$F$8:$F$17527,25,Data!$G$8:$G$17527,0,Data!$C$8:$C$17527,"&lt;&gt;")=0,"",AVERAGEIFS(Data!$C$8:$C$17527,Data!$F$8:$F$17527,25,Data!$G$8:$G$17527,0))</f>
        <v/>
      </c>
    </row>
    <row r="31">
      <c r="A31" s="25" t="inlineStr">
        <is>
          <t>13:00</t>
        </is>
      </c>
      <c r="B31" s="22">
        <f>IF(COUNTIFS(Data!$F$8:$F$17527,26,Data!$G$8:$G$17527,1,Data!$C$8:$C$17527,"&lt;&gt;")=0,"",AVERAGEIFS(Data!$C$8:$C$17527,Data!$F$8:$F$17527,26,Data!$G$8:$G$17527,1))</f>
        <v/>
      </c>
      <c r="C31" s="22">
        <f>IF(COUNTIFS(Data!$F$8:$F$17527,26,Data!$G$8:$G$17527,0,Data!$C$8:$C$17527,"&lt;&gt;")=0,"",AVERAGEIFS(Data!$C$8:$C$17527,Data!$F$8:$F$17527,26,Data!$G$8:$G$17527,0))</f>
        <v/>
      </c>
    </row>
    <row r="32">
      <c r="A32" s="25" t="inlineStr">
        <is>
          <t>13:30</t>
        </is>
      </c>
      <c r="B32" s="22">
        <f>IF(COUNTIFS(Data!$F$8:$F$17527,27,Data!$G$8:$G$17527,1,Data!$C$8:$C$17527,"&lt;&gt;")=0,"",AVERAGEIFS(Data!$C$8:$C$17527,Data!$F$8:$F$17527,27,Data!$G$8:$G$17527,1))</f>
        <v/>
      </c>
      <c r="C32" s="22">
        <f>IF(COUNTIFS(Data!$F$8:$F$17527,27,Data!$G$8:$G$17527,0,Data!$C$8:$C$17527,"&lt;&gt;")=0,"",AVERAGEIFS(Data!$C$8:$C$17527,Data!$F$8:$F$17527,27,Data!$G$8:$G$17527,0))</f>
        <v/>
      </c>
    </row>
    <row r="33">
      <c r="A33" s="25" t="inlineStr">
        <is>
          <t>14:00</t>
        </is>
      </c>
      <c r="B33" s="22">
        <f>IF(COUNTIFS(Data!$F$8:$F$17527,28,Data!$G$8:$G$17527,1,Data!$C$8:$C$17527,"&lt;&gt;")=0,"",AVERAGEIFS(Data!$C$8:$C$17527,Data!$F$8:$F$17527,28,Data!$G$8:$G$17527,1))</f>
        <v/>
      </c>
      <c r="C33" s="22">
        <f>IF(COUNTIFS(Data!$F$8:$F$17527,28,Data!$G$8:$G$17527,0,Data!$C$8:$C$17527,"&lt;&gt;")=0,"",AVERAGEIFS(Data!$C$8:$C$17527,Data!$F$8:$F$17527,28,Data!$G$8:$G$17527,0))</f>
        <v/>
      </c>
    </row>
    <row r="34">
      <c r="A34" s="25" t="inlineStr">
        <is>
          <t>14:30</t>
        </is>
      </c>
      <c r="B34" s="22">
        <f>IF(COUNTIFS(Data!$F$8:$F$17527,29,Data!$G$8:$G$17527,1,Data!$C$8:$C$17527,"&lt;&gt;")=0,"",AVERAGEIFS(Data!$C$8:$C$17527,Data!$F$8:$F$17527,29,Data!$G$8:$G$17527,1))</f>
        <v/>
      </c>
      <c r="C34" s="22">
        <f>IF(COUNTIFS(Data!$F$8:$F$17527,29,Data!$G$8:$G$17527,0,Data!$C$8:$C$17527,"&lt;&gt;")=0,"",AVERAGEIFS(Data!$C$8:$C$17527,Data!$F$8:$F$17527,29,Data!$G$8:$G$17527,0))</f>
        <v/>
      </c>
    </row>
    <row r="35">
      <c r="A35" s="25" t="inlineStr">
        <is>
          <t>15:00</t>
        </is>
      </c>
      <c r="B35" s="22">
        <f>IF(COUNTIFS(Data!$F$8:$F$17527,30,Data!$G$8:$G$17527,1,Data!$C$8:$C$17527,"&lt;&gt;")=0,"",AVERAGEIFS(Data!$C$8:$C$17527,Data!$F$8:$F$17527,30,Data!$G$8:$G$17527,1))</f>
        <v/>
      </c>
      <c r="C35" s="22">
        <f>IF(COUNTIFS(Data!$F$8:$F$17527,30,Data!$G$8:$G$17527,0,Data!$C$8:$C$17527,"&lt;&gt;")=0,"",AVERAGEIFS(Data!$C$8:$C$17527,Data!$F$8:$F$17527,30,Data!$G$8:$G$17527,0))</f>
        <v/>
      </c>
    </row>
    <row r="36">
      <c r="A36" s="25" t="inlineStr">
        <is>
          <t>15:30</t>
        </is>
      </c>
      <c r="B36" s="22">
        <f>IF(COUNTIFS(Data!$F$8:$F$17527,31,Data!$G$8:$G$17527,1,Data!$C$8:$C$17527,"&lt;&gt;")=0,"",AVERAGEIFS(Data!$C$8:$C$17527,Data!$F$8:$F$17527,31,Data!$G$8:$G$17527,1))</f>
        <v/>
      </c>
      <c r="C36" s="22">
        <f>IF(COUNTIFS(Data!$F$8:$F$17527,31,Data!$G$8:$G$17527,0,Data!$C$8:$C$17527,"&lt;&gt;")=0,"",AVERAGEIFS(Data!$C$8:$C$17527,Data!$F$8:$F$17527,31,Data!$G$8:$G$17527,0))</f>
        <v/>
      </c>
    </row>
    <row r="37">
      <c r="A37" s="25" t="inlineStr">
        <is>
          <t>16:00</t>
        </is>
      </c>
      <c r="B37" s="22">
        <f>IF(COUNTIFS(Data!$F$8:$F$17527,32,Data!$G$8:$G$17527,1,Data!$C$8:$C$17527,"&lt;&gt;")=0,"",AVERAGEIFS(Data!$C$8:$C$17527,Data!$F$8:$F$17527,32,Data!$G$8:$G$17527,1))</f>
        <v/>
      </c>
      <c r="C37" s="22">
        <f>IF(COUNTIFS(Data!$F$8:$F$17527,32,Data!$G$8:$G$17527,0,Data!$C$8:$C$17527,"&lt;&gt;")=0,"",AVERAGEIFS(Data!$C$8:$C$17527,Data!$F$8:$F$17527,32,Data!$G$8:$G$17527,0))</f>
        <v/>
      </c>
    </row>
    <row r="38">
      <c r="A38" s="25" t="inlineStr">
        <is>
          <t>16:30</t>
        </is>
      </c>
      <c r="B38" s="22">
        <f>IF(COUNTIFS(Data!$F$8:$F$17527,33,Data!$G$8:$G$17527,1,Data!$C$8:$C$17527,"&lt;&gt;")=0,"",AVERAGEIFS(Data!$C$8:$C$17527,Data!$F$8:$F$17527,33,Data!$G$8:$G$17527,1))</f>
        <v/>
      </c>
      <c r="C38" s="22">
        <f>IF(COUNTIFS(Data!$F$8:$F$17527,33,Data!$G$8:$G$17527,0,Data!$C$8:$C$17527,"&lt;&gt;")=0,"",AVERAGEIFS(Data!$C$8:$C$17527,Data!$F$8:$F$17527,33,Data!$G$8:$G$17527,0))</f>
        <v/>
      </c>
    </row>
    <row r="39">
      <c r="A39" s="25" t="inlineStr">
        <is>
          <t>17:00</t>
        </is>
      </c>
      <c r="B39" s="22">
        <f>IF(COUNTIFS(Data!$F$8:$F$17527,34,Data!$G$8:$G$17527,1,Data!$C$8:$C$17527,"&lt;&gt;")=0,"",AVERAGEIFS(Data!$C$8:$C$17527,Data!$F$8:$F$17527,34,Data!$G$8:$G$17527,1))</f>
        <v/>
      </c>
      <c r="C39" s="22">
        <f>IF(COUNTIFS(Data!$F$8:$F$17527,34,Data!$G$8:$G$17527,0,Data!$C$8:$C$17527,"&lt;&gt;")=0,"",AVERAGEIFS(Data!$C$8:$C$17527,Data!$F$8:$F$17527,34,Data!$G$8:$G$17527,0))</f>
        <v/>
      </c>
    </row>
    <row r="40">
      <c r="A40" s="25" t="inlineStr">
        <is>
          <t>17:30</t>
        </is>
      </c>
      <c r="B40" s="22">
        <f>IF(COUNTIFS(Data!$F$8:$F$17527,35,Data!$G$8:$G$17527,1,Data!$C$8:$C$17527,"&lt;&gt;")=0,"",AVERAGEIFS(Data!$C$8:$C$17527,Data!$F$8:$F$17527,35,Data!$G$8:$G$17527,1))</f>
        <v/>
      </c>
      <c r="C40" s="22">
        <f>IF(COUNTIFS(Data!$F$8:$F$17527,35,Data!$G$8:$G$17527,0,Data!$C$8:$C$17527,"&lt;&gt;")=0,"",AVERAGEIFS(Data!$C$8:$C$17527,Data!$F$8:$F$17527,35,Data!$G$8:$G$17527,0))</f>
        <v/>
      </c>
    </row>
    <row r="41">
      <c r="A41" s="25" t="inlineStr">
        <is>
          <t>18:00</t>
        </is>
      </c>
      <c r="B41" s="22">
        <f>IF(COUNTIFS(Data!$F$8:$F$17527,36,Data!$G$8:$G$17527,1,Data!$C$8:$C$17527,"&lt;&gt;")=0,"",AVERAGEIFS(Data!$C$8:$C$17527,Data!$F$8:$F$17527,36,Data!$G$8:$G$17527,1))</f>
        <v/>
      </c>
      <c r="C41" s="22">
        <f>IF(COUNTIFS(Data!$F$8:$F$17527,36,Data!$G$8:$G$17527,0,Data!$C$8:$C$17527,"&lt;&gt;")=0,"",AVERAGEIFS(Data!$C$8:$C$17527,Data!$F$8:$F$17527,36,Data!$G$8:$G$17527,0))</f>
        <v/>
      </c>
    </row>
    <row r="42">
      <c r="A42" s="25" t="inlineStr">
        <is>
          <t>18:30</t>
        </is>
      </c>
      <c r="B42" s="22">
        <f>IF(COUNTIFS(Data!$F$8:$F$17527,37,Data!$G$8:$G$17527,1,Data!$C$8:$C$17527,"&lt;&gt;")=0,"",AVERAGEIFS(Data!$C$8:$C$17527,Data!$F$8:$F$17527,37,Data!$G$8:$G$17527,1))</f>
        <v/>
      </c>
      <c r="C42" s="22">
        <f>IF(COUNTIFS(Data!$F$8:$F$17527,37,Data!$G$8:$G$17527,0,Data!$C$8:$C$17527,"&lt;&gt;")=0,"",AVERAGEIFS(Data!$C$8:$C$17527,Data!$F$8:$F$17527,37,Data!$G$8:$G$17527,0))</f>
        <v/>
      </c>
    </row>
    <row r="43">
      <c r="A43" s="25" t="inlineStr">
        <is>
          <t>19:00</t>
        </is>
      </c>
      <c r="B43" s="22">
        <f>IF(COUNTIFS(Data!$F$8:$F$17527,38,Data!$G$8:$G$17527,1,Data!$C$8:$C$17527,"&lt;&gt;")=0,"",AVERAGEIFS(Data!$C$8:$C$17527,Data!$F$8:$F$17527,38,Data!$G$8:$G$17527,1))</f>
        <v/>
      </c>
      <c r="C43" s="22">
        <f>IF(COUNTIFS(Data!$F$8:$F$17527,38,Data!$G$8:$G$17527,0,Data!$C$8:$C$17527,"&lt;&gt;")=0,"",AVERAGEIFS(Data!$C$8:$C$17527,Data!$F$8:$F$17527,38,Data!$G$8:$G$17527,0))</f>
        <v/>
      </c>
    </row>
    <row r="44">
      <c r="A44" s="25" t="inlineStr">
        <is>
          <t>19:30</t>
        </is>
      </c>
      <c r="B44" s="22">
        <f>IF(COUNTIFS(Data!$F$8:$F$17527,39,Data!$G$8:$G$17527,1,Data!$C$8:$C$17527,"&lt;&gt;")=0,"",AVERAGEIFS(Data!$C$8:$C$17527,Data!$F$8:$F$17527,39,Data!$G$8:$G$17527,1))</f>
        <v/>
      </c>
      <c r="C44" s="22">
        <f>IF(COUNTIFS(Data!$F$8:$F$17527,39,Data!$G$8:$G$17527,0,Data!$C$8:$C$17527,"&lt;&gt;")=0,"",AVERAGEIFS(Data!$C$8:$C$17527,Data!$F$8:$F$17527,39,Data!$G$8:$G$17527,0))</f>
        <v/>
      </c>
    </row>
    <row r="45">
      <c r="A45" s="25" t="inlineStr">
        <is>
          <t>20:00</t>
        </is>
      </c>
      <c r="B45" s="22">
        <f>IF(COUNTIFS(Data!$F$8:$F$17527,40,Data!$G$8:$G$17527,1,Data!$C$8:$C$17527,"&lt;&gt;")=0,"",AVERAGEIFS(Data!$C$8:$C$17527,Data!$F$8:$F$17527,40,Data!$G$8:$G$17527,1))</f>
        <v/>
      </c>
      <c r="C45" s="22">
        <f>IF(COUNTIFS(Data!$F$8:$F$17527,40,Data!$G$8:$G$17527,0,Data!$C$8:$C$17527,"&lt;&gt;")=0,"",AVERAGEIFS(Data!$C$8:$C$17527,Data!$F$8:$F$17527,40,Data!$G$8:$G$17527,0))</f>
        <v/>
      </c>
    </row>
    <row r="46">
      <c r="A46" s="25" t="inlineStr">
        <is>
          <t>20:30</t>
        </is>
      </c>
      <c r="B46" s="22">
        <f>IF(COUNTIFS(Data!$F$8:$F$17527,41,Data!$G$8:$G$17527,1,Data!$C$8:$C$17527,"&lt;&gt;")=0,"",AVERAGEIFS(Data!$C$8:$C$17527,Data!$F$8:$F$17527,41,Data!$G$8:$G$17527,1))</f>
        <v/>
      </c>
      <c r="C46" s="22">
        <f>IF(COUNTIFS(Data!$F$8:$F$17527,41,Data!$G$8:$G$17527,0,Data!$C$8:$C$17527,"&lt;&gt;")=0,"",AVERAGEIFS(Data!$C$8:$C$17527,Data!$F$8:$F$17527,41,Data!$G$8:$G$17527,0))</f>
        <v/>
      </c>
    </row>
    <row r="47">
      <c r="A47" s="25" t="inlineStr">
        <is>
          <t>21:00</t>
        </is>
      </c>
      <c r="B47" s="22">
        <f>IF(COUNTIFS(Data!$F$8:$F$17527,42,Data!$G$8:$G$17527,1,Data!$C$8:$C$17527,"&lt;&gt;")=0,"",AVERAGEIFS(Data!$C$8:$C$17527,Data!$F$8:$F$17527,42,Data!$G$8:$G$17527,1))</f>
        <v/>
      </c>
      <c r="C47" s="22">
        <f>IF(COUNTIFS(Data!$F$8:$F$17527,42,Data!$G$8:$G$17527,0,Data!$C$8:$C$17527,"&lt;&gt;")=0,"",AVERAGEIFS(Data!$C$8:$C$17527,Data!$F$8:$F$17527,42,Data!$G$8:$G$17527,0))</f>
        <v/>
      </c>
    </row>
    <row r="48">
      <c r="A48" s="25" t="inlineStr">
        <is>
          <t>21:30</t>
        </is>
      </c>
      <c r="B48" s="22">
        <f>IF(COUNTIFS(Data!$F$8:$F$17527,43,Data!$G$8:$G$17527,1,Data!$C$8:$C$17527,"&lt;&gt;")=0,"",AVERAGEIFS(Data!$C$8:$C$17527,Data!$F$8:$F$17527,43,Data!$G$8:$G$17527,1))</f>
        <v/>
      </c>
      <c r="C48" s="22">
        <f>IF(COUNTIFS(Data!$F$8:$F$17527,43,Data!$G$8:$G$17527,0,Data!$C$8:$C$17527,"&lt;&gt;")=0,"",AVERAGEIFS(Data!$C$8:$C$17527,Data!$F$8:$F$17527,43,Data!$G$8:$G$17527,0))</f>
        <v/>
      </c>
    </row>
    <row r="49">
      <c r="A49" s="25" t="inlineStr">
        <is>
          <t>22:00</t>
        </is>
      </c>
      <c r="B49" s="22">
        <f>IF(COUNTIFS(Data!$F$8:$F$17527,44,Data!$G$8:$G$17527,1,Data!$C$8:$C$17527,"&lt;&gt;")=0,"",AVERAGEIFS(Data!$C$8:$C$17527,Data!$F$8:$F$17527,44,Data!$G$8:$G$17527,1))</f>
        <v/>
      </c>
      <c r="C49" s="22">
        <f>IF(COUNTIFS(Data!$F$8:$F$17527,44,Data!$G$8:$G$17527,0,Data!$C$8:$C$17527,"&lt;&gt;")=0,"",AVERAGEIFS(Data!$C$8:$C$17527,Data!$F$8:$F$17527,44,Data!$G$8:$G$17527,0))</f>
        <v/>
      </c>
    </row>
    <row r="50">
      <c r="A50" s="25" t="inlineStr">
        <is>
          <t>22:30</t>
        </is>
      </c>
      <c r="B50" s="22">
        <f>IF(COUNTIFS(Data!$F$8:$F$17527,45,Data!$G$8:$G$17527,1,Data!$C$8:$C$17527,"&lt;&gt;")=0,"",AVERAGEIFS(Data!$C$8:$C$17527,Data!$F$8:$F$17527,45,Data!$G$8:$G$17527,1))</f>
        <v/>
      </c>
      <c r="C50" s="22">
        <f>IF(COUNTIFS(Data!$F$8:$F$17527,45,Data!$G$8:$G$17527,0,Data!$C$8:$C$17527,"&lt;&gt;")=0,"",AVERAGEIFS(Data!$C$8:$C$17527,Data!$F$8:$F$17527,45,Data!$G$8:$G$17527,0))</f>
        <v/>
      </c>
    </row>
    <row r="51">
      <c r="A51" s="25" t="inlineStr">
        <is>
          <t>23:00</t>
        </is>
      </c>
      <c r="B51" s="22">
        <f>IF(COUNTIFS(Data!$F$8:$F$17527,46,Data!$G$8:$G$17527,1,Data!$C$8:$C$17527,"&lt;&gt;")=0,"",AVERAGEIFS(Data!$C$8:$C$17527,Data!$F$8:$F$17527,46,Data!$G$8:$G$17527,1))</f>
        <v/>
      </c>
      <c r="C51" s="22">
        <f>IF(COUNTIFS(Data!$F$8:$F$17527,46,Data!$G$8:$G$17527,0,Data!$C$8:$C$17527,"&lt;&gt;")=0,"",AVERAGEIFS(Data!$C$8:$C$17527,Data!$F$8:$F$17527,46,Data!$G$8:$G$17527,0))</f>
        <v/>
      </c>
    </row>
    <row r="52">
      <c r="A52" s="25" t="inlineStr">
        <is>
          <t>23:30</t>
        </is>
      </c>
      <c r="B52" s="22">
        <f>IF(COUNTIFS(Data!$F$8:$F$17527,47,Data!$G$8:$G$17527,1,Data!$C$8:$C$17527,"&lt;&gt;")=0,"",AVERAGEIFS(Data!$C$8:$C$17527,Data!$F$8:$F$17527,47,Data!$G$8:$G$17527,1))</f>
        <v/>
      </c>
      <c r="C52" s="22">
        <f>IF(COUNTIFS(Data!$F$8:$F$17527,47,Data!$G$8:$G$17527,0,Data!$C$8:$C$17527,"&lt;&gt;")=0,"",AVERAGEIFS(Data!$C$8:$C$17527,Data!$F$8:$F$17527,47,Data!$G$8:$G$17527,0))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2026-10-16T09:51:38Z</dcterms:created>
  <dcterms:modified xmlns:dcterms="http://purl.org/dc/terms/" xmlns:xsi="http://www.w3.org/2001/XMLSchema-instance" xsi:type="dcterms:W3CDTF">2026-10-16T09:51:45Z</dcterms:modified>
</cp:coreProperties>
</file>